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showInkAnnotation="0" codeName="ThisWorkbook"/>
  <mc:AlternateContent xmlns:mc="http://schemas.openxmlformats.org/markup-compatibility/2006">
    <mc:Choice Requires="x15">
      <x15ac:absPath xmlns:x15ac="http://schemas.microsoft.com/office/spreadsheetml/2010/11/ac" url="https://txhhs-my.sharepoint.com/personal/james_dutcher_hhs_texas_gov/Documents/Desktop/"/>
    </mc:Choice>
  </mc:AlternateContent>
  <xr:revisionPtr revIDLastSave="0" documentId="8_{352D20ED-B19F-48B5-813A-6EFA27B0BC4F}" xr6:coauthVersionLast="47" xr6:coauthVersionMax="47" xr10:uidLastSave="{00000000-0000-0000-0000-000000000000}"/>
  <workbookProtection workbookAlgorithmName="SHA-512" workbookHashValue="CV/nKxh46/aeNUM0lN64T0SfMgI42SHOinydiAjp3iYV9JZksG1VMvvrImNtxfuRCYUcfE59rokf+N4QL6NG0A==" workbookSaltValue="CHFjSzeH4tiwgmgsX0O4Cw==" workbookSpinCount="100000" lockStructure="1"/>
  <bookViews>
    <workbookView xWindow="-15465" yWindow="10815" windowWidth="14835" windowHeight="11295" xr2:uid="{78CFC105-64E0-4AB5-B332-4CF0A32BF4F0}"/>
  </bookViews>
  <sheets>
    <sheet name="Certification" sheetId="43" r:id="rId1"/>
    <sheet name="Cost Summary" sheetId="2" r:id="rId2"/>
    <sheet name="Adjustments Summary" sheetId="14" r:id="rId3"/>
    <sheet name="Schedule 1" sheetId="5" r:id="rId4"/>
    <sheet name="Schedule 2 " sheetId="15" r:id="rId5"/>
    <sheet name="Hospital Data" sheetId="18" r:id="rId6"/>
    <sheet name="Hospital Data 2" sheetId="19" r:id="rId7"/>
    <sheet name="Medicare Cost Report" sheetId="10" r:id="rId8"/>
    <sheet name="Sched 3-Charity Costs" sheetId="79" r:id="rId9"/>
    <sheet name="Sched 3-CostReptCharity" sheetId="78" r:id="rId10"/>
    <sheet name="Sched 4-DSH State Pmt Cap" sheetId="20" r:id="rId11"/>
    <sheet name="Sched 4 Cost Rept Cost Calc" sheetId="164" r:id="rId12"/>
    <sheet name="Sched 4 Cost Rept UninsuredCost" sheetId="12" r:id="rId13"/>
    <sheet name="404 Report Medicaid Claims Data" sheetId="163" r:id="rId14"/>
    <sheet name="Medicaid Claims Data" sheetId="105" r:id="rId15"/>
    <sheet name="C Part I B Part I G-2" sheetId="158" r:id="rId16"/>
    <sheet name="S-3 Part I D-1 D-4" sheetId="159" r:id="rId17"/>
  </sheets>
  <definedNames>
    <definedName name="_Fill" localSheetId="13" hidden="1">#REF!</definedName>
    <definedName name="_Fill" localSheetId="0" hidden="1">#REF!</definedName>
    <definedName name="_Fill" localSheetId="14" hidden="1">#REF!</definedName>
    <definedName name="_Fill" localSheetId="16" hidden="1">#REF!</definedName>
    <definedName name="_Fill" localSheetId="8" hidden="1">#REF!</definedName>
    <definedName name="_Fill" localSheetId="9" hidden="1">#REF!</definedName>
    <definedName name="_Fill" localSheetId="11" hidden="1">#REF!</definedName>
    <definedName name="_Fill" hidden="1">#REF!</definedName>
    <definedName name="_xlnm._FilterDatabase" localSheetId="13" hidden="1">'404 Report Medicaid Claims Data'!$B$2:$AI$9</definedName>
    <definedName name="_xlnm._FilterDatabase" localSheetId="1" hidden="1">'Cost Summary'!$B$2:$B$3</definedName>
    <definedName name="_xlnm._FilterDatabase" localSheetId="14" hidden="1">'Medicaid Claims Data'!$B$3:$BT$32</definedName>
    <definedName name="_xlnm._FilterDatabase" localSheetId="3" hidden="1">'Schedule 1'!$B$10:$N$10</definedName>
    <definedName name="CalYear">Certification!$C$46</definedName>
    <definedName name="ccccc" localSheetId="13" hidden="1">#REF!</definedName>
    <definedName name="ccccc" localSheetId="0" hidden="1">#REF!</definedName>
    <definedName name="ccccc" localSheetId="14" hidden="1">#REF!</definedName>
    <definedName name="ccccc" localSheetId="16" hidden="1">#REF!</definedName>
    <definedName name="ccccc" localSheetId="8" hidden="1">#REF!</definedName>
    <definedName name="ccccc" localSheetId="9" hidden="1">#REF!</definedName>
    <definedName name="ccccc" localSheetId="11" hidden="1">#REF!</definedName>
    <definedName name="ccccc" hidden="1">#REF!</definedName>
    <definedName name="Cert_CCN">Certification!$C$9</definedName>
    <definedName name="Cert_County">Certification!$E$15</definedName>
    <definedName name="Cert_Hospital">Certification!$C$5</definedName>
    <definedName name="Cert_NPI">Certification!$C$11</definedName>
    <definedName name="Cert_TPI">Certification!$C$13</definedName>
    <definedName name="Childrens_Adjustments">'Medicaid Claims Data'!#REF!</definedName>
    <definedName name="CstRpt_B">Certification!$E$34</definedName>
    <definedName name="CstRpt_E">Certification!$E$36</definedName>
    <definedName name="CstRpt_S">Certification!$E$38</definedName>
    <definedName name="Data_Year">Certification!$C$44</definedName>
    <definedName name="Demo_Year">Certification!$C$38</definedName>
    <definedName name="DSH_INFLATOR">'Sched 4-DSH State Pmt Cap'!$B$24</definedName>
    <definedName name="FFY">Certification!$C$42</definedName>
    <definedName name="FYEnd">Certification!#REF!</definedName>
    <definedName name="HD_GIR_Allowable">'Hospital Data'!$G$123</definedName>
    <definedName name="HD_IP_CharityCharges">'Hospital Data'!$I$109</definedName>
    <definedName name="HD_TaxRev_IP_Charity">'Hospital Data'!$I$65</definedName>
    <definedName name="HD_Tot_Costs_Allowable">'Hospital Data'!$G$122</definedName>
    <definedName name="HD_Tot_Funds_StateOnly">'Hospital Data'!$I$104</definedName>
    <definedName name="HD_Tot_LocalFunds_CityCounty">'Hospital Data'!$I$84</definedName>
    <definedName name="HD_Tot_State_Local">'Hospital Data'!$I$65+'Hospital Data'!$I$84+'Hospital Data'!$I$104</definedName>
    <definedName name="HD_TotRev_Allowable">'Hospital Data'!$G$124</definedName>
    <definedName name="Participation_DSH">Certification!$C$34</definedName>
    <definedName name="Participation_UC">Certification!$C$36</definedName>
    <definedName name="Phys_One">'Hospital Data'!$E$24:$K$24</definedName>
    <definedName name="Prgm_Year">Certification!$C$40</definedName>
    <definedName name="Rural_Adjustments">'Medicaid Claims Data'!$A$13</definedName>
    <definedName name="Sch4_IP_Medicaid_Payments">'Sched 4-DSH State Pmt Cap'!$A$16</definedName>
    <definedName name="UHRIP_Adjustments">'Medicaid Claims Data'!$A$12</definedName>
    <definedName name="Z_336E96C8_5DFF_4EDB_901D_357F2E82E4E0_.wvu.PrintArea" localSheetId="5" hidden="1">'Hospital Data'!$A$1:$I$176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V4" i="105" l="1"/>
  <c r="I85" i="18"/>
  <c r="I105" i="18"/>
  <c r="E6" i="20" l="1"/>
  <c r="C176" i="18"/>
  <c r="J104" i="18"/>
  <c r="J84" i="18"/>
  <c r="BS4" i="105" l="1"/>
  <c r="C7" i="105" l="1"/>
  <c r="C120" i="18" l="1"/>
  <c r="E7" i="105" l="1"/>
  <c r="B7" i="105"/>
  <c r="D7" i="105"/>
  <c r="C4" i="105" l="1"/>
  <c r="L181" i="18"/>
  <c r="A3" i="159" l="1"/>
  <c r="B56" i="18"/>
  <c r="E138" i="19"/>
  <c r="D12" i="12"/>
  <c r="J128" i="19"/>
  <c r="D128" i="19"/>
  <c r="H106" i="10"/>
  <c r="H107" i="10"/>
  <c r="H108" i="10"/>
  <c r="H109" i="10"/>
  <c r="H110" i="10"/>
  <c r="H111" i="10"/>
  <c r="H112" i="10"/>
  <c r="H113" i="10"/>
  <c r="H114" i="10"/>
  <c r="H115" i="10"/>
  <c r="H116" i="10"/>
  <c r="H117" i="10"/>
  <c r="H118" i="10"/>
  <c r="H119" i="10"/>
  <c r="H120" i="10"/>
  <c r="H121" i="10"/>
  <c r="H122" i="10"/>
  <c r="H123" i="10"/>
  <c r="H124" i="10"/>
  <c r="H125" i="10"/>
  <c r="H126" i="10"/>
  <c r="H127" i="10"/>
  <c r="H128" i="10"/>
  <c r="H129" i="10"/>
  <c r="H130" i="10"/>
  <c r="H131" i="10"/>
  <c r="H132" i="10"/>
  <c r="H133" i="10"/>
  <c r="H134" i="10"/>
  <c r="H135" i="10"/>
  <c r="H136" i="10"/>
  <c r="H137" i="10"/>
  <c r="H138" i="10"/>
  <c r="H139" i="10"/>
  <c r="H140" i="10"/>
  <c r="H141" i="10"/>
  <c r="H96" i="10"/>
  <c r="H97" i="10"/>
  <c r="H98" i="10"/>
  <c r="H99" i="10"/>
  <c r="H100" i="10"/>
  <c r="H101" i="10"/>
  <c r="H102" i="10"/>
  <c r="H103" i="10"/>
  <c r="H104" i="10"/>
  <c r="H105" i="10"/>
  <c r="A3" i="20"/>
  <c r="I11" i="15"/>
  <c r="K11" i="15"/>
  <c r="I12" i="15"/>
  <c r="K12" i="15"/>
  <c r="I13" i="15"/>
  <c r="K13" i="15"/>
  <c r="I14" i="15"/>
  <c r="K14" i="15"/>
  <c r="I15" i="15"/>
  <c r="K15" i="15"/>
  <c r="I16" i="15"/>
  <c r="K16" i="15"/>
  <c r="I17" i="15"/>
  <c r="K17" i="15"/>
  <c r="I18" i="15"/>
  <c r="K18" i="15"/>
  <c r="I19" i="15"/>
  <c r="K19" i="15"/>
  <c r="I20" i="15"/>
  <c r="K20" i="15"/>
  <c r="I21" i="15"/>
  <c r="K21" i="15"/>
  <c r="I22" i="15"/>
  <c r="K22" i="15"/>
  <c r="I23" i="15"/>
  <c r="K23" i="15"/>
  <c r="I24" i="15"/>
  <c r="K24" i="15"/>
  <c r="K25" i="15"/>
  <c r="K27" i="15"/>
  <c r="E13" i="2"/>
  <c r="D41" i="14"/>
  <c r="F13" i="2"/>
  <c r="G13" i="2"/>
  <c r="E4" i="105"/>
  <c r="B3" i="158"/>
  <c r="D4" i="105"/>
  <c r="J79" i="19"/>
  <c r="K79" i="19"/>
  <c r="I138" i="19"/>
  <c r="D138" i="19"/>
  <c r="G139" i="19"/>
  <c r="I139" i="19"/>
  <c r="H138" i="19"/>
  <c r="G138" i="19"/>
  <c r="G140" i="19"/>
  <c r="J181" i="18"/>
  <c r="I140" i="19"/>
  <c r="H17" i="5"/>
  <c r="M17" i="5"/>
  <c r="C10" i="79"/>
  <c r="F5" i="12"/>
  <c r="B91" i="43"/>
  <c r="C4" i="2"/>
  <c r="G5" i="10"/>
  <c r="I5" i="78"/>
  <c r="H6" i="18"/>
  <c r="B113" i="18"/>
  <c r="D7" i="15"/>
  <c r="I104" i="18"/>
  <c r="I84" i="18"/>
  <c r="E2" i="14"/>
  <c r="E5" i="14"/>
  <c r="E4" i="14"/>
  <c r="F4" i="5"/>
  <c r="F4" i="15"/>
  <c r="F171" i="18"/>
  <c r="B19" i="12"/>
  <c r="B20" i="12"/>
  <c r="B21" i="12"/>
  <c r="B22" i="12"/>
  <c r="B23" i="12"/>
  <c r="B24" i="12"/>
  <c r="B25" i="12"/>
  <c r="B26" i="12"/>
  <c r="B27" i="12"/>
  <c r="B28" i="12"/>
  <c r="B29" i="12"/>
  <c r="B30" i="12"/>
  <c r="B31" i="12"/>
  <c r="B32" i="12"/>
  <c r="B33" i="12"/>
  <c r="B34" i="12"/>
  <c r="B35" i="12"/>
  <c r="B36" i="12"/>
  <c r="B37" i="12"/>
  <c r="B18" i="12"/>
  <c r="C158" i="12"/>
  <c r="C159" i="12"/>
  <c r="C160" i="12"/>
  <c r="C161" i="12"/>
  <c r="C162" i="12"/>
  <c r="C163" i="12"/>
  <c r="C164" i="12"/>
  <c r="C165" i="12"/>
  <c r="C166" i="12"/>
  <c r="C167" i="12"/>
  <c r="C168" i="12"/>
  <c r="C169" i="12"/>
  <c r="C170" i="12"/>
  <c r="C171" i="12"/>
  <c r="C172" i="12"/>
  <c r="C173" i="12"/>
  <c r="C174" i="12"/>
  <c r="C175" i="12"/>
  <c r="C176" i="12"/>
  <c r="C177" i="12"/>
  <c r="C178" i="12"/>
  <c r="C179" i="12"/>
  <c r="C180" i="12"/>
  <c r="C181" i="12"/>
  <c r="C182" i="12"/>
  <c r="C183" i="12"/>
  <c r="C184" i="12"/>
  <c r="C185" i="12"/>
  <c r="C186" i="12"/>
  <c r="C187" i="12"/>
  <c r="C188" i="12"/>
  <c r="C189" i="12"/>
  <c r="C190" i="12"/>
  <c r="C191" i="12"/>
  <c r="C192" i="12"/>
  <c r="C193" i="12"/>
  <c r="C194" i="12"/>
  <c r="C195" i="12"/>
  <c r="C196" i="12"/>
  <c r="C197" i="12"/>
  <c r="C198" i="12"/>
  <c r="C199" i="12"/>
  <c r="C200" i="12"/>
  <c r="C201" i="12"/>
  <c r="C202" i="12"/>
  <c r="C203" i="12"/>
  <c r="C204" i="12"/>
  <c r="C205" i="12"/>
  <c r="C206" i="12"/>
  <c r="C207" i="12"/>
  <c r="C208" i="12"/>
  <c r="C209" i="12"/>
  <c r="C210" i="12"/>
  <c r="C211" i="12"/>
  <c r="C212" i="12"/>
  <c r="C213" i="12"/>
  <c r="C214" i="12"/>
  <c r="C215" i="12"/>
  <c r="C216" i="12"/>
  <c r="C217" i="12"/>
  <c r="C218" i="12"/>
  <c r="C219" i="12"/>
  <c r="C220" i="12"/>
  <c r="C221" i="12"/>
  <c r="C222" i="12"/>
  <c r="C223" i="12"/>
  <c r="C224" i="12"/>
  <c r="C225" i="12"/>
  <c r="C226" i="12"/>
  <c r="C227" i="12"/>
  <c r="C228" i="12"/>
  <c r="C229" i="12"/>
  <c r="C230" i="12"/>
  <c r="C231" i="12"/>
  <c r="C232" i="12"/>
  <c r="C233" i="12"/>
  <c r="C74" i="12"/>
  <c r="C75" i="12"/>
  <c r="C76" i="12"/>
  <c r="C77" i="12"/>
  <c r="C78" i="12"/>
  <c r="C79" i="12"/>
  <c r="C80" i="12"/>
  <c r="C81" i="12"/>
  <c r="C82" i="12"/>
  <c r="C83" i="12"/>
  <c r="C84" i="12"/>
  <c r="C85" i="12"/>
  <c r="C86" i="12"/>
  <c r="C87" i="12"/>
  <c r="C88" i="12"/>
  <c r="C89" i="12"/>
  <c r="C90" i="12"/>
  <c r="C91" i="12"/>
  <c r="C92" i="12"/>
  <c r="C93" i="12"/>
  <c r="C94" i="12"/>
  <c r="C95" i="12"/>
  <c r="C96" i="12"/>
  <c r="C97" i="12"/>
  <c r="C98" i="12"/>
  <c r="C99" i="12"/>
  <c r="C100" i="12"/>
  <c r="C101" i="12"/>
  <c r="C102" i="12"/>
  <c r="C103" i="12"/>
  <c r="C104" i="12"/>
  <c r="C105" i="12"/>
  <c r="C106" i="12"/>
  <c r="C107" i="12"/>
  <c r="C108" i="12"/>
  <c r="C109" i="12"/>
  <c r="C110" i="12"/>
  <c r="C111" i="12"/>
  <c r="C112" i="12"/>
  <c r="C113" i="12"/>
  <c r="C114" i="12"/>
  <c r="C115" i="12"/>
  <c r="C116" i="12"/>
  <c r="C117" i="12"/>
  <c r="C118" i="12"/>
  <c r="C119" i="12"/>
  <c r="C120" i="12"/>
  <c r="C121" i="12"/>
  <c r="C122" i="12"/>
  <c r="C123" i="12"/>
  <c r="C124" i="12"/>
  <c r="C125" i="12"/>
  <c r="C126" i="12"/>
  <c r="C127" i="12"/>
  <c r="C128" i="12"/>
  <c r="C129" i="12"/>
  <c r="C130" i="12"/>
  <c r="C131" i="12"/>
  <c r="C132" i="12"/>
  <c r="C133" i="12"/>
  <c r="C134" i="12"/>
  <c r="C135" i="12"/>
  <c r="C136" i="12"/>
  <c r="C137" i="12"/>
  <c r="C138" i="12"/>
  <c r="C139" i="12"/>
  <c r="C140" i="12"/>
  <c r="C141" i="12"/>
  <c r="C142" i="12"/>
  <c r="C143" i="12"/>
  <c r="C144" i="12"/>
  <c r="C145" i="12"/>
  <c r="C146" i="12"/>
  <c r="C147" i="12"/>
  <c r="C148" i="12"/>
  <c r="C149" i="12"/>
  <c r="C45" i="12"/>
  <c r="C46" i="12"/>
  <c r="C47" i="12"/>
  <c r="C48" i="12"/>
  <c r="C49" i="12"/>
  <c r="C50" i="12"/>
  <c r="C51" i="12"/>
  <c r="C52" i="12"/>
  <c r="C53" i="12"/>
  <c r="C54" i="12"/>
  <c r="C55" i="12"/>
  <c r="C56" i="12"/>
  <c r="C57" i="12"/>
  <c r="C58" i="12"/>
  <c r="C59" i="12"/>
  <c r="C60" i="12"/>
  <c r="C61" i="12"/>
  <c r="C62" i="12"/>
  <c r="C63" i="12"/>
  <c r="C64" i="12"/>
  <c r="C65" i="12"/>
  <c r="C66" i="12"/>
  <c r="C67" i="12"/>
  <c r="C68" i="12"/>
  <c r="C44" i="12"/>
  <c r="D19" i="12"/>
  <c r="D20" i="12"/>
  <c r="D21" i="12"/>
  <c r="D22" i="12"/>
  <c r="D23" i="12"/>
  <c r="D24" i="12"/>
  <c r="D25" i="12"/>
  <c r="D26" i="12"/>
  <c r="D27" i="12"/>
  <c r="D28" i="12"/>
  <c r="D29" i="12"/>
  <c r="D30" i="12"/>
  <c r="D31" i="12"/>
  <c r="D32" i="12"/>
  <c r="D33" i="12"/>
  <c r="D34" i="12"/>
  <c r="D35" i="12"/>
  <c r="D36" i="12"/>
  <c r="D37" i="12"/>
  <c r="D18" i="12"/>
  <c r="L25" i="18"/>
  <c r="L24" i="18"/>
  <c r="D25" i="18"/>
  <c r="D24" i="18"/>
  <c r="K31" i="18"/>
  <c r="K32" i="18"/>
  <c r="C175" i="164"/>
  <c r="C176" i="164"/>
  <c r="C177" i="164"/>
  <c r="C178" i="164"/>
  <c r="C179" i="164"/>
  <c r="C180" i="164"/>
  <c r="C181" i="164"/>
  <c r="C182" i="164"/>
  <c r="C183" i="164"/>
  <c r="C184" i="164"/>
  <c r="C185" i="164"/>
  <c r="C186" i="164"/>
  <c r="C187" i="164"/>
  <c r="C188" i="164"/>
  <c r="C189" i="164"/>
  <c r="C190" i="164"/>
  <c r="C191" i="164"/>
  <c r="C192" i="164"/>
  <c r="C193" i="164"/>
  <c r="C194" i="164"/>
  <c r="C195" i="164"/>
  <c r="C196" i="164"/>
  <c r="C197" i="164"/>
  <c r="C198" i="164"/>
  <c r="C199" i="164"/>
  <c r="C200" i="164"/>
  <c r="C201" i="164"/>
  <c r="C202" i="164"/>
  <c r="C203" i="164"/>
  <c r="C204" i="164"/>
  <c r="C205" i="164"/>
  <c r="C206" i="164"/>
  <c r="C207" i="164"/>
  <c r="C208" i="164"/>
  <c r="C209" i="164"/>
  <c r="C210" i="164"/>
  <c r="C211" i="164"/>
  <c r="C212" i="164"/>
  <c r="C213" i="164"/>
  <c r="C214" i="164"/>
  <c r="C215" i="164"/>
  <c r="C216" i="164"/>
  <c r="C217" i="164"/>
  <c r="C218" i="164"/>
  <c r="C219" i="164"/>
  <c r="C220" i="164"/>
  <c r="C221" i="164"/>
  <c r="C222" i="164"/>
  <c r="C223" i="164"/>
  <c r="C224" i="164"/>
  <c r="C225" i="164"/>
  <c r="C226" i="164"/>
  <c r="C227" i="164"/>
  <c r="C228" i="164"/>
  <c r="C229" i="164"/>
  <c r="C230" i="164"/>
  <c r="C231" i="164"/>
  <c r="C232" i="164"/>
  <c r="C233" i="164"/>
  <c r="C234" i="164"/>
  <c r="C235" i="164"/>
  <c r="C236" i="164"/>
  <c r="C237" i="164"/>
  <c r="C238" i="164"/>
  <c r="C239" i="164"/>
  <c r="C240" i="164"/>
  <c r="C241" i="164"/>
  <c r="C242" i="164"/>
  <c r="C243" i="164"/>
  <c r="C244" i="164"/>
  <c r="C245" i="164"/>
  <c r="C246" i="164"/>
  <c r="C247" i="164"/>
  <c r="C248" i="164"/>
  <c r="C249" i="164"/>
  <c r="C174" i="164"/>
  <c r="C82" i="164"/>
  <c r="C83" i="164"/>
  <c r="C84" i="164"/>
  <c r="C85" i="164"/>
  <c r="C86" i="164"/>
  <c r="C87" i="164"/>
  <c r="C88" i="164"/>
  <c r="C89" i="164"/>
  <c r="C90" i="164"/>
  <c r="C91" i="164"/>
  <c r="C92" i="164"/>
  <c r="C93" i="164"/>
  <c r="C94" i="164"/>
  <c r="C95" i="164"/>
  <c r="C96" i="164"/>
  <c r="C97" i="164"/>
  <c r="C98" i="164"/>
  <c r="C99" i="164"/>
  <c r="C100" i="164"/>
  <c r="C101" i="164"/>
  <c r="C102" i="164"/>
  <c r="C103" i="164"/>
  <c r="C104" i="164"/>
  <c r="C105" i="164"/>
  <c r="C106" i="164"/>
  <c r="C107" i="164"/>
  <c r="C108" i="164"/>
  <c r="C109" i="164"/>
  <c r="C110" i="164"/>
  <c r="C111" i="164"/>
  <c r="C112" i="164"/>
  <c r="C113" i="164"/>
  <c r="C114" i="164"/>
  <c r="C115" i="164"/>
  <c r="C116" i="164"/>
  <c r="C117" i="164"/>
  <c r="C118" i="164"/>
  <c r="C119" i="164"/>
  <c r="C120" i="164"/>
  <c r="C121" i="164"/>
  <c r="C122" i="164"/>
  <c r="C123" i="164"/>
  <c r="C124" i="164"/>
  <c r="C125" i="164"/>
  <c r="C126" i="164"/>
  <c r="C127" i="164"/>
  <c r="C128" i="164"/>
  <c r="C129" i="164"/>
  <c r="C130" i="164"/>
  <c r="C131" i="164"/>
  <c r="C132" i="164"/>
  <c r="C133" i="164"/>
  <c r="C134" i="164"/>
  <c r="C135" i="164"/>
  <c r="C136" i="164"/>
  <c r="C137" i="164"/>
  <c r="C138" i="164"/>
  <c r="C139" i="164"/>
  <c r="C140" i="164"/>
  <c r="C141" i="164"/>
  <c r="C142" i="164"/>
  <c r="C143" i="164"/>
  <c r="C144" i="164"/>
  <c r="C145" i="164"/>
  <c r="C146" i="164"/>
  <c r="C147" i="164"/>
  <c r="C148" i="164"/>
  <c r="C149" i="164"/>
  <c r="C150" i="164"/>
  <c r="C151" i="164"/>
  <c r="C152" i="164"/>
  <c r="C153" i="164"/>
  <c r="C154" i="164"/>
  <c r="C155" i="164"/>
  <c r="C156" i="164"/>
  <c r="C81" i="164"/>
  <c r="C73" i="164"/>
  <c r="C50" i="164"/>
  <c r="C51" i="164"/>
  <c r="C52" i="164"/>
  <c r="C53" i="164"/>
  <c r="C54" i="164"/>
  <c r="C55" i="164"/>
  <c r="C56" i="164"/>
  <c r="C57" i="164"/>
  <c r="C58" i="164"/>
  <c r="C59" i="164"/>
  <c r="C60" i="164"/>
  <c r="C61" i="164"/>
  <c r="C62" i="164"/>
  <c r="C63" i="164"/>
  <c r="C64" i="164"/>
  <c r="C65" i="164"/>
  <c r="C66" i="164"/>
  <c r="C67" i="164"/>
  <c r="C68" i="164"/>
  <c r="C69" i="164"/>
  <c r="C70" i="164"/>
  <c r="C71" i="164"/>
  <c r="C72" i="164"/>
  <c r="C49" i="164"/>
  <c r="C23" i="164"/>
  <c r="C24" i="164"/>
  <c r="C25" i="164"/>
  <c r="C26" i="164"/>
  <c r="C27" i="164"/>
  <c r="C28" i="164"/>
  <c r="C29" i="164"/>
  <c r="C30" i="164"/>
  <c r="C31" i="164"/>
  <c r="C32" i="164"/>
  <c r="C33" i="164"/>
  <c r="C34" i="164"/>
  <c r="C35" i="164"/>
  <c r="C36" i="164"/>
  <c r="C37" i="164"/>
  <c r="C38" i="164"/>
  <c r="C39" i="164"/>
  <c r="C40" i="164"/>
  <c r="C41" i="164"/>
  <c r="C22" i="164"/>
  <c r="B41" i="164"/>
  <c r="B40" i="164"/>
  <c r="B39" i="164"/>
  <c r="B38" i="164"/>
  <c r="B37" i="164"/>
  <c r="B36" i="164"/>
  <c r="B35" i="164"/>
  <c r="B34" i="164"/>
  <c r="B33" i="164"/>
  <c r="B32" i="164"/>
  <c r="B31" i="164"/>
  <c r="B30" i="164"/>
  <c r="B29" i="164"/>
  <c r="B28" i="164"/>
  <c r="B27" i="164"/>
  <c r="B26" i="164"/>
  <c r="B25" i="164"/>
  <c r="B24" i="164"/>
  <c r="B23" i="164"/>
  <c r="B22" i="164"/>
  <c r="C160" i="78"/>
  <c r="C161" i="78"/>
  <c r="C162" i="78"/>
  <c r="C163" i="78"/>
  <c r="C164" i="78"/>
  <c r="C165" i="78"/>
  <c r="C166" i="78"/>
  <c r="C167" i="78"/>
  <c r="C168" i="78"/>
  <c r="C169" i="78"/>
  <c r="C170" i="78"/>
  <c r="C171" i="78"/>
  <c r="C172" i="78"/>
  <c r="C173" i="78"/>
  <c r="C174" i="78"/>
  <c r="C175" i="78"/>
  <c r="C176" i="78"/>
  <c r="C177" i="78"/>
  <c r="C178" i="78"/>
  <c r="C179" i="78"/>
  <c r="C180" i="78"/>
  <c r="C181" i="78"/>
  <c r="C182" i="78"/>
  <c r="C183" i="78"/>
  <c r="C184" i="78"/>
  <c r="C185" i="78"/>
  <c r="C186" i="78"/>
  <c r="C187" i="78"/>
  <c r="C188" i="78"/>
  <c r="C189" i="78"/>
  <c r="C190" i="78"/>
  <c r="C191" i="78"/>
  <c r="C192" i="78"/>
  <c r="C193" i="78"/>
  <c r="C194" i="78"/>
  <c r="C195" i="78"/>
  <c r="C196" i="78"/>
  <c r="C197" i="78"/>
  <c r="C198" i="78"/>
  <c r="C199" i="78"/>
  <c r="C200" i="78"/>
  <c r="C201" i="78"/>
  <c r="C202" i="78"/>
  <c r="C203" i="78"/>
  <c r="C204" i="78"/>
  <c r="C205" i="78"/>
  <c r="C206" i="78"/>
  <c r="C207" i="78"/>
  <c r="C208" i="78"/>
  <c r="C209" i="78"/>
  <c r="C210" i="78"/>
  <c r="C211" i="78"/>
  <c r="C212" i="78"/>
  <c r="C213" i="78"/>
  <c r="C214" i="78"/>
  <c r="C215" i="78"/>
  <c r="C216" i="78"/>
  <c r="C217" i="78"/>
  <c r="C218" i="78"/>
  <c r="C219" i="78"/>
  <c r="C220" i="78"/>
  <c r="C221" i="78"/>
  <c r="C222" i="78"/>
  <c r="C223" i="78"/>
  <c r="C224" i="78"/>
  <c r="C225" i="78"/>
  <c r="C226" i="78"/>
  <c r="C227" i="78"/>
  <c r="C228" i="78"/>
  <c r="C229" i="78"/>
  <c r="C230" i="78"/>
  <c r="C231" i="78"/>
  <c r="C232" i="78"/>
  <c r="C233" i="78"/>
  <c r="C234" i="78"/>
  <c r="C159" i="78"/>
  <c r="C76" i="78"/>
  <c r="C77" i="78"/>
  <c r="C78" i="78"/>
  <c r="C79" i="78"/>
  <c r="C80" i="78"/>
  <c r="C81" i="78"/>
  <c r="C82" i="78"/>
  <c r="C83" i="78"/>
  <c r="C84" i="78"/>
  <c r="C85" i="78"/>
  <c r="C86" i="78"/>
  <c r="C87" i="78"/>
  <c r="C88" i="78"/>
  <c r="C89" i="78"/>
  <c r="C90" i="78"/>
  <c r="C91" i="78"/>
  <c r="C92" i="78"/>
  <c r="C93" i="78"/>
  <c r="C94" i="78"/>
  <c r="C95" i="78"/>
  <c r="C96" i="78"/>
  <c r="C97" i="78"/>
  <c r="C98" i="78"/>
  <c r="C99" i="78"/>
  <c r="C100" i="78"/>
  <c r="C101" i="78"/>
  <c r="C102" i="78"/>
  <c r="C103" i="78"/>
  <c r="C104" i="78"/>
  <c r="C105" i="78"/>
  <c r="C106" i="78"/>
  <c r="C107" i="78"/>
  <c r="C108" i="78"/>
  <c r="C109" i="78"/>
  <c r="C110" i="78"/>
  <c r="C111" i="78"/>
  <c r="C112" i="78"/>
  <c r="C113" i="78"/>
  <c r="C114" i="78"/>
  <c r="C115" i="78"/>
  <c r="C116" i="78"/>
  <c r="C117" i="78"/>
  <c r="C118" i="78"/>
  <c r="C119" i="78"/>
  <c r="C120" i="78"/>
  <c r="C121" i="78"/>
  <c r="C122" i="78"/>
  <c r="C123" i="78"/>
  <c r="C124" i="78"/>
  <c r="C125" i="78"/>
  <c r="C126" i="78"/>
  <c r="C127" i="78"/>
  <c r="C128" i="78"/>
  <c r="C129" i="78"/>
  <c r="C130" i="78"/>
  <c r="C131" i="78"/>
  <c r="C132" i="78"/>
  <c r="C133" i="78"/>
  <c r="C134" i="78"/>
  <c r="C135" i="78"/>
  <c r="C136" i="78"/>
  <c r="C137" i="78"/>
  <c r="C138" i="78"/>
  <c r="C139" i="78"/>
  <c r="C140" i="78"/>
  <c r="C141" i="78"/>
  <c r="C142" i="78"/>
  <c r="C143" i="78"/>
  <c r="C144" i="78"/>
  <c r="C145" i="78"/>
  <c r="C146" i="78"/>
  <c r="C147" i="78"/>
  <c r="C148" i="78"/>
  <c r="C149" i="78"/>
  <c r="C150" i="78"/>
  <c r="C75" i="78"/>
  <c r="C45" i="78"/>
  <c r="C46" i="78"/>
  <c r="C47" i="78"/>
  <c r="C48" i="78"/>
  <c r="C49" i="78"/>
  <c r="C50" i="78"/>
  <c r="C51" i="78"/>
  <c r="C52" i="78"/>
  <c r="C53" i="78"/>
  <c r="C54" i="78"/>
  <c r="C55" i="78"/>
  <c r="C56" i="78"/>
  <c r="C57" i="78"/>
  <c r="C58" i="78"/>
  <c r="C59" i="78"/>
  <c r="C60" i="78"/>
  <c r="C61" i="78"/>
  <c r="C62" i="78"/>
  <c r="C63" i="78"/>
  <c r="C64" i="78"/>
  <c r="C65" i="78"/>
  <c r="C66" i="78"/>
  <c r="C67" i="78"/>
  <c r="C68" i="78"/>
  <c r="C44" i="78"/>
  <c r="D19" i="78"/>
  <c r="D20" i="78"/>
  <c r="D21" i="78"/>
  <c r="D22" i="78"/>
  <c r="D23" i="78"/>
  <c r="D24" i="78"/>
  <c r="D25" i="78"/>
  <c r="D26" i="78"/>
  <c r="D27" i="78"/>
  <c r="D28" i="78"/>
  <c r="D29" i="78"/>
  <c r="D30" i="78"/>
  <c r="D31" i="78"/>
  <c r="D32" i="78"/>
  <c r="D33" i="78"/>
  <c r="D34" i="78"/>
  <c r="D35" i="78"/>
  <c r="D36" i="78"/>
  <c r="D37" i="78"/>
  <c r="D18" i="78"/>
  <c r="C31" i="5"/>
  <c r="C75" i="5"/>
  <c r="C76" i="5"/>
  <c r="C77" i="5"/>
  <c r="C78" i="5"/>
  <c r="C79" i="5"/>
  <c r="C80" i="5"/>
  <c r="C81" i="5"/>
  <c r="C82" i="5"/>
  <c r="C83" i="5"/>
  <c r="C84" i="5"/>
  <c r="C85" i="5"/>
  <c r="C86" i="5"/>
  <c r="C87" i="5"/>
  <c r="C88" i="5"/>
  <c r="C89" i="5"/>
  <c r="C90" i="5"/>
  <c r="C91" i="5"/>
  <c r="C92" i="5"/>
  <c r="C93" i="5"/>
  <c r="C94" i="5"/>
  <c r="C95" i="5"/>
  <c r="C96" i="5"/>
  <c r="C97" i="5"/>
  <c r="C98" i="5"/>
  <c r="C99" i="5"/>
  <c r="C100" i="5"/>
  <c r="C101" i="5"/>
  <c r="C102" i="5"/>
  <c r="C103" i="5"/>
  <c r="C104" i="5"/>
  <c r="C105" i="5"/>
  <c r="C106" i="5"/>
  <c r="C107" i="5"/>
  <c r="C108" i="5"/>
  <c r="C109" i="5"/>
  <c r="C110" i="5"/>
  <c r="C111" i="5"/>
  <c r="C112" i="5"/>
  <c r="C113" i="5"/>
  <c r="C114" i="5"/>
  <c r="C115" i="5"/>
  <c r="C116" i="5"/>
  <c r="C117" i="5"/>
  <c r="C118" i="5"/>
  <c r="C119" i="5"/>
  <c r="C74" i="5"/>
  <c r="C45" i="5"/>
  <c r="C46" i="5"/>
  <c r="C47" i="5"/>
  <c r="C48" i="5"/>
  <c r="C49" i="5"/>
  <c r="C50" i="5"/>
  <c r="C51" i="5"/>
  <c r="C52" i="5"/>
  <c r="C53" i="5"/>
  <c r="C54" i="5"/>
  <c r="C55" i="5"/>
  <c r="C56" i="5"/>
  <c r="C57" i="5"/>
  <c r="C58" i="5"/>
  <c r="C59" i="5"/>
  <c r="C60" i="5"/>
  <c r="C61" i="5"/>
  <c r="C62" i="5"/>
  <c r="C63" i="5"/>
  <c r="C64" i="5"/>
  <c r="C65" i="5"/>
  <c r="C66" i="5"/>
  <c r="C67" i="5"/>
  <c r="C68" i="5"/>
  <c r="C69" i="5"/>
  <c r="C70" i="5"/>
  <c r="C71" i="5"/>
  <c r="C72" i="5"/>
  <c r="C73" i="5"/>
  <c r="C44" i="5"/>
  <c r="C30" i="5"/>
  <c r="C32" i="5"/>
  <c r="C33" i="5"/>
  <c r="C34" i="5"/>
  <c r="C35" i="5"/>
  <c r="C36" i="5"/>
  <c r="C37" i="5"/>
  <c r="C38" i="5"/>
  <c r="C39" i="5"/>
  <c r="C40" i="5"/>
  <c r="C41" i="5"/>
  <c r="C42" i="5"/>
  <c r="C43" i="5"/>
  <c r="C29" i="5"/>
  <c r="C20" i="5"/>
  <c r="C21" i="5"/>
  <c r="C22" i="5"/>
  <c r="C23" i="5"/>
  <c r="C24" i="5"/>
  <c r="C25" i="5"/>
  <c r="C26" i="5"/>
  <c r="C27" i="5"/>
  <c r="C28" i="5"/>
  <c r="C19" i="5"/>
  <c r="B75" i="5"/>
  <c r="B76" i="5"/>
  <c r="B77" i="5"/>
  <c r="B78" i="5"/>
  <c r="B79" i="5"/>
  <c r="B80" i="5"/>
  <c r="B81" i="5"/>
  <c r="B82" i="5"/>
  <c r="B83" i="5"/>
  <c r="B84" i="5"/>
  <c r="B85" i="5"/>
  <c r="B86" i="5"/>
  <c r="B87" i="5"/>
  <c r="B88" i="5"/>
  <c r="B89" i="5"/>
  <c r="B90" i="5"/>
  <c r="B91" i="5"/>
  <c r="B92" i="5"/>
  <c r="B93" i="5"/>
  <c r="B94" i="5"/>
  <c r="B95" i="5"/>
  <c r="B96" i="5"/>
  <c r="B97" i="5"/>
  <c r="B98" i="5"/>
  <c r="B99" i="5"/>
  <c r="B100" i="5"/>
  <c r="B101" i="5"/>
  <c r="B102" i="5"/>
  <c r="B103" i="5"/>
  <c r="B104" i="5"/>
  <c r="B105" i="5"/>
  <c r="B106" i="5"/>
  <c r="B107" i="5"/>
  <c r="B108" i="5"/>
  <c r="B109" i="5"/>
  <c r="B110" i="5"/>
  <c r="B111" i="5"/>
  <c r="B112" i="5"/>
  <c r="B113" i="5"/>
  <c r="B114" i="5"/>
  <c r="B115" i="5"/>
  <c r="B116" i="5"/>
  <c r="B117" i="5"/>
  <c r="B118" i="5"/>
  <c r="B119" i="5"/>
  <c r="B74" i="5"/>
  <c r="B45" i="5"/>
  <c r="B46" i="5"/>
  <c r="B47" i="5"/>
  <c r="B48" i="5"/>
  <c r="B49" i="5"/>
  <c r="B50" i="5"/>
  <c r="B51" i="5"/>
  <c r="B52" i="5"/>
  <c r="B53" i="5"/>
  <c r="B54" i="5"/>
  <c r="B55" i="5"/>
  <c r="B56" i="5"/>
  <c r="B57" i="5"/>
  <c r="B58" i="5"/>
  <c r="B59" i="5"/>
  <c r="B60" i="5"/>
  <c r="B61" i="5"/>
  <c r="B62" i="5"/>
  <c r="B63" i="5"/>
  <c r="B64" i="5"/>
  <c r="B65" i="5"/>
  <c r="B66" i="5"/>
  <c r="B67" i="5"/>
  <c r="B68" i="5"/>
  <c r="B69" i="5"/>
  <c r="B70" i="5"/>
  <c r="B71" i="5"/>
  <c r="B72" i="5"/>
  <c r="B73" i="5"/>
  <c r="B44" i="5"/>
  <c r="B30" i="5"/>
  <c r="B31" i="5"/>
  <c r="B32" i="5"/>
  <c r="B33" i="5"/>
  <c r="B34" i="5"/>
  <c r="B35" i="5"/>
  <c r="B36" i="5"/>
  <c r="B37" i="5"/>
  <c r="B38" i="5"/>
  <c r="B39" i="5"/>
  <c r="B40" i="5"/>
  <c r="B41" i="5"/>
  <c r="B42" i="5"/>
  <c r="B43" i="5"/>
  <c r="B29" i="5"/>
  <c r="B28" i="5"/>
  <c r="B20" i="5"/>
  <c r="B21" i="5"/>
  <c r="B22" i="5"/>
  <c r="B23" i="5"/>
  <c r="B24" i="5"/>
  <c r="B25" i="5"/>
  <c r="B26" i="5"/>
  <c r="B27" i="5"/>
  <c r="B19" i="5"/>
  <c r="B19" i="78"/>
  <c r="B20" i="78"/>
  <c r="B21" i="78"/>
  <c r="B22" i="78"/>
  <c r="B23" i="78"/>
  <c r="B24" i="78"/>
  <c r="B25" i="78"/>
  <c r="B26" i="78"/>
  <c r="B27" i="78"/>
  <c r="B28" i="78"/>
  <c r="B29" i="78"/>
  <c r="B30" i="78"/>
  <c r="B31" i="78"/>
  <c r="B32" i="78"/>
  <c r="B33" i="78"/>
  <c r="B34" i="78"/>
  <c r="B35" i="78"/>
  <c r="B36" i="78"/>
  <c r="B37" i="78"/>
  <c r="B18" i="78"/>
  <c r="C5" i="2"/>
  <c r="H5" i="18"/>
  <c r="F5" i="15"/>
  <c r="F5" i="5"/>
  <c r="B17" i="12"/>
  <c r="D139" i="19"/>
  <c r="D140" i="19"/>
  <c r="H181" i="18"/>
  <c r="H12" i="5"/>
  <c r="H13" i="5"/>
  <c r="H14" i="5"/>
  <c r="H15" i="5"/>
  <c r="H16" i="5"/>
  <c r="H18" i="5"/>
  <c r="H11" i="5"/>
  <c r="N11" i="5"/>
  <c r="F76" i="5"/>
  <c r="H76" i="5"/>
  <c r="F77" i="5"/>
  <c r="H77" i="5"/>
  <c r="F78" i="5"/>
  <c r="H78" i="5"/>
  <c r="F79" i="5"/>
  <c r="H79" i="5"/>
  <c r="F80" i="5"/>
  <c r="H80" i="5"/>
  <c r="F81" i="5"/>
  <c r="H81" i="5"/>
  <c r="F82" i="5"/>
  <c r="H82" i="5"/>
  <c r="F83" i="5"/>
  <c r="H83" i="5"/>
  <c r="F84" i="5"/>
  <c r="H84" i="5"/>
  <c r="F85" i="5"/>
  <c r="H85" i="5"/>
  <c r="F86" i="5"/>
  <c r="H86" i="5"/>
  <c r="F87" i="5"/>
  <c r="H87" i="5"/>
  <c r="F88" i="5"/>
  <c r="H88" i="5"/>
  <c r="F89" i="5"/>
  <c r="H89" i="5"/>
  <c r="F90" i="5"/>
  <c r="H90" i="5"/>
  <c r="F91" i="5"/>
  <c r="H91" i="5"/>
  <c r="F92" i="5"/>
  <c r="H92" i="5"/>
  <c r="F93" i="5"/>
  <c r="H93" i="5"/>
  <c r="F94" i="5"/>
  <c r="H94" i="5"/>
  <c r="F95" i="5"/>
  <c r="H95" i="5"/>
  <c r="F96" i="5"/>
  <c r="H96" i="5"/>
  <c r="F97" i="5"/>
  <c r="H97" i="5"/>
  <c r="F98" i="5"/>
  <c r="H98" i="5"/>
  <c r="F99" i="5"/>
  <c r="H99" i="5"/>
  <c r="F100" i="5"/>
  <c r="H100" i="5"/>
  <c r="F101" i="5"/>
  <c r="H101" i="5"/>
  <c r="F102" i="5"/>
  <c r="H102" i="5"/>
  <c r="F103" i="5"/>
  <c r="H103" i="5"/>
  <c r="F104" i="5"/>
  <c r="H104" i="5"/>
  <c r="F105" i="5"/>
  <c r="H105" i="5"/>
  <c r="F106" i="5"/>
  <c r="H106" i="5"/>
  <c r="F107" i="5"/>
  <c r="H107" i="5"/>
  <c r="F108" i="5"/>
  <c r="H108" i="5"/>
  <c r="F109" i="5"/>
  <c r="H109" i="5"/>
  <c r="F110" i="5"/>
  <c r="H110" i="5"/>
  <c r="F111" i="5"/>
  <c r="H111" i="5"/>
  <c r="F112" i="5"/>
  <c r="H112" i="5"/>
  <c r="F113" i="5"/>
  <c r="H113" i="5"/>
  <c r="F114" i="5"/>
  <c r="H114" i="5"/>
  <c r="F115" i="5"/>
  <c r="H115" i="5"/>
  <c r="F116" i="5"/>
  <c r="H116" i="5"/>
  <c r="F117" i="5"/>
  <c r="H117" i="5"/>
  <c r="F118" i="5"/>
  <c r="H118" i="5"/>
  <c r="F119" i="5"/>
  <c r="H119" i="5"/>
  <c r="F75" i="5"/>
  <c r="H75" i="5"/>
  <c r="F74" i="5"/>
  <c r="H74" i="5"/>
  <c r="E120" i="5"/>
  <c r="M12" i="5"/>
  <c r="N13" i="5"/>
  <c r="N14" i="5"/>
  <c r="N15" i="5"/>
  <c r="N16" i="5"/>
  <c r="N17" i="5"/>
  <c r="N18" i="5"/>
  <c r="G157" i="18"/>
  <c r="G158" i="18"/>
  <c r="G159" i="18"/>
  <c r="G160" i="18"/>
  <c r="G161" i="18"/>
  <c r="G162" i="18"/>
  <c r="G156" i="18"/>
  <c r="D160" i="18"/>
  <c r="D161" i="18"/>
  <c r="D162" i="18"/>
  <c r="D156" i="18"/>
  <c r="M18" i="5"/>
  <c r="M16" i="5"/>
  <c r="M15" i="5"/>
  <c r="M14" i="5"/>
  <c r="M13" i="5"/>
  <c r="N12" i="5"/>
  <c r="M11" i="5"/>
  <c r="J60" i="19"/>
  <c r="N89" i="5"/>
  <c r="M89" i="5"/>
  <c r="N101" i="5"/>
  <c r="M101" i="5"/>
  <c r="N117" i="5"/>
  <c r="M117" i="5"/>
  <c r="N82" i="5"/>
  <c r="M82" i="5"/>
  <c r="N86" i="5"/>
  <c r="M86" i="5"/>
  <c r="N90" i="5"/>
  <c r="M90" i="5"/>
  <c r="N94" i="5"/>
  <c r="M94" i="5"/>
  <c r="N98" i="5"/>
  <c r="M98" i="5"/>
  <c r="N102" i="5"/>
  <c r="M102" i="5"/>
  <c r="N106" i="5"/>
  <c r="M106" i="5"/>
  <c r="N110" i="5"/>
  <c r="M110" i="5"/>
  <c r="N114" i="5"/>
  <c r="M114" i="5"/>
  <c r="N118" i="5"/>
  <c r="M118" i="5"/>
  <c r="N85" i="5"/>
  <c r="M85" i="5"/>
  <c r="N97" i="5"/>
  <c r="M97" i="5"/>
  <c r="N109" i="5"/>
  <c r="M109" i="5"/>
  <c r="N83" i="5"/>
  <c r="M83" i="5"/>
  <c r="N87" i="5"/>
  <c r="M87" i="5"/>
  <c r="N91" i="5"/>
  <c r="M91" i="5"/>
  <c r="N95" i="5"/>
  <c r="M95" i="5"/>
  <c r="N99" i="5"/>
  <c r="M99" i="5"/>
  <c r="N103" i="5"/>
  <c r="M103" i="5"/>
  <c r="N107" i="5"/>
  <c r="M107" i="5"/>
  <c r="N111" i="5"/>
  <c r="M111" i="5"/>
  <c r="N115" i="5"/>
  <c r="M115" i="5"/>
  <c r="N119" i="5"/>
  <c r="M119" i="5"/>
  <c r="N81" i="5"/>
  <c r="M81" i="5"/>
  <c r="N93" i="5"/>
  <c r="M93" i="5"/>
  <c r="N105" i="5"/>
  <c r="M105" i="5"/>
  <c r="N113" i="5"/>
  <c r="M113" i="5"/>
  <c r="N84" i="5"/>
  <c r="M84" i="5"/>
  <c r="N88" i="5"/>
  <c r="M88" i="5"/>
  <c r="N92" i="5"/>
  <c r="M92" i="5"/>
  <c r="N96" i="5"/>
  <c r="M96" i="5"/>
  <c r="N100" i="5"/>
  <c r="M100" i="5"/>
  <c r="N104" i="5"/>
  <c r="M104" i="5"/>
  <c r="N108" i="5"/>
  <c r="M108" i="5"/>
  <c r="N112" i="5"/>
  <c r="M112" i="5"/>
  <c r="N116" i="5"/>
  <c r="M116" i="5"/>
  <c r="N79" i="5"/>
  <c r="M79" i="5"/>
  <c r="N75" i="5"/>
  <c r="M75" i="5"/>
  <c r="N76" i="5"/>
  <c r="M76" i="5"/>
  <c r="N74" i="5"/>
  <c r="M74" i="5"/>
  <c r="N78" i="5"/>
  <c r="M78" i="5"/>
  <c r="F139" i="19"/>
  <c r="F138" i="19"/>
  <c r="D8" i="79"/>
  <c r="D7" i="79"/>
  <c r="F140" i="19"/>
  <c r="J25" i="15"/>
  <c r="F25" i="15"/>
  <c r="G25" i="15"/>
  <c r="G4" i="19"/>
  <c r="H4" i="18"/>
  <c r="A3" i="158"/>
  <c r="C3" i="163"/>
  <c r="Z4" i="105"/>
  <c r="BK4" i="105"/>
  <c r="BC4" i="105"/>
  <c r="AY4" i="105"/>
  <c r="AI4" i="105"/>
  <c r="AE4" i="105"/>
  <c r="M4" i="105"/>
  <c r="I4" i="105"/>
  <c r="X4" i="105"/>
  <c r="BJ4" i="105"/>
  <c r="AX4" i="105"/>
  <c r="AH4" i="105"/>
  <c r="BM4" i="105"/>
  <c r="BE4" i="105"/>
  <c r="AW4" i="105"/>
  <c r="M13" i="20" s="1"/>
  <c r="AS4" i="105"/>
  <c r="H13" i="164" s="1"/>
  <c r="AG4" i="105"/>
  <c r="S4" i="105"/>
  <c r="Y4" i="105"/>
  <c r="BH4" i="105"/>
  <c r="AZ4" i="105"/>
  <c r="AN4" i="105"/>
  <c r="V4" i="105"/>
  <c r="R4" i="105"/>
  <c r="N4" i="105"/>
  <c r="E13" i="164" s="1"/>
  <c r="D102" i="43"/>
  <c r="F80" i="164"/>
  <c r="J13" i="164"/>
  <c r="K109" i="10"/>
  <c r="L109" i="10"/>
  <c r="I29" i="10"/>
  <c r="J29" i="10"/>
  <c r="G37" i="164"/>
  <c r="I30" i="10"/>
  <c r="J30" i="10"/>
  <c r="I31" i="10"/>
  <c r="J31" i="10"/>
  <c r="I32" i="10"/>
  <c r="J32" i="10"/>
  <c r="H36" i="12"/>
  <c r="I33" i="10"/>
  <c r="J33" i="10"/>
  <c r="H37" i="12"/>
  <c r="H61" i="10"/>
  <c r="F39" i="5"/>
  <c r="H39" i="5"/>
  <c r="H62" i="10"/>
  <c r="F40" i="5"/>
  <c r="H40" i="5"/>
  <c r="H63" i="10"/>
  <c r="F41" i="5"/>
  <c r="H41" i="5"/>
  <c r="H64" i="10"/>
  <c r="F42" i="5"/>
  <c r="H42" i="5"/>
  <c r="H65" i="10"/>
  <c r="F202" i="12"/>
  <c r="F203" i="12"/>
  <c r="F204" i="12"/>
  <c r="F205" i="12"/>
  <c r="F206" i="12"/>
  <c r="F207" i="12"/>
  <c r="F208" i="12"/>
  <c r="F209" i="12"/>
  <c r="F210" i="12"/>
  <c r="F211" i="12"/>
  <c r="F212" i="12"/>
  <c r="F213" i="12"/>
  <c r="F214" i="12"/>
  <c r="F215" i="12"/>
  <c r="F216" i="12"/>
  <c r="F217" i="12"/>
  <c r="F218" i="12"/>
  <c r="F219" i="12"/>
  <c r="F220" i="12"/>
  <c r="F221" i="12"/>
  <c r="F222" i="12"/>
  <c r="F223" i="12"/>
  <c r="F224" i="12"/>
  <c r="F225" i="12"/>
  <c r="F226" i="12"/>
  <c r="F227" i="12"/>
  <c r="F228" i="12"/>
  <c r="F229" i="12"/>
  <c r="F230" i="12"/>
  <c r="F231" i="12"/>
  <c r="F232" i="12"/>
  <c r="F233" i="12"/>
  <c r="B218" i="12"/>
  <c r="B219" i="12"/>
  <c r="B220" i="12"/>
  <c r="B221" i="12"/>
  <c r="B222" i="12"/>
  <c r="B223" i="12"/>
  <c r="B224" i="12"/>
  <c r="B225" i="12"/>
  <c r="B226" i="12"/>
  <c r="B227" i="12"/>
  <c r="B228" i="12"/>
  <c r="B229" i="12"/>
  <c r="B230" i="12"/>
  <c r="B231" i="12"/>
  <c r="B232" i="12"/>
  <c r="B233" i="12"/>
  <c r="B202" i="12"/>
  <c r="B203" i="12"/>
  <c r="B204" i="12"/>
  <c r="B205" i="12"/>
  <c r="B206" i="12"/>
  <c r="B207" i="12"/>
  <c r="B208" i="12"/>
  <c r="B209" i="12"/>
  <c r="B210" i="12"/>
  <c r="B211" i="12"/>
  <c r="B212" i="12"/>
  <c r="B213" i="12"/>
  <c r="B214" i="12"/>
  <c r="B215" i="12"/>
  <c r="B216" i="12"/>
  <c r="B217" i="12"/>
  <c r="F126" i="12"/>
  <c r="F127" i="12"/>
  <c r="F128" i="12"/>
  <c r="F129" i="12"/>
  <c r="F130" i="12"/>
  <c r="F131" i="12"/>
  <c r="F132" i="12"/>
  <c r="F133" i="12"/>
  <c r="F134" i="12"/>
  <c r="F135" i="12"/>
  <c r="F136" i="12"/>
  <c r="F137" i="12"/>
  <c r="F138" i="12"/>
  <c r="F139" i="12"/>
  <c r="F140" i="12"/>
  <c r="F141" i="12"/>
  <c r="F142" i="12"/>
  <c r="F143" i="12"/>
  <c r="F144" i="12"/>
  <c r="F145" i="12"/>
  <c r="F146" i="12"/>
  <c r="F147" i="12"/>
  <c r="F148" i="12"/>
  <c r="F149" i="12"/>
  <c r="B145" i="12"/>
  <c r="B146" i="12"/>
  <c r="B147" i="12"/>
  <c r="B148" i="12"/>
  <c r="B149" i="12"/>
  <c r="B144" i="12"/>
  <c r="B127" i="12"/>
  <c r="B128" i="12"/>
  <c r="B129" i="12"/>
  <c r="B130" i="12"/>
  <c r="B131" i="12"/>
  <c r="B132" i="12"/>
  <c r="B133" i="12"/>
  <c r="B134" i="12"/>
  <c r="B135" i="12"/>
  <c r="B136" i="12"/>
  <c r="B137" i="12"/>
  <c r="B138" i="12"/>
  <c r="B139" i="12"/>
  <c r="B140" i="12"/>
  <c r="B141" i="12"/>
  <c r="B142" i="12"/>
  <c r="B143" i="12"/>
  <c r="F64" i="12"/>
  <c r="F65" i="12"/>
  <c r="F66" i="12"/>
  <c r="F67" i="12"/>
  <c r="F68" i="12"/>
  <c r="B68" i="12"/>
  <c r="B64" i="12"/>
  <c r="B65" i="12"/>
  <c r="B66" i="12"/>
  <c r="B67" i="12"/>
  <c r="G33" i="12"/>
  <c r="G34" i="12"/>
  <c r="G35" i="12"/>
  <c r="G36" i="12"/>
  <c r="G37" i="12"/>
  <c r="F249" i="164"/>
  <c r="F248" i="164"/>
  <c r="F247" i="164"/>
  <c r="F246" i="164"/>
  <c r="F245" i="164"/>
  <c r="F244" i="164"/>
  <c r="F243" i="164"/>
  <c r="F242" i="164"/>
  <c r="F241" i="164"/>
  <c r="F240" i="164"/>
  <c r="F239" i="164"/>
  <c r="F238" i="164"/>
  <c r="F237" i="164"/>
  <c r="F236" i="164"/>
  <c r="F235" i="164"/>
  <c r="F234" i="164"/>
  <c r="F233" i="164"/>
  <c r="F232" i="164"/>
  <c r="F231" i="164"/>
  <c r="F230" i="164"/>
  <c r="F229" i="164"/>
  <c r="F228" i="164"/>
  <c r="F227" i="164"/>
  <c r="F226" i="164"/>
  <c r="F225" i="164"/>
  <c r="F224" i="164"/>
  <c r="F223" i="164"/>
  <c r="F222" i="164"/>
  <c r="F221" i="164"/>
  <c r="F220" i="164"/>
  <c r="F219" i="164"/>
  <c r="F218" i="164"/>
  <c r="B240" i="164"/>
  <c r="B241" i="164"/>
  <c r="B242" i="164"/>
  <c r="B243" i="164"/>
  <c r="B244" i="164"/>
  <c r="B245" i="164"/>
  <c r="B246" i="164"/>
  <c r="B247" i="164"/>
  <c r="B248" i="164"/>
  <c r="B249" i="164"/>
  <c r="B219" i="164"/>
  <c r="B220" i="164"/>
  <c r="B221" i="164"/>
  <c r="B222" i="164"/>
  <c r="B223" i="164"/>
  <c r="B224" i="164"/>
  <c r="B225" i="164"/>
  <c r="B226" i="164"/>
  <c r="B227" i="164"/>
  <c r="B228" i="164"/>
  <c r="B229" i="164"/>
  <c r="B230" i="164"/>
  <c r="B231" i="164"/>
  <c r="B232" i="164"/>
  <c r="B233" i="164"/>
  <c r="B234" i="164"/>
  <c r="B235" i="164"/>
  <c r="B236" i="164"/>
  <c r="B237" i="164"/>
  <c r="B238" i="164"/>
  <c r="B239" i="164"/>
  <c r="F139" i="164"/>
  <c r="F140" i="164"/>
  <c r="F141" i="164"/>
  <c r="F142" i="164"/>
  <c r="F143" i="164"/>
  <c r="F144" i="164"/>
  <c r="F145" i="164"/>
  <c r="F146" i="164"/>
  <c r="F147" i="164"/>
  <c r="F148" i="164"/>
  <c r="F149" i="164"/>
  <c r="F150" i="164"/>
  <c r="F151" i="164"/>
  <c r="F152" i="164"/>
  <c r="F153" i="164"/>
  <c r="F154" i="164"/>
  <c r="F155" i="164"/>
  <c r="F156" i="164"/>
  <c r="B141" i="164"/>
  <c r="B142" i="164"/>
  <c r="B143" i="164"/>
  <c r="B144" i="164"/>
  <c r="B145" i="164"/>
  <c r="B146" i="164"/>
  <c r="B147" i="164"/>
  <c r="B148" i="164"/>
  <c r="B149" i="164"/>
  <c r="B150" i="164"/>
  <c r="B151" i="164"/>
  <c r="B152" i="164"/>
  <c r="B153" i="164"/>
  <c r="B154" i="164"/>
  <c r="B155" i="164"/>
  <c r="B156" i="164"/>
  <c r="F69" i="164"/>
  <c r="F70" i="164"/>
  <c r="F71" i="164"/>
  <c r="F72" i="164"/>
  <c r="F73" i="164"/>
  <c r="B73" i="164"/>
  <c r="B69" i="164"/>
  <c r="B70" i="164"/>
  <c r="B71" i="164"/>
  <c r="B72" i="164"/>
  <c r="F37" i="164"/>
  <c r="F38" i="164"/>
  <c r="F39" i="164"/>
  <c r="F40" i="164"/>
  <c r="F41" i="164"/>
  <c r="B125" i="164"/>
  <c r="B126" i="164"/>
  <c r="B127" i="164"/>
  <c r="B128" i="164"/>
  <c r="B129" i="164"/>
  <c r="B130" i="164"/>
  <c r="B131" i="164"/>
  <c r="B132" i="164"/>
  <c r="B133" i="164"/>
  <c r="B134" i="164"/>
  <c r="B135" i="164"/>
  <c r="B136" i="164"/>
  <c r="B137" i="164"/>
  <c r="B138" i="164"/>
  <c r="B139" i="164"/>
  <c r="B140" i="164"/>
  <c r="F219" i="78"/>
  <c r="F220" i="78"/>
  <c r="F221" i="78"/>
  <c r="F222" i="78"/>
  <c r="F223" i="78"/>
  <c r="F224" i="78"/>
  <c r="F225" i="78"/>
  <c r="F226" i="78"/>
  <c r="F227" i="78"/>
  <c r="F228" i="78"/>
  <c r="F229" i="78"/>
  <c r="F230" i="78"/>
  <c r="F231" i="78"/>
  <c r="F232" i="78"/>
  <c r="F233" i="78"/>
  <c r="F234" i="78"/>
  <c r="F213" i="78"/>
  <c r="F214" i="78"/>
  <c r="F215" i="78"/>
  <c r="F216" i="78"/>
  <c r="F217" i="78"/>
  <c r="F218" i="78"/>
  <c r="F135" i="78"/>
  <c r="F136" i="78"/>
  <c r="F137" i="78"/>
  <c r="F138" i="78"/>
  <c r="F139" i="78"/>
  <c r="F140" i="78"/>
  <c r="F141" i="78"/>
  <c r="F142" i="78"/>
  <c r="F143" i="78"/>
  <c r="F144" i="78"/>
  <c r="F145" i="78"/>
  <c r="F146" i="78"/>
  <c r="F147" i="78"/>
  <c r="F148" i="78"/>
  <c r="F149" i="78"/>
  <c r="B219" i="78"/>
  <c r="B220" i="78"/>
  <c r="B221" i="78"/>
  <c r="B222" i="78"/>
  <c r="B223" i="78"/>
  <c r="B224" i="78"/>
  <c r="B225" i="78"/>
  <c r="B226" i="78"/>
  <c r="B227" i="78"/>
  <c r="B228" i="78"/>
  <c r="B229" i="78"/>
  <c r="B230" i="78"/>
  <c r="B231" i="78"/>
  <c r="B232" i="78"/>
  <c r="B233" i="78"/>
  <c r="B64" i="78"/>
  <c r="F64" i="78"/>
  <c r="B65" i="78"/>
  <c r="F65" i="78"/>
  <c r="B66" i="78"/>
  <c r="F66" i="78"/>
  <c r="B67" i="78"/>
  <c r="F67" i="78"/>
  <c r="G33" i="78"/>
  <c r="G34" i="78"/>
  <c r="G35" i="78"/>
  <c r="G36" i="78"/>
  <c r="B135" i="78"/>
  <c r="B136" i="78"/>
  <c r="B137" i="78"/>
  <c r="B138" i="78"/>
  <c r="B139" i="78"/>
  <c r="B140" i="78"/>
  <c r="B141" i="78"/>
  <c r="B142" i="78"/>
  <c r="B143" i="78"/>
  <c r="B144" i="78"/>
  <c r="B145" i="78"/>
  <c r="B146" i="78"/>
  <c r="B147" i="78"/>
  <c r="B148" i="78"/>
  <c r="B149" i="78"/>
  <c r="K141" i="10"/>
  <c r="L141" i="10"/>
  <c r="H156" i="164"/>
  <c r="K126" i="10"/>
  <c r="K127" i="10"/>
  <c r="K128" i="10"/>
  <c r="L128" i="10"/>
  <c r="K129" i="10"/>
  <c r="L129" i="10"/>
  <c r="K130" i="10"/>
  <c r="L130" i="10"/>
  <c r="K131" i="10"/>
  <c r="L131" i="10"/>
  <c r="K132" i="10"/>
  <c r="L132" i="10"/>
  <c r="H141" i="78"/>
  <c r="K133" i="10"/>
  <c r="L133" i="10"/>
  <c r="H148" i="164"/>
  <c r="K134" i="10"/>
  <c r="K135" i="10"/>
  <c r="K136" i="10"/>
  <c r="L136" i="10"/>
  <c r="K137" i="10"/>
  <c r="L137" i="10"/>
  <c r="K138" i="10"/>
  <c r="L138" i="10"/>
  <c r="K139" i="10"/>
  <c r="L139" i="10"/>
  <c r="K140" i="10"/>
  <c r="L140" i="10"/>
  <c r="H149" i="78"/>
  <c r="F43" i="5"/>
  <c r="H43" i="5"/>
  <c r="M43" i="5"/>
  <c r="N41" i="5"/>
  <c r="M41" i="5"/>
  <c r="N39" i="5"/>
  <c r="M39" i="5"/>
  <c r="N42" i="5"/>
  <c r="M42" i="5"/>
  <c r="N40" i="5"/>
  <c r="M40" i="5"/>
  <c r="L135" i="10"/>
  <c r="H227" i="12"/>
  <c r="L127" i="10"/>
  <c r="H220" i="78"/>
  <c r="H144" i="164"/>
  <c r="L134" i="10"/>
  <c r="H226" i="12"/>
  <c r="L126" i="10"/>
  <c r="H218" i="12"/>
  <c r="H232" i="78"/>
  <c r="H224" i="78"/>
  <c r="H152" i="164"/>
  <c r="G41" i="164"/>
  <c r="H33" i="12"/>
  <c r="H33" i="78"/>
  <c r="H35" i="78"/>
  <c r="G39" i="164"/>
  <c r="H35" i="12"/>
  <c r="G38" i="164"/>
  <c r="H34" i="12"/>
  <c r="H34" i="78"/>
  <c r="G40" i="164"/>
  <c r="H36" i="78"/>
  <c r="H231" i="78"/>
  <c r="H223" i="78"/>
  <c r="H155" i="164"/>
  <c r="H145" i="12"/>
  <c r="H147" i="164"/>
  <c r="H241" i="164"/>
  <c r="H225" i="12"/>
  <c r="H249" i="164"/>
  <c r="H149" i="12"/>
  <c r="H141" i="12"/>
  <c r="H245" i="164"/>
  <c r="H233" i="12"/>
  <c r="H145" i="78"/>
  <c r="H244" i="164"/>
  <c r="H228" i="12"/>
  <c r="H229" i="78"/>
  <c r="H151" i="164"/>
  <c r="H144" i="12"/>
  <c r="H137" i="78"/>
  <c r="H236" i="164"/>
  <c r="H220" i="12"/>
  <c r="H221" i="78"/>
  <c r="H136" i="12"/>
  <c r="H143" i="164"/>
  <c r="H148" i="78"/>
  <c r="H144" i="78"/>
  <c r="H140" i="78"/>
  <c r="H234" i="78"/>
  <c r="H230" i="78"/>
  <c r="H226" i="78"/>
  <c r="H222" i="78"/>
  <c r="H232" i="12"/>
  <c r="H224" i="12"/>
  <c r="H137" i="12"/>
  <c r="H154" i="164"/>
  <c r="H146" i="164"/>
  <c r="H234" i="164"/>
  <c r="H238" i="164"/>
  <c r="H246" i="164"/>
  <c r="H148" i="12"/>
  <c r="H140" i="12"/>
  <c r="H231" i="12"/>
  <c r="H223" i="12"/>
  <c r="H147" i="78"/>
  <c r="H139" i="78"/>
  <c r="H135" i="78"/>
  <c r="H233" i="78"/>
  <c r="H225" i="78"/>
  <c r="H230" i="12"/>
  <c r="H222" i="12"/>
  <c r="H237" i="164"/>
  <c r="H153" i="164"/>
  <c r="H145" i="164"/>
  <c r="H141" i="164"/>
  <c r="H239" i="164"/>
  <c r="H243" i="164"/>
  <c r="H247" i="164"/>
  <c r="H147" i="12"/>
  <c r="H143" i="12"/>
  <c r="H139" i="12"/>
  <c r="H229" i="12"/>
  <c r="H221" i="12"/>
  <c r="H146" i="78"/>
  <c r="H142" i="78"/>
  <c r="H138" i="78"/>
  <c r="H228" i="78"/>
  <c r="H240" i="164"/>
  <c r="H248" i="164"/>
  <c r="H146" i="12"/>
  <c r="H138" i="12"/>
  <c r="H134" i="12"/>
  <c r="H219" i="78"/>
  <c r="H142" i="164"/>
  <c r="N43" i="5"/>
  <c r="H242" i="164"/>
  <c r="H227" i="78"/>
  <c r="H149" i="164"/>
  <c r="H143" i="78"/>
  <c r="H142" i="12"/>
  <c r="H235" i="164"/>
  <c r="H150" i="164"/>
  <c r="H135" i="12"/>
  <c r="H136" i="78"/>
  <c r="H219" i="12"/>
  <c r="K96" i="10"/>
  <c r="K97" i="10"/>
  <c r="K98" i="10"/>
  <c r="K99" i="10"/>
  <c r="K100" i="10"/>
  <c r="K101" i="10"/>
  <c r="K102" i="10"/>
  <c r="K103" i="10"/>
  <c r="K104" i="10"/>
  <c r="K105" i="10"/>
  <c r="K106" i="10"/>
  <c r="K107" i="10"/>
  <c r="L107" i="10"/>
  <c r="K108" i="10"/>
  <c r="L108" i="10"/>
  <c r="K110" i="10"/>
  <c r="L110" i="10"/>
  <c r="K111" i="10"/>
  <c r="L111" i="10"/>
  <c r="K112" i="10"/>
  <c r="L112" i="10"/>
  <c r="K113" i="10"/>
  <c r="L113" i="10"/>
  <c r="K114" i="10"/>
  <c r="L114" i="10"/>
  <c r="K115" i="10"/>
  <c r="L115" i="10"/>
  <c r="K116" i="10"/>
  <c r="L116" i="10"/>
  <c r="K117" i="10"/>
  <c r="L117" i="10"/>
  <c r="K118" i="10"/>
  <c r="L118" i="10"/>
  <c r="K119" i="10"/>
  <c r="L119" i="10"/>
  <c r="K120" i="10"/>
  <c r="L120" i="10"/>
  <c r="K121" i="10"/>
  <c r="L121" i="10"/>
  <c r="K122" i="10"/>
  <c r="L122" i="10"/>
  <c r="K123" i="10"/>
  <c r="L123" i="10"/>
  <c r="K124" i="10"/>
  <c r="L124" i="10"/>
  <c r="K125" i="10"/>
  <c r="L125" i="10"/>
  <c r="H51" i="10"/>
  <c r="F29" i="5"/>
  <c r="H29" i="5"/>
  <c r="H52" i="10"/>
  <c r="F30" i="5"/>
  <c r="H30" i="5"/>
  <c r="H53" i="10"/>
  <c r="F31" i="5"/>
  <c r="H31" i="5"/>
  <c r="H54" i="10"/>
  <c r="F32" i="5"/>
  <c r="H32" i="5"/>
  <c r="H55" i="10"/>
  <c r="F33" i="5"/>
  <c r="H33" i="5"/>
  <c r="H56" i="10"/>
  <c r="H57" i="10"/>
  <c r="F35" i="5"/>
  <c r="H35" i="5"/>
  <c r="H58" i="10"/>
  <c r="F36" i="5"/>
  <c r="H36" i="5"/>
  <c r="H59" i="10"/>
  <c r="F37" i="5"/>
  <c r="H37" i="5"/>
  <c r="H60" i="10"/>
  <c r="I24" i="10"/>
  <c r="I25" i="10"/>
  <c r="J25" i="10"/>
  <c r="I26" i="10"/>
  <c r="I27" i="10"/>
  <c r="I28" i="10"/>
  <c r="F34" i="5"/>
  <c r="H34" i="5"/>
  <c r="N34" i="5"/>
  <c r="F38" i="5"/>
  <c r="H38" i="5"/>
  <c r="N38" i="5"/>
  <c r="N33" i="5"/>
  <c r="M33" i="5"/>
  <c r="N35" i="5"/>
  <c r="M35" i="5"/>
  <c r="N37" i="5"/>
  <c r="M37" i="5"/>
  <c r="N36" i="5"/>
  <c r="M36" i="5"/>
  <c r="N32" i="5"/>
  <c r="M32" i="5"/>
  <c r="N31" i="5"/>
  <c r="N30" i="5"/>
  <c r="N29" i="5"/>
  <c r="H221" i="164"/>
  <c r="H205" i="12"/>
  <c r="H203" i="12"/>
  <c r="H219" i="164"/>
  <c r="H220" i="164"/>
  <c r="H204" i="12"/>
  <c r="H202" i="12"/>
  <c r="H218" i="164"/>
  <c r="H207" i="12"/>
  <c r="H223" i="164"/>
  <c r="H222" i="164"/>
  <c r="H206" i="12"/>
  <c r="H208" i="12"/>
  <c r="H224" i="164"/>
  <c r="H217" i="78"/>
  <c r="H232" i="164"/>
  <c r="H139" i="164"/>
  <c r="H132" i="12"/>
  <c r="H216" i="12"/>
  <c r="H131" i="12"/>
  <c r="H231" i="164"/>
  <c r="H215" i="12"/>
  <c r="H216" i="78"/>
  <c r="H140" i="164"/>
  <c r="H133" i="12"/>
  <c r="H218" i="78"/>
  <c r="H217" i="12"/>
  <c r="H233" i="164"/>
  <c r="M34" i="5"/>
  <c r="M38" i="5"/>
  <c r="D159" i="18"/>
  <c r="D158" i="18"/>
  <c r="D157" i="18"/>
  <c r="B160" i="78"/>
  <c r="B161" i="78"/>
  <c r="B162" i="78"/>
  <c r="B163" i="78"/>
  <c r="B164" i="78"/>
  <c r="B165" i="78"/>
  <c r="B166" i="78"/>
  <c r="B167" i="78"/>
  <c r="B168" i="78"/>
  <c r="B169" i="78"/>
  <c r="B170" i="78"/>
  <c r="B171" i="78"/>
  <c r="B172" i="78"/>
  <c r="B173" i="78"/>
  <c r="B174" i="78"/>
  <c r="B175" i="78"/>
  <c r="B176" i="78"/>
  <c r="B177" i="78"/>
  <c r="B178" i="78"/>
  <c r="B179" i="78"/>
  <c r="B180" i="78"/>
  <c r="B181" i="78"/>
  <c r="B182" i="78"/>
  <c r="B183" i="78"/>
  <c r="B184" i="78"/>
  <c r="B185" i="78"/>
  <c r="B186" i="78"/>
  <c r="B187" i="78"/>
  <c r="B188" i="78"/>
  <c r="B189" i="78"/>
  <c r="B190" i="78"/>
  <c r="B191" i="78"/>
  <c r="B192" i="78"/>
  <c r="B193" i="78"/>
  <c r="B194" i="78"/>
  <c r="B195" i="78"/>
  <c r="B196" i="78"/>
  <c r="B197" i="78"/>
  <c r="B198" i="78"/>
  <c r="B199" i="78"/>
  <c r="B200" i="78"/>
  <c r="B201" i="78"/>
  <c r="B202" i="78"/>
  <c r="B203" i="78"/>
  <c r="B204" i="78"/>
  <c r="B205" i="78"/>
  <c r="B206" i="78"/>
  <c r="B207" i="78"/>
  <c r="B208" i="78"/>
  <c r="B209" i="78"/>
  <c r="B210" i="78"/>
  <c r="B211" i="78"/>
  <c r="B212" i="78"/>
  <c r="B213" i="78"/>
  <c r="B214" i="78"/>
  <c r="B215" i="78"/>
  <c r="B216" i="78"/>
  <c r="B217" i="78"/>
  <c r="B218" i="78"/>
  <c r="B234" i="78"/>
  <c r="B159" i="78"/>
  <c r="B76" i="78"/>
  <c r="B77" i="78"/>
  <c r="B78" i="78"/>
  <c r="B79" i="78"/>
  <c r="B80" i="78"/>
  <c r="B81" i="78"/>
  <c r="B82" i="78"/>
  <c r="B83" i="78"/>
  <c r="B84" i="78"/>
  <c r="B85" i="78"/>
  <c r="B86" i="78"/>
  <c r="B87" i="78"/>
  <c r="B88" i="78"/>
  <c r="B89" i="78"/>
  <c r="B90" i="78"/>
  <c r="B91" i="78"/>
  <c r="B92" i="78"/>
  <c r="B93" i="78"/>
  <c r="B94" i="78"/>
  <c r="B95" i="78"/>
  <c r="B96" i="78"/>
  <c r="B97" i="78"/>
  <c r="B98" i="78"/>
  <c r="B99" i="78"/>
  <c r="B100" i="78"/>
  <c r="B101" i="78"/>
  <c r="B102" i="78"/>
  <c r="B103" i="78"/>
  <c r="B104" i="78"/>
  <c r="B105" i="78"/>
  <c r="B106" i="78"/>
  <c r="B107" i="78"/>
  <c r="B108" i="78"/>
  <c r="B109" i="78"/>
  <c r="B110" i="78"/>
  <c r="B111" i="78"/>
  <c r="B112" i="78"/>
  <c r="B113" i="78"/>
  <c r="B114" i="78"/>
  <c r="B115" i="78"/>
  <c r="B116" i="78"/>
  <c r="B117" i="78"/>
  <c r="B118" i="78"/>
  <c r="B119" i="78"/>
  <c r="B120" i="78"/>
  <c r="B121" i="78"/>
  <c r="B122" i="78"/>
  <c r="B123" i="78"/>
  <c r="B124" i="78"/>
  <c r="B125" i="78"/>
  <c r="B126" i="78"/>
  <c r="B127" i="78"/>
  <c r="B128" i="78"/>
  <c r="B129" i="78"/>
  <c r="B130" i="78"/>
  <c r="B131" i="78"/>
  <c r="B132" i="78"/>
  <c r="B133" i="78"/>
  <c r="B134" i="78"/>
  <c r="B150" i="78"/>
  <c r="B75" i="78"/>
  <c r="B45" i="78"/>
  <c r="B46" i="78"/>
  <c r="B47" i="78"/>
  <c r="B48" i="78"/>
  <c r="B49" i="78"/>
  <c r="B50" i="78"/>
  <c r="B51" i="78"/>
  <c r="B52" i="78"/>
  <c r="B53" i="78"/>
  <c r="B54" i="78"/>
  <c r="B55" i="78"/>
  <c r="B56" i="78"/>
  <c r="B57" i="78"/>
  <c r="B58" i="78"/>
  <c r="B59" i="78"/>
  <c r="B60" i="78"/>
  <c r="B61" i="78"/>
  <c r="B62" i="78"/>
  <c r="B63" i="78"/>
  <c r="B68" i="78"/>
  <c r="B44" i="78"/>
  <c r="H217" i="164"/>
  <c r="H124" i="164"/>
  <c r="H125" i="164"/>
  <c r="H126" i="164"/>
  <c r="H127" i="164"/>
  <c r="H128" i="164"/>
  <c r="H129" i="164"/>
  <c r="H130" i="164"/>
  <c r="H131" i="164"/>
  <c r="F59" i="164"/>
  <c r="F60" i="164"/>
  <c r="F61" i="164"/>
  <c r="F62" i="164"/>
  <c r="F63" i="164"/>
  <c r="F64" i="164"/>
  <c r="F65" i="164"/>
  <c r="F66" i="164"/>
  <c r="F67" i="164"/>
  <c r="F68" i="164"/>
  <c r="B50" i="164"/>
  <c r="B51" i="164"/>
  <c r="B52" i="164"/>
  <c r="B53" i="164"/>
  <c r="B54" i="164"/>
  <c r="B55" i="164"/>
  <c r="B56" i="164"/>
  <c r="B57" i="164"/>
  <c r="B58" i="164"/>
  <c r="B59" i="164"/>
  <c r="B60" i="164"/>
  <c r="B61" i="164"/>
  <c r="B62" i="164"/>
  <c r="B63" i="164"/>
  <c r="B64" i="164"/>
  <c r="B65" i="164"/>
  <c r="B66" i="164"/>
  <c r="B67" i="164"/>
  <c r="B68" i="164"/>
  <c r="B49" i="164"/>
  <c r="H202" i="78"/>
  <c r="H203" i="78"/>
  <c r="H204" i="78"/>
  <c r="H205" i="78"/>
  <c r="H206" i="78"/>
  <c r="H207" i="78"/>
  <c r="H208" i="78"/>
  <c r="H209" i="78"/>
  <c r="F105" i="78"/>
  <c r="F106" i="78"/>
  <c r="F107" i="78"/>
  <c r="F108" i="78"/>
  <c r="F109" i="78"/>
  <c r="F110" i="78"/>
  <c r="F111" i="78"/>
  <c r="F112" i="78"/>
  <c r="F113" i="78"/>
  <c r="F114" i="78"/>
  <c r="F115" i="78"/>
  <c r="F116" i="78"/>
  <c r="F117" i="78"/>
  <c r="F118" i="78"/>
  <c r="H118" i="78"/>
  <c r="F119" i="78"/>
  <c r="H119" i="78"/>
  <c r="F120" i="78"/>
  <c r="H120" i="78"/>
  <c r="F121" i="78"/>
  <c r="H121" i="78"/>
  <c r="F122" i="78"/>
  <c r="H122" i="78"/>
  <c r="F123" i="78"/>
  <c r="H123" i="78"/>
  <c r="F124" i="78"/>
  <c r="H124" i="78"/>
  <c r="F125" i="78"/>
  <c r="H125" i="78"/>
  <c r="F126" i="78"/>
  <c r="F127" i="78"/>
  <c r="F128" i="78"/>
  <c r="F129" i="78"/>
  <c r="F130" i="78"/>
  <c r="F131" i="78"/>
  <c r="F132" i="78"/>
  <c r="F133" i="78"/>
  <c r="H133" i="78"/>
  <c r="F134" i="78"/>
  <c r="H134" i="78"/>
  <c r="F150" i="78"/>
  <c r="H150" i="78"/>
  <c r="B74" i="12"/>
  <c r="F204" i="164"/>
  <c r="F205" i="164"/>
  <c r="F206" i="164"/>
  <c r="F207" i="164"/>
  <c r="F208" i="164"/>
  <c r="F209" i="164"/>
  <c r="F210" i="164"/>
  <c r="F211" i="164"/>
  <c r="F212" i="164"/>
  <c r="F213" i="164"/>
  <c r="F214" i="164"/>
  <c r="F215" i="164"/>
  <c r="F216" i="164"/>
  <c r="B43" i="12"/>
  <c r="G28" i="12"/>
  <c r="G29" i="12"/>
  <c r="G30" i="12"/>
  <c r="G31" i="12"/>
  <c r="G32" i="12"/>
  <c r="N15" i="164"/>
  <c r="N16" i="164" s="1"/>
  <c r="M15" i="164"/>
  <c r="M16" i="164" s="1"/>
  <c r="L15" i="164"/>
  <c r="L16" i="164" s="1"/>
  <c r="K15" i="164"/>
  <c r="K13" i="164"/>
  <c r="J15" i="164"/>
  <c r="J16" i="164" s="1"/>
  <c r="I15" i="164"/>
  <c r="I13" i="164"/>
  <c r="I16" i="164" s="1"/>
  <c r="B175" i="164"/>
  <c r="B176" i="164"/>
  <c r="B177" i="164"/>
  <c r="B178" i="164"/>
  <c r="B179" i="164"/>
  <c r="B180" i="164"/>
  <c r="B181" i="164"/>
  <c r="B182" i="164"/>
  <c r="B183" i="164"/>
  <c r="B184" i="164"/>
  <c r="B185" i="164"/>
  <c r="B186" i="164"/>
  <c r="B187" i="164"/>
  <c r="B188" i="164"/>
  <c r="B189" i="164"/>
  <c r="B190" i="164"/>
  <c r="B191" i="164"/>
  <c r="B192" i="164"/>
  <c r="B193" i="164"/>
  <c r="B194" i="164"/>
  <c r="B195" i="164"/>
  <c r="B196" i="164"/>
  <c r="B197" i="164"/>
  <c r="B198" i="164"/>
  <c r="B199" i="164"/>
  <c r="B200" i="164"/>
  <c r="B201" i="164"/>
  <c r="B202" i="164"/>
  <c r="B203" i="164"/>
  <c r="B204" i="164"/>
  <c r="B205" i="164"/>
  <c r="B206" i="164"/>
  <c r="B207" i="164"/>
  <c r="B208" i="164"/>
  <c r="B209" i="164"/>
  <c r="B210" i="164"/>
  <c r="B211" i="164"/>
  <c r="B212" i="164"/>
  <c r="B213" i="164"/>
  <c r="B214" i="164"/>
  <c r="B215" i="164"/>
  <c r="B216" i="164"/>
  <c r="B217" i="164"/>
  <c r="F217" i="164"/>
  <c r="B218" i="164"/>
  <c r="F173" i="164"/>
  <c r="D171" i="164"/>
  <c r="B174" i="164"/>
  <c r="F111" i="164"/>
  <c r="F112" i="164"/>
  <c r="F113" i="164"/>
  <c r="F114" i="164"/>
  <c r="F115" i="164"/>
  <c r="F116" i="164"/>
  <c r="F117" i="164"/>
  <c r="F118" i="164"/>
  <c r="F119" i="164"/>
  <c r="F120" i="164"/>
  <c r="F121" i="164"/>
  <c r="F122" i="164"/>
  <c r="F123" i="164"/>
  <c r="F124" i="164"/>
  <c r="F125" i="164"/>
  <c r="F126" i="164"/>
  <c r="F127" i="164"/>
  <c r="F128" i="164"/>
  <c r="F129" i="164"/>
  <c r="F130" i="164"/>
  <c r="F131" i="164"/>
  <c r="F132" i="164"/>
  <c r="F133" i="164"/>
  <c r="F134" i="164"/>
  <c r="F135" i="164"/>
  <c r="F136" i="164"/>
  <c r="F137" i="164"/>
  <c r="F138" i="164"/>
  <c r="B82" i="164"/>
  <c r="B83" i="164"/>
  <c r="B84" i="164"/>
  <c r="B85" i="164"/>
  <c r="B86" i="164"/>
  <c r="B87" i="164"/>
  <c r="B88" i="164"/>
  <c r="B89" i="164"/>
  <c r="B90" i="164"/>
  <c r="B91" i="164"/>
  <c r="B92" i="164"/>
  <c r="B93" i="164"/>
  <c r="B94" i="164"/>
  <c r="B95" i="164"/>
  <c r="B96" i="164"/>
  <c r="B97" i="164"/>
  <c r="B98" i="164"/>
  <c r="B99" i="164"/>
  <c r="B100" i="164"/>
  <c r="B101" i="164"/>
  <c r="B102" i="164"/>
  <c r="B103" i="164"/>
  <c r="B104" i="164"/>
  <c r="B105" i="164"/>
  <c r="B106" i="164"/>
  <c r="B107" i="164"/>
  <c r="B108" i="164"/>
  <c r="B109" i="164"/>
  <c r="B110" i="164"/>
  <c r="B111" i="164"/>
  <c r="B112" i="164"/>
  <c r="B113" i="164"/>
  <c r="B114" i="164"/>
  <c r="B115" i="164"/>
  <c r="B116" i="164"/>
  <c r="B117" i="164"/>
  <c r="B118" i="164"/>
  <c r="B119" i="164"/>
  <c r="B120" i="164"/>
  <c r="B121" i="164"/>
  <c r="B122" i="164"/>
  <c r="B123" i="164"/>
  <c r="B124" i="164"/>
  <c r="B81" i="164"/>
  <c r="B80" i="164"/>
  <c r="B173" i="164"/>
  <c r="B48" i="164"/>
  <c r="B21" i="164"/>
  <c r="F32" i="164"/>
  <c r="F33" i="164"/>
  <c r="F34" i="164"/>
  <c r="F35" i="164"/>
  <c r="F36" i="164"/>
  <c r="D78" i="164"/>
  <c r="J13" i="78"/>
  <c r="J12" i="78"/>
  <c r="I13" i="78"/>
  <c r="I12" i="78"/>
  <c r="H13" i="78"/>
  <c r="H12" i="78"/>
  <c r="G13" i="78"/>
  <c r="G12" i="78"/>
  <c r="K16" i="164"/>
  <c r="F202" i="78"/>
  <c r="F203" i="78"/>
  <c r="F204" i="78"/>
  <c r="F205" i="78"/>
  <c r="F206" i="78"/>
  <c r="F207" i="78"/>
  <c r="F208" i="78"/>
  <c r="F209" i="78"/>
  <c r="F210" i="78"/>
  <c r="F211" i="78"/>
  <c r="F212" i="78"/>
  <c r="J28" i="10"/>
  <c r="J27" i="10"/>
  <c r="J26" i="10"/>
  <c r="J24" i="10"/>
  <c r="H30" i="78"/>
  <c r="H30" i="12"/>
  <c r="G34" i="164"/>
  <c r="H28" i="78"/>
  <c r="H28" i="12"/>
  <c r="G32" i="164"/>
  <c r="H37" i="78"/>
  <c r="H29" i="78"/>
  <c r="H29" i="12"/>
  <c r="G33" i="164"/>
  <c r="H31" i="78"/>
  <c r="H31" i="12"/>
  <c r="G35" i="164"/>
  <c r="H32" i="78"/>
  <c r="H32" i="12"/>
  <c r="G36" i="164"/>
  <c r="F189" i="78"/>
  <c r="F190" i="78"/>
  <c r="F191" i="78"/>
  <c r="F192" i="78"/>
  <c r="F193" i="78"/>
  <c r="F194" i="78"/>
  <c r="F195" i="78"/>
  <c r="F196" i="78"/>
  <c r="F197" i="78"/>
  <c r="F198" i="78"/>
  <c r="F199" i="78"/>
  <c r="F200" i="78"/>
  <c r="F201" i="78"/>
  <c r="F54" i="78"/>
  <c r="F55" i="78"/>
  <c r="F56" i="78"/>
  <c r="F57" i="78"/>
  <c r="F58" i="78"/>
  <c r="F59" i="78"/>
  <c r="F60" i="78"/>
  <c r="F61" i="78"/>
  <c r="F62" i="78"/>
  <c r="F63" i="78"/>
  <c r="F68" i="78"/>
  <c r="G28" i="78"/>
  <c r="G29" i="78"/>
  <c r="G30" i="78"/>
  <c r="G31" i="78"/>
  <c r="G32" i="78"/>
  <c r="G37" i="78"/>
  <c r="I11" i="78"/>
  <c r="H11" i="78"/>
  <c r="B74" i="78"/>
  <c r="B158" i="78"/>
  <c r="M31" i="5"/>
  <c r="M77" i="5"/>
  <c r="M80" i="5"/>
  <c r="M30" i="5"/>
  <c r="M29" i="5"/>
  <c r="D25" i="14"/>
  <c r="G11" i="78"/>
  <c r="J11" i="78"/>
  <c r="N77" i="5"/>
  <c r="N80" i="5"/>
  <c r="L99" i="10"/>
  <c r="L96" i="10"/>
  <c r="L97" i="10"/>
  <c r="L98" i="10"/>
  <c r="L100" i="10"/>
  <c r="L101" i="10"/>
  <c r="L102" i="10"/>
  <c r="L103" i="10"/>
  <c r="L104" i="10"/>
  <c r="L105" i="10"/>
  <c r="L106" i="10"/>
  <c r="H208" i="164"/>
  <c r="H115" i="164"/>
  <c r="H109" i="78"/>
  <c r="H113" i="164"/>
  <c r="H206" i="164"/>
  <c r="H107" i="78"/>
  <c r="H209" i="164"/>
  <c r="H116" i="164"/>
  <c r="H110" i="78"/>
  <c r="H112" i="164"/>
  <c r="H205" i="164"/>
  <c r="H106" i="78"/>
  <c r="H216" i="164"/>
  <c r="H123" i="164"/>
  <c r="H117" i="78"/>
  <c r="H111" i="164"/>
  <c r="H204" i="164"/>
  <c r="H105" i="78"/>
  <c r="H210" i="164"/>
  <c r="H117" i="164"/>
  <c r="H111" i="78"/>
  <c r="H121" i="164"/>
  <c r="H214" i="164"/>
  <c r="H115" i="78"/>
  <c r="H120" i="164"/>
  <c r="H213" i="164"/>
  <c r="H114" i="78"/>
  <c r="H119" i="164"/>
  <c r="H212" i="164"/>
  <c r="H113" i="78"/>
  <c r="H215" i="164"/>
  <c r="H122" i="164"/>
  <c r="H116" i="78"/>
  <c r="H211" i="164"/>
  <c r="H118" i="164"/>
  <c r="H112" i="78"/>
  <c r="H207" i="164"/>
  <c r="H114" i="164"/>
  <c r="H108" i="78"/>
  <c r="H190" i="78"/>
  <c r="H197" i="78"/>
  <c r="H200" i="78"/>
  <c r="H201" i="78"/>
  <c r="H189" i="78"/>
  <c r="H195" i="78"/>
  <c r="H199" i="78"/>
  <c r="H198" i="78"/>
  <c r="H196" i="78"/>
  <c r="H194" i="78"/>
  <c r="H191" i="78"/>
  <c r="H192" i="78"/>
  <c r="H193" i="78"/>
  <c r="D6" i="79"/>
  <c r="H214" i="78"/>
  <c r="H129" i="12"/>
  <c r="H213" i="12"/>
  <c r="H229" i="164"/>
  <c r="H211" i="12"/>
  <c r="H127" i="12"/>
  <c r="H227" i="164"/>
  <c r="H130" i="12"/>
  <c r="H214" i="12"/>
  <c r="H215" i="78"/>
  <c r="H230" i="164"/>
  <c r="H210" i="12"/>
  <c r="H126" i="12"/>
  <c r="H226" i="164"/>
  <c r="H213" i="78"/>
  <c r="H228" i="164"/>
  <c r="H212" i="12"/>
  <c r="H128" i="12"/>
  <c r="H225" i="164"/>
  <c r="H209" i="12"/>
  <c r="H135" i="164"/>
  <c r="H129" i="78"/>
  <c r="H138" i="164"/>
  <c r="H132" i="78"/>
  <c r="H137" i="164"/>
  <c r="H131" i="78"/>
  <c r="H136" i="164"/>
  <c r="H130" i="78"/>
  <c r="H134" i="164"/>
  <c r="H128" i="78"/>
  <c r="H212" i="78"/>
  <c r="H133" i="164"/>
  <c r="H127" i="78"/>
  <c r="H211" i="78"/>
  <c r="H132" i="164"/>
  <c r="H126" i="78"/>
  <c r="H210" i="78"/>
  <c r="F201" i="12"/>
  <c r="B201" i="12"/>
  <c r="F200" i="12"/>
  <c r="B200" i="12"/>
  <c r="F199" i="12"/>
  <c r="B199" i="12"/>
  <c r="F198" i="12"/>
  <c r="B198" i="12"/>
  <c r="F197" i="12"/>
  <c r="B197" i="12"/>
  <c r="F196" i="12"/>
  <c r="B196" i="12"/>
  <c r="F195" i="12"/>
  <c r="B195" i="12"/>
  <c r="F194" i="12"/>
  <c r="B194" i="12"/>
  <c r="F193" i="12"/>
  <c r="B193" i="12"/>
  <c r="F192" i="12"/>
  <c r="B192" i="12"/>
  <c r="F191" i="12"/>
  <c r="B191" i="12"/>
  <c r="F190" i="12"/>
  <c r="B190" i="12"/>
  <c r="F189" i="12"/>
  <c r="B189" i="12"/>
  <c r="F188" i="12"/>
  <c r="B188" i="12"/>
  <c r="B187" i="12"/>
  <c r="B186" i="12"/>
  <c r="B185" i="12"/>
  <c r="B184" i="12"/>
  <c r="B183" i="12"/>
  <c r="B182" i="12"/>
  <c r="B181" i="12"/>
  <c r="B180" i="12"/>
  <c r="B179" i="12"/>
  <c r="B178" i="12"/>
  <c r="B177" i="12"/>
  <c r="B176" i="12"/>
  <c r="B175" i="12"/>
  <c r="B174" i="12"/>
  <c r="B173" i="12"/>
  <c r="B172" i="12"/>
  <c r="B171" i="12"/>
  <c r="B170" i="12"/>
  <c r="B169" i="12"/>
  <c r="B168" i="12"/>
  <c r="B167" i="12"/>
  <c r="B166" i="12"/>
  <c r="B165" i="12"/>
  <c r="B164" i="12"/>
  <c r="B163" i="12"/>
  <c r="B162" i="12"/>
  <c r="B161" i="12"/>
  <c r="B160" i="12"/>
  <c r="B159" i="12"/>
  <c r="B158" i="12"/>
  <c r="B126" i="12"/>
  <c r="F125" i="12"/>
  <c r="B125" i="12"/>
  <c r="F124" i="12"/>
  <c r="B124" i="12"/>
  <c r="F123" i="12"/>
  <c r="B123" i="12"/>
  <c r="F122" i="12"/>
  <c r="B122" i="12"/>
  <c r="F121" i="12"/>
  <c r="B121" i="12"/>
  <c r="F120" i="12"/>
  <c r="B120" i="12"/>
  <c r="F119" i="12"/>
  <c r="B119" i="12"/>
  <c r="F118" i="12"/>
  <c r="B118" i="12"/>
  <c r="F117" i="12"/>
  <c r="B117" i="12"/>
  <c r="F116" i="12"/>
  <c r="B116" i="12"/>
  <c r="F115" i="12"/>
  <c r="B115" i="12"/>
  <c r="F114" i="12"/>
  <c r="B114" i="12"/>
  <c r="F113" i="12"/>
  <c r="B113" i="12"/>
  <c r="F112" i="12"/>
  <c r="B112" i="12"/>
  <c r="F111" i="12"/>
  <c r="B111" i="12"/>
  <c r="F110" i="12"/>
  <c r="B110" i="12"/>
  <c r="F109" i="12"/>
  <c r="B109" i="12"/>
  <c r="F108" i="12"/>
  <c r="B108" i="12"/>
  <c r="F107" i="12"/>
  <c r="B107" i="12"/>
  <c r="F106" i="12"/>
  <c r="B106" i="12"/>
  <c r="F105" i="12"/>
  <c r="B105" i="12"/>
  <c r="F104" i="12"/>
  <c r="B104" i="12"/>
  <c r="B103" i="12"/>
  <c r="B102" i="12"/>
  <c r="B101" i="12"/>
  <c r="B100" i="12"/>
  <c r="B99" i="12"/>
  <c r="B98" i="12"/>
  <c r="B97" i="12"/>
  <c r="B96" i="12"/>
  <c r="B95" i="12"/>
  <c r="B94" i="12"/>
  <c r="B93" i="12"/>
  <c r="B92" i="12"/>
  <c r="B91" i="12"/>
  <c r="B90" i="12"/>
  <c r="B89" i="12"/>
  <c r="B88" i="12"/>
  <c r="B87" i="12"/>
  <c r="B86" i="12"/>
  <c r="B85" i="12"/>
  <c r="B84" i="12"/>
  <c r="B83" i="12"/>
  <c r="B82" i="12"/>
  <c r="B81" i="12"/>
  <c r="B80" i="12"/>
  <c r="B79" i="12"/>
  <c r="B78" i="12"/>
  <c r="B77" i="12"/>
  <c r="B76" i="12"/>
  <c r="B75" i="12"/>
  <c r="F63" i="12"/>
  <c r="B63" i="12"/>
  <c r="F62" i="12"/>
  <c r="B62" i="12"/>
  <c r="F61" i="12"/>
  <c r="B61" i="12"/>
  <c r="F60" i="12"/>
  <c r="B60" i="12"/>
  <c r="F59" i="12"/>
  <c r="B59" i="12"/>
  <c r="F58" i="12"/>
  <c r="B58" i="12"/>
  <c r="F57" i="12"/>
  <c r="B57" i="12"/>
  <c r="F56" i="12"/>
  <c r="B56" i="12"/>
  <c r="F55" i="12"/>
  <c r="B55" i="12"/>
  <c r="F54" i="12"/>
  <c r="B54" i="12"/>
  <c r="B53" i="12"/>
  <c r="B52" i="12"/>
  <c r="B51" i="12"/>
  <c r="B50" i="12"/>
  <c r="B49" i="12"/>
  <c r="B48" i="12"/>
  <c r="B47" i="12"/>
  <c r="B46" i="12"/>
  <c r="B45" i="12"/>
  <c r="B44" i="12"/>
  <c r="H195" i="12"/>
  <c r="E65" i="14"/>
  <c r="D65" i="14"/>
  <c r="E25" i="14"/>
  <c r="F12" i="2"/>
  <c r="F11" i="2"/>
  <c r="F14" i="2"/>
  <c r="H190" i="12"/>
  <c r="H106" i="12"/>
  <c r="H194" i="12"/>
  <c r="H110" i="12"/>
  <c r="H198" i="12"/>
  <c r="H114" i="12"/>
  <c r="H118" i="12"/>
  <c r="H122" i="12"/>
  <c r="H189" i="12"/>
  <c r="H105" i="12"/>
  <c r="H193" i="12"/>
  <c r="H109" i="12"/>
  <c r="H197" i="12"/>
  <c r="H113" i="12"/>
  <c r="H201" i="12"/>
  <c r="H117" i="12"/>
  <c r="H121" i="12"/>
  <c r="H125" i="12"/>
  <c r="H107" i="12"/>
  <c r="H191" i="12"/>
  <c r="H111" i="12"/>
  <c r="H115" i="12"/>
  <c r="H199" i="12"/>
  <c r="H119" i="12"/>
  <c r="H123" i="12"/>
  <c r="H104" i="12"/>
  <c r="H188" i="12"/>
  <c r="H108" i="12"/>
  <c r="H192" i="12"/>
  <c r="H112" i="12"/>
  <c r="H196" i="12"/>
  <c r="H116" i="12"/>
  <c r="H200" i="12"/>
  <c r="H120" i="12"/>
  <c r="H124" i="12"/>
  <c r="B73" i="12"/>
  <c r="B156" i="12"/>
  <c r="F12" i="12"/>
  <c r="E12" i="12"/>
  <c r="C12" i="20"/>
  <c r="L130" i="19" l="1"/>
  <c r="L132" i="19" s="1"/>
  <c r="E134" i="18"/>
  <c r="D135" i="18"/>
  <c r="I4" i="78"/>
  <c r="E133" i="18"/>
  <c r="F21" i="10"/>
  <c r="F18" i="10"/>
  <c r="F26" i="164" s="1"/>
  <c r="D133" i="18"/>
  <c r="F20" i="10"/>
  <c r="G24" i="78" s="1"/>
  <c r="F138" i="18"/>
  <c r="M162" i="18" s="1"/>
  <c r="D138" i="18"/>
  <c r="F22" i="10"/>
  <c r="F132" i="18"/>
  <c r="M156" i="18" s="1"/>
  <c r="F19" i="10"/>
  <c r="G23" i="12" s="1"/>
  <c r="D137" i="18"/>
  <c r="F17" i="10"/>
  <c r="F25" i="164" s="1"/>
  <c r="D136" i="18"/>
  <c r="E132" i="18"/>
  <c r="F13" i="10"/>
  <c r="D132" i="18"/>
  <c r="AD3" i="163"/>
  <c r="B3" i="163"/>
  <c r="B4" i="105"/>
  <c r="Q3" i="163"/>
  <c r="E3" i="14"/>
  <c r="BQ4" i="105"/>
  <c r="F6" i="20" s="1"/>
  <c r="L6" i="20" s="1"/>
  <c r="F137" i="18"/>
  <c r="M161" i="18" s="1"/>
  <c r="H3" i="163"/>
  <c r="P3" i="163"/>
  <c r="AD4" i="105"/>
  <c r="AJ4" i="105"/>
  <c r="BD4" i="105"/>
  <c r="K4" i="105"/>
  <c r="AO4" i="105"/>
  <c r="G15" i="164" s="1"/>
  <c r="BI4" i="105"/>
  <c r="P4" i="105"/>
  <c r="AT4" i="105"/>
  <c r="I13" i="20" s="1"/>
  <c r="BN4" i="105"/>
  <c r="D19" i="20" s="1"/>
  <c r="Q4" i="105"/>
  <c r="E15" i="164" s="1"/>
  <c r="AU4" i="105"/>
  <c r="BO4" i="105"/>
  <c r="U3" i="163"/>
  <c r="AC3" i="163"/>
  <c r="J4" i="105"/>
  <c r="D15" i="164" s="1"/>
  <c r="AF4" i="105"/>
  <c r="AV4" i="105"/>
  <c r="H15" i="164" s="1"/>
  <c r="BL4" i="105"/>
  <c r="H14" i="164" s="1"/>
  <c r="O4" i="105"/>
  <c r="BA4" i="105"/>
  <c r="O3" i="163"/>
  <c r="T4" i="105"/>
  <c r="D14" i="164" s="1"/>
  <c r="T3" i="163"/>
  <c r="BF4" i="105"/>
  <c r="AB4" i="105"/>
  <c r="W3" i="163"/>
  <c r="AA4" i="105"/>
  <c r="K3" i="163"/>
  <c r="AR4" i="105"/>
  <c r="J13" i="20"/>
  <c r="F16" i="20"/>
  <c r="D3" i="158"/>
  <c r="BB4" i="105"/>
  <c r="F14" i="164" s="1"/>
  <c r="W4" i="105"/>
  <c r="C14" i="164" s="1"/>
  <c r="L4" i="105"/>
  <c r="H4" i="105"/>
  <c r="C13" i="164" s="1"/>
  <c r="AM4" i="105"/>
  <c r="F13" i="164" s="1"/>
  <c r="C16" i="20"/>
  <c r="C3" i="2"/>
  <c r="G3" i="10"/>
  <c r="F3" i="15"/>
  <c r="B3" i="159"/>
  <c r="D3" i="163"/>
  <c r="G3" i="19"/>
  <c r="F3" i="5"/>
  <c r="F2" i="12"/>
  <c r="D3" i="159"/>
  <c r="C2" i="79"/>
  <c r="H3" i="18"/>
  <c r="E3" i="163"/>
  <c r="I2" i="78"/>
  <c r="G2" i="164"/>
  <c r="C3" i="158"/>
  <c r="C3" i="159"/>
  <c r="G6" i="10" l="1"/>
  <c r="F4" i="12"/>
  <c r="I60" i="18"/>
  <c r="G4" i="164"/>
  <c r="G25" i="12"/>
  <c r="G25" i="78"/>
  <c r="G26" i="12"/>
  <c r="G26" i="78"/>
  <c r="F4" i="105"/>
  <c r="D13" i="164" s="1"/>
  <c r="D16" i="164" s="1"/>
  <c r="E156" i="18"/>
  <c r="F156" i="18" s="1"/>
  <c r="F29" i="164"/>
  <c r="AF3" i="163"/>
  <c r="K6" i="20"/>
  <c r="G22" i="12"/>
  <c r="D16" i="20"/>
  <c r="C6" i="20" s="1"/>
  <c r="K157" i="18"/>
  <c r="J156" i="18"/>
  <c r="Y3" i="163"/>
  <c r="F3" i="163"/>
  <c r="K17" i="20"/>
  <c r="B16" i="20"/>
  <c r="AC4" i="105"/>
  <c r="E14" i="164" s="1"/>
  <c r="E16" i="164" s="1"/>
  <c r="K13" i="20"/>
  <c r="I6" i="20" s="1"/>
  <c r="G21" i="12"/>
  <c r="E157" i="18"/>
  <c r="F157" i="18" s="1"/>
  <c r="G21" i="78"/>
  <c r="F27" i="164"/>
  <c r="F30" i="164"/>
  <c r="G23" i="78"/>
  <c r="N156" i="18"/>
  <c r="O156" i="18" s="1"/>
  <c r="H156" i="18"/>
  <c r="I156" i="18" s="1"/>
  <c r="J162" i="18"/>
  <c r="J161" i="18"/>
  <c r="N157" i="18"/>
  <c r="K156" i="18"/>
  <c r="H157" i="18"/>
  <c r="I157" i="18" s="1"/>
  <c r="AQ4" i="105"/>
  <c r="F15" i="164" s="1"/>
  <c r="F16" i="164" s="1"/>
  <c r="C15" i="164"/>
  <c r="C16" i="164" s="1"/>
  <c r="AP4" i="105"/>
  <c r="L13" i="20" s="1"/>
  <c r="J6" i="20" s="1"/>
  <c r="M3" i="163"/>
  <c r="G22" i="78"/>
  <c r="AG3" i="163"/>
  <c r="AB3" i="163"/>
  <c r="G24" i="12"/>
  <c r="G3" i="163"/>
  <c r="F28" i="164"/>
  <c r="J78" i="10"/>
  <c r="J85" i="10"/>
  <c r="H15" i="10"/>
  <c r="G93" i="10"/>
  <c r="F185" i="12" s="1"/>
  <c r="G87" i="10"/>
  <c r="F179" i="12" s="1"/>
  <c r="G88" i="10"/>
  <c r="F196" i="164" s="1"/>
  <c r="J66" i="10"/>
  <c r="G42" i="10"/>
  <c r="G45" i="10"/>
  <c r="G74" i="10"/>
  <c r="F167" i="78" s="1"/>
  <c r="G70" i="10"/>
  <c r="F163" i="78" s="1"/>
  <c r="J89" i="10"/>
  <c r="G90" i="10"/>
  <c r="F182" i="12" s="1"/>
  <c r="F81" i="10"/>
  <c r="F89" i="12" s="1"/>
  <c r="J72" i="10"/>
  <c r="J92" i="10"/>
  <c r="G69" i="10"/>
  <c r="F177" i="164" s="1"/>
  <c r="G86" i="10"/>
  <c r="F178" i="12" s="1"/>
  <c r="G41" i="10"/>
  <c r="G75" i="10"/>
  <c r="F168" i="78" s="1"/>
  <c r="G91" i="10"/>
  <c r="F184" i="78" s="1"/>
  <c r="J95" i="10"/>
  <c r="J73" i="10"/>
  <c r="E123" i="18"/>
  <c r="G123" i="18" s="1"/>
  <c r="J75" i="10"/>
  <c r="J82" i="10"/>
  <c r="J70" i="10"/>
  <c r="G76" i="10"/>
  <c r="F169" i="78" s="1"/>
  <c r="H18" i="10"/>
  <c r="F50" i="10"/>
  <c r="F53" i="78" s="1"/>
  <c r="J86" i="10"/>
  <c r="J76" i="10"/>
  <c r="J88" i="10"/>
  <c r="G92" i="10"/>
  <c r="F200" i="164" s="1"/>
  <c r="G85" i="10"/>
  <c r="F177" i="12" s="1"/>
  <c r="J68" i="10"/>
  <c r="G68" i="10"/>
  <c r="F161" i="78" s="1"/>
  <c r="X3" i="163"/>
  <c r="H16" i="164"/>
  <c r="F136" i="18"/>
  <c r="F135" i="18"/>
  <c r="F133" i="18"/>
  <c r="G66" i="10"/>
  <c r="F158" i="12" s="1"/>
  <c r="J81" i="10"/>
  <c r="G71" i="10"/>
  <c r="F179" i="164" s="1"/>
  <c r="F47" i="10"/>
  <c r="F50" i="78" s="1"/>
  <c r="J84" i="10"/>
  <c r="G43" i="10"/>
  <c r="G49" i="10"/>
  <c r="G82" i="10"/>
  <c r="F190" i="164" s="1"/>
  <c r="H22" i="10"/>
  <c r="G67" i="10"/>
  <c r="F175" i="164" s="1"/>
  <c r="F83" i="10"/>
  <c r="F98" i="164" s="1"/>
  <c r="H19" i="10"/>
  <c r="F78" i="10"/>
  <c r="F87" i="78" s="1"/>
  <c r="F94" i="10"/>
  <c r="F103" i="78" s="1"/>
  <c r="G46" i="10"/>
  <c r="H21" i="10"/>
  <c r="J79" i="10"/>
  <c r="G95" i="10"/>
  <c r="F187" i="12" s="1"/>
  <c r="J93" i="10"/>
  <c r="F80" i="10"/>
  <c r="F88" i="12" s="1"/>
  <c r="E135" i="18"/>
  <c r="F23" i="10"/>
  <c r="D134" i="18"/>
  <c r="F130" i="19"/>
  <c r="F132" i="19" s="1"/>
  <c r="E137" i="18"/>
  <c r="N3" i="163"/>
  <c r="F14" i="10"/>
  <c r="G18" i="12" s="1"/>
  <c r="E138" i="18"/>
  <c r="E136" i="18"/>
  <c r="F15" i="10"/>
  <c r="G77" i="10"/>
  <c r="F185" i="164" s="1"/>
  <c r="G48" i="10"/>
  <c r="J69" i="10"/>
  <c r="H17" i="10"/>
  <c r="J94" i="10"/>
  <c r="H16" i="10"/>
  <c r="J77" i="10"/>
  <c r="H23" i="10"/>
  <c r="J71" i="10"/>
  <c r="G79" i="10"/>
  <c r="F172" i="78" s="1"/>
  <c r="J74" i="10"/>
  <c r="J91" i="10"/>
  <c r="J80" i="10"/>
  <c r="G72" i="10"/>
  <c r="F180" i="164" s="1"/>
  <c r="J67" i="10"/>
  <c r="G73" i="10"/>
  <c r="F166" i="78" s="1"/>
  <c r="E124" i="18"/>
  <c r="G124" i="18" s="1"/>
  <c r="J87" i="10"/>
  <c r="H20" i="10"/>
  <c r="J90" i="10"/>
  <c r="G84" i="10"/>
  <c r="F177" i="78" s="1"/>
  <c r="J83" i="10"/>
  <c r="G89" i="10"/>
  <c r="F197" i="164" s="1"/>
  <c r="F134" i="18"/>
  <c r="J158" i="18" s="1"/>
  <c r="F16" i="10"/>
  <c r="G20" i="12" s="1"/>
  <c r="J17" i="20"/>
  <c r="AE3" i="163"/>
  <c r="K12" i="10"/>
  <c r="I3" i="163"/>
  <c r="AL4" i="105"/>
  <c r="H13" i="20" s="1"/>
  <c r="H6" i="20" s="1"/>
  <c r="L3" i="163"/>
  <c r="AA3" i="163"/>
  <c r="BG4" i="105"/>
  <c r="G14" i="164" s="1"/>
  <c r="AK4" i="105"/>
  <c r="G13" i="164" s="1"/>
  <c r="V3" i="163"/>
  <c r="R3" i="163"/>
  <c r="J3" i="163"/>
  <c r="U4" i="105"/>
  <c r="C19" i="20" s="1"/>
  <c r="C8" i="20" s="1"/>
  <c r="G4" i="105"/>
  <c r="F75" i="10"/>
  <c r="G80" i="10"/>
  <c r="F49" i="10"/>
  <c r="F76" i="10"/>
  <c r="F93" i="10"/>
  <c r="F90" i="10"/>
  <c r="F82" i="10"/>
  <c r="F84" i="10"/>
  <c r="G78" i="10"/>
  <c r="G44" i="10"/>
  <c r="G50" i="10"/>
  <c r="F42" i="10"/>
  <c r="F44" i="10"/>
  <c r="F70" i="10"/>
  <c r="F92" i="10"/>
  <c r="F71" i="10"/>
  <c r="F68" i="10"/>
  <c r="G47" i="10"/>
  <c r="F88" i="10"/>
  <c r="F69" i="10"/>
  <c r="G94" i="10"/>
  <c r="F91" i="10"/>
  <c r="G81" i="10"/>
  <c r="F73" i="10"/>
  <c r="F87" i="10"/>
  <c r="F86" i="10"/>
  <c r="F46" i="10"/>
  <c r="F67" i="10"/>
  <c r="F43" i="10"/>
  <c r="F85" i="10"/>
  <c r="G83" i="10"/>
  <c r="F79" i="10"/>
  <c r="F66" i="10"/>
  <c r="F72" i="10"/>
  <c r="F41" i="10"/>
  <c r="F89" i="10"/>
  <c r="F48" i="10"/>
  <c r="F45" i="10"/>
  <c r="F77" i="10"/>
  <c r="H14" i="10"/>
  <c r="F95" i="10"/>
  <c r="F74" i="10"/>
  <c r="F168" i="12" l="1"/>
  <c r="G3" i="164"/>
  <c r="G4" i="10"/>
  <c r="I3" i="78"/>
  <c r="E116" i="18"/>
  <c r="F3" i="12"/>
  <c r="F166" i="12"/>
  <c r="F182" i="164"/>
  <c r="F186" i="78"/>
  <c r="F159" i="78"/>
  <c r="F174" i="164"/>
  <c r="L156" i="18"/>
  <c r="F92" i="78"/>
  <c r="F91" i="12"/>
  <c r="I8" i="20"/>
  <c r="E16" i="20"/>
  <c r="D6" i="20" s="1"/>
  <c r="F169" i="12"/>
  <c r="F178" i="164"/>
  <c r="F165" i="78"/>
  <c r="F179" i="78"/>
  <c r="F178" i="78"/>
  <c r="F198" i="164"/>
  <c r="F181" i="12"/>
  <c r="F183" i="12"/>
  <c r="F95" i="164"/>
  <c r="F96" i="164"/>
  <c r="F90" i="78"/>
  <c r="F194" i="164"/>
  <c r="F174" i="12"/>
  <c r="F199" i="164"/>
  <c r="F201" i="164"/>
  <c r="F175" i="78"/>
  <c r="F187" i="164"/>
  <c r="F203" i="164"/>
  <c r="F195" i="164"/>
  <c r="F170" i="78"/>
  <c r="F159" i="12"/>
  <c r="F180" i="78"/>
  <c r="F55" i="164"/>
  <c r="F53" i="12"/>
  <c r="F167" i="12"/>
  <c r="H75" i="10"/>
  <c r="F53" i="5" s="1"/>
  <c r="H53" i="5" s="1"/>
  <c r="M53" i="5" s="1"/>
  <c r="F192" i="164"/>
  <c r="F183" i="164"/>
  <c r="F160" i="12"/>
  <c r="F162" i="78"/>
  <c r="F161" i="12"/>
  <c r="F181" i="78"/>
  <c r="F164" i="78"/>
  <c r="F163" i="12"/>
  <c r="F193" i="164"/>
  <c r="F188" i="78"/>
  <c r="F162" i="12"/>
  <c r="F89" i="78"/>
  <c r="F176" i="12"/>
  <c r="F86" i="12"/>
  <c r="F184" i="164"/>
  <c r="F171" i="12"/>
  <c r="F93" i="164"/>
  <c r="G18" i="78"/>
  <c r="J142" i="10"/>
  <c r="F160" i="78"/>
  <c r="M158" i="18"/>
  <c r="F12" i="10"/>
  <c r="F164" i="12"/>
  <c r="H47" i="10"/>
  <c r="F25" i="5" s="1"/>
  <c r="H25" i="5" s="1"/>
  <c r="M25" i="5" s="1"/>
  <c r="F176" i="164"/>
  <c r="F183" i="78"/>
  <c r="F50" i="12"/>
  <c r="F58" i="164"/>
  <c r="F184" i="12"/>
  <c r="H50" i="10"/>
  <c r="F28" i="5" s="1"/>
  <c r="H28" i="5" s="1"/>
  <c r="N28" i="5" s="1"/>
  <c r="F185" i="78"/>
  <c r="G20" i="78"/>
  <c r="F180" i="12"/>
  <c r="F181" i="164"/>
  <c r="F182" i="78"/>
  <c r="F165" i="12"/>
  <c r="F102" i="12"/>
  <c r="E162" i="18"/>
  <c r="F162" i="18" s="1"/>
  <c r="N162" i="18"/>
  <c r="O162" i="18" s="1"/>
  <c r="K162" i="18"/>
  <c r="L162" i="18" s="1"/>
  <c r="H162" i="18"/>
  <c r="I162" i="18" s="1"/>
  <c r="G27" i="78"/>
  <c r="F31" i="164"/>
  <c r="G27" i="12"/>
  <c r="H158" i="18"/>
  <c r="I158" i="18" s="1"/>
  <c r="K158" i="18"/>
  <c r="L158" i="18" s="1"/>
  <c r="N158" i="18"/>
  <c r="E158" i="18"/>
  <c r="F158" i="18" s="1"/>
  <c r="F22" i="164"/>
  <c r="F34" i="10"/>
  <c r="E159" i="18"/>
  <c r="F159" i="18" s="1"/>
  <c r="H159" i="18"/>
  <c r="I159" i="18" s="1"/>
  <c r="N159" i="18"/>
  <c r="K159" i="18"/>
  <c r="M159" i="18"/>
  <c r="J159" i="18"/>
  <c r="H34" i="10"/>
  <c r="G7" i="10"/>
  <c r="F24" i="164"/>
  <c r="G19" i="12"/>
  <c r="F23" i="164"/>
  <c r="G19" i="78"/>
  <c r="J160" i="18"/>
  <c r="M160" i="18"/>
  <c r="E161" i="18"/>
  <c r="F161" i="18" s="1"/>
  <c r="H161" i="18"/>
  <c r="I161" i="18" s="1"/>
  <c r="N161" i="18"/>
  <c r="O161" i="18" s="1"/>
  <c r="K161" i="18"/>
  <c r="L161" i="18" s="1"/>
  <c r="F109" i="164"/>
  <c r="E181" i="18"/>
  <c r="K181" i="18" s="1"/>
  <c r="F186" i="18" s="1"/>
  <c r="H160" i="18"/>
  <c r="I160" i="18" s="1"/>
  <c r="E160" i="18"/>
  <c r="F160" i="18" s="1"/>
  <c r="N160" i="18"/>
  <c r="K160" i="18"/>
  <c r="M157" i="18"/>
  <c r="O157" i="18" s="1"/>
  <c r="J157" i="18"/>
  <c r="L157" i="18" s="1"/>
  <c r="A16" i="20"/>
  <c r="B6" i="20" s="1"/>
  <c r="D8" i="20" s="1"/>
  <c r="I59" i="18"/>
  <c r="I61" i="18" s="1"/>
  <c r="G16" i="164"/>
  <c r="F181" i="18" s="1"/>
  <c r="F57" i="164"/>
  <c r="F52" i="78"/>
  <c r="F52" i="12"/>
  <c r="H49" i="10"/>
  <c r="F27" i="5" s="1"/>
  <c r="H27" i="5" s="1"/>
  <c r="F188" i="164"/>
  <c r="F173" i="78"/>
  <c r="F172" i="12"/>
  <c r="H80" i="10"/>
  <c r="F58" i="5" s="1"/>
  <c r="H58" i="5" s="1"/>
  <c r="F84" i="78"/>
  <c r="F90" i="164"/>
  <c r="F83" i="12"/>
  <c r="H77" i="10"/>
  <c r="F55" i="5" s="1"/>
  <c r="H55" i="5" s="1"/>
  <c r="F92" i="164"/>
  <c r="F86" i="78"/>
  <c r="F85" i="12"/>
  <c r="H48" i="10"/>
  <c r="F26" i="5" s="1"/>
  <c r="H26" i="5" s="1"/>
  <c r="F56" i="164"/>
  <c r="F51" i="78"/>
  <c r="F51" i="12"/>
  <c r="F81" i="78"/>
  <c r="H72" i="10"/>
  <c r="F50" i="5" s="1"/>
  <c r="H50" i="5" s="1"/>
  <c r="F87" i="164"/>
  <c r="F80" i="12"/>
  <c r="F82" i="164"/>
  <c r="F76" i="78"/>
  <c r="H67" i="10"/>
  <c r="F45" i="5" s="1"/>
  <c r="H45" i="5" s="1"/>
  <c r="F75" i="12"/>
  <c r="H46" i="10"/>
  <c r="F24" i="5" s="1"/>
  <c r="H24" i="5" s="1"/>
  <c r="F54" i="164"/>
  <c r="F49" i="78"/>
  <c r="F49" i="12"/>
  <c r="H92" i="10"/>
  <c r="F70" i="5" s="1"/>
  <c r="H70" i="5" s="1"/>
  <c r="F101" i="78"/>
  <c r="F107" i="164"/>
  <c r="F100" i="12"/>
  <c r="F79" i="78"/>
  <c r="H70" i="10"/>
  <c r="F48" i="5" s="1"/>
  <c r="H48" i="5" s="1"/>
  <c r="F85" i="164"/>
  <c r="F78" i="12"/>
  <c r="F98" i="78"/>
  <c r="F104" i="164"/>
  <c r="H89" i="10"/>
  <c r="F67" i="5" s="1"/>
  <c r="H67" i="5" s="1"/>
  <c r="F97" i="12"/>
  <c r="H66" i="10"/>
  <c r="F44" i="5" s="1"/>
  <c r="H44" i="5" s="1"/>
  <c r="F81" i="164"/>
  <c r="F75" i="78"/>
  <c r="F74" i="12"/>
  <c r="H79" i="10"/>
  <c r="F57" i="5" s="1"/>
  <c r="H57" i="5" s="1"/>
  <c r="F94" i="164"/>
  <c r="F88" i="78"/>
  <c r="F87" i="12"/>
  <c r="H85" i="10"/>
  <c r="F63" i="5" s="1"/>
  <c r="H63" i="5" s="1"/>
  <c r="F100" i="164"/>
  <c r="F94" i="78"/>
  <c r="F93" i="12"/>
  <c r="F51" i="164"/>
  <c r="H43" i="10"/>
  <c r="F21" i="5" s="1"/>
  <c r="H21" i="5" s="1"/>
  <c r="F46" i="78"/>
  <c r="F46" i="12"/>
  <c r="F95" i="78"/>
  <c r="F101" i="164"/>
  <c r="H86" i="10"/>
  <c r="F64" i="5" s="1"/>
  <c r="H64" i="5" s="1"/>
  <c r="F94" i="12"/>
  <c r="F88" i="164"/>
  <c r="H73" i="10"/>
  <c r="F51" i="5" s="1"/>
  <c r="H51" i="5" s="1"/>
  <c r="F82" i="78"/>
  <c r="F81" i="12"/>
  <c r="F202" i="164"/>
  <c r="H94" i="10"/>
  <c r="F72" i="5" s="1"/>
  <c r="H72" i="5" s="1"/>
  <c r="F187" i="78"/>
  <c r="F186" i="12"/>
  <c r="F77" i="78"/>
  <c r="H68" i="10"/>
  <c r="F83" i="164"/>
  <c r="F76" i="12"/>
  <c r="H44" i="10"/>
  <c r="F22" i="5" s="1"/>
  <c r="H22" i="5" s="1"/>
  <c r="F52" i="164"/>
  <c r="F47" i="78"/>
  <c r="F47" i="12"/>
  <c r="H93" i="10"/>
  <c r="F71" i="5" s="1"/>
  <c r="H71" i="5" s="1"/>
  <c r="F102" i="78"/>
  <c r="F108" i="164"/>
  <c r="F101" i="12"/>
  <c r="F102" i="164"/>
  <c r="H87" i="10"/>
  <c r="F65" i="5" s="1"/>
  <c r="H65" i="5" s="1"/>
  <c r="F96" i="78"/>
  <c r="F95" i="12"/>
  <c r="F189" i="164"/>
  <c r="H81" i="10"/>
  <c r="F59" i="5" s="1"/>
  <c r="H59" i="5" s="1"/>
  <c r="F174" i="78"/>
  <c r="F173" i="12"/>
  <c r="H91" i="10"/>
  <c r="F69" i="5" s="1"/>
  <c r="H69" i="5" s="1"/>
  <c r="F106" i="164"/>
  <c r="F100" i="78"/>
  <c r="F99" i="12"/>
  <c r="H42" i="10"/>
  <c r="F20" i="5" s="1"/>
  <c r="H20" i="5" s="1"/>
  <c r="F50" i="164"/>
  <c r="F45" i="78"/>
  <c r="F45" i="12"/>
  <c r="F93" i="78"/>
  <c r="F99" i="164"/>
  <c r="H84" i="10"/>
  <c r="F62" i="5" s="1"/>
  <c r="H62" i="5" s="1"/>
  <c r="F92" i="12"/>
  <c r="F85" i="78"/>
  <c r="H76" i="10"/>
  <c r="F91" i="164"/>
  <c r="F84" i="12"/>
  <c r="F49" i="164"/>
  <c r="F142" i="10"/>
  <c r="H41" i="10"/>
  <c r="F44" i="78"/>
  <c r="F44" i="12"/>
  <c r="H74" i="10"/>
  <c r="F52" i="5" s="1"/>
  <c r="H52" i="5" s="1"/>
  <c r="F89" i="164"/>
  <c r="F83" i="78"/>
  <c r="F82" i="12"/>
  <c r="H45" i="10"/>
  <c r="F23" i="5" s="1"/>
  <c r="H23" i="5" s="1"/>
  <c r="F53" i="164"/>
  <c r="F48" i="78"/>
  <c r="F48" i="12"/>
  <c r="F110" i="164"/>
  <c r="H95" i="10"/>
  <c r="F73" i="5" s="1"/>
  <c r="H73" i="5" s="1"/>
  <c r="F104" i="78"/>
  <c r="F103" i="12"/>
  <c r="F191" i="164"/>
  <c r="H83" i="10"/>
  <c r="F61" i="5" s="1"/>
  <c r="H61" i="5" s="1"/>
  <c r="F176" i="78"/>
  <c r="F175" i="12"/>
  <c r="H69" i="10"/>
  <c r="F84" i="164"/>
  <c r="F78" i="78"/>
  <c r="F77" i="12"/>
  <c r="H88" i="10"/>
  <c r="F66" i="5" s="1"/>
  <c r="H66" i="5" s="1"/>
  <c r="F97" i="78"/>
  <c r="F103" i="164"/>
  <c r="F96" i="12"/>
  <c r="F86" i="164"/>
  <c r="H71" i="10"/>
  <c r="F49" i="5" s="1"/>
  <c r="H49" i="5" s="1"/>
  <c r="F80" i="78"/>
  <c r="F79" i="12"/>
  <c r="G142" i="10"/>
  <c r="H78" i="10"/>
  <c r="F56" i="5" s="1"/>
  <c r="H56" i="5" s="1"/>
  <c r="F186" i="164"/>
  <c r="F171" i="78"/>
  <c r="F170" i="12"/>
  <c r="H82" i="10"/>
  <c r="F60" i="5" s="1"/>
  <c r="H60" i="5" s="1"/>
  <c r="F97" i="164"/>
  <c r="F91" i="78"/>
  <c r="F90" i="12"/>
  <c r="H90" i="10"/>
  <c r="F68" i="5" s="1"/>
  <c r="H68" i="5" s="1"/>
  <c r="F99" i="78"/>
  <c r="F105" i="164"/>
  <c r="F98" i="12"/>
  <c r="O158" i="18" l="1"/>
  <c r="M28" i="5"/>
  <c r="N25" i="5"/>
  <c r="N53" i="5"/>
  <c r="I181" i="18"/>
  <c r="E186" i="18" s="1"/>
  <c r="G38" i="12"/>
  <c r="I36" i="12" s="1"/>
  <c r="J36" i="12" s="1"/>
  <c r="O159" i="18"/>
  <c r="L159" i="18"/>
  <c r="O160" i="18"/>
  <c r="F235" i="78"/>
  <c r="G228" i="78" s="1"/>
  <c r="L160" i="18"/>
  <c r="F42" i="164"/>
  <c r="F163" i="18"/>
  <c r="G181" i="18"/>
  <c r="D186" i="18" s="1"/>
  <c r="G38" i="78"/>
  <c r="I163" i="18"/>
  <c r="F234" i="12"/>
  <c r="G217" i="12" s="1"/>
  <c r="I217" i="12" s="1"/>
  <c r="J217" i="12" s="1"/>
  <c r="F250" i="164"/>
  <c r="G216" i="164" s="1"/>
  <c r="F54" i="5"/>
  <c r="H54" i="5" s="1"/>
  <c r="N54" i="5" s="1"/>
  <c r="F47" i="5"/>
  <c r="H47" i="5" s="1"/>
  <c r="N47" i="5" s="1"/>
  <c r="F46" i="5"/>
  <c r="H46" i="5" s="1"/>
  <c r="N46" i="5" s="1"/>
  <c r="M27" i="5"/>
  <c r="N27" i="5"/>
  <c r="F69" i="12"/>
  <c r="F74" i="164"/>
  <c r="M58" i="5"/>
  <c r="N58" i="5"/>
  <c r="N49" i="5"/>
  <c r="M49" i="5"/>
  <c r="N73" i="5"/>
  <c r="M73" i="5"/>
  <c r="M66" i="5"/>
  <c r="N66" i="5"/>
  <c r="F69" i="78"/>
  <c r="N62" i="5"/>
  <c r="M62" i="5"/>
  <c r="N72" i="5"/>
  <c r="M72" i="5"/>
  <c r="F150" i="12"/>
  <c r="M70" i="5"/>
  <c r="N70" i="5"/>
  <c r="M24" i="5"/>
  <c r="N24" i="5"/>
  <c r="N23" i="5"/>
  <c r="M23" i="5"/>
  <c r="N52" i="5"/>
  <c r="M52" i="5"/>
  <c r="F19" i="5"/>
  <c r="H142" i="10"/>
  <c r="N20" i="5"/>
  <c r="M20" i="5"/>
  <c r="M59" i="5"/>
  <c r="N59" i="5"/>
  <c r="N65" i="5"/>
  <c r="M65" i="5"/>
  <c r="N64" i="5"/>
  <c r="M64" i="5"/>
  <c r="F151" i="78"/>
  <c r="M68" i="5"/>
  <c r="N68" i="5"/>
  <c r="M60" i="5"/>
  <c r="N60" i="5"/>
  <c r="N56" i="5"/>
  <c r="M56" i="5"/>
  <c r="N61" i="5"/>
  <c r="M61" i="5"/>
  <c r="M69" i="5"/>
  <c r="N69" i="5"/>
  <c r="N51" i="5"/>
  <c r="M51" i="5"/>
  <c r="F157" i="164"/>
  <c r="N67" i="5"/>
  <c r="M67" i="5"/>
  <c r="M48" i="5"/>
  <c r="N48" i="5"/>
  <c r="M45" i="5"/>
  <c r="N45" i="5"/>
  <c r="N50" i="5"/>
  <c r="M50" i="5"/>
  <c r="N26" i="5"/>
  <c r="M26" i="5"/>
  <c r="M55" i="5"/>
  <c r="N55" i="5"/>
  <c r="M71" i="5"/>
  <c r="N71" i="5"/>
  <c r="N22" i="5"/>
  <c r="M22" i="5"/>
  <c r="N21" i="5"/>
  <c r="M21" i="5"/>
  <c r="M63" i="5"/>
  <c r="N63" i="5"/>
  <c r="M57" i="5"/>
  <c r="N57" i="5"/>
  <c r="M44" i="5"/>
  <c r="N44" i="5"/>
  <c r="O163" i="18" l="1"/>
  <c r="I35" i="12"/>
  <c r="J35" i="12" s="1"/>
  <c r="G183" i="12"/>
  <c r="I183" i="12" s="1"/>
  <c r="G184" i="12"/>
  <c r="I184" i="12" s="1"/>
  <c r="G223" i="12"/>
  <c r="I223" i="12" s="1"/>
  <c r="J223" i="12" s="1"/>
  <c r="G204" i="12"/>
  <c r="I204" i="12" s="1"/>
  <c r="J204" i="12" s="1"/>
  <c r="G216" i="12"/>
  <c r="I216" i="12" s="1"/>
  <c r="J216" i="12" s="1"/>
  <c r="I32" i="12"/>
  <c r="J32" i="12" s="1"/>
  <c r="G178" i="12"/>
  <c r="I178" i="12" s="1"/>
  <c r="G212" i="12"/>
  <c r="I212" i="12" s="1"/>
  <c r="J212" i="12" s="1"/>
  <c r="I28" i="12"/>
  <c r="J28" i="12" s="1"/>
  <c r="G168" i="12"/>
  <c r="I168" i="12" s="1"/>
  <c r="I37" i="12"/>
  <c r="J37" i="12" s="1"/>
  <c r="G173" i="12"/>
  <c r="I173" i="12" s="1"/>
  <c r="I29" i="12"/>
  <c r="J29" i="12" s="1"/>
  <c r="G233" i="12"/>
  <c r="I233" i="12" s="1"/>
  <c r="J233" i="12" s="1"/>
  <c r="I24" i="12"/>
  <c r="I34" i="12"/>
  <c r="J34" i="12" s="1"/>
  <c r="G200" i="12"/>
  <c r="I200" i="12" s="1"/>
  <c r="J200" i="12" s="1"/>
  <c r="G209" i="12"/>
  <c r="I209" i="12" s="1"/>
  <c r="J209" i="12" s="1"/>
  <c r="G197" i="12"/>
  <c r="I197" i="12" s="1"/>
  <c r="J197" i="12" s="1"/>
  <c r="G199" i="12"/>
  <c r="I199" i="12" s="1"/>
  <c r="J199" i="12" s="1"/>
  <c r="I33" i="12"/>
  <c r="J33" i="12" s="1"/>
  <c r="G174" i="12"/>
  <c r="I174" i="12" s="1"/>
  <c r="G228" i="12"/>
  <c r="I228" i="12" s="1"/>
  <c r="J228" i="12" s="1"/>
  <c r="I23" i="12"/>
  <c r="G212" i="164"/>
  <c r="I212" i="164" s="1"/>
  <c r="J212" i="164" s="1"/>
  <c r="G175" i="12"/>
  <c r="I175" i="12" s="1"/>
  <c r="G186" i="12"/>
  <c r="I186" i="12" s="1"/>
  <c r="G211" i="12"/>
  <c r="I211" i="12" s="1"/>
  <c r="J211" i="12" s="1"/>
  <c r="I22" i="12"/>
  <c r="I21" i="12"/>
  <c r="G198" i="12"/>
  <c r="I198" i="12" s="1"/>
  <c r="J198" i="12" s="1"/>
  <c r="G172" i="12"/>
  <c r="I172" i="12" s="1"/>
  <c r="I25" i="12"/>
  <c r="I30" i="12"/>
  <c r="J30" i="12" s="1"/>
  <c r="I20" i="12"/>
  <c r="I18" i="12"/>
  <c r="I26" i="12"/>
  <c r="G164" i="12"/>
  <c r="I164" i="12" s="1"/>
  <c r="G230" i="12"/>
  <c r="I230" i="12" s="1"/>
  <c r="J230" i="12" s="1"/>
  <c r="I19" i="12"/>
  <c r="M47" i="5"/>
  <c r="I31" i="12"/>
  <c r="J31" i="12" s="1"/>
  <c r="G188" i="12"/>
  <c r="I188" i="12" s="1"/>
  <c r="J188" i="12" s="1"/>
  <c r="G215" i="12"/>
  <c r="I215" i="12" s="1"/>
  <c r="J215" i="12" s="1"/>
  <c r="I27" i="12"/>
  <c r="M46" i="5"/>
  <c r="G176" i="164"/>
  <c r="W176" i="164" s="1"/>
  <c r="G237" i="164"/>
  <c r="W237" i="164" s="1"/>
  <c r="X237" i="164" s="1"/>
  <c r="G192" i="164"/>
  <c r="O192" i="164" s="1"/>
  <c r="G232" i="164"/>
  <c r="Y232" i="164" s="1"/>
  <c r="Z232" i="164" s="1"/>
  <c r="G234" i="164"/>
  <c r="W234" i="164" s="1"/>
  <c r="X234" i="164" s="1"/>
  <c r="G223" i="164"/>
  <c r="U223" i="164" s="1"/>
  <c r="V223" i="164" s="1"/>
  <c r="G179" i="78"/>
  <c r="K179" i="78" s="1"/>
  <c r="G175" i="164"/>
  <c r="U175" i="164" s="1"/>
  <c r="G196" i="78"/>
  <c r="I196" i="78" s="1"/>
  <c r="G188" i="78"/>
  <c r="K188" i="78" s="1"/>
  <c r="G201" i="164"/>
  <c r="Q201" i="164" s="1"/>
  <c r="G245" i="164"/>
  <c r="S245" i="164" s="1"/>
  <c r="T245" i="164" s="1"/>
  <c r="G167" i="78"/>
  <c r="M167" i="78" s="1"/>
  <c r="G171" i="78"/>
  <c r="K171" i="78" s="1"/>
  <c r="G191" i="78"/>
  <c r="M191" i="78" s="1"/>
  <c r="N191" i="78" s="1"/>
  <c r="G170" i="78"/>
  <c r="I170" i="78" s="1"/>
  <c r="F158" i="164"/>
  <c r="G156" i="164" s="1"/>
  <c r="G229" i="164"/>
  <c r="U229" i="164" s="1"/>
  <c r="V229" i="164" s="1"/>
  <c r="G249" i="164"/>
  <c r="Y249" i="164" s="1"/>
  <c r="Z249" i="164" s="1"/>
  <c r="G174" i="78"/>
  <c r="M174" i="78" s="1"/>
  <c r="G178" i="78"/>
  <c r="M178" i="78" s="1"/>
  <c r="G182" i="78"/>
  <c r="I182" i="78" s="1"/>
  <c r="G169" i="78"/>
  <c r="I169" i="78" s="1"/>
  <c r="G202" i="12"/>
  <c r="I202" i="12" s="1"/>
  <c r="J202" i="12" s="1"/>
  <c r="G166" i="12"/>
  <c r="I166" i="12" s="1"/>
  <c r="G210" i="78"/>
  <c r="K210" i="78" s="1"/>
  <c r="L210" i="78" s="1"/>
  <c r="M54" i="5"/>
  <c r="G180" i="78"/>
  <c r="K180" i="78" s="1"/>
  <c r="G190" i="164"/>
  <c r="Q190" i="164" s="1"/>
  <c r="G190" i="78"/>
  <c r="M190" i="78" s="1"/>
  <c r="N190" i="78" s="1"/>
  <c r="G198" i="78"/>
  <c r="I198" i="78" s="1"/>
  <c r="L163" i="18"/>
  <c r="G217" i="164"/>
  <c r="U217" i="164" s="1"/>
  <c r="V217" i="164" s="1"/>
  <c r="G211" i="164"/>
  <c r="K211" i="164" s="1"/>
  <c r="L211" i="164" s="1"/>
  <c r="G177" i="78"/>
  <c r="K177" i="78" s="1"/>
  <c r="G193" i="78"/>
  <c r="K193" i="78" s="1"/>
  <c r="L193" i="78" s="1"/>
  <c r="G173" i="78"/>
  <c r="I173" i="78" s="1"/>
  <c r="G208" i="78"/>
  <c r="M208" i="78" s="1"/>
  <c r="N208" i="78" s="1"/>
  <c r="G204" i="164"/>
  <c r="W204" i="164" s="1"/>
  <c r="X204" i="164" s="1"/>
  <c r="G213" i="164"/>
  <c r="U213" i="164" s="1"/>
  <c r="V213" i="164" s="1"/>
  <c r="G161" i="78"/>
  <c r="M161" i="78" s="1"/>
  <c r="G185" i="78"/>
  <c r="K185" i="78" s="1"/>
  <c r="G212" i="78"/>
  <c r="M212" i="78" s="1"/>
  <c r="N212" i="78" s="1"/>
  <c r="G218" i="78"/>
  <c r="M218" i="78" s="1"/>
  <c r="N218" i="78" s="1"/>
  <c r="G224" i="78"/>
  <c r="K224" i="78" s="1"/>
  <c r="L224" i="78" s="1"/>
  <c r="G164" i="78"/>
  <c r="I164" i="78" s="1"/>
  <c r="G189" i="78"/>
  <c r="K189" i="78" s="1"/>
  <c r="L189" i="78" s="1"/>
  <c r="G246" i="164"/>
  <c r="S246" i="164" s="1"/>
  <c r="T246" i="164" s="1"/>
  <c r="G194" i="78"/>
  <c r="K194" i="78" s="1"/>
  <c r="L194" i="78" s="1"/>
  <c r="G174" i="164"/>
  <c r="U174" i="164" s="1"/>
  <c r="G200" i="164"/>
  <c r="K200" i="164" s="1"/>
  <c r="G207" i="78"/>
  <c r="I207" i="78" s="1"/>
  <c r="G204" i="78"/>
  <c r="M204" i="78" s="1"/>
  <c r="N204" i="78" s="1"/>
  <c r="G209" i="78"/>
  <c r="K209" i="78" s="1"/>
  <c r="L209" i="78" s="1"/>
  <c r="G214" i="78"/>
  <c r="K214" i="78" s="1"/>
  <c r="L214" i="78" s="1"/>
  <c r="G209" i="164"/>
  <c r="W209" i="164" s="1"/>
  <c r="X209" i="164" s="1"/>
  <c r="G184" i="164"/>
  <c r="K184" i="164" s="1"/>
  <c r="G216" i="78"/>
  <c r="I216" i="78" s="1"/>
  <c r="G229" i="78"/>
  <c r="I229" i="78" s="1"/>
  <c r="G232" i="78"/>
  <c r="I232" i="78" s="1"/>
  <c r="G225" i="78"/>
  <c r="I225" i="78" s="1"/>
  <c r="G189" i="164"/>
  <c r="W189" i="164" s="1"/>
  <c r="G218" i="164"/>
  <c r="O218" i="164" s="1"/>
  <c r="P218" i="164" s="1"/>
  <c r="G230" i="78"/>
  <c r="M230" i="78" s="1"/>
  <c r="N230" i="78" s="1"/>
  <c r="G217" i="78"/>
  <c r="M217" i="78" s="1"/>
  <c r="N217" i="78" s="1"/>
  <c r="G219" i="78"/>
  <c r="M219" i="78" s="1"/>
  <c r="N219" i="78" s="1"/>
  <c r="G169" i="12"/>
  <c r="I169" i="12" s="1"/>
  <c r="G227" i="12"/>
  <c r="I227" i="12" s="1"/>
  <c r="J227" i="12" s="1"/>
  <c r="G224" i="12"/>
  <c r="I224" i="12" s="1"/>
  <c r="J224" i="12" s="1"/>
  <c r="G226" i="78"/>
  <c r="M226" i="78" s="1"/>
  <c r="N226" i="78" s="1"/>
  <c r="G233" i="78"/>
  <c r="M233" i="78" s="1"/>
  <c r="N233" i="78" s="1"/>
  <c r="G168" i="78"/>
  <c r="M168" i="78" s="1"/>
  <c r="G184" i="78"/>
  <c r="M184" i="78" s="1"/>
  <c r="G160" i="78"/>
  <c r="I160" i="78" s="1"/>
  <c r="G172" i="78"/>
  <c r="I172" i="78" s="1"/>
  <c r="G238" i="164"/>
  <c r="Y238" i="164" s="1"/>
  <c r="Z238" i="164" s="1"/>
  <c r="G200" i="78"/>
  <c r="M200" i="78" s="1"/>
  <c r="N200" i="78" s="1"/>
  <c r="G195" i="78"/>
  <c r="M195" i="78" s="1"/>
  <c r="N195" i="78" s="1"/>
  <c r="G183" i="78"/>
  <c r="K183" i="78" s="1"/>
  <c r="G201" i="78"/>
  <c r="K201" i="78" s="1"/>
  <c r="L201" i="78" s="1"/>
  <c r="G159" i="78"/>
  <c r="I159" i="78" s="1"/>
  <c r="G222" i="78"/>
  <c r="I222" i="78" s="1"/>
  <c r="G186" i="78"/>
  <c r="I186" i="78" s="1"/>
  <c r="G202" i="164"/>
  <c r="U202" i="164" s="1"/>
  <c r="G199" i="164"/>
  <c r="U199" i="164" s="1"/>
  <c r="G214" i="164"/>
  <c r="Y214" i="164" s="1"/>
  <c r="Z214" i="164" s="1"/>
  <c r="G199" i="78"/>
  <c r="M199" i="78" s="1"/>
  <c r="N199" i="78" s="1"/>
  <c r="G213" i="78"/>
  <c r="M213" i="78" s="1"/>
  <c r="N213" i="78" s="1"/>
  <c r="G203" i="78"/>
  <c r="K203" i="78" s="1"/>
  <c r="L203" i="78" s="1"/>
  <c r="G175" i="78"/>
  <c r="I175" i="78" s="1"/>
  <c r="G223" i="78"/>
  <c r="M223" i="78" s="1"/>
  <c r="N223" i="78" s="1"/>
  <c r="G181" i="78"/>
  <c r="K181" i="78" s="1"/>
  <c r="V34" i="164"/>
  <c r="W34" i="164" s="1"/>
  <c r="R41" i="164"/>
  <c r="S41" i="164" s="1"/>
  <c r="N35" i="164"/>
  <c r="O35" i="164" s="1"/>
  <c r="L28" i="164"/>
  <c r="N27" i="164"/>
  <c r="P22" i="164"/>
  <c r="N26" i="164"/>
  <c r="H28" i="164"/>
  <c r="V26" i="164"/>
  <c r="R30" i="164"/>
  <c r="J32" i="164"/>
  <c r="K32" i="164" s="1"/>
  <c r="L38" i="164"/>
  <c r="M38" i="164" s="1"/>
  <c r="P29" i="164"/>
  <c r="L32" i="164"/>
  <c r="M32" i="164" s="1"/>
  <c r="T41" i="164"/>
  <c r="U41" i="164" s="1"/>
  <c r="R36" i="164"/>
  <c r="S36" i="164" s="1"/>
  <c r="J33" i="164"/>
  <c r="K33" i="164" s="1"/>
  <c r="L31" i="164"/>
  <c r="H31" i="164"/>
  <c r="L23" i="164"/>
  <c r="V38" i="164"/>
  <c r="W38" i="164" s="1"/>
  <c r="P27" i="164"/>
  <c r="J35" i="164"/>
  <c r="K35" i="164" s="1"/>
  <c r="N24" i="164"/>
  <c r="L41" i="164"/>
  <c r="M41" i="164" s="1"/>
  <c r="N29" i="164"/>
  <c r="V33" i="164"/>
  <c r="W33" i="164" s="1"/>
  <c r="X33" i="164"/>
  <c r="Y33" i="164" s="1"/>
  <c r="V27" i="164"/>
  <c r="H29" i="164"/>
  <c r="T26" i="164"/>
  <c r="J41" i="164"/>
  <c r="K41" i="164" s="1"/>
  <c r="J26" i="164"/>
  <c r="R33" i="164"/>
  <c r="S33" i="164" s="1"/>
  <c r="J29" i="164"/>
  <c r="V39" i="164"/>
  <c r="W39" i="164" s="1"/>
  <c r="T25" i="164"/>
  <c r="V23" i="164"/>
  <c r="H41" i="164"/>
  <c r="I41" i="164" s="1"/>
  <c r="V32" i="164"/>
  <c r="W32" i="164" s="1"/>
  <c r="J27" i="164"/>
  <c r="R37" i="164"/>
  <c r="S37" i="164" s="1"/>
  <c r="X25" i="164"/>
  <c r="N38" i="164"/>
  <c r="O38" i="164" s="1"/>
  <c r="V40" i="164"/>
  <c r="W40" i="164" s="1"/>
  <c r="V24" i="164"/>
  <c r="H38" i="164"/>
  <c r="I38" i="164" s="1"/>
  <c r="R27" i="164"/>
  <c r="T29" i="164"/>
  <c r="P26" i="164"/>
  <c r="P36" i="164"/>
  <c r="Q36" i="164" s="1"/>
  <c r="L36" i="164"/>
  <c r="M36" i="164" s="1"/>
  <c r="T31" i="164"/>
  <c r="R22" i="164"/>
  <c r="L37" i="164"/>
  <c r="M37" i="164" s="1"/>
  <c r="P30" i="164"/>
  <c r="P23" i="164"/>
  <c r="L40" i="164"/>
  <c r="M40" i="164" s="1"/>
  <c r="J25" i="164"/>
  <c r="X23" i="164"/>
  <c r="X36" i="164"/>
  <c r="Y36" i="164" s="1"/>
  <c r="R35" i="164"/>
  <c r="S35" i="164" s="1"/>
  <c r="L26" i="164"/>
  <c r="P28" i="164"/>
  <c r="P40" i="164"/>
  <c r="Q40" i="164" s="1"/>
  <c r="N32" i="164"/>
  <c r="O32" i="164" s="1"/>
  <c r="J23" i="164"/>
  <c r="V36" i="164"/>
  <c r="W36" i="164" s="1"/>
  <c r="X26" i="164"/>
  <c r="P33" i="164"/>
  <c r="Q33" i="164" s="1"/>
  <c r="N39" i="164"/>
  <c r="O39" i="164" s="1"/>
  <c r="P38" i="164"/>
  <c r="Q38" i="164" s="1"/>
  <c r="H30" i="164"/>
  <c r="J37" i="164"/>
  <c r="K37" i="164" s="1"/>
  <c r="R24" i="164"/>
  <c r="H36" i="164"/>
  <c r="I36" i="164" s="1"/>
  <c r="T33" i="164"/>
  <c r="U33" i="164" s="1"/>
  <c r="N36" i="164"/>
  <c r="O36" i="164" s="1"/>
  <c r="H32" i="164"/>
  <c r="I32" i="164" s="1"/>
  <c r="N28" i="164"/>
  <c r="R25" i="164"/>
  <c r="L33" i="164"/>
  <c r="M33" i="164" s="1"/>
  <c r="V25" i="164"/>
  <c r="P35" i="164"/>
  <c r="Q35" i="164" s="1"/>
  <c r="H25" i="164"/>
  <c r="T39" i="164"/>
  <c r="U39" i="164" s="1"/>
  <c r="L34" i="164"/>
  <c r="M34" i="164" s="1"/>
  <c r="T27" i="164"/>
  <c r="H40" i="164"/>
  <c r="I40" i="164" s="1"/>
  <c r="V41" i="164"/>
  <c r="W41" i="164" s="1"/>
  <c r="X41" i="164"/>
  <c r="Y41" i="164" s="1"/>
  <c r="P34" i="164"/>
  <c r="Q34" i="164" s="1"/>
  <c r="T40" i="164"/>
  <c r="U40" i="164" s="1"/>
  <c r="J40" i="164"/>
  <c r="K40" i="164" s="1"/>
  <c r="T24" i="164"/>
  <c r="V37" i="164"/>
  <c r="W37" i="164" s="1"/>
  <c r="R29" i="164"/>
  <c r="N25" i="164"/>
  <c r="J38" i="164"/>
  <c r="K38" i="164" s="1"/>
  <c r="X31" i="164"/>
  <c r="X35" i="164"/>
  <c r="Y35" i="164" s="1"/>
  <c r="N40" i="164"/>
  <c r="O40" i="164" s="1"/>
  <c r="L39" i="164"/>
  <c r="M39" i="164" s="1"/>
  <c r="R31" i="164"/>
  <c r="R28" i="164"/>
  <c r="J39" i="164"/>
  <c r="K39" i="164" s="1"/>
  <c r="V35" i="164"/>
  <c r="W35" i="164" s="1"/>
  <c r="V31" i="164"/>
  <c r="T32" i="164"/>
  <c r="U32" i="164" s="1"/>
  <c r="X29" i="164"/>
  <c r="P32" i="164"/>
  <c r="Q32" i="164" s="1"/>
  <c r="L25" i="164"/>
  <c r="X22" i="164"/>
  <c r="H22" i="164"/>
  <c r="N31" i="164"/>
  <c r="X32" i="164"/>
  <c r="Y32" i="164" s="1"/>
  <c r="L30" i="164"/>
  <c r="R26" i="164"/>
  <c r="P37" i="164"/>
  <c r="Q37" i="164" s="1"/>
  <c r="H23" i="164"/>
  <c r="X30" i="164"/>
  <c r="V29" i="164"/>
  <c r="L22" i="164"/>
  <c r="T30" i="164"/>
  <c r="X34" i="164"/>
  <c r="Y34" i="164" s="1"/>
  <c r="H33" i="164"/>
  <c r="I33" i="164" s="1"/>
  <c r="X37" i="164"/>
  <c r="Y37" i="164" s="1"/>
  <c r="J24" i="164"/>
  <c r="H34" i="164"/>
  <c r="I34" i="164" s="1"/>
  <c r="X27" i="164"/>
  <c r="N22" i="164"/>
  <c r="N37" i="164"/>
  <c r="O37" i="164" s="1"/>
  <c r="T36" i="164"/>
  <c r="U36" i="164" s="1"/>
  <c r="N34" i="164"/>
  <c r="O34" i="164" s="1"/>
  <c r="R34" i="164"/>
  <c r="S34" i="164" s="1"/>
  <c r="X24" i="164"/>
  <c r="L27" i="164"/>
  <c r="H27" i="164"/>
  <c r="X28" i="164"/>
  <c r="H39" i="164"/>
  <c r="I39" i="164" s="1"/>
  <c r="H24" i="164"/>
  <c r="P39" i="164"/>
  <c r="Q39" i="164" s="1"/>
  <c r="L35" i="164"/>
  <c r="M35" i="164" s="1"/>
  <c r="X40" i="164"/>
  <c r="Y40" i="164" s="1"/>
  <c r="R39" i="164"/>
  <c r="S39" i="164" s="1"/>
  <c r="J30" i="164"/>
  <c r="V28" i="164"/>
  <c r="J34" i="164"/>
  <c r="K34" i="164" s="1"/>
  <c r="T37" i="164"/>
  <c r="U37" i="164" s="1"/>
  <c r="J28" i="164"/>
  <c r="J36" i="164"/>
  <c r="K36" i="164" s="1"/>
  <c r="R38" i="164"/>
  <c r="S38" i="164" s="1"/>
  <c r="R23" i="164"/>
  <c r="T28" i="164"/>
  <c r="N23" i="164"/>
  <c r="T35" i="164"/>
  <c r="U35" i="164" s="1"/>
  <c r="N33" i="164"/>
  <c r="O33" i="164" s="1"/>
  <c r="H35" i="164"/>
  <c r="I35" i="164" s="1"/>
  <c r="X38" i="164"/>
  <c r="Y38" i="164" s="1"/>
  <c r="L29" i="164"/>
  <c r="L24" i="164"/>
  <c r="T22" i="164"/>
  <c r="H26" i="164"/>
  <c r="V30" i="164"/>
  <c r="P24" i="164"/>
  <c r="P25" i="164"/>
  <c r="N30" i="164"/>
  <c r="V22" i="164"/>
  <c r="R40" i="164"/>
  <c r="S40" i="164" s="1"/>
  <c r="J31" i="164"/>
  <c r="X39" i="164"/>
  <c r="Y39" i="164" s="1"/>
  <c r="P41" i="164"/>
  <c r="Q41" i="164" s="1"/>
  <c r="P31" i="164"/>
  <c r="N41" i="164"/>
  <c r="O41" i="164" s="1"/>
  <c r="H37" i="164"/>
  <c r="I37" i="164" s="1"/>
  <c r="T23" i="164"/>
  <c r="J22" i="164"/>
  <c r="R32" i="164"/>
  <c r="S32" i="164" s="1"/>
  <c r="T34" i="164"/>
  <c r="U34" i="164" s="1"/>
  <c r="T38" i="164"/>
  <c r="U38" i="164" s="1"/>
  <c r="G206" i="78"/>
  <c r="M206" i="78" s="1"/>
  <c r="N206" i="78" s="1"/>
  <c r="G166" i="78"/>
  <c r="I166" i="78" s="1"/>
  <c r="G215" i="78"/>
  <c r="I215" i="78" s="1"/>
  <c r="G205" i="78"/>
  <c r="K205" i="78" s="1"/>
  <c r="L205" i="78" s="1"/>
  <c r="G176" i="78"/>
  <c r="M176" i="78" s="1"/>
  <c r="G211" i="78"/>
  <c r="M211" i="78" s="1"/>
  <c r="N211" i="78" s="1"/>
  <c r="G187" i="78"/>
  <c r="K187" i="78" s="1"/>
  <c r="G220" i="78"/>
  <c r="K220" i="78" s="1"/>
  <c r="L220" i="78" s="1"/>
  <c r="G165" i="78"/>
  <c r="M165" i="78" s="1"/>
  <c r="G231" i="78"/>
  <c r="M231" i="78" s="1"/>
  <c r="N231" i="78" s="1"/>
  <c r="G187" i="164"/>
  <c r="K187" i="164" s="1"/>
  <c r="G241" i="164"/>
  <c r="W241" i="164" s="1"/>
  <c r="X241" i="164" s="1"/>
  <c r="G222" i="164"/>
  <c r="O222" i="164" s="1"/>
  <c r="P222" i="164" s="1"/>
  <c r="G202" i="78"/>
  <c r="K202" i="78" s="1"/>
  <c r="L202" i="78" s="1"/>
  <c r="G162" i="78"/>
  <c r="K162" i="78" s="1"/>
  <c r="G227" i="78"/>
  <c r="M227" i="78" s="1"/>
  <c r="N227" i="78" s="1"/>
  <c r="G197" i="78"/>
  <c r="K197" i="78" s="1"/>
  <c r="L197" i="78" s="1"/>
  <c r="G192" i="78"/>
  <c r="K192" i="78" s="1"/>
  <c r="L192" i="78" s="1"/>
  <c r="G221" i="78"/>
  <c r="K221" i="78" s="1"/>
  <c r="L221" i="78" s="1"/>
  <c r="G190" i="12"/>
  <c r="I190" i="12" s="1"/>
  <c r="J190" i="12" s="1"/>
  <c r="G163" i="78"/>
  <c r="M163" i="78" s="1"/>
  <c r="G234" i="78"/>
  <c r="I234" i="78" s="1"/>
  <c r="I18" i="78"/>
  <c r="K23" i="78"/>
  <c r="M33" i="78"/>
  <c r="N33" i="78" s="1"/>
  <c r="M20" i="78"/>
  <c r="M35" i="78"/>
  <c r="N35" i="78" s="1"/>
  <c r="K35" i="78"/>
  <c r="L35" i="78" s="1"/>
  <c r="I20" i="78"/>
  <c r="M29" i="78"/>
  <c r="N29" i="78" s="1"/>
  <c r="K36" i="78"/>
  <c r="L36" i="78" s="1"/>
  <c r="I31" i="78"/>
  <c r="J31" i="78" s="1"/>
  <c r="M22" i="78"/>
  <c r="K18" i="78"/>
  <c r="K24" i="78"/>
  <c r="K26" i="78"/>
  <c r="K25" i="78"/>
  <c r="M37" i="78"/>
  <c r="N37" i="78" s="1"/>
  <c r="I32" i="78"/>
  <c r="J32" i="78" s="1"/>
  <c r="K31" i="78"/>
  <c r="L31" i="78" s="1"/>
  <c r="K28" i="78"/>
  <c r="L28" i="78" s="1"/>
  <c r="K22" i="78"/>
  <c r="I34" i="78"/>
  <c r="J34" i="78" s="1"/>
  <c r="M31" i="78"/>
  <c r="N31" i="78" s="1"/>
  <c r="I23" i="78"/>
  <c r="K37" i="78"/>
  <c r="L37" i="78" s="1"/>
  <c r="K33" i="78"/>
  <c r="L33" i="78" s="1"/>
  <c r="I29" i="78"/>
  <c r="J29" i="78" s="1"/>
  <c r="I36" i="78"/>
  <c r="J36" i="78" s="1"/>
  <c r="I21" i="78"/>
  <c r="I25" i="78"/>
  <c r="M32" i="78"/>
  <c r="N32" i="78" s="1"/>
  <c r="K29" i="78"/>
  <c r="L29" i="78" s="1"/>
  <c r="I35" i="78"/>
  <c r="J35" i="78" s="1"/>
  <c r="M30" i="78"/>
  <c r="N30" i="78" s="1"/>
  <c r="K20" i="78"/>
  <c r="M24" i="78"/>
  <c r="I33" i="78"/>
  <c r="J33" i="78" s="1"/>
  <c r="I26" i="78"/>
  <c r="M36" i="78"/>
  <c r="N36" i="78" s="1"/>
  <c r="K32" i="78"/>
  <c r="L32" i="78" s="1"/>
  <c r="I19" i="78"/>
  <c r="K19" i="78"/>
  <c r="K34" i="78"/>
  <c r="L34" i="78" s="1"/>
  <c r="M27" i="78"/>
  <c r="I30" i="78"/>
  <c r="J30" i="78" s="1"/>
  <c r="M21" i="78"/>
  <c r="M23" i="78"/>
  <c r="M28" i="78"/>
  <c r="N28" i="78" s="1"/>
  <c r="I28" i="78"/>
  <c r="J28" i="78" s="1"/>
  <c r="I24" i="78"/>
  <c r="I27" i="78"/>
  <c r="M25" i="78"/>
  <c r="M26" i="78"/>
  <c r="I22" i="78"/>
  <c r="M18" i="78"/>
  <c r="I37" i="78"/>
  <c r="J37" i="78" s="1"/>
  <c r="K30" i="78"/>
  <c r="L30" i="78" s="1"/>
  <c r="K27" i="78"/>
  <c r="M34" i="78"/>
  <c r="N34" i="78" s="1"/>
  <c r="K21" i="78"/>
  <c r="M19" i="78"/>
  <c r="G215" i="164"/>
  <c r="O215" i="164" s="1"/>
  <c r="P215" i="164" s="1"/>
  <c r="G233" i="164"/>
  <c r="I233" i="164" s="1"/>
  <c r="J233" i="164" s="1"/>
  <c r="G206" i="164"/>
  <c r="O206" i="164" s="1"/>
  <c r="P206" i="164" s="1"/>
  <c r="G239" i="164"/>
  <c r="M239" i="164" s="1"/>
  <c r="N239" i="164" s="1"/>
  <c r="G243" i="164"/>
  <c r="K243" i="164" s="1"/>
  <c r="L243" i="164" s="1"/>
  <c r="G207" i="164"/>
  <c r="M207" i="164" s="1"/>
  <c r="N207" i="164" s="1"/>
  <c r="G208" i="12"/>
  <c r="I208" i="12" s="1"/>
  <c r="J208" i="12" s="1"/>
  <c r="G196" i="12"/>
  <c r="I196" i="12" s="1"/>
  <c r="J196" i="12" s="1"/>
  <c r="G176" i="12"/>
  <c r="I176" i="12" s="1"/>
  <c r="G165" i="12"/>
  <c r="I165" i="12" s="1"/>
  <c r="G226" i="12"/>
  <c r="I226" i="12" s="1"/>
  <c r="J226" i="12" s="1"/>
  <c r="G214" i="12"/>
  <c r="I214" i="12" s="1"/>
  <c r="J214" i="12" s="1"/>
  <c r="G228" i="164"/>
  <c r="U228" i="164" s="1"/>
  <c r="V228" i="164" s="1"/>
  <c r="G210" i="164"/>
  <c r="I210" i="164" s="1"/>
  <c r="J210" i="164" s="1"/>
  <c r="G186" i="164"/>
  <c r="O186" i="164" s="1"/>
  <c r="G236" i="164"/>
  <c r="U236" i="164" s="1"/>
  <c r="V236" i="164" s="1"/>
  <c r="G248" i="164"/>
  <c r="U248" i="164" s="1"/>
  <c r="V248" i="164" s="1"/>
  <c r="G221" i="164"/>
  <c r="S221" i="164" s="1"/>
  <c r="T221" i="164" s="1"/>
  <c r="G161" i="12"/>
  <c r="I161" i="12" s="1"/>
  <c r="G206" i="12"/>
  <c r="I206" i="12" s="1"/>
  <c r="J206" i="12" s="1"/>
  <c r="G180" i="12"/>
  <c r="I180" i="12" s="1"/>
  <c r="G170" i="12"/>
  <c r="I170" i="12" s="1"/>
  <c r="G162" i="12"/>
  <c r="I162" i="12" s="1"/>
  <c r="G225" i="12"/>
  <c r="I225" i="12" s="1"/>
  <c r="J225" i="12" s="1"/>
  <c r="G213" i="12"/>
  <c r="I213" i="12" s="1"/>
  <c r="J213" i="12" s="1"/>
  <c r="G194" i="164"/>
  <c r="K194" i="164" s="1"/>
  <c r="G193" i="164"/>
  <c r="W193" i="164" s="1"/>
  <c r="G191" i="164"/>
  <c r="O191" i="164" s="1"/>
  <c r="G235" i="164"/>
  <c r="U235" i="164" s="1"/>
  <c r="V235" i="164" s="1"/>
  <c r="G198" i="164"/>
  <c r="Q198" i="164" s="1"/>
  <c r="G220" i="164"/>
  <c r="U220" i="164" s="1"/>
  <c r="V220" i="164" s="1"/>
  <c r="G158" i="12"/>
  <c r="I158" i="12" s="1"/>
  <c r="G181" i="12"/>
  <c r="I181" i="12" s="1"/>
  <c r="G231" i="12"/>
  <c r="I231" i="12" s="1"/>
  <c r="J231" i="12" s="1"/>
  <c r="G189" i="12"/>
  <c r="I189" i="12" s="1"/>
  <c r="J189" i="12" s="1"/>
  <c r="G192" i="12"/>
  <c r="I192" i="12" s="1"/>
  <c r="J192" i="12" s="1"/>
  <c r="G222" i="12"/>
  <c r="I222" i="12" s="1"/>
  <c r="J222" i="12" s="1"/>
  <c r="G210" i="12"/>
  <c r="I210" i="12" s="1"/>
  <c r="J210" i="12" s="1"/>
  <c r="G183" i="164"/>
  <c r="I183" i="164" s="1"/>
  <c r="G195" i="164"/>
  <c r="W195" i="164" s="1"/>
  <c r="G203" i="164"/>
  <c r="Y203" i="164" s="1"/>
  <c r="G196" i="164"/>
  <c r="S196" i="164" s="1"/>
  <c r="G240" i="164"/>
  <c r="U240" i="164" s="1"/>
  <c r="V240" i="164" s="1"/>
  <c r="G182" i="164"/>
  <c r="O182" i="164" s="1"/>
  <c r="G225" i="164"/>
  <c r="Y225" i="164" s="1"/>
  <c r="Z225" i="164" s="1"/>
  <c r="G159" i="12"/>
  <c r="I159" i="12" s="1"/>
  <c r="G167" i="12"/>
  <c r="I167" i="12" s="1"/>
  <c r="G229" i="12"/>
  <c r="I229" i="12" s="1"/>
  <c r="J229" i="12" s="1"/>
  <c r="G163" i="12"/>
  <c r="I163" i="12" s="1"/>
  <c r="G201" i="12"/>
  <c r="I201" i="12" s="1"/>
  <c r="J201" i="12" s="1"/>
  <c r="G221" i="12"/>
  <c r="I221" i="12" s="1"/>
  <c r="J221" i="12" s="1"/>
  <c r="G220" i="12"/>
  <c r="I220" i="12" s="1"/>
  <c r="J220" i="12" s="1"/>
  <c r="G178" i="164"/>
  <c r="S178" i="164" s="1"/>
  <c r="G177" i="164"/>
  <c r="W177" i="164" s="1"/>
  <c r="G180" i="164"/>
  <c r="K180" i="164" s="1"/>
  <c r="G231" i="164"/>
  <c r="K231" i="164" s="1"/>
  <c r="L231" i="164" s="1"/>
  <c r="G242" i="164"/>
  <c r="Q242" i="164" s="1"/>
  <c r="R242" i="164" s="1"/>
  <c r="G197" i="164"/>
  <c r="Y197" i="164" s="1"/>
  <c r="G219" i="164"/>
  <c r="Q219" i="164" s="1"/>
  <c r="R219" i="164" s="1"/>
  <c r="G193" i="12"/>
  <c r="I193" i="12" s="1"/>
  <c r="J193" i="12" s="1"/>
  <c r="G195" i="12"/>
  <c r="I195" i="12" s="1"/>
  <c r="J195" i="12" s="1"/>
  <c r="G187" i="12"/>
  <c r="I187" i="12" s="1"/>
  <c r="G207" i="12"/>
  <c r="I207" i="12" s="1"/>
  <c r="J207" i="12" s="1"/>
  <c r="G191" i="12"/>
  <c r="I191" i="12" s="1"/>
  <c r="J191" i="12" s="1"/>
  <c r="G219" i="12"/>
  <c r="I219" i="12" s="1"/>
  <c r="J219" i="12" s="1"/>
  <c r="G247" i="164"/>
  <c r="O247" i="164" s="1"/>
  <c r="P247" i="164" s="1"/>
  <c r="G205" i="164"/>
  <c r="U205" i="164" s="1"/>
  <c r="V205" i="164" s="1"/>
  <c r="G208" i="164"/>
  <c r="U208" i="164" s="1"/>
  <c r="V208" i="164" s="1"/>
  <c r="G226" i="164"/>
  <c r="I226" i="164" s="1"/>
  <c r="J226" i="164" s="1"/>
  <c r="G227" i="164"/>
  <c r="I227" i="164" s="1"/>
  <c r="J227" i="164" s="1"/>
  <c r="G181" i="164"/>
  <c r="Y181" i="164" s="1"/>
  <c r="G224" i="164"/>
  <c r="Y224" i="164" s="1"/>
  <c r="Z224" i="164" s="1"/>
  <c r="G171" i="12"/>
  <c r="I171" i="12" s="1"/>
  <c r="G182" i="12"/>
  <c r="I182" i="12" s="1"/>
  <c r="G185" i="12"/>
  <c r="I185" i="12" s="1"/>
  <c r="G205" i="12"/>
  <c r="I205" i="12" s="1"/>
  <c r="J205" i="12" s="1"/>
  <c r="G177" i="12"/>
  <c r="I177" i="12" s="1"/>
  <c r="G218" i="12"/>
  <c r="I218" i="12" s="1"/>
  <c r="J218" i="12" s="1"/>
  <c r="G185" i="164"/>
  <c r="Y185" i="164" s="1"/>
  <c r="G188" i="164"/>
  <c r="Y188" i="164" s="1"/>
  <c r="G230" i="164"/>
  <c r="W230" i="164" s="1"/>
  <c r="X230" i="164" s="1"/>
  <c r="G179" i="164"/>
  <c r="Y179" i="164" s="1"/>
  <c r="G244" i="164"/>
  <c r="O244" i="164" s="1"/>
  <c r="P244" i="164" s="1"/>
  <c r="G160" i="12"/>
  <c r="I160" i="12" s="1"/>
  <c r="G194" i="12"/>
  <c r="I194" i="12" s="1"/>
  <c r="J194" i="12" s="1"/>
  <c r="G179" i="12"/>
  <c r="I179" i="12" s="1"/>
  <c r="G203" i="12"/>
  <c r="I203" i="12" s="1"/>
  <c r="J203" i="12" s="1"/>
  <c r="G232" i="12"/>
  <c r="I232" i="12" s="1"/>
  <c r="J232" i="12" s="1"/>
  <c r="F151" i="12"/>
  <c r="G140" i="12" s="1"/>
  <c r="I140" i="12" s="1"/>
  <c r="J140" i="12" s="1"/>
  <c r="Y216" i="164"/>
  <c r="Z216" i="164" s="1"/>
  <c r="W216" i="164"/>
  <c r="X216" i="164" s="1"/>
  <c r="U216" i="164"/>
  <c r="V216" i="164" s="1"/>
  <c r="I216" i="164"/>
  <c r="J216" i="164" s="1"/>
  <c r="K216" i="164"/>
  <c r="L216" i="164" s="1"/>
  <c r="O216" i="164"/>
  <c r="P216" i="164" s="1"/>
  <c r="S216" i="164"/>
  <c r="T216" i="164" s="1"/>
  <c r="Q216" i="164"/>
  <c r="R216" i="164" s="1"/>
  <c r="M216" i="164"/>
  <c r="N216" i="164" s="1"/>
  <c r="K228" i="78"/>
  <c r="L228" i="78" s="1"/>
  <c r="M228" i="78"/>
  <c r="N228" i="78" s="1"/>
  <c r="I228" i="78"/>
  <c r="F152" i="78"/>
  <c r="H19" i="5"/>
  <c r="F120" i="5"/>
  <c r="I234" i="164" l="1"/>
  <c r="J234" i="164" s="1"/>
  <c r="S249" i="164"/>
  <c r="T249" i="164" s="1"/>
  <c r="K170" i="78"/>
  <c r="U232" i="164"/>
  <c r="V232" i="164" s="1"/>
  <c r="M188" i="78"/>
  <c r="M224" i="78"/>
  <c r="N224" i="78" s="1"/>
  <c r="M159" i="78"/>
  <c r="U206" i="164"/>
  <c r="V206" i="164" s="1"/>
  <c r="U215" i="164"/>
  <c r="V215" i="164" s="1"/>
  <c r="U184" i="164"/>
  <c r="I192" i="164"/>
  <c r="M211" i="164"/>
  <c r="N211" i="164" s="1"/>
  <c r="K230" i="78"/>
  <c r="L230" i="78" s="1"/>
  <c r="I190" i="78"/>
  <c r="K75" i="5" s="1"/>
  <c r="M179" i="78"/>
  <c r="K164" i="78"/>
  <c r="K191" i="164"/>
  <c r="Q211" i="164"/>
  <c r="R211" i="164" s="1"/>
  <c r="W215" i="164"/>
  <c r="X215" i="164" s="1"/>
  <c r="W249" i="164"/>
  <c r="X249" i="164" s="1"/>
  <c r="K172" i="78"/>
  <c r="I206" i="78"/>
  <c r="K91" i="5" s="1"/>
  <c r="Y206" i="164"/>
  <c r="Z206" i="164" s="1"/>
  <c r="O176" i="164"/>
  <c r="I194" i="78"/>
  <c r="K79" i="5" s="1"/>
  <c r="M223" i="164"/>
  <c r="N223" i="164" s="1"/>
  <c r="Q232" i="164"/>
  <c r="R232" i="164" s="1"/>
  <c r="K232" i="164"/>
  <c r="L232" i="164" s="1"/>
  <c r="K225" i="78"/>
  <c r="L225" i="78" s="1"/>
  <c r="M176" i="164"/>
  <c r="W223" i="164"/>
  <c r="X223" i="164" s="1"/>
  <c r="M234" i="78"/>
  <c r="N234" i="78" s="1"/>
  <c r="K226" i="78"/>
  <c r="L226" i="78" s="1"/>
  <c r="M184" i="164"/>
  <c r="Q176" i="164"/>
  <c r="K228" i="164"/>
  <c r="L228" i="164" s="1"/>
  <c r="S212" i="164"/>
  <c r="T212" i="164" s="1"/>
  <c r="M170" i="78"/>
  <c r="M180" i="78"/>
  <c r="K212" i="164"/>
  <c r="L212" i="164" s="1"/>
  <c r="K206" i="78"/>
  <c r="L206" i="78" s="1"/>
  <c r="M232" i="78"/>
  <c r="N232" i="78" s="1"/>
  <c r="K219" i="78"/>
  <c r="L219" i="78" s="1"/>
  <c r="K198" i="78"/>
  <c r="L198" i="78" s="1"/>
  <c r="O232" i="164"/>
  <c r="P232" i="164" s="1"/>
  <c r="I168" i="78"/>
  <c r="K53" i="5" s="1"/>
  <c r="I223" i="164"/>
  <c r="J223" i="164" s="1"/>
  <c r="I249" i="164"/>
  <c r="J249" i="164" s="1"/>
  <c r="Q193" i="164"/>
  <c r="S193" i="164"/>
  <c r="M160" i="78"/>
  <c r="M164" i="78"/>
  <c r="G96" i="164"/>
  <c r="U96" i="164" s="1"/>
  <c r="W184" i="164"/>
  <c r="M216" i="78"/>
  <c r="N216" i="78" s="1"/>
  <c r="O174" i="164"/>
  <c r="I224" i="78"/>
  <c r="J224" i="78" s="1"/>
  <c r="M203" i="78"/>
  <c r="N203" i="78" s="1"/>
  <c r="O190" i="164"/>
  <c r="M234" i="164"/>
  <c r="N234" i="164" s="1"/>
  <c r="K165" i="78"/>
  <c r="O234" i="164"/>
  <c r="P234" i="164" s="1"/>
  <c r="S211" i="164"/>
  <c r="T211" i="164" s="1"/>
  <c r="U201" i="164"/>
  <c r="I204" i="78"/>
  <c r="K89" i="5" s="1"/>
  <c r="K234" i="164"/>
  <c r="L234" i="164" s="1"/>
  <c r="I200" i="78"/>
  <c r="K85" i="5" s="1"/>
  <c r="W206" i="164"/>
  <c r="X206" i="164" s="1"/>
  <c r="Y234" i="164"/>
  <c r="Z234" i="164" s="1"/>
  <c r="U211" i="164"/>
  <c r="V211" i="164" s="1"/>
  <c r="S232" i="164"/>
  <c r="T232" i="164" s="1"/>
  <c r="U224" i="164"/>
  <c r="V224" i="164" s="1"/>
  <c r="Q181" i="164"/>
  <c r="K169" i="78"/>
  <c r="O223" i="164"/>
  <c r="P223" i="164" s="1"/>
  <c r="S190" i="164"/>
  <c r="I192" i="78"/>
  <c r="J192" i="78" s="1"/>
  <c r="I209" i="78"/>
  <c r="J209" i="78" s="1"/>
  <c r="K223" i="164"/>
  <c r="L223" i="164" s="1"/>
  <c r="M199" i="164"/>
  <c r="M201" i="164"/>
  <c r="I165" i="78"/>
  <c r="K50" i="5" s="1"/>
  <c r="S223" i="164"/>
  <c r="T223" i="164" s="1"/>
  <c r="Q192" i="164"/>
  <c r="I201" i="164"/>
  <c r="M172" i="78"/>
  <c r="Y223" i="164"/>
  <c r="Z223" i="164" s="1"/>
  <c r="K173" i="78"/>
  <c r="M194" i="164"/>
  <c r="M185" i="78"/>
  <c r="K204" i="78"/>
  <c r="L204" i="78" s="1"/>
  <c r="I203" i="78"/>
  <c r="J203" i="78" s="1"/>
  <c r="K200" i="78"/>
  <c r="L200" i="78" s="1"/>
  <c r="G46" i="12"/>
  <c r="H46" i="12" s="1"/>
  <c r="G47" i="12"/>
  <c r="H47" i="12" s="1"/>
  <c r="S175" i="164"/>
  <c r="I211" i="164"/>
  <c r="J211" i="164" s="1"/>
  <c r="O209" i="164"/>
  <c r="P209" i="164" s="1"/>
  <c r="M225" i="164"/>
  <c r="N225" i="164" s="1"/>
  <c r="I221" i="78"/>
  <c r="K106" i="5" s="1"/>
  <c r="Q226" i="164"/>
  <c r="R226" i="164" s="1"/>
  <c r="U214" i="164"/>
  <c r="V214" i="164" s="1"/>
  <c r="S192" i="164"/>
  <c r="Y211" i="164"/>
  <c r="Z211" i="164" s="1"/>
  <c r="I209" i="164"/>
  <c r="J209" i="164" s="1"/>
  <c r="K222" i="78"/>
  <c r="L222" i="78" s="1"/>
  <c r="W225" i="164"/>
  <c r="X225" i="164" s="1"/>
  <c r="M202" i="78"/>
  <c r="N202" i="78" s="1"/>
  <c r="S226" i="164"/>
  <c r="T226" i="164" s="1"/>
  <c r="S242" i="164"/>
  <c r="T242" i="164" s="1"/>
  <c r="K192" i="164"/>
  <c r="M194" i="78"/>
  <c r="N194" i="78" s="1"/>
  <c r="W211" i="164"/>
  <c r="X211" i="164" s="1"/>
  <c r="Y174" i="164"/>
  <c r="M212" i="164"/>
  <c r="N212" i="164" s="1"/>
  <c r="M173" i="78"/>
  <c r="U226" i="164"/>
  <c r="V226" i="164" s="1"/>
  <c r="I167" i="78"/>
  <c r="K52" i="5" s="1"/>
  <c r="Y242" i="164"/>
  <c r="Z242" i="164" s="1"/>
  <c r="W192" i="164"/>
  <c r="I199" i="78"/>
  <c r="J199" i="78" s="1"/>
  <c r="W212" i="164"/>
  <c r="X212" i="164" s="1"/>
  <c r="M242" i="164"/>
  <c r="N242" i="164" s="1"/>
  <c r="M166" i="78"/>
  <c r="K199" i="78"/>
  <c r="L199" i="78" s="1"/>
  <c r="Y212" i="164"/>
  <c r="Z212" i="164" s="1"/>
  <c r="K226" i="164"/>
  <c r="L226" i="164" s="1"/>
  <c r="S233" i="164"/>
  <c r="T233" i="164" s="1"/>
  <c r="I191" i="78"/>
  <c r="J191" i="78" s="1"/>
  <c r="Y241" i="164"/>
  <c r="Z241" i="164" s="1"/>
  <c r="U212" i="164"/>
  <c r="V212" i="164" s="1"/>
  <c r="U242" i="164"/>
  <c r="V242" i="164" s="1"/>
  <c r="K167" i="78"/>
  <c r="I188" i="78"/>
  <c r="K73" i="5" s="1"/>
  <c r="Y208" i="164"/>
  <c r="Z208" i="164" s="1"/>
  <c r="K191" i="78"/>
  <c r="L191" i="78" s="1"/>
  <c r="K208" i="78"/>
  <c r="L208" i="78" s="1"/>
  <c r="W200" i="164"/>
  <c r="S237" i="164"/>
  <c r="T237" i="164" s="1"/>
  <c r="K232" i="78"/>
  <c r="L232" i="78" s="1"/>
  <c r="Y233" i="164"/>
  <c r="Z233" i="164" s="1"/>
  <c r="M169" i="78"/>
  <c r="M193" i="78"/>
  <c r="N193" i="78" s="1"/>
  <c r="K175" i="164"/>
  <c r="Q209" i="164"/>
  <c r="R209" i="164" s="1"/>
  <c r="O201" i="164"/>
  <c r="I233" i="78"/>
  <c r="J233" i="78" s="1"/>
  <c r="Y228" i="164"/>
  <c r="Z228" i="164" s="1"/>
  <c r="U194" i="164"/>
  <c r="Q214" i="164"/>
  <c r="R214" i="164" s="1"/>
  <c r="I189" i="78"/>
  <c r="J189" i="78" s="1"/>
  <c r="W245" i="164"/>
  <c r="X245" i="164" s="1"/>
  <c r="K209" i="164"/>
  <c r="L209" i="164" s="1"/>
  <c r="O207" i="164"/>
  <c r="P207" i="164" s="1"/>
  <c r="S215" i="164"/>
  <c r="T215" i="164" s="1"/>
  <c r="K174" i="78"/>
  <c r="M214" i="164"/>
  <c r="N214" i="164" s="1"/>
  <c r="M189" i="78"/>
  <c r="N189" i="78" s="1"/>
  <c r="U245" i="164"/>
  <c r="V245" i="164" s="1"/>
  <c r="I174" i="164"/>
  <c r="M186" i="78"/>
  <c r="Q246" i="164"/>
  <c r="R246" i="164" s="1"/>
  <c r="Q231" i="164"/>
  <c r="R231" i="164" s="1"/>
  <c r="O198" i="164"/>
  <c r="Y215" i="164"/>
  <c r="Z215" i="164" s="1"/>
  <c r="K246" i="164"/>
  <c r="L246" i="164" s="1"/>
  <c r="Y189" i="164"/>
  <c r="K237" i="164"/>
  <c r="L237" i="164" s="1"/>
  <c r="I246" i="164"/>
  <c r="J246" i="164" s="1"/>
  <c r="I218" i="78"/>
  <c r="J218" i="78" s="1"/>
  <c r="Y237" i="164"/>
  <c r="Z237" i="164" s="1"/>
  <c r="O196" i="164"/>
  <c r="K245" i="164"/>
  <c r="L245" i="164" s="1"/>
  <c r="M198" i="164"/>
  <c r="M247" i="164"/>
  <c r="N247" i="164" s="1"/>
  <c r="S177" i="164"/>
  <c r="K218" i="78"/>
  <c r="L218" i="78" s="1"/>
  <c r="I171" i="78"/>
  <c r="K56" i="5" s="1"/>
  <c r="Q187" i="164"/>
  <c r="S210" i="164"/>
  <c r="T210" i="164" s="1"/>
  <c r="K168" i="78"/>
  <c r="I198" i="164"/>
  <c r="S247" i="164"/>
  <c r="T247" i="164" s="1"/>
  <c r="Q233" i="164"/>
  <c r="R233" i="164" s="1"/>
  <c r="M175" i="164"/>
  <c r="M171" i="78"/>
  <c r="O187" i="164"/>
  <c r="Y221" i="164"/>
  <c r="Z221" i="164" s="1"/>
  <c r="Q228" i="164"/>
  <c r="R228" i="164" s="1"/>
  <c r="I247" i="164"/>
  <c r="J247" i="164" s="1"/>
  <c r="I193" i="78"/>
  <c r="K78" i="5" s="1"/>
  <c r="Q223" i="164"/>
  <c r="R223" i="164" s="1"/>
  <c r="M175" i="78"/>
  <c r="K215" i="78"/>
  <c r="L215" i="78" s="1"/>
  <c r="U243" i="164"/>
  <c r="V243" i="164" s="1"/>
  <c r="K175" i="78"/>
  <c r="K234" i="78"/>
  <c r="L234" i="78" s="1"/>
  <c r="K224" i="164"/>
  <c r="L224" i="164" s="1"/>
  <c r="S224" i="164"/>
  <c r="T224" i="164" s="1"/>
  <c r="K195" i="78"/>
  <c r="L195" i="78" s="1"/>
  <c r="O242" i="164"/>
  <c r="P242" i="164" s="1"/>
  <c r="G112" i="12"/>
  <c r="I112" i="12" s="1"/>
  <c r="J112" i="12" s="1"/>
  <c r="G45" i="12"/>
  <c r="H45" i="12" s="1"/>
  <c r="G81" i="12"/>
  <c r="I81" i="12" s="1"/>
  <c r="G70" i="164"/>
  <c r="J70" i="164" s="1"/>
  <c r="G99" i="164"/>
  <c r="W99" i="164" s="1"/>
  <c r="G148" i="164"/>
  <c r="Y148" i="164" s="1"/>
  <c r="Z148" i="164" s="1"/>
  <c r="G86" i="164"/>
  <c r="K86" i="164" s="1"/>
  <c r="G137" i="164"/>
  <c r="O137" i="164" s="1"/>
  <c r="P137" i="164" s="1"/>
  <c r="G107" i="164"/>
  <c r="Y107" i="164" s="1"/>
  <c r="G113" i="164"/>
  <c r="K113" i="164" s="1"/>
  <c r="L113" i="164" s="1"/>
  <c r="I226" i="78"/>
  <c r="K111" i="5" s="1"/>
  <c r="O226" i="164"/>
  <c r="P226" i="164" s="1"/>
  <c r="Q194" i="164"/>
  <c r="I214" i="78"/>
  <c r="K99" i="5" s="1"/>
  <c r="I211" i="78"/>
  <c r="K96" i="5" s="1"/>
  <c r="I184" i="164"/>
  <c r="I242" i="164"/>
  <c r="J242" i="164" s="1"/>
  <c r="W180" i="164"/>
  <c r="Y192" i="164"/>
  <c r="G66" i="12"/>
  <c r="H66" i="12" s="1"/>
  <c r="I208" i="78"/>
  <c r="J208" i="78" s="1"/>
  <c r="Q222" i="164"/>
  <c r="R222" i="164" s="1"/>
  <c r="Q245" i="164"/>
  <c r="R245" i="164" s="1"/>
  <c r="I176" i="164"/>
  <c r="M187" i="164"/>
  <c r="I232" i="164"/>
  <c r="J232" i="164" s="1"/>
  <c r="W202" i="164"/>
  <c r="M177" i="78"/>
  <c r="S228" i="164"/>
  <c r="T228" i="164" s="1"/>
  <c r="G141" i="164"/>
  <c r="W141" i="164" s="1"/>
  <c r="X141" i="164" s="1"/>
  <c r="G52" i="12"/>
  <c r="H52" i="12" s="1"/>
  <c r="Q215" i="164"/>
  <c r="R215" i="164" s="1"/>
  <c r="G125" i="12"/>
  <c r="I125" i="12" s="1"/>
  <c r="J125" i="12" s="1"/>
  <c r="U187" i="164"/>
  <c r="M225" i="78"/>
  <c r="N225" i="78" s="1"/>
  <c r="K166" i="78"/>
  <c r="Y226" i="164"/>
  <c r="Z226" i="164" s="1"/>
  <c r="M215" i="164"/>
  <c r="N215" i="164" s="1"/>
  <c r="I195" i="78"/>
  <c r="J195" i="78" s="1"/>
  <c r="M220" i="78"/>
  <c r="N220" i="78" s="1"/>
  <c r="O175" i="164"/>
  <c r="G133" i="12"/>
  <c r="I133" i="12" s="1"/>
  <c r="J133" i="12" s="1"/>
  <c r="I223" i="78"/>
  <c r="K108" i="5" s="1"/>
  <c r="M241" i="164"/>
  <c r="N241" i="164" s="1"/>
  <c r="W187" i="164"/>
  <c r="W232" i="164"/>
  <c r="X232" i="164" s="1"/>
  <c r="K159" i="78"/>
  <c r="Q225" i="164"/>
  <c r="R225" i="164" s="1"/>
  <c r="K236" i="164"/>
  <c r="L236" i="164" s="1"/>
  <c r="G125" i="164"/>
  <c r="U125" i="164" s="1"/>
  <c r="V125" i="164" s="1"/>
  <c r="G123" i="12"/>
  <c r="I123" i="12" s="1"/>
  <c r="J123" i="12" s="1"/>
  <c r="G106" i="12"/>
  <c r="I106" i="12" s="1"/>
  <c r="J106" i="12" s="1"/>
  <c r="M221" i="78"/>
  <c r="N221" i="78" s="1"/>
  <c r="W227" i="164"/>
  <c r="X227" i="164" s="1"/>
  <c r="M193" i="164"/>
  <c r="I215" i="164"/>
  <c r="J215" i="164" s="1"/>
  <c r="M246" i="164"/>
  <c r="N246" i="164" s="1"/>
  <c r="W175" i="164"/>
  <c r="G121" i="12"/>
  <c r="I121" i="12" s="1"/>
  <c r="J121" i="12" s="1"/>
  <c r="G87" i="12"/>
  <c r="I87" i="12" s="1"/>
  <c r="M237" i="164"/>
  <c r="N237" i="164" s="1"/>
  <c r="S174" i="164"/>
  <c r="K201" i="164"/>
  <c r="Q212" i="164"/>
  <c r="R212" i="164" s="1"/>
  <c r="I210" i="78"/>
  <c r="J210" i="78" s="1"/>
  <c r="M229" i="78"/>
  <c r="N229" i="78" s="1"/>
  <c r="I186" i="164"/>
  <c r="G131" i="164"/>
  <c r="Q131" i="164" s="1"/>
  <c r="R131" i="164" s="1"/>
  <c r="G137" i="12"/>
  <c r="I137" i="12" s="1"/>
  <c r="J137" i="12" s="1"/>
  <c r="G79" i="12"/>
  <c r="I79" i="12" s="1"/>
  <c r="M210" i="164"/>
  <c r="N210" i="164" s="1"/>
  <c r="G84" i="12"/>
  <c r="I84" i="12" s="1"/>
  <c r="W210" i="164"/>
  <c r="X210" i="164" s="1"/>
  <c r="S231" i="164"/>
  <c r="T231" i="164" s="1"/>
  <c r="M192" i="78"/>
  <c r="N192" i="78" s="1"/>
  <c r="M224" i="164"/>
  <c r="N224" i="164" s="1"/>
  <c r="W198" i="164"/>
  <c r="W233" i="164"/>
  <c r="X233" i="164" s="1"/>
  <c r="S194" i="164"/>
  <c r="M215" i="78"/>
  <c r="N215" i="78" s="1"/>
  <c r="I227" i="78"/>
  <c r="K112" i="5" s="1"/>
  <c r="I224" i="164"/>
  <c r="J224" i="164" s="1"/>
  <c r="S243" i="164"/>
  <c r="T243" i="164" s="1"/>
  <c r="U233" i="164"/>
  <c r="V233" i="164" s="1"/>
  <c r="O194" i="164"/>
  <c r="M187" i="78"/>
  <c r="W214" i="164"/>
  <c r="X214" i="164" s="1"/>
  <c r="Y231" i="164"/>
  <c r="Z231" i="164" s="1"/>
  <c r="G60" i="12"/>
  <c r="H60" i="12" s="1"/>
  <c r="G97" i="12"/>
  <c r="I97" i="12" s="1"/>
  <c r="O200" i="164"/>
  <c r="M249" i="164"/>
  <c r="N249" i="164" s="1"/>
  <c r="I241" i="164"/>
  <c r="J241" i="164" s="1"/>
  <c r="M209" i="164"/>
  <c r="N209" i="164" s="1"/>
  <c r="S204" i="164"/>
  <c r="T204" i="164" s="1"/>
  <c r="S201" i="164"/>
  <c r="M222" i="78"/>
  <c r="N222" i="78" s="1"/>
  <c r="M201" i="78"/>
  <c r="N201" i="78" s="1"/>
  <c r="K182" i="164"/>
  <c r="U210" i="164"/>
  <c r="V210" i="164" s="1"/>
  <c r="G111" i="164"/>
  <c r="Q111" i="164" s="1"/>
  <c r="R111" i="164" s="1"/>
  <c r="G149" i="164"/>
  <c r="U149" i="164" s="1"/>
  <c r="V149" i="164" s="1"/>
  <c r="I182" i="164"/>
  <c r="W182" i="164"/>
  <c r="M188" i="164"/>
  <c r="Q208" i="164"/>
  <c r="R208" i="164" s="1"/>
  <c r="Y182" i="164"/>
  <c r="Q188" i="164"/>
  <c r="M208" i="164"/>
  <c r="N208" i="164" s="1"/>
  <c r="I38" i="12"/>
  <c r="W231" i="164"/>
  <c r="X231" i="164" s="1"/>
  <c r="I188" i="164"/>
  <c r="I197" i="78"/>
  <c r="J197" i="78" s="1"/>
  <c r="W247" i="164"/>
  <c r="X247" i="164" s="1"/>
  <c r="I208" i="164"/>
  <c r="J208" i="164" s="1"/>
  <c r="K215" i="164"/>
  <c r="L215" i="164" s="1"/>
  <c r="I220" i="78"/>
  <c r="J220" i="78" s="1"/>
  <c r="K211" i="78"/>
  <c r="L211" i="78" s="1"/>
  <c r="M177" i="164"/>
  <c r="G111" i="12"/>
  <c r="I111" i="12" s="1"/>
  <c r="J111" i="12" s="1"/>
  <c r="G144" i="12"/>
  <c r="I144" i="12" s="1"/>
  <c r="J144" i="12" s="1"/>
  <c r="I179" i="78"/>
  <c r="K64" i="5" s="1"/>
  <c r="K216" i="78"/>
  <c r="L216" i="78" s="1"/>
  <c r="O211" i="164"/>
  <c r="P211" i="164" s="1"/>
  <c r="I245" i="164"/>
  <c r="J245" i="164" s="1"/>
  <c r="Y209" i="164"/>
  <c r="Z209" i="164" s="1"/>
  <c r="S187" i="164"/>
  <c r="W201" i="164"/>
  <c r="O212" i="164"/>
  <c r="P212" i="164" s="1"/>
  <c r="K182" i="78"/>
  <c r="U188" i="164"/>
  <c r="G73" i="164"/>
  <c r="N73" i="164" s="1"/>
  <c r="K208" i="164"/>
  <c r="L208" i="164" s="1"/>
  <c r="M240" i="164"/>
  <c r="N240" i="164" s="1"/>
  <c r="I207" i="164"/>
  <c r="J207" i="164" s="1"/>
  <c r="U207" i="164"/>
  <c r="V207" i="164" s="1"/>
  <c r="M235" i="164"/>
  <c r="N235" i="164" s="1"/>
  <c r="O208" i="164"/>
  <c r="P208" i="164" s="1"/>
  <c r="O184" i="164"/>
  <c r="U246" i="164"/>
  <c r="V246" i="164" s="1"/>
  <c r="U234" i="164"/>
  <c r="V234" i="164" s="1"/>
  <c r="Q177" i="164"/>
  <c r="G114" i="12"/>
  <c r="I114" i="12" s="1"/>
  <c r="J114" i="12" s="1"/>
  <c r="G139" i="12"/>
  <c r="I139" i="12" s="1"/>
  <c r="J139" i="12" s="1"/>
  <c r="K217" i="78"/>
  <c r="L217" i="78" s="1"/>
  <c r="I161" i="78"/>
  <c r="K46" i="5" s="1"/>
  <c r="O245" i="164"/>
  <c r="P245" i="164" s="1"/>
  <c r="U237" i="164"/>
  <c r="V237" i="164" s="1"/>
  <c r="U209" i="164"/>
  <c r="V209" i="164" s="1"/>
  <c r="I187" i="164"/>
  <c r="Y201" i="164"/>
  <c r="K186" i="78"/>
  <c r="M182" i="78"/>
  <c r="I177" i="78"/>
  <c r="K62" i="5" s="1"/>
  <c r="I196" i="164"/>
  <c r="W188" i="164"/>
  <c r="G67" i="164"/>
  <c r="I67" i="164" s="1"/>
  <c r="W208" i="164"/>
  <c r="X208" i="164" s="1"/>
  <c r="M231" i="164"/>
  <c r="N231" i="164" s="1"/>
  <c r="O231" i="164"/>
  <c r="P231" i="164" s="1"/>
  <c r="K214" i="164"/>
  <c r="L214" i="164" s="1"/>
  <c r="U231" i="164"/>
  <c r="V231" i="164" s="1"/>
  <c r="G101" i="12"/>
  <c r="I101" i="12" s="1"/>
  <c r="G126" i="12"/>
  <c r="I126" i="12" s="1"/>
  <c r="J126" i="12" s="1"/>
  <c r="G146" i="12"/>
  <c r="I146" i="12" s="1"/>
  <c r="J146" i="12" s="1"/>
  <c r="M198" i="78"/>
  <c r="N198" i="78" s="1"/>
  <c r="K218" i="164"/>
  <c r="L218" i="164" s="1"/>
  <c r="Q249" i="164"/>
  <c r="R249" i="164" s="1"/>
  <c r="S241" i="164"/>
  <c r="T241" i="164" s="1"/>
  <c r="Y176" i="164"/>
  <c r="Q204" i="164"/>
  <c r="R204" i="164" s="1"/>
  <c r="K229" i="78"/>
  <c r="L229" i="78" s="1"/>
  <c r="M182" i="164"/>
  <c r="K210" i="164"/>
  <c r="L210" i="164" s="1"/>
  <c r="G127" i="164"/>
  <c r="O127" i="164" s="1"/>
  <c r="P127" i="164" s="1"/>
  <c r="G155" i="164"/>
  <c r="O155" i="164" s="1"/>
  <c r="P155" i="164" s="1"/>
  <c r="G132" i="12"/>
  <c r="I132" i="12" s="1"/>
  <c r="J132" i="12" s="1"/>
  <c r="G129" i="12"/>
  <c r="I129" i="12" s="1"/>
  <c r="J129" i="12" s="1"/>
  <c r="G54" i="12"/>
  <c r="H54" i="12" s="1"/>
  <c r="S198" i="164"/>
  <c r="K239" i="164"/>
  <c r="L239" i="164" s="1"/>
  <c r="W226" i="164"/>
  <c r="X226" i="164" s="1"/>
  <c r="S208" i="164"/>
  <c r="T208" i="164" s="1"/>
  <c r="Y194" i="164"/>
  <c r="K242" i="164"/>
  <c r="L242" i="164" s="1"/>
  <c r="I231" i="164"/>
  <c r="J231" i="164" s="1"/>
  <c r="U177" i="164"/>
  <c r="G149" i="12"/>
  <c r="I149" i="12" s="1"/>
  <c r="J149" i="12" s="1"/>
  <c r="G113" i="12"/>
  <c r="I113" i="12" s="1"/>
  <c r="J113" i="12" s="1"/>
  <c r="G63" i="12"/>
  <c r="H63" i="12" s="1"/>
  <c r="M181" i="78"/>
  <c r="U200" i="164"/>
  <c r="U241" i="164"/>
  <c r="V241" i="164" s="1"/>
  <c r="S209" i="164"/>
  <c r="T209" i="164" s="1"/>
  <c r="W174" i="164"/>
  <c r="M232" i="164"/>
  <c r="N232" i="164" s="1"/>
  <c r="U225" i="164"/>
  <c r="V225" i="164" s="1"/>
  <c r="S182" i="164"/>
  <c r="Y230" i="164"/>
  <c r="Z230" i="164" s="1"/>
  <c r="S195" i="164"/>
  <c r="G88" i="164"/>
  <c r="S88" i="164" s="1"/>
  <c r="G143" i="164"/>
  <c r="W143" i="164" s="1"/>
  <c r="X143" i="164" s="1"/>
  <c r="G107" i="12"/>
  <c r="I107" i="12" s="1"/>
  <c r="J107" i="12" s="1"/>
  <c r="G50" i="12"/>
  <c r="H50" i="12" s="1"/>
  <c r="G100" i="12"/>
  <c r="I100" i="12" s="1"/>
  <c r="G136" i="12"/>
  <c r="I136" i="12" s="1"/>
  <c r="J136" i="12" s="1"/>
  <c r="M162" i="78"/>
  <c r="S207" i="164"/>
  <c r="T207" i="164" s="1"/>
  <c r="Q247" i="164"/>
  <c r="R247" i="164" s="1"/>
  <c r="M226" i="164"/>
  <c r="N226" i="164" s="1"/>
  <c r="M233" i="164"/>
  <c r="N233" i="164" s="1"/>
  <c r="G78" i="12"/>
  <c r="I78" i="12" s="1"/>
  <c r="G53" i="12"/>
  <c r="H53" i="12" s="1"/>
  <c r="G74" i="12"/>
  <c r="I74" i="12" s="1"/>
  <c r="G131" i="12"/>
  <c r="I131" i="12" s="1"/>
  <c r="J131" i="12" s="1"/>
  <c r="K223" i="78"/>
  <c r="L223" i="78" s="1"/>
  <c r="I190" i="164"/>
  <c r="Y210" i="164"/>
  <c r="Z210" i="164" s="1"/>
  <c r="G119" i="164"/>
  <c r="S119" i="164" s="1"/>
  <c r="T119" i="164" s="1"/>
  <c r="G121" i="164"/>
  <c r="I121" i="164" s="1"/>
  <c r="J121" i="164" s="1"/>
  <c r="S225" i="164"/>
  <c r="T225" i="164" s="1"/>
  <c r="Y186" i="164"/>
  <c r="Y220" i="164"/>
  <c r="Z220" i="164" s="1"/>
  <c r="Y205" i="164"/>
  <c r="Z205" i="164" s="1"/>
  <c r="W220" i="164"/>
  <c r="X220" i="164" s="1"/>
  <c r="U238" i="164"/>
  <c r="V238" i="164" s="1"/>
  <c r="U185" i="164"/>
  <c r="I174" i="78"/>
  <c r="K59" i="5" s="1"/>
  <c r="Y184" i="164"/>
  <c r="Y217" i="164"/>
  <c r="Z217" i="164" s="1"/>
  <c r="Q175" i="164"/>
  <c r="G124" i="12"/>
  <c r="I124" i="12" s="1"/>
  <c r="J124" i="12" s="1"/>
  <c r="G138" i="12"/>
  <c r="I138" i="12" s="1"/>
  <c r="J138" i="12" s="1"/>
  <c r="G62" i="12"/>
  <c r="H62" i="12" s="1"/>
  <c r="G65" i="12"/>
  <c r="H65" i="12" s="1"/>
  <c r="K161" i="78"/>
  <c r="O249" i="164"/>
  <c r="P249" i="164" s="1"/>
  <c r="S176" i="164"/>
  <c r="M210" i="78"/>
  <c r="N210" i="78" s="1"/>
  <c r="K227" i="78"/>
  <c r="L227" i="78" s="1"/>
  <c r="W224" i="164"/>
  <c r="X224" i="164" s="1"/>
  <c r="Q207" i="164"/>
  <c r="R207" i="164" s="1"/>
  <c r="K198" i="164"/>
  <c r="K247" i="164"/>
  <c r="L247" i="164" s="1"/>
  <c r="I194" i="164"/>
  <c r="I219" i="78"/>
  <c r="J219" i="78" s="1"/>
  <c r="I187" i="78"/>
  <c r="K72" i="5" s="1"/>
  <c r="S214" i="164"/>
  <c r="T214" i="164" s="1"/>
  <c r="O246" i="164"/>
  <c r="P246" i="164" s="1"/>
  <c r="W242" i="164"/>
  <c r="X242" i="164" s="1"/>
  <c r="Q234" i="164"/>
  <c r="R234" i="164" s="1"/>
  <c r="O180" i="164"/>
  <c r="W217" i="164"/>
  <c r="X217" i="164" s="1"/>
  <c r="I175" i="164"/>
  <c r="U192" i="164"/>
  <c r="G115" i="12"/>
  <c r="I115" i="12" s="1"/>
  <c r="J115" i="12" s="1"/>
  <c r="G128" i="12"/>
  <c r="I128" i="12" s="1"/>
  <c r="J128" i="12" s="1"/>
  <c r="G57" i="12"/>
  <c r="H57" i="12" s="1"/>
  <c r="G91" i="12"/>
  <c r="I91" i="12" s="1"/>
  <c r="G148" i="12"/>
  <c r="I148" i="12" s="1"/>
  <c r="J148" i="12" s="1"/>
  <c r="G76" i="12"/>
  <c r="I76" i="12" s="1"/>
  <c r="K160" i="78"/>
  <c r="K249" i="164"/>
  <c r="L249" i="164" s="1"/>
  <c r="Y245" i="164"/>
  <c r="Z245" i="164" s="1"/>
  <c r="Q237" i="164"/>
  <c r="R237" i="164" s="1"/>
  <c r="K176" i="164"/>
  <c r="K233" i="78"/>
  <c r="L233" i="78" s="1"/>
  <c r="I225" i="164"/>
  <c r="J225" i="164" s="1"/>
  <c r="K244" i="164"/>
  <c r="L244" i="164" s="1"/>
  <c r="Q196" i="164"/>
  <c r="O210" i="164"/>
  <c r="P210" i="164" s="1"/>
  <c r="M214" i="78"/>
  <c r="N214" i="78" s="1"/>
  <c r="Q240" i="164"/>
  <c r="R240" i="164" s="1"/>
  <c r="S185" i="164"/>
  <c r="Y180" i="164"/>
  <c r="S205" i="164"/>
  <c r="T205" i="164" s="1"/>
  <c r="U180" i="164"/>
  <c r="O240" i="164"/>
  <c r="P240" i="164" s="1"/>
  <c r="K196" i="78"/>
  <c r="L196" i="78" s="1"/>
  <c r="Q238" i="164"/>
  <c r="R238" i="164" s="1"/>
  <c r="K207" i="164"/>
  <c r="L207" i="164" s="1"/>
  <c r="O233" i="164"/>
  <c r="P233" i="164" s="1"/>
  <c r="W194" i="164"/>
  <c r="I231" i="78"/>
  <c r="K116" i="5" s="1"/>
  <c r="M196" i="78"/>
  <c r="N196" i="78" s="1"/>
  <c r="Y246" i="164"/>
  <c r="Z246" i="164" s="1"/>
  <c r="G89" i="12"/>
  <c r="I89" i="12" s="1"/>
  <c r="G64" i="12"/>
  <c r="H64" i="12" s="1"/>
  <c r="G142" i="12"/>
  <c r="I142" i="12" s="1"/>
  <c r="J142" i="12" s="1"/>
  <c r="G82" i="12"/>
  <c r="I82" i="12" s="1"/>
  <c r="I212" i="78"/>
  <c r="K97" i="5" s="1"/>
  <c r="I217" i="78"/>
  <c r="J217" i="78" s="1"/>
  <c r="I213" i="78"/>
  <c r="K98" i="5" s="1"/>
  <c r="I180" i="78"/>
  <c r="K65" i="5" s="1"/>
  <c r="U249" i="164"/>
  <c r="V249" i="164" s="1"/>
  <c r="Q241" i="164"/>
  <c r="R241" i="164" s="1"/>
  <c r="I237" i="164"/>
  <c r="J237" i="164" s="1"/>
  <c r="U176" i="164"/>
  <c r="Q174" i="164"/>
  <c r="I163" i="78"/>
  <c r="K48" i="5" s="1"/>
  <c r="I201" i="78"/>
  <c r="K86" i="5" s="1"/>
  <c r="Q221" i="164"/>
  <c r="R221" i="164" s="1"/>
  <c r="K240" i="164"/>
  <c r="L240" i="164" s="1"/>
  <c r="Q185" i="164"/>
  <c r="Q220" i="164"/>
  <c r="R220" i="164" s="1"/>
  <c r="M185" i="164"/>
  <c r="I185" i="78"/>
  <c r="K70" i="5" s="1"/>
  <c r="O220" i="164"/>
  <c r="P220" i="164" s="1"/>
  <c r="Y198" i="164"/>
  <c r="Y247" i="164"/>
  <c r="Z247" i="164" s="1"/>
  <c r="M205" i="164"/>
  <c r="N205" i="164" s="1"/>
  <c r="M209" i="78"/>
  <c r="N209" i="78" s="1"/>
  <c r="S184" i="164"/>
  <c r="O214" i="164"/>
  <c r="P214" i="164" s="1"/>
  <c r="M238" i="164"/>
  <c r="N238" i="164" s="1"/>
  <c r="M217" i="164"/>
  <c r="N217" i="164" s="1"/>
  <c r="O177" i="164"/>
  <c r="Y175" i="164"/>
  <c r="G80" i="12"/>
  <c r="I80" i="12" s="1"/>
  <c r="G75" i="12"/>
  <c r="I75" i="12" s="1"/>
  <c r="Q224" i="164"/>
  <c r="R224" i="164" s="1"/>
  <c r="K220" i="164"/>
  <c r="L220" i="164" s="1"/>
  <c r="Y207" i="164"/>
  <c r="Z207" i="164" s="1"/>
  <c r="U198" i="164"/>
  <c r="U247" i="164"/>
  <c r="V247" i="164" s="1"/>
  <c r="K233" i="164"/>
  <c r="L233" i="164" s="1"/>
  <c r="K205" i="164"/>
  <c r="L205" i="164" s="1"/>
  <c r="K231" i="78"/>
  <c r="L231" i="78" s="1"/>
  <c r="I230" i="78"/>
  <c r="K115" i="5" s="1"/>
  <c r="S219" i="164"/>
  <c r="T219" i="164" s="1"/>
  <c r="Q184" i="164"/>
  <c r="I214" i="164"/>
  <c r="J214" i="164" s="1"/>
  <c r="W246" i="164"/>
  <c r="X246" i="164" s="1"/>
  <c r="K238" i="164"/>
  <c r="L238" i="164" s="1"/>
  <c r="S234" i="164"/>
  <c r="T234" i="164" s="1"/>
  <c r="Q217" i="164"/>
  <c r="R217" i="164" s="1"/>
  <c r="K177" i="164"/>
  <c r="G94" i="12"/>
  <c r="I94" i="12" s="1"/>
  <c r="G49" i="12"/>
  <c r="H49" i="12" s="1"/>
  <c r="G143" i="12"/>
  <c r="I143" i="12" s="1"/>
  <c r="J143" i="12" s="1"/>
  <c r="G90" i="12"/>
  <c r="I90" i="12" s="1"/>
  <c r="G85" i="12"/>
  <c r="I85" i="12" s="1"/>
  <c r="G44" i="12"/>
  <c r="H44" i="12" s="1"/>
  <c r="I181" i="78"/>
  <c r="K66" i="5" s="1"/>
  <c r="K212" i="78"/>
  <c r="L212" i="78" s="1"/>
  <c r="K213" i="78"/>
  <c r="L213" i="78" s="1"/>
  <c r="O241" i="164"/>
  <c r="P241" i="164" s="1"/>
  <c r="O237" i="164"/>
  <c r="P237" i="164" s="1"/>
  <c r="M174" i="164"/>
  <c r="K163" i="78"/>
  <c r="M221" i="164"/>
  <c r="N221" i="164" s="1"/>
  <c r="I240" i="164"/>
  <c r="J240" i="164" s="1"/>
  <c r="U230" i="164"/>
  <c r="V230" i="164" s="1"/>
  <c r="K185" i="164"/>
  <c r="M197" i="78"/>
  <c r="N197" i="78" s="1"/>
  <c r="O205" i="164"/>
  <c r="P205" i="164" s="1"/>
  <c r="G141" i="12"/>
  <c r="I141" i="12" s="1"/>
  <c r="J141" i="12" s="1"/>
  <c r="G68" i="12"/>
  <c r="H68" i="12" s="1"/>
  <c r="S240" i="164"/>
  <c r="T240" i="164" s="1"/>
  <c r="M220" i="164"/>
  <c r="N220" i="164" s="1"/>
  <c r="Q205" i="164"/>
  <c r="R205" i="164" s="1"/>
  <c r="I220" i="164"/>
  <c r="J220" i="164" s="1"/>
  <c r="S238" i="164"/>
  <c r="T238" i="164" s="1"/>
  <c r="S217" i="164"/>
  <c r="T217" i="164" s="1"/>
  <c r="I177" i="164"/>
  <c r="G103" i="12"/>
  <c r="I103" i="12" s="1"/>
  <c r="G86" i="12"/>
  <c r="I86" i="12" s="1"/>
  <c r="G88" i="12"/>
  <c r="I88" i="12" s="1"/>
  <c r="G48" i="12"/>
  <c r="H48" i="12" s="1"/>
  <c r="W221" i="164"/>
  <c r="X221" i="164" s="1"/>
  <c r="I185" i="164"/>
  <c r="I162" i="78"/>
  <c r="K47" i="5" s="1"/>
  <c r="O224" i="164"/>
  <c r="P224" i="164" s="1"/>
  <c r="S220" i="164"/>
  <c r="T220" i="164" s="1"/>
  <c r="W207" i="164"/>
  <c r="X207" i="164" s="1"/>
  <c r="I243" i="164"/>
  <c r="J243" i="164" s="1"/>
  <c r="K235" i="164"/>
  <c r="L235" i="164" s="1"/>
  <c r="I205" i="164"/>
  <c r="J205" i="164" s="1"/>
  <c r="O238" i="164"/>
  <c r="P238" i="164" s="1"/>
  <c r="Q180" i="164"/>
  <c r="I217" i="164"/>
  <c r="J217" i="164" s="1"/>
  <c r="Y177" i="164"/>
  <c r="M192" i="164"/>
  <c r="G95" i="12"/>
  <c r="I95" i="12" s="1"/>
  <c r="G51" i="12"/>
  <c r="H51" i="12" s="1"/>
  <c r="G56" i="12"/>
  <c r="H56" i="12" s="1"/>
  <c r="G147" i="12"/>
  <c r="I147" i="12" s="1"/>
  <c r="J147" i="12" s="1"/>
  <c r="G119" i="12"/>
  <c r="I119" i="12" s="1"/>
  <c r="J119" i="12" s="1"/>
  <c r="G93" i="12"/>
  <c r="I93" i="12" s="1"/>
  <c r="G127" i="12"/>
  <c r="I127" i="12" s="1"/>
  <c r="J127" i="12" s="1"/>
  <c r="M245" i="164"/>
  <c r="N245" i="164" s="1"/>
  <c r="K241" i="164"/>
  <c r="L241" i="164" s="1"/>
  <c r="K174" i="164"/>
  <c r="I178" i="78"/>
  <c r="K63" i="5" s="1"/>
  <c r="U221" i="164"/>
  <c r="V221" i="164" s="1"/>
  <c r="Y240" i="164"/>
  <c r="Z240" i="164" s="1"/>
  <c r="Q210" i="164"/>
  <c r="R210" i="164" s="1"/>
  <c r="O185" i="164"/>
  <c r="I238" i="164"/>
  <c r="J238" i="164" s="1"/>
  <c r="S180" i="164"/>
  <c r="K217" i="164"/>
  <c r="L217" i="164" s="1"/>
  <c r="K178" i="78"/>
  <c r="W240" i="164"/>
  <c r="X240" i="164" s="1"/>
  <c r="W185" i="164"/>
  <c r="W205" i="164"/>
  <c r="X205" i="164" s="1"/>
  <c r="O217" i="164"/>
  <c r="P217" i="164" s="1"/>
  <c r="M180" i="164"/>
  <c r="I180" i="164"/>
  <c r="W238" i="164"/>
  <c r="X238" i="164" s="1"/>
  <c r="G104" i="12"/>
  <c r="I104" i="12" s="1"/>
  <c r="J104" i="12" s="1"/>
  <c r="G120" i="12"/>
  <c r="I120" i="12" s="1"/>
  <c r="J120" i="12" s="1"/>
  <c r="M196" i="164"/>
  <c r="S199" i="164"/>
  <c r="K190" i="78"/>
  <c r="L190" i="78" s="1"/>
  <c r="W243" i="164"/>
  <c r="X243" i="164" s="1"/>
  <c r="Q235" i="164"/>
  <c r="R235" i="164" s="1"/>
  <c r="O239" i="164"/>
  <c r="P239" i="164" s="1"/>
  <c r="Y191" i="164"/>
  <c r="K193" i="164"/>
  <c r="Q199" i="164"/>
  <c r="M178" i="164"/>
  <c r="M222" i="164"/>
  <c r="N222" i="164" s="1"/>
  <c r="S218" i="164"/>
  <c r="T218" i="164" s="1"/>
  <c r="Y200" i="164"/>
  <c r="M204" i="164"/>
  <c r="N204" i="164" s="1"/>
  <c r="K190" i="164"/>
  <c r="K207" i="78"/>
  <c r="L207" i="78" s="1"/>
  <c r="O225" i="164"/>
  <c r="P225" i="164" s="1"/>
  <c r="Y236" i="164"/>
  <c r="Z236" i="164" s="1"/>
  <c r="Q230" i="164"/>
  <c r="R230" i="164" s="1"/>
  <c r="I195" i="164"/>
  <c r="G103" i="164"/>
  <c r="Y103" i="164" s="1"/>
  <c r="G117" i="164"/>
  <c r="Y117" i="164" s="1"/>
  <c r="Z117" i="164" s="1"/>
  <c r="G151" i="164"/>
  <c r="O151" i="164" s="1"/>
  <c r="P151" i="164" s="1"/>
  <c r="G130" i="164"/>
  <c r="K130" i="164" s="1"/>
  <c r="L130" i="164" s="1"/>
  <c r="G91" i="164"/>
  <c r="W91" i="164" s="1"/>
  <c r="G105" i="164"/>
  <c r="I105" i="164" s="1"/>
  <c r="G68" i="164"/>
  <c r="J68" i="164" s="1"/>
  <c r="G152" i="164"/>
  <c r="Q152" i="164" s="1"/>
  <c r="R152" i="164" s="1"/>
  <c r="G139" i="164"/>
  <c r="U139" i="164" s="1"/>
  <c r="V139" i="164" s="1"/>
  <c r="I239" i="164"/>
  <c r="J239" i="164" s="1"/>
  <c r="I205" i="78"/>
  <c r="K90" i="5" s="1"/>
  <c r="I184" i="78"/>
  <c r="K69" i="5" s="1"/>
  <c r="Y243" i="164"/>
  <c r="Z243" i="164" s="1"/>
  <c r="O235" i="164"/>
  <c r="P235" i="164" s="1"/>
  <c r="S239" i="164"/>
  <c r="T239" i="164" s="1"/>
  <c r="U191" i="164"/>
  <c r="I193" i="164"/>
  <c r="M189" i="164"/>
  <c r="O199" i="164"/>
  <c r="M229" i="164"/>
  <c r="N229" i="164" s="1"/>
  <c r="Q178" i="164"/>
  <c r="I222" i="164"/>
  <c r="J222" i="164" s="1"/>
  <c r="Y218" i="164"/>
  <c r="Z218" i="164" s="1"/>
  <c r="Q213" i="164"/>
  <c r="R213" i="164" s="1"/>
  <c r="O204" i="164"/>
  <c r="P204" i="164" s="1"/>
  <c r="Y190" i="164"/>
  <c r="M207" i="78"/>
  <c r="N207" i="78" s="1"/>
  <c r="K225" i="164"/>
  <c r="L225" i="164" s="1"/>
  <c r="W236" i="164"/>
  <c r="X236" i="164" s="1"/>
  <c r="K230" i="164"/>
  <c r="L230" i="164" s="1"/>
  <c r="Y195" i="164"/>
  <c r="G95" i="164"/>
  <c r="S95" i="164" s="1"/>
  <c r="G109" i="164"/>
  <c r="S109" i="164" s="1"/>
  <c r="G147" i="164"/>
  <c r="U147" i="164" s="1"/>
  <c r="V147" i="164" s="1"/>
  <c r="G129" i="164"/>
  <c r="U129" i="164" s="1"/>
  <c r="V129" i="164" s="1"/>
  <c r="G83" i="164"/>
  <c r="Y83" i="164" s="1"/>
  <c r="G97" i="164"/>
  <c r="I97" i="164" s="1"/>
  <c r="G61" i="164"/>
  <c r="M61" i="164" s="1"/>
  <c r="G69" i="164"/>
  <c r="P69" i="164" s="1"/>
  <c r="G157" i="164"/>
  <c r="I235" i="164"/>
  <c r="J235" i="164" s="1"/>
  <c r="W239" i="164"/>
  <c r="X239" i="164" s="1"/>
  <c r="W191" i="164"/>
  <c r="O193" i="164"/>
  <c r="S189" i="164"/>
  <c r="I199" i="164"/>
  <c r="Q229" i="164"/>
  <c r="R229" i="164" s="1"/>
  <c r="K178" i="164"/>
  <c r="S222" i="164"/>
  <c r="T222" i="164" s="1"/>
  <c r="W218" i="164"/>
  <c r="X218" i="164" s="1"/>
  <c r="S213" i="164"/>
  <c r="T213" i="164" s="1"/>
  <c r="K204" i="164"/>
  <c r="L204" i="164" s="1"/>
  <c r="U190" i="164"/>
  <c r="S202" i="164"/>
  <c r="M248" i="164"/>
  <c r="N248" i="164" s="1"/>
  <c r="U195" i="164"/>
  <c r="G87" i="164"/>
  <c r="Y87" i="164" s="1"/>
  <c r="G101" i="164"/>
  <c r="S101" i="164" s="1"/>
  <c r="G52" i="164"/>
  <c r="M52" i="164" s="1"/>
  <c r="G84" i="164"/>
  <c r="U84" i="164" s="1"/>
  <c r="G134" i="164"/>
  <c r="O134" i="164" s="1"/>
  <c r="P134" i="164" s="1"/>
  <c r="G89" i="164"/>
  <c r="S89" i="164" s="1"/>
  <c r="G60" i="164"/>
  <c r="I60" i="164" s="1"/>
  <c r="G145" i="164"/>
  <c r="U145" i="164" s="1"/>
  <c r="V145" i="164" s="1"/>
  <c r="Q189" i="164"/>
  <c r="K199" i="164"/>
  <c r="O229" i="164"/>
  <c r="P229" i="164" s="1"/>
  <c r="I178" i="164"/>
  <c r="K222" i="164"/>
  <c r="L222" i="164" s="1"/>
  <c r="U218" i="164"/>
  <c r="V218" i="164" s="1"/>
  <c r="M213" i="164"/>
  <c r="N213" i="164" s="1"/>
  <c r="I204" i="164"/>
  <c r="J204" i="164" s="1"/>
  <c r="W190" i="164"/>
  <c r="M202" i="164"/>
  <c r="O248" i="164"/>
  <c r="P248" i="164" s="1"/>
  <c r="G138" i="164"/>
  <c r="O138" i="164" s="1"/>
  <c r="P138" i="164" s="1"/>
  <c r="G93" i="164"/>
  <c r="O93" i="164" s="1"/>
  <c r="G81" i="164"/>
  <c r="O81" i="164" s="1"/>
  <c r="G153" i="164"/>
  <c r="U153" i="164" s="1"/>
  <c r="V153" i="164" s="1"/>
  <c r="G122" i="164"/>
  <c r="K122" i="164" s="1"/>
  <c r="L122" i="164" s="1"/>
  <c r="G136" i="164"/>
  <c r="Q136" i="164" s="1"/>
  <c r="R136" i="164" s="1"/>
  <c r="G55" i="164"/>
  <c r="L55" i="164" s="1"/>
  <c r="G140" i="164"/>
  <c r="Y140" i="164" s="1"/>
  <c r="Z140" i="164" s="1"/>
  <c r="S235" i="164"/>
  <c r="T235" i="164" s="1"/>
  <c r="U239" i="164"/>
  <c r="V239" i="164" s="1"/>
  <c r="M206" i="164"/>
  <c r="N206" i="164" s="1"/>
  <c r="U193" i="164"/>
  <c r="I176" i="78"/>
  <c r="K61" i="5" s="1"/>
  <c r="K189" i="164"/>
  <c r="W199" i="164"/>
  <c r="K229" i="164"/>
  <c r="L229" i="164" s="1"/>
  <c r="W178" i="164"/>
  <c r="W222" i="164"/>
  <c r="X222" i="164" s="1"/>
  <c r="Q200" i="164"/>
  <c r="K213" i="164"/>
  <c r="L213" i="164" s="1"/>
  <c r="Y204" i="164"/>
  <c r="Z204" i="164" s="1"/>
  <c r="Q202" i="164"/>
  <c r="K248" i="164"/>
  <c r="L248" i="164" s="1"/>
  <c r="M203" i="164"/>
  <c r="S183" i="164"/>
  <c r="G126" i="164"/>
  <c r="K126" i="164" s="1"/>
  <c r="L126" i="164" s="1"/>
  <c r="G85" i="164"/>
  <c r="U85" i="164" s="1"/>
  <c r="G51" i="164"/>
  <c r="J51" i="164" s="1"/>
  <c r="G154" i="164"/>
  <c r="Q154" i="164" s="1"/>
  <c r="R154" i="164" s="1"/>
  <c r="G114" i="164"/>
  <c r="M114" i="164" s="1"/>
  <c r="N114" i="164" s="1"/>
  <c r="G124" i="164"/>
  <c r="Y124" i="164" s="1"/>
  <c r="Z124" i="164" s="1"/>
  <c r="G59" i="164"/>
  <c r="J59" i="164" s="1"/>
  <c r="G146" i="164"/>
  <c r="Q146" i="164" s="1"/>
  <c r="R146" i="164" s="1"/>
  <c r="M205" i="78"/>
  <c r="N205" i="78" s="1"/>
  <c r="Y239" i="164"/>
  <c r="Z239" i="164" s="1"/>
  <c r="Y193" i="164"/>
  <c r="Y235" i="164"/>
  <c r="Z235" i="164" s="1"/>
  <c r="K176" i="78"/>
  <c r="O189" i="164"/>
  <c r="Y199" i="164"/>
  <c r="I229" i="164"/>
  <c r="J229" i="164" s="1"/>
  <c r="Y178" i="164"/>
  <c r="U222" i="164"/>
  <c r="V222" i="164" s="1"/>
  <c r="S200" i="164"/>
  <c r="O213" i="164"/>
  <c r="P213" i="164" s="1"/>
  <c r="U204" i="164"/>
  <c r="V204" i="164" s="1"/>
  <c r="O202" i="164"/>
  <c r="I248" i="164"/>
  <c r="J248" i="164" s="1"/>
  <c r="O203" i="164"/>
  <c r="K183" i="164"/>
  <c r="G118" i="164"/>
  <c r="Q118" i="164" s="1"/>
  <c r="R118" i="164" s="1"/>
  <c r="G132" i="164"/>
  <c r="O132" i="164" s="1"/>
  <c r="P132" i="164" s="1"/>
  <c r="G65" i="164"/>
  <c r="O65" i="164" s="1"/>
  <c r="G150" i="164"/>
  <c r="S150" i="164" s="1"/>
  <c r="T150" i="164" s="1"/>
  <c r="G106" i="164"/>
  <c r="Q106" i="164" s="1"/>
  <c r="G116" i="164"/>
  <c r="Y116" i="164" s="1"/>
  <c r="Z116" i="164" s="1"/>
  <c r="G62" i="164"/>
  <c r="M62" i="164" s="1"/>
  <c r="G144" i="164"/>
  <c r="Y144" i="164" s="1"/>
  <c r="Z144" i="164" s="1"/>
  <c r="I218" i="164"/>
  <c r="J218" i="164" s="1"/>
  <c r="Q243" i="164"/>
  <c r="R243" i="164" s="1"/>
  <c r="Q206" i="164"/>
  <c r="R206" i="164" s="1"/>
  <c r="M243" i="164"/>
  <c r="N243" i="164" s="1"/>
  <c r="W235" i="164"/>
  <c r="X235" i="164" s="1"/>
  <c r="Q191" i="164"/>
  <c r="I206" i="164"/>
  <c r="J206" i="164" s="1"/>
  <c r="I189" i="164"/>
  <c r="S229" i="164"/>
  <c r="T229" i="164" s="1"/>
  <c r="U178" i="164"/>
  <c r="Y222" i="164"/>
  <c r="Z222" i="164" s="1"/>
  <c r="M200" i="164"/>
  <c r="I213" i="164"/>
  <c r="J213" i="164" s="1"/>
  <c r="I202" i="164"/>
  <c r="I221" i="164"/>
  <c r="J221" i="164" s="1"/>
  <c r="S248" i="164"/>
  <c r="T248" i="164" s="1"/>
  <c r="U196" i="164"/>
  <c r="U203" i="164"/>
  <c r="Q183" i="164"/>
  <c r="G110" i="164"/>
  <c r="Y110" i="164" s="1"/>
  <c r="G120" i="164"/>
  <c r="K120" i="164" s="1"/>
  <c r="L120" i="164" s="1"/>
  <c r="G56" i="164"/>
  <c r="J56" i="164" s="1"/>
  <c r="G49" i="164"/>
  <c r="K49" i="164" s="1"/>
  <c r="G98" i="164"/>
  <c r="U98" i="164" s="1"/>
  <c r="G108" i="164"/>
  <c r="W108" i="164" s="1"/>
  <c r="G66" i="164"/>
  <c r="L66" i="164" s="1"/>
  <c r="G142" i="164"/>
  <c r="K142" i="164" s="1"/>
  <c r="L142" i="164" s="1"/>
  <c r="I191" i="164"/>
  <c r="K195" i="164"/>
  <c r="S206" i="164"/>
  <c r="T206" i="164" s="1"/>
  <c r="I202" i="78"/>
  <c r="J202" i="78" s="1"/>
  <c r="O243" i="164"/>
  <c r="P243" i="164" s="1"/>
  <c r="S191" i="164"/>
  <c r="K206" i="164"/>
  <c r="L206" i="164" s="1"/>
  <c r="U189" i="164"/>
  <c r="W229" i="164"/>
  <c r="X229" i="164" s="1"/>
  <c r="Q218" i="164"/>
  <c r="R218" i="164" s="1"/>
  <c r="I200" i="164"/>
  <c r="W213" i="164"/>
  <c r="X213" i="164" s="1"/>
  <c r="M190" i="164"/>
  <c r="K202" i="164"/>
  <c r="O221" i="164"/>
  <c r="P221" i="164" s="1"/>
  <c r="Y248" i="164"/>
  <c r="Z248" i="164" s="1"/>
  <c r="Q236" i="164"/>
  <c r="R236" i="164" s="1"/>
  <c r="Y196" i="164"/>
  <c r="U183" i="164"/>
  <c r="G102" i="164"/>
  <c r="W102" i="164" s="1"/>
  <c r="G112" i="164"/>
  <c r="K112" i="164" s="1"/>
  <c r="L112" i="164" s="1"/>
  <c r="G57" i="164"/>
  <c r="J57" i="164" s="1"/>
  <c r="G135" i="164"/>
  <c r="O135" i="164" s="1"/>
  <c r="P135" i="164" s="1"/>
  <c r="G90" i="164"/>
  <c r="U90" i="164" s="1"/>
  <c r="G100" i="164"/>
  <c r="Y100" i="164" s="1"/>
  <c r="G50" i="164"/>
  <c r="J50" i="164" s="1"/>
  <c r="G71" i="164"/>
  <c r="H71" i="164" s="1"/>
  <c r="I236" i="164"/>
  <c r="J236" i="164" s="1"/>
  <c r="K184" i="78"/>
  <c r="Q239" i="164"/>
  <c r="R239" i="164" s="1"/>
  <c r="M191" i="164"/>
  <c r="Y229" i="164"/>
  <c r="Z229" i="164" s="1"/>
  <c r="M218" i="164"/>
  <c r="N218" i="164" s="1"/>
  <c r="Y213" i="164"/>
  <c r="Z213" i="164" s="1"/>
  <c r="Y202" i="164"/>
  <c r="W248" i="164"/>
  <c r="X248" i="164" s="1"/>
  <c r="M236" i="164"/>
  <c r="N236" i="164" s="1"/>
  <c r="M186" i="164"/>
  <c r="G54" i="164"/>
  <c r="H54" i="164" s="1"/>
  <c r="G94" i="164"/>
  <c r="M94" i="164" s="1"/>
  <c r="G104" i="164"/>
  <c r="K104" i="164" s="1"/>
  <c r="G63" i="164"/>
  <c r="N63" i="164" s="1"/>
  <c r="G123" i="164"/>
  <c r="S123" i="164" s="1"/>
  <c r="T123" i="164" s="1"/>
  <c r="G82" i="164"/>
  <c r="Q82" i="164" s="1"/>
  <c r="G92" i="164"/>
  <c r="S92" i="164" s="1"/>
  <c r="G64" i="164"/>
  <c r="P64" i="164" s="1"/>
  <c r="G72" i="164"/>
  <c r="M72" i="164" s="1"/>
  <c r="O236" i="164"/>
  <c r="P236" i="164" s="1"/>
  <c r="K186" i="164"/>
  <c r="Q195" i="164"/>
  <c r="G53" i="164"/>
  <c r="P53" i="164" s="1"/>
  <c r="G115" i="164"/>
  <c r="O115" i="164" s="1"/>
  <c r="P115" i="164" s="1"/>
  <c r="G133" i="164"/>
  <c r="M133" i="164" s="1"/>
  <c r="N133" i="164" s="1"/>
  <c r="G58" i="164"/>
  <c r="H58" i="164" s="1"/>
  <c r="G128" i="164"/>
  <c r="Y128" i="164" s="1"/>
  <c r="Z128" i="164" s="1"/>
  <c r="Q197" i="164"/>
  <c r="O178" i="164"/>
  <c r="G108" i="12"/>
  <c r="I108" i="12" s="1"/>
  <c r="J108" i="12" s="1"/>
  <c r="G83" i="12"/>
  <c r="I83" i="12" s="1"/>
  <c r="G118" i="12"/>
  <c r="I118" i="12" s="1"/>
  <c r="J118" i="12" s="1"/>
  <c r="G109" i="12"/>
  <c r="I109" i="12" s="1"/>
  <c r="J109" i="12" s="1"/>
  <c r="G96" i="12"/>
  <c r="I96" i="12" s="1"/>
  <c r="G77" i="12"/>
  <c r="I77" i="12" s="1"/>
  <c r="G116" i="12"/>
  <c r="I116" i="12" s="1"/>
  <c r="J116" i="12" s="1"/>
  <c r="G105" i="12"/>
  <c r="I105" i="12" s="1"/>
  <c r="J105" i="12" s="1"/>
  <c r="G145" i="12"/>
  <c r="I145" i="12" s="1"/>
  <c r="J145" i="12" s="1"/>
  <c r="Y187" i="164"/>
  <c r="K221" i="164"/>
  <c r="L221" i="164" s="1"/>
  <c r="U182" i="164"/>
  <c r="S236" i="164"/>
  <c r="T236" i="164" s="1"/>
  <c r="K196" i="164"/>
  <c r="M195" i="164"/>
  <c r="Y183" i="164"/>
  <c r="G99" i="12"/>
  <c r="I99" i="12" s="1"/>
  <c r="G67" i="12"/>
  <c r="H67" i="12" s="1"/>
  <c r="G117" i="12"/>
  <c r="I117" i="12" s="1"/>
  <c r="J117" i="12" s="1"/>
  <c r="G102" i="12"/>
  <c r="I102" i="12" s="1"/>
  <c r="G59" i="12"/>
  <c r="H59" i="12" s="1"/>
  <c r="G110" i="12"/>
  <c r="I110" i="12" s="1"/>
  <c r="J110" i="12" s="1"/>
  <c r="G98" i="12"/>
  <c r="I98" i="12" s="1"/>
  <c r="G55" i="12"/>
  <c r="H55" i="12" s="1"/>
  <c r="Q248" i="164"/>
  <c r="R248" i="164" s="1"/>
  <c r="W196" i="164"/>
  <c r="S203" i="164"/>
  <c r="S188" i="164"/>
  <c r="O195" i="164"/>
  <c r="J42" i="164"/>
  <c r="M38" i="78"/>
  <c r="T42" i="164"/>
  <c r="H42" i="164"/>
  <c r="R42" i="164"/>
  <c r="P42" i="164"/>
  <c r="G235" i="78"/>
  <c r="Q182" i="164"/>
  <c r="Q179" i="164"/>
  <c r="O188" i="164"/>
  <c r="X42" i="164"/>
  <c r="S179" i="164"/>
  <c r="U227" i="164"/>
  <c r="V227" i="164" s="1"/>
  <c r="G58" i="12"/>
  <c r="H58" i="12" s="1"/>
  <c r="G134" i="12"/>
  <c r="I134" i="12" s="1"/>
  <c r="J134" i="12" s="1"/>
  <c r="G92" i="12"/>
  <c r="I92" i="12" s="1"/>
  <c r="G130" i="12"/>
  <c r="I130" i="12" s="1"/>
  <c r="J130" i="12" s="1"/>
  <c r="G122" i="12"/>
  <c r="I122" i="12" s="1"/>
  <c r="J122" i="12" s="1"/>
  <c r="G135" i="12"/>
  <c r="I135" i="12" s="1"/>
  <c r="J135" i="12" s="1"/>
  <c r="G61" i="12"/>
  <c r="H61" i="12" s="1"/>
  <c r="W186" i="164"/>
  <c r="K188" i="164"/>
  <c r="L42" i="164"/>
  <c r="I183" i="78"/>
  <c r="I38" i="78"/>
  <c r="M183" i="78"/>
  <c r="K38" i="78"/>
  <c r="V42" i="164"/>
  <c r="N42" i="164"/>
  <c r="M181" i="164"/>
  <c r="Y227" i="164"/>
  <c r="Z227" i="164" s="1"/>
  <c r="M219" i="164"/>
  <c r="N219" i="164" s="1"/>
  <c r="S244" i="164"/>
  <c r="T244" i="164" s="1"/>
  <c r="M179" i="164"/>
  <c r="U186" i="164"/>
  <c r="Q203" i="164"/>
  <c r="M228" i="164"/>
  <c r="N228" i="164" s="1"/>
  <c r="W183" i="164"/>
  <c r="S181" i="164"/>
  <c r="K181" i="164"/>
  <c r="K219" i="164"/>
  <c r="L219" i="164" s="1"/>
  <c r="M197" i="164"/>
  <c r="W244" i="164"/>
  <c r="X244" i="164" s="1"/>
  <c r="I179" i="164"/>
  <c r="I181" i="164"/>
  <c r="I219" i="164"/>
  <c r="J219" i="164" s="1"/>
  <c r="S197" i="164"/>
  <c r="U244" i="164"/>
  <c r="V244" i="164" s="1"/>
  <c r="K179" i="164"/>
  <c r="M230" i="164"/>
  <c r="N230" i="164" s="1"/>
  <c r="I203" i="164"/>
  <c r="O228" i="164"/>
  <c r="P228" i="164" s="1"/>
  <c r="O181" i="164"/>
  <c r="U219" i="164"/>
  <c r="V219" i="164" s="1"/>
  <c r="O197" i="164"/>
  <c r="Y244" i="164"/>
  <c r="Z244" i="164" s="1"/>
  <c r="O179" i="164"/>
  <c r="O230" i="164"/>
  <c r="P230" i="164" s="1"/>
  <c r="K203" i="164"/>
  <c r="I228" i="164"/>
  <c r="J228" i="164" s="1"/>
  <c r="U181" i="164"/>
  <c r="M227" i="164"/>
  <c r="N227" i="164" s="1"/>
  <c r="Y219" i="164"/>
  <c r="Z219" i="164" s="1"/>
  <c r="K197" i="164"/>
  <c r="U179" i="164"/>
  <c r="Q186" i="164"/>
  <c r="I230" i="164"/>
  <c r="J230" i="164" s="1"/>
  <c r="W203" i="164"/>
  <c r="W228" i="164"/>
  <c r="X228" i="164" s="1"/>
  <c r="M183" i="164"/>
  <c r="O219" i="164"/>
  <c r="P219" i="164" s="1"/>
  <c r="W181" i="164"/>
  <c r="Q227" i="164"/>
  <c r="R227" i="164" s="1"/>
  <c r="W219" i="164"/>
  <c r="X219" i="164" s="1"/>
  <c r="I197" i="164"/>
  <c r="W179" i="164"/>
  <c r="O227" i="164"/>
  <c r="P227" i="164" s="1"/>
  <c r="U197" i="164"/>
  <c r="S186" i="164"/>
  <c r="S230" i="164"/>
  <c r="T230" i="164" s="1"/>
  <c r="O183" i="164"/>
  <c r="S227" i="164"/>
  <c r="T227" i="164" s="1"/>
  <c r="W197" i="164"/>
  <c r="Q244" i="164"/>
  <c r="R244" i="164" s="1"/>
  <c r="K227" i="164"/>
  <c r="L227" i="164" s="1"/>
  <c r="M244" i="164"/>
  <c r="N244" i="164" s="1"/>
  <c r="I244" i="164"/>
  <c r="J244" i="164" s="1"/>
  <c r="G234" i="12"/>
  <c r="K55" i="5"/>
  <c r="N19" i="5"/>
  <c r="N120" i="5" s="1"/>
  <c r="N122" i="5" s="1"/>
  <c r="E12" i="2" s="1"/>
  <c r="G12" i="2" s="1"/>
  <c r="M19" i="5"/>
  <c r="M120" i="5" s="1"/>
  <c r="M122" i="5" s="1"/>
  <c r="E11" i="2" s="1"/>
  <c r="K45" i="5"/>
  <c r="K60" i="5"/>
  <c r="G136" i="78"/>
  <c r="G141" i="78"/>
  <c r="G147" i="78"/>
  <c r="G44" i="78"/>
  <c r="G66" i="78"/>
  <c r="G103" i="78"/>
  <c r="G150" i="78"/>
  <c r="G109" i="78"/>
  <c r="G96" i="78"/>
  <c r="G92" i="78"/>
  <c r="G90" i="78"/>
  <c r="G122" i="78"/>
  <c r="G88" i="78"/>
  <c r="G83" i="78"/>
  <c r="G115" i="78"/>
  <c r="G86" i="78"/>
  <c r="G118" i="78"/>
  <c r="G134" i="78"/>
  <c r="G105" i="78"/>
  <c r="G84" i="78"/>
  <c r="G142" i="78"/>
  <c r="G144" i="78"/>
  <c r="G138" i="78"/>
  <c r="G140" i="78"/>
  <c r="G65" i="78"/>
  <c r="G79" i="78"/>
  <c r="G111" i="78"/>
  <c r="G85" i="78"/>
  <c r="G117" i="78"/>
  <c r="G112" i="78"/>
  <c r="G116" i="78"/>
  <c r="G98" i="78"/>
  <c r="G130" i="78"/>
  <c r="G104" i="78"/>
  <c r="G91" i="78"/>
  <c r="G123" i="78"/>
  <c r="G94" i="78"/>
  <c r="G81" i="78"/>
  <c r="G113" i="78"/>
  <c r="G100" i="78"/>
  <c r="G51" i="78"/>
  <c r="G49" i="78"/>
  <c r="G52" i="78"/>
  <c r="G47" i="78"/>
  <c r="G61" i="78"/>
  <c r="G135" i="78"/>
  <c r="G137" i="78"/>
  <c r="G146" i="78"/>
  <c r="G148" i="78"/>
  <c r="G64" i="78"/>
  <c r="G87" i="78"/>
  <c r="G119" i="78"/>
  <c r="G93" i="78"/>
  <c r="G133" i="78"/>
  <c r="G120" i="78"/>
  <c r="G132" i="78"/>
  <c r="G106" i="78"/>
  <c r="G77" i="78"/>
  <c r="G129" i="78"/>
  <c r="G99" i="78"/>
  <c r="G131" i="78"/>
  <c r="G102" i="78"/>
  <c r="G89" i="78"/>
  <c r="G121" i="78"/>
  <c r="G124" i="78"/>
  <c r="G62" i="78"/>
  <c r="G75" i="78"/>
  <c r="G68" i="78"/>
  <c r="G59" i="78"/>
  <c r="G60" i="78"/>
  <c r="G46" i="78"/>
  <c r="G143" i="78"/>
  <c r="G145" i="78"/>
  <c r="G139" i="78"/>
  <c r="G149" i="78"/>
  <c r="G67" i="78"/>
  <c r="G95" i="78"/>
  <c r="G127" i="78"/>
  <c r="G101" i="78"/>
  <c r="G80" i="78"/>
  <c r="G128" i="78"/>
  <c r="G82" i="78"/>
  <c r="G114" i="78"/>
  <c r="G125" i="78"/>
  <c r="G108" i="78"/>
  <c r="G107" i="78"/>
  <c r="G78" i="78"/>
  <c r="G110" i="78"/>
  <c r="G126" i="78"/>
  <c r="G97" i="78"/>
  <c r="G76" i="78"/>
  <c r="G48" i="78"/>
  <c r="G56" i="78"/>
  <c r="G50" i="78"/>
  <c r="G53" i="78"/>
  <c r="G54" i="78"/>
  <c r="G57" i="78"/>
  <c r="G63" i="78"/>
  <c r="G55" i="78"/>
  <c r="G45" i="78"/>
  <c r="G58" i="78"/>
  <c r="K67" i="5"/>
  <c r="I234" i="12"/>
  <c r="K117" i="5"/>
  <c r="J232" i="78"/>
  <c r="K54" i="5"/>
  <c r="K81" i="5"/>
  <c r="J196" i="78"/>
  <c r="K83" i="5"/>
  <c r="J198" i="78"/>
  <c r="K101" i="5"/>
  <c r="J216" i="78"/>
  <c r="K71" i="5"/>
  <c r="K58" i="5"/>
  <c r="K92" i="5"/>
  <c r="J207" i="78"/>
  <c r="K100" i="5"/>
  <c r="J215" i="78"/>
  <c r="K57" i="5"/>
  <c r="K107" i="5"/>
  <c r="J222" i="78"/>
  <c r="K114" i="5"/>
  <c r="J229" i="78"/>
  <c r="J228" i="78"/>
  <c r="K113" i="5"/>
  <c r="K49" i="5"/>
  <c r="K110" i="5"/>
  <c r="J225" i="78"/>
  <c r="K51" i="5"/>
  <c r="K119" i="5"/>
  <c r="J234" i="78"/>
  <c r="K44" i="5"/>
  <c r="J200" i="78"/>
  <c r="Y156" i="164"/>
  <c r="Z156" i="164" s="1"/>
  <c r="W156" i="164"/>
  <c r="X156" i="164" s="1"/>
  <c r="U156" i="164"/>
  <c r="V156" i="164" s="1"/>
  <c r="S156" i="164"/>
  <c r="T156" i="164" s="1"/>
  <c r="I156" i="164"/>
  <c r="J156" i="164" s="1"/>
  <c r="O156" i="164"/>
  <c r="P156" i="164" s="1"/>
  <c r="K156" i="164"/>
  <c r="L156" i="164" s="1"/>
  <c r="M156" i="164"/>
  <c r="N156" i="164" s="1"/>
  <c r="Q156" i="164"/>
  <c r="R156" i="164" s="1"/>
  <c r="K88" i="5" l="1"/>
  <c r="O113" i="164"/>
  <c r="P113" i="164" s="1"/>
  <c r="M96" i="164"/>
  <c r="K137" i="164"/>
  <c r="L137" i="164" s="1"/>
  <c r="K80" i="5"/>
  <c r="K105" i="5"/>
  <c r="J212" i="78"/>
  <c r="J227" i="78"/>
  <c r="K107" i="164"/>
  <c r="K93" i="5"/>
  <c r="K94" i="5"/>
  <c r="I96" i="164"/>
  <c r="Q141" i="164"/>
  <c r="R141" i="164" s="1"/>
  <c r="K97" i="164"/>
  <c r="K109" i="5"/>
  <c r="K103" i="5"/>
  <c r="U86" i="164"/>
  <c r="J221" i="78"/>
  <c r="J206" i="78"/>
  <c r="M129" i="164"/>
  <c r="N129" i="164" s="1"/>
  <c r="W96" i="164"/>
  <c r="Y113" i="164"/>
  <c r="Z113" i="164" s="1"/>
  <c r="K74" i="5"/>
  <c r="O111" i="164"/>
  <c r="P111" i="164" s="1"/>
  <c r="U99" i="164"/>
  <c r="M111" i="164"/>
  <c r="N111" i="164" s="1"/>
  <c r="W113" i="164"/>
  <c r="X113" i="164" s="1"/>
  <c r="S111" i="164"/>
  <c r="T111" i="164" s="1"/>
  <c r="U111" i="164"/>
  <c r="V111" i="164" s="1"/>
  <c r="I118" i="164"/>
  <c r="J118" i="164" s="1"/>
  <c r="Q99" i="164"/>
  <c r="J190" i="78"/>
  <c r="K99" i="164"/>
  <c r="I99" i="164"/>
  <c r="O99" i="164"/>
  <c r="Q105" i="164"/>
  <c r="S99" i="164"/>
  <c r="K95" i="5"/>
  <c r="M99" i="164"/>
  <c r="Y99" i="164"/>
  <c r="Y96" i="164"/>
  <c r="U107" i="164"/>
  <c r="Q137" i="164"/>
  <c r="R137" i="164" s="1"/>
  <c r="I109" i="164"/>
  <c r="M88" i="164"/>
  <c r="K131" i="164"/>
  <c r="L131" i="164" s="1"/>
  <c r="S137" i="164"/>
  <c r="T137" i="164" s="1"/>
  <c r="W107" i="164"/>
  <c r="O62" i="164"/>
  <c r="O90" i="164"/>
  <c r="U155" i="164"/>
  <c r="V155" i="164" s="1"/>
  <c r="S107" i="164"/>
  <c r="Q96" i="164"/>
  <c r="O130" i="164"/>
  <c r="P130" i="164" s="1"/>
  <c r="I107" i="164"/>
  <c r="K129" i="164"/>
  <c r="L129" i="164" s="1"/>
  <c r="K90" i="164"/>
  <c r="K59" i="164"/>
  <c r="U128" i="164"/>
  <c r="V128" i="164" s="1"/>
  <c r="O109" i="164"/>
  <c r="M139" i="164"/>
  <c r="N139" i="164" s="1"/>
  <c r="O131" i="164"/>
  <c r="P131" i="164" s="1"/>
  <c r="U137" i="164"/>
  <c r="V137" i="164" s="1"/>
  <c r="I136" i="164"/>
  <c r="J136" i="164" s="1"/>
  <c r="U131" i="164"/>
  <c r="V131" i="164" s="1"/>
  <c r="Y137" i="164"/>
  <c r="Z137" i="164" s="1"/>
  <c r="Y109" i="164"/>
  <c r="W137" i="164"/>
  <c r="X137" i="164" s="1"/>
  <c r="W109" i="164"/>
  <c r="J204" i="78"/>
  <c r="S133" i="164"/>
  <c r="T133" i="164" s="1"/>
  <c r="K96" i="164"/>
  <c r="U109" i="164"/>
  <c r="Q114" i="164"/>
  <c r="R114" i="164" s="1"/>
  <c r="K136" i="164"/>
  <c r="L136" i="164" s="1"/>
  <c r="W131" i="164"/>
  <c r="X131" i="164" s="1"/>
  <c r="K110" i="164"/>
  <c r="S136" i="164"/>
  <c r="T136" i="164" s="1"/>
  <c r="Y131" i="164"/>
  <c r="Z131" i="164" s="1"/>
  <c r="O133" i="164"/>
  <c r="P133" i="164" s="1"/>
  <c r="O96" i="164"/>
  <c r="O114" i="164"/>
  <c r="P114" i="164" s="1"/>
  <c r="W136" i="164"/>
  <c r="X136" i="164" s="1"/>
  <c r="K133" i="164"/>
  <c r="L133" i="164" s="1"/>
  <c r="I114" i="164"/>
  <c r="J114" i="164" s="1"/>
  <c r="W133" i="164"/>
  <c r="X133" i="164" s="1"/>
  <c r="S96" i="164"/>
  <c r="U118" i="164"/>
  <c r="V118" i="164" s="1"/>
  <c r="U114" i="164"/>
  <c r="V114" i="164" s="1"/>
  <c r="M137" i="164"/>
  <c r="N137" i="164" s="1"/>
  <c r="Q155" i="164"/>
  <c r="R155" i="164" s="1"/>
  <c r="M131" i="164"/>
  <c r="N131" i="164" s="1"/>
  <c r="O150" i="164"/>
  <c r="P150" i="164" s="1"/>
  <c r="M155" i="164"/>
  <c r="N155" i="164" s="1"/>
  <c r="I137" i="164"/>
  <c r="J137" i="164" s="1"/>
  <c r="K150" i="164"/>
  <c r="L150" i="164" s="1"/>
  <c r="W104" i="164"/>
  <c r="I131" i="164"/>
  <c r="J131" i="164" s="1"/>
  <c r="I150" i="164"/>
  <c r="J150" i="164" s="1"/>
  <c r="K77" i="5"/>
  <c r="S131" i="164"/>
  <c r="T131" i="164" s="1"/>
  <c r="S155" i="164"/>
  <c r="T155" i="164" s="1"/>
  <c r="U150" i="164"/>
  <c r="V150" i="164" s="1"/>
  <c r="M109" i="164"/>
  <c r="Y155" i="164"/>
  <c r="Z155" i="164" s="1"/>
  <c r="J214" i="78"/>
  <c r="K125" i="164"/>
  <c r="L125" i="164" s="1"/>
  <c r="U106" i="164"/>
  <c r="O118" i="164"/>
  <c r="P118" i="164" s="1"/>
  <c r="J193" i="78"/>
  <c r="Y81" i="164"/>
  <c r="M125" i="164"/>
  <c r="N125" i="164" s="1"/>
  <c r="Y97" i="164"/>
  <c r="I130" i="164"/>
  <c r="J130" i="164" s="1"/>
  <c r="L73" i="164"/>
  <c r="M73" i="164"/>
  <c r="K144" i="164"/>
  <c r="L144" i="164" s="1"/>
  <c r="I144" i="164"/>
  <c r="J144" i="164" s="1"/>
  <c r="W124" i="164"/>
  <c r="X124" i="164" s="1"/>
  <c r="M119" i="164"/>
  <c r="N119" i="164" s="1"/>
  <c r="M97" i="164"/>
  <c r="O97" i="164"/>
  <c r="J211" i="78"/>
  <c r="J194" i="78"/>
  <c r="K84" i="5"/>
  <c r="Q97" i="164"/>
  <c r="O73" i="164"/>
  <c r="Q144" i="164"/>
  <c r="R144" i="164" s="1"/>
  <c r="S97" i="164"/>
  <c r="Q127" i="164"/>
  <c r="R127" i="164" s="1"/>
  <c r="Y138" i="164"/>
  <c r="Z138" i="164" s="1"/>
  <c r="S144" i="164"/>
  <c r="T144" i="164" s="1"/>
  <c r="U97" i="164"/>
  <c r="I129" i="164"/>
  <c r="J129" i="164" s="1"/>
  <c r="M64" i="164"/>
  <c r="U130" i="164"/>
  <c r="V130" i="164" s="1"/>
  <c r="U144" i="164"/>
  <c r="V144" i="164" s="1"/>
  <c r="W144" i="164"/>
  <c r="X144" i="164" s="1"/>
  <c r="Q92" i="164"/>
  <c r="Q103" i="164"/>
  <c r="S145" i="164"/>
  <c r="T145" i="164" s="1"/>
  <c r="Q119" i="164"/>
  <c r="R119" i="164" s="1"/>
  <c r="W97" i="164"/>
  <c r="Q128" i="164"/>
  <c r="R128" i="164" s="1"/>
  <c r="W92" i="164"/>
  <c r="O103" i="164"/>
  <c r="O145" i="164"/>
  <c r="P145" i="164" s="1"/>
  <c r="O119" i="164"/>
  <c r="P119" i="164" s="1"/>
  <c r="W118" i="164"/>
  <c r="X118" i="164" s="1"/>
  <c r="M105" i="164"/>
  <c r="L63" i="164"/>
  <c r="L50" i="164"/>
  <c r="O105" i="164"/>
  <c r="K55" i="164"/>
  <c r="N58" i="164"/>
  <c r="K105" i="164"/>
  <c r="O58" i="164"/>
  <c r="U105" i="164"/>
  <c r="P58" i="164"/>
  <c r="Y105" i="164"/>
  <c r="S106" i="164"/>
  <c r="Q81" i="164"/>
  <c r="W106" i="164"/>
  <c r="M118" i="164"/>
  <c r="N118" i="164" s="1"/>
  <c r="H70" i="164"/>
  <c r="K118" i="164"/>
  <c r="L118" i="164" s="1"/>
  <c r="K124" i="164"/>
  <c r="L124" i="164" s="1"/>
  <c r="U133" i="164"/>
  <c r="V133" i="164" s="1"/>
  <c r="Y150" i="164"/>
  <c r="Z150" i="164" s="1"/>
  <c r="H59" i="164"/>
  <c r="L51" i="164"/>
  <c r="O136" i="164"/>
  <c r="P136" i="164" s="1"/>
  <c r="W155" i="164"/>
  <c r="X155" i="164" s="1"/>
  <c r="O69" i="164"/>
  <c r="M106" i="164"/>
  <c r="W150" i="164"/>
  <c r="X150" i="164" s="1"/>
  <c r="K114" i="164"/>
  <c r="L114" i="164" s="1"/>
  <c r="M148" i="164"/>
  <c r="N148" i="164" s="1"/>
  <c r="Y136" i="164"/>
  <c r="Z136" i="164" s="1"/>
  <c r="Q148" i="164"/>
  <c r="R148" i="164" s="1"/>
  <c r="W128" i="164"/>
  <c r="X128" i="164" s="1"/>
  <c r="Y106" i="164"/>
  <c r="Q109" i="164"/>
  <c r="Q124" i="164"/>
  <c r="R124" i="164" s="1"/>
  <c r="S114" i="164"/>
  <c r="T114" i="164" s="1"/>
  <c r="O54" i="164"/>
  <c r="K149" i="164"/>
  <c r="L149" i="164" s="1"/>
  <c r="L58" i="164"/>
  <c r="Q150" i="164"/>
  <c r="R150" i="164" s="1"/>
  <c r="K109" i="164"/>
  <c r="Y114" i="164"/>
  <c r="Z114" i="164" s="1"/>
  <c r="Y149" i="164"/>
  <c r="Z149" i="164" s="1"/>
  <c r="K155" i="164"/>
  <c r="L155" i="164" s="1"/>
  <c r="W88" i="164"/>
  <c r="O110" i="164"/>
  <c r="I58" i="164"/>
  <c r="I133" i="164"/>
  <c r="J133" i="164" s="1"/>
  <c r="M150" i="164"/>
  <c r="N150" i="164" s="1"/>
  <c r="M136" i="164"/>
  <c r="N136" i="164" s="1"/>
  <c r="I155" i="164"/>
  <c r="J155" i="164" s="1"/>
  <c r="I101" i="164"/>
  <c r="S110" i="164"/>
  <c r="S86" i="164"/>
  <c r="M95" i="164"/>
  <c r="P68" i="164"/>
  <c r="O86" i="164"/>
  <c r="K118" i="5"/>
  <c r="M54" i="164"/>
  <c r="K71" i="164"/>
  <c r="M128" i="164"/>
  <c r="N128" i="164" s="1"/>
  <c r="Y86" i="164"/>
  <c r="M127" i="164"/>
  <c r="N127" i="164" s="1"/>
  <c r="M92" i="164"/>
  <c r="W105" i="164"/>
  <c r="P54" i="164"/>
  <c r="O71" i="164"/>
  <c r="M149" i="164"/>
  <c r="N149" i="164" s="1"/>
  <c r="I127" i="164"/>
  <c r="J127" i="164" s="1"/>
  <c r="U152" i="164"/>
  <c r="V152" i="164" s="1"/>
  <c r="M51" i="164"/>
  <c r="K141" i="164"/>
  <c r="L141" i="164" s="1"/>
  <c r="O148" i="164"/>
  <c r="P148" i="164" s="1"/>
  <c r="Q122" i="164"/>
  <c r="R122" i="164" s="1"/>
  <c r="P51" i="164"/>
  <c r="S148" i="164"/>
  <c r="T148" i="164" s="1"/>
  <c r="I122" i="164"/>
  <c r="J122" i="164" s="1"/>
  <c r="I153" i="164"/>
  <c r="J153" i="164" s="1"/>
  <c r="W86" i="164"/>
  <c r="K127" i="164"/>
  <c r="L127" i="164" s="1"/>
  <c r="I141" i="164"/>
  <c r="J141" i="164" s="1"/>
  <c r="I53" i="164"/>
  <c r="U127" i="164"/>
  <c r="V127" i="164" s="1"/>
  <c r="N51" i="164"/>
  <c r="K104" i="5"/>
  <c r="S141" i="164"/>
  <c r="T141" i="164" s="1"/>
  <c r="K148" i="164"/>
  <c r="L148" i="164" s="1"/>
  <c r="W122" i="164"/>
  <c r="X122" i="164" s="1"/>
  <c r="Q132" i="164"/>
  <c r="R132" i="164" s="1"/>
  <c r="W127" i="164"/>
  <c r="X127" i="164" s="1"/>
  <c r="O141" i="164"/>
  <c r="P141" i="164" s="1"/>
  <c r="Y122" i="164"/>
  <c r="Z122" i="164" s="1"/>
  <c r="K53" i="164"/>
  <c r="M86" i="164"/>
  <c r="I148" i="164"/>
  <c r="J148" i="164" s="1"/>
  <c r="O144" i="164"/>
  <c r="P144" i="164" s="1"/>
  <c r="K65" i="164"/>
  <c r="I132" i="164"/>
  <c r="J132" i="164" s="1"/>
  <c r="I86" i="164"/>
  <c r="Y118" i="164"/>
  <c r="Z118" i="164" s="1"/>
  <c r="Y127" i="164"/>
  <c r="Z127" i="164" s="1"/>
  <c r="K87" i="5"/>
  <c r="N59" i="164"/>
  <c r="S105" i="164"/>
  <c r="M85" i="164"/>
  <c r="M141" i="164"/>
  <c r="N141" i="164" s="1"/>
  <c r="U148" i="164"/>
  <c r="V148" i="164" s="1"/>
  <c r="J226" i="78"/>
  <c r="S127" i="164"/>
  <c r="T127" i="164" s="1"/>
  <c r="N65" i="164"/>
  <c r="K132" i="164"/>
  <c r="L132" i="164" s="1"/>
  <c r="Q86" i="164"/>
  <c r="L68" i="164"/>
  <c r="M154" i="164"/>
  <c r="N154" i="164" s="1"/>
  <c r="Y141" i="164"/>
  <c r="Z141" i="164" s="1"/>
  <c r="W148" i="164"/>
  <c r="X148" i="164" s="1"/>
  <c r="M152" i="164"/>
  <c r="N152" i="164" s="1"/>
  <c r="K68" i="164"/>
  <c r="U154" i="164"/>
  <c r="V154" i="164" s="1"/>
  <c r="U141" i="164"/>
  <c r="V141" i="164" s="1"/>
  <c r="L54" i="164"/>
  <c r="K95" i="164"/>
  <c r="Q94" i="164"/>
  <c r="Q110" i="164"/>
  <c r="K98" i="164"/>
  <c r="I64" i="164"/>
  <c r="L62" i="164"/>
  <c r="L59" i="164"/>
  <c r="S130" i="164"/>
  <c r="T130" i="164" s="1"/>
  <c r="S126" i="164"/>
  <c r="T126" i="164" s="1"/>
  <c r="U113" i="164"/>
  <c r="V113" i="164" s="1"/>
  <c r="M138" i="164"/>
  <c r="N138" i="164" s="1"/>
  <c r="W145" i="164"/>
  <c r="X145" i="164" s="1"/>
  <c r="Q129" i="164"/>
  <c r="R129" i="164" s="1"/>
  <c r="M59" i="164"/>
  <c r="Y130" i="164"/>
  <c r="Z130" i="164" s="1"/>
  <c r="Q90" i="164"/>
  <c r="W138" i="164"/>
  <c r="X138" i="164" s="1"/>
  <c r="N70" i="164"/>
  <c r="I119" i="164"/>
  <c r="J119" i="164" s="1"/>
  <c r="S129" i="164"/>
  <c r="T129" i="164" s="1"/>
  <c r="P59" i="164"/>
  <c r="M113" i="164"/>
  <c r="N113" i="164" s="1"/>
  <c r="Y90" i="164"/>
  <c r="N67" i="164"/>
  <c r="Y119" i="164"/>
  <c r="Z119" i="164" s="1"/>
  <c r="W83" i="164"/>
  <c r="O128" i="164"/>
  <c r="P128" i="164" s="1"/>
  <c r="O129" i="164"/>
  <c r="P129" i="164" s="1"/>
  <c r="O59" i="164"/>
  <c r="O140" i="164"/>
  <c r="P140" i="164" s="1"/>
  <c r="Q113" i="164"/>
  <c r="R113" i="164" s="1"/>
  <c r="M56" i="164"/>
  <c r="S128" i="164"/>
  <c r="T128" i="164" s="1"/>
  <c r="W116" i="164"/>
  <c r="X116" i="164" s="1"/>
  <c r="W129" i="164"/>
  <c r="X129" i="164" s="1"/>
  <c r="M146" i="164"/>
  <c r="N146" i="164" s="1"/>
  <c r="M91" i="164"/>
  <c r="I113" i="164"/>
  <c r="J113" i="164" s="1"/>
  <c r="U142" i="164"/>
  <c r="V142" i="164" s="1"/>
  <c r="J52" i="164"/>
  <c r="K128" i="164"/>
  <c r="L128" i="164" s="1"/>
  <c r="Y129" i="164"/>
  <c r="Z129" i="164" s="1"/>
  <c r="S91" i="164"/>
  <c r="S113" i="164"/>
  <c r="T113" i="164" s="1"/>
  <c r="Y142" i="164"/>
  <c r="Z142" i="164" s="1"/>
  <c r="K52" i="164"/>
  <c r="I128" i="164"/>
  <c r="J128" i="164" s="1"/>
  <c r="S100" i="164"/>
  <c r="I145" i="164"/>
  <c r="J145" i="164" s="1"/>
  <c r="U89" i="164"/>
  <c r="N69" i="164"/>
  <c r="H61" i="164"/>
  <c r="W95" i="164"/>
  <c r="M124" i="164"/>
  <c r="N124" i="164" s="1"/>
  <c r="U91" i="164"/>
  <c r="K63" i="164"/>
  <c r="K70" i="164"/>
  <c r="M107" i="164"/>
  <c r="W119" i="164"/>
  <c r="X119" i="164" s="1"/>
  <c r="Q142" i="164"/>
  <c r="R142" i="164" s="1"/>
  <c r="I61" i="164"/>
  <c r="K61" i="164"/>
  <c r="I124" i="164"/>
  <c r="J124" i="164" s="1"/>
  <c r="K154" i="164"/>
  <c r="L154" i="164" s="1"/>
  <c r="O50" i="164"/>
  <c r="I90" i="164"/>
  <c r="Q125" i="164"/>
  <c r="R125" i="164" s="1"/>
  <c r="M142" i="164"/>
  <c r="N142" i="164" s="1"/>
  <c r="Q107" i="164"/>
  <c r="O88" i="164"/>
  <c r="U119" i="164"/>
  <c r="V119" i="164" s="1"/>
  <c r="J58" i="164"/>
  <c r="I106" i="164"/>
  <c r="O124" i="164"/>
  <c r="P124" i="164" s="1"/>
  <c r="Q130" i="164"/>
  <c r="R130" i="164" s="1"/>
  <c r="P55" i="164"/>
  <c r="S90" i="164"/>
  <c r="Q138" i="164"/>
  <c r="R138" i="164" s="1"/>
  <c r="W142" i="164"/>
  <c r="X142" i="164" s="1"/>
  <c r="O107" i="164"/>
  <c r="O120" i="164"/>
  <c r="P120" i="164" s="1"/>
  <c r="N61" i="164"/>
  <c r="M58" i="164"/>
  <c r="O106" i="164"/>
  <c r="M65" i="164"/>
  <c r="S152" i="164"/>
  <c r="T152" i="164" s="1"/>
  <c r="U124" i="164"/>
  <c r="V124" i="164" s="1"/>
  <c r="M130" i="164"/>
  <c r="N130" i="164" s="1"/>
  <c r="Q85" i="164"/>
  <c r="W90" i="164"/>
  <c r="K138" i="164"/>
  <c r="L138" i="164" s="1"/>
  <c r="K145" i="164"/>
  <c r="L145" i="164" s="1"/>
  <c r="O101" i="164"/>
  <c r="M57" i="164"/>
  <c r="J64" i="164"/>
  <c r="K82" i="5"/>
  <c r="W82" i="164"/>
  <c r="H62" i="164"/>
  <c r="I91" i="164"/>
  <c r="I62" i="164"/>
  <c r="M132" i="164"/>
  <c r="N132" i="164" s="1"/>
  <c r="Y91" i="164"/>
  <c r="H63" i="164"/>
  <c r="O51" i="164"/>
  <c r="I55" i="164"/>
  <c r="O100" i="164"/>
  <c r="I70" i="164"/>
  <c r="Q101" i="164"/>
  <c r="P62" i="164"/>
  <c r="Q83" i="164"/>
  <c r="S132" i="164"/>
  <c r="T132" i="164" s="1"/>
  <c r="I63" i="164"/>
  <c r="J54" i="164"/>
  <c r="Q149" i="164"/>
  <c r="R149" i="164" s="1"/>
  <c r="W100" i="164"/>
  <c r="M70" i="164"/>
  <c r="Y89" i="164"/>
  <c r="K101" i="164"/>
  <c r="J49" i="164"/>
  <c r="I83" i="164"/>
  <c r="M83" i="164"/>
  <c r="J53" i="164"/>
  <c r="W132" i="164"/>
  <c r="X132" i="164" s="1"/>
  <c r="H68" i="164"/>
  <c r="M82" i="164"/>
  <c r="P63" i="164"/>
  <c r="I54" i="164"/>
  <c r="O149" i="164"/>
  <c r="P149" i="164" s="1"/>
  <c r="Y153" i="164"/>
  <c r="Z153" i="164" s="1"/>
  <c r="L57" i="164"/>
  <c r="P70" i="164"/>
  <c r="W121" i="164"/>
  <c r="X121" i="164" s="1"/>
  <c r="I49" i="164"/>
  <c r="I88" i="164"/>
  <c r="Y101" i="164"/>
  <c r="N62" i="164"/>
  <c r="K83" i="164"/>
  <c r="H53" i="164"/>
  <c r="Y132" i="164"/>
  <c r="Z132" i="164" s="1"/>
  <c r="M68" i="164"/>
  <c r="I82" i="164"/>
  <c r="O63" i="164"/>
  <c r="K54" i="164"/>
  <c r="S149" i="164"/>
  <c r="T149" i="164" s="1"/>
  <c r="W153" i="164"/>
  <c r="X153" i="164" s="1"/>
  <c r="O57" i="164"/>
  <c r="O70" i="164"/>
  <c r="H49" i="164"/>
  <c r="Q88" i="164"/>
  <c r="S83" i="164"/>
  <c r="M126" i="164"/>
  <c r="N126" i="164" s="1"/>
  <c r="S82" i="164"/>
  <c r="M49" i="164"/>
  <c r="J62" i="164"/>
  <c r="O83" i="164"/>
  <c r="M53" i="164"/>
  <c r="N68" i="164"/>
  <c r="K82" i="164"/>
  <c r="Q91" i="164"/>
  <c r="H51" i="164"/>
  <c r="Q126" i="164"/>
  <c r="R126" i="164" s="1"/>
  <c r="N54" i="164"/>
  <c r="P71" i="164"/>
  <c r="I149" i="164"/>
  <c r="J149" i="164" s="1"/>
  <c r="P49" i="164"/>
  <c r="K88" i="164"/>
  <c r="K62" i="164"/>
  <c r="U83" i="164"/>
  <c r="N53" i="164"/>
  <c r="O68" i="164"/>
  <c r="U82" i="164"/>
  <c r="K91" i="164"/>
  <c r="I51" i="164"/>
  <c r="U126" i="164"/>
  <c r="V126" i="164" s="1"/>
  <c r="J55" i="164"/>
  <c r="W149" i="164"/>
  <c r="X149" i="164" s="1"/>
  <c r="L70" i="164"/>
  <c r="Q84" i="164"/>
  <c r="U88" i="164"/>
  <c r="O53" i="164"/>
  <c r="Y82" i="164"/>
  <c r="O91" i="164"/>
  <c r="K51" i="164"/>
  <c r="W126" i="164"/>
  <c r="X126" i="164" s="1"/>
  <c r="M55" i="164"/>
  <c r="K84" i="164"/>
  <c r="Y88" i="164"/>
  <c r="O49" i="164"/>
  <c r="M100" i="164"/>
  <c r="K76" i="5"/>
  <c r="J201" i="78"/>
  <c r="J205" i="78"/>
  <c r="K102" i="5"/>
  <c r="M71" i="164"/>
  <c r="S153" i="164"/>
  <c r="T153" i="164" s="1"/>
  <c r="W134" i="164"/>
  <c r="X134" i="164" s="1"/>
  <c r="I112" i="164"/>
  <c r="J112" i="164" s="1"/>
  <c r="U100" i="164"/>
  <c r="W112" i="164"/>
  <c r="X112" i="164" s="1"/>
  <c r="J71" i="164"/>
  <c r="M153" i="164"/>
  <c r="N153" i="164" s="1"/>
  <c r="S93" i="164"/>
  <c r="L72" i="164"/>
  <c r="P61" i="164"/>
  <c r="K72" i="164"/>
  <c r="N64" i="164"/>
  <c r="M117" i="164"/>
  <c r="N117" i="164" s="1"/>
  <c r="Q135" i="164"/>
  <c r="R135" i="164" s="1"/>
  <c r="N57" i="164"/>
  <c r="I125" i="164"/>
  <c r="J125" i="164" s="1"/>
  <c r="O61" i="164"/>
  <c r="I72" i="164"/>
  <c r="O64" i="164"/>
  <c r="I117" i="164"/>
  <c r="J117" i="164" s="1"/>
  <c r="M135" i="164"/>
  <c r="N135" i="164" s="1"/>
  <c r="S125" i="164"/>
  <c r="T125" i="164" s="1"/>
  <c r="J69" i="164"/>
  <c r="N72" i="164"/>
  <c r="S117" i="164"/>
  <c r="T117" i="164" s="1"/>
  <c r="K135" i="164"/>
  <c r="L135" i="164" s="1"/>
  <c r="O125" i="164"/>
  <c r="P125" i="164" s="1"/>
  <c r="P72" i="164"/>
  <c r="K117" i="164"/>
  <c r="L117" i="164" s="1"/>
  <c r="I135" i="164"/>
  <c r="J135" i="164" s="1"/>
  <c r="W125" i="164"/>
  <c r="X125" i="164" s="1"/>
  <c r="S135" i="164"/>
  <c r="T135" i="164" s="1"/>
  <c r="L69" i="164"/>
  <c r="M69" i="164"/>
  <c r="O117" i="164"/>
  <c r="P117" i="164" s="1"/>
  <c r="Y135" i="164"/>
  <c r="Z135" i="164" s="1"/>
  <c r="Y125" i="164"/>
  <c r="Z125" i="164" s="1"/>
  <c r="M66" i="164"/>
  <c r="I69" i="164"/>
  <c r="L61" i="164"/>
  <c r="U117" i="164"/>
  <c r="V117" i="164" s="1"/>
  <c r="W135" i="164"/>
  <c r="X135" i="164" s="1"/>
  <c r="H66" i="164"/>
  <c r="Q89" i="164"/>
  <c r="H69" i="164"/>
  <c r="J61" i="164"/>
  <c r="W117" i="164"/>
  <c r="X117" i="164" s="1"/>
  <c r="K66" i="164"/>
  <c r="I89" i="164"/>
  <c r="I66" i="164"/>
  <c r="K89" i="164"/>
  <c r="K69" i="164"/>
  <c r="H64" i="164"/>
  <c r="K151" i="164"/>
  <c r="L151" i="164" s="1"/>
  <c r="H57" i="164"/>
  <c r="M60" i="164"/>
  <c r="O89" i="164"/>
  <c r="M144" i="164"/>
  <c r="N144" i="164" s="1"/>
  <c r="L65" i="164"/>
  <c r="K152" i="164"/>
  <c r="L152" i="164" s="1"/>
  <c r="O123" i="164"/>
  <c r="P123" i="164" s="1"/>
  <c r="O85" i="164"/>
  <c r="K94" i="164"/>
  <c r="K103" i="164"/>
  <c r="S81" i="164"/>
  <c r="P73" i="164"/>
  <c r="I111" i="164"/>
  <c r="J111" i="164" s="1"/>
  <c r="N52" i="164"/>
  <c r="J65" i="164"/>
  <c r="O152" i="164"/>
  <c r="P152" i="164" s="1"/>
  <c r="I123" i="164"/>
  <c r="J123" i="164" s="1"/>
  <c r="Y85" i="164"/>
  <c r="W94" i="164"/>
  <c r="W103" i="164"/>
  <c r="W81" i="164"/>
  <c r="M112" i="164"/>
  <c r="N112" i="164" s="1"/>
  <c r="K111" i="164"/>
  <c r="L111" i="164" s="1"/>
  <c r="P52" i="164"/>
  <c r="I65" i="164"/>
  <c r="Q95" i="164"/>
  <c r="I152" i="164"/>
  <c r="J152" i="164" s="1"/>
  <c r="W123" i="164"/>
  <c r="X123" i="164" s="1"/>
  <c r="W85" i="164"/>
  <c r="U94" i="164"/>
  <c r="U103" i="164"/>
  <c r="U81" i="164"/>
  <c r="Q112" i="164"/>
  <c r="R112" i="164" s="1"/>
  <c r="H65" i="164"/>
  <c r="O95" i="164"/>
  <c r="Y152" i="164"/>
  <c r="Z152" i="164" s="1"/>
  <c r="I92" i="164"/>
  <c r="S154" i="164"/>
  <c r="T154" i="164" s="1"/>
  <c r="K140" i="164"/>
  <c r="L140" i="164" s="1"/>
  <c r="M122" i="164"/>
  <c r="N122" i="164" s="1"/>
  <c r="J73" i="164"/>
  <c r="Y112" i="164"/>
  <c r="Z112" i="164" s="1"/>
  <c r="W111" i="164"/>
  <c r="X111" i="164" s="1"/>
  <c r="I98" i="164"/>
  <c r="L56" i="164"/>
  <c r="P65" i="164"/>
  <c r="I95" i="164"/>
  <c r="W152" i="164"/>
  <c r="X152" i="164" s="1"/>
  <c r="K92" i="164"/>
  <c r="O154" i="164"/>
  <c r="P154" i="164" s="1"/>
  <c r="I140" i="164"/>
  <c r="J140" i="164" s="1"/>
  <c r="I50" i="164"/>
  <c r="S122" i="164"/>
  <c r="T122" i="164" s="1"/>
  <c r="I73" i="164"/>
  <c r="U112" i="164"/>
  <c r="V112" i="164" s="1"/>
  <c r="Y111" i="164"/>
  <c r="Z111" i="164" s="1"/>
  <c r="O98" i="164"/>
  <c r="I56" i="164"/>
  <c r="U95" i="164"/>
  <c r="O92" i="164"/>
  <c r="Y154" i="164"/>
  <c r="Z154" i="164" s="1"/>
  <c r="S140" i="164"/>
  <c r="T140" i="164" s="1"/>
  <c r="N50" i="164"/>
  <c r="O122" i="164"/>
  <c r="P122" i="164" s="1"/>
  <c r="K73" i="164"/>
  <c r="S134" i="164"/>
  <c r="T134" i="164" s="1"/>
  <c r="N56" i="164"/>
  <c r="U92" i="164"/>
  <c r="W154" i="164"/>
  <c r="X154" i="164" s="1"/>
  <c r="M103" i="164"/>
  <c r="U122" i="164"/>
  <c r="V122" i="164" s="1"/>
  <c r="H73" i="164"/>
  <c r="I52" i="164"/>
  <c r="K123" i="164"/>
  <c r="L123" i="164" s="1"/>
  <c r="K85" i="164"/>
  <c r="S94" i="164"/>
  <c r="S103" i="164"/>
  <c r="M81" i="164"/>
  <c r="G74" i="164"/>
  <c r="G158" i="164" s="1"/>
  <c r="H52" i="164"/>
  <c r="K139" i="164"/>
  <c r="L139" i="164" s="1"/>
  <c r="I146" i="164"/>
  <c r="J146" i="164" s="1"/>
  <c r="H60" i="164"/>
  <c r="U121" i="164"/>
  <c r="V121" i="164" s="1"/>
  <c r="N49" i="164"/>
  <c r="P67" i="164"/>
  <c r="O52" i="164"/>
  <c r="U120" i="164"/>
  <c r="V120" i="164" s="1"/>
  <c r="S139" i="164"/>
  <c r="T139" i="164" s="1"/>
  <c r="K146" i="164"/>
  <c r="L146" i="164" s="1"/>
  <c r="J231" i="78"/>
  <c r="P60" i="164"/>
  <c r="W120" i="164"/>
  <c r="X120" i="164" s="1"/>
  <c r="O146" i="164"/>
  <c r="P146" i="164" s="1"/>
  <c r="O60" i="164"/>
  <c r="M143" i="164"/>
  <c r="N143" i="164" s="1"/>
  <c r="S146" i="164"/>
  <c r="T146" i="164" s="1"/>
  <c r="S116" i="164"/>
  <c r="T116" i="164" s="1"/>
  <c r="W139" i="164"/>
  <c r="X139" i="164" s="1"/>
  <c r="Y146" i="164"/>
  <c r="Z146" i="164" s="1"/>
  <c r="O143" i="164"/>
  <c r="P143" i="164" s="1"/>
  <c r="Y98" i="164"/>
  <c r="Y84" i="164"/>
  <c r="O56" i="164"/>
  <c r="O139" i="164"/>
  <c r="P139" i="164" s="1"/>
  <c r="M116" i="164"/>
  <c r="N116" i="164" s="1"/>
  <c r="I139" i="164"/>
  <c r="J139" i="164" s="1"/>
  <c r="I143" i="164"/>
  <c r="J143" i="164" s="1"/>
  <c r="Q121" i="164"/>
  <c r="R121" i="164" s="1"/>
  <c r="L67" i="164"/>
  <c r="Q116" i="164"/>
  <c r="R116" i="164" s="1"/>
  <c r="Y139" i="164"/>
  <c r="Z139" i="164" s="1"/>
  <c r="U146" i="164"/>
  <c r="V146" i="164" s="1"/>
  <c r="I116" i="164"/>
  <c r="J116" i="164" s="1"/>
  <c r="K143" i="164"/>
  <c r="L143" i="164" s="1"/>
  <c r="M121" i="164"/>
  <c r="N121" i="164" s="1"/>
  <c r="Y134" i="164"/>
  <c r="Z134" i="164" s="1"/>
  <c r="L49" i="164"/>
  <c r="J67" i="164"/>
  <c r="L52" i="164"/>
  <c r="K116" i="164"/>
  <c r="L116" i="164" s="1"/>
  <c r="J223" i="78"/>
  <c r="S143" i="164"/>
  <c r="T143" i="164" s="1"/>
  <c r="O121" i="164"/>
  <c r="P121" i="164" s="1"/>
  <c r="M67" i="164"/>
  <c r="O116" i="164"/>
  <c r="P116" i="164" s="1"/>
  <c r="Y143" i="164"/>
  <c r="Z143" i="164" s="1"/>
  <c r="S121" i="164"/>
  <c r="T121" i="164" s="1"/>
  <c r="H67" i="164"/>
  <c r="U116" i="164"/>
  <c r="V116" i="164" s="1"/>
  <c r="U143" i="164"/>
  <c r="V143" i="164" s="1"/>
  <c r="L60" i="164"/>
  <c r="K121" i="164"/>
  <c r="L121" i="164" s="1"/>
  <c r="K67" i="164"/>
  <c r="Q139" i="164"/>
  <c r="R139" i="164" s="1"/>
  <c r="J60" i="164"/>
  <c r="Y121" i="164"/>
  <c r="Z121" i="164" s="1"/>
  <c r="O67" i="164"/>
  <c r="Q120" i="164"/>
  <c r="R120" i="164" s="1"/>
  <c r="Y133" i="164"/>
  <c r="Z133" i="164" s="1"/>
  <c r="L53" i="164"/>
  <c r="H72" i="164"/>
  <c r="W146" i="164"/>
  <c r="X146" i="164" s="1"/>
  <c r="L64" i="164"/>
  <c r="I59" i="164"/>
  <c r="S124" i="164"/>
  <c r="T124" i="164" s="1"/>
  <c r="W114" i="164"/>
  <c r="X114" i="164" s="1"/>
  <c r="Q123" i="164"/>
  <c r="R123" i="164" s="1"/>
  <c r="M63" i="164"/>
  <c r="Q117" i="164"/>
  <c r="R117" i="164" s="1"/>
  <c r="Y94" i="164"/>
  <c r="I103" i="164"/>
  <c r="Q140" i="164"/>
  <c r="R140" i="164" s="1"/>
  <c r="H55" i="164"/>
  <c r="O153" i="164"/>
  <c r="P153" i="164" s="1"/>
  <c r="K81" i="164"/>
  <c r="I138" i="164"/>
  <c r="J138" i="164" s="1"/>
  <c r="Q143" i="164"/>
  <c r="R143" i="164" s="1"/>
  <c r="S142" i="164"/>
  <c r="T142" i="164" s="1"/>
  <c r="O66" i="164"/>
  <c r="W89" i="164"/>
  <c r="Q98" i="164"/>
  <c r="I110" i="164"/>
  <c r="K119" i="164"/>
  <c r="L119" i="164" s="1"/>
  <c r="K68" i="5"/>
  <c r="O72" i="164"/>
  <c r="K64" i="164"/>
  <c r="U123" i="164"/>
  <c r="V123" i="164" s="1"/>
  <c r="I85" i="164"/>
  <c r="I126" i="164"/>
  <c r="J126" i="164" s="1"/>
  <c r="L71" i="164"/>
  <c r="U140" i="164"/>
  <c r="V140" i="164" s="1"/>
  <c r="K50" i="164"/>
  <c r="O55" i="164"/>
  <c r="I100" i="164"/>
  <c r="I57" i="164"/>
  <c r="S112" i="164"/>
  <c r="T112" i="164" s="1"/>
  <c r="K60" i="164"/>
  <c r="Q134" i="164"/>
  <c r="R134" i="164" s="1"/>
  <c r="I84" i="164"/>
  <c r="M120" i="164"/>
  <c r="N120" i="164" s="1"/>
  <c r="U110" i="164"/>
  <c r="J230" i="78"/>
  <c r="Q133" i="164"/>
  <c r="R133" i="164" s="1"/>
  <c r="Y115" i="164"/>
  <c r="Z115" i="164" s="1"/>
  <c r="Y123" i="164"/>
  <c r="Z123" i="164" s="1"/>
  <c r="S85" i="164"/>
  <c r="O126" i="164"/>
  <c r="P126" i="164" s="1"/>
  <c r="I71" i="164"/>
  <c r="W140" i="164"/>
  <c r="X140" i="164" s="1"/>
  <c r="M50" i="164"/>
  <c r="N55" i="164"/>
  <c r="K100" i="164"/>
  <c r="K57" i="164"/>
  <c r="O112" i="164"/>
  <c r="P112" i="164" s="1"/>
  <c r="J66" i="164"/>
  <c r="N60" i="164"/>
  <c r="M89" i="164"/>
  <c r="I134" i="164"/>
  <c r="J134" i="164" s="1"/>
  <c r="S84" i="164"/>
  <c r="S120" i="164"/>
  <c r="T120" i="164" s="1"/>
  <c r="W110" i="164"/>
  <c r="J72" i="164"/>
  <c r="M123" i="164"/>
  <c r="N123" i="164" s="1"/>
  <c r="J63" i="164"/>
  <c r="I94" i="164"/>
  <c r="N71" i="164"/>
  <c r="K153" i="164"/>
  <c r="L153" i="164" s="1"/>
  <c r="I81" i="164"/>
  <c r="S138" i="164"/>
  <c r="T138" i="164" s="1"/>
  <c r="I142" i="164"/>
  <c r="J142" i="164" s="1"/>
  <c r="P66" i="164"/>
  <c r="K235" i="78"/>
  <c r="W98" i="164"/>
  <c r="K56" i="164"/>
  <c r="H50" i="164"/>
  <c r="Q100" i="164"/>
  <c r="U138" i="164"/>
  <c r="V138" i="164" s="1"/>
  <c r="O142" i="164"/>
  <c r="P142" i="164" s="1"/>
  <c r="Y145" i="164"/>
  <c r="Z145" i="164" s="1"/>
  <c r="M134" i="164"/>
  <c r="N134" i="164" s="1"/>
  <c r="Y120" i="164"/>
  <c r="Z120" i="164" s="1"/>
  <c r="K134" i="164"/>
  <c r="L134" i="164" s="1"/>
  <c r="O84" i="164"/>
  <c r="M101" i="164"/>
  <c r="U135" i="164"/>
  <c r="V135" i="164" s="1"/>
  <c r="M235" i="78"/>
  <c r="Q145" i="164"/>
  <c r="R145" i="164" s="1"/>
  <c r="S98" i="164"/>
  <c r="U134" i="164"/>
  <c r="V134" i="164" s="1"/>
  <c r="W84" i="164"/>
  <c r="H56" i="164"/>
  <c r="I120" i="164"/>
  <c r="J120" i="164" s="1"/>
  <c r="W101" i="164"/>
  <c r="U115" i="164"/>
  <c r="V115" i="164" s="1"/>
  <c r="I151" i="164"/>
  <c r="J151" i="164" s="1"/>
  <c r="Y104" i="164"/>
  <c r="U93" i="164"/>
  <c r="M102" i="164"/>
  <c r="I87" i="164"/>
  <c r="W115" i="164"/>
  <c r="X115" i="164" s="1"/>
  <c r="M147" i="164"/>
  <c r="N147" i="164" s="1"/>
  <c r="S151" i="164"/>
  <c r="T151" i="164" s="1"/>
  <c r="U104" i="164"/>
  <c r="Y93" i="164"/>
  <c r="Q102" i="164"/>
  <c r="O250" i="164"/>
  <c r="S108" i="164"/>
  <c r="Q87" i="164"/>
  <c r="Q147" i="164"/>
  <c r="R147" i="164" s="1"/>
  <c r="I235" i="78"/>
  <c r="W151" i="164"/>
  <c r="X151" i="164" s="1"/>
  <c r="W93" i="164"/>
  <c r="I102" i="164"/>
  <c r="Q108" i="164"/>
  <c r="M87" i="164"/>
  <c r="O147" i="164"/>
  <c r="P147" i="164" s="1"/>
  <c r="Y151" i="164"/>
  <c r="Z151" i="164" s="1"/>
  <c r="K102" i="164"/>
  <c r="M108" i="164"/>
  <c r="O87" i="164"/>
  <c r="I147" i="164"/>
  <c r="J147" i="164" s="1"/>
  <c r="U151" i="164"/>
  <c r="V151" i="164" s="1"/>
  <c r="S102" i="164"/>
  <c r="O108" i="164"/>
  <c r="K87" i="164"/>
  <c r="I115" i="164"/>
  <c r="J115" i="164" s="1"/>
  <c r="S147" i="164"/>
  <c r="T147" i="164" s="1"/>
  <c r="I104" i="164"/>
  <c r="W250" i="164"/>
  <c r="O102" i="164"/>
  <c r="K108" i="164"/>
  <c r="S87" i="164"/>
  <c r="M115" i="164"/>
  <c r="N115" i="164" s="1"/>
  <c r="K147" i="164"/>
  <c r="L147" i="164" s="1"/>
  <c r="Q104" i="164"/>
  <c r="Q93" i="164"/>
  <c r="U102" i="164"/>
  <c r="I108" i="164"/>
  <c r="W87" i="164"/>
  <c r="Q115" i="164"/>
  <c r="R115" i="164" s="1"/>
  <c r="W147" i="164"/>
  <c r="X147" i="164" s="1"/>
  <c r="M104" i="164"/>
  <c r="M93" i="164"/>
  <c r="Y102" i="164"/>
  <c r="U108" i="164"/>
  <c r="U87" i="164"/>
  <c r="K115" i="164"/>
  <c r="L115" i="164" s="1"/>
  <c r="Y147" i="164"/>
  <c r="Z147" i="164" s="1"/>
  <c r="Q151" i="164"/>
  <c r="R151" i="164" s="1"/>
  <c r="S104" i="164"/>
  <c r="J213" i="78"/>
  <c r="I93" i="164"/>
  <c r="Y108" i="164"/>
  <c r="H69" i="12"/>
  <c r="S115" i="164"/>
  <c r="T115" i="164" s="1"/>
  <c r="Y250" i="164"/>
  <c r="G150" i="12"/>
  <c r="M151" i="164"/>
  <c r="N151" i="164" s="1"/>
  <c r="O104" i="164"/>
  <c r="K93" i="164"/>
  <c r="S250" i="164"/>
  <c r="G69" i="12"/>
  <c r="K58" i="164"/>
  <c r="K106" i="164"/>
  <c r="U132" i="164"/>
  <c r="V132" i="164" s="1"/>
  <c r="S118" i="164"/>
  <c r="T118" i="164" s="1"/>
  <c r="Y95" i="164"/>
  <c r="I68" i="164"/>
  <c r="Y92" i="164"/>
  <c r="O82" i="164"/>
  <c r="I154" i="164"/>
  <c r="J154" i="164" s="1"/>
  <c r="W130" i="164"/>
  <c r="X130" i="164" s="1"/>
  <c r="O94" i="164"/>
  <c r="Y126" i="164"/>
  <c r="Z126" i="164" s="1"/>
  <c r="M140" i="164"/>
  <c r="N140" i="164" s="1"/>
  <c r="P50" i="164"/>
  <c r="U136" i="164"/>
  <c r="V136" i="164" s="1"/>
  <c r="M90" i="164"/>
  <c r="Q153" i="164"/>
  <c r="R153" i="164" s="1"/>
  <c r="P57" i="164"/>
  <c r="M145" i="164"/>
  <c r="N145" i="164" s="1"/>
  <c r="N66" i="164"/>
  <c r="M98" i="164"/>
  <c r="M84" i="164"/>
  <c r="P56" i="164"/>
  <c r="U101" i="164"/>
  <c r="M110" i="164"/>
  <c r="I250" i="164"/>
  <c r="K250" i="164"/>
  <c r="M250" i="164"/>
  <c r="Q250" i="164"/>
  <c r="U250" i="164"/>
  <c r="I150" i="12"/>
  <c r="H45" i="78"/>
  <c r="J20" i="5" s="1"/>
  <c r="J45" i="78"/>
  <c r="I45" i="78"/>
  <c r="I54" i="78"/>
  <c r="H54" i="78"/>
  <c r="J29" i="5" s="1"/>
  <c r="J54" i="78"/>
  <c r="I48" i="78"/>
  <c r="H48" i="78"/>
  <c r="J23" i="5" s="1"/>
  <c r="J48" i="78"/>
  <c r="K110" i="78"/>
  <c r="L110" i="78" s="1"/>
  <c r="M110" i="78"/>
  <c r="N110" i="78" s="1"/>
  <c r="I110" i="78"/>
  <c r="I125" i="78"/>
  <c r="K125" i="78"/>
  <c r="L125" i="78" s="1"/>
  <c r="M125" i="78"/>
  <c r="N125" i="78" s="1"/>
  <c r="I80" i="78"/>
  <c r="M80" i="78"/>
  <c r="K80" i="78"/>
  <c r="I67" i="78"/>
  <c r="J67" i="78"/>
  <c r="H67" i="78"/>
  <c r="J42" i="5" s="1"/>
  <c r="I143" i="78"/>
  <c r="M143" i="78"/>
  <c r="N143" i="78" s="1"/>
  <c r="K143" i="78"/>
  <c r="L143" i="78" s="1"/>
  <c r="I68" i="78"/>
  <c r="H68" i="78"/>
  <c r="J43" i="5" s="1"/>
  <c r="J68" i="78"/>
  <c r="I121" i="78"/>
  <c r="K121" i="78"/>
  <c r="L121" i="78" s="1"/>
  <c r="M121" i="78"/>
  <c r="N121" i="78" s="1"/>
  <c r="K99" i="78"/>
  <c r="I99" i="78"/>
  <c r="M99" i="78"/>
  <c r="I132" i="78"/>
  <c r="K132" i="78"/>
  <c r="L132" i="78" s="1"/>
  <c r="M132" i="78"/>
  <c r="N132" i="78" s="1"/>
  <c r="I119" i="78"/>
  <c r="K119" i="78"/>
  <c r="L119" i="78" s="1"/>
  <c r="M119" i="78"/>
  <c r="N119" i="78" s="1"/>
  <c r="K146" i="78"/>
  <c r="L146" i="78" s="1"/>
  <c r="I146" i="78"/>
  <c r="M146" i="78"/>
  <c r="N146" i="78" s="1"/>
  <c r="J47" i="78"/>
  <c r="I47" i="78"/>
  <c r="H47" i="78"/>
  <c r="J22" i="5" s="1"/>
  <c r="K100" i="78"/>
  <c r="M100" i="78"/>
  <c r="I100" i="78"/>
  <c r="K123" i="78"/>
  <c r="L123" i="78" s="1"/>
  <c r="M123" i="78"/>
  <c r="N123" i="78" s="1"/>
  <c r="I123" i="78"/>
  <c r="K98" i="78"/>
  <c r="M98" i="78"/>
  <c r="I98" i="78"/>
  <c r="K85" i="78"/>
  <c r="I85" i="78"/>
  <c r="M85" i="78"/>
  <c r="I140" i="78"/>
  <c r="M140" i="78"/>
  <c r="N140" i="78" s="1"/>
  <c r="K140" i="78"/>
  <c r="L140" i="78" s="1"/>
  <c r="I84" i="78"/>
  <c r="K84" i="78"/>
  <c r="M84" i="78"/>
  <c r="M86" i="78"/>
  <c r="K86" i="78"/>
  <c r="I86" i="78"/>
  <c r="I122" i="78"/>
  <c r="K122" i="78"/>
  <c r="L122" i="78" s="1"/>
  <c r="M122" i="78"/>
  <c r="N122" i="78" s="1"/>
  <c r="M109" i="78"/>
  <c r="N109" i="78" s="1"/>
  <c r="K109" i="78"/>
  <c r="L109" i="78" s="1"/>
  <c r="I109" i="78"/>
  <c r="H44" i="78"/>
  <c r="I44" i="78"/>
  <c r="J44" i="78"/>
  <c r="G69" i="78"/>
  <c r="J55" i="78"/>
  <c r="H55" i="78"/>
  <c r="J30" i="5" s="1"/>
  <c r="I55" i="78"/>
  <c r="I53" i="78"/>
  <c r="H53" i="78"/>
  <c r="J28" i="5" s="1"/>
  <c r="J53" i="78"/>
  <c r="I76" i="78"/>
  <c r="K76" i="78"/>
  <c r="M76" i="78"/>
  <c r="M78" i="78"/>
  <c r="K78" i="78"/>
  <c r="I78" i="78"/>
  <c r="M114" i="78"/>
  <c r="N114" i="78" s="1"/>
  <c r="I114" i="78"/>
  <c r="K114" i="78"/>
  <c r="L114" i="78" s="1"/>
  <c r="K101" i="78"/>
  <c r="I101" i="78"/>
  <c r="M101" i="78"/>
  <c r="I149" i="78"/>
  <c r="M149" i="78"/>
  <c r="N149" i="78" s="1"/>
  <c r="K149" i="78"/>
  <c r="L149" i="78" s="1"/>
  <c r="H46" i="78"/>
  <c r="J21" i="5" s="1"/>
  <c r="J46" i="78"/>
  <c r="I46" i="78"/>
  <c r="G151" i="78"/>
  <c r="I75" i="78"/>
  <c r="M75" i="78"/>
  <c r="K75" i="78"/>
  <c r="M89" i="78"/>
  <c r="K89" i="78"/>
  <c r="I89" i="78"/>
  <c r="I129" i="78"/>
  <c r="M129" i="78"/>
  <c r="N129" i="78" s="1"/>
  <c r="K129" i="78"/>
  <c r="L129" i="78" s="1"/>
  <c r="K120" i="78"/>
  <c r="L120" i="78" s="1"/>
  <c r="M120" i="78"/>
  <c r="N120" i="78" s="1"/>
  <c r="I120" i="78"/>
  <c r="I87" i="78"/>
  <c r="M87" i="78"/>
  <c r="K87" i="78"/>
  <c r="K137" i="78"/>
  <c r="L137" i="78" s="1"/>
  <c r="I137" i="78"/>
  <c r="M137" i="78"/>
  <c r="N137" i="78" s="1"/>
  <c r="I52" i="78"/>
  <c r="H52" i="78"/>
  <c r="J27" i="5" s="1"/>
  <c r="J52" i="78"/>
  <c r="K113" i="78"/>
  <c r="L113" i="78" s="1"/>
  <c r="I113" i="78"/>
  <c r="M113" i="78"/>
  <c r="N113" i="78" s="1"/>
  <c r="K91" i="78"/>
  <c r="I91" i="78"/>
  <c r="M91" i="78"/>
  <c r="K116" i="78"/>
  <c r="L116" i="78" s="1"/>
  <c r="M116" i="78"/>
  <c r="N116" i="78" s="1"/>
  <c r="I116" i="78"/>
  <c r="K111" i="78"/>
  <c r="L111" i="78" s="1"/>
  <c r="I111" i="78"/>
  <c r="M111" i="78"/>
  <c r="N111" i="78" s="1"/>
  <c r="M138" i="78"/>
  <c r="N138" i="78" s="1"/>
  <c r="K138" i="78"/>
  <c r="L138" i="78" s="1"/>
  <c r="I138" i="78"/>
  <c r="M105" i="78"/>
  <c r="N105" i="78" s="1"/>
  <c r="K105" i="78"/>
  <c r="L105" i="78" s="1"/>
  <c r="I105" i="78"/>
  <c r="I115" i="78"/>
  <c r="M115" i="78"/>
  <c r="N115" i="78" s="1"/>
  <c r="K115" i="78"/>
  <c r="L115" i="78" s="1"/>
  <c r="I90" i="78"/>
  <c r="K90" i="78"/>
  <c r="M90" i="78"/>
  <c r="I150" i="78"/>
  <c r="M150" i="78"/>
  <c r="N150" i="78" s="1"/>
  <c r="K150" i="78"/>
  <c r="L150" i="78" s="1"/>
  <c r="K147" i="78"/>
  <c r="L147" i="78" s="1"/>
  <c r="I147" i="78"/>
  <c r="M147" i="78"/>
  <c r="N147" i="78" s="1"/>
  <c r="H63" i="78"/>
  <c r="J38" i="5" s="1"/>
  <c r="I63" i="78"/>
  <c r="J63" i="78"/>
  <c r="H50" i="78"/>
  <c r="J25" i="5" s="1"/>
  <c r="J50" i="78"/>
  <c r="I50" i="78"/>
  <c r="K97" i="78"/>
  <c r="I97" i="78"/>
  <c r="M97" i="78"/>
  <c r="I107" i="78"/>
  <c r="K107" i="78"/>
  <c r="L107" i="78" s="1"/>
  <c r="M107" i="78"/>
  <c r="N107" i="78" s="1"/>
  <c r="I82" i="78"/>
  <c r="K82" i="78"/>
  <c r="M82" i="78"/>
  <c r="I127" i="78"/>
  <c r="M127" i="78"/>
  <c r="N127" i="78" s="1"/>
  <c r="K127" i="78"/>
  <c r="L127" i="78" s="1"/>
  <c r="K139" i="78"/>
  <c r="L139" i="78" s="1"/>
  <c r="I139" i="78"/>
  <c r="M139" i="78"/>
  <c r="N139" i="78" s="1"/>
  <c r="I60" i="78"/>
  <c r="H60" i="78"/>
  <c r="J35" i="5" s="1"/>
  <c r="J60" i="78"/>
  <c r="J62" i="78"/>
  <c r="I62" i="78"/>
  <c r="H62" i="78"/>
  <c r="J37" i="5" s="1"/>
  <c r="I102" i="78"/>
  <c r="M102" i="78"/>
  <c r="K102" i="78"/>
  <c r="M77" i="78"/>
  <c r="K77" i="78"/>
  <c r="I77" i="78"/>
  <c r="I133" i="78"/>
  <c r="M133" i="78"/>
  <c r="N133" i="78" s="1"/>
  <c r="K133" i="78"/>
  <c r="L133" i="78" s="1"/>
  <c r="I64" i="78"/>
  <c r="J64" i="78"/>
  <c r="H64" i="78"/>
  <c r="J39" i="5" s="1"/>
  <c r="K135" i="78"/>
  <c r="L135" i="78" s="1"/>
  <c r="M135" i="78"/>
  <c r="N135" i="78" s="1"/>
  <c r="I135" i="78"/>
  <c r="H49" i="78"/>
  <c r="J24" i="5" s="1"/>
  <c r="I49" i="78"/>
  <c r="J49" i="78"/>
  <c r="M81" i="78"/>
  <c r="K81" i="78"/>
  <c r="I81" i="78"/>
  <c r="I104" i="78"/>
  <c r="M104" i="78"/>
  <c r="K104" i="78"/>
  <c r="I112" i="78"/>
  <c r="M112" i="78"/>
  <c r="N112" i="78" s="1"/>
  <c r="K112" i="78"/>
  <c r="L112" i="78" s="1"/>
  <c r="I79" i="78"/>
  <c r="M79" i="78"/>
  <c r="K79" i="78"/>
  <c r="I144" i="78"/>
  <c r="M144" i="78"/>
  <c r="N144" i="78" s="1"/>
  <c r="K144" i="78"/>
  <c r="L144" i="78" s="1"/>
  <c r="K134" i="78"/>
  <c r="L134" i="78" s="1"/>
  <c r="M134" i="78"/>
  <c r="N134" i="78" s="1"/>
  <c r="I134" i="78"/>
  <c r="K83" i="78"/>
  <c r="I83" i="78"/>
  <c r="M83" i="78"/>
  <c r="I92" i="78"/>
  <c r="K92" i="78"/>
  <c r="M92" i="78"/>
  <c r="M103" i="78"/>
  <c r="K103" i="78"/>
  <c r="I103" i="78"/>
  <c r="I141" i="78"/>
  <c r="M141" i="78"/>
  <c r="N141" i="78" s="1"/>
  <c r="K141" i="78"/>
  <c r="L141" i="78" s="1"/>
  <c r="J58" i="78"/>
  <c r="I58" i="78"/>
  <c r="H58" i="78"/>
  <c r="J33" i="5" s="1"/>
  <c r="I57" i="78"/>
  <c r="H57" i="78"/>
  <c r="J32" i="5" s="1"/>
  <c r="J57" i="78"/>
  <c r="H56" i="78"/>
  <c r="J31" i="5" s="1"/>
  <c r="J56" i="78"/>
  <c r="I56" i="78"/>
  <c r="M126" i="78"/>
  <c r="N126" i="78" s="1"/>
  <c r="I126" i="78"/>
  <c r="K126" i="78"/>
  <c r="L126" i="78" s="1"/>
  <c r="K108" i="78"/>
  <c r="L108" i="78" s="1"/>
  <c r="M108" i="78"/>
  <c r="N108" i="78" s="1"/>
  <c r="I108" i="78"/>
  <c r="M128" i="78"/>
  <c r="N128" i="78" s="1"/>
  <c r="K128" i="78"/>
  <c r="L128" i="78" s="1"/>
  <c r="I128" i="78"/>
  <c r="I95" i="78"/>
  <c r="M95" i="78"/>
  <c r="K95" i="78"/>
  <c r="K145" i="78"/>
  <c r="L145" i="78" s="1"/>
  <c r="M145" i="78"/>
  <c r="N145" i="78" s="1"/>
  <c r="I145" i="78"/>
  <c r="J59" i="78"/>
  <c r="I59" i="78"/>
  <c r="H59" i="78"/>
  <c r="J34" i="5" s="1"/>
  <c r="K124" i="78"/>
  <c r="L124" i="78" s="1"/>
  <c r="I124" i="78"/>
  <c r="M124" i="78"/>
  <c r="N124" i="78" s="1"/>
  <c r="I131" i="78"/>
  <c r="M131" i="78"/>
  <c r="N131" i="78" s="1"/>
  <c r="K131" i="78"/>
  <c r="L131" i="78" s="1"/>
  <c r="K106" i="78"/>
  <c r="L106" i="78" s="1"/>
  <c r="I106" i="78"/>
  <c r="M106" i="78"/>
  <c r="N106" i="78" s="1"/>
  <c r="I93" i="78"/>
  <c r="M93" i="78"/>
  <c r="K93" i="78"/>
  <c r="I148" i="78"/>
  <c r="M148" i="78"/>
  <c r="N148" i="78" s="1"/>
  <c r="K148" i="78"/>
  <c r="L148" i="78" s="1"/>
  <c r="H61" i="78"/>
  <c r="J36" i="5" s="1"/>
  <c r="J61" i="78"/>
  <c r="I61" i="78"/>
  <c r="I51" i="78"/>
  <c r="H51" i="78"/>
  <c r="J26" i="5" s="1"/>
  <c r="J51" i="78"/>
  <c r="K94" i="78"/>
  <c r="I94" i="78"/>
  <c r="M94" i="78"/>
  <c r="K130" i="78"/>
  <c r="L130" i="78" s="1"/>
  <c r="M130" i="78"/>
  <c r="N130" i="78" s="1"/>
  <c r="I130" i="78"/>
  <c r="K117" i="78"/>
  <c r="L117" i="78" s="1"/>
  <c r="I117" i="78"/>
  <c r="M117" i="78"/>
  <c r="N117" i="78" s="1"/>
  <c r="H65" i="78"/>
  <c r="J40" i="5" s="1"/>
  <c r="I65" i="78"/>
  <c r="J65" i="78"/>
  <c r="I142" i="78"/>
  <c r="M142" i="78"/>
  <c r="N142" i="78" s="1"/>
  <c r="K142" i="78"/>
  <c r="L142" i="78" s="1"/>
  <c r="I118" i="78"/>
  <c r="K118" i="78"/>
  <c r="L118" i="78" s="1"/>
  <c r="M118" i="78"/>
  <c r="N118" i="78" s="1"/>
  <c r="K88" i="78"/>
  <c r="I88" i="78"/>
  <c r="M88" i="78"/>
  <c r="I96" i="78"/>
  <c r="M96" i="78"/>
  <c r="K96" i="78"/>
  <c r="J66" i="78"/>
  <c r="I66" i="78"/>
  <c r="H66" i="78"/>
  <c r="J41" i="5" s="1"/>
  <c r="I136" i="78"/>
  <c r="K136" i="78"/>
  <c r="L136" i="78" s="1"/>
  <c r="M136" i="78"/>
  <c r="N136" i="78" s="1"/>
  <c r="G11" i="2"/>
  <c r="J74" i="164" l="1"/>
  <c r="I74" i="164"/>
  <c r="H74" i="164"/>
  <c r="K120" i="5"/>
  <c r="G151" i="12"/>
  <c r="M74" i="164"/>
  <c r="N74" i="164"/>
  <c r="P74" i="164"/>
  <c r="O74" i="164"/>
  <c r="L74" i="164"/>
  <c r="Q157" i="164"/>
  <c r="K74" i="164"/>
  <c r="M157" i="164"/>
  <c r="O157" i="164"/>
  <c r="Y157" i="164"/>
  <c r="I157" i="164"/>
  <c r="I151" i="12"/>
  <c r="S157" i="164"/>
  <c r="K157" i="164"/>
  <c r="W157" i="164"/>
  <c r="U157" i="164"/>
  <c r="J75" i="5"/>
  <c r="J106" i="78"/>
  <c r="J65" i="5"/>
  <c r="J99" i="5"/>
  <c r="J130" i="78"/>
  <c r="J63" i="5"/>
  <c r="J97" i="5"/>
  <c r="J128" i="78"/>
  <c r="J110" i="5"/>
  <c r="J141" i="78"/>
  <c r="J52" i="5"/>
  <c r="J73" i="5"/>
  <c r="J46" i="5"/>
  <c r="J51" i="5"/>
  <c r="J59" i="5"/>
  <c r="J74" i="5"/>
  <c r="J105" i="78"/>
  <c r="J82" i="5"/>
  <c r="J113" i="78"/>
  <c r="J98" i="5"/>
  <c r="J129" i="78"/>
  <c r="K151" i="78"/>
  <c r="J47" i="5"/>
  <c r="J19" i="5"/>
  <c r="H69" i="78"/>
  <c r="J53" i="5"/>
  <c r="J115" i="5"/>
  <c r="J146" i="78"/>
  <c r="J88" i="5"/>
  <c r="J119" i="78"/>
  <c r="J94" i="5"/>
  <c r="J125" i="78"/>
  <c r="J111" i="5"/>
  <c r="J142" i="78"/>
  <c r="J72" i="5"/>
  <c r="J81" i="5"/>
  <c r="J112" i="78"/>
  <c r="J50" i="5"/>
  <c r="J71" i="5"/>
  <c r="J108" i="5"/>
  <c r="J139" i="78"/>
  <c r="J96" i="5"/>
  <c r="J127" i="78"/>
  <c r="J66" i="5"/>
  <c r="J116" i="5"/>
  <c r="J147" i="78"/>
  <c r="J119" i="5"/>
  <c r="J150" i="78"/>
  <c r="J85" i="5"/>
  <c r="J116" i="78"/>
  <c r="J60" i="5"/>
  <c r="J58" i="5"/>
  <c r="M151" i="78"/>
  <c r="J118" i="5"/>
  <c r="J149" i="78"/>
  <c r="J45" i="5"/>
  <c r="G152" i="78"/>
  <c r="J78" i="5"/>
  <c r="J109" i="78"/>
  <c r="J54" i="5"/>
  <c r="J69" i="5"/>
  <c r="J68" i="5"/>
  <c r="J90" i="5"/>
  <c r="J121" i="78"/>
  <c r="J49" i="5"/>
  <c r="J79" i="5"/>
  <c r="J110" i="78"/>
  <c r="J62" i="5"/>
  <c r="J93" i="5"/>
  <c r="J124" i="78"/>
  <c r="J105" i="5"/>
  <c r="J136" i="78"/>
  <c r="J57" i="5"/>
  <c r="J87" i="5"/>
  <c r="J118" i="78"/>
  <c r="J86" i="5"/>
  <c r="J117" i="78"/>
  <c r="J117" i="5"/>
  <c r="J148" i="78"/>
  <c r="J114" i="5"/>
  <c r="J145" i="78"/>
  <c r="J61" i="5"/>
  <c r="J103" i="5"/>
  <c r="J134" i="78"/>
  <c r="J48" i="5"/>
  <c r="J106" i="5"/>
  <c r="J137" i="78"/>
  <c r="J56" i="5"/>
  <c r="J44" i="5"/>
  <c r="I151" i="78"/>
  <c r="J83" i="5"/>
  <c r="J114" i="78"/>
  <c r="J69" i="78"/>
  <c r="J91" i="5"/>
  <c r="J122" i="78"/>
  <c r="J92" i="5"/>
  <c r="J123" i="78"/>
  <c r="J100" i="5"/>
  <c r="J131" i="78"/>
  <c r="J64" i="5"/>
  <c r="J77" i="5"/>
  <c r="J108" i="78"/>
  <c r="J95" i="5"/>
  <c r="J126" i="78"/>
  <c r="J113" i="5"/>
  <c r="J144" i="78"/>
  <c r="J104" i="5"/>
  <c r="J135" i="78"/>
  <c r="J102" i="5"/>
  <c r="J133" i="78"/>
  <c r="J76" i="5"/>
  <c r="J107" i="78"/>
  <c r="J84" i="5"/>
  <c r="J115" i="78"/>
  <c r="J107" i="5"/>
  <c r="J138" i="78"/>
  <c r="J80" i="5"/>
  <c r="J111" i="78"/>
  <c r="J89" i="5"/>
  <c r="J120" i="78"/>
  <c r="J70" i="5"/>
  <c r="I69" i="78"/>
  <c r="J55" i="5"/>
  <c r="J109" i="5"/>
  <c r="J140" i="78"/>
  <c r="J67" i="5"/>
  <c r="J101" i="5"/>
  <c r="J132" i="78"/>
  <c r="J112" i="5"/>
  <c r="J143" i="78"/>
  <c r="E165" i="164" l="1"/>
  <c r="H165" i="164"/>
  <c r="G165" i="164"/>
  <c r="K165" i="164"/>
  <c r="D165" i="164"/>
  <c r="C165" i="164"/>
  <c r="I165" i="164"/>
  <c r="F165" i="164"/>
  <c r="J165" i="164"/>
  <c r="I152" i="78"/>
  <c r="J120" i="5"/>
  <c r="M181" i="18" l="1"/>
  <c r="G186" i="18" s="1"/>
  <c r="I87" i="10" l="1"/>
  <c r="K87" i="10" s="1"/>
  <c r="L87" i="10" s="1"/>
  <c r="I81" i="10"/>
  <c r="K81" i="10" s="1"/>
  <c r="L81" i="10" s="1"/>
  <c r="I68" i="10"/>
  <c r="K68" i="10" s="1"/>
  <c r="L68" i="10" s="1"/>
  <c r="I78" i="10"/>
  <c r="K78" i="10" s="1"/>
  <c r="L78" i="10" s="1"/>
  <c r="I94" i="10"/>
  <c r="K94" i="10" s="1"/>
  <c r="L94" i="10" s="1"/>
  <c r="H187" i="78" s="1"/>
  <c r="I75" i="10"/>
  <c r="K75" i="10" s="1"/>
  <c r="L75" i="10" s="1"/>
  <c r="I85" i="10"/>
  <c r="K85" i="10" s="1"/>
  <c r="L85" i="10" s="1"/>
  <c r="H178" i="78" s="1"/>
  <c r="N178" i="78" s="1"/>
  <c r="G22" i="10"/>
  <c r="I22" i="10" s="1"/>
  <c r="J22" i="10" s="1"/>
  <c r="I72" i="10"/>
  <c r="K72" i="10" s="1"/>
  <c r="L72" i="10" s="1"/>
  <c r="I80" i="10"/>
  <c r="K80" i="10" s="1"/>
  <c r="L80" i="10" s="1"/>
  <c r="I88" i="10"/>
  <c r="K88" i="10" s="1"/>
  <c r="L88" i="10" s="1"/>
  <c r="I69" i="10"/>
  <c r="K69" i="10" s="1"/>
  <c r="L69" i="10" s="1"/>
  <c r="I74" i="10"/>
  <c r="K74" i="10" s="1"/>
  <c r="L74" i="10" s="1"/>
  <c r="I73" i="10"/>
  <c r="K73" i="10" s="1"/>
  <c r="L73" i="10" s="1"/>
  <c r="I90" i="10"/>
  <c r="K90" i="10" s="1"/>
  <c r="L90" i="10" s="1"/>
  <c r="G20" i="10"/>
  <c r="I20" i="10" s="1"/>
  <c r="J20" i="10" s="1"/>
  <c r="I93" i="10"/>
  <c r="K93" i="10" s="1"/>
  <c r="L93" i="10" s="1"/>
  <c r="I77" i="10"/>
  <c r="K77" i="10" s="1"/>
  <c r="L77" i="10" s="1"/>
  <c r="I92" i="10"/>
  <c r="K92" i="10" s="1"/>
  <c r="L92" i="10" s="1"/>
  <c r="G15" i="10"/>
  <c r="I15" i="10" s="1"/>
  <c r="J15" i="10" s="1"/>
  <c r="I89" i="10"/>
  <c r="K89" i="10" s="1"/>
  <c r="L89" i="10" s="1"/>
  <c r="I70" i="10"/>
  <c r="K70" i="10" s="1"/>
  <c r="L70" i="10" s="1"/>
  <c r="I67" i="10"/>
  <c r="I71" i="10"/>
  <c r="K71" i="10" s="1"/>
  <c r="L71" i="10" s="1"/>
  <c r="I79" i="10"/>
  <c r="K79" i="10" s="1"/>
  <c r="L79" i="10" s="1"/>
  <c r="G19" i="10"/>
  <c r="I19" i="10" s="1"/>
  <c r="J19" i="10" s="1"/>
  <c r="G23" i="10"/>
  <c r="I23" i="10" s="1"/>
  <c r="J23" i="10" s="1"/>
  <c r="I84" i="10"/>
  <c r="K84" i="10" s="1"/>
  <c r="L84" i="10" s="1"/>
  <c r="I86" i="10"/>
  <c r="K86" i="10" s="1"/>
  <c r="L86" i="10" s="1"/>
  <c r="G16" i="10"/>
  <c r="I16" i="10" s="1"/>
  <c r="J16" i="10" s="1"/>
  <c r="G18" i="10"/>
  <c r="I18" i="10" s="1"/>
  <c r="J18" i="10" s="1"/>
  <c r="G21" i="10"/>
  <c r="I21" i="10" s="1"/>
  <c r="J21" i="10" s="1"/>
  <c r="I83" i="10"/>
  <c r="K83" i="10" s="1"/>
  <c r="L83" i="10" s="1"/>
  <c r="G17" i="10"/>
  <c r="I17" i="10" s="1"/>
  <c r="J17" i="10" s="1"/>
  <c r="I76" i="10"/>
  <c r="K76" i="10" s="1"/>
  <c r="L76" i="10" s="1"/>
  <c r="I82" i="10"/>
  <c r="K82" i="10" s="1"/>
  <c r="L82" i="10" s="1"/>
  <c r="I91" i="10"/>
  <c r="K91" i="10" s="1"/>
  <c r="L91" i="10" s="1"/>
  <c r="I66" i="10"/>
  <c r="K66" i="10" s="1"/>
  <c r="E122" i="18"/>
  <c r="G122" i="18" s="1"/>
  <c r="G14" i="10"/>
  <c r="H177" i="78" l="1"/>
  <c r="H99" i="164"/>
  <c r="H176" i="12"/>
  <c r="J176" i="12" s="1"/>
  <c r="H93" i="78"/>
  <c r="H92" i="12"/>
  <c r="J92" i="12" s="1"/>
  <c r="H192" i="164"/>
  <c r="H108" i="164"/>
  <c r="H102" i="78"/>
  <c r="H101" i="12"/>
  <c r="J101" i="12" s="1"/>
  <c r="H201" i="164"/>
  <c r="H186" i="78"/>
  <c r="H185" i="12"/>
  <c r="J185" i="12" s="1"/>
  <c r="H24" i="78"/>
  <c r="H24" i="12"/>
  <c r="J24" i="12" s="1"/>
  <c r="G28" i="164"/>
  <c r="H87" i="12"/>
  <c r="J87" i="12" s="1"/>
  <c r="H171" i="12"/>
  <c r="J171" i="12" s="1"/>
  <c r="H88" i="78"/>
  <c r="H94" i="164"/>
  <c r="H172" i="78"/>
  <c r="H187" i="164"/>
  <c r="H81" i="12"/>
  <c r="J81" i="12" s="1"/>
  <c r="H165" i="12"/>
  <c r="J165" i="12" s="1"/>
  <c r="H82" i="78"/>
  <c r="H88" i="164"/>
  <c r="H166" i="78"/>
  <c r="H181" i="164"/>
  <c r="H23" i="12"/>
  <c r="J23" i="12" s="1"/>
  <c r="G27" i="164"/>
  <c r="H23" i="78"/>
  <c r="H99" i="78"/>
  <c r="H98" i="12"/>
  <c r="J98" i="12" s="1"/>
  <c r="H198" i="164"/>
  <c r="H183" i="78"/>
  <c r="H105" i="164"/>
  <c r="H182" i="12"/>
  <c r="J182" i="12" s="1"/>
  <c r="H91" i="12"/>
  <c r="J91" i="12" s="1"/>
  <c r="H98" i="164"/>
  <c r="H92" i="78"/>
  <c r="H176" i="78"/>
  <c r="H175" i="12"/>
  <c r="J175" i="12" s="1"/>
  <c r="H191" i="164"/>
  <c r="H162" i="78"/>
  <c r="H161" i="12"/>
  <c r="J161" i="12" s="1"/>
  <c r="H78" i="78"/>
  <c r="H77" i="12"/>
  <c r="J77" i="12" s="1"/>
  <c r="H84" i="164"/>
  <c r="H177" i="164"/>
  <c r="H90" i="12"/>
  <c r="J90" i="12" s="1"/>
  <c r="H91" i="78"/>
  <c r="H97" i="164"/>
  <c r="H175" i="78"/>
  <c r="H190" i="164"/>
  <c r="H174" i="12"/>
  <c r="J174" i="12" s="1"/>
  <c r="H86" i="164"/>
  <c r="H163" i="12"/>
  <c r="J163" i="12" s="1"/>
  <c r="H79" i="12"/>
  <c r="J79" i="12" s="1"/>
  <c r="H80" i="78"/>
  <c r="H179" i="164"/>
  <c r="H164" i="78"/>
  <c r="H82" i="12"/>
  <c r="J82" i="12" s="1"/>
  <c r="H89" i="164"/>
  <c r="H83" i="78"/>
  <c r="H166" i="12"/>
  <c r="J166" i="12" s="1"/>
  <c r="H167" i="78"/>
  <c r="H182" i="164"/>
  <c r="H22" i="12"/>
  <c r="J22" i="12" s="1"/>
  <c r="H22" i="78"/>
  <c r="G26" i="164"/>
  <c r="H97" i="78"/>
  <c r="H96" i="12"/>
  <c r="J96" i="12" s="1"/>
  <c r="H196" i="164"/>
  <c r="H103" i="164"/>
  <c r="H180" i="12"/>
  <c r="J180" i="12" s="1"/>
  <c r="H181" i="78"/>
  <c r="H184" i="78"/>
  <c r="H106" i="164"/>
  <c r="H100" i="78"/>
  <c r="H99" i="12"/>
  <c r="J99" i="12" s="1"/>
  <c r="H199" i="164"/>
  <c r="H183" i="12"/>
  <c r="J183" i="12" s="1"/>
  <c r="H85" i="164"/>
  <c r="H79" i="78"/>
  <c r="H162" i="12"/>
  <c r="J162" i="12" s="1"/>
  <c r="H78" i="12"/>
  <c r="J78" i="12" s="1"/>
  <c r="H163" i="78"/>
  <c r="H178" i="164"/>
  <c r="G34" i="10"/>
  <c r="I14" i="10"/>
  <c r="G24" i="164"/>
  <c r="H20" i="12"/>
  <c r="J20" i="12" s="1"/>
  <c r="H20" i="78"/>
  <c r="H89" i="78"/>
  <c r="H95" i="164"/>
  <c r="H173" i="78"/>
  <c r="H172" i="12"/>
  <c r="J172" i="12" s="1"/>
  <c r="H88" i="12"/>
  <c r="J88" i="12" s="1"/>
  <c r="H188" i="164"/>
  <c r="H27" i="12"/>
  <c r="J27" i="12" s="1"/>
  <c r="H27" i="78"/>
  <c r="G31" i="164"/>
  <c r="H21" i="78"/>
  <c r="G25" i="164"/>
  <c r="H21" i="12"/>
  <c r="J21" i="12" s="1"/>
  <c r="K67" i="10"/>
  <c r="L67" i="10" s="1"/>
  <c r="H179" i="78"/>
  <c r="H94" i="12"/>
  <c r="J94" i="12" s="1"/>
  <c r="H95" i="78"/>
  <c r="H101" i="164"/>
  <c r="H194" i="164"/>
  <c r="H178" i="12"/>
  <c r="J178" i="12" s="1"/>
  <c r="H80" i="12"/>
  <c r="J80" i="12" s="1"/>
  <c r="H164" i="12"/>
  <c r="J164" i="12" s="1"/>
  <c r="H81" i="78"/>
  <c r="H87" i="164"/>
  <c r="H165" i="78"/>
  <c r="H180" i="164"/>
  <c r="H86" i="78"/>
  <c r="H169" i="12"/>
  <c r="J169" i="12" s="1"/>
  <c r="H92" i="164"/>
  <c r="H85" i="12"/>
  <c r="J85" i="12" s="1"/>
  <c r="H170" i="78"/>
  <c r="H185" i="164"/>
  <c r="H184" i="164"/>
  <c r="H84" i="12"/>
  <c r="J84" i="12" s="1"/>
  <c r="H169" i="78"/>
  <c r="H85" i="78"/>
  <c r="H91" i="164"/>
  <c r="H168" i="12"/>
  <c r="J168" i="12" s="1"/>
  <c r="J187" i="78"/>
  <c r="L187" i="78"/>
  <c r="N187" i="78"/>
  <c r="H25" i="78"/>
  <c r="H25" i="12"/>
  <c r="J25" i="12" s="1"/>
  <c r="G29" i="164"/>
  <c r="H98" i="78"/>
  <c r="H182" i="78"/>
  <c r="H104" i="164"/>
  <c r="H97" i="12"/>
  <c r="J97" i="12" s="1"/>
  <c r="H181" i="12"/>
  <c r="J181" i="12" s="1"/>
  <c r="H197" i="164"/>
  <c r="H19" i="78"/>
  <c r="H19" i="12"/>
  <c r="J19" i="12" s="1"/>
  <c r="G23" i="164"/>
  <c r="L66" i="10"/>
  <c r="H101" i="78"/>
  <c r="H184" i="12"/>
  <c r="J184" i="12" s="1"/>
  <c r="H107" i="164"/>
  <c r="H100" i="12"/>
  <c r="J100" i="12" s="1"/>
  <c r="H200" i="164"/>
  <c r="H185" i="78"/>
  <c r="H26" i="12"/>
  <c r="J26" i="12" s="1"/>
  <c r="G30" i="164"/>
  <c r="H26" i="78"/>
  <c r="L178" i="78"/>
  <c r="J178" i="78"/>
  <c r="H84" i="78"/>
  <c r="H90" i="164"/>
  <c r="H83" i="12"/>
  <c r="J83" i="12" s="1"/>
  <c r="H167" i="12"/>
  <c r="J167" i="12" s="1"/>
  <c r="H183" i="164"/>
  <c r="H177" i="12"/>
  <c r="J177" i="12" s="1"/>
  <c r="H93" i="12"/>
  <c r="J93" i="12" s="1"/>
  <c r="H100" i="164"/>
  <c r="H94" i="78"/>
  <c r="H86" i="12"/>
  <c r="J86" i="12" s="1"/>
  <c r="H93" i="164"/>
  <c r="H186" i="164"/>
  <c r="H87" i="78"/>
  <c r="H170" i="12"/>
  <c r="J170" i="12" s="1"/>
  <c r="H171" i="78"/>
  <c r="H193" i="164"/>
  <c r="H90" i="78"/>
  <c r="H96" i="164"/>
  <c r="H173" i="12"/>
  <c r="J173" i="12" s="1"/>
  <c r="H189" i="164"/>
  <c r="H174" i="78"/>
  <c r="H89" i="12"/>
  <c r="J89" i="12" s="1"/>
  <c r="H186" i="12"/>
  <c r="J186" i="12" s="1"/>
  <c r="H103" i="78"/>
  <c r="H109" i="164"/>
  <c r="H202" i="164"/>
  <c r="H102" i="12"/>
  <c r="J102" i="12" s="1"/>
  <c r="H96" i="78"/>
  <c r="H95" i="12"/>
  <c r="J95" i="12" s="1"/>
  <c r="H179" i="12"/>
  <c r="J179" i="12" s="1"/>
  <c r="H180" i="78"/>
  <c r="H102" i="164"/>
  <c r="H195" i="164"/>
  <c r="H76" i="12"/>
  <c r="J76" i="12" s="1"/>
  <c r="H77" i="78"/>
  <c r="H83" i="164"/>
  <c r="H176" i="164"/>
  <c r="H161" i="78"/>
  <c r="H160" i="12"/>
  <c r="J160" i="12" s="1"/>
  <c r="H168" i="78"/>
  <c r="J180" i="78" l="1"/>
  <c r="L180" i="78"/>
  <c r="N180" i="78"/>
  <c r="Z196" i="164"/>
  <c r="X196" i="164"/>
  <c r="J196" i="164"/>
  <c r="P196" i="164"/>
  <c r="T196" i="164"/>
  <c r="N196" i="164"/>
  <c r="V196" i="164"/>
  <c r="R196" i="164"/>
  <c r="L196" i="164"/>
  <c r="J164" i="78"/>
  <c r="L164" i="78"/>
  <c r="N164" i="78"/>
  <c r="J177" i="164"/>
  <c r="L177" i="164"/>
  <c r="P177" i="164"/>
  <c r="V177" i="164"/>
  <c r="R177" i="164"/>
  <c r="Z177" i="164"/>
  <c r="N177" i="164"/>
  <c r="X177" i="164"/>
  <c r="T177" i="164"/>
  <c r="J82" i="78"/>
  <c r="L82" i="78"/>
  <c r="N82" i="78"/>
  <c r="U30" i="164"/>
  <c r="Q30" i="164"/>
  <c r="Y30" i="164"/>
  <c r="K30" i="164"/>
  <c r="S30" i="164"/>
  <c r="O30" i="164"/>
  <c r="I30" i="164"/>
  <c r="W30" i="164"/>
  <c r="M30" i="164"/>
  <c r="N19" i="78"/>
  <c r="L19" i="78"/>
  <c r="J19" i="78"/>
  <c r="N86" i="78"/>
  <c r="L86" i="78"/>
  <c r="J86" i="78"/>
  <c r="J179" i="78"/>
  <c r="N179" i="78"/>
  <c r="L179" i="78"/>
  <c r="L173" i="78"/>
  <c r="N173" i="78"/>
  <c r="J173" i="78"/>
  <c r="L79" i="78"/>
  <c r="N79" i="78"/>
  <c r="J79" i="78"/>
  <c r="N179" i="164"/>
  <c r="V179" i="164"/>
  <c r="P179" i="164"/>
  <c r="X179" i="164"/>
  <c r="Z179" i="164"/>
  <c r="L179" i="164"/>
  <c r="J179" i="164"/>
  <c r="T179" i="164"/>
  <c r="R179" i="164"/>
  <c r="V84" i="164"/>
  <c r="J84" i="164"/>
  <c r="Z84" i="164"/>
  <c r="N84" i="164"/>
  <c r="T84" i="164"/>
  <c r="X84" i="164"/>
  <c r="P84" i="164"/>
  <c r="L84" i="164"/>
  <c r="R84" i="164"/>
  <c r="Z105" i="164"/>
  <c r="T105" i="164"/>
  <c r="P105" i="164"/>
  <c r="R105" i="164"/>
  <c r="N105" i="164"/>
  <c r="X105" i="164"/>
  <c r="V105" i="164"/>
  <c r="J105" i="164"/>
  <c r="L105" i="164"/>
  <c r="L186" i="78"/>
  <c r="J186" i="78"/>
  <c r="N186" i="78"/>
  <c r="N197" i="164"/>
  <c r="J197" i="164"/>
  <c r="X197" i="164"/>
  <c r="T197" i="164"/>
  <c r="R197" i="164"/>
  <c r="Z197" i="164"/>
  <c r="P197" i="164"/>
  <c r="L197" i="164"/>
  <c r="V197" i="164"/>
  <c r="Z180" i="164"/>
  <c r="P180" i="164"/>
  <c r="X180" i="164"/>
  <c r="T180" i="164"/>
  <c r="J180" i="164"/>
  <c r="N180" i="164"/>
  <c r="R180" i="164"/>
  <c r="L180" i="164"/>
  <c r="V180" i="164"/>
  <c r="P95" i="164"/>
  <c r="X95" i="164"/>
  <c r="R95" i="164"/>
  <c r="V95" i="164"/>
  <c r="J95" i="164"/>
  <c r="L95" i="164"/>
  <c r="Z95" i="164"/>
  <c r="T95" i="164"/>
  <c r="N95" i="164"/>
  <c r="X85" i="164"/>
  <c r="L85" i="164"/>
  <c r="T85" i="164"/>
  <c r="J85" i="164"/>
  <c r="N85" i="164"/>
  <c r="P85" i="164"/>
  <c r="R85" i="164"/>
  <c r="Z85" i="164"/>
  <c r="V85" i="164"/>
  <c r="L97" i="78"/>
  <c r="J97" i="78"/>
  <c r="N97" i="78"/>
  <c r="J80" i="78"/>
  <c r="N80" i="78"/>
  <c r="L80" i="78"/>
  <c r="J183" i="78"/>
  <c r="N183" i="78"/>
  <c r="L183" i="78"/>
  <c r="J201" i="164"/>
  <c r="N201" i="164"/>
  <c r="Z201" i="164"/>
  <c r="L201" i="164"/>
  <c r="X201" i="164"/>
  <c r="T201" i="164"/>
  <c r="R201" i="164"/>
  <c r="P201" i="164"/>
  <c r="V201" i="164"/>
  <c r="J96" i="164"/>
  <c r="Z96" i="164"/>
  <c r="T96" i="164"/>
  <c r="P96" i="164"/>
  <c r="N96" i="164"/>
  <c r="V96" i="164"/>
  <c r="R96" i="164"/>
  <c r="L96" i="164"/>
  <c r="X96" i="164"/>
  <c r="L185" i="78"/>
  <c r="N185" i="78"/>
  <c r="J185" i="78"/>
  <c r="N91" i="164"/>
  <c r="P91" i="164"/>
  <c r="T91" i="164"/>
  <c r="J91" i="164"/>
  <c r="L91" i="164"/>
  <c r="V91" i="164"/>
  <c r="R91" i="164"/>
  <c r="Z91" i="164"/>
  <c r="X91" i="164"/>
  <c r="N165" i="78"/>
  <c r="J165" i="78"/>
  <c r="L165" i="78"/>
  <c r="H76" i="78"/>
  <c r="H82" i="164"/>
  <c r="H75" i="12"/>
  <c r="J75" i="12" s="1"/>
  <c r="H159" i="12"/>
  <c r="J159" i="12" s="1"/>
  <c r="H160" i="78"/>
  <c r="H175" i="164"/>
  <c r="L89" i="78"/>
  <c r="J89" i="78"/>
  <c r="N89" i="78"/>
  <c r="I26" i="164"/>
  <c r="Y26" i="164"/>
  <c r="O26" i="164"/>
  <c r="Q26" i="164"/>
  <c r="U26" i="164"/>
  <c r="K26" i="164"/>
  <c r="M26" i="164"/>
  <c r="S26" i="164"/>
  <c r="W26" i="164"/>
  <c r="L78" i="78"/>
  <c r="J78" i="78"/>
  <c r="N78" i="78"/>
  <c r="T198" i="164"/>
  <c r="L198" i="164"/>
  <c r="Z198" i="164"/>
  <c r="N198" i="164"/>
  <c r="P198" i="164"/>
  <c r="J198" i="164"/>
  <c r="X198" i="164"/>
  <c r="V198" i="164"/>
  <c r="R198" i="164"/>
  <c r="J187" i="164"/>
  <c r="V187" i="164"/>
  <c r="X187" i="164"/>
  <c r="T187" i="164"/>
  <c r="Z187" i="164"/>
  <c r="R187" i="164"/>
  <c r="P187" i="164"/>
  <c r="L187" i="164"/>
  <c r="N187" i="164"/>
  <c r="N200" i="164"/>
  <c r="Z200" i="164"/>
  <c r="X200" i="164"/>
  <c r="P200" i="164"/>
  <c r="J200" i="164"/>
  <c r="V200" i="164"/>
  <c r="T200" i="164"/>
  <c r="R200" i="164"/>
  <c r="L200" i="164"/>
  <c r="N85" i="78"/>
  <c r="L85" i="78"/>
  <c r="J85" i="78"/>
  <c r="L87" i="164"/>
  <c r="R87" i="164"/>
  <c r="J87" i="164"/>
  <c r="T87" i="164"/>
  <c r="N87" i="164"/>
  <c r="X87" i="164"/>
  <c r="P87" i="164"/>
  <c r="V87" i="164"/>
  <c r="Z87" i="164"/>
  <c r="L20" i="78"/>
  <c r="N20" i="78"/>
  <c r="J20" i="78"/>
  <c r="P199" i="164"/>
  <c r="T199" i="164"/>
  <c r="X199" i="164"/>
  <c r="Z199" i="164"/>
  <c r="V199" i="164"/>
  <c r="N199" i="164"/>
  <c r="L199" i="164"/>
  <c r="J199" i="164"/>
  <c r="R199" i="164"/>
  <c r="J22" i="78"/>
  <c r="L22" i="78"/>
  <c r="N22" i="78"/>
  <c r="L172" i="78"/>
  <c r="N172" i="78"/>
  <c r="J172" i="78"/>
  <c r="N102" i="78"/>
  <c r="L102" i="78"/>
  <c r="J102" i="78"/>
  <c r="R193" i="164"/>
  <c r="X193" i="164"/>
  <c r="N193" i="164"/>
  <c r="P193" i="164"/>
  <c r="J193" i="164"/>
  <c r="L193" i="164"/>
  <c r="Z193" i="164"/>
  <c r="T193" i="164"/>
  <c r="V193" i="164"/>
  <c r="N183" i="164"/>
  <c r="P183" i="164"/>
  <c r="V183" i="164"/>
  <c r="T183" i="164"/>
  <c r="Z183" i="164"/>
  <c r="X183" i="164"/>
  <c r="L183" i="164"/>
  <c r="R183" i="164"/>
  <c r="J183" i="164"/>
  <c r="V104" i="164"/>
  <c r="J104" i="164"/>
  <c r="R104" i="164"/>
  <c r="P104" i="164"/>
  <c r="T104" i="164"/>
  <c r="X104" i="164"/>
  <c r="L104" i="164"/>
  <c r="N104" i="164"/>
  <c r="Z104" i="164"/>
  <c r="J169" i="78"/>
  <c r="N169" i="78"/>
  <c r="L169" i="78"/>
  <c r="J81" i="78"/>
  <c r="L81" i="78"/>
  <c r="N81" i="78"/>
  <c r="I25" i="164"/>
  <c r="O25" i="164"/>
  <c r="M25" i="164"/>
  <c r="Q25" i="164"/>
  <c r="U25" i="164"/>
  <c r="K25" i="164"/>
  <c r="W25" i="164"/>
  <c r="S25" i="164"/>
  <c r="Y25" i="164"/>
  <c r="T86" i="164"/>
  <c r="J86" i="164"/>
  <c r="N86" i="164"/>
  <c r="P86" i="164"/>
  <c r="Z86" i="164"/>
  <c r="X86" i="164"/>
  <c r="L86" i="164"/>
  <c r="R86" i="164"/>
  <c r="V86" i="164"/>
  <c r="N162" i="78"/>
  <c r="L162" i="78"/>
  <c r="J162" i="78"/>
  <c r="J99" i="78"/>
  <c r="L99" i="78"/>
  <c r="N99" i="78"/>
  <c r="T94" i="164"/>
  <c r="R94" i="164"/>
  <c r="N94" i="164"/>
  <c r="L94" i="164"/>
  <c r="V94" i="164"/>
  <c r="X94" i="164"/>
  <c r="J94" i="164"/>
  <c r="Z94" i="164"/>
  <c r="P94" i="164"/>
  <c r="Z108" i="164"/>
  <c r="L108" i="164"/>
  <c r="X108" i="164"/>
  <c r="V108" i="164"/>
  <c r="R108" i="164"/>
  <c r="T108" i="164"/>
  <c r="J108" i="164"/>
  <c r="N108" i="164"/>
  <c r="P108" i="164"/>
  <c r="J26" i="78"/>
  <c r="L26" i="78"/>
  <c r="N26" i="78"/>
  <c r="J90" i="78"/>
  <c r="L90" i="78"/>
  <c r="N90" i="78"/>
  <c r="L168" i="78"/>
  <c r="N168" i="78"/>
  <c r="J168" i="78"/>
  <c r="J171" i="78"/>
  <c r="N171" i="78"/>
  <c r="L171" i="78"/>
  <c r="T107" i="164"/>
  <c r="X107" i="164"/>
  <c r="Z107" i="164"/>
  <c r="L107" i="164"/>
  <c r="P107" i="164"/>
  <c r="N107" i="164"/>
  <c r="R107" i="164"/>
  <c r="J107" i="164"/>
  <c r="V107" i="164"/>
  <c r="N182" i="78"/>
  <c r="J182" i="78"/>
  <c r="L182" i="78"/>
  <c r="J21" i="78"/>
  <c r="N21" i="78"/>
  <c r="L21" i="78"/>
  <c r="W24" i="164"/>
  <c r="M24" i="164"/>
  <c r="K24" i="164"/>
  <c r="Q24" i="164"/>
  <c r="S24" i="164"/>
  <c r="O24" i="164"/>
  <c r="I24" i="164"/>
  <c r="Y24" i="164"/>
  <c r="U24" i="164"/>
  <c r="J100" i="78"/>
  <c r="L100" i="78"/>
  <c r="N100" i="78"/>
  <c r="T182" i="164"/>
  <c r="R182" i="164"/>
  <c r="N182" i="164"/>
  <c r="J182" i="164"/>
  <c r="V182" i="164"/>
  <c r="L182" i="164"/>
  <c r="P182" i="164"/>
  <c r="Z182" i="164"/>
  <c r="X182" i="164"/>
  <c r="J191" i="164"/>
  <c r="Z191" i="164"/>
  <c r="L191" i="164"/>
  <c r="V191" i="164"/>
  <c r="N191" i="164"/>
  <c r="X191" i="164"/>
  <c r="R191" i="164"/>
  <c r="T191" i="164"/>
  <c r="P191" i="164"/>
  <c r="L23" i="78"/>
  <c r="N23" i="78"/>
  <c r="J23" i="78"/>
  <c r="J88" i="78"/>
  <c r="N88" i="78"/>
  <c r="L88" i="78"/>
  <c r="R192" i="164"/>
  <c r="P192" i="164"/>
  <c r="L192" i="164"/>
  <c r="X192" i="164"/>
  <c r="J192" i="164"/>
  <c r="N192" i="164"/>
  <c r="V192" i="164"/>
  <c r="Z192" i="164"/>
  <c r="T192" i="164"/>
  <c r="J103" i="78"/>
  <c r="L103" i="78"/>
  <c r="N103" i="78"/>
  <c r="N98" i="78"/>
  <c r="J98" i="78"/>
  <c r="L98" i="78"/>
  <c r="P184" i="164"/>
  <c r="Z184" i="164"/>
  <c r="L184" i="164"/>
  <c r="T184" i="164"/>
  <c r="X184" i="164"/>
  <c r="R184" i="164"/>
  <c r="V184" i="164"/>
  <c r="J184" i="164"/>
  <c r="N184" i="164"/>
  <c r="W31" i="164"/>
  <c r="S31" i="164"/>
  <c r="U31" i="164"/>
  <c r="Y31" i="164"/>
  <c r="K31" i="164"/>
  <c r="I31" i="164"/>
  <c r="M31" i="164"/>
  <c r="Q31" i="164"/>
  <c r="O31" i="164"/>
  <c r="J12" i="10"/>
  <c r="I95" i="10" s="1"/>
  <c r="J14" i="10"/>
  <c r="I34" i="10"/>
  <c r="L106" i="164"/>
  <c r="J106" i="164"/>
  <c r="T106" i="164"/>
  <c r="P106" i="164"/>
  <c r="R106" i="164"/>
  <c r="V106" i="164"/>
  <c r="N106" i="164"/>
  <c r="X106" i="164"/>
  <c r="Z106" i="164"/>
  <c r="N167" i="78"/>
  <c r="J167" i="78"/>
  <c r="L167" i="78"/>
  <c r="R190" i="164"/>
  <c r="J190" i="164"/>
  <c r="N190" i="164"/>
  <c r="X190" i="164"/>
  <c r="L190" i="164"/>
  <c r="Z190" i="164"/>
  <c r="V190" i="164"/>
  <c r="P190" i="164"/>
  <c r="T190" i="164"/>
  <c r="K27" i="164"/>
  <c r="M27" i="164"/>
  <c r="Y27" i="164"/>
  <c r="U27" i="164"/>
  <c r="I27" i="164"/>
  <c r="Q27" i="164"/>
  <c r="S27" i="164"/>
  <c r="O27" i="164"/>
  <c r="W27" i="164"/>
  <c r="J94" i="78"/>
  <c r="N94" i="78"/>
  <c r="L94" i="78"/>
  <c r="L77" i="78"/>
  <c r="N77" i="78"/>
  <c r="J77" i="78"/>
  <c r="N87" i="78"/>
  <c r="J87" i="78"/>
  <c r="L87" i="78"/>
  <c r="T90" i="164"/>
  <c r="P90" i="164"/>
  <c r="J90" i="164"/>
  <c r="X90" i="164"/>
  <c r="N90" i="164"/>
  <c r="V90" i="164"/>
  <c r="Z90" i="164"/>
  <c r="L90" i="164"/>
  <c r="R90" i="164"/>
  <c r="N101" i="78"/>
  <c r="L101" i="78"/>
  <c r="J101" i="78"/>
  <c r="W29" i="164"/>
  <c r="K29" i="164"/>
  <c r="M29" i="164"/>
  <c r="U29" i="164"/>
  <c r="S29" i="164"/>
  <c r="O29" i="164"/>
  <c r="I29" i="164"/>
  <c r="Y29" i="164"/>
  <c r="Q29" i="164"/>
  <c r="N185" i="164"/>
  <c r="P185" i="164"/>
  <c r="Z185" i="164"/>
  <c r="R185" i="164"/>
  <c r="X185" i="164"/>
  <c r="L185" i="164"/>
  <c r="V185" i="164"/>
  <c r="T185" i="164"/>
  <c r="J185" i="164"/>
  <c r="J27" i="78"/>
  <c r="N27" i="78"/>
  <c r="L27" i="78"/>
  <c r="J184" i="78"/>
  <c r="N184" i="78"/>
  <c r="L184" i="78"/>
  <c r="N175" i="78"/>
  <c r="J175" i="78"/>
  <c r="L175" i="78"/>
  <c r="J176" i="78"/>
  <c r="L176" i="78"/>
  <c r="N176" i="78"/>
  <c r="J93" i="78"/>
  <c r="L93" i="78"/>
  <c r="N93" i="78"/>
  <c r="J176" i="164"/>
  <c r="T176" i="164"/>
  <c r="L176" i="164"/>
  <c r="V176" i="164"/>
  <c r="X176" i="164"/>
  <c r="R176" i="164"/>
  <c r="N176" i="164"/>
  <c r="P176" i="164"/>
  <c r="Z176" i="164"/>
  <c r="J186" i="164"/>
  <c r="T186" i="164"/>
  <c r="R186" i="164"/>
  <c r="X186" i="164"/>
  <c r="N186" i="164"/>
  <c r="P186" i="164"/>
  <c r="L186" i="164"/>
  <c r="Z186" i="164"/>
  <c r="V186" i="164"/>
  <c r="L84" i="78"/>
  <c r="J84" i="78"/>
  <c r="N84" i="78"/>
  <c r="H74" i="12"/>
  <c r="J74" i="12" s="1"/>
  <c r="H174" i="164"/>
  <c r="H158" i="12"/>
  <c r="J158" i="12" s="1"/>
  <c r="H159" i="78"/>
  <c r="H75" i="78"/>
  <c r="H81" i="164"/>
  <c r="L170" i="78"/>
  <c r="N170" i="78"/>
  <c r="J170" i="78"/>
  <c r="R194" i="164"/>
  <c r="V194" i="164"/>
  <c r="L194" i="164"/>
  <c r="N194" i="164"/>
  <c r="Z194" i="164"/>
  <c r="T194" i="164"/>
  <c r="J194" i="164"/>
  <c r="P194" i="164"/>
  <c r="X194" i="164"/>
  <c r="J178" i="164"/>
  <c r="X178" i="164"/>
  <c r="V178" i="164"/>
  <c r="L178" i="164"/>
  <c r="R178" i="164"/>
  <c r="Z178" i="164"/>
  <c r="P178" i="164"/>
  <c r="T178" i="164"/>
  <c r="N178" i="164"/>
  <c r="N181" i="78"/>
  <c r="L181" i="78"/>
  <c r="J181" i="78"/>
  <c r="J83" i="78"/>
  <c r="L83" i="78"/>
  <c r="N83" i="78"/>
  <c r="T97" i="164"/>
  <c r="L97" i="164"/>
  <c r="J97" i="164"/>
  <c r="X97" i="164"/>
  <c r="P97" i="164"/>
  <c r="N97" i="164"/>
  <c r="R97" i="164"/>
  <c r="V97" i="164"/>
  <c r="Z97" i="164"/>
  <c r="N92" i="78"/>
  <c r="J92" i="78"/>
  <c r="L92" i="78"/>
  <c r="X181" i="164"/>
  <c r="V181" i="164"/>
  <c r="J181" i="164"/>
  <c r="L181" i="164"/>
  <c r="Z181" i="164"/>
  <c r="N181" i="164"/>
  <c r="P181" i="164"/>
  <c r="R181" i="164"/>
  <c r="T181" i="164"/>
  <c r="I28" i="164"/>
  <c r="U28" i="164"/>
  <c r="Q28" i="164"/>
  <c r="K28" i="164"/>
  <c r="W28" i="164"/>
  <c r="O28" i="164"/>
  <c r="Y28" i="164"/>
  <c r="S28" i="164"/>
  <c r="M28" i="164"/>
  <c r="J100" i="164"/>
  <c r="L100" i="164"/>
  <c r="R100" i="164"/>
  <c r="T100" i="164"/>
  <c r="Z100" i="164"/>
  <c r="X100" i="164"/>
  <c r="V100" i="164"/>
  <c r="P100" i="164"/>
  <c r="N100" i="164"/>
  <c r="N96" i="78"/>
  <c r="L96" i="78"/>
  <c r="J96" i="78"/>
  <c r="N161" i="78"/>
  <c r="J161" i="78"/>
  <c r="L161" i="78"/>
  <c r="X109" i="164"/>
  <c r="Z109" i="164"/>
  <c r="L109" i="164"/>
  <c r="P109" i="164"/>
  <c r="T109" i="164"/>
  <c r="R109" i="164"/>
  <c r="V109" i="164"/>
  <c r="J109" i="164"/>
  <c r="N109" i="164"/>
  <c r="V83" i="164"/>
  <c r="T83" i="164"/>
  <c r="R83" i="164"/>
  <c r="P83" i="164"/>
  <c r="N83" i="164"/>
  <c r="L83" i="164"/>
  <c r="J83" i="164"/>
  <c r="X83" i="164"/>
  <c r="Z83" i="164"/>
  <c r="J174" i="78"/>
  <c r="L174" i="78"/>
  <c r="N174" i="78"/>
  <c r="R93" i="164"/>
  <c r="L93" i="164"/>
  <c r="N93" i="164"/>
  <c r="T93" i="164"/>
  <c r="P93" i="164"/>
  <c r="Z93" i="164"/>
  <c r="V93" i="164"/>
  <c r="J93" i="164"/>
  <c r="X93" i="164"/>
  <c r="J25" i="78"/>
  <c r="L25" i="78"/>
  <c r="N25" i="78"/>
  <c r="R101" i="164"/>
  <c r="X101" i="164"/>
  <c r="V101" i="164"/>
  <c r="N101" i="164"/>
  <c r="J101" i="164"/>
  <c r="T101" i="164"/>
  <c r="Z101" i="164"/>
  <c r="P101" i="164"/>
  <c r="L101" i="164"/>
  <c r="J188" i="164"/>
  <c r="Z188" i="164"/>
  <c r="N188" i="164"/>
  <c r="P188" i="164"/>
  <c r="X188" i="164"/>
  <c r="L188" i="164"/>
  <c r="T188" i="164"/>
  <c r="R188" i="164"/>
  <c r="V188" i="164"/>
  <c r="J163" i="78"/>
  <c r="L163" i="78"/>
  <c r="N163" i="78"/>
  <c r="V89" i="164"/>
  <c r="T89" i="164"/>
  <c r="X89" i="164"/>
  <c r="N89" i="164"/>
  <c r="Z89" i="164"/>
  <c r="L89" i="164"/>
  <c r="R89" i="164"/>
  <c r="P89" i="164"/>
  <c r="J89" i="164"/>
  <c r="L91" i="78"/>
  <c r="J91" i="78"/>
  <c r="N91" i="78"/>
  <c r="V98" i="164"/>
  <c r="L98" i="164"/>
  <c r="P98" i="164"/>
  <c r="J98" i="164"/>
  <c r="Z98" i="164"/>
  <c r="R98" i="164"/>
  <c r="X98" i="164"/>
  <c r="T98" i="164"/>
  <c r="N98" i="164"/>
  <c r="N166" i="78"/>
  <c r="L166" i="78"/>
  <c r="J166" i="78"/>
  <c r="P99" i="164"/>
  <c r="J99" i="164"/>
  <c r="N99" i="164"/>
  <c r="R99" i="164"/>
  <c r="V99" i="164"/>
  <c r="T99" i="164"/>
  <c r="Z99" i="164"/>
  <c r="L99" i="164"/>
  <c r="X99" i="164"/>
  <c r="Z202" i="164"/>
  <c r="N202" i="164"/>
  <c r="R202" i="164"/>
  <c r="P202" i="164"/>
  <c r="X202" i="164"/>
  <c r="V202" i="164"/>
  <c r="L202" i="164"/>
  <c r="T202" i="164"/>
  <c r="J202" i="164"/>
  <c r="X195" i="164"/>
  <c r="V195" i="164"/>
  <c r="R195" i="164"/>
  <c r="J195" i="164"/>
  <c r="N195" i="164"/>
  <c r="Z195" i="164"/>
  <c r="P195" i="164"/>
  <c r="T195" i="164"/>
  <c r="L195" i="164"/>
  <c r="V102" i="164"/>
  <c r="L102" i="164"/>
  <c r="T102" i="164"/>
  <c r="R102" i="164"/>
  <c r="N102" i="164"/>
  <c r="Z102" i="164"/>
  <c r="X102" i="164"/>
  <c r="J102" i="164"/>
  <c r="P102" i="164"/>
  <c r="P189" i="164"/>
  <c r="T189" i="164"/>
  <c r="R189" i="164"/>
  <c r="L189" i="164"/>
  <c r="V189" i="164"/>
  <c r="Z189" i="164"/>
  <c r="X189" i="164"/>
  <c r="N189" i="164"/>
  <c r="J189" i="164"/>
  <c r="I23" i="164"/>
  <c r="M23" i="164"/>
  <c r="K23" i="164"/>
  <c r="S23" i="164"/>
  <c r="W23" i="164"/>
  <c r="Q23" i="164"/>
  <c r="Y23" i="164"/>
  <c r="U23" i="164"/>
  <c r="O23" i="164"/>
  <c r="Z92" i="164"/>
  <c r="V92" i="164"/>
  <c r="R92" i="164"/>
  <c r="P92" i="164"/>
  <c r="T92" i="164"/>
  <c r="X92" i="164"/>
  <c r="N92" i="164"/>
  <c r="J92" i="164"/>
  <c r="L92" i="164"/>
  <c r="N95" i="78"/>
  <c r="L95" i="78"/>
  <c r="J95" i="78"/>
  <c r="J103" i="164"/>
  <c r="R103" i="164"/>
  <c r="N103" i="164"/>
  <c r="P103" i="164"/>
  <c r="L103" i="164"/>
  <c r="X103" i="164"/>
  <c r="V103" i="164"/>
  <c r="Z103" i="164"/>
  <c r="T103" i="164"/>
  <c r="X88" i="164"/>
  <c r="L88" i="164"/>
  <c r="R88" i="164"/>
  <c r="J88" i="164"/>
  <c r="N88" i="164"/>
  <c r="T88" i="164"/>
  <c r="V88" i="164"/>
  <c r="Z88" i="164"/>
  <c r="P88" i="164"/>
  <c r="N24" i="78"/>
  <c r="L24" i="78"/>
  <c r="J24" i="78"/>
  <c r="N177" i="78"/>
  <c r="L177" i="78"/>
  <c r="J177" i="78"/>
  <c r="X81" i="164" l="1"/>
  <c r="J81" i="164"/>
  <c r="P81" i="164"/>
  <c r="Z81" i="164"/>
  <c r="N81" i="164"/>
  <c r="T81" i="164"/>
  <c r="V81" i="164"/>
  <c r="L81" i="164"/>
  <c r="R81" i="164"/>
  <c r="P175" i="164"/>
  <c r="N175" i="164"/>
  <c r="J175" i="164"/>
  <c r="X175" i="164"/>
  <c r="R175" i="164"/>
  <c r="T175" i="164"/>
  <c r="V175" i="164"/>
  <c r="L175" i="164"/>
  <c r="Z175" i="164"/>
  <c r="L75" i="78"/>
  <c r="N75" i="78"/>
  <c r="J75" i="78"/>
  <c r="L160" i="78"/>
  <c r="J160" i="78"/>
  <c r="N160" i="78"/>
  <c r="N159" i="78"/>
  <c r="L159" i="78"/>
  <c r="J159" i="78"/>
  <c r="J174" i="164"/>
  <c r="P174" i="164"/>
  <c r="T174" i="164"/>
  <c r="X174" i="164"/>
  <c r="L174" i="164"/>
  <c r="R174" i="164"/>
  <c r="N174" i="164"/>
  <c r="V174" i="164"/>
  <c r="Z174" i="164"/>
  <c r="G22" i="164"/>
  <c r="H18" i="12"/>
  <c r="J18" i="12" s="1"/>
  <c r="J38" i="12" s="1"/>
  <c r="H18" i="78"/>
  <c r="J34" i="10"/>
  <c r="J82" i="164"/>
  <c r="Z82" i="164"/>
  <c r="X82" i="164"/>
  <c r="V82" i="164"/>
  <c r="L82" i="164"/>
  <c r="N82" i="164"/>
  <c r="R82" i="164"/>
  <c r="T82" i="164"/>
  <c r="P82" i="164"/>
  <c r="K95" i="10"/>
  <c r="I142" i="10"/>
  <c r="L76" i="78"/>
  <c r="J76" i="78"/>
  <c r="N76" i="78"/>
  <c r="L95" i="10" l="1"/>
  <c r="K142" i="10"/>
  <c r="S22" i="164"/>
  <c r="S42" i="164" s="1"/>
  <c r="U22" i="164"/>
  <c r="U42" i="164" s="1"/>
  <c r="Q22" i="164"/>
  <c r="Q42" i="164" s="1"/>
  <c r="W22" i="164"/>
  <c r="W42" i="164" s="1"/>
  <c r="I22" i="164"/>
  <c r="I42" i="164" s="1"/>
  <c r="Y22" i="164"/>
  <c r="Y42" i="164" s="1"/>
  <c r="K22" i="164"/>
  <c r="K42" i="164" s="1"/>
  <c r="M22" i="164"/>
  <c r="M42" i="164" s="1"/>
  <c r="O22" i="164"/>
  <c r="O42" i="164" s="1"/>
  <c r="J18" i="78"/>
  <c r="J38" i="78" s="1"/>
  <c r="L18" i="78"/>
  <c r="L38" i="78" s="1"/>
  <c r="N18" i="78"/>
  <c r="N38" i="78" s="1"/>
  <c r="H203" i="164" l="1"/>
  <c r="H188" i="78"/>
  <c r="H103" i="12"/>
  <c r="J103" i="12" s="1"/>
  <c r="J150" i="12" s="1"/>
  <c r="J151" i="12" s="1"/>
  <c r="H110" i="164"/>
  <c r="H104" i="78"/>
  <c r="H187" i="12"/>
  <c r="J187" i="12" s="1"/>
  <c r="J234" i="12" s="1"/>
  <c r="L110" i="164" l="1"/>
  <c r="L157" i="164" s="1"/>
  <c r="D166" i="164" s="1"/>
  <c r="D256" i="164" s="1"/>
  <c r="R110" i="164"/>
  <c r="R157" i="164" s="1"/>
  <c r="G166" i="164" s="1"/>
  <c r="G256" i="164" s="1"/>
  <c r="X110" i="164"/>
  <c r="X157" i="164" s="1"/>
  <c r="J166" i="164" s="1"/>
  <c r="J256" i="164" s="1"/>
  <c r="J110" i="164"/>
  <c r="J157" i="164" s="1"/>
  <c r="C166" i="164" s="1"/>
  <c r="C256" i="164" s="1"/>
  <c r="P110" i="164"/>
  <c r="P157" i="164" s="1"/>
  <c r="F166" i="164" s="1"/>
  <c r="F256" i="164" s="1"/>
  <c r="Z110" i="164"/>
  <c r="Z157" i="164" s="1"/>
  <c r="K166" i="164" s="1"/>
  <c r="K256" i="164" s="1"/>
  <c r="N110" i="164"/>
  <c r="N157" i="164" s="1"/>
  <c r="E166" i="164" s="1"/>
  <c r="E256" i="164" s="1"/>
  <c r="T110" i="164"/>
  <c r="T157" i="164" s="1"/>
  <c r="H166" i="164" s="1"/>
  <c r="H256" i="164" s="1"/>
  <c r="V110" i="164"/>
  <c r="V157" i="164" s="1"/>
  <c r="I166" i="164" s="1"/>
  <c r="I256" i="164" s="1"/>
  <c r="N104" i="78"/>
  <c r="N151" i="78" s="1"/>
  <c r="L104" i="78"/>
  <c r="L151" i="78" s="1"/>
  <c r="J104" i="78"/>
  <c r="J151" i="78" s="1"/>
  <c r="N188" i="78"/>
  <c r="N235" i="78" s="1"/>
  <c r="L188" i="78"/>
  <c r="L235" i="78" s="1"/>
  <c r="J188" i="78"/>
  <c r="J235" i="78" s="1"/>
  <c r="H235" i="78"/>
  <c r="J236" i="12"/>
  <c r="B12" i="20" s="1"/>
  <c r="D12" i="20" s="1"/>
  <c r="N203" i="164"/>
  <c r="N250" i="164" s="1"/>
  <c r="E257" i="164" s="1"/>
  <c r="V203" i="164"/>
  <c r="V250" i="164" s="1"/>
  <c r="I257" i="164" s="1"/>
  <c r="Z203" i="164"/>
  <c r="Z250" i="164" s="1"/>
  <c r="K257" i="164" s="1"/>
  <c r="J203" i="164"/>
  <c r="J250" i="164" s="1"/>
  <c r="C257" i="164" s="1"/>
  <c r="P203" i="164"/>
  <c r="P250" i="164" s="1"/>
  <c r="F257" i="164" s="1"/>
  <c r="T203" i="164"/>
  <c r="T250" i="164" s="1"/>
  <c r="H257" i="164" s="1"/>
  <c r="X203" i="164"/>
  <c r="X250" i="164" s="1"/>
  <c r="J257" i="164" s="1"/>
  <c r="L203" i="164"/>
  <c r="L250" i="164" s="1"/>
  <c r="D257" i="164" s="1"/>
  <c r="R203" i="164"/>
  <c r="R250" i="164" s="1"/>
  <c r="G257" i="164" s="1"/>
  <c r="L238" i="78" l="1"/>
  <c r="C7" i="79" s="1"/>
  <c r="E7" i="79" s="1"/>
  <c r="C14" i="79" s="1"/>
  <c r="N238" i="78"/>
  <c r="C8" i="79" s="1"/>
  <c r="E8" i="79" s="1"/>
  <c r="C15" i="79" s="1"/>
  <c r="E15" i="2" s="1"/>
  <c r="G15" i="2" s="1"/>
  <c r="J152" i="78"/>
  <c r="J238" i="78"/>
  <c r="C6" i="79" s="1"/>
  <c r="E6" i="79" s="1"/>
  <c r="C13" i="79" s="1"/>
  <c r="E14" i="2" s="1"/>
  <c r="I258" i="164"/>
  <c r="C265" i="164" s="1"/>
  <c r="H258" i="164"/>
  <c r="E264" i="164" s="1"/>
  <c r="J3" i="20" s="1"/>
  <c r="J9" i="20" s="1"/>
  <c r="E258" i="164"/>
  <c r="E263" i="164" s="1"/>
  <c r="K258" i="164"/>
  <c r="E266" i="164" s="1"/>
  <c r="F266" i="164" s="1"/>
  <c r="F258" i="164"/>
  <c r="C264" i="164" s="1"/>
  <c r="C258" i="164"/>
  <c r="C263" i="164" s="1"/>
  <c r="J258" i="164"/>
  <c r="E265" i="164" s="1"/>
  <c r="G258" i="164"/>
  <c r="D264" i="164" s="1"/>
  <c r="I3" i="20" s="1"/>
  <c r="D258" i="164"/>
  <c r="D263" i="164" s="1"/>
  <c r="D267" i="164" l="1"/>
  <c r="C3" i="20" s="1"/>
  <c r="C9" i="20" s="1"/>
  <c r="E267" i="164"/>
  <c r="D3" i="20" s="1"/>
  <c r="D9" i="20" s="1"/>
  <c r="I9" i="20"/>
  <c r="F263" i="164"/>
  <c r="C267" i="164"/>
  <c r="F265" i="164"/>
  <c r="G14" i="2"/>
  <c r="G16" i="2" s="1"/>
  <c r="E16" i="2"/>
  <c r="F264" i="164"/>
  <c r="H3" i="20"/>
  <c r="I32" i="20" s="1"/>
  <c r="J32" i="20" s="1"/>
  <c r="B3" i="20" l="1"/>
  <c r="F267" i="164"/>
  <c r="I30" i="20"/>
  <c r="J30" i="20" s="1"/>
  <c r="I31" i="20"/>
  <c r="J31" i="20" s="1"/>
  <c r="I33" i="20"/>
  <c r="J33" i="20" s="1"/>
  <c r="I34" i="20"/>
  <c r="J34" i="20" s="1"/>
  <c r="B30" i="20" l="1"/>
  <c r="C30" i="20" s="1"/>
  <c r="E18" i="2" s="1"/>
  <c r="B31" i="20"/>
  <c r="C31" i="20" s="1"/>
  <c r="B32" i="20"/>
  <c r="C32" i="20" s="1"/>
  <c r="B33" i="20"/>
  <c r="C33" i="20" s="1"/>
  <c r="B34" i="20"/>
  <c r="C34" i="20"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I95" authorId="0" shapeId="0" xr:uid="{744B8CB5-9F3E-4686-AAFE-BD3E7296CCA3}">
      <text>
        <r>
          <rPr>
            <b/>
            <sz val="9"/>
            <color indexed="81"/>
            <rFont val="Tahoma"/>
            <family val="2"/>
          </rPr>
          <t>ln 92.00 OBSERVATION BEDS (NON-DISTINCT), cell I95 = J12 * F13</t>
        </r>
      </text>
    </comment>
  </commentList>
</comments>
</file>

<file path=xl/sharedStrings.xml><?xml version="1.0" encoding="utf-8"?>
<sst xmlns="http://schemas.openxmlformats.org/spreadsheetml/2006/main" count="1973" uniqueCount="976">
  <si>
    <t>Texas Hospital Disproportionate Share (DSH) And Uncompensated Care (UC) Application</t>
  </si>
  <si>
    <t>Any information pre-populated below was collected from the application request form. Please review all information for accuracy before certifying and submitting the application.</t>
  </si>
  <si>
    <t>Hospital Information</t>
  </si>
  <si>
    <t>Hospital Identifiers</t>
  </si>
  <si>
    <t>Hospital Physical Address</t>
  </si>
  <si>
    <t>Hospital Name:</t>
  </si>
  <si>
    <t>Street 1:</t>
  </si>
  <si>
    <t>DBA (Doing Business As):</t>
  </si>
  <si>
    <t>Street 2:</t>
  </si>
  <si>
    <t>Medicare Provider No. (CCN):</t>
  </si>
  <si>
    <t>City:</t>
  </si>
  <si>
    <t>National Provider Identifier (NPI):</t>
  </si>
  <si>
    <t>State:</t>
  </si>
  <si>
    <t>Texas Provider Identifier (TPI):</t>
  </si>
  <si>
    <t>Zip Code:</t>
  </si>
  <si>
    <t xml:space="preserve">Taxpayer Identification Number (TIN): </t>
  </si>
  <si>
    <t>County:</t>
  </si>
  <si>
    <t>Ownership Type:</t>
  </si>
  <si>
    <t>Application Version:</t>
  </si>
  <si>
    <t>Original</t>
  </si>
  <si>
    <t>If privately owned, is an active affiliation with a government entity on file?</t>
  </si>
  <si>
    <t>Please Select</t>
  </si>
  <si>
    <t>Hospital Contact Information</t>
  </si>
  <si>
    <t>Primary Contact</t>
  </si>
  <si>
    <t>Secondary Contact</t>
  </si>
  <si>
    <t>Name:</t>
  </si>
  <si>
    <t>Title:</t>
  </si>
  <si>
    <t>Email:</t>
  </si>
  <si>
    <t>Phone Number:</t>
  </si>
  <si>
    <t>Program Information</t>
  </si>
  <si>
    <t>Participation</t>
  </si>
  <si>
    <t>Program Eligibilty</t>
  </si>
  <si>
    <t>Disproportionate Share (DSH):</t>
  </si>
  <si>
    <t>Is your hospital eligible to participate in CHIRP SFY 2025?</t>
  </si>
  <si>
    <t>Uncompensated Care (UC):</t>
  </si>
  <si>
    <t>Was your hospital able to participate in CHIRP SFY 2025?</t>
  </si>
  <si>
    <t>Demonstration Year (DY):</t>
  </si>
  <si>
    <t>Is your hospital eligible to participate in HARP PY 2025?</t>
  </si>
  <si>
    <t>Program Year (PY):</t>
  </si>
  <si>
    <t>2025 (10/1/2024 - 9/30/2025)</t>
  </si>
  <si>
    <t>Does your hospital intend to participate in HARP PY 2025?</t>
  </si>
  <si>
    <t>No</t>
  </si>
  <si>
    <t>Federal Fiscal Year (FFY):</t>
  </si>
  <si>
    <t>Data Year:</t>
  </si>
  <si>
    <t>2023 (10/1/2022 - 9/30/2023)</t>
  </si>
  <si>
    <t>Calendar Year:</t>
  </si>
  <si>
    <t>2023 (01/01/2023 - 12/31/2023)</t>
  </si>
  <si>
    <t>Rural Hospital Designation</t>
  </si>
  <si>
    <t xml:space="preserve">Hospital Cost Report </t>
  </si>
  <si>
    <t xml:space="preserve">Is the hospital a Rural Hospital? </t>
  </si>
  <si>
    <t>Period From:</t>
  </si>
  <si>
    <t>Is the hospital Rural for UC?</t>
  </si>
  <si>
    <t>To:</t>
  </si>
  <si>
    <t>Is the hospital Rural for DSH?</t>
  </si>
  <si>
    <t>Status:</t>
  </si>
  <si>
    <t>Is this hospital considered a Non-Urban Public Financed Hospital?</t>
  </si>
  <si>
    <t>FYE End Date:</t>
  </si>
  <si>
    <t xml:space="preserve">HCRIS retrived on: </t>
  </si>
  <si>
    <r>
      <rPr>
        <sz val="10"/>
        <color rgb="FFFF0000"/>
        <rFont val="Arial"/>
        <family val="2"/>
      </rPr>
      <t>UC</t>
    </r>
    <r>
      <rPr>
        <sz val="10"/>
        <color theme="1"/>
        <rFont val="Arial"/>
        <family val="2"/>
      </rPr>
      <t xml:space="preserve"> Rural hospital--A hospital enrolled as a Medicaid provider that:(A) is located in a county with 68,750 or fewer persons according to most recent decennial census U.S. Census; or (B) was designated by Medicare as a Critical Access Hospital (CAH) or a Sole Community Hospital (SCH) before October 1, 2021; or (C) is designated by Medicare as a CAH, SCH, or Rural Referral Center (RRC); and is not located in a Metropolitan Statistical Area (MSA), as defined by the U.S. Office of Management and Budget; or  (D) meets all of the following:  (i) has 100 or fewer beds; (ii) is designated by Medicare as a CAH, SCH, or an RRC; and (iii) is located in an MSA. (1 TAC 355.8212(b)(17)(A)-(D).)</t>
    </r>
  </si>
  <si>
    <r>
      <rPr>
        <sz val="10"/>
        <color rgb="FFFF0000"/>
        <rFont val="Arial"/>
        <family val="2"/>
      </rPr>
      <t>DSH</t>
    </r>
    <r>
      <rPr>
        <sz val="10"/>
        <color theme="1"/>
        <rFont val="Arial"/>
        <family val="2"/>
      </rPr>
      <t xml:space="preserve"> Rural hospital--A hospital enrolled as a Medicaid provider that: (A) is located in a county with 68,750 or fewer persons according to the 2020 U.S. Census; (B) is designated by Medicare as a Critical Access Hospital (CAH), a Sole Community Hospital (SCH), or a Rural Referral Center (RRC) that is not located in a Metropolitan Statistical Area (MSA), as defined by the U.S. Office of Management and Budget; or (C) meets all of the following: (i) has 100 or fewer beds; (ii) is designated by Medicare as a CAH, a SCH, or a RRC; and (iii) is located in an MSA.(1 TAC 355.8052 (b)(32)(A)-(C).)</t>
    </r>
  </si>
  <si>
    <t xml:space="preserve">Non-urban public hospital--A hospital other than a transferring public hospital that is: (A) owned and operated by a governmental entity; or (B) operated under a lease from a governmental entity in which the hospital and governmental entity are both located in the same county, and the hospital and governmental entity have both signed an attestation that they wish the hospital to be treated as a public hospital for all purposes under both this section and §355.8212 of this subchapter (relating to Waiver Payments to Hospitals for Uncompensated Charity Care). (1 TAC 355.8065 (b)(34)(A)-(B).) </t>
  </si>
  <si>
    <t>Ownership Changes</t>
  </si>
  <si>
    <r>
      <t xml:space="preserve">Has the hospital had a change in ownership or operation </t>
    </r>
    <r>
      <rPr>
        <sz val="10"/>
        <color rgb="FF000000"/>
        <rFont val="Arial"/>
        <family val="2"/>
      </rPr>
      <t>since 10/1/2022?</t>
    </r>
  </si>
  <si>
    <t xml:space="preserve">If "Yes," have you notified HHSC Provider Finance of this change? </t>
  </si>
  <si>
    <t>Hospital Solvency</t>
  </si>
  <si>
    <t xml:space="preserve">Is the hospital in the process of or has the hospital filed for bankruptcy?  </t>
  </si>
  <si>
    <t xml:space="preserve">To your knowledge, will the hospital be closing in the next 12 months? </t>
  </si>
  <si>
    <t>GovDelivery Auto Enrollment</t>
  </si>
  <si>
    <t>By checking this box, I consent to the emails provided in this application being</t>
  </si>
  <si>
    <t xml:space="preserve">auto-enrolled in HHSC GovDelivery notifications for DSH &amp; UC topics.
</t>
  </si>
  <si>
    <t>Certification</t>
  </si>
  <si>
    <t>MISREPRESENTATION OR FALSIFICATION OF ANY INFORMATION CONTAINED IN THIS APPLICATION MAY BE PUNISHABLE BY CRIMINAL, CIVIL, AND ADMINISTRATIVE ACTION, FINE AND/OR IMPRISONMENT UNDER STATE LAW. FURTHERMORE, IF SERVICES IDENTIFIED BY THIS APPLICATION WERE PROVIDED OR PROCURED THROUGH THE PAYMENT DIRECTLY OR INDIRECTLY OF A KICKBACK OR WHERE OTHERWISE ILLEGAL, CRIMINAL, CIVIL AND ADMINISTRATIVE ACTION, FINES AND/OR IMPRISONMENT MAY RESULT.</t>
  </si>
  <si>
    <t>CERTIFICATION BY OFFICER OR ADMINISTRATOR OF PROVIDER</t>
  </si>
  <si>
    <t>I HEREBY CERTIFY THAT I HAVE READ THE ABOVE STATEMENT AND THAT I HAVE EXAMINED THE INFORMATION CONTAINED IN THIS APPLICATION PREPARED BY THE ABOVE-NAMED PROVIDER FOR THE PERIOD AS STATED ABOVE AND THAT TO THE BEST OF MY KNOWLEDGE AND BELIEF, IT IS A TRUE, CORRECT AND COMPLETE STATEMENT PREPARED FROM THE BOOKS AND RECORDS OF THE PROVIDER IN ACCORDANCE WITH APPLICABLE INSTRUCTIONS, EXCEPT AS NOTED. I FURTHER CERTIFY THAT I AM FAMILIAR WITH THE LAWS OF THE STATE OF TEXAS REGARDING THE PROVISION OF HEALTH CARE SERVICES, AND THAT THE SERVICES IDENTIFIED IN THIS APPLICATION WERE PROVIDED IN COMPLIANCE WITH SUCH LAWS.</t>
  </si>
  <si>
    <t>IF PARTICIPATING IN THE DISPROPORTIONATE SHARE (DSH) HOSPITAL PROGRAM, BY SIGNING THIS CERTIFICATION I ALSO CERTIFY:</t>
  </si>
  <si>
    <t>SIGNATURE OF PRIMARY HOSPITAL CONTACT</t>
  </si>
  <si>
    <t>DATE</t>
  </si>
  <si>
    <t>Texas Hospital Disproportionate Share (DSH) and Uncompensated Care (UC) Application</t>
  </si>
  <si>
    <t>Cost Summary Schedule</t>
  </si>
  <si>
    <t>Cost Pool</t>
  </si>
  <si>
    <t>Source worksheet</t>
  </si>
  <si>
    <t>1
Amount</t>
  </si>
  <si>
    <t>2
Adjustment*</t>
  </si>
  <si>
    <t>3
Adjusted Cost†</t>
  </si>
  <si>
    <t>Uncompensated Care</t>
  </si>
  <si>
    <t>UC Uninsured Charity Inpatient Physician &amp; Mid-Level Professional Costs</t>
  </si>
  <si>
    <t>Schedule 1, Column 2c</t>
  </si>
  <si>
    <t>UC Uninsured Charity Outpatient Physician &amp; Mid-Level Professional Costs</t>
  </si>
  <si>
    <t>Schedule 1, Column 2d</t>
  </si>
  <si>
    <t>UC Pharmacy Uninsured Charity Costs</t>
  </si>
  <si>
    <t>Schedule 2, Column 3d</t>
  </si>
  <si>
    <t>UC Uncompensated Uninsured Charity Costs</t>
  </si>
  <si>
    <t>Sched 3 - Charity Costs</t>
  </si>
  <si>
    <t>Non-Covered Services</t>
  </si>
  <si>
    <t>Total Uncompensated Care Costs (UCC)</t>
  </si>
  <si>
    <t>Total UCC</t>
  </si>
  <si>
    <t>Disproportionate Share Hospital</t>
  </si>
  <si>
    <t>DSH Hospital Unreimbursed Costs</t>
  </si>
  <si>
    <t>Sched 4-DSH State Pmt Cap</t>
  </si>
  <si>
    <r>
      <rPr>
        <u/>
        <sz val="11"/>
        <color theme="1"/>
        <rFont val="Calibri"/>
        <family val="2"/>
        <scheme val="minor"/>
      </rPr>
      <t>Notes</t>
    </r>
    <r>
      <rPr>
        <sz val="11"/>
        <color theme="1"/>
        <rFont val="Calibri"/>
        <family val="2"/>
        <scheme val="minor"/>
      </rPr>
      <t>:</t>
    </r>
  </si>
  <si>
    <t>*Adjustments entered on the Adjustments Summary worksheet only applied to UC costs. Negative adjustments in column 2 decrease the costs shown in Column 3.</t>
  </si>
  <si>
    <t>Positive adjustments in column 2 increase the costs shown in Column 3.</t>
  </si>
  <si>
    <r>
      <rPr>
        <sz val="11"/>
        <color theme="1"/>
        <rFont val="Arial"/>
        <family val="2"/>
      </rPr>
      <t>†</t>
    </r>
    <r>
      <rPr>
        <sz val="11"/>
        <color theme="1"/>
        <rFont val="Calibri"/>
        <family val="2"/>
        <scheme val="minor"/>
      </rPr>
      <t>Adjusted costs are the sum of cols. 1 &amp; 2.</t>
    </r>
  </si>
  <si>
    <t>Texas Hospital Uncompensated Care (UC) Application</t>
  </si>
  <si>
    <t>Only enter information into the green highlighted cells.</t>
  </si>
  <si>
    <t>Adjustments for UC costs and payments for the data year may be entered here to reflect increases or decreases resulting from changes in operation or circumstances.</t>
  </si>
  <si>
    <t>Schedule 1 Adjustments</t>
  </si>
  <si>
    <t>Line No.</t>
  </si>
  <si>
    <t>Cost Center</t>
  </si>
  <si>
    <t xml:space="preserve">IP Uninsured Charity Costs </t>
  </si>
  <si>
    <t>OP Uninsured Charity Costs</t>
  </si>
  <si>
    <t>Explanation</t>
  </si>
  <si>
    <t>Supporting Documentation File Name</t>
  </si>
  <si>
    <t>Total</t>
  </si>
  <si>
    <t>Schedule 2 Adjustments</t>
  </si>
  <si>
    <t xml:space="preserve">Uninsured Charity Costs </t>
  </si>
  <si>
    <t>INTENTIONALLY BLANK</t>
  </si>
  <si>
    <t>Schedule 3 Adjustments</t>
  </si>
  <si>
    <t xml:space="preserve">OP Uninsured Charity Costs </t>
  </si>
  <si>
    <t>Schedule 1 - Physician and/or mid-level professional Direct Patient Care Costs</t>
  </si>
  <si>
    <t>Schedule 1 calculates the costs related to direct patient care services (provided by physicians and mid-level professionals) to uninsured charity patients.</t>
  </si>
  <si>
    <t>1a</t>
  </si>
  <si>
    <t>1b</t>
  </si>
  <si>
    <t>2a</t>
  </si>
  <si>
    <t>2b</t>
  </si>
  <si>
    <t>2c</t>
  </si>
  <si>
    <t>2d</t>
  </si>
  <si>
    <t>Line Number</t>
  </si>
  <si>
    <t>Cost Center Description</t>
  </si>
  <si>
    <t>Source of Column 1 data</t>
  </si>
  <si>
    <t>Total Physician and Mid-Level Professional Costs</t>
  </si>
  <si>
    <t>Total Allocation Statistics</t>
  </si>
  <si>
    <t>Allocation Statistical Basis</t>
  </si>
  <si>
    <t>Cost Ratio</t>
  </si>
  <si>
    <t>Uninsured Charity Inpatient Charges</t>
  </si>
  <si>
    <t>Uninsured Charity Outpatient Charges</t>
  </si>
  <si>
    <t>Uninsured Charity Inpatient Physician and Mid-Level Professional Costs</t>
  </si>
  <si>
    <t>Uninsured Charity Outpatient Physician and Mid-Level Professional Costs</t>
  </si>
  <si>
    <t>Medicare Cost Report</t>
  </si>
  <si>
    <t>Dropdown Selection</t>
  </si>
  <si>
    <t>Input</t>
  </si>
  <si>
    <t>Input | Medicare Cost Report</t>
  </si>
  <si>
    <t>Dropdown
Selection</t>
  </si>
  <si>
    <t>Calculation
(1 / 1a)</t>
  </si>
  <si>
    <t>Input | Sched 3-CostReptCharity</t>
  </si>
  <si>
    <t>Calculation
(2 * 2a)</t>
  </si>
  <si>
    <t>Calculation
(2 * 2b)</t>
  </si>
  <si>
    <t>GENERAL SERVICES</t>
  </si>
  <si>
    <t>Hospital Charges</t>
  </si>
  <si>
    <t>GENERAL SERVICES (specify)</t>
  </si>
  <si>
    <t>Total Cost</t>
  </si>
  <si>
    <t>Less: Service &amp; Other Revenues</t>
  </si>
  <si>
    <t>Net Cost</t>
  </si>
  <si>
    <t xml:space="preserve">In order for Schedule 1 costs to be allowed, providers MUST enter all revenues associated with costs claimed. If you do not have revenue for the costs you are claiming, please provide the cost center number and reason for the lack of revenue below.   </t>
  </si>
  <si>
    <t>Cost Center Number</t>
  </si>
  <si>
    <t>Title of Supporting Documentation File OR Reason for Lack of Revenue in Cost Center</t>
  </si>
  <si>
    <t>Schedule 2 - Self-Pay Pharmacy Costs</t>
  </si>
  <si>
    <t>Schedule 2 calculates the self-pay pharmacy costs related to prescription drugs provided by hospitals participating in the Texas Vendor Drug program.</t>
  </si>
  <si>
    <t>A</t>
  </si>
  <si>
    <t>B</t>
  </si>
  <si>
    <t>3b</t>
  </si>
  <si>
    <t>3d</t>
  </si>
  <si>
    <t>COST CENTER DESCRIPTION
(Revise as needed)</t>
  </si>
  <si>
    <t>Pharmacy Name</t>
  </si>
  <si>
    <t xml:space="preserve"> Pharmacy NPI</t>
  </si>
  <si>
    <t>Total Pharmacy Costs</t>
  </si>
  <si>
    <t>Total Charges</t>
  </si>
  <si>
    <t>Cost-to-Charge Ratio</t>
  </si>
  <si>
    <t>Uninsured Charity Outpatient Pharmacy Charges</t>
  </si>
  <si>
    <t>Uninsured Charity Outpatient Pharmacy Costs</t>
  </si>
  <si>
    <t>SELF-PAY PHARMACY</t>
  </si>
  <si>
    <t xml:space="preserve">Total </t>
  </si>
  <si>
    <t>Service and Other Revenues (enter as positive)</t>
  </si>
  <si>
    <t>Texas Hospital Disproportionate Share (DSH) Application</t>
  </si>
  <si>
    <t>Hospital Data</t>
  </si>
  <si>
    <t>Only enter information into the yellow highlighted cells.</t>
  </si>
  <si>
    <t>Information reported in Hospital Data is used to determine qualification for the DSH program, as well as certain self-reported costs included in the DSH State Payment Cap calculation.</t>
  </si>
  <si>
    <t>Section 1: Identifying Information</t>
  </si>
  <si>
    <t>ID Number</t>
  </si>
  <si>
    <t>Other Associated TPI:  Ambulatory Surgical Center (ASC)</t>
  </si>
  <si>
    <t>Other Associated TPI:  Hospital Ambulatory Surgical Center (HASC)</t>
  </si>
  <si>
    <t>Tax Payer ID</t>
  </si>
  <si>
    <t>Prior TPI</t>
  </si>
  <si>
    <t>Facility ID Number (Determined by TX Department of State Health Services)</t>
  </si>
  <si>
    <t>Section 2: Physician Certification</t>
  </si>
  <si>
    <t>Please answer subsection 2.1, 2.2, or 2.3. If none of the subsections pertain to the hospital, leave responses as "N/A."</t>
  </si>
  <si>
    <t>N/A</t>
  </si>
  <si>
    <r>
      <t xml:space="preserve">Please select "Yes" if your hospital </t>
    </r>
    <r>
      <rPr>
        <u/>
        <sz val="10"/>
        <rFont val="Arial"/>
        <family val="2"/>
      </rPr>
      <t>has</t>
    </r>
    <r>
      <rPr>
        <sz val="10"/>
        <rFont val="Arial"/>
        <family val="2"/>
      </rPr>
      <t xml:space="preserve"> at least two licensed PHYSICIANS (doctor of medicine or osteopathy) who have hospital staff privileges and who have agreed, as of the date the application is submitted and through the program year, to provide nonemergency obstetrical services to individuals who are entitled to Medicaid reimbursement for such services; Otherwise, leave response as "N/A."</t>
    </r>
  </si>
  <si>
    <t>Physician Name
(First, Last, Suffix)</t>
  </si>
  <si>
    <t>Specialty Type</t>
  </si>
  <si>
    <t>Texas Medical License #</t>
  </si>
  <si>
    <t>Texas Medicaid Provider #</t>
  </si>
  <si>
    <t>Please select "Yes" if claiming exemption as a Children's hospital or a hospital that serves inpatients who are predominantly under 18 years of age; Otherwise, leave response as "N/A."</t>
  </si>
  <si>
    <r>
      <t xml:space="preserve">Please select "Yes" if claiming exemption because your hospital was operating and ceased to perform non-emergency obstetrical services (doing deliveries) to the general public as of December 22, 1987. </t>
    </r>
    <r>
      <rPr>
        <u/>
        <sz val="10"/>
        <rFont val="Arial"/>
        <family val="2"/>
      </rPr>
      <t>Supporting documentation such as newspaper announcement, Board of Directors statement, etc., must be submitted by mail with the certification page</t>
    </r>
    <r>
      <rPr>
        <sz val="10"/>
        <rFont val="Arial"/>
        <family val="2"/>
      </rPr>
      <t>; Otherwise, leave response as "N/A."</t>
    </r>
  </si>
  <si>
    <t>HHSC USE ONLY:</t>
  </si>
  <si>
    <t>Section 2.1. Complete:</t>
  </si>
  <si>
    <t>Hospital Meets Two-Physician Requirement or Exemption 2 or 3?</t>
  </si>
  <si>
    <t>Section 3: Trauma Certification</t>
  </si>
  <si>
    <t xml:space="preserve">Please select "Yes" to acknowledge your hospital is “in active pursuit” of, or has obtained and will maintain, a trauma facility designation as defined in §§773.111 -773.120, Health and Safety Code, and consistent with 25 TAC §157.125 (relating to Requirements for Trauma Facility Designation). A hospital that has obtained its trauma facility designation must maintain that designation for the entire program year; Otherwise, select "No." </t>
  </si>
  <si>
    <t>Section 4: Out of State Inpatient Data</t>
  </si>
  <si>
    <t>This section's data is based on the adjudicated date, which is the date a hospital claim for payment for a covered Medicaid service is paid or adjusted by the appropriate State or State Fiscal Intermediary. Data should include all claims for patients who are dually eligible for Medicare and Medicaid.</t>
  </si>
  <si>
    <t xml:space="preserve">Out of State Medicaid Data </t>
  </si>
  <si>
    <t>Charges ($)</t>
  </si>
  <si>
    <t>Payments ($)</t>
  </si>
  <si>
    <t>Days</t>
  </si>
  <si>
    <t>Other Insurance Charges ($)</t>
  </si>
  <si>
    <t>Other Insurance Days</t>
  </si>
  <si>
    <t>Out of State Adjudicated Medicaid Inpatient Data (Excluding Managed Care Organization data)</t>
  </si>
  <si>
    <t>Out of State Adjudicated Medicaid Outpatient Data (Excluding Managed Care Organization data)</t>
  </si>
  <si>
    <t>Out of State Managed Care Organization Inpatient Data</t>
  </si>
  <si>
    <t>Out of State Managed Care Organization Outpatient Data</t>
  </si>
  <si>
    <t xml:space="preserve">Out of State Supplemental Payments </t>
  </si>
  <si>
    <t>Upper Payment Limit Program Payments</t>
  </si>
  <si>
    <t>Graduate Medical Education</t>
  </si>
  <si>
    <t>Other Supplemental Programs</t>
  </si>
  <si>
    <t>Out of State Insurance</t>
  </si>
  <si>
    <t>Out of State Insurance Inpatient Payments</t>
  </si>
  <si>
    <t>Out of State Insurance Outpatient Payments</t>
  </si>
  <si>
    <t>Section 5: Calculation Data</t>
  </si>
  <si>
    <t>Inpatient Days</t>
  </si>
  <si>
    <t xml:space="preserve">Total Hospital Inpatient Days (Include days used solely for acute care, e.g., Newborn Nursery) </t>
  </si>
  <si>
    <t xml:space="preserve">Swing bed inpatient days  (Exclude days for acute care, e.g., routine medical/surgical) </t>
  </si>
  <si>
    <t>Total Hospital Inpatient Census (5.1 less 5.2)</t>
  </si>
  <si>
    <t xml:space="preserve">The purpose of subsections 5.4 through 5.8 is to collect data that is used for the Low Income Utilization Rate calculation. All state and local payments, tax appropriations, and charges listed below in the remainder of section 5 should be limited to those associated with inpatient care unless otherwise specified.  </t>
  </si>
  <si>
    <t xml:space="preserve">Inpatient </t>
  </si>
  <si>
    <t>Outpatient</t>
  </si>
  <si>
    <t>Tax Revenue for inpatient and outpatient charity care received by the hospital</t>
  </si>
  <si>
    <r>
      <t xml:space="preserve">Identify </t>
    </r>
    <r>
      <rPr>
        <b/>
        <u/>
        <sz val="10"/>
        <rFont val="Arial"/>
        <family val="2"/>
      </rPr>
      <t>locally-funded (City &amp; County)</t>
    </r>
    <r>
      <rPr>
        <sz val="10"/>
        <rFont val="Arial"/>
        <family val="2"/>
      </rPr>
      <t xml:space="preserve"> programs and the amount of funds used for inpatient and outpatient care. Group program names under $10,000 should be included on one line.</t>
    </r>
  </si>
  <si>
    <t>Subtotal</t>
  </si>
  <si>
    <r>
      <t xml:space="preserve">Identify </t>
    </r>
    <r>
      <rPr>
        <b/>
        <u/>
        <sz val="10"/>
        <rFont val="Arial"/>
        <family val="2"/>
      </rPr>
      <t>state-only funded programs</t>
    </r>
    <r>
      <rPr>
        <sz val="10"/>
        <rFont val="Arial"/>
        <family val="2"/>
      </rPr>
      <t xml:space="preserve"> and amounts used for inpatient and outpatient care. These amounts will likely differ from other state surveys.</t>
    </r>
  </si>
  <si>
    <t>Charity Charges (used for DSH LIUR Qualification Calculation Only; UC uninsured charity charges are to be reported on Hospital Data 2 Tab)</t>
  </si>
  <si>
    <t>Charity charges must be consistent with §311.031 of the Texas Health and Safety Code, 1 Texas Administrative Code §355.8065(b), and the hospital's financial reports (excluding under-insured charges, bad debt charges, contractual allowances, and other discounts given to other legally liable third-party payers).</t>
  </si>
  <si>
    <t xml:space="preserve">Inpatient Charity Charges </t>
  </si>
  <si>
    <t>Outpatient Charity Charges</t>
  </si>
  <si>
    <t>Section 6:  Cost Report Data For Inpatient Ratio Of Cost To Charges</t>
  </si>
  <si>
    <t xml:space="preserve">Hospitals should report costs and charges for non-hospital services and non-reimbursable cost centers in Column #2 below. Non-hospital services and non-reimbursable cost centers (Column #2) will be subtracted from Total Patient Services (Column #1). Non-hospital services include Skilled Nursing Facility, Nursing Facility, Other Long Term Care, Rural Health Clinic(s), Ambulance Services, Primary Home Care, CORF, Home Health Agency, and Hospice. Non-reimbursable cost centers include Wellness, Assisted Living, Lifeline, Swing Bed, Free-standing ASC, Retail Pharmacy, and Professional Fees.  </t>
  </si>
  <si>
    <r>
      <rPr>
        <u/>
        <sz val="10"/>
        <rFont val="Arial"/>
        <family val="2"/>
      </rPr>
      <t>Cost Report End Date</t>
    </r>
    <r>
      <rPr>
        <sz val="10"/>
        <rFont val="Arial"/>
        <family val="2"/>
      </rPr>
      <t>:</t>
    </r>
  </si>
  <si>
    <r>
      <t xml:space="preserve">The following column headings apply for items number </t>
    </r>
    <r>
      <rPr>
        <b/>
        <sz val="10"/>
        <rFont val="Arial"/>
        <family val="2"/>
      </rPr>
      <t>6.2</t>
    </r>
    <r>
      <rPr>
        <sz val="10"/>
        <rFont val="Arial"/>
        <family val="2"/>
      </rPr>
      <t xml:space="preserve"> through </t>
    </r>
    <r>
      <rPr>
        <b/>
        <sz val="10"/>
        <rFont val="Arial"/>
        <family val="2"/>
      </rPr>
      <t>6.7</t>
    </r>
    <r>
      <rPr>
        <sz val="10"/>
        <rFont val="Arial"/>
        <family val="2"/>
      </rPr>
      <t xml:space="preserve"> of this section. The requested information must match the specified worksheet, column, and line from the CMS 2552-10 cost report used for this application. Ensure this information matches the cost center worksheet. Provide pertinent copies of the cost report worksheets with your application.  </t>
    </r>
  </si>
  <si>
    <t>Total Patient Services</t>
  </si>
  <si>
    <t>Total Non-Hospital Services</t>
  </si>
  <si>
    <t>Allowable Services</t>
  </si>
  <si>
    <t>CMS 2552-10</t>
  </si>
  <si>
    <t xml:space="preserve">
#1</t>
  </si>
  <si>
    <t xml:space="preserve">
#2</t>
  </si>
  <si>
    <t xml:space="preserve">
#3</t>
  </si>
  <si>
    <t>Worksheet B, Part 1, Costs (Column 24, Line 118)</t>
  </si>
  <si>
    <t>Worksheet G-2, Gross Inpatient Revenue (GIR) (Column 1, Line 28)</t>
  </si>
  <si>
    <t>Worksheet G-2, Total Revenue (Column 3, Line 28)</t>
  </si>
  <si>
    <t>Hospitals with Transplant costs, please list total charges from W/S D-4, Part III. Summary of Costs and Charges</t>
  </si>
  <si>
    <t>Organ Acquisition Cost</t>
  </si>
  <si>
    <t>Revenue from Organs Sold</t>
  </si>
  <si>
    <t xml:space="preserve"> Total Useable Organs (Count)</t>
  </si>
  <si>
    <t>Medicaid Eligible Organs (Count)</t>
  </si>
  <si>
    <t>Uninsured Eligible Organs (Count)</t>
  </si>
  <si>
    <t>Charity Eligible Organ (Count)</t>
  </si>
  <si>
    <t>Duplicate Organ (Count)</t>
  </si>
  <si>
    <t>Organ Acquisition Cost Centers</t>
  </si>
  <si>
    <t>Cost Report Worksheet D-4, Pt. III, Col. 1, Ln 61</t>
  </si>
  <si>
    <t>Cost Report Worksheet D-4, Pt. III, Col. 1, Ln 66</t>
  </si>
  <si>
    <t>Cost Report Worksheet D-4, Pt. III, Col 2, Line 62</t>
  </si>
  <si>
    <t>From Paid Claims Data or Provider Logs (Note A)</t>
  </si>
  <si>
    <t>From Paid Claims Data or Provider Logs (Note B)</t>
  </si>
  <si>
    <t>From Paid Claims Data or Provider Logs (Note C)</t>
  </si>
  <si>
    <t>From Paid Claims Data or Provider Logs (Note D)</t>
  </si>
  <si>
    <t>Lung</t>
  </si>
  <si>
    <t>Kidney</t>
  </si>
  <si>
    <t>Liver</t>
  </si>
  <si>
    <t>Heart</t>
  </si>
  <si>
    <t>Pancreas</t>
  </si>
  <si>
    <t>Intestinal</t>
  </si>
  <si>
    <t>Islet</t>
  </si>
  <si>
    <t>MEDICAID ELIGIBLE CHARGES AND ORGANS WILL INCLUDE FFS, MCO, CROSSOVERS, SECONDARY NON-BILLED, AND UNINSURED.</t>
  </si>
  <si>
    <t>Note A:</t>
  </si>
  <si>
    <t>These amounts must agree to your inpatient and outpatient Medicaid paid claims summary, if available (if not, use hospital's logs and submit with survey).</t>
  </si>
  <si>
    <t>UNINSURED ELIGIBLE COSTS AND ORGANS:</t>
  </si>
  <si>
    <t>Note B:</t>
  </si>
  <si>
    <t>These amounts must agree to your inpatient and outpatient Uninsured paid claims summary, if available (if not, use hospital's logs and submit with survey).</t>
  </si>
  <si>
    <t>Enter the total revenue applicable to organs furnished to other providers, organ procurement organizations and others, and for organs transplanted</t>
  </si>
  <si>
    <t xml:space="preserve">into Uninsured patients (but where organs were included in the Uninsured organ counts above). </t>
  </si>
  <si>
    <t xml:space="preserve">Such revenues must be determined under the accrual method of accounting. If organs are transplanted into Uninsured patients </t>
  </si>
  <si>
    <t>who are not liable for payment on a charge basis, and as such, there is no revenue applicable to the related organ acquisitions,</t>
  </si>
  <si>
    <t xml:space="preserve">the amount entered must also include an amount representing the acquisition cost of the organs transplanted into such patients.  </t>
  </si>
  <si>
    <t>Note C:</t>
  </si>
  <si>
    <t>This organ count should be limited to organ acquisition counts that meet the hospital's charity care policy.</t>
  </si>
  <si>
    <t>Note D:</t>
  </si>
  <si>
    <t>Duplicate means the organ count that is included in the DSH Uninsured and UC Charity counts.</t>
  </si>
  <si>
    <t>Medicaid Eligible Organ Acquisition Costs:</t>
  </si>
  <si>
    <t>Uninsured Organ Acquisition Costs:</t>
  </si>
  <si>
    <t>Organ RCC</t>
  </si>
  <si>
    <t>Final Eligible Organ Cost</t>
  </si>
  <si>
    <t>Uninsured Organ RCC</t>
  </si>
  <si>
    <t>Uninsured Net Cost</t>
  </si>
  <si>
    <t>Uninsured Final Eligible Organ Cost</t>
  </si>
  <si>
    <t>Charity Care Organ RCC</t>
  </si>
  <si>
    <t>Charity Care Net Cost</t>
  </si>
  <si>
    <t>Charity Care Final Eligible Organ Cost</t>
  </si>
  <si>
    <t>Duplicate Organ RCC</t>
  </si>
  <si>
    <t>Duplicate Net Cost</t>
  </si>
  <si>
    <t>Duplicate Final Eligible Organ Cost</t>
  </si>
  <si>
    <t>Calculation</t>
  </si>
  <si>
    <t>Total Medicaid Organ Costs:</t>
  </si>
  <si>
    <t>Total Uninsured Organ Costs:</t>
  </si>
  <si>
    <t>Total Charity Organ Costs:</t>
  </si>
  <si>
    <t>Total Duplicate Organ Costs:</t>
  </si>
  <si>
    <t>Hospital's Medicaid Secondary (Non-Billed)</t>
  </si>
  <si>
    <t xml:space="preserve">Medicaid-eligible patient services where Medicaid did not receive the claim and therefore are not included in the State's data.
</t>
  </si>
  <si>
    <t>IP</t>
  </si>
  <si>
    <t>OP</t>
  </si>
  <si>
    <t>Local Provider Participation Fund</t>
  </si>
  <si>
    <t>Section 6.7 relates to the Local Provider Participation Fund (LPPF). Hospitals required to make a mandatory payment to a local jurisdiction that administers an LPPF may claim a portion of the mandatory payment as an allowable cost. The hospital must provide documented support of its cost in the form of quarterly tax statements and the Medicaid/uninsured/charity/duplicate to total costs/charges/payments allocation calculation.</t>
  </si>
  <si>
    <t>Medicaid</t>
  </si>
  <si>
    <t>DSH Uninsured</t>
  </si>
  <si>
    <t>Uninsured Charity Care</t>
  </si>
  <si>
    <t>Duplicate Uninsured Charity Care</t>
  </si>
  <si>
    <t>Total Provider Tax Paid</t>
  </si>
  <si>
    <t>Total Allowable Hospital Revenue</t>
  </si>
  <si>
    <t>Total Medicaid Charges</t>
  </si>
  <si>
    <t>Medicaid %</t>
  </si>
  <si>
    <t>Total DSH Uninsured Charges</t>
  </si>
  <si>
    <t>Uninsured %</t>
  </si>
  <si>
    <t>Total Uninsured Charity Charges</t>
  </si>
  <si>
    <t>Uninsured Charity Charges %</t>
  </si>
  <si>
    <t>Total Duplicate Charges</t>
  </si>
  <si>
    <t>Duplicate Charges %</t>
  </si>
  <si>
    <t>Calculated LPPF Costs</t>
  </si>
  <si>
    <t>Uninsured</t>
  </si>
  <si>
    <t>Duplicate</t>
  </si>
  <si>
    <t>Texas Hospital Disroportionate Share (DSH) Application</t>
  </si>
  <si>
    <t>Hospital Data (Cont.)</t>
  </si>
  <si>
    <t>Information reported in Hospital Data 2 is used to determine qualification for the DSH program, as well as certain self-reported costs included in the DSH State Payment Cap calculation.</t>
  </si>
  <si>
    <t>Section 7: Uninsured Charges &amp; Payments (DSH)</t>
  </si>
  <si>
    <t>DSH ONLY - Uninsured Charges &amp; Payments</t>
  </si>
  <si>
    <r>
      <t xml:space="preserve">The following material is meant to help a hospital determine its uninsured charges and payments for the DSH program. </t>
    </r>
    <r>
      <rPr>
        <b/>
        <sz val="10"/>
        <rFont val="Arial"/>
        <family val="2"/>
      </rPr>
      <t>This is not an exhaustive list</t>
    </r>
    <r>
      <rPr>
        <sz val="10"/>
        <rFont val="Arial"/>
        <family val="2"/>
      </rPr>
      <t xml:space="preserve"> and HHSC recommends hospitals review the final DSH Audit Rule, published December 19, 2008, </t>
    </r>
    <r>
      <rPr>
        <sz val="10"/>
        <color rgb="FFFF0000"/>
        <rFont val="Arial"/>
        <family val="2"/>
      </rPr>
      <t xml:space="preserve">Federal Register Vol. 73, No. 245 </t>
    </r>
    <r>
      <rPr>
        <sz val="10"/>
        <rFont val="Arial"/>
        <family val="2"/>
      </rPr>
      <t>pages 77904 to 77952, which identifies information CMS has adopted as a permissible uninsured claim and payment data.</t>
    </r>
  </si>
  <si>
    <r>
      <t>UNINSURED DEFINITION (</t>
    </r>
    <r>
      <rPr>
        <i/>
        <u/>
        <sz val="10"/>
        <rFont val="Arial"/>
        <family val="2"/>
      </rPr>
      <t>DSH Only</t>
    </r>
    <r>
      <rPr>
        <u/>
        <sz val="10"/>
        <rFont val="Arial"/>
        <family val="2"/>
      </rPr>
      <t>)</t>
    </r>
    <r>
      <rPr>
        <sz val="10"/>
        <rFont val="Arial"/>
        <family val="2"/>
      </rPr>
      <t>: The uninsured section of the program refers to the charges associated with providing inpatient and outpatient hospital services to uninsured patients minus the payments (revenues) actually received from or made on behalf of the patient. Uninsured patients do not have a third party payer source, where a third party payer refers to creditable coverage consistent with the definitions under 45 CFR Parts 144 and 146 as well as coverage from a legally liable third party payer. Hospitals should make every effort to ensure that a patient does not have a valid form of insurance before including the patient in the uninsured program.</t>
    </r>
  </si>
  <si>
    <r>
      <t>CHARGES (</t>
    </r>
    <r>
      <rPr>
        <i/>
        <u/>
        <sz val="10"/>
        <rFont val="Arial"/>
        <family val="2"/>
      </rPr>
      <t>for Uninsured DSH Reporting</t>
    </r>
    <r>
      <rPr>
        <u/>
        <sz val="10"/>
        <rFont val="Arial"/>
        <family val="2"/>
      </rPr>
      <t>)</t>
    </r>
    <r>
      <rPr>
        <sz val="10"/>
        <rFont val="Arial"/>
        <family val="2"/>
      </rPr>
      <t xml:space="preserve">: Report inpatient and outpatient hospital charges for services to uninsured patients </t>
    </r>
    <r>
      <rPr>
        <u/>
        <sz val="10"/>
        <rFont val="Arial"/>
        <family val="2"/>
      </rPr>
      <t>discharged</t>
    </r>
    <r>
      <rPr>
        <sz val="10"/>
        <rFont val="Arial"/>
        <family val="2"/>
      </rPr>
      <t xml:space="preserve"> during the Data year. HHSC will convert uninsured charges to uninsured costs using cost center ratio(s) of cost-to-charges (inpatient and outpatient hospital services). HHSC will reduce uninsured costs by the amount of any payments from or made on behalf of an uninsured patient received by the hospital during the Data year to derive the net uninsured costs. Services provided to the uninsured should be consistent with the definitions of eligible inpatient and outpatient services stated in Texas’ Medicaid State Plan.  </t>
    </r>
  </si>
  <si>
    <r>
      <rPr>
        <u/>
        <sz val="10"/>
        <rFont val="Arial"/>
        <family val="2"/>
      </rPr>
      <t xml:space="preserve">Hospitals must </t>
    </r>
    <r>
      <rPr>
        <b/>
        <u/>
        <sz val="10"/>
        <rFont val="Arial"/>
        <family val="2"/>
      </rPr>
      <t>exclude</t>
    </r>
    <r>
      <rPr>
        <u/>
        <sz val="10"/>
        <rFont val="Arial"/>
        <family val="2"/>
      </rPr>
      <t xml:space="preserve"> charges associated with the following for DSH Uninsured Data</t>
    </r>
    <r>
      <rPr>
        <sz val="10"/>
        <rFont val="Arial"/>
        <family val="2"/>
      </rPr>
      <t xml:space="preserve">:  </t>
    </r>
  </si>
  <si>
    <t>●</t>
  </si>
  <si>
    <t>Services for inmates or other incarcerated individuals;</t>
  </si>
  <si>
    <r>
      <t xml:space="preserve">Outpatient </t>
    </r>
    <r>
      <rPr>
        <u/>
        <sz val="10"/>
        <rFont val="Arial"/>
        <family val="2"/>
      </rPr>
      <t>retail</t>
    </r>
    <r>
      <rPr>
        <sz val="10"/>
        <rFont val="Arial"/>
        <family val="2"/>
      </rPr>
      <t xml:space="preserve"> pharmacy services;</t>
    </r>
  </si>
  <si>
    <t xml:space="preserve">Physician and professional services not billed under the hospital's TPI; </t>
  </si>
  <si>
    <t xml:space="preserve">Services paid for with public employees worker’s compensation programs; </t>
  </si>
  <si>
    <t>Duplicated uninsured charges (i.e., charges that appear in both the Medicaid files and Uninsured files or that appear multiple times in the uninsured/charity care files);</t>
  </si>
  <si>
    <t xml:space="preserve">Services that are not medically necessary; </t>
  </si>
  <si>
    <t xml:space="preserve">Services paid in total or in part by a third party payer, including amounts associated with unpaid co-pays, deductibles for individuals with third party coverage, other bad debt or payer discounts related to services furnished to individuals who have health insurance or other third party payer; </t>
  </si>
  <si>
    <t xml:space="preserve">Any patient who has any third party payer under 45 CFR Parts 144 and 146, no matter how insignificant the payment is; </t>
  </si>
  <si>
    <t>Medicaid or CHIP eligible individuals; and</t>
  </si>
  <si>
    <t>Services that would not be covered under the Texas Medicaid State Plan had the individual been Medicaid eligible.</t>
  </si>
  <si>
    <r>
      <rPr>
        <u/>
        <sz val="10"/>
        <rFont val="Arial"/>
        <family val="2"/>
      </rPr>
      <t xml:space="preserve">Hospitals should </t>
    </r>
    <r>
      <rPr>
        <b/>
        <u/>
        <sz val="10"/>
        <rFont val="Arial"/>
        <family val="2"/>
      </rPr>
      <t>include</t>
    </r>
    <r>
      <rPr>
        <u/>
        <sz val="10"/>
        <rFont val="Arial"/>
        <family val="2"/>
      </rPr>
      <t xml:space="preserve"> charges associated with the following for DSH Uninsured Data</t>
    </r>
    <r>
      <rPr>
        <sz val="10"/>
        <rFont val="Arial"/>
        <family val="2"/>
      </rPr>
      <t>:</t>
    </r>
  </si>
  <si>
    <t>Provider discounts for uninsured patients (these discounts are not revenues, but are discounted costs);</t>
  </si>
  <si>
    <t xml:space="preserve">Services provided to undocumented residents; </t>
  </si>
  <si>
    <t xml:space="preserve">All other inpatient services provided to uninsured patients; </t>
  </si>
  <si>
    <t xml:space="preserve">All other outpatient services provided to uninsured patients; </t>
  </si>
  <si>
    <t>Outpatient pharmacy drugs/services provided in an outpatient clinic and billed under the hospital's TPI;</t>
  </si>
  <si>
    <t>In DSH, Institutions of Mental Diseases (IMDs) should report charges for services that would be covered by Medicaid that were provided during the data year to Medicaid eligible patients between the ages of 21 and 64; and</t>
  </si>
  <si>
    <t>Facility fees associated with subproviders providing services to uninsured patients (e.g., rehabilitation services)</t>
  </si>
  <si>
    <t>DSH Total Uninsured</t>
  </si>
  <si>
    <t>IP Days</t>
  </si>
  <si>
    <t xml:space="preserve">Inpatient Data </t>
  </si>
  <si>
    <t xml:space="preserve">Outpatient Data </t>
  </si>
  <si>
    <r>
      <rPr>
        <u/>
        <sz val="10"/>
        <rFont val="Arial"/>
        <family val="2"/>
      </rPr>
      <t>PAYMENTS (</t>
    </r>
    <r>
      <rPr>
        <i/>
        <u/>
        <sz val="10"/>
        <rFont val="Arial"/>
        <family val="2"/>
      </rPr>
      <t>for Uninsured DSH Reporting</t>
    </r>
    <r>
      <rPr>
        <u/>
        <sz val="10"/>
        <rFont val="Arial"/>
        <family val="2"/>
      </rPr>
      <t>)</t>
    </r>
    <r>
      <rPr>
        <sz val="10"/>
        <rFont val="Arial"/>
        <family val="2"/>
      </rPr>
      <t xml:space="preserve">: Report all payments received for patients </t>
    </r>
    <r>
      <rPr>
        <u/>
        <sz val="10"/>
        <rFont val="Arial"/>
        <family val="2"/>
      </rPr>
      <t>discharged</t>
    </r>
    <r>
      <rPr>
        <sz val="10"/>
        <rFont val="Arial"/>
        <family val="2"/>
      </rPr>
      <t xml:space="preserve"> during the Data year, including payments received to date. Payments will not include insurance payments for covered patients as they are not considered uninsured. A payment received is any payment from an uninsured patient or from a third party on the patient’s behalf (see Uninsured Definition at the top of Section 8). Certain state- and local-only payments are not considered payment for uninsured services (seefinal DSH Audit Rule, published December 19, 2008, </t>
    </r>
    <r>
      <rPr>
        <sz val="10"/>
        <color rgb="FFFF0000"/>
        <rFont val="Arial"/>
        <family val="2"/>
      </rPr>
      <t>Federal Register Vol. 73, No. 245</t>
    </r>
    <r>
      <rPr>
        <sz val="10"/>
        <rFont val="Arial"/>
        <family val="2"/>
      </rPr>
      <t xml:space="preserve"> page 77913, Column 2, Comment 1).</t>
    </r>
  </si>
  <si>
    <r>
      <rPr>
        <u/>
        <sz val="10"/>
        <rFont val="Arial"/>
        <family val="2"/>
      </rPr>
      <t xml:space="preserve">Hospitals should </t>
    </r>
    <r>
      <rPr>
        <b/>
        <u/>
        <sz val="10"/>
        <rFont val="Arial"/>
        <family val="2"/>
      </rPr>
      <t>exclude</t>
    </r>
    <r>
      <rPr>
        <u/>
        <sz val="10"/>
        <rFont val="Arial"/>
        <family val="2"/>
      </rPr>
      <t xml:space="preserve"> the following payments for DSH Uninsured Data</t>
    </r>
    <r>
      <rPr>
        <sz val="10"/>
        <rFont val="Arial"/>
        <family val="2"/>
      </rPr>
      <t>:</t>
    </r>
  </si>
  <si>
    <t>Payments made by state-only or local-only government programs for indigent patients (e.g., County Indigent Health Care Program).</t>
  </si>
  <si>
    <r>
      <rPr>
        <u/>
        <sz val="10"/>
        <rFont val="Arial"/>
        <family val="2"/>
      </rPr>
      <t xml:space="preserve">Hospitals must </t>
    </r>
    <r>
      <rPr>
        <b/>
        <u/>
        <sz val="10"/>
        <rFont val="Arial"/>
        <family val="2"/>
      </rPr>
      <t>include</t>
    </r>
    <r>
      <rPr>
        <u/>
        <sz val="10"/>
        <rFont val="Arial"/>
        <family val="2"/>
      </rPr>
      <t xml:space="preserve"> the following payments for DSH Uninsured Data (each category is separate)</t>
    </r>
    <r>
      <rPr>
        <sz val="10"/>
        <rFont val="Arial"/>
        <family val="2"/>
      </rPr>
      <t xml:space="preserve">:  </t>
    </r>
  </si>
  <si>
    <t>Emergency health services furnished to undocumented aliens under Section 1011 of the Medicare Prescription Drug, Improvement and Modernization Act of 2003, Pub. L. No. 108-173;</t>
  </si>
  <si>
    <t xml:space="preserve">Other allowable State and Federal Payments such as Title V: Maternal and Child Health Services;   </t>
  </si>
  <si>
    <t>Cash received for uninsured liens and sold uninsured accounts;</t>
  </si>
  <si>
    <t>All other inpatient payments provided for uninsured patients; and</t>
  </si>
  <si>
    <t>All other outpatient payments provided for uninsured patients.</t>
  </si>
  <si>
    <t>DSH Total</t>
  </si>
  <si>
    <t>Payments Received for Discharged Patients</t>
  </si>
  <si>
    <t>Section 1011 Payments</t>
  </si>
  <si>
    <r>
      <t xml:space="preserve">Allowable State and Federal Payments (see Federal DSH Rule, page 77817, Column 3, 1st response). </t>
    </r>
    <r>
      <rPr>
        <b/>
        <sz val="10"/>
        <rFont val="Arial"/>
        <family val="2"/>
      </rPr>
      <t>Itemize in table below.</t>
    </r>
  </si>
  <si>
    <t>Cash for uninsured liens and sold uninsured accounts</t>
  </si>
  <si>
    <t>Uninsured Inpatient Payments</t>
  </si>
  <si>
    <t>Uninsured Outpatient Payments</t>
  </si>
  <si>
    <r>
      <t xml:space="preserve">For subsection </t>
    </r>
    <r>
      <rPr>
        <b/>
        <sz val="10"/>
        <rFont val="Arial"/>
        <family val="2"/>
      </rPr>
      <t>7.6</t>
    </r>
    <r>
      <rPr>
        <sz val="10"/>
        <rFont val="Arial"/>
        <family val="2"/>
      </rPr>
      <t xml:space="preserve"> above, please itemize the following details:  </t>
    </r>
  </si>
  <si>
    <t>Allowable State and Federal Payments Itemization:</t>
  </si>
  <si>
    <t>7.6.1</t>
  </si>
  <si>
    <r>
      <t>Maternal and Child Health Services (</t>
    </r>
    <r>
      <rPr>
        <i/>
        <sz val="10"/>
        <rFont val="Arial"/>
        <family val="2"/>
      </rPr>
      <t>Title V of the Social Security Act</t>
    </r>
    <r>
      <rPr>
        <sz val="10"/>
        <rFont val="Arial"/>
        <family val="2"/>
      </rPr>
      <t>)</t>
    </r>
  </si>
  <si>
    <t>7.6.2</t>
  </si>
  <si>
    <r>
      <t xml:space="preserve">Family Planning (Title X of the </t>
    </r>
    <r>
      <rPr>
        <i/>
        <sz val="10"/>
        <rFont val="Arial"/>
        <family val="2"/>
      </rPr>
      <t>Public Health Services Act</t>
    </r>
    <r>
      <rPr>
        <sz val="10"/>
        <rFont val="Arial"/>
        <family val="2"/>
      </rPr>
      <t>)</t>
    </r>
  </si>
  <si>
    <t>7.6.3</t>
  </si>
  <si>
    <t>Ryan White (Ryan White HIV/AIDS Treatment Extension Act of 2009 and Comprehensive AIDS Resources Emergency Act)</t>
  </si>
  <si>
    <t>7.6.4</t>
  </si>
  <si>
    <t>7.6.5</t>
  </si>
  <si>
    <t>7.6.6</t>
  </si>
  <si>
    <t>7.6.7</t>
  </si>
  <si>
    <t>7.6.8</t>
  </si>
  <si>
    <t>7.6.9</t>
  </si>
  <si>
    <t>7.6.10</t>
  </si>
  <si>
    <t>7.6.11</t>
  </si>
  <si>
    <t>7.6.12</t>
  </si>
  <si>
    <t>7.6.13</t>
  </si>
  <si>
    <t>7.6.14</t>
  </si>
  <si>
    <t>Total State &amp; Federal Funded Payments</t>
  </si>
  <si>
    <t>Section 8: Uninsured Charges &amp; Payments (Where Patients Exhausted Lifetime And Annual Insurance Benefits)</t>
  </si>
  <si>
    <t>CMS revised the uninsured definition to add certain claims and costs to the uninsured calculation of the DSH hospital specific limit. Please complete this section as an addition to Section 7.</t>
  </si>
  <si>
    <r>
      <rPr>
        <u/>
        <sz val="10"/>
        <rFont val="Arial"/>
        <family val="2"/>
      </rPr>
      <t>CHARGES:</t>
    </r>
    <r>
      <rPr>
        <sz val="10"/>
        <rFont val="Arial"/>
        <family val="2"/>
      </rPr>
      <t xml:space="preserve"> CMS expanded the uninsured definition used in DSH to include inpatient and outpatient hospital services for individuals who have no health insurance or other source of third party coverage during the data year. This includes charges for certain patients that have exhausted lifetime and annual insurance benefits. In addition, include hospital services provided to a patient with insurance where the insurance did not cover the service. Services must be Medicaid eligible.  </t>
    </r>
  </si>
  <si>
    <r>
      <rPr>
        <u/>
        <sz val="10"/>
        <rFont val="Arial"/>
        <family val="2"/>
      </rPr>
      <t xml:space="preserve">Hospitals must continue to </t>
    </r>
    <r>
      <rPr>
        <b/>
        <u/>
        <sz val="10"/>
        <rFont val="Arial"/>
        <family val="2"/>
      </rPr>
      <t>exclude</t>
    </r>
    <r>
      <rPr>
        <u/>
        <sz val="10"/>
        <rFont val="Arial"/>
        <family val="2"/>
      </rPr>
      <t xml:space="preserve"> the following charges for DSH Uninsured Data</t>
    </r>
    <r>
      <rPr>
        <sz val="10"/>
        <rFont val="Arial"/>
        <family val="2"/>
      </rPr>
      <t>:</t>
    </r>
  </si>
  <si>
    <t>Costs associated with bad debt, payer discounts, and unpaid coinsurance and deductibles;</t>
  </si>
  <si>
    <t>Services for inmates or other incarcerated individuals; and</t>
  </si>
  <si>
    <t xml:space="preserve"> DSH Total</t>
  </si>
  <si>
    <r>
      <t xml:space="preserve">Charges for patients who had exhausted their lifetime or annual insurance coverage and received </t>
    </r>
    <r>
      <rPr>
        <b/>
        <sz val="10"/>
        <rFont val="Arial"/>
        <family val="2"/>
      </rPr>
      <t>inpatient</t>
    </r>
    <r>
      <rPr>
        <sz val="10"/>
        <rFont val="Arial"/>
        <family val="2"/>
      </rPr>
      <t xml:space="preserve"> services </t>
    </r>
  </si>
  <si>
    <r>
      <t xml:space="preserve">Charges for patients who had exhausted their lifetime or annual insurance coverage and received </t>
    </r>
    <r>
      <rPr>
        <b/>
        <sz val="10"/>
        <rFont val="Arial"/>
        <family val="2"/>
      </rPr>
      <t>outpatient</t>
    </r>
    <r>
      <rPr>
        <sz val="10"/>
        <rFont val="Arial"/>
        <family val="2"/>
      </rPr>
      <t xml:space="preserve"> services </t>
    </r>
  </si>
  <si>
    <r>
      <t xml:space="preserve">Charges for patients who had insurance that did not cover the </t>
    </r>
    <r>
      <rPr>
        <b/>
        <sz val="10"/>
        <rFont val="Arial"/>
        <family val="2"/>
      </rPr>
      <t>inpatient</t>
    </r>
    <r>
      <rPr>
        <sz val="10"/>
        <rFont val="Arial"/>
        <family val="2"/>
      </rPr>
      <t xml:space="preserve"> hospital service</t>
    </r>
  </si>
  <si>
    <r>
      <t xml:space="preserve">Charges for patients who had insurance that did not cover the </t>
    </r>
    <r>
      <rPr>
        <b/>
        <sz val="10"/>
        <rFont val="Arial"/>
        <family val="2"/>
      </rPr>
      <t>outpatient</t>
    </r>
    <r>
      <rPr>
        <sz val="10"/>
        <rFont val="Arial"/>
        <family val="2"/>
      </rPr>
      <t xml:space="preserve"> hospital service</t>
    </r>
  </si>
  <si>
    <r>
      <rPr>
        <u/>
        <sz val="10"/>
        <rFont val="Arial"/>
        <family val="2"/>
      </rPr>
      <t>PAYMENTS:</t>
    </r>
    <r>
      <rPr>
        <sz val="10"/>
        <rFont val="Arial"/>
        <family val="2"/>
      </rPr>
      <t xml:space="preserve">  Hospitals must include any payment made by or on behalf of patient who has exhausted benefits or received a service that was not a covered benefit of the insurance the patient had for DSH Uninsured Data.</t>
    </r>
  </si>
  <si>
    <r>
      <t xml:space="preserve">Payments for patients who had exhausted their lifetime or annual insurance coverage and received </t>
    </r>
    <r>
      <rPr>
        <b/>
        <sz val="10"/>
        <rFont val="Arial"/>
        <family val="2"/>
      </rPr>
      <t>inpatient</t>
    </r>
    <r>
      <rPr>
        <sz val="10"/>
        <rFont val="Arial"/>
        <family val="2"/>
      </rPr>
      <t xml:space="preserve"> services </t>
    </r>
  </si>
  <si>
    <r>
      <t xml:space="preserve">Payments for patients who had exhausted their lifetime or annual insurance coverage and received </t>
    </r>
    <r>
      <rPr>
        <b/>
        <sz val="10"/>
        <rFont val="Arial"/>
        <family val="2"/>
      </rPr>
      <t>outpatient</t>
    </r>
    <r>
      <rPr>
        <sz val="10"/>
        <rFont val="Arial"/>
        <family val="2"/>
      </rPr>
      <t xml:space="preserve"> services </t>
    </r>
  </si>
  <si>
    <r>
      <t xml:space="preserve">Payments for patients who had insurance that did not cover the </t>
    </r>
    <r>
      <rPr>
        <b/>
        <sz val="10"/>
        <rFont val="Arial"/>
        <family val="2"/>
      </rPr>
      <t>inpatient</t>
    </r>
    <r>
      <rPr>
        <sz val="10"/>
        <rFont val="Arial"/>
        <family val="2"/>
      </rPr>
      <t xml:space="preserve"> hospital service</t>
    </r>
  </si>
  <si>
    <r>
      <t xml:space="preserve">Payments for patients who had insurance that did not cover the </t>
    </r>
    <r>
      <rPr>
        <b/>
        <sz val="10"/>
        <rFont val="Arial"/>
        <family val="2"/>
      </rPr>
      <t>outpatient</t>
    </r>
    <r>
      <rPr>
        <sz val="10"/>
        <rFont val="Arial"/>
        <family val="2"/>
      </rPr>
      <t xml:space="preserve"> hospital service</t>
    </r>
  </si>
  <si>
    <t>Section 9: Charity Charges &amp; Payments (UC)</t>
  </si>
  <si>
    <t>UC ONLY - If not participating in UC, skip this section.</t>
  </si>
  <si>
    <r>
      <t>CHARGES, DAYS, &amp; PAYMENTS (</t>
    </r>
    <r>
      <rPr>
        <i/>
        <u/>
        <sz val="10"/>
        <rFont val="Arial"/>
        <family val="2"/>
      </rPr>
      <t>for UC Reporting</t>
    </r>
    <r>
      <rPr>
        <u/>
        <sz val="10"/>
        <rFont val="Arial"/>
        <family val="2"/>
      </rPr>
      <t>)</t>
    </r>
    <r>
      <rPr>
        <sz val="10"/>
        <rFont val="Arial"/>
        <family val="2"/>
      </rPr>
      <t xml:space="preserve">: Providers who have completed worksheet S-10 of their Medicare Cost Report should use the charges captured in w/s S-10, column 1, line 20, and payments captured in column 1, line 22. Providers will need to split between uninsured charity and non-covered services, allocate these charges between inpatient and outpatient charges, and provide the inpatient days associated with the inpatient charges. </t>
    </r>
  </si>
  <si>
    <r>
      <t>Providers who do not complete worksheet S-10 should report UC Charity inpatient and outpatient charges, as well as inpatient days, using the following criteria</t>
    </r>
    <r>
      <rPr>
        <b/>
        <sz val="10"/>
        <rFont val="Arial"/>
        <family val="2"/>
      </rPr>
      <t>:</t>
    </r>
  </si>
  <si>
    <t>Enter the actual charge amounts for the entire facility (except physician and other professional services) of uninsured patients who were given full or partial discounts that were: (1) determined in accordance with the hospital’s charity care criteria/policy or Financial Assistance Policy (FAP), and (2) written off during this cost reporting period, regardless of when the services were provided. Do not include charges for patients given courtesy discounts or charges for uninsured patients with or without full or partial discounts who do not meet the hospital’s charity care criteria or FAP. Charges for non-covered services provided to patients eligible for Medicaid or other indigent care program (including charges for days exceeding a length of stay limit) can be included, if such inclusion is specified in the hospital’s charity care policy and the patient meets the hospital’s charity care criteria.</t>
  </si>
  <si>
    <t>Enter the total charges, or the portion of the total charges, written off to charity care, for uninsured patients, and patients with coverage from an entity that does not have a contractual relationship with the provider who meet the hospital’s charity care policy or FAP. In addition, enter charges for non-covered services provided to patients eligible for Medicaid or other indigent care programs, if such inclusion is specified in the hospital’s charity care policy or FAP and the patient meets the hospital’s policy criteria. The total charges or the portion of total charges is the amount the patient is not responsible for paying (e.g., 100% of charges if the patient qualified for 100% discount or 70% of charges if the patient qualified for a 70% partial discount).</t>
  </si>
  <si>
    <t>Charity care charges or uninsured discounts reported include amounts written off with no expectation of payment. Enter all payments received during this cost reporting period, regardless of when the services were provided, from patients for amounts previously written off as charity care or uninsured discounts. Enter such payments for the entire facility, except physician or other professional services. Enter all payments received from uninsured patients and patients with coverage from an entity that does not have a contractual relationship with the provider, and all payments received from patients covered by a public program or a private insurer with which the provider has a contractual relationship. Do not include grants or other mechanisms of funding for charity care in these payments. Payments entered on this line must not exceed charity care or uninsured discount amounts written off in the cost reporting period. Do not include payments received that represent a patient’s liability, or amounts that were not previously written off as charity care or uninsured discounts.</t>
  </si>
  <si>
    <r>
      <t xml:space="preserve">Both S-10 and Non-S10 providers must complete the Uninsured Charity Detail Template provided by HHSC as supporting documentation for all uninsured charity charges reported in the application. This template contains a calculation that will standardize the calculation of IP days for uninsured charity accounts that were partially written off. Providers must also identify if the claim was strictly uninsured charity or a non-covered service. Please refer to the template for instructions on what is required and how to submit necessary PHI. </t>
    </r>
    <r>
      <rPr>
        <b/>
        <sz val="10"/>
        <rFont val="Arial"/>
        <family val="2"/>
      </rPr>
      <t xml:space="preserve">Providers must also submit a copy of their charity care and financial assistance policies in a .pdf or word document with their application submission and this template. </t>
    </r>
  </si>
  <si>
    <r>
      <t xml:space="preserve">Providers should calculate IP days for uninsured charity charges that were partially written off using the following methodology: </t>
    </r>
    <r>
      <rPr>
        <b/>
        <sz val="10"/>
        <rFont val="Arial"/>
        <family val="2"/>
      </rPr>
      <t>(Written off uninsured charity portion of uninsured charge from claim/total uninsured charge from claim)*uninsured IP days for claim</t>
    </r>
    <r>
      <rPr>
        <sz val="10"/>
        <rFont val="Arial"/>
        <family val="2"/>
      </rPr>
      <t xml:space="preserve">. HHSC has provided a template that will automate and standardize this calculation that it is requiring providers to use when submitting their uninsured charity detail. </t>
    </r>
  </si>
  <si>
    <t>Institutions of Mental Disease (IMDs) must exclude uninsured charity charges, days, and payments for patients between the ages of 21 and 64 when reporting their total uninsured charity information even if was included in w/s S-10.</t>
  </si>
  <si>
    <t>Providers participating in both DSH and UC must identify the UC uninsured charity charges, days, and payments that are duplicated in their DSH uninsured data, irrespective of the discrepancy between DSH being based on discharge date from 10/1 - 9/30 and UC being based on write-off date in the providers’ cost report year. This means that if a UC uninsured charity claim is in the DSH uninsured data this year but not in the UC uninsured charity data this year, it should still be identified as a duplicate claim because it will eventually be included in UC. It is imperative that providers properly identify this data to avoid duplication of DSH and UC payments for the same cost, and thus a potential overpayment when DSH audits and UC reconciliations are performed. These DSH-only uninsured charges, payments, and days must be reported in sections 7.1 &amp; 7.2.</t>
  </si>
  <si>
    <t>S-10 providers should break out the charges from non-covered services and report them in cells J126-127, and report the remaining uninsured charity charges in cells D126-127. The sum of these charges should be equal to or less than the total uninsured charity charges reported in w/s S-10.</t>
  </si>
  <si>
    <t>UC Charity Care Charges and Days S-10, Column 1, Line 20 (See Instructions for Non S-10 Providers; Both S-10 and non-S10 providers should NOT include non-covered services in these cells)</t>
  </si>
  <si>
    <t>UC Charity Care Payments S-10, Column 1, Line 22 (See Instructions for Non S-10 Providers)</t>
  </si>
  <si>
    <r>
      <t xml:space="preserve">UC Uninsured Charity Charges and Days duplicated in DSH Uninsured (the shortfall resulting from this information will be subtracted from the DSH uninsured shortfall to calculate the </t>
    </r>
    <r>
      <rPr>
        <b/>
        <sz val="10"/>
        <rFont val="Arial"/>
        <family val="2"/>
      </rPr>
      <t>DSH-Only Uninsured used in the UC payment calculation</t>
    </r>
    <r>
      <rPr>
        <sz val="10"/>
        <rFont val="Arial"/>
        <family val="2"/>
      </rPr>
      <t>)</t>
    </r>
  </si>
  <si>
    <t>UC Uninsured Charity Payments duplicated in DSH Uninsured Payments</t>
  </si>
  <si>
    <t xml:space="preserve">Charges and Days For Noncovered Services (reported in S-10 Column 1) </t>
  </si>
  <si>
    <r>
      <rPr>
        <b/>
        <sz val="10"/>
        <rFont val="Arial"/>
        <family val="2"/>
      </rPr>
      <t xml:space="preserve"> </t>
    </r>
    <r>
      <rPr>
        <sz val="10"/>
        <rFont val="Arial"/>
        <family val="2"/>
      </rPr>
      <t xml:space="preserve">Payments for Noncovered Services (reported in S-10 Column 1) </t>
    </r>
  </si>
  <si>
    <t>Charges from Worksheet S-10:</t>
  </si>
  <si>
    <t>Payments from Worksheet S-10:</t>
  </si>
  <si>
    <t>The breakout of the IP and OP Charges in cells D126, D127, J126, and J127 above must be equal to the uninsured charity charges captured from w/s S-10, column 1, line 20 populated here:</t>
  </si>
  <si>
    <t>The breakout of the IP and OP payments in cells F126, F127, L126, and L127 above must be equal to the uninsured charity payments captured from w/s S-10, column 1, line 22 populated here:</t>
  </si>
  <si>
    <t>IP/OP charges equality check:</t>
  </si>
  <si>
    <t>IP/OP payments equality check:</t>
  </si>
  <si>
    <t>Total Uninsured for Sections 7 thru 9</t>
  </si>
  <si>
    <t xml:space="preserve">UC </t>
  </si>
  <si>
    <t>Charity Care</t>
  </si>
  <si>
    <t>Description</t>
  </si>
  <si>
    <t>Inpatient</t>
  </si>
  <si>
    <t>Routine Services</t>
  </si>
  <si>
    <r>
      <t xml:space="preserve">List All Subscripted/Additional Cost Center Data in the Yellow Lines. </t>
    </r>
    <r>
      <rPr>
        <b/>
        <u/>
        <sz val="10"/>
        <color rgb="FFC00000"/>
        <rFont val="Arial"/>
        <family val="2"/>
      </rPr>
      <t>DO NOT INSERT LINES OR REORDER COST CENTERS!</t>
    </r>
  </si>
  <si>
    <t>S-3 / B Part I</t>
  </si>
  <si>
    <t>Form S-3, Part I, Col 8 Days</t>
  </si>
  <si>
    <t>Total Cost B Part I Col 24</t>
  </si>
  <si>
    <t>RCE Add-back  C Part I Col 4</t>
  </si>
  <si>
    <t>Allowed Cost</t>
  </si>
  <si>
    <t>Per Diems</t>
  </si>
  <si>
    <t>D-1, Col 1, Line 26 Swing Bed Costs</t>
  </si>
  <si>
    <t>Sum of F13 &amp; F14</t>
  </si>
  <si>
    <t>S-3 Part I Line # /
 B Part I Cost Center #</t>
  </si>
  <si>
    <t>Observation Days - S-3 Part I, Col 8, Line 28</t>
  </si>
  <si>
    <t>1/30</t>
  </si>
  <si>
    <t>HOSPITAL ADULTS AND PEDIATRICS</t>
  </si>
  <si>
    <t>8/31</t>
  </si>
  <si>
    <t>INTENSIVE CARE UNIT</t>
  </si>
  <si>
    <t>9/32</t>
  </si>
  <si>
    <t>CORONARY CARE UNIT</t>
  </si>
  <si>
    <t>10/33</t>
  </si>
  <si>
    <t>BURN INTENSIVE CARE UNIT</t>
  </si>
  <si>
    <t>11/34</t>
  </si>
  <si>
    <t>SURGICAL INTENSIVE CARE UNIT</t>
  </si>
  <si>
    <t>12/35</t>
  </si>
  <si>
    <t>OTHER SPECIAL CARE UNIT</t>
  </si>
  <si>
    <t>13/43</t>
  </si>
  <si>
    <t>NURSERY</t>
  </si>
  <si>
    <t>16/40</t>
  </si>
  <si>
    <t>SUBPROVIDER IPF</t>
  </si>
  <si>
    <t>17/41</t>
  </si>
  <si>
    <t>SUBPROVIDER IRF</t>
  </si>
  <si>
    <t>18/42</t>
  </si>
  <si>
    <t>SUBPROVIDER (OTHER)</t>
  </si>
  <si>
    <t>Hospital Ancillary Services</t>
  </si>
  <si>
    <t>2552-10 Line
Reference</t>
  </si>
  <si>
    <t>C part I, Col 6</t>
  </si>
  <si>
    <t>C part I, Col 7</t>
  </si>
  <si>
    <t>C part I, Col 8</t>
  </si>
  <si>
    <t>B Part I Col 24</t>
  </si>
  <si>
    <t>C Part I Col 4</t>
  </si>
  <si>
    <t>CCR</t>
  </si>
  <si>
    <t>IP CHGS</t>
  </si>
  <si>
    <t>OP CHGS</t>
  </si>
  <si>
    <t>TOTAL CHGS</t>
  </si>
  <si>
    <t>RCE Add-back</t>
  </si>
  <si>
    <t>ADULTS AND PEDIATRICS</t>
  </si>
  <si>
    <t>OPERATING ROOM</t>
  </si>
  <si>
    <t>RECOVERY ROOM</t>
  </si>
  <si>
    <t>DELIVERY ROOM &amp; LABOR ROOM</t>
  </si>
  <si>
    <t>ANESTHESIOLOGY</t>
  </si>
  <si>
    <t>RADIOLOGY-DIAGNOSTIC</t>
  </si>
  <si>
    <t>RADIOLOGY-THERAPUTIC</t>
  </si>
  <si>
    <t>RADIOISOTOPE</t>
  </si>
  <si>
    <t>COMPUTED TOMOGRAPHY (CT) SCAN</t>
  </si>
  <si>
    <t>MAGNETIC RESONANCE IMAGING (MRI)</t>
  </si>
  <si>
    <t>CARDIAC CATHETERIZATION</t>
  </si>
  <si>
    <t>LABORATORY</t>
  </si>
  <si>
    <t>PBP CLINICAL LAB SERVICES-PRGM ONLY</t>
  </si>
  <si>
    <t>WHOLE BLOOD &amp; PACKED RED BLOOD CELLS</t>
  </si>
  <si>
    <t>BLOOD STORING, PROCESSING &amp; TRANS.</t>
  </si>
  <si>
    <t>INTRAVENOUS THERAPY</t>
  </si>
  <si>
    <t>RESPIRATORY THERAPY</t>
  </si>
  <si>
    <t>PHYSICAL THERAPY</t>
  </si>
  <si>
    <t>OCCUPATIONAL THERAPY</t>
  </si>
  <si>
    <t>SPEECH PATHOLOGY</t>
  </si>
  <si>
    <t>ELECTROCARDIOLOGY</t>
  </si>
  <si>
    <t>ELECTROENCEPHALOGRAPHY</t>
  </si>
  <si>
    <t>MEDICAL SUPPLIES CHARGED TO PATIENTS</t>
  </si>
  <si>
    <t>IMPLANTABLE DEVICES CHARGED TO PATIENTS</t>
  </si>
  <si>
    <t>DRUGS CHARGED TO PATIENTS</t>
  </si>
  <si>
    <t>RENAL DIALYSIS</t>
  </si>
  <si>
    <t>ASC (NON-DISTINCT PART)</t>
  </si>
  <si>
    <t>OTHER ANCILLARY</t>
  </si>
  <si>
    <t>CLINIC</t>
  </si>
  <si>
    <t>EMERGENCY</t>
  </si>
  <si>
    <t>OBSERVATION BEDS (NON-DISTINCT)</t>
  </si>
  <si>
    <t>Uninsured Charity Cost Calculation</t>
  </si>
  <si>
    <t>COSTS</t>
  </si>
  <si>
    <t>PAYMENTS</t>
  </si>
  <si>
    <t xml:space="preserve">SHORTFALL </t>
  </si>
  <si>
    <t>Schedule 3 Uninsured Charity UCC</t>
  </si>
  <si>
    <t>UC Uninsured Charity Cost Duplicated in DSH Uninsured</t>
  </si>
  <si>
    <t>Non-Covered</t>
  </si>
  <si>
    <t>INFLATOR</t>
  </si>
  <si>
    <t>UC Costs</t>
  </si>
  <si>
    <t>Inflated Shortfall</t>
  </si>
  <si>
    <t>UC Uninsured Charity Duplicated in DSH Uninsured</t>
  </si>
  <si>
    <t>Uninsured Charity Patient Uncompensated Care</t>
  </si>
  <si>
    <t>IP Routine/Ancillary Charges &amp; Costs</t>
  </si>
  <si>
    <t>OP Ancillary Charges &amp; Costs</t>
  </si>
  <si>
    <t>IP Charity Care</t>
  </si>
  <si>
    <t>IP Uninsured</t>
  </si>
  <si>
    <t xml:space="preserve">IP Charity Care </t>
  </si>
  <si>
    <t>OP Charity Care</t>
  </si>
  <si>
    <t>Charges</t>
  </si>
  <si>
    <t xml:space="preserve">Charges </t>
  </si>
  <si>
    <t>COST REPORT CHARITY CARE</t>
  </si>
  <si>
    <t>DSH-ONLY UNINSURED</t>
  </si>
  <si>
    <t>NONCOVERED CHARITY CARE</t>
  </si>
  <si>
    <t>UC DUPLICATED IN DSH</t>
  </si>
  <si>
    <t>S-3/B Part I</t>
  </si>
  <si>
    <t>CR Line</t>
  </si>
  <si>
    <t>Allocated Days</t>
  </si>
  <si>
    <t>IP Routine Cost</t>
  </si>
  <si>
    <t>Total Patient Days</t>
  </si>
  <si>
    <t>IP Routine Charges &amp; Cost</t>
  </si>
  <si>
    <t>2552-10 Line Reference</t>
  </si>
  <si>
    <t>WS C, Part 1, Column 6</t>
  </si>
  <si>
    <t>Cost Line as Percent to Total</t>
  </si>
  <si>
    <t>Allocated Charges</t>
  </si>
  <si>
    <t>IP Ancillary Charges &amp; Cost</t>
  </si>
  <si>
    <t>IP Ancillary Cost</t>
  </si>
  <si>
    <t>Total Inpatient</t>
  </si>
  <si>
    <t>(Make sure this equal 100%)</t>
  </si>
  <si>
    <t>OP Ancillary Charges and Cost</t>
  </si>
  <si>
    <t>WS C, Part 1, Column 7</t>
  </si>
  <si>
    <t>OP Cost</t>
  </si>
  <si>
    <t>Totals</t>
  </si>
  <si>
    <t>Total Charity Costs:</t>
  </si>
  <si>
    <t>Encounter Only</t>
  </si>
  <si>
    <t>TPI</t>
  </si>
  <si>
    <t>MEDICAID COSTS</t>
  </si>
  <si>
    <t>MEDICARE COSTS</t>
  </si>
  <si>
    <t>OTHER INSURANCE COSTS</t>
  </si>
  <si>
    <t>Encounter-Only HSL Calculation</t>
  </si>
  <si>
    <t>MEDICAID PAYMENTS</t>
  </si>
  <si>
    <t>MEDICARE PAYMENTS</t>
  </si>
  <si>
    <t>OTHER INSURANCE PAYMENTS</t>
  </si>
  <si>
    <t>Other Medicaid Payments</t>
  </si>
  <si>
    <t>COST REPORT SETTLEMENTS</t>
  </si>
  <si>
    <t>MEDICAID SECONDARY PAYMENTS</t>
  </si>
  <si>
    <t>OVERALL MEDICAID PAYMENTS</t>
  </si>
  <si>
    <t>SB 7 Cost to Include</t>
  </si>
  <si>
    <t>UNINSURED COSTS</t>
  </si>
  <si>
    <t>UNINSURED PAYMENTS</t>
  </si>
  <si>
    <t xml:space="preserve">UNINSURED SHORTFALL </t>
  </si>
  <si>
    <t>IP Medicaid Payments</t>
  </si>
  <si>
    <t>OP Medicaid Payments</t>
  </si>
  <si>
    <t>IP Medicare Payments</t>
  </si>
  <si>
    <t>OP Medicare Payments</t>
  </si>
  <si>
    <t>IP OI Payments</t>
  </si>
  <si>
    <t>OP OI Payments</t>
  </si>
  <si>
    <t>IP Medicaid Secondary Payments</t>
  </si>
  <si>
    <t>OP Medicaid Secondary Payments</t>
  </si>
  <si>
    <t>Out of State payments are included in the Medicaid and other Insurance Payments.</t>
  </si>
  <si>
    <t>DSH INFLATOR</t>
  </si>
  <si>
    <t>Updated 10/4/2022</t>
  </si>
  <si>
    <t>State Payment Cap Scenarios</t>
  </si>
  <si>
    <t>Unadjusted Medicaid Shortfall</t>
  </si>
  <si>
    <t>Inflated State Payment Cap</t>
  </si>
  <si>
    <t xml:space="preserve"> With OI and Medicare Payments</t>
  </si>
  <si>
    <t>Without OI and Medicare Payments</t>
  </si>
  <si>
    <t>Without OI Payments</t>
  </si>
  <si>
    <t>Medicaid-Only (MACPAC)</t>
  </si>
  <si>
    <t>SB 7 Aggregate Approach</t>
  </si>
  <si>
    <t>Medicaid Cost of Care</t>
  </si>
  <si>
    <t>Days and Charges Data</t>
  </si>
  <si>
    <t>FFS</t>
  </si>
  <si>
    <t>MCO</t>
  </si>
  <si>
    <t>OOS</t>
  </si>
  <si>
    <t>Secondary Non-Billed</t>
  </si>
  <si>
    <t>IP Charges</t>
  </si>
  <si>
    <t>OP Charges</t>
  </si>
  <si>
    <t>Medicare</t>
  </si>
  <si>
    <t>Other Insurance</t>
  </si>
  <si>
    <t>THIS SECTION IS PER DIEM COSTS PER HOSPITAL DAYS AND PER DIEM</t>
  </si>
  <si>
    <t>1B</t>
  </si>
  <si>
    <t>(A*1B)</t>
  </si>
  <si>
    <t>2B</t>
  </si>
  <si>
    <t>(A*2B)</t>
  </si>
  <si>
    <t>3B</t>
  </si>
  <si>
    <t>(A*3B)</t>
  </si>
  <si>
    <t>1C</t>
  </si>
  <si>
    <t>(A*1C)</t>
  </si>
  <si>
    <t>2C</t>
  </si>
  <si>
    <t>(A*2C)</t>
  </si>
  <si>
    <t>3C</t>
  </si>
  <si>
    <t>(A*3C)</t>
  </si>
  <si>
    <t>1D</t>
  </si>
  <si>
    <t>(A*1D)</t>
  </si>
  <si>
    <t>2D</t>
  </si>
  <si>
    <t>(A*2D)</t>
  </si>
  <si>
    <t>E</t>
  </si>
  <si>
    <t>(A*E)</t>
  </si>
  <si>
    <t>Medicaid FFS Allocated Days</t>
  </si>
  <si>
    <t>Medicaid FFS IP Routine Cost</t>
  </si>
  <si>
    <t>Medicare FFS Allocated Days</t>
  </si>
  <si>
    <t>Medicare FFS IP Routine Cost</t>
  </si>
  <si>
    <t>Other Insurance FFS Allocated Days</t>
  </si>
  <si>
    <t>Other Insurance FFS IP Routine Cost</t>
  </si>
  <si>
    <t>Medicaid MCO Allocated Days</t>
  </si>
  <si>
    <t>Medicaid MCO IP Routine Cost</t>
  </si>
  <si>
    <t>Medicare MCO Allocated Days</t>
  </si>
  <si>
    <t>Medicare MCO IP Routine Cost</t>
  </si>
  <si>
    <t>Other Insurance MCO Allocated Days</t>
  </si>
  <si>
    <t>Other Insurance IP Routine Cost</t>
  </si>
  <si>
    <t>Medicaid OOS Allocated Days</t>
  </si>
  <si>
    <t>Medicaid OOS IP Routine Cost</t>
  </si>
  <si>
    <t>Other Insurance OOS Allocated Days</t>
  </si>
  <si>
    <t>Other Insurance OOS IP Routine Cost</t>
  </si>
  <si>
    <t>Other Insurance Secondary (Non-Billed) Days</t>
  </si>
  <si>
    <t>Other Insurance Secondary (Non-Billed) IP Cost</t>
  </si>
  <si>
    <t>THIS BELONGS TO SECTION ABOVE - TOTAL IP CHARGES</t>
  </si>
  <si>
    <t>Inpatient Charges</t>
  </si>
  <si>
    <t>(A)</t>
  </si>
  <si>
    <t>(B)</t>
  </si>
  <si>
    <t>(B*Charges)</t>
  </si>
  <si>
    <t>Medicaid FFS IP Allocated Charges</t>
  </si>
  <si>
    <t>Medicare FFS IP Allocated Charges</t>
  </si>
  <si>
    <t>Other Insurance IP Allocated Charges</t>
  </si>
  <si>
    <t>Medicaid MCO IP Allocated Charges</t>
  </si>
  <si>
    <t>Medicare MCO IP Allocated Charges</t>
  </si>
  <si>
    <t>Medicaid OOS IP Allocated Charges</t>
  </si>
  <si>
    <t>Other Insurance OOS IP Allocated Charges</t>
  </si>
  <si>
    <t>Other Insurance Secondary (Non-Billed) IP Allocated Charges</t>
  </si>
  <si>
    <t>INPATIENT ANCILLARY SECTION</t>
  </si>
  <si>
    <t>Inpatient Ancillary Charges &amp; Cost</t>
  </si>
  <si>
    <t>(C)</t>
  </si>
  <si>
    <t>1D = (B*Charges)</t>
  </si>
  <si>
    <t>(C*1D)</t>
  </si>
  <si>
    <t>2D = (B*Charges)</t>
  </si>
  <si>
    <t>(C*2D)</t>
  </si>
  <si>
    <t>3D = (B*Charges)</t>
  </si>
  <si>
    <t>(C*3D)</t>
  </si>
  <si>
    <t>1E = (B*Charges)</t>
  </si>
  <si>
    <t>(C*1E)</t>
  </si>
  <si>
    <t>2E = (B*Charges)</t>
  </si>
  <si>
    <t>(C*2E)</t>
  </si>
  <si>
    <t>3E = (B*Charges)</t>
  </si>
  <si>
    <t>(C*3E)</t>
  </si>
  <si>
    <t>1F = (B*Charges)</t>
  </si>
  <si>
    <t>(C*1F)</t>
  </si>
  <si>
    <t>2F = (B*Charges)</t>
  </si>
  <si>
    <t>(C*2F)</t>
  </si>
  <si>
    <t>G = (B*Charges)</t>
  </si>
  <si>
    <t>(C*G)</t>
  </si>
  <si>
    <t>Medicaid FFS IP Ancillary Cost</t>
  </si>
  <si>
    <t>Medicare FFS IP Ancillary Cost</t>
  </si>
  <si>
    <t>Other Insurance FFS IP Allocated Charges</t>
  </si>
  <si>
    <t>Other Insurance FFS IP Ancillary Cost</t>
  </si>
  <si>
    <t>Medicaid MCO IP Ancillary Cost</t>
  </si>
  <si>
    <t>Medicare MCO IP Ancillary Cost</t>
  </si>
  <si>
    <t>Other Insurance MCO IP Allocated Charges</t>
  </si>
  <si>
    <t>Other Insurance MCO IP Ancillary Cost</t>
  </si>
  <si>
    <t>Medicaid OOS IP Ancillary Cost</t>
  </si>
  <si>
    <t>Other Insurance OOS  IP Allocated Charges</t>
  </si>
  <si>
    <t>Other Insurance OOS IP Ancillary Cost</t>
  </si>
  <si>
    <t>Other Insurance Secondary Non-Billed Allocated Charges</t>
  </si>
  <si>
    <t>Other Insurance Secondary Non-Billed Ancillary Cost</t>
  </si>
  <si>
    <t>Inpatient 2552-10 Cost Report Totals</t>
  </si>
  <si>
    <t>SUMMARY INPATIENT</t>
  </si>
  <si>
    <t>Inpatient Costs</t>
  </si>
  <si>
    <t>OUTPATIENT ANCILLARY SECTION</t>
  </si>
  <si>
    <t>Outpatient Charges &amp; Cost</t>
  </si>
  <si>
    <t>Medicaid FFS OP Allocated Charges</t>
  </si>
  <si>
    <t>Medicaid FFS OP Ancillary Cost</t>
  </si>
  <si>
    <t>Medicare FFS OP Allocated Charges</t>
  </si>
  <si>
    <t>Medicare FFS OP Ancillary Cost</t>
  </si>
  <si>
    <t>Other Insurance FFS OP Allocated Charges</t>
  </si>
  <si>
    <t>Other Insurance OP Ancillary Cost</t>
  </si>
  <si>
    <t>Medicaid MCO OP Allocated Charges</t>
  </si>
  <si>
    <t>Medicaid MCO OP Ancillary Cost</t>
  </si>
  <si>
    <t>Medicare MCO OP Allocated Charges</t>
  </si>
  <si>
    <t>Medicare MCO OP Ancillary Cost</t>
  </si>
  <si>
    <t>Other Insurance MCO OP Allocated Charges</t>
  </si>
  <si>
    <t>Other Insurance MCO OP Ancillary Cost</t>
  </si>
  <si>
    <t>Medicaid OOS OP Allocated Charges</t>
  </si>
  <si>
    <t>Medicaid OOS OP Ancillary Cost</t>
  </si>
  <si>
    <t>Other Insurance OOS Allocated Charges</t>
  </si>
  <si>
    <t>Other Insurance OOS Ancillary Cost</t>
  </si>
  <si>
    <t>Total Outpatient</t>
  </si>
  <si>
    <t>SUMMARY INPATIENT &amp; OUTPATIENT COSTS</t>
  </si>
  <si>
    <t>Total Hospital Incurred</t>
  </si>
  <si>
    <t>SUMMARY HOSPITAL COSTS INCURRED</t>
  </si>
  <si>
    <t>Total FFS</t>
  </si>
  <si>
    <t>Total MCO</t>
  </si>
  <si>
    <t>Total OOS</t>
  </si>
  <si>
    <t>Total Secondary Non-Billed</t>
  </si>
  <si>
    <t>Uninsured Patient Uncompensated Care</t>
  </si>
  <si>
    <t>Uninsured Days and Charges Data</t>
  </si>
  <si>
    <t>Uninsured Days</t>
  </si>
  <si>
    <t>(A*B)</t>
  </si>
  <si>
    <t>Inpatient Routine Charges &amp; Cost</t>
  </si>
  <si>
    <t>(A*Charges)</t>
  </si>
  <si>
    <t>Cost Line as a Percent to Total</t>
  </si>
  <si>
    <t>IP Allocated Charges</t>
  </si>
  <si>
    <t>Percent to Total</t>
  </si>
  <si>
    <t>(Make sure this equals 100%)</t>
  </si>
  <si>
    <t>Total Uninsured Costs:</t>
  </si>
  <si>
    <t xml:space="preserve">MCO </t>
  </si>
  <si>
    <t>CCN</t>
  </si>
  <si>
    <t>Name</t>
  </si>
  <si>
    <t>County</t>
  </si>
  <si>
    <t>IP Total Medicaid Charges</t>
  </si>
  <si>
    <t>IP Total Medicaid Payments</t>
  </si>
  <si>
    <t>IP Total Medicaid Days</t>
  </si>
  <si>
    <t>IP Total Crossover Medicare Charges</t>
  </si>
  <si>
    <t>IP Crossover Medicaid Payment</t>
  </si>
  <si>
    <t>IP Crossover Medicare Payment</t>
  </si>
  <si>
    <t>Total Crossover Medicare Days</t>
  </si>
  <si>
    <t>OP Total Medicaid Charges</t>
  </si>
  <si>
    <t>OP Total Medicaid Payments</t>
  </si>
  <si>
    <t>OP Total Crossover Medicare Charges</t>
  </si>
  <si>
    <t>OP Crossover Medicaid Payment</t>
  </si>
  <si>
    <t>OP Crossover Medicare Payment</t>
  </si>
  <si>
    <t>Total OI Payments</t>
  </si>
  <si>
    <t>DSH Year IP Encounter Payments</t>
  </si>
  <si>
    <t>DSH Year Encounter Other Insurance Payments</t>
  </si>
  <si>
    <t>DSH Year IP Encounter Total Billed</t>
  </si>
  <si>
    <t>IP Encounter Total Days</t>
  </si>
  <si>
    <t>OP Encounter Total Billed Amount</t>
  </si>
  <si>
    <t xml:space="preserve"> OP Encounter Payments</t>
  </si>
  <si>
    <t>IP Crossover Billed Amount</t>
  </si>
  <si>
    <t>IP Crossover Encounter Payments</t>
  </si>
  <si>
    <t>IP Crossover Medicare Payments</t>
  </si>
  <si>
    <t>IP Crossover Days</t>
  </si>
  <si>
    <t>OP Crossover Billed Amount</t>
  </si>
  <si>
    <t>OP Crossover Medicaid Payments</t>
  </si>
  <si>
    <t>OP Crossover Medicare Payments</t>
  </si>
  <si>
    <t>Original Data</t>
  </si>
  <si>
    <t>Cells identified in rows 7-12 will tie to the values broken out in the "Medicaid Claims Data" tab</t>
  </si>
  <si>
    <t>F7</t>
  </si>
  <si>
    <t>G7</t>
  </si>
  <si>
    <t>H7</t>
  </si>
  <si>
    <t>T7</t>
  </si>
  <si>
    <t>U7</t>
  </si>
  <si>
    <t>V7</t>
  </si>
  <si>
    <t>W7</t>
  </si>
  <si>
    <t>N7</t>
  </si>
  <si>
    <t>O7</t>
  </si>
  <si>
    <t>AC7</t>
  </si>
  <si>
    <t>AE</t>
  </si>
  <si>
    <t>AD</t>
  </si>
  <si>
    <t>M7</t>
  </si>
  <si>
    <t>AL7</t>
  </si>
  <si>
    <t>AR7</t>
  </si>
  <si>
    <t>AK7</t>
  </si>
  <si>
    <t>AM7</t>
  </si>
  <si>
    <t>AS7</t>
  </si>
  <si>
    <t>AT7</t>
  </si>
  <si>
    <t>AY7</t>
  </si>
  <si>
    <t>BA7</t>
  </si>
  <si>
    <t>BH7</t>
  </si>
  <si>
    <t>BB7</t>
  </si>
  <si>
    <t>BC7</t>
  </si>
  <si>
    <t>BE7</t>
  </si>
  <si>
    <t>BD7</t>
  </si>
  <si>
    <t>J7</t>
  </si>
  <si>
    <t>K7</t>
  </si>
  <si>
    <t>L7</t>
  </si>
  <si>
    <t>X7</t>
  </si>
  <si>
    <t>Y7</t>
  </si>
  <si>
    <t>Z7</t>
  </si>
  <si>
    <t>AA7</t>
  </si>
  <si>
    <t>Q7</t>
  </si>
  <si>
    <t>R7</t>
  </si>
  <si>
    <t>AG7</t>
  </si>
  <si>
    <t>AI</t>
  </si>
  <si>
    <t>AH</t>
  </si>
  <si>
    <t>S7</t>
  </si>
  <si>
    <t>AP7</t>
  </si>
  <si>
    <t>AX7</t>
  </si>
  <si>
    <t>AO7</t>
  </si>
  <si>
    <t>AQ7</t>
  </si>
  <si>
    <t>AV7</t>
  </si>
  <si>
    <t>AW7</t>
  </si>
  <si>
    <t>BG7</t>
  </si>
  <si>
    <t>BI7</t>
  </si>
  <si>
    <t>AZ7</t>
  </si>
  <si>
    <t>BJ7</t>
  </si>
  <si>
    <t>BL7</t>
  </si>
  <si>
    <t>BN7</t>
  </si>
  <si>
    <t>BM7</t>
  </si>
  <si>
    <t>AB7</t>
  </si>
  <si>
    <t>AJ7</t>
  </si>
  <si>
    <t>Adjusted</t>
  </si>
  <si>
    <t>IP Medicaid FFS Billed Amount</t>
  </si>
  <si>
    <t>IP Medicaid FFS Payments</t>
  </si>
  <si>
    <t>IP Medicaid FFS Days</t>
  </si>
  <si>
    <t>FFS Other Insurance Payments</t>
  </si>
  <si>
    <t>OP Medicaid FFS Billed Amount</t>
  </si>
  <si>
    <t>OP Medicaid FFS Payments</t>
  </si>
  <si>
    <t>IP Medicare IP Billed Amount</t>
  </si>
  <si>
    <t>IP Medicaid IP Payments</t>
  </si>
  <si>
    <t>IP Medicare IP Payments</t>
  </si>
  <si>
    <t>IP Medicare IP Days</t>
  </si>
  <si>
    <t>OP Medicare OP Billed Amount</t>
  </si>
  <si>
    <t>OP Medicare OP Payments</t>
  </si>
  <si>
    <t>OP Medicaid OP Payments</t>
  </si>
  <si>
    <t>IP Medicaid Encounter Billed Amount</t>
  </si>
  <si>
    <t>IP Medicaid Encounter Payments</t>
  </si>
  <si>
    <t>IP Medicaid Encounter Days</t>
  </si>
  <si>
    <t>Encounter Other Insurance Payments</t>
  </si>
  <si>
    <t>OP Medicaid Encounter Billed Amount</t>
  </si>
  <si>
    <t>OP Medicaid Encounter Payments</t>
  </si>
  <si>
    <t>IP Medicare Encounter Billed Amount</t>
  </si>
  <si>
    <t>IP Medicare Encounter Payments</t>
  </si>
  <si>
    <t>IP Medicare Encounter Days</t>
  </si>
  <si>
    <t>OP Medicare Encounter Billed Amount</t>
  </si>
  <si>
    <t>OP Medicare Encounter Payments</t>
  </si>
  <si>
    <t>Cost Settlements</t>
  </si>
  <si>
    <t>IP SDA Adj</t>
  </si>
  <si>
    <t>Program</t>
  </si>
  <si>
    <t>Payment Amount</t>
  </si>
  <si>
    <t>Data</t>
  </si>
  <si>
    <t xml:space="preserve">Unadjusted </t>
  </si>
  <si>
    <t>Adjustments</t>
  </si>
  <si>
    <t xml:space="preserve">MCO Day Adjustment - Days will be calculated incorrectly based on DOS in provider MCO 404 report and need to be reduced. </t>
  </si>
  <si>
    <t>GME</t>
  </si>
  <si>
    <t xml:space="preserve">FFS Day Adjustment - Days will be calculated incorrectly based on DOS in provider FFS 404 report and need to be reduced. </t>
  </si>
  <si>
    <t>HARP</t>
  </si>
  <si>
    <t>FFS PPE Adjustment - Payments must be inflated for HSL so the shortfall is not erroneously lowered.</t>
  </si>
  <si>
    <t>MCO PPE Adjustment - Payments must be inflated for HSL so the shortfall is not erroneously lowered.</t>
  </si>
  <si>
    <t xml:space="preserve">CHIRP Adjustment - Applied to IP Payments, though attributable to both IP and OP. This is due to the nature of how the adjustment was calculated. </t>
  </si>
  <si>
    <t>Rural Hospital Inpatient Standard Dollar Amount Adjustment</t>
  </si>
  <si>
    <t>Hospital Data (E124) | (E125)</t>
  </si>
  <si>
    <t>Hospital Data (E123)</t>
  </si>
  <si>
    <t>NPI</t>
  </si>
  <si>
    <t>Hospital Name</t>
  </si>
  <si>
    <t>Gross Inpatient Revenue (GIR) | Total Revenue</t>
  </si>
  <si>
    <t>Adults And Pediatrics</t>
  </si>
  <si>
    <t>Intensive Care Unit</t>
  </si>
  <si>
    <t>Coronary Care Unit</t>
  </si>
  <si>
    <t>Burn Intensive Care Unit</t>
  </si>
  <si>
    <t>Surgical Intensive Care Unit</t>
  </si>
  <si>
    <t>Other Special Care Unit</t>
  </si>
  <si>
    <t>Subprovider IPF</t>
  </si>
  <si>
    <t>Subprovider IRF</t>
  </si>
  <si>
    <t>Subprovider (Other)</t>
  </si>
  <si>
    <t>Nursery</t>
  </si>
  <si>
    <t>Operating Room</t>
  </si>
  <si>
    <t>Recovery Room</t>
  </si>
  <si>
    <t>Delivery Room &amp; Labor Room</t>
  </si>
  <si>
    <t>Anesthesiology</t>
  </si>
  <si>
    <t>Radiology-Diagnostic</t>
  </si>
  <si>
    <t>Radiology-Therapeutic</t>
  </si>
  <si>
    <t>Radioisotope</t>
  </si>
  <si>
    <t>Computed Tomography (CT) Scan</t>
  </si>
  <si>
    <t>Magnetic Resonance Imaging (MRI)</t>
  </si>
  <si>
    <t>Cardiac Catheterization</t>
  </si>
  <si>
    <t>Laboratory</t>
  </si>
  <si>
    <t>PBP Clinical Lab Services-Prgm Only</t>
  </si>
  <si>
    <t>Whole Blood &amp; Packed Red Blood Cells</t>
  </si>
  <si>
    <t>Blood Storing, Processing &amp; Trans.</t>
  </si>
  <si>
    <t>Intravenous Therapy</t>
  </si>
  <si>
    <t>Respiratory Therapy</t>
  </si>
  <si>
    <t>Physical Therapy</t>
  </si>
  <si>
    <t>Occupational Therapy</t>
  </si>
  <si>
    <t>Speech Pathology</t>
  </si>
  <si>
    <t>Electrocardiology</t>
  </si>
  <si>
    <t>Electroencephalography</t>
  </si>
  <si>
    <t>Medical Supplies Charged To Patients</t>
  </si>
  <si>
    <t>Implantable Devices Charged To Patients</t>
  </si>
  <si>
    <t>Drugs Charged To Patients</t>
  </si>
  <si>
    <t>Renal Dialysis</t>
  </si>
  <si>
    <t>ASC (Non-Distinct Part)</t>
  </si>
  <si>
    <t>Other Ancillary</t>
  </si>
  <si>
    <t>Clinic</t>
  </si>
  <si>
    <t>Emergency</t>
  </si>
  <si>
    <t>Observation Beds (Non-Distinct)</t>
  </si>
  <si>
    <t>Costs</t>
  </si>
  <si>
    <t>FYB</t>
  </si>
  <si>
    <t>FYE</t>
  </si>
  <si>
    <t>Report Status</t>
  </si>
  <si>
    <t>Sheet</t>
  </si>
  <si>
    <t>Worksheet</t>
  </si>
  <si>
    <t>Column</t>
  </si>
  <si>
    <t xml:space="preserve"> </t>
  </si>
  <si>
    <t>Medicare Cost Report (K12)</t>
  </si>
  <si>
    <t>Hospital Data (D133)</t>
  </si>
  <si>
    <t>Hospital Data D134)</t>
  </si>
  <si>
    <t>Hospital Data (D135)</t>
  </si>
  <si>
    <t>Hospital Data (D136)</t>
  </si>
  <si>
    <t>Hospital Data (D137)</t>
  </si>
  <si>
    <t>Hospital Data (D138)</t>
  </si>
  <si>
    <t>Hospital Data (D139)</t>
  </si>
  <si>
    <t>Hospital Data (E133)</t>
  </si>
  <si>
    <t>Hospital Data (E134)</t>
  </si>
  <si>
    <t>Hospital Data (E135)</t>
  </si>
  <si>
    <t>Hospital Data (E136)</t>
  </si>
  <si>
    <t>Hospital Data (E137)</t>
  </si>
  <si>
    <t>Hospital Data (E138)</t>
  </si>
  <si>
    <t>Hospital Data (E139)</t>
  </si>
  <si>
    <t>Hospital Data (F133)</t>
  </si>
  <si>
    <t>Hospital Data (F134)</t>
  </si>
  <si>
    <t>Hospital Data (F135)</t>
  </si>
  <si>
    <t>Hospital Data (F136)</t>
  </si>
  <si>
    <t>Hospital Data (F137)</t>
  </si>
  <si>
    <t>Hospital Data (F138)</t>
  </si>
  <si>
    <t>Hospital Data (F139)</t>
  </si>
  <si>
    <t>Medicare Cost Report (F14)</t>
  </si>
  <si>
    <t>Medicare Cost Report (F15)</t>
  </si>
  <si>
    <t>Medicare Cost Report (F16)</t>
  </si>
  <si>
    <t>Medicare Cost Report (F17)</t>
  </si>
  <si>
    <t>Medicare Cost Report (F18)</t>
  </si>
  <si>
    <t>Medicare Cost Report (F19)</t>
  </si>
  <si>
    <t>Medicare Cost Report (F20)</t>
  </si>
  <si>
    <t>Medicare Cost Report (F21)</t>
  </si>
  <si>
    <t>Medicare Cost Report (F22)</t>
  </si>
  <si>
    <t>Medicare Cost Report (F23)</t>
  </si>
  <si>
    <t>Medicare Cost Report (F13)</t>
  </si>
  <si>
    <t>Hospital Data (I59)</t>
  </si>
  <si>
    <t>Hospital Data (I60)</t>
  </si>
  <si>
    <t>Hospital Data (I61)</t>
  </si>
  <si>
    <t>Hospital Data 2 (F130)</t>
  </si>
  <si>
    <t>Hospital Data (L130)</t>
  </si>
  <si>
    <t>Swing Bed Costs</t>
  </si>
  <si>
    <t>Cost Report Worksheet D-4, Pt. III, Col. 1, Ln 61 Lung Acquisition</t>
  </si>
  <si>
    <t>Cost Report Worksheet D-4, Pt. III, Col. 1, Ln 61 Kidney Acquisition</t>
  </si>
  <si>
    <t>Cost Report Worksheet D-4, Pt. III, Col. 1, Ln 61 Liver Acquisition</t>
  </si>
  <si>
    <t>Cost Report Worksheet D-4, Pt. III, Col. 1, Ln 61 Heart Acquisition</t>
  </si>
  <si>
    <t>Cost Report Worksheet D-4, Pt. III, Col. 1, Ln 61 Pancreas Acquisition</t>
  </si>
  <si>
    <t>Cost Report Worksheet D-4, Pt. III, Col. 1, Ln 61 Intestinal Acquisition</t>
  </si>
  <si>
    <t>Cost Report Worksheet D-4, Pt. III, Col. 1, Ln 61 Islet Acquisition</t>
  </si>
  <si>
    <t>Cost Report Worksheet D-4, Pt. III, Col. 1, Ln 66 Lung Acquisition</t>
  </si>
  <si>
    <t>Cost Report Worksheet D-4, Pt. III, Col. 1, Ln 66 Kidney Acquisition</t>
  </si>
  <si>
    <t>Cost Report Worksheet D-4, Pt. III, Col. 1, Ln 66 Liver Acquisition</t>
  </si>
  <si>
    <t>Cost Report Worksheet D-4, Pt. III, Col. 1, Ln 66 Heart Acquisition</t>
  </si>
  <si>
    <t>Cost Report Worksheet D-4, Pt. III, Col. 1, Ln 66 Pancreas Acquisition</t>
  </si>
  <si>
    <t>Cost Report Worksheet D-4, Pt. III, Col. 1, Ln 66 Intestinal Acquisition</t>
  </si>
  <si>
    <t>Cost Report Worksheet D-4, Pt. III, Col. 1, Ln 66 Islet Acquisition</t>
  </si>
  <si>
    <t>Cost Report Worksheet D-4, Pt. III, Col. 2, Line 62 Lung Acquisition</t>
  </si>
  <si>
    <t>Cost Report Worksheet D-4, Pt. III, Col. 2, Line 62 Kidney Acquisition</t>
  </si>
  <si>
    <t>Cost Report Worksheet D-4, Pt. III, Col. 2, Line 62 Liver Acquisition</t>
  </si>
  <si>
    <t>Cost Report Worksheet D-4, Pt. III, Col. 2, Line 62 Heart Acquisition</t>
  </si>
  <si>
    <t>Cost Report Worksheet D-4, Pt. III, Col. 2, Line 62 Pancreas Acquisition</t>
  </si>
  <si>
    <t>Cost Report Worksheet D-4, Pt. III, Col. 2, Line 62 Intestinal Acquisition</t>
  </si>
  <si>
    <t>Cost Report Worksheet D-4, Pt. III, Col. 2, Line 62 Islet Acquisition</t>
  </si>
  <si>
    <t>Hospital Adults &amp; Peds Swing Bed SNF</t>
  </si>
  <si>
    <t>Hospital Adults &amp; Peds Swing Bed NF</t>
  </si>
  <si>
    <t>Observation Bed Days</t>
  </si>
  <si>
    <t>Total Days (Plus Observation Days)</t>
  </si>
  <si>
    <t>Swing Bed Days</t>
  </si>
  <si>
    <t>Total Days (Plus Observation Beds minus Swing Beds)</t>
  </si>
  <si>
    <t>Total Uninsured Charity Charges S-10 Column 1, Line 20</t>
  </si>
  <si>
    <t>Total Uninsured Charity Payments S-10 Column 1, Line 22</t>
  </si>
  <si>
    <t>Status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</si>
</sst>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4">
    <numFmt numFmtId="5" formatCode="&quot;$&quot;#,##0_);\(&quot;$&quot;#,##0\)"/>
    <numFmt numFmtId="6" formatCode="&quot;$&quot;#,##0_);[Red]\(&quot;$&quot;#,##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_);_(* \(#,##0.00\);_(* &quot;-&quot;_);_(@_)"/>
    <numFmt numFmtId="165" formatCode="_(* #,##0_);_(* \(#,##0\);_(* &quot;-&quot;??_);_(@_)"/>
    <numFmt numFmtId="166" formatCode="&quot;$&quot;#,##0"/>
    <numFmt numFmtId="167" formatCode="#,##0.000000_);\(#,##0.000000\)"/>
    <numFmt numFmtId="168" formatCode="_(* #,##0.000000_);_(* \(#,##0.000000\);_(* &quot;-&quot;??_);_(@_)"/>
    <numFmt numFmtId="169" formatCode="_(&quot;$&quot;* #,##0_);_(&quot;$&quot;* \(#,##0\);_(&quot;$&quot;* &quot;-&quot;??_);_(@_)"/>
    <numFmt numFmtId="170" formatCode="m/d/yy;@"/>
    <numFmt numFmtId="171" formatCode="mmmm\ d\,\ yyyy"/>
    <numFmt numFmtId="172" formatCode="0.0"/>
    <numFmt numFmtId="173" formatCode=";;;"/>
    <numFmt numFmtId="174" formatCode="_-&quot;$&quot;\ * #,##0.00_-;_-&quot;$&quot;\ * #,##0.00\-;_-&quot;$&quot;\ * &quot;-&quot;??_-;_-@_-"/>
    <numFmt numFmtId="175" formatCode="General_)"/>
    <numFmt numFmtId="176" formatCode="#,##0_);[Red]\(#,##0\);\-"/>
    <numFmt numFmtId="177" formatCode="&quot;$&quot;#,##0_);[Red]\(&quot;$&quot;#,##0\);\-"/>
    <numFmt numFmtId="178" formatCode="0.00%_);[Red]\(0.00%\)"/>
    <numFmt numFmtId="179" formatCode="_(&quot;$&quot;* #,##0.000_);_(&quot;$&quot;* \(#,##0.000\);_(&quot;$&quot;* &quot;-&quot;??_);_(@_)"/>
    <numFmt numFmtId="180" formatCode="_(&quot;$&quot;* #,##0.00000_);_(&quot;$&quot;* \(#,##0.00000\);_(&quot;$&quot;* &quot;-&quot;??_);_(@_)"/>
    <numFmt numFmtId="181" formatCode="0.00%_);[Red]\(0.00%\);\-"/>
    <numFmt numFmtId="182" formatCode="#,##0.00%_);[Red]\(0.00%\);\-"/>
    <numFmt numFmtId="183" formatCode="#,##0_);\(#,##0\);\-"/>
    <numFmt numFmtId="184" formatCode="#0.00_);\(#0.00\);\-"/>
    <numFmt numFmtId="185" formatCode="#,##0.00_);[Red]\(#,##0.00\);\-"/>
    <numFmt numFmtId="186" formatCode="&quot;5.5.&quot;#"/>
    <numFmt numFmtId="187" formatCode="&quot;5.6.&quot;#"/>
    <numFmt numFmtId="188" formatCode="mm/dd/yyyy;@"/>
    <numFmt numFmtId="189" formatCode="&quot;1.&quot;#"/>
    <numFmt numFmtId="190" formatCode="0.000000_);[Red]\(0.000000\);\-_;"/>
    <numFmt numFmtId="191" formatCode="&quot;$&quot;#,##0_);[Red]\(&quot;$&quot;#,##0\);\-_;"/>
    <numFmt numFmtId="192" formatCode="#,##0_);[Red]\(#,##0\);\-_;"/>
    <numFmt numFmtId="193" formatCode="0.000000%_);[Red]\(0.000000%\);\-_;"/>
    <numFmt numFmtId="194" formatCode="0.00%_);[Red]\(0.00%\);\-_;"/>
    <numFmt numFmtId="195" formatCode="##0.00_);\(##0.00\);\-_;"/>
    <numFmt numFmtId="196" formatCode=";;;@_;"/>
    <numFmt numFmtId="197" formatCode=";;\-_;"/>
    <numFmt numFmtId="198" formatCode="#,##0_);\(#,##0\);\-_;"/>
    <numFmt numFmtId="199" formatCode="&quot;$&quot;#,##0.00"/>
    <numFmt numFmtId="200" formatCode="[&lt;=9999999]###\-####;\(###\)\ ###\-####"/>
  </numFmts>
  <fonts count="173">
    <font>
      <sz val="11"/>
      <color theme="1"/>
      <name val="Calibri"/>
      <family val="2"/>
      <scheme val="minor"/>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sz val="10"/>
      <name val="Arial"/>
      <family val="2"/>
    </font>
    <font>
      <b/>
      <sz val="12"/>
      <name val="Arial"/>
      <family val="2"/>
    </font>
    <font>
      <b/>
      <sz val="10"/>
      <name val="Arial"/>
      <family val="2"/>
    </font>
    <font>
      <sz val="10"/>
      <name val="MS Sans Serif"/>
      <family val="2"/>
    </font>
    <font>
      <i/>
      <sz val="10"/>
      <name val="Arial"/>
      <family val="2"/>
    </font>
    <font>
      <b/>
      <sz val="10"/>
      <color theme="1"/>
      <name val="Arial"/>
      <family val="2"/>
    </font>
    <font>
      <b/>
      <sz val="10"/>
      <name val="MS Sans Serif"/>
      <family val="2"/>
    </font>
    <font>
      <sz val="10"/>
      <color theme="0"/>
      <name val="Arial"/>
      <family val="2"/>
    </font>
    <font>
      <sz val="12"/>
      <name val="Arial"/>
      <family val="2"/>
    </font>
    <font>
      <b/>
      <sz val="11"/>
      <color theme="1"/>
      <name val="Calibri"/>
      <family val="2"/>
      <scheme val="minor"/>
    </font>
    <font>
      <sz val="10"/>
      <color rgb="FFFF0000"/>
      <name val="Arial"/>
      <family val="2"/>
    </font>
    <font>
      <sz val="10"/>
      <color indexed="8"/>
      <name val="Arial"/>
      <family val="2"/>
    </font>
    <font>
      <sz val="11"/>
      <color indexed="8"/>
      <name val="Calibri"/>
      <family val="2"/>
    </font>
    <font>
      <sz val="11"/>
      <color rgb="FFFF0000"/>
      <name val="Calibri"/>
      <family val="2"/>
      <scheme val="minor"/>
    </font>
    <font>
      <b/>
      <sz val="11"/>
      <color indexed="8"/>
      <name val="Calibri"/>
      <family val="2"/>
    </font>
    <font>
      <sz val="12"/>
      <color theme="1"/>
      <name val="Times New Roman"/>
      <family val="2"/>
    </font>
    <font>
      <sz val="11"/>
      <color indexed="9"/>
      <name val="Calibri"/>
      <family val="2"/>
    </font>
    <font>
      <sz val="11"/>
      <color indexed="16"/>
      <name val="Calibri"/>
      <family val="2"/>
    </font>
    <font>
      <sz val="11"/>
      <color indexed="20"/>
      <name val="Calibri"/>
      <family val="2"/>
    </font>
    <font>
      <b/>
      <sz val="11"/>
      <color indexed="53"/>
      <name val="Calibri"/>
      <family val="2"/>
    </font>
    <font>
      <b/>
      <sz val="11"/>
      <color indexed="52"/>
      <name val="Calibri"/>
      <family val="2"/>
    </font>
    <font>
      <b/>
      <sz val="11"/>
      <color indexed="9"/>
      <name val="Calibri"/>
      <family val="2"/>
    </font>
    <font>
      <sz val="7"/>
      <name val="Arial"/>
      <family val="2"/>
    </font>
    <font>
      <sz val="10"/>
      <name val="CG Times (W1)"/>
    </font>
    <font>
      <b/>
      <i/>
      <sz val="10"/>
      <name val="Arial"/>
      <family val="2"/>
    </font>
    <font>
      <i/>
      <sz val="11"/>
      <color indexed="23"/>
      <name val="Calibri"/>
      <family val="2"/>
    </font>
    <font>
      <sz val="11"/>
      <color indexed="17"/>
      <name val="Calibri"/>
      <family val="2"/>
    </font>
    <font>
      <sz val="8"/>
      <name val="Arial"/>
      <family val="2"/>
    </font>
    <font>
      <b/>
      <sz val="15"/>
      <color indexed="62"/>
      <name val="Calibri"/>
      <family val="2"/>
    </font>
    <font>
      <b/>
      <sz val="15"/>
      <color indexed="56"/>
      <name val="Calibri"/>
      <family val="2"/>
    </font>
    <font>
      <b/>
      <sz val="13"/>
      <color indexed="62"/>
      <name val="Calibri"/>
      <family val="2"/>
    </font>
    <font>
      <b/>
      <sz val="13"/>
      <color indexed="56"/>
      <name val="Calibri"/>
      <family val="2"/>
    </font>
    <font>
      <b/>
      <sz val="11"/>
      <color indexed="62"/>
      <name val="Calibri"/>
      <family val="2"/>
    </font>
    <font>
      <b/>
      <sz val="11"/>
      <color indexed="56"/>
      <name val="Calibri"/>
      <family val="2"/>
    </font>
    <font>
      <u/>
      <sz val="10"/>
      <color indexed="12"/>
      <name val="Arial"/>
      <family val="2"/>
    </font>
    <font>
      <u/>
      <sz val="11"/>
      <color theme="10"/>
      <name val="Calibri"/>
      <family val="2"/>
    </font>
    <font>
      <sz val="11"/>
      <color indexed="62"/>
      <name val="Calibri"/>
      <family val="2"/>
    </font>
    <font>
      <sz val="11"/>
      <color indexed="53"/>
      <name val="Calibri"/>
      <family val="2"/>
    </font>
    <font>
      <sz val="11"/>
      <color indexed="52"/>
      <name val="Calibri"/>
      <family val="2"/>
    </font>
    <font>
      <sz val="11"/>
      <color indexed="60"/>
      <name val="Calibri"/>
      <family val="2"/>
    </font>
    <font>
      <sz val="10"/>
      <name val="Geneva"/>
      <family val="2"/>
    </font>
    <font>
      <b/>
      <sz val="11"/>
      <color indexed="63"/>
      <name val="Calibri"/>
      <family val="2"/>
    </font>
    <font>
      <b/>
      <sz val="18"/>
      <color indexed="62"/>
      <name val="Cambria"/>
      <family val="2"/>
    </font>
    <font>
      <b/>
      <sz val="18"/>
      <color indexed="56"/>
      <name val="Cambria"/>
      <family val="2"/>
    </font>
    <font>
      <sz val="11"/>
      <color indexed="10"/>
      <name val="Calibri"/>
      <family val="2"/>
    </font>
    <font>
      <b/>
      <sz val="10"/>
      <color theme="0"/>
      <name val="Arial"/>
      <family val="2"/>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i/>
      <sz val="10"/>
      <color rgb="FF7F7F7F"/>
      <name val="Arial"/>
      <family val="2"/>
    </font>
    <font>
      <sz val="11"/>
      <color theme="0"/>
      <name val="Calibri"/>
      <family val="2"/>
      <scheme val="minor"/>
    </font>
    <font>
      <sz val="11"/>
      <color rgb="FF9C0006"/>
      <name val="Calibri"/>
      <family val="2"/>
      <scheme val="minor"/>
    </font>
    <font>
      <b/>
      <sz val="11"/>
      <color indexed="10"/>
      <name val="Calibri"/>
      <family val="2"/>
    </font>
    <font>
      <b/>
      <sz val="11"/>
      <color rgb="FFFA7D00"/>
      <name val="Calibri"/>
      <family val="2"/>
      <scheme val="minor"/>
    </font>
    <font>
      <b/>
      <sz val="11"/>
      <color theme="0"/>
      <name val="Calibri"/>
      <family val="2"/>
      <scheme val="minor"/>
    </font>
    <font>
      <sz val="10"/>
      <name val="Verdana"/>
      <family val="2"/>
    </font>
    <font>
      <i/>
      <sz val="11"/>
      <color rgb="FF7F7F7F"/>
      <name val="Calibri"/>
      <family val="2"/>
      <scheme val="minor"/>
    </font>
    <font>
      <sz val="11"/>
      <color rgb="FF006100"/>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indexed="19"/>
      <name val="Calibri"/>
      <family val="2"/>
    </font>
    <font>
      <sz val="11"/>
      <color rgb="FF9C6500"/>
      <name val="Calibri"/>
      <family val="2"/>
      <scheme val="minor"/>
    </font>
    <font>
      <sz val="10"/>
      <color theme="1"/>
      <name val="Calibri"/>
      <family val="2"/>
    </font>
    <font>
      <b/>
      <sz val="10"/>
      <color indexed="8"/>
      <name val="Arial"/>
      <family val="2"/>
    </font>
    <font>
      <b/>
      <sz val="10"/>
      <color indexed="39"/>
      <name val="Arial"/>
      <family val="2"/>
    </font>
    <font>
      <b/>
      <sz val="12"/>
      <color indexed="8"/>
      <name val="Arial"/>
      <family val="2"/>
    </font>
    <font>
      <sz val="10"/>
      <color indexed="39"/>
      <name val="Arial"/>
      <family val="2"/>
    </font>
    <font>
      <sz val="19"/>
      <color indexed="48"/>
      <name val="Arial"/>
      <family val="2"/>
    </font>
    <font>
      <sz val="10"/>
      <color indexed="10"/>
      <name val="Arial"/>
      <family val="2"/>
    </font>
    <font>
      <sz val="10"/>
      <name val="Helv"/>
    </font>
    <font>
      <u/>
      <sz val="10"/>
      <color theme="10"/>
      <name val="Arial"/>
      <family val="2"/>
    </font>
    <font>
      <sz val="18"/>
      <name val="Arial"/>
      <family val="2"/>
    </font>
    <font>
      <b/>
      <sz val="15"/>
      <color theme="3"/>
      <name val="Calibri"/>
      <family val="2"/>
      <scheme val="minor"/>
    </font>
    <font>
      <b/>
      <sz val="11"/>
      <color rgb="FF3F3F3F"/>
      <name val="Calibri"/>
      <family val="2"/>
      <scheme val="minor"/>
    </font>
    <font>
      <b/>
      <sz val="18"/>
      <color theme="3"/>
      <name val="Cambria"/>
      <family val="2"/>
      <scheme val="major"/>
    </font>
    <font>
      <sz val="10"/>
      <name val="Arial"/>
      <family val="2"/>
    </font>
    <font>
      <sz val="10"/>
      <name val="Arial"/>
      <family val="2"/>
    </font>
    <font>
      <b/>
      <i/>
      <sz val="10"/>
      <name val="Arial"/>
      <family val="2"/>
    </font>
    <font>
      <sz val="11"/>
      <color theme="1"/>
      <name val="Arial"/>
      <family val="2"/>
    </font>
    <font>
      <sz val="10"/>
      <name val="Times New Roman"/>
      <family val="1"/>
    </font>
    <font>
      <sz val="10"/>
      <name val="Courier"/>
      <family val="3"/>
    </font>
    <font>
      <u/>
      <sz val="10"/>
      <color indexed="36"/>
      <name val="Arial"/>
      <family val="2"/>
    </font>
    <font>
      <sz val="10"/>
      <color rgb="FF000000"/>
      <name val="Arial"/>
      <family val="2"/>
    </font>
    <font>
      <b/>
      <sz val="11"/>
      <color theme="1"/>
      <name val="Arial"/>
      <family val="2"/>
    </font>
    <font>
      <u val="doubleAccounting"/>
      <sz val="10"/>
      <name val="Arial"/>
      <family val="2"/>
    </font>
    <font>
      <u/>
      <sz val="10"/>
      <name val="Arial"/>
      <family val="2"/>
    </font>
    <font>
      <b/>
      <u/>
      <sz val="10"/>
      <name val="Arial"/>
      <family val="2"/>
    </font>
    <font>
      <i/>
      <sz val="10"/>
      <color rgb="FFFF0000"/>
      <name val="Arial"/>
      <family val="2"/>
    </font>
    <font>
      <strike/>
      <sz val="10"/>
      <name val="Arial"/>
      <family val="2"/>
    </font>
    <font>
      <i/>
      <u/>
      <sz val="10"/>
      <name val="Arial"/>
      <family val="2"/>
    </font>
    <font>
      <sz val="10"/>
      <color rgb="FF00B050"/>
      <name val="Arial"/>
      <family val="2"/>
    </font>
    <font>
      <sz val="12"/>
      <color theme="1"/>
      <name val="Calibri"/>
      <family val="2"/>
      <scheme val="minor"/>
    </font>
    <font>
      <u/>
      <sz val="10"/>
      <color theme="10"/>
      <name val="ArialMT"/>
      <family val="2"/>
    </font>
    <font>
      <sz val="11"/>
      <color theme="1"/>
      <name val="Cambria"/>
      <family val="2"/>
    </font>
    <font>
      <b/>
      <u/>
      <sz val="10"/>
      <color rgb="FFC00000"/>
      <name val="Arial"/>
      <family val="2"/>
    </font>
    <font>
      <b/>
      <sz val="11"/>
      <name val="Arial"/>
      <family val="2"/>
    </font>
    <font>
      <b/>
      <sz val="11"/>
      <name val="Calibri"/>
      <family val="2"/>
      <scheme val="minor"/>
    </font>
    <font>
      <sz val="8"/>
      <name val="Calibri"/>
      <family val="2"/>
      <scheme val="minor"/>
    </font>
    <font>
      <sz val="10"/>
      <color theme="4" tint="-0.249977111117893"/>
      <name val="Arial"/>
      <family val="2"/>
    </font>
    <font>
      <sz val="11"/>
      <color theme="4" tint="-0.249977111117893"/>
      <name val="Arial"/>
      <family val="2"/>
    </font>
    <font>
      <b/>
      <sz val="10"/>
      <color rgb="FFC00000"/>
      <name val="Arial"/>
      <family val="2"/>
    </font>
    <font>
      <b/>
      <i/>
      <sz val="10"/>
      <color indexed="8"/>
      <name val="Arial"/>
      <family val="2"/>
    </font>
    <font>
      <b/>
      <sz val="12"/>
      <color theme="1"/>
      <name val="Arial"/>
      <family val="2"/>
    </font>
    <font>
      <sz val="10"/>
      <color rgb="FFC00000"/>
      <name val="Arial"/>
      <family val="2"/>
    </font>
    <font>
      <sz val="9"/>
      <color theme="1"/>
      <name val="Arial"/>
      <family val="2"/>
    </font>
    <font>
      <b/>
      <sz val="14"/>
      <color theme="1"/>
      <name val="Arial"/>
      <family val="2"/>
    </font>
    <font>
      <b/>
      <sz val="14"/>
      <name val="Arial"/>
      <family val="2"/>
    </font>
    <font>
      <b/>
      <sz val="12"/>
      <color theme="0"/>
      <name val="Arial"/>
      <family val="2"/>
    </font>
    <font>
      <b/>
      <sz val="11"/>
      <color theme="0"/>
      <name val="Arial"/>
      <family val="2"/>
    </font>
    <font>
      <i/>
      <sz val="11"/>
      <color theme="1"/>
      <name val="Calibri"/>
      <family val="2"/>
      <scheme val="minor"/>
    </font>
    <font>
      <u/>
      <sz val="11"/>
      <color theme="1"/>
      <name val="Calibri"/>
      <family val="2"/>
      <scheme val="minor"/>
    </font>
    <font>
      <u val="double"/>
      <sz val="10"/>
      <name val="Arial"/>
      <family val="2"/>
    </font>
    <font>
      <b/>
      <u val="doubleAccounting"/>
      <sz val="10"/>
      <name val="Arial"/>
      <family val="2"/>
    </font>
    <font>
      <b/>
      <sz val="11"/>
      <color rgb="FFC00000"/>
      <name val="Calibri"/>
      <family val="2"/>
      <scheme val="minor"/>
    </font>
    <font>
      <sz val="11"/>
      <color rgb="FFC00000"/>
      <name val="Calibri"/>
      <family val="2"/>
      <scheme val="minor"/>
    </font>
    <font>
      <sz val="11"/>
      <name val="Arial"/>
      <family val="2"/>
    </font>
    <font>
      <b/>
      <sz val="9"/>
      <color indexed="81"/>
      <name val="Tahoma"/>
      <family val="2"/>
    </font>
    <font>
      <sz val="18"/>
      <color theme="3"/>
      <name val="Cambria"/>
      <family val="2"/>
      <scheme val="major"/>
    </font>
    <font>
      <b/>
      <sz val="15"/>
      <color theme="3"/>
      <name val="Verdana"/>
      <family val="2"/>
    </font>
    <font>
      <b/>
      <sz val="13"/>
      <color theme="3"/>
      <name val="Verdana"/>
      <family val="2"/>
    </font>
    <font>
      <b/>
      <sz val="11"/>
      <color theme="3"/>
      <name val="Verdana"/>
      <family val="2"/>
    </font>
    <font>
      <sz val="12"/>
      <color rgb="FF006100"/>
      <name val="Verdana"/>
      <family val="2"/>
    </font>
    <font>
      <sz val="12"/>
      <color rgb="FF9C0006"/>
      <name val="Verdana"/>
      <family val="2"/>
    </font>
    <font>
      <sz val="12"/>
      <color rgb="FF9C5700"/>
      <name val="Verdana"/>
      <family val="2"/>
    </font>
    <font>
      <sz val="12"/>
      <color rgb="FF3F3F76"/>
      <name val="Verdana"/>
      <family val="2"/>
    </font>
    <font>
      <b/>
      <sz val="12"/>
      <color rgb="FF3F3F3F"/>
      <name val="Verdana"/>
      <family val="2"/>
    </font>
    <font>
      <b/>
      <sz val="12"/>
      <color rgb="FFFA7D00"/>
      <name val="Verdana"/>
      <family val="2"/>
    </font>
    <font>
      <sz val="12"/>
      <color rgb="FFFA7D00"/>
      <name val="Verdana"/>
      <family val="2"/>
    </font>
    <font>
      <b/>
      <sz val="12"/>
      <color theme="0"/>
      <name val="Verdana"/>
      <family val="2"/>
    </font>
    <font>
      <sz val="12"/>
      <color rgb="FFFF0000"/>
      <name val="Verdana"/>
      <family val="2"/>
    </font>
    <font>
      <i/>
      <sz val="12"/>
      <color rgb="FF7F7F7F"/>
      <name val="Verdana"/>
      <family val="2"/>
    </font>
    <font>
      <b/>
      <sz val="12"/>
      <color theme="1"/>
      <name val="Verdana"/>
      <family val="2"/>
    </font>
    <font>
      <sz val="12"/>
      <color theme="0"/>
      <name val="Verdana"/>
      <family val="2"/>
    </font>
    <font>
      <sz val="8"/>
      <color rgb="FFFF0000"/>
      <name val="Arial"/>
      <family val="2"/>
    </font>
  </fonts>
  <fills count="116">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41"/>
        <bgColor indexed="64"/>
      </patternFill>
    </fill>
    <fill>
      <patternFill patternType="mediumGray">
        <fgColor indexed="22"/>
      </patternFill>
    </fill>
    <fill>
      <patternFill patternType="solid">
        <fgColor theme="0"/>
        <bgColor indexed="64"/>
      </patternFill>
    </fill>
    <fill>
      <patternFill patternType="solid">
        <fgColor indexed="9"/>
        <bgColor indexed="9"/>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54"/>
        <bgColor indexed="5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25"/>
        <bgColor indexed="2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9"/>
        <bgColor indexed="49"/>
      </patternFill>
    </fill>
    <fill>
      <patternFill patternType="solid">
        <fgColor indexed="47"/>
        <bgColor indexed="47"/>
      </patternFill>
    </fill>
    <fill>
      <patternFill patternType="solid">
        <fgColor indexed="52"/>
        <bgColor indexed="52"/>
      </patternFill>
    </fill>
    <fill>
      <patternFill patternType="solid">
        <fgColor indexed="53"/>
      </patternFill>
    </fill>
    <fill>
      <patternFill patternType="solid">
        <fgColor indexed="45"/>
        <bgColor indexed="45"/>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43"/>
        <bgColor indexed="43"/>
      </patternFill>
    </fill>
    <fill>
      <patternFill patternType="solid">
        <fgColor indexed="43"/>
      </patternFill>
    </fill>
    <fill>
      <patternFill patternType="solid">
        <fgColor indexed="26"/>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56"/>
      </patternFill>
    </fill>
    <fill>
      <patternFill patternType="solid">
        <fgColor indexed="54"/>
      </patternFill>
    </fill>
    <fill>
      <patternFill patternType="solid">
        <fgColor indexed="9"/>
      </patternFill>
    </fill>
    <fill>
      <patternFill patternType="solid">
        <fgColor indexed="43"/>
        <bgColor indexed="64"/>
      </patternFill>
    </fill>
    <fill>
      <patternFill patternType="solid">
        <fgColor indexed="40"/>
        <bgColor indexed="64"/>
      </patternFill>
    </fill>
    <fill>
      <patternFill patternType="solid">
        <fgColor indexed="50"/>
      </patternFill>
    </fill>
    <fill>
      <patternFill patternType="lightUp">
        <fgColor indexed="48"/>
        <bgColor indexed="41"/>
      </patternFill>
    </fill>
    <fill>
      <patternFill patternType="solid">
        <fgColor indexed="41"/>
      </patternFill>
    </fill>
    <fill>
      <patternFill patternType="solid">
        <fgColor indexed="54"/>
        <bgColor indexed="64"/>
      </patternFill>
    </fill>
    <fill>
      <patternFill patternType="solid">
        <fgColor indexed="40"/>
      </patternFill>
    </fill>
    <fill>
      <patternFill patternType="solid">
        <fgColor indexed="44"/>
        <bgColor indexed="64"/>
      </patternFill>
    </fill>
    <fill>
      <patternFill patternType="solid">
        <fgColor indexed="26"/>
        <bgColor indexed="64"/>
      </patternFill>
    </fill>
    <fill>
      <patternFill patternType="solid">
        <fgColor indexed="35"/>
        <bgColor indexed="64"/>
      </patternFill>
    </fill>
    <fill>
      <patternFill patternType="solid">
        <fgColor indexed="31"/>
        <bgColor indexed="64"/>
      </patternFill>
    </fill>
    <fill>
      <patternFill patternType="solid">
        <fgColor indexed="15"/>
      </patternFill>
    </fill>
    <fill>
      <patternFill patternType="solid">
        <fgColor rgb="FFFFFF00"/>
        <bgColor indexed="64"/>
      </patternFill>
    </fill>
    <fill>
      <patternFill patternType="solid">
        <fgColor theme="6" tint="0.39997558519241921"/>
        <bgColor indexed="64"/>
      </patternFill>
    </fill>
    <fill>
      <patternFill patternType="solid">
        <fgColor rgb="FF00B050"/>
        <bgColor indexed="64"/>
      </patternFill>
    </fill>
    <fill>
      <patternFill patternType="solid">
        <fgColor rgb="FF92D050"/>
        <bgColor indexed="64"/>
      </patternFill>
    </fill>
    <fill>
      <patternFill patternType="solid">
        <fgColor theme="4" tint="0.79998168889431442"/>
        <bgColor indexed="64"/>
      </patternFill>
    </fill>
    <fill>
      <patternFill patternType="solid">
        <fgColor theme="9" tint="0.59999389629810485"/>
        <bgColor indexed="64"/>
      </patternFill>
    </fill>
    <fill>
      <patternFill patternType="solid">
        <fgColor theme="3" tint="0.79998168889431442"/>
        <bgColor indexed="64"/>
      </patternFill>
    </fill>
    <fill>
      <patternFill patternType="solid">
        <fgColor theme="8" tint="-0.249977111117893"/>
        <bgColor indexed="64"/>
      </patternFill>
    </fill>
    <fill>
      <patternFill patternType="solid">
        <fgColor theme="4" tint="0.59999389629810485"/>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0" tint="-0.34998626667073579"/>
        <bgColor indexed="64"/>
      </patternFill>
    </fill>
    <fill>
      <patternFill patternType="solid">
        <fgColor theme="1" tint="0.499984740745262"/>
        <bgColor indexed="64"/>
      </patternFill>
    </fill>
    <fill>
      <patternFill patternType="solid">
        <fgColor theme="2" tint="-9.9978637043366805E-2"/>
        <bgColor indexed="64"/>
      </patternFill>
    </fill>
    <fill>
      <patternFill patternType="solid">
        <fgColor theme="5" tint="0.79998168889431442"/>
        <bgColor indexed="64"/>
      </patternFill>
    </fill>
    <fill>
      <patternFill patternType="solid">
        <fgColor rgb="FFFFFFCC"/>
        <bgColor indexed="64"/>
      </patternFill>
    </fill>
    <fill>
      <patternFill patternType="solid">
        <fgColor rgb="FFFFC000"/>
        <bgColor indexed="64"/>
      </patternFill>
    </fill>
    <fill>
      <patternFill patternType="solid">
        <fgColor rgb="FF7030A0"/>
        <bgColor indexed="64"/>
      </patternFill>
    </fill>
    <fill>
      <patternFill patternType="lightUp"/>
    </fill>
    <fill>
      <patternFill patternType="solid">
        <fgColor rgb="FF005CB9"/>
        <bgColor indexed="64"/>
      </patternFill>
    </fill>
    <fill>
      <patternFill patternType="solid">
        <fgColor theme="0" tint="-0.14999847407452621"/>
        <bgColor indexed="64"/>
      </patternFill>
    </fill>
    <fill>
      <patternFill patternType="solid">
        <fgColor theme="2" tint="-9.9948118533890809E-2"/>
        <bgColor indexed="64"/>
      </patternFill>
    </fill>
  </fills>
  <borders count="1408">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bottom style="medium">
        <color indexed="64"/>
      </bottom>
      <diagonal/>
    </border>
    <border>
      <left/>
      <right/>
      <top style="thin">
        <color indexed="64"/>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auto="1"/>
      </right>
      <top/>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54"/>
      </bottom>
      <diagonal/>
    </border>
    <border>
      <left/>
      <right/>
      <top/>
      <bottom style="thick">
        <color indexed="62"/>
      </bottom>
      <diagonal/>
    </border>
    <border>
      <left/>
      <right/>
      <top/>
      <bottom style="thick">
        <color indexed="22"/>
      </bottom>
      <diagonal/>
    </border>
    <border>
      <left/>
      <right/>
      <top/>
      <bottom style="medium">
        <color indexed="44"/>
      </bottom>
      <diagonal/>
    </border>
    <border>
      <left/>
      <right/>
      <top/>
      <bottom style="medium">
        <color indexed="30"/>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top style="thin">
        <color indexed="54"/>
      </top>
      <bottom style="double">
        <color indexed="54"/>
      </bottom>
      <diagonal/>
    </border>
    <border>
      <left/>
      <right/>
      <top style="thin">
        <color indexed="62"/>
      </top>
      <bottom style="double">
        <color indexed="62"/>
      </bottom>
      <diagonal/>
    </border>
    <border>
      <left style="thin">
        <color indexed="64"/>
      </left>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bottom style="medium">
        <color indexed="27"/>
      </bottom>
      <diagonal/>
    </border>
    <border>
      <left/>
      <right/>
      <top/>
      <bottom style="double">
        <color indexed="10"/>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double">
        <color indexed="64"/>
      </top>
      <bottom/>
      <diagonal/>
    </border>
    <border>
      <left/>
      <right/>
      <top style="thin">
        <color indexed="54"/>
      </top>
      <bottom style="double">
        <color indexed="54"/>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54"/>
      </top>
      <bottom style="double">
        <color indexed="54"/>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54"/>
      </top>
      <bottom style="double">
        <color indexed="54"/>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54"/>
      </top>
      <bottom style="double">
        <color indexed="54"/>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54"/>
      </top>
      <bottom style="double">
        <color indexed="54"/>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64"/>
      </left>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54"/>
      </top>
      <bottom style="double">
        <color indexed="54"/>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54"/>
      </top>
      <bottom style="double">
        <color indexed="54"/>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54"/>
      </top>
      <bottom style="double">
        <color indexed="54"/>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54"/>
      </top>
      <bottom style="double">
        <color indexed="54"/>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54"/>
      </top>
      <bottom style="double">
        <color indexed="54"/>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54"/>
      </top>
      <bottom style="double">
        <color indexed="54"/>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54"/>
      </top>
      <bottom style="double">
        <color indexed="54"/>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54"/>
      </top>
      <bottom style="double">
        <color indexed="54"/>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64"/>
      </left>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54"/>
      </top>
      <bottom style="double">
        <color indexed="54"/>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54"/>
      </top>
      <bottom style="double">
        <color indexed="54"/>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54"/>
      </top>
      <bottom style="double">
        <color indexed="54"/>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54"/>
      </top>
      <bottom style="double">
        <color indexed="54"/>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right/>
      <top style="thin">
        <color indexed="54"/>
      </top>
      <bottom style="double">
        <color indexed="54"/>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54"/>
      </top>
      <bottom style="double">
        <color indexed="54"/>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54"/>
      </top>
      <bottom style="double">
        <color indexed="54"/>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54"/>
      </top>
      <bottom style="double">
        <color indexed="54"/>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54"/>
      </top>
      <bottom style="double">
        <color indexed="54"/>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54"/>
      </top>
      <bottom style="double">
        <color indexed="54"/>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54"/>
      </top>
      <bottom style="double">
        <color indexed="54"/>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54"/>
      </top>
      <bottom style="double">
        <color indexed="54"/>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54"/>
      </top>
      <bottom style="double">
        <color indexed="54"/>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54"/>
      </top>
      <bottom style="double">
        <color indexed="54"/>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54"/>
      </top>
      <bottom style="double">
        <color indexed="54"/>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54"/>
      </top>
      <bottom style="double">
        <color indexed="54"/>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54"/>
      </top>
      <bottom style="double">
        <color indexed="54"/>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54"/>
      </top>
      <bottom style="double">
        <color indexed="54"/>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54"/>
      </top>
      <bottom style="double">
        <color indexed="54"/>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54"/>
      </top>
      <bottom style="double">
        <color indexed="54"/>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54"/>
      </top>
      <bottom style="double">
        <color indexed="54"/>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54"/>
      </top>
      <bottom style="double">
        <color indexed="54"/>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64"/>
      </left>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54"/>
      </top>
      <bottom style="double">
        <color indexed="54"/>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54"/>
      </top>
      <bottom style="double">
        <color indexed="54"/>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54"/>
      </top>
      <bottom style="double">
        <color indexed="54"/>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54"/>
      </top>
      <bottom style="double">
        <color indexed="54"/>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54"/>
      </top>
      <bottom style="double">
        <color indexed="54"/>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54"/>
      </top>
      <bottom style="double">
        <color indexed="54"/>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54"/>
      </top>
      <bottom style="double">
        <color indexed="54"/>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54"/>
      </top>
      <bottom style="double">
        <color indexed="54"/>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54"/>
      </top>
      <bottom style="double">
        <color indexed="54"/>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54"/>
      </top>
      <bottom style="double">
        <color indexed="54"/>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54"/>
      </top>
      <bottom style="double">
        <color indexed="54"/>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54"/>
      </top>
      <bottom style="double">
        <color indexed="54"/>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64"/>
      </left>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54"/>
      </top>
      <bottom style="double">
        <color indexed="54"/>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54"/>
      </top>
      <bottom style="double">
        <color indexed="54"/>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54"/>
      </top>
      <bottom style="double">
        <color indexed="54"/>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54"/>
      </top>
      <bottom style="double">
        <color indexed="54"/>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54"/>
      </top>
      <bottom style="double">
        <color indexed="54"/>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54"/>
      </top>
      <bottom style="double">
        <color indexed="54"/>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64"/>
      </left>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54"/>
      </top>
      <bottom style="double">
        <color indexed="54"/>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54"/>
      </top>
      <bottom style="double">
        <color indexed="54"/>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54"/>
      </top>
      <bottom style="double">
        <color indexed="54"/>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54"/>
      </top>
      <bottom style="double">
        <color indexed="54"/>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right/>
      <top style="thin">
        <color indexed="54"/>
      </top>
      <bottom style="double">
        <color indexed="54"/>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54"/>
      </top>
      <bottom style="double">
        <color indexed="54"/>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54"/>
      </top>
      <bottom style="double">
        <color indexed="54"/>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54"/>
      </top>
      <bottom style="double">
        <color indexed="54"/>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54"/>
      </top>
      <bottom style="double">
        <color indexed="54"/>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54"/>
      </top>
      <bottom style="double">
        <color indexed="54"/>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54"/>
      </top>
      <bottom style="double">
        <color indexed="54"/>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54"/>
      </top>
      <bottom style="double">
        <color indexed="54"/>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64"/>
      </left>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54"/>
      </top>
      <bottom style="double">
        <color indexed="54"/>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54"/>
      </top>
      <bottom style="double">
        <color indexed="54"/>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54"/>
      </top>
      <bottom style="double">
        <color indexed="54"/>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54"/>
      </top>
      <bottom style="double">
        <color indexed="54"/>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54"/>
      </top>
      <bottom style="double">
        <color indexed="54"/>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54"/>
      </top>
      <bottom style="double">
        <color indexed="54"/>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54"/>
      </top>
      <bottom style="double">
        <color indexed="54"/>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54"/>
      </top>
      <bottom style="double">
        <color indexed="54"/>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64"/>
      </left>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54"/>
      </top>
      <bottom style="double">
        <color indexed="54"/>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54"/>
      </top>
      <bottom style="double">
        <color indexed="54"/>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54"/>
      </top>
      <bottom style="double">
        <color indexed="54"/>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54"/>
      </top>
      <bottom style="double">
        <color indexed="54"/>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64"/>
      </left>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54"/>
      </top>
      <bottom style="double">
        <color indexed="54"/>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54"/>
      </top>
      <bottom style="double">
        <color indexed="54"/>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54"/>
      </top>
      <bottom style="double">
        <color indexed="54"/>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54"/>
      </top>
      <bottom style="double">
        <color indexed="54"/>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54"/>
      </top>
      <bottom style="double">
        <color indexed="54"/>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54"/>
      </top>
      <bottom style="double">
        <color indexed="54"/>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54"/>
      </top>
      <bottom style="double">
        <color indexed="54"/>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54"/>
      </top>
      <bottom style="double">
        <color indexed="54"/>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54"/>
      </top>
      <bottom style="double">
        <color indexed="54"/>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54"/>
      </top>
      <bottom style="double">
        <color indexed="54"/>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54"/>
      </top>
      <bottom style="double">
        <color indexed="54"/>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54"/>
      </top>
      <bottom style="double">
        <color indexed="54"/>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54"/>
      </top>
      <bottom style="double">
        <color indexed="54"/>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54"/>
      </top>
      <bottom style="double">
        <color indexed="54"/>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54"/>
      </top>
      <bottom style="double">
        <color indexed="54"/>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64"/>
      </left>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54"/>
      </top>
      <bottom style="double">
        <color indexed="54"/>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54"/>
      </top>
      <bottom style="double">
        <color indexed="54"/>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54"/>
      </top>
      <bottom style="double">
        <color indexed="54"/>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54"/>
      </top>
      <bottom style="double">
        <color indexed="54"/>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54"/>
      </top>
      <bottom style="double">
        <color indexed="54"/>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54"/>
      </top>
      <bottom style="double">
        <color indexed="54"/>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54"/>
      </top>
      <bottom style="double">
        <color indexed="54"/>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54"/>
      </top>
      <bottom style="double">
        <color indexed="54"/>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right/>
      <top style="thin">
        <color indexed="54"/>
      </top>
      <bottom style="double">
        <color indexed="54"/>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54"/>
      </top>
      <bottom style="double">
        <color indexed="54"/>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54"/>
      </top>
      <bottom style="double">
        <color indexed="54"/>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54"/>
      </top>
      <bottom style="double">
        <color indexed="54"/>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54"/>
      </top>
      <bottom style="double">
        <color indexed="54"/>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54"/>
      </top>
      <bottom style="double">
        <color indexed="54"/>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right/>
      <top style="thin">
        <color indexed="54"/>
      </top>
      <bottom style="double">
        <color indexed="54"/>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54"/>
      </top>
      <bottom style="double">
        <color indexed="54"/>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54"/>
      </top>
      <bottom style="double">
        <color indexed="54"/>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54"/>
      </top>
      <bottom style="double">
        <color indexed="54"/>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54"/>
      </top>
      <bottom style="double">
        <color indexed="54"/>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54"/>
      </top>
      <bottom style="double">
        <color indexed="54"/>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54"/>
      </top>
      <bottom style="double">
        <color indexed="54"/>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54"/>
      </top>
      <bottom style="double">
        <color indexed="54"/>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54"/>
      </top>
      <bottom style="double">
        <color indexed="54"/>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54"/>
      </top>
      <bottom style="double">
        <color indexed="54"/>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54"/>
      </top>
      <bottom style="double">
        <color indexed="54"/>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54"/>
      </top>
      <bottom style="double">
        <color indexed="54"/>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54"/>
      </top>
      <bottom style="double">
        <color indexed="54"/>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54"/>
      </top>
      <bottom style="double">
        <color indexed="54"/>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54"/>
      </top>
      <bottom style="double">
        <color indexed="54"/>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54"/>
      </top>
      <bottom style="double">
        <color indexed="54"/>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54"/>
      </top>
      <bottom style="double">
        <color indexed="54"/>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54"/>
      </top>
      <bottom style="double">
        <color indexed="54"/>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54"/>
      </top>
      <bottom style="double">
        <color indexed="54"/>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54"/>
      </top>
      <bottom style="double">
        <color indexed="54"/>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54"/>
      </top>
      <bottom style="double">
        <color indexed="54"/>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54"/>
      </top>
      <bottom style="double">
        <color indexed="54"/>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54"/>
      </top>
      <bottom style="double">
        <color indexed="54"/>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54"/>
      </top>
      <bottom style="double">
        <color indexed="54"/>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48"/>
      </left>
      <right style="thin">
        <color indexed="48"/>
      </right>
      <top style="thin">
        <color indexed="48"/>
      </top>
      <bottom style="thin">
        <color indexed="48"/>
      </bottom>
      <diagonal/>
    </border>
    <border>
      <left style="medium">
        <color indexed="64"/>
      </left>
      <right/>
      <top style="medium">
        <color indexed="64"/>
      </top>
      <bottom style="thin">
        <color indexed="64"/>
      </bottom>
      <diagonal/>
    </border>
    <border>
      <left style="thin">
        <color auto="1"/>
      </left>
      <right style="thin">
        <color auto="1"/>
      </right>
      <top style="medium">
        <color indexed="64"/>
      </top>
      <bottom style="thin">
        <color auto="1"/>
      </bottom>
      <diagonal/>
    </border>
    <border>
      <left style="medium">
        <color indexed="64"/>
      </left>
      <right style="medium">
        <color indexed="64"/>
      </right>
      <top style="thin">
        <color indexed="64"/>
      </top>
      <bottom style="medium">
        <color indexed="64"/>
      </bottom>
      <diagonal/>
    </border>
    <border>
      <left/>
      <right/>
      <top/>
      <bottom style="double">
        <color indexed="64"/>
      </bottom>
      <diagonal/>
    </border>
    <border>
      <left style="thin">
        <color indexed="64"/>
      </left>
      <right/>
      <top style="thin">
        <color indexed="64"/>
      </top>
      <bottom style="double">
        <color indexed="64"/>
      </bottom>
      <diagonal/>
    </border>
    <border>
      <left style="thin">
        <color auto="1"/>
      </left>
      <right style="thin">
        <color auto="1"/>
      </right>
      <top style="thin">
        <color indexed="64"/>
      </top>
      <bottom style="double">
        <color indexed="64"/>
      </bottom>
      <diagonal/>
    </border>
    <border>
      <left style="thin">
        <color indexed="23"/>
      </left>
      <right style="thin">
        <color indexed="23"/>
      </right>
      <top style="thin">
        <color indexed="23"/>
      </top>
      <bottom style="thin">
        <color indexed="23"/>
      </bottom>
      <diagonal/>
    </border>
    <border>
      <left style="thin">
        <color auto="1"/>
      </left>
      <right style="medium">
        <color indexed="64"/>
      </right>
      <top style="thin">
        <color auto="1"/>
      </top>
      <bottom style="medium">
        <color indexed="64"/>
      </bottom>
      <diagonal/>
    </border>
    <border>
      <left style="thin">
        <color auto="1"/>
      </left>
      <right style="medium">
        <color indexed="64"/>
      </right>
      <top style="medium">
        <color indexed="64"/>
      </top>
      <bottom style="thin">
        <color auto="1"/>
      </bottom>
      <diagonal/>
    </border>
    <border>
      <left style="thin">
        <color auto="1"/>
      </left>
      <right style="thin">
        <color auto="1"/>
      </right>
      <top style="thin">
        <color auto="1"/>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style="double">
        <color indexed="64"/>
      </top>
      <bottom style="thin">
        <color indexed="64"/>
      </bottom>
      <diagonal/>
    </border>
    <border>
      <left style="thin">
        <color indexed="64"/>
      </left>
      <right/>
      <top style="thin">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auto="1"/>
      </right>
      <top/>
      <bottom style="hair">
        <color indexed="64"/>
      </bottom>
      <diagonal/>
    </border>
    <border>
      <left/>
      <right/>
      <top/>
      <bottom style="hair">
        <color indexed="64"/>
      </bottom>
      <diagonal/>
    </border>
    <border>
      <left/>
      <right style="thin">
        <color auto="1"/>
      </right>
      <top/>
      <bottom style="hair">
        <color indexed="64"/>
      </bottom>
      <diagonal/>
    </border>
    <border>
      <left style="thin">
        <color indexed="64"/>
      </left>
      <right/>
      <top/>
      <bottom style="hair">
        <color indexed="64"/>
      </bottom>
      <diagonal/>
    </border>
    <border>
      <left style="thin">
        <color indexed="64"/>
      </left>
      <right style="thin">
        <color auto="1"/>
      </right>
      <top style="hair">
        <color indexed="64"/>
      </top>
      <bottom/>
      <diagonal/>
    </border>
    <border>
      <left/>
      <right/>
      <top style="hair">
        <color indexed="64"/>
      </top>
      <bottom/>
      <diagonal/>
    </border>
    <border>
      <left/>
      <right style="thin">
        <color auto="1"/>
      </right>
      <top style="hair">
        <color indexed="64"/>
      </top>
      <bottom/>
      <diagonal/>
    </border>
    <border>
      <left style="thin">
        <color indexed="64"/>
      </left>
      <right/>
      <top style="hair">
        <color indexed="64"/>
      </top>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medium">
        <color indexed="64"/>
      </left>
      <right style="thin">
        <color auto="1"/>
      </right>
      <top style="thin">
        <color auto="1"/>
      </top>
      <bottom style="thin">
        <color indexed="64"/>
      </bottom>
      <diagonal/>
    </border>
    <border>
      <left style="thin">
        <color auto="1"/>
      </left>
      <right style="medium">
        <color indexed="64"/>
      </right>
      <top style="thin">
        <color auto="1"/>
      </top>
      <bottom style="thin">
        <color indexed="64"/>
      </bottom>
      <diagonal/>
    </border>
    <border diagonalUp="1">
      <left style="thin">
        <color auto="1"/>
      </left>
      <right style="thin">
        <color indexed="64"/>
      </right>
      <top style="thin">
        <color auto="1"/>
      </top>
      <bottom/>
      <diagonal style="thin">
        <color auto="1"/>
      </diagonal>
    </border>
    <border diagonalUp="1">
      <left style="thin">
        <color auto="1"/>
      </left>
      <right style="thin">
        <color indexed="64"/>
      </right>
      <top/>
      <bottom/>
      <diagonal style="thin">
        <color auto="1"/>
      </diagonal>
    </border>
    <border diagonalUp="1">
      <left style="thin">
        <color auto="1"/>
      </left>
      <right style="thin">
        <color indexed="64"/>
      </right>
      <top/>
      <bottom style="thin">
        <color indexed="64"/>
      </bottom>
      <diagonal style="thin">
        <color auto="1"/>
      </diagonal>
    </border>
  </borders>
  <cellStyleXfs count="44868">
    <xf numFmtId="0" fontId="0" fillId="0" borderId="0"/>
    <xf numFmtId="43" fontId="30" fillId="0" borderId="0" applyFont="0" applyFill="0" applyBorder="0" applyAlignment="0" applyProtection="0"/>
    <xf numFmtId="44" fontId="29" fillId="0" borderId="0" applyFont="0" applyFill="0" applyBorder="0" applyAlignment="0" applyProtection="0"/>
    <xf numFmtId="9" fontId="30" fillId="0" borderId="0" applyFont="0" applyFill="0" applyBorder="0" applyAlignment="0" applyProtection="0"/>
    <xf numFmtId="0" fontId="30" fillId="0" borderId="0"/>
    <xf numFmtId="0" fontId="33" fillId="0" borderId="0"/>
    <xf numFmtId="0" fontId="29" fillId="0" borderId="0"/>
    <xf numFmtId="0" fontId="30" fillId="0" borderId="0"/>
    <xf numFmtId="0" fontId="30" fillId="0" borderId="0"/>
    <xf numFmtId="9" fontId="30" fillId="0" borderId="0" applyFont="0" applyFill="0" applyBorder="0" applyAlignment="0" applyProtection="0"/>
    <xf numFmtId="43" fontId="33" fillId="0" borderId="0" applyFont="0" applyFill="0" applyBorder="0" applyAlignment="0" applyProtection="0"/>
    <xf numFmtId="43" fontId="30" fillId="0" borderId="0" applyFont="0" applyFill="0" applyBorder="0" applyAlignment="0" applyProtection="0"/>
    <xf numFmtId="3" fontId="38" fillId="0" borderId="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3" fillId="0" borderId="0" applyFont="0" applyFill="0" applyBorder="0" applyAlignment="0" applyProtection="0"/>
    <xf numFmtId="44" fontId="29" fillId="0" borderId="0" applyFont="0" applyFill="0" applyBorder="0" applyAlignment="0" applyProtection="0"/>
    <xf numFmtId="5" fontId="38" fillId="0" borderId="0" applyFill="0" applyBorder="0" applyAlignment="0" applyProtection="0"/>
    <xf numFmtId="171" fontId="38" fillId="0" borderId="0" applyFill="0" applyBorder="0" applyAlignment="0" applyProtection="0"/>
    <xf numFmtId="2" fontId="38" fillId="0" borderId="0" applyFill="0" applyBorder="0" applyAlignment="0" applyProtection="0"/>
    <xf numFmtId="0" fontId="30" fillId="0" borderId="0"/>
    <xf numFmtId="0" fontId="33" fillId="0" borderId="0"/>
    <xf numFmtId="0" fontId="29" fillId="0" borderId="0"/>
    <xf numFmtId="0" fontId="29" fillId="0" borderId="0"/>
    <xf numFmtId="0" fontId="29" fillId="0" borderId="0"/>
    <xf numFmtId="0" fontId="30" fillId="0" borderId="0"/>
    <xf numFmtId="0" fontId="29" fillId="0" borderId="0"/>
    <xf numFmtId="9" fontId="29" fillId="0" borderId="0" applyFont="0" applyFill="0" applyBorder="0" applyAlignment="0" applyProtection="0"/>
    <xf numFmtId="9" fontId="29" fillId="0" borderId="0" applyFont="0" applyFill="0" applyBorder="0" applyAlignment="0" applyProtection="0"/>
    <xf numFmtId="0" fontId="33" fillId="0" borderId="0" applyNumberFormat="0" applyFont="0" applyFill="0" applyBorder="0" applyAlignment="0" applyProtection="0">
      <alignment horizontal="left"/>
    </xf>
    <xf numFmtId="15" fontId="33" fillId="0" borderId="0" applyFont="0" applyFill="0" applyBorder="0" applyAlignment="0" applyProtection="0"/>
    <xf numFmtId="4" fontId="33" fillId="0" borderId="0" applyFont="0" applyFill="0" applyBorder="0" applyAlignment="0" applyProtection="0"/>
    <xf numFmtId="0" fontId="36" fillId="0" borderId="3">
      <alignment horizontal="center"/>
    </xf>
    <xf numFmtId="3" fontId="33" fillId="0" borderId="0" applyFont="0" applyFill="0" applyBorder="0" applyAlignment="0" applyProtection="0"/>
    <xf numFmtId="0" fontId="33" fillId="5" borderId="0" applyNumberFormat="0" applyFont="0" applyBorder="0" applyAlignment="0" applyProtection="0"/>
    <xf numFmtId="44" fontId="29" fillId="0" borderId="0" applyFont="0" applyFill="0" applyBorder="0" applyAlignment="0" applyProtection="0"/>
    <xf numFmtId="0" fontId="45" fillId="0" borderId="0"/>
    <xf numFmtId="43" fontId="45" fillId="0" borderId="0" applyFont="0" applyFill="0" applyBorder="0" applyAlignment="0" applyProtection="0"/>
    <xf numFmtId="9" fontId="45" fillId="0" borderId="0" applyFont="0" applyFill="0" applyBorder="0" applyAlignment="0" applyProtection="0"/>
    <xf numFmtId="0" fontId="29" fillId="0" borderId="0"/>
    <xf numFmtId="43" fontId="29" fillId="0" borderId="0" applyFont="0" applyFill="0" applyBorder="0" applyAlignment="0" applyProtection="0"/>
    <xf numFmtId="0" fontId="45" fillId="0" borderId="0"/>
    <xf numFmtId="0" fontId="33" fillId="0" borderId="0"/>
    <xf numFmtId="0" fontId="42" fillId="8"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6" fillId="18"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6" fillId="28" borderId="0" applyNumberFormat="0" applyBorder="0" applyAlignment="0" applyProtection="0"/>
    <xf numFmtId="0" fontId="46" fillId="29" borderId="0" applyNumberFormat="0" applyBorder="0" applyAlignment="0" applyProtection="0"/>
    <xf numFmtId="0" fontId="46" fillId="29" borderId="0" applyNumberFormat="0" applyBorder="0" applyAlignment="0" applyProtection="0"/>
    <xf numFmtId="0" fontId="46" fillId="30"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2" fillId="31" borderId="0" applyNumberFormat="0" applyBorder="0" applyAlignment="0" applyProtection="0"/>
    <xf numFmtId="0" fontId="42" fillId="31" borderId="0" applyNumberFormat="0" applyBorder="0" applyAlignment="0" applyProtection="0"/>
    <xf numFmtId="0" fontId="46" fillId="27"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3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6" fillId="27"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19" borderId="0" applyNumberFormat="0" applyBorder="0" applyAlignment="0" applyProtection="0"/>
    <xf numFmtId="0" fontId="42" fillId="33" borderId="0" applyNumberFormat="0" applyBorder="0" applyAlignment="0" applyProtection="0"/>
    <xf numFmtId="0" fontId="42" fillId="33"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6" fillId="23" borderId="0" applyNumberFormat="0" applyBorder="0" applyAlignment="0" applyProtection="0"/>
    <xf numFmtId="0" fontId="46" fillId="34" borderId="0" applyNumberFormat="0" applyBorder="0" applyAlignment="0" applyProtection="0"/>
    <xf numFmtId="0" fontId="46" fillId="34" borderId="0" applyNumberFormat="0" applyBorder="0" applyAlignment="0" applyProtection="0"/>
    <xf numFmtId="0" fontId="46" fillId="20"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2" fillId="35" borderId="0" applyNumberFormat="0" applyBorder="0" applyAlignment="0" applyProtection="0"/>
    <xf numFmtId="0" fontId="42" fillId="35" borderId="0" applyNumberFormat="0" applyBorder="0" applyAlignment="0" applyProtection="0"/>
    <xf numFmtId="0" fontId="46" fillId="35"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7" borderId="0" applyNumberFormat="0" applyBorder="0" applyAlignment="0" applyProtection="0"/>
    <xf numFmtId="0" fontId="47" fillId="38" borderId="0" applyNumberFormat="0" applyBorder="0" applyAlignment="0" applyProtection="0"/>
    <xf numFmtId="0" fontId="48" fillId="9" borderId="0" applyNumberFormat="0" applyBorder="0" applyAlignment="0" applyProtection="0"/>
    <xf numFmtId="0" fontId="49" fillId="7" borderId="19" applyNumberFormat="0" applyAlignment="0" applyProtection="0"/>
    <xf numFmtId="0" fontId="49" fillId="7" borderId="19" applyNumberFormat="0" applyAlignment="0" applyProtection="0"/>
    <xf numFmtId="0" fontId="49" fillId="7" borderId="19" applyNumberFormat="0" applyAlignment="0" applyProtection="0"/>
    <xf numFmtId="0" fontId="49" fillId="7" borderId="19" applyNumberFormat="0" applyAlignment="0" applyProtection="0"/>
    <xf numFmtId="0" fontId="49" fillId="7" borderId="19" applyNumberFormat="0" applyAlignment="0" applyProtection="0"/>
    <xf numFmtId="0" fontId="49" fillId="7" borderId="19" applyNumberFormat="0" applyAlignment="0" applyProtection="0"/>
    <xf numFmtId="0" fontId="49" fillId="7" borderId="19" applyNumberFormat="0" applyAlignment="0" applyProtection="0"/>
    <xf numFmtId="0" fontId="49" fillId="7" borderId="19" applyNumberFormat="0" applyAlignment="0" applyProtection="0"/>
    <xf numFmtId="0" fontId="49" fillId="7" borderId="19" applyNumberFormat="0" applyAlignment="0" applyProtection="0"/>
    <xf numFmtId="0" fontId="49" fillId="7" borderId="19" applyNumberFormat="0" applyAlignment="0" applyProtection="0"/>
    <xf numFmtId="0" fontId="49" fillId="7" borderId="19" applyNumberFormat="0" applyAlignment="0" applyProtection="0"/>
    <xf numFmtId="0" fontId="49" fillId="7" borderId="19" applyNumberFormat="0" applyAlignment="0" applyProtection="0"/>
    <xf numFmtId="0" fontId="49" fillId="7" borderId="19" applyNumberFormat="0" applyAlignment="0" applyProtection="0"/>
    <xf numFmtId="0" fontId="49" fillId="7" borderId="19" applyNumberFormat="0" applyAlignment="0" applyProtection="0"/>
    <xf numFmtId="0" fontId="49" fillId="7" borderId="19" applyNumberFormat="0" applyAlignment="0" applyProtection="0"/>
    <xf numFmtId="0" fontId="49" fillId="7" borderId="19" applyNumberFormat="0" applyAlignment="0" applyProtection="0"/>
    <xf numFmtId="0" fontId="49" fillId="7" borderId="19" applyNumberFormat="0" applyAlignment="0" applyProtection="0"/>
    <xf numFmtId="0" fontId="49" fillId="7" borderId="19" applyNumberFormat="0" applyAlignment="0" applyProtection="0"/>
    <xf numFmtId="0" fontId="49" fillId="7" borderId="19" applyNumberFormat="0" applyAlignment="0" applyProtection="0"/>
    <xf numFmtId="0" fontId="49" fillId="7" borderId="19" applyNumberFormat="0" applyAlignment="0" applyProtection="0"/>
    <xf numFmtId="0" fontId="49" fillId="7" borderId="19" applyNumberFormat="0" applyAlignment="0" applyProtection="0"/>
    <xf numFmtId="0" fontId="49" fillId="7" borderId="19" applyNumberFormat="0" applyAlignment="0" applyProtection="0"/>
    <xf numFmtId="0" fontId="49" fillId="7" borderId="19" applyNumberFormat="0" applyAlignment="0" applyProtection="0"/>
    <xf numFmtId="0" fontId="49" fillId="7" borderId="19" applyNumberFormat="0" applyAlignment="0" applyProtection="0"/>
    <xf numFmtId="0" fontId="49" fillId="7" borderId="19" applyNumberFormat="0" applyAlignment="0" applyProtection="0"/>
    <xf numFmtId="0" fontId="49" fillId="7" borderId="19" applyNumberFormat="0" applyAlignment="0" applyProtection="0"/>
    <xf numFmtId="0" fontId="49" fillId="7" borderId="19" applyNumberFormat="0" applyAlignment="0" applyProtection="0"/>
    <xf numFmtId="0" fontId="49" fillId="7" borderId="19" applyNumberFormat="0" applyAlignment="0" applyProtection="0"/>
    <xf numFmtId="0" fontId="49" fillId="7" borderId="19" applyNumberFormat="0" applyAlignment="0" applyProtection="0"/>
    <xf numFmtId="0" fontId="49" fillId="7" borderId="19" applyNumberFormat="0" applyAlignment="0" applyProtection="0"/>
    <xf numFmtId="0" fontId="49" fillId="7" borderId="19" applyNumberFormat="0" applyAlignment="0" applyProtection="0"/>
    <xf numFmtId="0" fontId="49" fillId="7" borderId="19" applyNumberFormat="0" applyAlignment="0" applyProtection="0"/>
    <xf numFmtId="0" fontId="49" fillId="7" borderId="19" applyNumberFormat="0" applyAlignment="0" applyProtection="0"/>
    <xf numFmtId="0" fontId="49" fillId="7" borderId="19" applyNumberFormat="0" applyAlignment="0" applyProtection="0"/>
    <xf numFmtId="0" fontId="49" fillId="7" borderId="19" applyNumberFormat="0" applyAlignment="0" applyProtection="0"/>
    <xf numFmtId="0" fontId="49" fillId="7" borderId="19" applyNumberFormat="0" applyAlignment="0" applyProtection="0"/>
    <xf numFmtId="0" fontId="49" fillId="7" borderId="19" applyNumberFormat="0" applyAlignment="0" applyProtection="0"/>
    <xf numFmtId="0" fontId="49" fillId="7" borderId="19" applyNumberFormat="0" applyAlignment="0" applyProtection="0"/>
    <xf numFmtId="0" fontId="49" fillId="7" borderId="19" applyNumberFormat="0" applyAlignment="0" applyProtection="0"/>
    <xf numFmtId="0" fontId="49" fillId="7" borderId="19" applyNumberFormat="0" applyAlignment="0" applyProtection="0"/>
    <xf numFmtId="0" fontId="49" fillId="7" borderId="19" applyNumberFormat="0" applyAlignment="0" applyProtection="0"/>
    <xf numFmtId="0" fontId="49" fillId="7" borderId="19" applyNumberFormat="0" applyAlignment="0" applyProtection="0"/>
    <xf numFmtId="0" fontId="49" fillId="7" borderId="19" applyNumberFormat="0" applyAlignment="0" applyProtection="0"/>
    <xf numFmtId="0" fontId="49" fillId="7" borderId="19" applyNumberFormat="0" applyAlignment="0" applyProtection="0"/>
    <xf numFmtId="0" fontId="49" fillId="7" borderId="19" applyNumberFormat="0" applyAlignment="0" applyProtection="0"/>
    <xf numFmtId="0" fontId="49" fillId="7" borderId="19" applyNumberFormat="0" applyAlignment="0" applyProtection="0"/>
    <xf numFmtId="0" fontId="49" fillId="7" borderId="19" applyNumberFormat="0" applyAlignment="0" applyProtection="0"/>
    <xf numFmtId="0" fontId="49" fillId="7" borderId="19" applyNumberFormat="0" applyAlignment="0" applyProtection="0"/>
    <xf numFmtId="0" fontId="49" fillId="7" borderId="19" applyNumberFormat="0" applyAlignment="0" applyProtection="0"/>
    <xf numFmtId="0" fontId="49" fillId="7" borderId="19" applyNumberFormat="0" applyAlignment="0" applyProtection="0"/>
    <xf numFmtId="0" fontId="49" fillId="7" borderId="19" applyNumberFormat="0" applyAlignment="0" applyProtection="0"/>
    <xf numFmtId="0" fontId="49" fillId="7" borderId="19" applyNumberFormat="0" applyAlignment="0" applyProtection="0"/>
    <xf numFmtId="0" fontId="49" fillId="7" borderId="19" applyNumberFormat="0" applyAlignment="0" applyProtection="0"/>
    <xf numFmtId="0" fontId="49" fillId="7" borderId="19" applyNumberFormat="0" applyAlignment="0" applyProtection="0"/>
    <xf numFmtId="0" fontId="49" fillId="7" borderId="19" applyNumberFormat="0" applyAlignment="0" applyProtection="0"/>
    <xf numFmtId="0" fontId="49" fillId="7" borderId="19" applyNumberFormat="0" applyAlignment="0" applyProtection="0"/>
    <xf numFmtId="0" fontId="49" fillId="7" borderId="19" applyNumberFormat="0" applyAlignment="0" applyProtection="0"/>
    <xf numFmtId="0" fontId="49" fillId="7" borderId="19" applyNumberFormat="0" applyAlignment="0" applyProtection="0"/>
    <xf numFmtId="0" fontId="49" fillId="7" borderId="19" applyNumberFormat="0" applyAlignment="0" applyProtection="0"/>
    <xf numFmtId="0" fontId="49" fillId="7" borderId="19" applyNumberFormat="0" applyAlignment="0" applyProtection="0"/>
    <xf numFmtId="0" fontId="49" fillId="7" borderId="19" applyNumberFormat="0" applyAlignment="0" applyProtection="0"/>
    <xf numFmtId="0" fontId="49" fillId="7" borderId="19" applyNumberFormat="0" applyAlignment="0" applyProtection="0"/>
    <xf numFmtId="0" fontId="49" fillId="7" borderId="19" applyNumberFormat="0" applyAlignment="0" applyProtection="0"/>
    <xf numFmtId="0" fontId="49" fillId="7" borderId="19" applyNumberFormat="0" applyAlignment="0" applyProtection="0"/>
    <xf numFmtId="0" fontId="49" fillId="7" borderId="19" applyNumberFormat="0" applyAlignment="0" applyProtection="0"/>
    <xf numFmtId="0" fontId="49" fillId="7" borderId="19" applyNumberFormat="0" applyAlignment="0" applyProtection="0"/>
    <xf numFmtId="0" fontId="49" fillId="7" borderId="19" applyNumberFormat="0" applyAlignment="0" applyProtection="0"/>
    <xf numFmtId="0" fontId="49" fillId="7" borderId="19" applyNumberFormat="0" applyAlignment="0" applyProtection="0"/>
    <xf numFmtId="0" fontId="49" fillId="7" borderId="19" applyNumberFormat="0" applyAlignment="0" applyProtection="0"/>
    <xf numFmtId="0" fontId="49" fillId="7" borderId="19" applyNumberFormat="0" applyAlignment="0" applyProtection="0"/>
    <xf numFmtId="0" fontId="49" fillId="7" borderId="19" applyNumberFormat="0" applyAlignment="0" applyProtection="0"/>
    <xf numFmtId="0" fontId="49" fillId="7" borderId="19" applyNumberFormat="0" applyAlignment="0" applyProtection="0"/>
    <xf numFmtId="0" fontId="49" fillId="7" borderId="19" applyNumberFormat="0" applyAlignment="0" applyProtection="0"/>
    <xf numFmtId="0" fontId="49" fillId="7" borderId="19" applyNumberFormat="0" applyAlignment="0" applyProtection="0"/>
    <xf numFmtId="0" fontId="49" fillId="7" borderId="19" applyNumberFormat="0" applyAlignment="0" applyProtection="0"/>
    <xf numFmtId="0" fontId="49" fillId="7" borderId="19" applyNumberFormat="0" applyAlignment="0" applyProtection="0"/>
    <xf numFmtId="0" fontId="49" fillId="7" borderId="19" applyNumberFormat="0" applyAlignment="0" applyProtection="0"/>
    <xf numFmtId="0" fontId="49" fillId="7" borderId="19" applyNumberFormat="0" applyAlignment="0" applyProtection="0"/>
    <xf numFmtId="0" fontId="49" fillId="7" borderId="19" applyNumberFormat="0" applyAlignment="0" applyProtection="0"/>
    <xf numFmtId="0" fontId="49" fillId="7" borderId="19" applyNumberFormat="0" applyAlignment="0" applyProtection="0"/>
    <xf numFmtId="0" fontId="49" fillId="7" borderId="19" applyNumberFormat="0" applyAlignment="0" applyProtection="0"/>
    <xf numFmtId="0" fontId="49" fillId="7" borderId="19" applyNumberFormat="0" applyAlignment="0" applyProtection="0"/>
    <xf numFmtId="0" fontId="49" fillId="7" borderId="19" applyNumberFormat="0" applyAlignment="0" applyProtection="0"/>
    <xf numFmtId="0" fontId="49" fillId="7" borderId="19" applyNumberFormat="0" applyAlignment="0" applyProtection="0"/>
    <xf numFmtId="0" fontId="49" fillId="7" borderId="19" applyNumberFormat="0" applyAlignment="0" applyProtection="0"/>
    <xf numFmtId="0" fontId="49" fillId="7" borderId="19" applyNumberFormat="0" applyAlignment="0" applyProtection="0"/>
    <xf numFmtId="0" fontId="49" fillId="7" borderId="19" applyNumberFormat="0" applyAlignment="0" applyProtection="0"/>
    <xf numFmtId="0" fontId="49" fillId="7" borderId="19" applyNumberFormat="0" applyAlignment="0" applyProtection="0"/>
    <xf numFmtId="0" fontId="49" fillId="7" borderId="19" applyNumberFormat="0" applyAlignment="0" applyProtection="0"/>
    <xf numFmtId="0" fontId="49" fillId="7" borderId="19" applyNumberFormat="0" applyAlignment="0" applyProtection="0"/>
    <xf numFmtId="0" fontId="49" fillId="7" borderId="19" applyNumberFormat="0" applyAlignment="0" applyProtection="0"/>
    <xf numFmtId="0" fontId="49" fillId="7" borderId="19" applyNumberFormat="0" applyAlignment="0" applyProtection="0"/>
    <xf numFmtId="0" fontId="49" fillId="7" borderId="19" applyNumberFormat="0" applyAlignment="0" applyProtection="0"/>
    <xf numFmtId="0" fontId="49" fillId="7" borderId="19" applyNumberFormat="0" applyAlignment="0" applyProtection="0"/>
    <xf numFmtId="0" fontId="49" fillId="7" borderId="19" applyNumberFormat="0" applyAlignment="0" applyProtection="0"/>
    <xf numFmtId="0" fontId="49" fillId="7" borderId="19" applyNumberFormat="0" applyAlignment="0" applyProtection="0"/>
    <xf numFmtId="0" fontId="49" fillId="7" borderId="19" applyNumberFormat="0" applyAlignment="0" applyProtection="0"/>
    <xf numFmtId="0" fontId="49" fillId="7" borderId="19" applyNumberFormat="0" applyAlignment="0" applyProtection="0"/>
    <xf numFmtId="0" fontId="49" fillId="7" borderId="19" applyNumberFormat="0" applyAlignment="0" applyProtection="0"/>
    <xf numFmtId="0" fontId="49" fillId="7" borderId="19" applyNumberFormat="0" applyAlignment="0" applyProtection="0"/>
    <xf numFmtId="0" fontId="49" fillId="7" borderId="19" applyNumberFormat="0" applyAlignment="0" applyProtection="0"/>
    <xf numFmtId="0" fontId="49" fillId="7" borderId="19" applyNumberFormat="0" applyAlignment="0" applyProtection="0"/>
    <xf numFmtId="0" fontId="49" fillId="7" borderId="19" applyNumberFormat="0" applyAlignment="0" applyProtection="0"/>
    <xf numFmtId="0" fontId="49" fillId="7" borderId="19" applyNumberFormat="0" applyAlignment="0" applyProtection="0"/>
    <xf numFmtId="0" fontId="49" fillId="7" borderId="19" applyNumberFormat="0" applyAlignment="0" applyProtection="0"/>
    <xf numFmtId="0" fontId="49" fillId="7" borderId="19" applyNumberFormat="0" applyAlignment="0" applyProtection="0"/>
    <xf numFmtId="0" fontId="49" fillId="7" borderId="19" applyNumberFormat="0" applyAlignment="0" applyProtection="0"/>
    <xf numFmtId="0" fontId="49" fillId="7" borderId="19" applyNumberFormat="0" applyAlignment="0" applyProtection="0"/>
    <xf numFmtId="0" fontId="49" fillId="7" borderId="19" applyNumberFormat="0" applyAlignment="0" applyProtection="0"/>
    <xf numFmtId="0" fontId="49" fillId="7" borderId="19" applyNumberFormat="0" applyAlignment="0" applyProtection="0"/>
    <xf numFmtId="0" fontId="49" fillId="7" borderId="19" applyNumberFormat="0" applyAlignment="0" applyProtection="0"/>
    <xf numFmtId="0" fontId="49" fillId="7" borderId="19" applyNumberFormat="0" applyAlignment="0" applyProtection="0"/>
    <xf numFmtId="0" fontId="49" fillId="7" borderId="19" applyNumberFormat="0" applyAlignment="0" applyProtection="0"/>
    <xf numFmtId="0" fontId="49" fillId="7" borderId="19" applyNumberFormat="0" applyAlignment="0" applyProtection="0"/>
    <xf numFmtId="0" fontId="49" fillId="7" borderId="19" applyNumberFormat="0" applyAlignment="0" applyProtection="0"/>
    <xf numFmtId="0" fontId="49" fillId="7" borderId="19" applyNumberFormat="0" applyAlignment="0" applyProtection="0"/>
    <xf numFmtId="0" fontId="49" fillId="7" borderId="19" applyNumberFormat="0" applyAlignment="0" applyProtection="0"/>
    <xf numFmtId="0" fontId="49" fillId="7" borderId="19" applyNumberFormat="0" applyAlignment="0" applyProtection="0"/>
    <xf numFmtId="0" fontId="49" fillId="7" borderId="19" applyNumberFormat="0" applyAlignment="0" applyProtection="0"/>
    <xf numFmtId="0" fontId="49" fillId="7" borderId="19" applyNumberFormat="0" applyAlignment="0" applyProtection="0"/>
    <xf numFmtId="0" fontId="49" fillId="7" borderId="19" applyNumberFormat="0" applyAlignment="0" applyProtection="0"/>
    <xf numFmtId="0" fontId="49" fillId="7" borderId="19" applyNumberFormat="0" applyAlignment="0" applyProtection="0"/>
    <xf numFmtId="0" fontId="49" fillId="7" borderId="19" applyNumberFormat="0" applyAlignment="0" applyProtection="0"/>
    <xf numFmtId="0" fontId="49" fillId="7" borderId="19" applyNumberFormat="0" applyAlignment="0" applyProtection="0"/>
    <xf numFmtId="0" fontId="49" fillId="7" borderId="19" applyNumberFormat="0" applyAlignment="0" applyProtection="0"/>
    <xf numFmtId="0" fontId="49" fillId="7" borderId="19" applyNumberFormat="0" applyAlignment="0" applyProtection="0"/>
    <xf numFmtId="0" fontId="49" fillId="7" borderId="19" applyNumberFormat="0" applyAlignment="0" applyProtection="0"/>
    <xf numFmtId="0" fontId="49" fillId="7" borderId="19" applyNumberFormat="0" applyAlignment="0" applyProtection="0"/>
    <xf numFmtId="0" fontId="49" fillId="7" borderId="19" applyNumberFormat="0" applyAlignment="0" applyProtection="0"/>
    <xf numFmtId="0" fontId="49" fillId="7" borderId="19" applyNumberFormat="0" applyAlignment="0" applyProtection="0"/>
    <xf numFmtId="0" fontId="49" fillId="7" borderId="19" applyNumberFormat="0" applyAlignment="0" applyProtection="0"/>
    <xf numFmtId="0" fontId="49" fillId="7" borderId="19" applyNumberFormat="0" applyAlignment="0" applyProtection="0"/>
    <xf numFmtId="0" fontId="49" fillId="7" borderId="19" applyNumberFormat="0" applyAlignment="0" applyProtection="0"/>
    <xf numFmtId="0" fontId="49" fillId="7" borderId="19" applyNumberFormat="0" applyAlignment="0" applyProtection="0"/>
    <xf numFmtId="0" fontId="49" fillId="7" borderId="19" applyNumberFormat="0" applyAlignment="0" applyProtection="0"/>
    <xf numFmtId="0" fontId="49" fillId="7" borderId="19" applyNumberFormat="0" applyAlignment="0" applyProtection="0"/>
    <xf numFmtId="0" fontId="49" fillId="7" borderId="19" applyNumberFormat="0" applyAlignment="0" applyProtection="0"/>
    <xf numFmtId="0" fontId="49" fillId="7" borderId="19" applyNumberFormat="0" applyAlignment="0" applyProtection="0"/>
    <xf numFmtId="0" fontId="49" fillId="7" borderId="19" applyNumberFormat="0" applyAlignment="0" applyProtection="0"/>
    <xf numFmtId="0" fontId="49" fillId="7" borderId="19" applyNumberFormat="0" applyAlignment="0" applyProtection="0"/>
    <xf numFmtId="0" fontId="49" fillId="7" borderId="19" applyNumberFormat="0" applyAlignment="0" applyProtection="0"/>
    <xf numFmtId="0" fontId="49" fillId="7" borderId="19" applyNumberFormat="0" applyAlignment="0" applyProtection="0"/>
    <xf numFmtId="0" fontId="49" fillId="7" borderId="19" applyNumberFormat="0" applyAlignment="0" applyProtection="0"/>
    <xf numFmtId="0" fontId="49" fillId="7" borderId="19" applyNumberFormat="0" applyAlignment="0" applyProtection="0"/>
    <xf numFmtId="0" fontId="49" fillId="7" borderId="19" applyNumberFormat="0" applyAlignment="0" applyProtection="0"/>
    <xf numFmtId="0" fontId="49" fillId="7" borderId="19" applyNumberFormat="0" applyAlignment="0" applyProtection="0"/>
    <xf numFmtId="0" fontId="49" fillId="7" borderId="19" applyNumberFormat="0" applyAlignment="0" applyProtection="0"/>
    <xf numFmtId="0" fontId="49" fillId="7" borderId="19" applyNumberFormat="0" applyAlignment="0" applyProtection="0"/>
    <xf numFmtId="0" fontId="49" fillId="7" borderId="19" applyNumberFormat="0" applyAlignment="0" applyProtection="0"/>
    <xf numFmtId="0" fontId="49" fillId="7" borderId="19" applyNumberFormat="0" applyAlignment="0" applyProtection="0"/>
    <xf numFmtId="0" fontId="49" fillId="7" borderId="19" applyNumberFormat="0" applyAlignment="0" applyProtection="0"/>
    <xf numFmtId="0" fontId="49" fillId="7" borderId="19" applyNumberFormat="0" applyAlignment="0" applyProtection="0"/>
    <xf numFmtId="0" fontId="49" fillId="7" borderId="19" applyNumberFormat="0" applyAlignment="0" applyProtection="0"/>
    <xf numFmtId="0" fontId="49" fillId="7" borderId="19" applyNumberFormat="0" applyAlignment="0" applyProtection="0"/>
    <xf numFmtId="0" fontId="49" fillId="7" borderId="19" applyNumberFormat="0" applyAlignment="0" applyProtection="0"/>
    <xf numFmtId="0" fontId="49" fillId="7" borderId="19" applyNumberFormat="0" applyAlignment="0" applyProtection="0"/>
    <xf numFmtId="0" fontId="49" fillId="7" borderId="19" applyNumberFormat="0" applyAlignment="0" applyProtection="0"/>
    <xf numFmtId="0" fontId="49" fillId="7" borderId="19" applyNumberFormat="0" applyAlignment="0" applyProtection="0"/>
    <xf numFmtId="0" fontId="49" fillId="7" borderId="19" applyNumberFormat="0" applyAlignment="0" applyProtection="0"/>
    <xf numFmtId="0" fontId="49" fillId="7" borderId="19" applyNumberFormat="0" applyAlignment="0" applyProtection="0"/>
    <xf numFmtId="0" fontId="49" fillId="7" borderId="19" applyNumberFormat="0" applyAlignment="0" applyProtection="0"/>
    <xf numFmtId="0" fontId="49" fillId="7" borderId="19" applyNumberFormat="0" applyAlignment="0" applyProtection="0"/>
    <xf numFmtId="0" fontId="49" fillId="7" borderId="19" applyNumberFormat="0" applyAlignment="0" applyProtection="0"/>
    <xf numFmtId="0" fontId="49" fillId="7" borderId="19" applyNumberFormat="0" applyAlignment="0" applyProtection="0"/>
    <xf numFmtId="0" fontId="49" fillId="7" borderId="19" applyNumberFormat="0" applyAlignment="0" applyProtection="0"/>
    <xf numFmtId="0" fontId="49" fillId="7" borderId="19" applyNumberFormat="0" applyAlignment="0" applyProtection="0"/>
    <xf numFmtId="0" fontId="49" fillId="7" borderId="19" applyNumberFormat="0" applyAlignment="0" applyProtection="0"/>
    <xf numFmtId="0" fontId="49" fillId="7" borderId="19" applyNumberFormat="0" applyAlignment="0" applyProtection="0"/>
    <xf numFmtId="0" fontId="49" fillId="7" borderId="19" applyNumberFormat="0" applyAlignment="0" applyProtection="0"/>
    <xf numFmtId="0" fontId="49" fillId="7" borderId="19" applyNumberFormat="0" applyAlignment="0" applyProtection="0"/>
    <xf numFmtId="0" fontId="49" fillId="7" borderId="19" applyNumberFormat="0" applyAlignment="0" applyProtection="0"/>
    <xf numFmtId="0" fontId="49" fillId="7" borderId="19" applyNumberFormat="0" applyAlignment="0" applyProtection="0"/>
    <xf numFmtId="0" fontId="49" fillId="7" borderId="19" applyNumberFormat="0" applyAlignment="0" applyProtection="0"/>
    <xf numFmtId="0" fontId="49" fillId="7" borderId="19" applyNumberFormat="0" applyAlignment="0" applyProtection="0"/>
    <xf numFmtId="0" fontId="49" fillId="7" borderId="19" applyNumberFormat="0" applyAlignment="0" applyProtection="0"/>
    <xf numFmtId="0" fontId="49" fillId="7" borderId="19" applyNumberFormat="0" applyAlignment="0" applyProtection="0"/>
    <xf numFmtId="0" fontId="49" fillId="7" borderId="19" applyNumberFormat="0" applyAlignment="0" applyProtection="0"/>
    <xf numFmtId="0" fontId="49" fillId="7" borderId="19" applyNumberFormat="0" applyAlignment="0" applyProtection="0"/>
    <xf numFmtId="0" fontId="49" fillId="7" borderId="19" applyNumberFormat="0" applyAlignment="0" applyProtection="0"/>
    <xf numFmtId="0" fontId="49" fillId="7" borderId="19" applyNumberFormat="0" applyAlignment="0" applyProtection="0"/>
    <xf numFmtId="0" fontId="49" fillId="7" borderId="19" applyNumberFormat="0" applyAlignment="0" applyProtection="0"/>
    <xf numFmtId="0" fontId="49" fillId="7" borderId="19" applyNumberFormat="0" applyAlignment="0" applyProtection="0"/>
    <xf numFmtId="0" fontId="49" fillId="7" borderId="19" applyNumberFormat="0" applyAlignment="0" applyProtection="0"/>
    <xf numFmtId="0" fontId="49" fillId="7" borderId="19" applyNumberFormat="0" applyAlignment="0" applyProtection="0"/>
    <xf numFmtId="0" fontId="49" fillId="7" borderId="19" applyNumberFormat="0" applyAlignment="0" applyProtection="0"/>
    <xf numFmtId="0" fontId="49" fillId="7" borderId="19" applyNumberFormat="0" applyAlignment="0" applyProtection="0"/>
    <xf numFmtId="0" fontId="49" fillId="7" borderId="19" applyNumberFormat="0" applyAlignment="0" applyProtection="0"/>
    <xf numFmtId="0" fontId="49" fillId="7" borderId="19" applyNumberFormat="0" applyAlignment="0" applyProtection="0"/>
    <xf numFmtId="0" fontId="49" fillId="7" borderId="19" applyNumberFormat="0" applyAlignment="0" applyProtection="0"/>
    <xf numFmtId="0" fontId="49" fillId="7" borderId="19" applyNumberFormat="0" applyAlignment="0" applyProtection="0"/>
    <xf numFmtId="0" fontId="49" fillId="7" borderId="19" applyNumberFormat="0" applyAlignment="0" applyProtection="0"/>
    <xf numFmtId="0" fontId="49" fillId="7" borderId="19" applyNumberFormat="0" applyAlignment="0" applyProtection="0"/>
    <xf numFmtId="0" fontId="49" fillId="7" borderId="19" applyNumberFormat="0" applyAlignment="0" applyProtection="0"/>
    <xf numFmtId="0" fontId="49" fillId="7" borderId="19" applyNumberFormat="0" applyAlignment="0" applyProtection="0"/>
    <xf numFmtId="0" fontId="49" fillId="7" borderId="19" applyNumberFormat="0" applyAlignment="0" applyProtection="0"/>
    <xf numFmtId="0" fontId="49" fillId="7" borderId="19" applyNumberFormat="0" applyAlignment="0" applyProtection="0"/>
    <xf numFmtId="0" fontId="49" fillId="7" borderId="19" applyNumberFormat="0" applyAlignment="0" applyProtection="0"/>
    <xf numFmtId="0" fontId="49" fillId="7" borderId="19" applyNumberFormat="0" applyAlignment="0" applyProtection="0"/>
    <xf numFmtId="0" fontId="49" fillId="7" borderId="19" applyNumberFormat="0" applyAlignment="0" applyProtection="0"/>
    <xf numFmtId="0" fontId="49" fillId="7" borderId="19" applyNumberFormat="0" applyAlignment="0" applyProtection="0"/>
    <xf numFmtId="0" fontId="49" fillId="7" borderId="19" applyNumberFormat="0" applyAlignment="0" applyProtection="0"/>
    <xf numFmtId="0" fontId="49" fillId="7" borderId="19" applyNumberFormat="0" applyAlignment="0" applyProtection="0"/>
    <xf numFmtId="0" fontId="49" fillId="7" borderId="19" applyNumberFormat="0" applyAlignment="0" applyProtection="0"/>
    <xf numFmtId="0" fontId="49" fillId="7" borderId="19" applyNumberFormat="0" applyAlignment="0" applyProtection="0"/>
    <xf numFmtId="0" fontId="49" fillId="7" borderId="19" applyNumberFormat="0" applyAlignment="0" applyProtection="0"/>
    <xf numFmtId="0" fontId="49" fillId="7" borderId="19" applyNumberFormat="0" applyAlignment="0" applyProtection="0"/>
    <xf numFmtId="0" fontId="49" fillId="7" borderId="19" applyNumberFormat="0" applyAlignment="0" applyProtection="0"/>
    <xf numFmtId="0" fontId="49" fillId="7" borderId="19" applyNumberFormat="0" applyAlignment="0" applyProtection="0"/>
    <xf numFmtId="0" fontId="49" fillId="7" borderId="19" applyNumberFormat="0" applyAlignment="0" applyProtection="0"/>
    <xf numFmtId="0" fontId="49" fillId="7" borderId="19" applyNumberFormat="0" applyAlignment="0" applyProtection="0"/>
    <xf numFmtId="0" fontId="49" fillId="7" borderId="19" applyNumberFormat="0" applyAlignment="0" applyProtection="0"/>
    <xf numFmtId="0" fontId="49" fillId="7" borderId="19" applyNumberFormat="0" applyAlignment="0" applyProtection="0"/>
    <xf numFmtId="0" fontId="49" fillId="7" borderId="19" applyNumberFormat="0" applyAlignment="0" applyProtection="0"/>
    <xf numFmtId="0" fontId="49" fillId="7" borderId="19" applyNumberFormat="0" applyAlignment="0" applyProtection="0"/>
    <xf numFmtId="0" fontId="49" fillId="7" borderId="19" applyNumberFormat="0" applyAlignment="0" applyProtection="0"/>
    <xf numFmtId="0" fontId="49" fillId="7" borderId="19" applyNumberFormat="0" applyAlignment="0" applyProtection="0"/>
    <xf numFmtId="0" fontId="49" fillId="7" borderId="19" applyNumberFormat="0" applyAlignment="0" applyProtection="0"/>
    <xf numFmtId="0" fontId="49" fillId="7" borderId="19" applyNumberFormat="0" applyAlignment="0" applyProtection="0"/>
    <xf numFmtId="0" fontId="49" fillId="7" borderId="19" applyNumberFormat="0" applyAlignment="0" applyProtection="0"/>
    <xf numFmtId="0" fontId="49" fillId="7" borderId="19" applyNumberFormat="0" applyAlignment="0" applyProtection="0"/>
    <xf numFmtId="0" fontId="49" fillId="7" borderId="19" applyNumberFormat="0" applyAlignment="0" applyProtection="0"/>
    <xf numFmtId="0" fontId="49" fillId="7" borderId="19" applyNumberFormat="0" applyAlignment="0" applyProtection="0"/>
    <xf numFmtId="0" fontId="49" fillId="7" borderId="19" applyNumberFormat="0" applyAlignment="0" applyProtection="0"/>
    <xf numFmtId="0" fontId="49" fillId="7" borderId="19" applyNumberFormat="0" applyAlignment="0" applyProtection="0"/>
    <xf numFmtId="0" fontId="49" fillId="7" borderId="19" applyNumberFormat="0" applyAlignment="0" applyProtection="0"/>
    <xf numFmtId="0" fontId="49" fillId="7" borderId="19" applyNumberFormat="0" applyAlignment="0" applyProtection="0"/>
    <xf numFmtId="0" fontId="49" fillId="7" borderId="19" applyNumberFormat="0" applyAlignment="0" applyProtection="0"/>
    <xf numFmtId="0" fontId="49" fillId="7" borderId="19" applyNumberFormat="0" applyAlignment="0" applyProtection="0"/>
    <xf numFmtId="0" fontId="49" fillId="7" borderId="19" applyNumberFormat="0" applyAlignment="0" applyProtection="0"/>
    <xf numFmtId="0" fontId="49" fillId="7" borderId="19" applyNumberFormat="0" applyAlignment="0" applyProtection="0"/>
    <xf numFmtId="0" fontId="49" fillId="7" borderId="19" applyNumberFormat="0" applyAlignment="0" applyProtection="0"/>
    <xf numFmtId="0" fontId="49" fillId="7" borderId="19" applyNumberFormat="0" applyAlignment="0" applyProtection="0"/>
    <xf numFmtId="0" fontId="49" fillId="7" borderId="19" applyNumberFormat="0" applyAlignment="0" applyProtection="0"/>
    <xf numFmtId="0" fontId="49" fillId="7" borderId="19" applyNumberFormat="0" applyAlignment="0" applyProtection="0"/>
    <xf numFmtId="0" fontId="49" fillId="7" borderId="19" applyNumberFormat="0" applyAlignment="0" applyProtection="0"/>
    <xf numFmtId="0" fontId="49" fillId="7" borderId="19" applyNumberFormat="0" applyAlignment="0" applyProtection="0"/>
    <xf numFmtId="0" fontId="49" fillId="7" borderId="19" applyNumberFormat="0" applyAlignment="0" applyProtection="0"/>
    <xf numFmtId="0" fontId="49" fillId="7" borderId="19" applyNumberFormat="0" applyAlignment="0" applyProtection="0"/>
    <xf numFmtId="0" fontId="49" fillId="7" borderId="19" applyNumberFormat="0" applyAlignment="0" applyProtection="0"/>
    <xf numFmtId="0" fontId="50" fillId="39" borderId="19" applyNumberFormat="0" applyAlignment="0" applyProtection="0"/>
    <xf numFmtId="0" fontId="50" fillId="39" borderId="19" applyNumberFormat="0" applyAlignment="0" applyProtection="0"/>
    <xf numFmtId="0" fontId="50" fillId="39" borderId="19" applyNumberFormat="0" applyAlignment="0" applyProtection="0"/>
    <xf numFmtId="0" fontId="50" fillId="39" borderId="19" applyNumberFormat="0" applyAlignment="0" applyProtection="0"/>
    <xf numFmtId="0" fontId="50" fillId="39" borderId="19" applyNumberFormat="0" applyAlignment="0" applyProtection="0"/>
    <xf numFmtId="0" fontId="50" fillId="39" borderId="19" applyNumberFormat="0" applyAlignment="0" applyProtection="0"/>
    <xf numFmtId="0" fontId="50" fillId="39" borderId="19" applyNumberFormat="0" applyAlignment="0" applyProtection="0"/>
    <xf numFmtId="0" fontId="50" fillId="39" borderId="19" applyNumberFormat="0" applyAlignment="0" applyProtection="0"/>
    <xf numFmtId="0" fontId="50" fillId="39" borderId="19" applyNumberFormat="0" applyAlignment="0" applyProtection="0"/>
    <xf numFmtId="0" fontId="50" fillId="39" borderId="19" applyNumberFormat="0" applyAlignment="0" applyProtection="0"/>
    <xf numFmtId="0" fontId="50" fillId="39" borderId="19" applyNumberFormat="0" applyAlignment="0" applyProtection="0"/>
    <xf numFmtId="0" fontId="50" fillId="39" borderId="19" applyNumberFormat="0" applyAlignment="0" applyProtection="0"/>
    <xf numFmtId="0" fontId="50" fillId="39" borderId="19" applyNumberFormat="0" applyAlignment="0" applyProtection="0"/>
    <xf numFmtId="0" fontId="50" fillId="39" borderId="19" applyNumberFormat="0" applyAlignment="0" applyProtection="0"/>
    <xf numFmtId="0" fontId="50" fillId="39" borderId="19" applyNumberFormat="0" applyAlignment="0" applyProtection="0"/>
    <xf numFmtId="0" fontId="50" fillId="39" borderId="19" applyNumberFormat="0" applyAlignment="0" applyProtection="0"/>
    <xf numFmtId="0" fontId="50" fillId="39" borderId="19" applyNumberFormat="0" applyAlignment="0" applyProtection="0"/>
    <xf numFmtId="0" fontId="50" fillId="39" borderId="19" applyNumberFormat="0" applyAlignment="0" applyProtection="0"/>
    <xf numFmtId="0" fontId="50" fillId="39" borderId="19" applyNumberFormat="0" applyAlignment="0" applyProtection="0"/>
    <xf numFmtId="0" fontId="50" fillId="39" borderId="19" applyNumberFormat="0" applyAlignment="0" applyProtection="0"/>
    <xf numFmtId="0" fontId="50" fillId="39" borderId="19" applyNumberFormat="0" applyAlignment="0" applyProtection="0"/>
    <xf numFmtId="0" fontId="50" fillId="39" borderId="19" applyNumberFormat="0" applyAlignment="0" applyProtection="0"/>
    <xf numFmtId="0" fontId="50" fillId="39" borderId="19" applyNumberFormat="0" applyAlignment="0" applyProtection="0"/>
    <xf numFmtId="0" fontId="50" fillId="39" borderId="19" applyNumberFormat="0" applyAlignment="0" applyProtection="0"/>
    <xf numFmtId="0" fontId="50" fillId="39" borderId="19" applyNumberFormat="0" applyAlignment="0" applyProtection="0"/>
    <xf numFmtId="0" fontId="50" fillId="39" borderId="19" applyNumberFormat="0" applyAlignment="0" applyProtection="0"/>
    <xf numFmtId="0" fontId="50" fillId="39" borderId="19" applyNumberFormat="0" applyAlignment="0" applyProtection="0"/>
    <xf numFmtId="0" fontId="50" fillId="39" borderId="19" applyNumberFormat="0" applyAlignment="0" applyProtection="0"/>
    <xf numFmtId="0" fontId="50" fillId="39" borderId="19" applyNumberFormat="0" applyAlignment="0" applyProtection="0"/>
    <xf numFmtId="0" fontId="50" fillId="39" borderId="19" applyNumberFormat="0" applyAlignment="0" applyProtection="0"/>
    <xf numFmtId="0" fontId="50" fillId="39" borderId="19" applyNumberFormat="0" applyAlignment="0" applyProtection="0"/>
    <xf numFmtId="0" fontId="50" fillId="39" borderId="19" applyNumberFormat="0" applyAlignment="0" applyProtection="0"/>
    <xf numFmtId="0" fontId="50" fillId="39" borderId="19" applyNumberFormat="0" applyAlignment="0" applyProtection="0"/>
    <xf numFmtId="0" fontId="50" fillId="39" borderId="19" applyNumberFormat="0" applyAlignment="0" applyProtection="0"/>
    <xf numFmtId="0" fontId="50" fillId="39" borderId="19" applyNumberFormat="0" applyAlignment="0" applyProtection="0"/>
    <xf numFmtId="0" fontId="50" fillId="39" borderId="19" applyNumberFormat="0" applyAlignment="0" applyProtection="0"/>
    <xf numFmtId="0" fontId="50" fillId="39" borderId="19" applyNumberFormat="0" applyAlignment="0" applyProtection="0"/>
    <xf numFmtId="0" fontId="50" fillId="39" borderId="19" applyNumberFormat="0" applyAlignment="0" applyProtection="0"/>
    <xf numFmtId="0" fontId="50" fillId="39" borderId="19" applyNumberFormat="0" applyAlignment="0" applyProtection="0"/>
    <xf numFmtId="0" fontId="50" fillId="39" borderId="19" applyNumberFormat="0" applyAlignment="0" applyProtection="0"/>
    <xf numFmtId="0" fontId="50" fillId="39" borderId="19" applyNumberFormat="0" applyAlignment="0" applyProtection="0"/>
    <xf numFmtId="0" fontId="50" fillId="39" borderId="19" applyNumberFormat="0" applyAlignment="0" applyProtection="0"/>
    <xf numFmtId="0" fontId="50" fillId="39" borderId="19" applyNumberFormat="0" applyAlignment="0" applyProtection="0"/>
    <xf numFmtId="0" fontId="50" fillId="39" borderId="19" applyNumberFormat="0" applyAlignment="0" applyProtection="0"/>
    <xf numFmtId="0" fontId="50" fillId="39" borderId="19" applyNumberFormat="0" applyAlignment="0" applyProtection="0"/>
    <xf numFmtId="0" fontId="50" fillId="39" borderId="19" applyNumberFormat="0" applyAlignment="0" applyProtection="0"/>
    <xf numFmtId="0" fontId="50" fillId="39" borderId="19" applyNumberFormat="0" applyAlignment="0" applyProtection="0"/>
    <xf numFmtId="0" fontId="50" fillId="39" borderId="19" applyNumberFormat="0" applyAlignment="0" applyProtection="0"/>
    <xf numFmtId="0" fontId="50" fillId="39" borderId="19" applyNumberFormat="0" applyAlignment="0" applyProtection="0"/>
    <xf numFmtId="0" fontId="50" fillId="39" borderId="19" applyNumberFormat="0" applyAlignment="0" applyProtection="0"/>
    <xf numFmtId="0" fontId="50" fillId="39" borderId="19" applyNumberFormat="0" applyAlignment="0" applyProtection="0"/>
    <xf numFmtId="0" fontId="50" fillId="39" borderId="19" applyNumberFormat="0" applyAlignment="0" applyProtection="0"/>
    <xf numFmtId="0" fontId="50" fillId="39" borderId="19" applyNumberFormat="0" applyAlignment="0" applyProtection="0"/>
    <xf numFmtId="0" fontId="50" fillId="39" borderId="19" applyNumberFormat="0" applyAlignment="0" applyProtection="0"/>
    <xf numFmtId="0" fontId="50" fillId="39" borderId="19" applyNumberFormat="0" applyAlignment="0" applyProtection="0"/>
    <xf numFmtId="0" fontId="50" fillId="39" borderId="19" applyNumberFormat="0" applyAlignment="0" applyProtection="0"/>
    <xf numFmtId="0" fontId="50" fillId="39" borderId="19" applyNumberFormat="0" applyAlignment="0" applyProtection="0"/>
    <xf numFmtId="0" fontId="50" fillId="39" borderId="19" applyNumberFormat="0" applyAlignment="0" applyProtection="0"/>
    <xf numFmtId="0" fontId="50" fillId="39" borderId="19" applyNumberFormat="0" applyAlignment="0" applyProtection="0"/>
    <xf numFmtId="0" fontId="50" fillId="39" borderId="19" applyNumberFormat="0" applyAlignment="0" applyProtection="0"/>
    <xf numFmtId="0" fontId="50" fillId="39" borderId="19" applyNumberFormat="0" applyAlignment="0" applyProtection="0"/>
    <xf numFmtId="0" fontId="50" fillId="39" borderId="19" applyNumberFormat="0" applyAlignment="0" applyProtection="0"/>
    <xf numFmtId="0" fontId="50" fillId="39" borderId="19" applyNumberFormat="0" applyAlignment="0" applyProtection="0"/>
    <xf numFmtId="0" fontId="50" fillId="39" borderId="19" applyNumberFormat="0" applyAlignment="0" applyProtection="0"/>
    <xf numFmtId="0" fontId="50" fillId="39" borderId="19" applyNumberFormat="0" applyAlignment="0" applyProtection="0"/>
    <xf numFmtId="0" fontId="50" fillId="39" borderId="19" applyNumberFormat="0" applyAlignment="0" applyProtection="0"/>
    <xf numFmtId="0" fontId="50" fillId="39" borderId="19" applyNumberFormat="0" applyAlignment="0" applyProtection="0"/>
    <xf numFmtId="0" fontId="50" fillId="39" borderId="19" applyNumberFormat="0" applyAlignment="0" applyProtection="0"/>
    <xf numFmtId="0" fontId="50" fillId="39" borderId="19" applyNumberFormat="0" applyAlignment="0" applyProtection="0"/>
    <xf numFmtId="0" fontId="50" fillId="39" borderId="19" applyNumberFormat="0" applyAlignment="0" applyProtection="0"/>
    <xf numFmtId="0" fontId="50" fillId="39" borderId="19" applyNumberFormat="0" applyAlignment="0" applyProtection="0"/>
    <xf numFmtId="0" fontId="50" fillId="39" borderId="19" applyNumberFormat="0" applyAlignment="0" applyProtection="0"/>
    <xf numFmtId="0" fontId="50" fillId="39" borderId="19" applyNumberFormat="0" applyAlignment="0" applyProtection="0"/>
    <xf numFmtId="0" fontId="50" fillId="39" borderId="19" applyNumberFormat="0" applyAlignment="0" applyProtection="0"/>
    <xf numFmtId="0" fontId="50" fillId="39" borderId="19" applyNumberFormat="0" applyAlignment="0" applyProtection="0"/>
    <xf numFmtId="0" fontId="50" fillId="39" borderId="19" applyNumberFormat="0" applyAlignment="0" applyProtection="0"/>
    <xf numFmtId="0" fontId="50" fillId="39" borderId="19" applyNumberFormat="0" applyAlignment="0" applyProtection="0"/>
    <xf numFmtId="0" fontId="50" fillId="39" borderId="19" applyNumberFormat="0" applyAlignment="0" applyProtection="0"/>
    <xf numFmtId="0" fontId="50" fillId="39" borderId="19" applyNumberFormat="0" applyAlignment="0" applyProtection="0"/>
    <xf numFmtId="0" fontId="50" fillId="39" borderId="19" applyNumberFormat="0" applyAlignment="0" applyProtection="0"/>
    <xf numFmtId="0" fontId="50" fillId="39" borderId="19" applyNumberFormat="0" applyAlignment="0" applyProtection="0"/>
    <xf numFmtId="0" fontId="50" fillId="39" borderId="19" applyNumberFormat="0" applyAlignment="0" applyProtection="0"/>
    <xf numFmtId="0" fontId="50" fillId="39" borderId="19" applyNumberFormat="0" applyAlignment="0" applyProtection="0"/>
    <xf numFmtId="0" fontId="50" fillId="39" borderId="19" applyNumberFormat="0" applyAlignment="0" applyProtection="0"/>
    <xf numFmtId="0" fontId="50" fillId="39" borderId="19" applyNumberFormat="0" applyAlignment="0" applyProtection="0"/>
    <xf numFmtId="0" fontId="50" fillId="39" borderId="19" applyNumberFormat="0" applyAlignment="0" applyProtection="0"/>
    <xf numFmtId="0" fontId="50" fillId="39" borderId="19" applyNumberFormat="0" applyAlignment="0" applyProtection="0"/>
    <xf numFmtId="0" fontId="50" fillId="39" borderId="19" applyNumberFormat="0" applyAlignment="0" applyProtection="0"/>
    <xf numFmtId="0" fontId="50" fillId="39" borderId="19" applyNumberFormat="0" applyAlignment="0" applyProtection="0"/>
    <xf numFmtId="0" fontId="50" fillId="39" borderId="19" applyNumberFormat="0" applyAlignment="0" applyProtection="0"/>
    <xf numFmtId="0" fontId="50" fillId="39" borderId="19" applyNumberFormat="0" applyAlignment="0" applyProtection="0"/>
    <xf numFmtId="0" fontId="50" fillId="39" borderId="19" applyNumberFormat="0" applyAlignment="0" applyProtection="0"/>
    <xf numFmtId="0" fontId="50" fillId="39" borderId="19" applyNumberFormat="0" applyAlignment="0" applyProtection="0"/>
    <xf numFmtId="0" fontId="50" fillId="39" borderId="19" applyNumberFormat="0" applyAlignment="0" applyProtection="0"/>
    <xf numFmtId="0" fontId="50" fillId="39" borderId="19" applyNumberFormat="0" applyAlignment="0" applyProtection="0"/>
    <xf numFmtId="0" fontId="50" fillId="39" borderId="19" applyNumberFormat="0" applyAlignment="0" applyProtection="0"/>
    <xf numFmtId="0" fontId="50" fillId="39" borderId="19" applyNumberFormat="0" applyAlignment="0" applyProtection="0"/>
    <xf numFmtId="0" fontId="50" fillId="39" borderId="19" applyNumberFormat="0" applyAlignment="0" applyProtection="0"/>
    <xf numFmtId="0" fontId="50" fillId="39" borderId="19" applyNumberFormat="0" applyAlignment="0" applyProtection="0"/>
    <xf numFmtId="0" fontId="50" fillId="39" borderId="19" applyNumberFormat="0" applyAlignment="0" applyProtection="0"/>
    <xf numFmtId="0" fontId="50" fillId="39" borderId="19" applyNumberFormat="0" applyAlignment="0" applyProtection="0"/>
    <xf numFmtId="0" fontId="50" fillId="39" borderId="19" applyNumberFormat="0" applyAlignment="0" applyProtection="0"/>
    <xf numFmtId="0" fontId="50" fillId="39" borderId="19" applyNumberFormat="0" applyAlignment="0" applyProtection="0"/>
    <xf numFmtId="0" fontId="50" fillId="39" borderId="19" applyNumberFormat="0" applyAlignment="0" applyProtection="0"/>
    <xf numFmtId="0" fontId="50" fillId="39" borderId="19" applyNumberFormat="0" applyAlignment="0" applyProtection="0"/>
    <xf numFmtId="0" fontId="50" fillId="39" borderId="19" applyNumberFormat="0" applyAlignment="0" applyProtection="0"/>
    <xf numFmtId="0" fontId="50" fillId="39" borderId="19" applyNumberFormat="0" applyAlignment="0" applyProtection="0"/>
    <xf numFmtId="0" fontId="50" fillId="39" borderId="19" applyNumberFormat="0" applyAlignment="0" applyProtection="0"/>
    <xf numFmtId="0" fontId="50" fillId="39" borderId="19" applyNumberFormat="0" applyAlignment="0" applyProtection="0"/>
    <xf numFmtId="0" fontId="50" fillId="39" borderId="19" applyNumberFormat="0" applyAlignment="0" applyProtection="0"/>
    <xf numFmtId="0" fontId="50" fillId="39" borderId="19" applyNumberFormat="0" applyAlignment="0" applyProtection="0"/>
    <xf numFmtId="0" fontId="50" fillId="39" borderId="19" applyNumberFormat="0" applyAlignment="0" applyProtection="0"/>
    <xf numFmtId="0" fontId="50" fillId="39" borderId="19" applyNumberFormat="0" applyAlignment="0" applyProtection="0"/>
    <xf numFmtId="0" fontId="50" fillId="39" borderId="19" applyNumberFormat="0" applyAlignment="0" applyProtection="0"/>
    <xf numFmtId="0" fontId="50" fillId="39" borderId="19" applyNumberFormat="0" applyAlignment="0" applyProtection="0"/>
    <xf numFmtId="0" fontId="50" fillId="39" borderId="19" applyNumberFormat="0" applyAlignment="0" applyProtection="0"/>
    <xf numFmtId="0" fontId="50" fillId="39" borderId="19" applyNumberFormat="0" applyAlignment="0" applyProtection="0"/>
    <xf numFmtId="0" fontId="50" fillId="39" borderId="19" applyNumberFormat="0" applyAlignment="0" applyProtection="0"/>
    <xf numFmtId="0" fontId="50" fillId="39" borderId="19" applyNumberFormat="0" applyAlignment="0" applyProtection="0"/>
    <xf numFmtId="0" fontId="50" fillId="39" borderId="19" applyNumberFormat="0" applyAlignment="0" applyProtection="0"/>
    <xf numFmtId="0" fontId="50" fillId="39" borderId="19" applyNumberFormat="0" applyAlignment="0" applyProtection="0"/>
    <xf numFmtId="0" fontId="50" fillId="39" borderId="19" applyNumberFormat="0" applyAlignment="0" applyProtection="0"/>
    <xf numFmtId="0" fontId="50" fillId="39" borderId="19" applyNumberFormat="0" applyAlignment="0" applyProtection="0"/>
    <xf numFmtId="0" fontId="50" fillId="39" borderId="19" applyNumberFormat="0" applyAlignment="0" applyProtection="0"/>
    <xf numFmtId="0" fontId="50" fillId="39" borderId="19" applyNumberFormat="0" applyAlignment="0" applyProtection="0"/>
    <xf numFmtId="0" fontId="50" fillId="39" borderId="19" applyNumberFormat="0" applyAlignment="0" applyProtection="0"/>
    <xf numFmtId="0" fontId="50" fillId="39" borderId="19" applyNumberFormat="0" applyAlignment="0" applyProtection="0"/>
    <xf numFmtId="0" fontId="50" fillId="39" borderId="19" applyNumberFormat="0" applyAlignment="0" applyProtection="0"/>
    <xf numFmtId="0" fontId="50" fillId="39" borderId="19" applyNumberFormat="0" applyAlignment="0" applyProtection="0"/>
    <xf numFmtId="0" fontId="50" fillId="39" borderId="19" applyNumberFormat="0" applyAlignment="0" applyProtection="0"/>
    <xf numFmtId="0" fontId="50" fillId="39" borderId="19" applyNumberFormat="0" applyAlignment="0" applyProtection="0"/>
    <xf numFmtId="0" fontId="50" fillId="39" borderId="19" applyNumberFormat="0" applyAlignment="0" applyProtection="0"/>
    <xf numFmtId="0" fontId="50" fillId="39" borderId="19" applyNumberFormat="0" applyAlignment="0" applyProtection="0"/>
    <xf numFmtId="0" fontId="50" fillId="39" borderId="19" applyNumberFormat="0" applyAlignment="0" applyProtection="0"/>
    <xf numFmtId="0" fontId="50" fillId="39" borderId="19" applyNumberFormat="0" applyAlignment="0" applyProtection="0"/>
    <xf numFmtId="0" fontId="50" fillId="39" borderId="19" applyNumberFormat="0" applyAlignment="0" applyProtection="0"/>
    <xf numFmtId="0" fontId="50" fillId="39" borderId="19" applyNumberFormat="0" applyAlignment="0" applyProtection="0"/>
    <xf numFmtId="0" fontId="50" fillId="39" borderId="19" applyNumberFormat="0" applyAlignment="0" applyProtection="0"/>
    <xf numFmtId="0" fontId="50" fillId="39" borderId="19" applyNumberFormat="0" applyAlignment="0" applyProtection="0"/>
    <xf numFmtId="0" fontId="50" fillId="39" borderId="19" applyNumberFormat="0" applyAlignment="0" applyProtection="0"/>
    <xf numFmtId="0" fontId="50" fillId="39" borderId="19" applyNumberFormat="0" applyAlignment="0" applyProtection="0"/>
    <xf numFmtId="0" fontId="50" fillId="39" borderId="19" applyNumberFormat="0" applyAlignment="0" applyProtection="0"/>
    <xf numFmtId="0" fontId="50" fillId="39" borderId="19" applyNumberFormat="0" applyAlignment="0" applyProtection="0"/>
    <xf numFmtId="0" fontId="50" fillId="39" borderId="19" applyNumberFormat="0" applyAlignment="0" applyProtection="0"/>
    <xf numFmtId="0" fontId="50" fillId="39" borderId="19" applyNumberFormat="0" applyAlignment="0" applyProtection="0"/>
    <xf numFmtId="0" fontId="50" fillId="39" borderId="19" applyNumberFormat="0" applyAlignment="0" applyProtection="0"/>
    <xf numFmtId="0" fontId="50" fillId="39" borderId="19" applyNumberFormat="0" applyAlignment="0" applyProtection="0"/>
    <xf numFmtId="0" fontId="50" fillId="39" borderId="19" applyNumberFormat="0" applyAlignment="0" applyProtection="0"/>
    <xf numFmtId="0" fontId="50" fillId="39" borderId="19" applyNumberFormat="0" applyAlignment="0" applyProtection="0"/>
    <xf numFmtId="0" fontId="50" fillId="39" borderId="19" applyNumberFormat="0" applyAlignment="0" applyProtection="0"/>
    <xf numFmtId="0" fontId="50" fillId="39" borderId="19" applyNumberFormat="0" applyAlignment="0" applyProtection="0"/>
    <xf numFmtId="0" fontId="50" fillId="39" borderId="19" applyNumberFormat="0" applyAlignment="0" applyProtection="0"/>
    <xf numFmtId="0" fontId="50" fillId="39" borderId="19" applyNumberFormat="0" applyAlignment="0" applyProtection="0"/>
    <xf numFmtId="0" fontId="50" fillId="39" borderId="19" applyNumberFormat="0" applyAlignment="0" applyProtection="0"/>
    <xf numFmtId="0" fontId="50" fillId="39" borderId="19" applyNumberFormat="0" applyAlignment="0" applyProtection="0"/>
    <xf numFmtId="0" fontId="50" fillId="39" borderId="19" applyNumberFormat="0" applyAlignment="0" applyProtection="0"/>
    <xf numFmtId="0" fontId="50" fillId="39" borderId="19" applyNumberFormat="0" applyAlignment="0" applyProtection="0"/>
    <xf numFmtId="0" fontId="50" fillId="39" borderId="19" applyNumberFormat="0" applyAlignment="0" applyProtection="0"/>
    <xf numFmtId="0" fontId="50" fillId="39" borderId="19" applyNumberFormat="0" applyAlignment="0" applyProtection="0"/>
    <xf numFmtId="0" fontId="50" fillId="39" borderId="19" applyNumberFormat="0" applyAlignment="0" applyProtection="0"/>
    <xf numFmtId="0" fontId="50" fillId="39" borderId="19" applyNumberFormat="0" applyAlignment="0" applyProtection="0"/>
    <xf numFmtId="0" fontId="50" fillId="39" borderId="19" applyNumberFormat="0" applyAlignment="0" applyProtection="0"/>
    <xf numFmtId="0" fontId="50" fillId="39" borderId="19" applyNumberFormat="0" applyAlignment="0" applyProtection="0"/>
    <xf numFmtId="0" fontId="50" fillId="39" borderId="19" applyNumberFormat="0" applyAlignment="0" applyProtection="0"/>
    <xf numFmtId="0" fontId="50" fillId="39" borderId="19" applyNumberFormat="0" applyAlignment="0" applyProtection="0"/>
    <xf numFmtId="0" fontId="50" fillId="39" borderId="19" applyNumberFormat="0" applyAlignment="0" applyProtection="0"/>
    <xf numFmtId="0" fontId="50" fillId="39" borderId="19" applyNumberFormat="0" applyAlignment="0" applyProtection="0"/>
    <xf numFmtId="0" fontId="50" fillId="39" borderId="19" applyNumberFormat="0" applyAlignment="0" applyProtection="0"/>
    <xf numFmtId="0" fontId="50" fillId="39" borderId="19" applyNumberFormat="0" applyAlignment="0" applyProtection="0"/>
    <xf numFmtId="0" fontId="50" fillId="39" borderId="19" applyNumberFormat="0" applyAlignment="0" applyProtection="0"/>
    <xf numFmtId="0" fontId="50" fillId="39" borderId="19" applyNumberFormat="0" applyAlignment="0" applyProtection="0"/>
    <xf numFmtId="0" fontId="50" fillId="39" borderId="19" applyNumberFormat="0" applyAlignment="0" applyProtection="0"/>
    <xf numFmtId="0" fontId="50" fillId="39" borderId="19" applyNumberFormat="0" applyAlignment="0" applyProtection="0"/>
    <xf numFmtId="0" fontId="50" fillId="39" borderId="19" applyNumberFormat="0" applyAlignment="0" applyProtection="0"/>
    <xf numFmtId="0" fontId="50" fillId="39" borderId="19" applyNumberFormat="0" applyAlignment="0" applyProtection="0"/>
    <xf numFmtId="0" fontId="50" fillId="39" borderId="19" applyNumberFormat="0" applyAlignment="0" applyProtection="0"/>
    <xf numFmtId="0" fontId="50" fillId="39" borderId="19" applyNumberFormat="0" applyAlignment="0" applyProtection="0"/>
    <xf numFmtId="0" fontId="50" fillId="39" borderId="19" applyNumberFormat="0" applyAlignment="0" applyProtection="0"/>
    <xf numFmtId="0" fontId="50" fillId="39" borderId="19" applyNumberFormat="0" applyAlignment="0" applyProtection="0"/>
    <xf numFmtId="0" fontId="50" fillId="39" borderId="19" applyNumberFormat="0" applyAlignment="0" applyProtection="0"/>
    <xf numFmtId="0" fontId="50" fillId="39" borderId="19" applyNumberFormat="0" applyAlignment="0" applyProtection="0"/>
    <xf numFmtId="0" fontId="50" fillId="39" borderId="19" applyNumberFormat="0" applyAlignment="0" applyProtection="0"/>
    <xf numFmtId="0" fontId="50" fillId="39" borderId="19" applyNumberFormat="0" applyAlignment="0" applyProtection="0"/>
    <xf numFmtId="0" fontId="50" fillId="39" borderId="19" applyNumberFormat="0" applyAlignment="0" applyProtection="0"/>
    <xf numFmtId="0" fontId="50" fillId="39" borderId="19" applyNumberFormat="0" applyAlignment="0" applyProtection="0"/>
    <xf numFmtId="0" fontId="50" fillId="39" borderId="19" applyNumberFormat="0" applyAlignment="0" applyProtection="0"/>
    <xf numFmtId="0" fontId="50" fillId="39" borderId="19" applyNumberFormat="0" applyAlignment="0" applyProtection="0"/>
    <xf numFmtId="0" fontId="50" fillId="39" borderId="19" applyNumberFormat="0" applyAlignment="0" applyProtection="0"/>
    <xf numFmtId="0" fontId="50" fillId="39" borderId="19" applyNumberFormat="0" applyAlignment="0" applyProtection="0"/>
    <xf numFmtId="0" fontId="50" fillId="39" borderId="19" applyNumberFormat="0" applyAlignment="0" applyProtection="0"/>
    <xf numFmtId="0" fontId="50" fillId="39" borderId="19" applyNumberFormat="0" applyAlignment="0" applyProtection="0"/>
    <xf numFmtId="0" fontId="50" fillId="39" borderId="19" applyNumberFormat="0" applyAlignment="0" applyProtection="0"/>
    <xf numFmtId="0" fontId="50" fillId="39" borderId="19" applyNumberFormat="0" applyAlignment="0" applyProtection="0"/>
    <xf numFmtId="0" fontId="50" fillId="39" borderId="19" applyNumberFormat="0" applyAlignment="0" applyProtection="0"/>
    <xf numFmtId="0" fontId="50" fillId="39" borderId="19" applyNumberFormat="0" applyAlignment="0" applyProtection="0"/>
    <xf numFmtId="0" fontId="50" fillId="39" borderId="19" applyNumberFormat="0" applyAlignment="0" applyProtection="0"/>
    <xf numFmtId="0" fontId="50" fillId="39" borderId="19" applyNumberFormat="0" applyAlignment="0" applyProtection="0"/>
    <xf numFmtId="0" fontId="50" fillId="39" borderId="19" applyNumberFormat="0" applyAlignment="0" applyProtection="0"/>
    <xf numFmtId="0" fontId="50" fillId="39" borderId="19" applyNumberFormat="0" applyAlignment="0" applyProtection="0"/>
    <xf numFmtId="0" fontId="50" fillId="39" borderId="19" applyNumberFormat="0" applyAlignment="0" applyProtection="0"/>
    <xf numFmtId="0" fontId="50" fillId="39" borderId="19" applyNumberFormat="0" applyAlignment="0" applyProtection="0"/>
    <xf numFmtId="0" fontId="50" fillId="39" borderId="19" applyNumberFormat="0" applyAlignment="0" applyProtection="0"/>
    <xf numFmtId="0" fontId="50" fillId="39" borderId="19" applyNumberFormat="0" applyAlignment="0" applyProtection="0"/>
    <xf numFmtId="0" fontId="50" fillId="39" borderId="19" applyNumberFormat="0" applyAlignment="0" applyProtection="0"/>
    <xf numFmtId="0" fontId="50" fillId="39" borderId="19" applyNumberFormat="0" applyAlignment="0" applyProtection="0"/>
    <xf numFmtId="0" fontId="50" fillId="39" borderId="19" applyNumberFormat="0" applyAlignment="0" applyProtection="0"/>
    <xf numFmtId="0" fontId="50" fillId="39" borderId="19" applyNumberFormat="0" applyAlignment="0" applyProtection="0"/>
    <xf numFmtId="0" fontId="50" fillId="39" borderId="19" applyNumberFormat="0" applyAlignment="0" applyProtection="0"/>
    <xf numFmtId="0" fontId="50" fillId="39" borderId="19" applyNumberFormat="0" applyAlignment="0" applyProtection="0"/>
    <xf numFmtId="0" fontId="50" fillId="39" borderId="19" applyNumberFormat="0" applyAlignment="0" applyProtection="0"/>
    <xf numFmtId="0" fontId="50" fillId="39" borderId="19" applyNumberFormat="0" applyAlignment="0" applyProtection="0"/>
    <xf numFmtId="0" fontId="50" fillId="39" borderId="19" applyNumberFormat="0" applyAlignment="0" applyProtection="0"/>
    <xf numFmtId="0" fontId="50" fillId="39" borderId="19" applyNumberFormat="0" applyAlignment="0" applyProtection="0"/>
    <xf numFmtId="0" fontId="50" fillId="39" borderId="19" applyNumberFormat="0" applyAlignment="0" applyProtection="0"/>
    <xf numFmtId="0" fontId="50" fillId="39" borderId="19" applyNumberFormat="0" applyAlignment="0" applyProtection="0"/>
    <xf numFmtId="0" fontId="50" fillId="39" borderId="19" applyNumberFormat="0" applyAlignment="0" applyProtection="0"/>
    <xf numFmtId="0" fontId="50" fillId="39" borderId="19" applyNumberFormat="0" applyAlignment="0" applyProtection="0"/>
    <xf numFmtId="0" fontId="50" fillId="39" borderId="19" applyNumberFormat="0" applyAlignment="0" applyProtection="0"/>
    <xf numFmtId="0" fontId="50" fillId="39" borderId="19" applyNumberFormat="0" applyAlignment="0" applyProtection="0"/>
    <xf numFmtId="0" fontId="50" fillId="39" borderId="19" applyNumberFormat="0" applyAlignment="0" applyProtection="0"/>
    <xf numFmtId="0" fontId="50" fillId="39" borderId="19" applyNumberFormat="0" applyAlignment="0" applyProtection="0"/>
    <xf numFmtId="0" fontId="50" fillId="39" borderId="19" applyNumberFormat="0" applyAlignment="0" applyProtection="0"/>
    <xf numFmtId="0" fontId="50" fillId="39" borderId="19" applyNumberFormat="0" applyAlignment="0" applyProtection="0"/>
    <xf numFmtId="0" fontId="50" fillId="39" borderId="19" applyNumberFormat="0" applyAlignment="0" applyProtection="0"/>
    <xf numFmtId="0" fontId="50" fillId="39" borderId="19" applyNumberFormat="0" applyAlignment="0" applyProtection="0"/>
    <xf numFmtId="0" fontId="50" fillId="39" borderId="19" applyNumberFormat="0" applyAlignment="0" applyProtection="0"/>
    <xf numFmtId="0" fontId="50" fillId="39" borderId="19" applyNumberFormat="0" applyAlignment="0" applyProtection="0"/>
    <xf numFmtId="0" fontId="50" fillId="39" borderId="19" applyNumberFormat="0" applyAlignment="0" applyProtection="0"/>
    <xf numFmtId="0" fontId="50" fillId="39" borderId="19" applyNumberFormat="0" applyAlignment="0" applyProtection="0"/>
    <xf numFmtId="0" fontId="50" fillId="39" borderId="19" applyNumberFormat="0" applyAlignment="0" applyProtection="0"/>
    <xf numFmtId="0" fontId="50" fillId="39" borderId="19" applyNumberFormat="0" applyAlignment="0" applyProtection="0"/>
    <xf numFmtId="0" fontId="50" fillId="39" borderId="19" applyNumberFormat="0" applyAlignment="0" applyProtection="0"/>
    <xf numFmtId="0" fontId="50" fillId="39" borderId="19" applyNumberFormat="0" applyAlignment="0" applyProtection="0"/>
    <xf numFmtId="0" fontId="50" fillId="39" borderId="19" applyNumberFormat="0" applyAlignment="0" applyProtection="0"/>
    <xf numFmtId="0" fontId="50" fillId="39" borderId="19" applyNumberFormat="0" applyAlignment="0" applyProtection="0"/>
    <xf numFmtId="0" fontId="50" fillId="39" borderId="19" applyNumberFormat="0" applyAlignment="0" applyProtection="0"/>
    <xf numFmtId="0" fontId="50" fillId="39" borderId="19" applyNumberFormat="0" applyAlignment="0" applyProtection="0"/>
    <xf numFmtId="0" fontId="50" fillId="39" borderId="19" applyNumberFormat="0" applyAlignment="0" applyProtection="0"/>
    <xf numFmtId="0" fontId="50" fillId="39" borderId="19" applyNumberFormat="0" applyAlignment="0" applyProtection="0"/>
    <xf numFmtId="0" fontId="51" fillId="28" borderId="20" applyNumberFormat="0" applyAlignment="0" applyProtection="0"/>
    <xf numFmtId="0" fontId="51" fillId="40" borderId="20" applyNumberFormat="0" applyAlignment="0" applyProtection="0"/>
    <xf numFmtId="49" fontId="52" fillId="0" borderId="11">
      <alignment horizontal="right" wrapText="1"/>
    </xf>
    <xf numFmtId="49" fontId="52" fillId="0" borderId="11">
      <alignment horizontal="right" wrapText="1"/>
    </xf>
    <xf numFmtId="49" fontId="52" fillId="0" borderId="11">
      <alignment horizontal="right" wrapText="1"/>
    </xf>
    <xf numFmtId="49" fontId="52" fillId="0" borderId="11">
      <alignment horizontal="right" wrapText="1"/>
    </xf>
    <xf numFmtId="49" fontId="52" fillId="0" borderId="11">
      <alignment horizontal="right" wrapText="1"/>
    </xf>
    <xf numFmtId="49" fontId="52" fillId="0" borderId="11">
      <alignment horizontal="right" wrapText="1"/>
    </xf>
    <xf numFmtId="49" fontId="52" fillId="0" borderId="11">
      <alignment horizontal="right" wrapText="1"/>
    </xf>
    <xf numFmtId="49" fontId="52" fillId="0" borderId="11">
      <alignment horizontal="right" wrapText="1"/>
    </xf>
    <xf numFmtId="49" fontId="52" fillId="0" borderId="11">
      <alignment horizontal="right" wrapText="1"/>
    </xf>
    <xf numFmtId="49" fontId="52" fillId="0" borderId="11">
      <alignment horizontal="right" wrapText="1"/>
    </xf>
    <xf numFmtId="49" fontId="52" fillId="0" borderId="11">
      <alignment horizontal="right" wrapText="1"/>
    </xf>
    <xf numFmtId="49" fontId="52" fillId="0" borderId="11">
      <alignment horizontal="right" wrapText="1"/>
    </xf>
    <xf numFmtId="49" fontId="52" fillId="0" borderId="11">
      <alignment horizontal="right" wrapText="1"/>
    </xf>
    <xf numFmtId="49" fontId="52" fillId="0" borderId="11">
      <alignment horizontal="right" wrapText="1"/>
    </xf>
    <xf numFmtId="49" fontId="52" fillId="0" borderId="11">
      <alignment horizontal="right" wrapText="1"/>
    </xf>
    <xf numFmtId="49" fontId="52" fillId="0" borderId="11">
      <alignment horizontal="right" wrapText="1"/>
    </xf>
    <xf numFmtId="49" fontId="52" fillId="0" borderId="11">
      <alignment horizontal="right" wrapText="1"/>
    </xf>
    <xf numFmtId="49" fontId="52" fillId="0" borderId="11">
      <alignment horizontal="right" wrapText="1"/>
    </xf>
    <xf numFmtId="49" fontId="52" fillId="0" borderId="11">
      <alignment horizontal="right" wrapText="1"/>
    </xf>
    <xf numFmtId="49" fontId="52" fillId="0" borderId="11">
      <alignment horizontal="right" wrapText="1"/>
    </xf>
    <xf numFmtId="49" fontId="52" fillId="0" borderId="11">
      <alignment horizontal="right" wrapText="1"/>
    </xf>
    <xf numFmtId="49" fontId="52" fillId="0" borderId="11">
      <alignment horizontal="right" wrapText="1"/>
    </xf>
    <xf numFmtId="49" fontId="52" fillId="0" borderId="11">
      <alignment horizontal="right" wrapText="1"/>
    </xf>
    <xf numFmtId="49" fontId="52" fillId="0" borderId="11">
      <alignment horizontal="right" wrapText="1"/>
    </xf>
    <xf numFmtId="49" fontId="52" fillId="0" borderId="11">
      <alignment horizontal="right" wrapText="1"/>
    </xf>
    <xf numFmtId="49" fontId="52" fillId="0" borderId="11">
      <alignment horizontal="right" wrapText="1"/>
    </xf>
    <xf numFmtId="49" fontId="52" fillId="0" borderId="11">
      <alignment horizontal="right" wrapText="1"/>
    </xf>
    <xf numFmtId="49" fontId="52" fillId="0" borderId="11">
      <alignment horizontal="right" wrapText="1"/>
    </xf>
    <xf numFmtId="49" fontId="52" fillId="0" borderId="11">
      <alignment horizontal="right" wrapText="1"/>
    </xf>
    <xf numFmtId="49" fontId="52" fillId="0" borderId="11">
      <alignment horizontal="right" wrapText="1"/>
    </xf>
    <xf numFmtId="49" fontId="52" fillId="0" borderId="11">
      <alignment horizontal="right" wrapText="1"/>
    </xf>
    <xf numFmtId="49" fontId="52" fillId="0" borderId="11">
      <alignment horizontal="right" wrapText="1"/>
    </xf>
    <xf numFmtId="49" fontId="52" fillId="0" borderId="11">
      <alignment horizontal="right" wrapText="1"/>
    </xf>
    <xf numFmtId="49" fontId="52" fillId="0" borderId="11">
      <alignment horizontal="right" wrapText="1"/>
    </xf>
    <xf numFmtId="49" fontId="52" fillId="0" borderId="11">
      <alignment horizontal="right" wrapText="1"/>
    </xf>
    <xf numFmtId="49" fontId="52" fillId="0" borderId="11">
      <alignment horizontal="right" wrapText="1"/>
    </xf>
    <xf numFmtId="49" fontId="52" fillId="0" borderId="11">
      <alignment horizontal="right" wrapText="1"/>
    </xf>
    <xf numFmtId="49" fontId="52" fillId="0" borderId="11">
      <alignment horizontal="right" wrapText="1"/>
    </xf>
    <xf numFmtId="49" fontId="52" fillId="0" borderId="11">
      <alignment horizontal="right" wrapText="1"/>
    </xf>
    <xf numFmtId="49" fontId="52" fillId="0" borderId="11">
      <alignment horizontal="right" wrapText="1"/>
    </xf>
    <xf numFmtId="49" fontId="52" fillId="0" borderId="11">
      <alignment horizontal="right" wrapText="1"/>
    </xf>
    <xf numFmtId="49" fontId="52" fillId="0" borderId="11">
      <alignment horizontal="right" wrapText="1"/>
    </xf>
    <xf numFmtId="49" fontId="52" fillId="0" borderId="11">
      <alignment horizontal="right" wrapText="1"/>
    </xf>
    <xf numFmtId="49" fontId="52" fillId="0" borderId="11">
      <alignment horizontal="right" wrapText="1"/>
    </xf>
    <xf numFmtId="49" fontId="52" fillId="0" borderId="11">
      <alignment horizontal="right" wrapText="1"/>
    </xf>
    <xf numFmtId="49" fontId="52" fillId="0" borderId="11">
      <alignment horizontal="right" wrapText="1"/>
    </xf>
    <xf numFmtId="49" fontId="52" fillId="0" borderId="11">
      <alignment horizontal="right" wrapText="1"/>
    </xf>
    <xf numFmtId="49" fontId="52" fillId="0" borderId="11">
      <alignment horizontal="right" wrapText="1"/>
    </xf>
    <xf numFmtId="49" fontId="52" fillId="0" borderId="11">
      <alignment horizontal="right" wrapText="1"/>
    </xf>
    <xf numFmtId="49" fontId="52" fillId="0" borderId="11">
      <alignment horizontal="right" wrapText="1"/>
    </xf>
    <xf numFmtId="49" fontId="52" fillId="0" borderId="11">
      <alignment horizontal="right" wrapText="1"/>
    </xf>
    <xf numFmtId="49" fontId="52" fillId="0" borderId="11">
      <alignment horizontal="right" wrapText="1"/>
    </xf>
    <xf numFmtId="49" fontId="52" fillId="0" borderId="11">
      <alignment horizontal="right" wrapText="1"/>
    </xf>
    <xf numFmtId="49" fontId="52" fillId="0" borderId="11">
      <alignment horizontal="right" wrapText="1"/>
    </xf>
    <xf numFmtId="49" fontId="52" fillId="0" borderId="11">
      <alignment horizontal="right" wrapText="1"/>
    </xf>
    <xf numFmtId="49" fontId="52" fillId="0" borderId="11">
      <alignment horizontal="right" wrapText="1"/>
    </xf>
    <xf numFmtId="49" fontId="52" fillId="0" borderId="11">
      <alignment horizontal="right" wrapText="1"/>
    </xf>
    <xf numFmtId="49" fontId="52" fillId="0" borderId="11">
      <alignment horizontal="right" wrapText="1"/>
    </xf>
    <xf numFmtId="49" fontId="52" fillId="0" borderId="11">
      <alignment horizontal="right" wrapText="1"/>
    </xf>
    <xf numFmtId="49" fontId="52" fillId="0" borderId="11">
      <alignment horizontal="right" wrapText="1"/>
    </xf>
    <xf numFmtId="49" fontId="52" fillId="0" borderId="11">
      <alignment horizontal="right" wrapText="1"/>
    </xf>
    <xf numFmtId="49" fontId="52" fillId="0" borderId="11">
      <alignment horizontal="right" wrapText="1"/>
    </xf>
    <xf numFmtId="49" fontId="52" fillId="0" borderId="11">
      <alignment horizontal="right" wrapText="1"/>
    </xf>
    <xf numFmtId="49" fontId="52" fillId="0" borderId="11">
      <alignment horizontal="right" wrapText="1"/>
    </xf>
    <xf numFmtId="49" fontId="52" fillId="0" borderId="11">
      <alignment horizontal="right" wrapText="1"/>
    </xf>
    <xf numFmtId="49" fontId="52" fillId="0" borderId="11">
      <alignment horizontal="right" wrapText="1"/>
    </xf>
    <xf numFmtId="49" fontId="52" fillId="0" borderId="11">
      <alignment horizontal="right" wrapText="1"/>
    </xf>
    <xf numFmtId="49" fontId="52" fillId="0" borderId="11">
      <alignment horizontal="right" wrapText="1"/>
    </xf>
    <xf numFmtId="49" fontId="52" fillId="0" borderId="11">
      <alignment horizontal="right" wrapText="1"/>
    </xf>
    <xf numFmtId="49" fontId="52" fillId="0" borderId="11">
      <alignment horizontal="right" wrapText="1"/>
    </xf>
    <xf numFmtId="49" fontId="52" fillId="0" borderId="11">
      <alignment horizontal="right" wrapText="1"/>
    </xf>
    <xf numFmtId="49" fontId="52" fillId="0" borderId="11">
      <alignment horizontal="right" wrapText="1"/>
    </xf>
    <xf numFmtId="49" fontId="52" fillId="0" borderId="11">
      <alignment horizontal="right" wrapText="1"/>
    </xf>
    <xf numFmtId="49" fontId="52" fillId="0" borderId="11">
      <alignment horizontal="right" wrapText="1"/>
    </xf>
    <xf numFmtId="49" fontId="52" fillId="0" borderId="11">
      <alignment horizontal="right" wrapText="1"/>
    </xf>
    <xf numFmtId="49" fontId="52" fillId="0" borderId="11">
      <alignment horizontal="right" wrapText="1"/>
    </xf>
    <xf numFmtId="49" fontId="52" fillId="0" borderId="11">
      <alignment horizontal="right" wrapText="1"/>
    </xf>
    <xf numFmtId="49" fontId="52" fillId="0" borderId="11">
      <alignment horizontal="right" wrapText="1"/>
    </xf>
    <xf numFmtId="49" fontId="52" fillId="0" borderId="11">
      <alignment horizontal="right" wrapText="1"/>
    </xf>
    <xf numFmtId="49" fontId="52" fillId="0" borderId="11">
      <alignment horizontal="right" wrapText="1"/>
    </xf>
    <xf numFmtId="49" fontId="52" fillId="0" borderId="11">
      <alignment horizontal="right" wrapText="1"/>
    </xf>
    <xf numFmtId="49" fontId="52" fillId="0" borderId="11">
      <alignment horizontal="right" wrapText="1"/>
    </xf>
    <xf numFmtId="49" fontId="52" fillId="0" borderId="11">
      <alignment horizontal="right" wrapText="1"/>
    </xf>
    <xf numFmtId="49" fontId="52" fillId="0" borderId="11">
      <alignment horizontal="right" wrapText="1"/>
    </xf>
    <xf numFmtId="49" fontId="52" fillId="0" borderId="11">
      <alignment horizontal="right" wrapText="1"/>
    </xf>
    <xf numFmtId="49" fontId="52" fillId="0" borderId="11">
      <alignment horizontal="right" wrapText="1"/>
    </xf>
    <xf numFmtId="49" fontId="52" fillId="0" borderId="11">
      <alignment horizontal="right" wrapText="1"/>
    </xf>
    <xf numFmtId="49" fontId="52" fillId="0" borderId="11">
      <alignment horizontal="right" wrapText="1"/>
    </xf>
    <xf numFmtId="49" fontId="52" fillId="0" borderId="11">
      <alignment horizontal="right" wrapText="1"/>
    </xf>
    <xf numFmtId="49" fontId="52" fillId="0" borderId="11">
      <alignment horizontal="right" wrapText="1"/>
    </xf>
    <xf numFmtId="49" fontId="52" fillId="0" borderId="11">
      <alignment horizontal="right" wrapText="1"/>
    </xf>
    <xf numFmtId="49" fontId="52" fillId="0" borderId="11">
      <alignment horizontal="right" wrapText="1"/>
    </xf>
    <xf numFmtId="49" fontId="52" fillId="0" borderId="11">
      <alignment horizontal="right" wrapText="1"/>
    </xf>
    <xf numFmtId="49" fontId="52" fillId="0" borderId="11">
      <alignment horizontal="right" wrapText="1"/>
    </xf>
    <xf numFmtId="49" fontId="52" fillId="0" borderId="11">
      <alignment horizontal="right" wrapText="1"/>
    </xf>
    <xf numFmtId="49" fontId="52" fillId="0" borderId="11">
      <alignment horizontal="right" wrapText="1"/>
    </xf>
    <xf numFmtId="49" fontId="52" fillId="0" borderId="11">
      <alignment horizontal="right" wrapText="1"/>
    </xf>
    <xf numFmtId="49" fontId="52" fillId="0" borderId="11">
      <alignment horizontal="right" wrapText="1"/>
    </xf>
    <xf numFmtId="49" fontId="52" fillId="0" borderId="11">
      <alignment horizontal="right" wrapText="1"/>
    </xf>
    <xf numFmtId="49" fontId="52" fillId="0" borderId="11">
      <alignment horizontal="right" wrapText="1"/>
    </xf>
    <xf numFmtId="49" fontId="52" fillId="0" borderId="11">
      <alignment horizontal="right" wrapText="1"/>
    </xf>
    <xf numFmtId="49" fontId="52" fillId="0" borderId="11">
      <alignment horizontal="right" wrapText="1"/>
    </xf>
    <xf numFmtId="49" fontId="52" fillId="0" borderId="11">
      <alignment horizontal="right" wrapText="1"/>
    </xf>
    <xf numFmtId="49" fontId="52" fillId="0" borderId="11">
      <alignment horizontal="right" wrapText="1"/>
    </xf>
    <xf numFmtId="49" fontId="52" fillId="0" borderId="11">
      <alignment horizontal="right" wrapText="1"/>
    </xf>
    <xf numFmtId="49" fontId="52" fillId="0" borderId="11">
      <alignment horizontal="right" wrapText="1"/>
    </xf>
    <xf numFmtId="49" fontId="52" fillId="0" borderId="11">
      <alignment horizontal="right" wrapText="1"/>
    </xf>
    <xf numFmtId="49" fontId="52" fillId="0" borderId="11">
      <alignment horizontal="right" wrapText="1"/>
    </xf>
    <xf numFmtId="49" fontId="52" fillId="0" borderId="11">
      <alignment horizontal="right" wrapText="1"/>
    </xf>
    <xf numFmtId="49" fontId="52" fillId="0" borderId="11">
      <alignment horizontal="right" wrapText="1"/>
    </xf>
    <xf numFmtId="49" fontId="52" fillId="0" borderId="11">
      <alignment horizontal="right" wrapText="1"/>
    </xf>
    <xf numFmtId="49" fontId="52" fillId="0" borderId="11">
      <alignment horizontal="right" wrapText="1"/>
    </xf>
    <xf numFmtId="49" fontId="52" fillId="0" borderId="11">
      <alignment horizontal="right" wrapText="1"/>
    </xf>
    <xf numFmtId="49" fontId="52" fillId="0" borderId="11">
      <alignment horizontal="right" wrapText="1"/>
    </xf>
    <xf numFmtId="49" fontId="52" fillId="0" borderId="11">
      <alignment horizontal="right" wrapText="1"/>
    </xf>
    <xf numFmtId="49" fontId="52" fillId="0" borderId="11">
      <alignment horizontal="right" wrapText="1"/>
    </xf>
    <xf numFmtId="49" fontId="52" fillId="0" borderId="11">
      <alignment horizontal="right" wrapText="1"/>
    </xf>
    <xf numFmtId="49" fontId="52" fillId="0" borderId="11">
      <alignment horizontal="right" wrapText="1"/>
    </xf>
    <xf numFmtId="49" fontId="52" fillId="0" borderId="11">
      <alignment horizontal="right" wrapText="1"/>
    </xf>
    <xf numFmtId="49" fontId="52" fillId="0" borderId="11">
      <alignment horizontal="right" wrapText="1"/>
    </xf>
    <xf numFmtId="49" fontId="52" fillId="0" borderId="11">
      <alignment horizontal="right" wrapText="1"/>
    </xf>
    <xf numFmtId="49" fontId="52" fillId="0" borderId="11">
      <alignment horizontal="right" wrapText="1"/>
    </xf>
    <xf numFmtId="49" fontId="52" fillId="0" borderId="11">
      <alignment horizontal="right" wrapText="1"/>
    </xf>
    <xf numFmtId="49" fontId="52" fillId="0" borderId="11">
      <alignment horizontal="right" wrapText="1"/>
    </xf>
    <xf numFmtId="49" fontId="52" fillId="0" borderId="11">
      <alignment horizontal="right" wrapText="1"/>
    </xf>
    <xf numFmtId="49" fontId="52" fillId="0" borderId="11">
      <alignment horizontal="right" wrapText="1"/>
    </xf>
    <xf numFmtId="49" fontId="52" fillId="0" borderId="11">
      <alignment horizontal="right" wrapText="1"/>
    </xf>
    <xf numFmtId="49" fontId="52" fillId="0" borderId="11">
      <alignment horizontal="right" wrapText="1"/>
    </xf>
    <xf numFmtId="49" fontId="52" fillId="0" borderId="11">
      <alignment horizontal="right" wrapText="1"/>
    </xf>
    <xf numFmtId="49" fontId="52" fillId="0" borderId="11">
      <alignment horizontal="right" wrapText="1"/>
    </xf>
    <xf numFmtId="49" fontId="52" fillId="0" borderId="11">
      <alignment horizontal="right" wrapText="1"/>
    </xf>
    <xf numFmtId="49" fontId="52" fillId="0" borderId="11">
      <alignment horizontal="right" wrapText="1"/>
    </xf>
    <xf numFmtId="49" fontId="52" fillId="0" borderId="11">
      <alignment horizontal="right" wrapText="1"/>
    </xf>
    <xf numFmtId="49" fontId="52" fillId="0" borderId="11">
      <alignment horizontal="right" wrapText="1"/>
    </xf>
    <xf numFmtId="49" fontId="52" fillId="0" borderId="11">
      <alignment horizontal="right" wrapText="1"/>
    </xf>
    <xf numFmtId="49" fontId="52" fillId="0" borderId="11">
      <alignment horizontal="right" wrapText="1"/>
    </xf>
    <xf numFmtId="49" fontId="52" fillId="0" borderId="11">
      <alignment horizontal="right" wrapText="1"/>
    </xf>
    <xf numFmtId="49" fontId="52" fillId="0" borderId="11">
      <alignment horizontal="right" wrapText="1"/>
    </xf>
    <xf numFmtId="49" fontId="52" fillId="0" borderId="11">
      <alignment horizontal="right" wrapText="1"/>
    </xf>
    <xf numFmtId="49" fontId="52" fillId="0" borderId="11">
      <alignment horizontal="right" wrapText="1"/>
    </xf>
    <xf numFmtId="49" fontId="52" fillId="0" borderId="11">
      <alignment horizontal="right" wrapText="1"/>
    </xf>
    <xf numFmtId="49" fontId="52" fillId="0" borderId="11">
      <alignment horizontal="right" wrapText="1"/>
    </xf>
    <xf numFmtId="49" fontId="52" fillId="0" borderId="11">
      <alignment horizontal="right" wrapText="1"/>
    </xf>
    <xf numFmtId="49" fontId="52" fillId="0" borderId="11">
      <alignment horizontal="right" wrapText="1"/>
    </xf>
    <xf numFmtId="49" fontId="52" fillId="0" borderId="11">
      <alignment horizontal="right" wrapText="1"/>
    </xf>
    <xf numFmtId="49" fontId="52" fillId="0" borderId="11">
      <alignment horizontal="right" wrapText="1"/>
    </xf>
    <xf numFmtId="49" fontId="52" fillId="0" borderId="11">
      <alignment horizontal="right" wrapText="1"/>
    </xf>
    <xf numFmtId="49" fontId="52" fillId="0" borderId="11">
      <alignment horizontal="right" wrapText="1"/>
    </xf>
    <xf numFmtId="49" fontId="52" fillId="0" borderId="11">
      <alignment horizontal="right" wrapText="1"/>
    </xf>
    <xf numFmtId="49" fontId="52" fillId="0" borderId="11">
      <alignment horizontal="right" wrapText="1"/>
    </xf>
    <xf numFmtId="49" fontId="52" fillId="0" borderId="11">
      <alignment horizontal="right" wrapText="1"/>
    </xf>
    <xf numFmtId="49" fontId="52" fillId="0" borderId="11">
      <alignment horizontal="right" wrapText="1"/>
    </xf>
    <xf numFmtId="49" fontId="52" fillId="0" borderId="11">
      <alignment horizontal="right" wrapText="1"/>
    </xf>
    <xf numFmtId="49" fontId="52" fillId="0" borderId="11">
      <alignment horizontal="right" wrapText="1"/>
    </xf>
    <xf numFmtId="49" fontId="52" fillId="0" borderId="11">
      <alignment horizontal="right" wrapText="1"/>
    </xf>
    <xf numFmtId="49" fontId="52" fillId="0" borderId="11">
      <alignment horizontal="right" wrapText="1"/>
    </xf>
    <xf numFmtId="49" fontId="52" fillId="0" borderId="11">
      <alignment horizontal="right" wrapText="1"/>
    </xf>
    <xf numFmtId="49" fontId="52" fillId="0" borderId="11">
      <alignment horizontal="right" wrapText="1"/>
    </xf>
    <xf numFmtId="49" fontId="52" fillId="0" borderId="11">
      <alignment horizontal="right" wrapText="1"/>
    </xf>
    <xf numFmtId="49" fontId="52" fillId="0" borderId="11">
      <alignment horizontal="right" wrapText="1"/>
    </xf>
    <xf numFmtId="49" fontId="52" fillId="0" borderId="11">
      <alignment horizontal="right" wrapText="1"/>
    </xf>
    <xf numFmtId="49" fontId="52" fillId="0" borderId="11">
      <alignment horizontal="right" wrapText="1"/>
    </xf>
    <xf numFmtId="49" fontId="52" fillId="0" borderId="11">
      <alignment horizontal="right" wrapText="1"/>
    </xf>
    <xf numFmtId="49" fontId="52" fillId="0" borderId="11">
      <alignment horizontal="right" wrapText="1"/>
    </xf>
    <xf numFmtId="49" fontId="52" fillId="0" borderId="11">
      <alignment horizontal="right" wrapText="1"/>
    </xf>
    <xf numFmtId="49" fontId="52" fillId="0" borderId="11">
      <alignment horizontal="right" wrapText="1"/>
    </xf>
    <xf numFmtId="49" fontId="52" fillId="0" borderId="11">
      <alignment horizontal="right" wrapText="1"/>
    </xf>
    <xf numFmtId="49" fontId="52" fillId="0" borderId="11">
      <alignment horizontal="right" wrapText="1"/>
    </xf>
    <xf numFmtId="49" fontId="52" fillId="0" borderId="11">
      <alignment horizontal="right" wrapText="1"/>
    </xf>
    <xf numFmtId="49" fontId="52" fillId="0" borderId="11">
      <alignment horizontal="right" wrapText="1"/>
    </xf>
    <xf numFmtId="49" fontId="52" fillId="0" borderId="11">
      <alignment horizontal="right" wrapText="1"/>
    </xf>
    <xf numFmtId="49" fontId="52" fillId="0" borderId="11">
      <alignment horizontal="right" wrapText="1"/>
    </xf>
    <xf numFmtId="49" fontId="52" fillId="0" borderId="11">
      <alignment horizontal="right" wrapText="1"/>
    </xf>
    <xf numFmtId="49" fontId="52" fillId="0" borderId="11">
      <alignment horizontal="right" wrapText="1"/>
    </xf>
    <xf numFmtId="49" fontId="52" fillId="0" borderId="11">
      <alignment horizontal="right" wrapText="1"/>
    </xf>
    <xf numFmtId="49" fontId="52" fillId="0" borderId="11">
      <alignment horizontal="right" wrapText="1"/>
    </xf>
    <xf numFmtId="49" fontId="52" fillId="0" borderId="11">
      <alignment horizontal="right" wrapText="1"/>
    </xf>
    <xf numFmtId="49" fontId="52" fillId="0" borderId="11">
      <alignment horizontal="right" wrapText="1"/>
    </xf>
    <xf numFmtId="49" fontId="52" fillId="0" borderId="11">
      <alignment horizontal="right" wrapText="1"/>
    </xf>
    <xf numFmtId="49" fontId="52" fillId="0" borderId="11">
      <alignment horizontal="right" wrapText="1"/>
    </xf>
    <xf numFmtId="43" fontId="42" fillId="0" borderId="0" applyFont="0" applyFill="0" applyBorder="0" applyAlignment="0" applyProtection="0"/>
    <xf numFmtId="43" fontId="53" fillId="0" borderId="0" applyFont="0" applyFill="0" applyBorder="0" applyAlignment="0" applyProtection="0"/>
    <xf numFmtId="43" fontId="33"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30" fillId="0" borderId="0" applyFont="0" applyFill="0" applyBorder="0" applyAlignment="0" applyProtection="0"/>
    <xf numFmtId="43" fontId="53"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45" fillId="0" borderId="0" applyFont="0" applyFill="0" applyBorder="0" applyAlignment="0" applyProtection="0"/>
    <xf numFmtId="43" fontId="54" fillId="0" borderId="0" applyFont="0" applyFill="0" applyBorder="0" applyAlignment="0" applyProtection="0"/>
    <xf numFmtId="43" fontId="29" fillId="0" borderId="0" applyFont="0" applyFill="0" applyBorder="0" applyAlignment="0" applyProtection="0"/>
    <xf numFmtId="44" fontId="29"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29" fillId="0" borderId="0" applyFont="0" applyFill="0" applyBorder="0" applyAlignment="0" applyProtection="0"/>
    <xf numFmtId="44" fontId="33" fillId="0" borderId="0" applyFont="0" applyFill="0" applyBorder="0" applyAlignment="0" applyProtection="0"/>
    <xf numFmtId="44" fontId="45" fillId="0" borderId="0" applyFont="0" applyFill="0" applyBorder="0" applyAlignment="0" applyProtection="0"/>
    <xf numFmtId="44" fontId="29" fillId="0" borderId="0" applyFont="0" applyFill="0" applyBorder="0" applyAlignment="0" applyProtection="0"/>
    <xf numFmtId="0" fontId="44" fillId="41" borderId="0" applyNumberFormat="0" applyBorder="0" applyAlignment="0" applyProtection="0"/>
    <xf numFmtId="0" fontId="44" fillId="42" borderId="0" applyNumberFormat="0" applyBorder="0" applyAlignment="0" applyProtection="0"/>
    <xf numFmtId="0" fontId="44" fillId="43" borderId="0" applyNumberFormat="0" applyBorder="0" applyAlignment="0" applyProtection="0"/>
    <xf numFmtId="0" fontId="55" fillId="0" borderId="0" applyNumberFormat="0" applyFill="0" applyBorder="0" applyAlignment="0" applyProtection="0"/>
    <xf numFmtId="0" fontId="56" fillId="31" borderId="0" applyNumberFormat="0" applyBorder="0" applyAlignment="0" applyProtection="0"/>
    <xf numFmtId="0" fontId="56" fillId="10" borderId="0" applyNumberFormat="0" applyBorder="0" applyAlignment="0" applyProtection="0"/>
    <xf numFmtId="38" fontId="57" fillId="3" borderId="0" applyNumberFormat="0" applyBorder="0" applyAlignment="0" applyProtection="0"/>
    <xf numFmtId="0" fontId="31" fillId="0" borderId="6" applyNumberFormat="0" applyAlignment="0" applyProtection="0">
      <alignment horizontal="left" vertical="center"/>
    </xf>
    <xf numFmtId="0" fontId="31" fillId="0" borderId="10">
      <alignment horizontal="left" vertical="center"/>
    </xf>
    <xf numFmtId="0" fontId="31" fillId="0" borderId="10">
      <alignment horizontal="left" vertical="center"/>
    </xf>
    <xf numFmtId="0" fontId="31" fillId="0" borderId="10">
      <alignment horizontal="left" vertical="center"/>
    </xf>
    <xf numFmtId="0" fontId="31" fillId="0" borderId="10">
      <alignment horizontal="left" vertical="center"/>
    </xf>
    <xf numFmtId="0" fontId="31" fillId="0" borderId="10">
      <alignment horizontal="left" vertical="center"/>
    </xf>
    <xf numFmtId="0" fontId="31" fillId="0" borderId="10">
      <alignment horizontal="left" vertical="center"/>
    </xf>
    <xf numFmtId="0" fontId="31" fillId="0" borderId="10">
      <alignment horizontal="left" vertical="center"/>
    </xf>
    <xf numFmtId="0" fontId="31" fillId="0" borderId="10">
      <alignment horizontal="left" vertical="center"/>
    </xf>
    <xf numFmtId="0" fontId="31" fillId="0" borderId="10">
      <alignment horizontal="left" vertical="center"/>
    </xf>
    <xf numFmtId="0" fontId="31" fillId="0" borderId="10">
      <alignment horizontal="left" vertical="center"/>
    </xf>
    <xf numFmtId="0" fontId="31" fillId="0" borderId="10">
      <alignment horizontal="left" vertical="center"/>
    </xf>
    <xf numFmtId="0" fontId="31" fillId="0" borderId="10">
      <alignment horizontal="left" vertical="center"/>
    </xf>
    <xf numFmtId="0" fontId="31" fillId="0" borderId="10">
      <alignment horizontal="left" vertical="center"/>
    </xf>
    <xf numFmtId="0" fontId="31" fillId="0" borderId="10">
      <alignment horizontal="left" vertical="center"/>
    </xf>
    <xf numFmtId="0" fontId="31" fillId="0" borderId="10">
      <alignment horizontal="left" vertical="center"/>
    </xf>
    <xf numFmtId="0" fontId="31" fillId="0" borderId="10">
      <alignment horizontal="left" vertical="center"/>
    </xf>
    <xf numFmtId="0" fontId="31" fillId="0" borderId="10">
      <alignment horizontal="left" vertical="center"/>
    </xf>
    <xf numFmtId="0" fontId="31" fillId="0" borderId="10">
      <alignment horizontal="left" vertical="center"/>
    </xf>
    <xf numFmtId="0" fontId="31" fillId="0" borderId="10">
      <alignment horizontal="left" vertical="center"/>
    </xf>
    <xf numFmtId="0" fontId="31" fillId="0" borderId="10">
      <alignment horizontal="left" vertical="center"/>
    </xf>
    <xf numFmtId="0" fontId="31" fillId="0" borderId="10">
      <alignment horizontal="left" vertical="center"/>
    </xf>
    <xf numFmtId="0" fontId="31" fillId="0" borderId="10">
      <alignment horizontal="left" vertical="center"/>
    </xf>
    <xf numFmtId="0" fontId="31" fillId="0" borderId="10">
      <alignment horizontal="left" vertical="center"/>
    </xf>
    <xf numFmtId="0" fontId="31" fillId="0" borderId="10">
      <alignment horizontal="left" vertical="center"/>
    </xf>
    <xf numFmtId="0" fontId="31" fillId="0" borderId="10">
      <alignment horizontal="left" vertical="center"/>
    </xf>
    <xf numFmtId="0" fontId="31" fillId="0" borderId="10">
      <alignment horizontal="left" vertical="center"/>
    </xf>
    <xf numFmtId="0" fontId="31" fillId="0" borderId="10">
      <alignment horizontal="left" vertical="center"/>
    </xf>
    <xf numFmtId="0" fontId="31" fillId="0" borderId="10">
      <alignment horizontal="left" vertical="center"/>
    </xf>
    <xf numFmtId="0" fontId="31" fillId="0" borderId="10">
      <alignment horizontal="left" vertical="center"/>
    </xf>
    <xf numFmtId="0" fontId="31" fillId="0" borderId="10">
      <alignment horizontal="left" vertical="center"/>
    </xf>
    <xf numFmtId="0" fontId="31" fillId="0" borderId="10">
      <alignment horizontal="left" vertical="center"/>
    </xf>
    <xf numFmtId="0" fontId="31" fillId="0" borderId="10">
      <alignment horizontal="left" vertical="center"/>
    </xf>
    <xf numFmtId="0" fontId="31" fillId="0" borderId="10">
      <alignment horizontal="left" vertical="center"/>
    </xf>
    <xf numFmtId="0" fontId="31" fillId="0" borderId="10">
      <alignment horizontal="left" vertical="center"/>
    </xf>
    <xf numFmtId="0" fontId="31" fillId="0" borderId="10">
      <alignment horizontal="left" vertical="center"/>
    </xf>
    <xf numFmtId="0" fontId="31" fillId="0" borderId="10">
      <alignment horizontal="left" vertical="center"/>
    </xf>
    <xf numFmtId="0" fontId="31" fillId="0" borderId="10">
      <alignment horizontal="left" vertical="center"/>
    </xf>
    <xf numFmtId="0" fontId="31" fillId="0" borderId="10">
      <alignment horizontal="left" vertical="center"/>
    </xf>
    <xf numFmtId="0" fontId="31" fillId="0" borderId="10">
      <alignment horizontal="left" vertical="center"/>
    </xf>
    <xf numFmtId="0" fontId="31" fillId="0" borderId="10">
      <alignment horizontal="left" vertical="center"/>
    </xf>
    <xf numFmtId="0" fontId="31" fillId="0" borderId="10">
      <alignment horizontal="left" vertical="center"/>
    </xf>
    <xf numFmtId="0" fontId="31" fillId="0" borderId="10">
      <alignment horizontal="left" vertical="center"/>
    </xf>
    <xf numFmtId="0" fontId="31" fillId="0" borderId="10">
      <alignment horizontal="left" vertical="center"/>
    </xf>
    <xf numFmtId="0" fontId="31" fillId="0" borderId="10">
      <alignment horizontal="left" vertical="center"/>
    </xf>
    <xf numFmtId="0" fontId="31" fillId="0" borderId="10">
      <alignment horizontal="left" vertical="center"/>
    </xf>
    <xf numFmtId="0" fontId="31" fillId="0" borderId="10">
      <alignment horizontal="left" vertical="center"/>
    </xf>
    <xf numFmtId="0" fontId="31" fillId="0" borderId="10">
      <alignment horizontal="left" vertical="center"/>
    </xf>
    <xf numFmtId="0" fontId="31" fillId="0" borderId="10">
      <alignment horizontal="left" vertical="center"/>
    </xf>
    <xf numFmtId="0" fontId="31" fillId="0" borderId="10">
      <alignment horizontal="left" vertical="center"/>
    </xf>
    <xf numFmtId="0" fontId="31" fillId="0" borderId="10">
      <alignment horizontal="left" vertical="center"/>
    </xf>
    <xf numFmtId="0" fontId="31" fillId="0" borderId="10">
      <alignment horizontal="left" vertical="center"/>
    </xf>
    <xf numFmtId="0" fontId="31" fillId="0" borderId="10">
      <alignment horizontal="left" vertical="center"/>
    </xf>
    <xf numFmtId="0" fontId="31" fillId="0" borderId="10">
      <alignment horizontal="left" vertical="center"/>
    </xf>
    <xf numFmtId="0" fontId="31" fillId="0" borderId="10">
      <alignment horizontal="left" vertical="center"/>
    </xf>
    <xf numFmtId="0" fontId="31" fillId="0" borderId="10">
      <alignment horizontal="left" vertical="center"/>
    </xf>
    <xf numFmtId="0" fontId="31" fillId="0" borderId="10">
      <alignment horizontal="left" vertical="center"/>
    </xf>
    <xf numFmtId="0" fontId="31" fillId="0" borderId="10">
      <alignment horizontal="left" vertical="center"/>
    </xf>
    <xf numFmtId="0" fontId="31" fillId="0" borderId="10">
      <alignment horizontal="left" vertical="center"/>
    </xf>
    <xf numFmtId="0" fontId="31" fillId="0" borderId="10">
      <alignment horizontal="left" vertical="center"/>
    </xf>
    <xf numFmtId="0" fontId="31" fillId="0" borderId="10">
      <alignment horizontal="left" vertical="center"/>
    </xf>
    <xf numFmtId="0" fontId="31" fillId="0" borderId="10">
      <alignment horizontal="left" vertical="center"/>
    </xf>
    <xf numFmtId="0" fontId="31" fillId="0" borderId="10">
      <alignment horizontal="left" vertical="center"/>
    </xf>
    <xf numFmtId="0" fontId="31" fillId="0" borderId="10">
      <alignment horizontal="left" vertical="center"/>
    </xf>
    <xf numFmtId="0" fontId="31" fillId="0" borderId="10">
      <alignment horizontal="left" vertical="center"/>
    </xf>
    <xf numFmtId="0" fontId="31" fillId="0" borderId="10">
      <alignment horizontal="left" vertical="center"/>
    </xf>
    <xf numFmtId="0" fontId="31" fillId="0" borderId="10">
      <alignment horizontal="left" vertical="center"/>
    </xf>
    <xf numFmtId="0" fontId="31" fillId="0" borderId="10">
      <alignment horizontal="left" vertical="center"/>
    </xf>
    <xf numFmtId="0" fontId="31" fillId="0" borderId="10">
      <alignment horizontal="left" vertical="center"/>
    </xf>
    <xf numFmtId="0" fontId="31" fillId="0" borderId="10">
      <alignment horizontal="left" vertical="center"/>
    </xf>
    <xf numFmtId="0" fontId="31" fillId="0" borderId="10">
      <alignment horizontal="left" vertical="center"/>
    </xf>
    <xf numFmtId="0" fontId="31" fillId="0" borderId="10">
      <alignment horizontal="left" vertical="center"/>
    </xf>
    <xf numFmtId="0" fontId="31" fillId="0" borderId="10">
      <alignment horizontal="left" vertical="center"/>
    </xf>
    <xf numFmtId="0" fontId="31" fillId="0" borderId="10">
      <alignment horizontal="left" vertical="center"/>
    </xf>
    <xf numFmtId="0" fontId="31" fillId="0" borderId="10">
      <alignment horizontal="left" vertical="center"/>
    </xf>
    <xf numFmtId="0" fontId="31" fillId="0" borderId="10">
      <alignment horizontal="left" vertical="center"/>
    </xf>
    <xf numFmtId="0" fontId="31" fillId="0" borderId="10">
      <alignment horizontal="left" vertical="center"/>
    </xf>
    <xf numFmtId="0" fontId="31" fillId="0" borderId="10">
      <alignment horizontal="left" vertical="center"/>
    </xf>
    <xf numFmtId="0" fontId="31" fillId="0" borderId="10">
      <alignment horizontal="left" vertical="center"/>
    </xf>
    <xf numFmtId="0" fontId="31" fillId="0" borderId="10">
      <alignment horizontal="left" vertical="center"/>
    </xf>
    <xf numFmtId="0" fontId="31" fillId="0" borderId="10">
      <alignment horizontal="left" vertical="center"/>
    </xf>
    <xf numFmtId="0" fontId="31" fillId="0" borderId="10">
      <alignment horizontal="left" vertical="center"/>
    </xf>
    <xf numFmtId="0" fontId="31" fillId="0" borderId="10">
      <alignment horizontal="left" vertical="center"/>
    </xf>
    <xf numFmtId="0" fontId="31" fillId="0" borderId="10">
      <alignment horizontal="left" vertical="center"/>
    </xf>
    <xf numFmtId="0" fontId="31" fillId="0" borderId="10">
      <alignment horizontal="left" vertical="center"/>
    </xf>
    <xf numFmtId="0" fontId="31" fillId="0" borderId="10">
      <alignment horizontal="left" vertical="center"/>
    </xf>
    <xf numFmtId="0" fontId="31" fillId="0" borderId="10">
      <alignment horizontal="left" vertical="center"/>
    </xf>
    <xf numFmtId="0" fontId="31" fillId="0" borderId="10">
      <alignment horizontal="left" vertical="center"/>
    </xf>
    <xf numFmtId="0" fontId="31" fillId="0" borderId="10">
      <alignment horizontal="left" vertical="center"/>
    </xf>
    <xf numFmtId="0" fontId="31" fillId="0" borderId="10">
      <alignment horizontal="left" vertical="center"/>
    </xf>
    <xf numFmtId="0" fontId="31" fillId="0" borderId="10">
      <alignment horizontal="left" vertical="center"/>
    </xf>
    <xf numFmtId="0" fontId="31" fillId="0" borderId="10">
      <alignment horizontal="left" vertical="center"/>
    </xf>
    <xf numFmtId="0" fontId="31" fillId="0" borderId="10">
      <alignment horizontal="left" vertical="center"/>
    </xf>
    <xf numFmtId="0" fontId="31" fillId="0" borderId="10">
      <alignment horizontal="left" vertical="center"/>
    </xf>
    <xf numFmtId="0" fontId="31" fillId="0" borderId="10">
      <alignment horizontal="left" vertical="center"/>
    </xf>
    <xf numFmtId="0" fontId="31" fillId="0" borderId="10">
      <alignment horizontal="left" vertical="center"/>
    </xf>
    <xf numFmtId="0" fontId="31" fillId="0" borderId="10">
      <alignment horizontal="left" vertical="center"/>
    </xf>
    <xf numFmtId="0" fontId="31" fillId="0" borderId="10">
      <alignment horizontal="left" vertical="center"/>
    </xf>
    <xf numFmtId="0" fontId="31" fillId="0" borderId="10">
      <alignment horizontal="left" vertical="center"/>
    </xf>
    <xf numFmtId="0" fontId="31" fillId="0" borderId="10">
      <alignment horizontal="left" vertical="center"/>
    </xf>
    <xf numFmtId="0" fontId="31" fillId="0" borderId="10">
      <alignment horizontal="left" vertical="center"/>
    </xf>
    <xf numFmtId="0" fontId="31" fillId="0" borderId="10">
      <alignment horizontal="left" vertical="center"/>
    </xf>
    <xf numFmtId="0" fontId="31" fillId="0" borderId="10">
      <alignment horizontal="left" vertical="center"/>
    </xf>
    <xf numFmtId="0" fontId="31" fillId="0" borderId="10">
      <alignment horizontal="left" vertical="center"/>
    </xf>
    <xf numFmtId="0" fontId="31" fillId="0" borderId="10">
      <alignment horizontal="left" vertical="center"/>
    </xf>
    <xf numFmtId="0" fontId="31" fillId="0" borderId="10">
      <alignment horizontal="left" vertical="center"/>
    </xf>
    <xf numFmtId="0" fontId="31" fillId="0" borderId="10">
      <alignment horizontal="left" vertical="center"/>
    </xf>
    <xf numFmtId="0" fontId="31" fillId="0" borderId="10">
      <alignment horizontal="left" vertical="center"/>
    </xf>
    <xf numFmtId="0" fontId="31" fillId="0" borderId="10">
      <alignment horizontal="left" vertical="center"/>
    </xf>
    <xf numFmtId="0" fontId="31" fillId="0" borderId="10">
      <alignment horizontal="left" vertical="center"/>
    </xf>
    <xf numFmtId="0" fontId="31" fillId="0" borderId="10">
      <alignment horizontal="left" vertical="center"/>
    </xf>
    <xf numFmtId="0" fontId="31" fillId="0" borderId="10">
      <alignment horizontal="left" vertical="center"/>
    </xf>
    <xf numFmtId="0" fontId="31" fillId="0" borderId="10">
      <alignment horizontal="left" vertical="center"/>
    </xf>
    <xf numFmtId="0" fontId="31" fillId="0" borderId="10">
      <alignment horizontal="left" vertical="center"/>
    </xf>
    <xf numFmtId="0" fontId="31" fillId="0" borderId="10">
      <alignment horizontal="left" vertical="center"/>
    </xf>
    <xf numFmtId="0" fontId="31" fillId="0" borderId="10">
      <alignment horizontal="left" vertical="center"/>
    </xf>
    <xf numFmtId="0" fontId="31" fillId="0" borderId="10">
      <alignment horizontal="left" vertical="center"/>
    </xf>
    <xf numFmtId="0" fontId="31" fillId="0" borderId="10">
      <alignment horizontal="left" vertical="center"/>
    </xf>
    <xf numFmtId="0" fontId="31" fillId="0" borderId="10">
      <alignment horizontal="left" vertical="center"/>
    </xf>
    <xf numFmtId="0" fontId="31" fillId="0" borderId="10">
      <alignment horizontal="left" vertical="center"/>
    </xf>
    <xf numFmtId="0" fontId="31" fillId="0" borderId="10">
      <alignment horizontal="left" vertical="center"/>
    </xf>
    <xf numFmtId="0" fontId="31" fillId="0" borderId="10">
      <alignment horizontal="left" vertical="center"/>
    </xf>
    <xf numFmtId="0" fontId="31" fillId="0" borderId="10">
      <alignment horizontal="left" vertical="center"/>
    </xf>
    <xf numFmtId="0" fontId="31" fillId="0" borderId="10">
      <alignment horizontal="left" vertical="center"/>
    </xf>
    <xf numFmtId="0" fontId="31" fillId="0" borderId="10">
      <alignment horizontal="left" vertical="center"/>
    </xf>
    <xf numFmtId="0" fontId="31" fillId="0" borderId="10">
      <alignment horizontal="left" vertical="center"/>
    </xf>
    <xf numFmtId="0" fontId="31" fillId="0" borderId="10">
      <alignment horizontal="left" vertical="center"/>
    </xf>
    <xf numFmtId="0" fontId="31" fillId="0" borderId="10">
      <alignment horizontal="left" vertical="center"/>
    </xf>
    <xf numFmtId="0" fontId="31" fillId="0" borderId="10">
      <alignment horizontal="left" vertical="center"/>
    </xf>
    <xf numFmtId="0" fontId="31" fillId="0" borderId="10">
      <alignment horizontal="left" vertical="center"/>
    </xf>
    <xf numFmtId="0" fontId="31" fillId="0" borderId="10">
      <alignment horizontal="left" vertical="center"/>
    </xf>
    <xf numFmtId="0" fontId="31" fillId="0" borderId="10">
      <alignment horizontal="left" vertical="center"/>
    </xf>
    <xf numFmtId="0" fontId="31" fillId="0" borderId="10">
      <alignment horizontal="left" vertical="center"/>
    </xf>
    <xf numFmtId="0" fontId="31" fillId="0" borderId="10">
      <alignment horizontal="left" vertical="center"/>
    </xf>
    <xf numFmtId="0" fontId="31" fillId="0" borderId="10">
      <alignment horizontal="left" vertical="center"/>
    </xf>
    <xf numFmtId="0" fontId="31" fillId="0" borderId="10">
      <alignment horizontal="left" vertical="center"/>
    </xf>
    <xf numFmtId="0" fontId="31" fillId="0" borderId="10">
      <alignment horizontal="left" vertical="center"/>
    </xf>
    <xf numFmtId="0" fontId="31" fillId="0" borderId="10">
      <alignment horizontal="left" vertical="center"/>
    </xf>
    <xf numFmtId="0" fontId="31" fillId="0" borderId="10">
      <alignment horizontal="left" vertical="center"/>
    </xf>
    <xf numFmtId="0" fontId="31" fillId="0" borderId="10">
      <alignment horizontal="left" vertical="center"/>
    </xf>
    <xf numFmtId="0" fontId="31" fillId="0" borderId="10">
      <alignment horizontal="left" vertical="center"/>
    </xf>
    <xf numFmtId="0" fontId="31" fillId="0" borderId="10">
      <alignment horizontal="left" vertical="center"/>
    </xf>
    <xf numFmtId="0" fontId="31" fillId="0" borderId="10">
      <alignment horizontal="left" vertical="center"/>
    </xf>
    <xf numFmtId="0" fontId="31" fillId="0" borderId="10">
      <alignment horizontal="left" vertical="center"/>
    </xf>
    <xf numFmtId="0" fontId="31" fillId="0" borderId="10">
      <alignment horizontal="left" vertical="center"/>
    </xf>
    <xf numFmtId="0" fontId="31" fillId="0" borderId="10">
      <alignment horizontal="left" vertical="center"/>
    </xf>
    <xf numFmtId="0" fontId="31" fillId="0" borderId="10">
      <alignment horizontal="left" vertical="center"/>
    </xf>
    <xf numFmtId="0" fontId="31" fillId="0" borderId="10">
      <alignment horizontal="left" vertical="center"/>
    </xf>
    <xf numFmtId="0" fontId="31" fillId="0" borderId="10">
      <alignment horizontal="left" vertical="center"/>
    </xf>
    <xf numFmtId="0" fontId="31" fillId="0" borderId="10">
      <alignment horizontal="left" vertical="center"/>
    </xf>
    <xf numFmtId="0" fontId="31" fillId="0" borderId="10">
      <alignment horizontal="left" vertical="center"/>
    </xf>
    <xf numFmtId="0" fontId="31" fillId="0" borderId="10">
      <alignment horizontal="left" vertical="center"/>
    </xf>
    <xf numFmtId="0" fontId="31" fillId="0" borderId="10">
      <alignment horizontal="left" vertical="center"/>
    </xf>
    <xf numFmtId="0" fontId="31" fillId="0" borderId="10">
      <alignment horizontal="left" vertical="center"/>
    </xf>
    <xf numFmtId="0" fontId="31" fillId="0" borderId="10">
      <alignment horizontal="left" vertical="center"/>
    </xf>
    <xf numFmtId="0" fontId="31" fillId="0" borderId="10">
      <alignment horizontal="left" vertical="center"/>
    </xf>
    <xf numFmtId="0" fontId="31" fillId="0" borderId="10">
      <alignment horizontal="left" vertical="center"/>
    </xf>
    <xf numFmtId="0" fontId="31" fillId="0" borderId="10">
      <alignment horizontal="left" vertical="center"/>
    </xf>
    <xf numFmtId="0" fontId="31" fillId="0" borderId="10">
      <alignment horizontal="left" vertical="center"/>
    </xf>
    <xf numFmtId="0" fontId="31" fillId="0" borderId="10">
      <alignment horizontal="left" vertical="center"/>
    </xf>
    <xf numFmtId="0" fontId="31" fillId="0" borderId="10">
      <alignment horizontal="left" vertical="center"/>
    </xf>
    <xf numFmtId="0" fontId="31" fillId="0" borderId="10">
      <alignment horizontal="left" vertical="center"/>
    </xf>
    <xf numFmtId="0" fontId="31" fillId="0" borderId="10">
      <alignment horizontal="left" vertical="center"/>
    </xf>
    <xf numFmtId="0" fontId="31" fillId="0" borderId="10">
      <alignment horizontal="left" vertical="center"/>
    </xf>
    <xf numFmtId="0" fontId="31" fillId="0" borderId="10">
      <alignment horizontal="left" vertical="center"/>
    </xf>
    <xf numFmtId="0" fontId="31" fillId="0" borderId="10">
      <alignment horizontal="left" vertical="center"/>
    </xf>
    <xf numFmtId="0" fontId="31" fillId="0" borderId="10">
      <alignment horizontal="left" vertical="center"/>
    </xf>
    <xf numFmtId="0" fontId="31" fillId="0" borderId="10">
      <alignment horizontal="left" vertical="center"/>
    </xf>
    <xf numFmtId="0" fontId="31" fillId="0" borderId="10">
      <alignment horizontal="left" vertical="center"/>
    </xf>
    <xf numFmtId="0" fontId="31" fillId="0" borderId="10">
      <alignment horizontal="left" vertical="center"/>
    </xf>
    <xf numFmtId="0" fontId="31" fillId="0" borderId="10">
      <alignment horizontal="left" vertical="center"/>
    </xf>
    <xf numFmtId="0" fontId="31" fillId="0" borderId="10">
      <alignment horizontal="left" vertical="center"/>
    </xf>
    <xf numFmtId="0" fontId="31" fillId="0" borderId="10">
      <alignment horizontal="left" vertical="center"/>
    </xf>
    <xf numFmtId="0" fontId="31" fillId="0" borderId="10">
      <alignment horizontal="left" vertical="center"/>
    </xf>
    <xf numFmtId="0" fontId="31" fillId="0" borderId="10">
      <alignment horizontal="left" vertical="center"/>
    </xf>
    <xf numFmtId="0" fontId="31" fillId="0" borderId="10">
      <alignment horizontal="left" vertical="center"/>
    </xf>
    <xf numFmtId="0" fontId="31" fillId="0" borderId="10">
      <alignment horizontal="left" vertical="center"/>
    </xf>
    <xf numFmtId="0" fontId="31" fillId="0" borderId="10">
      <alignment horizontal="left" vertical="center"/>
    </xf>
    <xf numFmtId="0" fontId="31" fillId="0" borderId="10">
      <alignment horizontal="left" vertical="center"/>
    </xf>
    <xf numFmtId="0" fontId="31" fillId="0" borderId="10">
      <alignment horizontal="left" vertical="center"/>
    </xf>
    <xf numFmtId="0" fontId="31" fillId="0" borderId="10">
      <alignment horizontal="left" vertical="center"/>
    </xf>
    <xf numFmtId="0" fontId="31" fillId="0" borderId="10">
      <alignment horizontal="left" vertical="center"/>
    </xf>
    <xf numFmtId="0" fontId="31" fillId="0" borderId="10">
      <alignment horizontal="left" vertical="center"/>
    </xf>
    <xf numFmtId="0" fontId="31" fillId="0" borderId="10">
      <alignment horizontal="left" vertical="center"/>
    </xf>
    <xf numFmtId="0" fontId="31" fillId="0" borderId="10">
      <alignment horizontal="left" vertical="center"/>
    </xf>
    <xf numFmtId="0" fontId="31" fillId="0" borderId="10">
      <alignment horizontal="left" vertical="center"/>
    </xf>
    <xf numFmtId="0" fontId="31" fillId="0" borderId="10">
      <alignment horizontal="left" vertical="center"/>
    </xf>
    <xf numFmtId="0" fontId="31" fillId="0" borderId="10">
      <alignment horizontal="left" vertical="center"/>
    </xf>
    <xf numFmtId="0" fontId="31" fillId="0" borderId="10">
      <alignment horizontal="left" vertical="center"/>
    </xf>
    <xf numFmtId="0" fontId="31" fillId="0" borderId="10">
      <alignment horizontal="left" vertical="center"/>
    </xf>
    <xf numFmtId="0" fontId="31" fillId="0" borderId="10">
      <alignment horizontal="left" vertical="center"/>
    </xf>
    <xf numFmtId="0" fontId="31" fillId="0" borderId="10">
      <alignment horizontal="left" vertical="center"/>
    </xf>
    <xf numFmtId="0" fontId="31" fillId="0" borderId="10">
      <alignment horizontal="left" vertical="center"/>
    </xf>
    <xf numFmtId="0" fontId="31" fillId="0" borderId="10">
      <alignment horizontal="left" vertical="center"/>
    </xf>
    <xf numFmtId="0" fontId="31" fillId="0" borderId="10">
      <alignment horizontal="left" vertical="center"/>
    </xf>
    <xf numFmtId="0" fontId="31" fillId="0" borderId="10">
      <alignment horizontal="left" vertical="center"/>
    </xf>
    <xf numFmtId="0" fontId="31" fillId="0" borderId="10">
      <alignment horizontal="left" vertical="center"/>
    </xf>
    <xf numFmtId="0" fontId="31" fillId="0" borderId="10">
      <alignment horizontal="left" vertical="center"/>
    </xf>
    <xf numFmtId="0" fontId="31" fillId="0" borderId="10">
      <alignment horizontal="left" vertical="center"/>
    </xf>
    <xf numFmtId="0" fontId="31" fillId="0" borderId="10">
      <alignment horizontal="left" vertical="center"/>
    </xf>
    <xf numFmtId="0" fontId="31" fillId="0" borderId="10">
      <alignment horizontal="left" vertical="center"/>
    </xf>
    <xf numFmtId="0" fontId="31" fillId="0" borderId="10">
      <alignment horizontal="left" vertical="center"/>
    </xf>
    <xf numFmtId="0" fontId="31" fillId="0" borderId="10">
      <alignment horizontal="left" vertical="center"/>
    </xf>
    <xf numFmtId="0" fontId="31" fillId="0" borderId="10">
      <alignment horizontal="left" vertical="center"/>
    </xf>
    <xf numFmtId="0" fontId="31" fillId="0" borderId="10">
      <alignment horizontal="left" vertical="center"/>
    </xf>
    <xf numFmtId="0" fontId="31" fillId="0" borderId="10">
      <alignment horizontal="left" vertical="center"/>
    </xf>
    <xf numFmtId="0" fontId="31" fillId="0" borderId="10">
      <alignment horizontal="left" vertical="center"/>
    </xf>
    <xf numFmtId="0" fontId="31" fillId="0" borderId="10">
      <alignment horizontal="left" vertical="center"/>
    </xf>
    <xf numFmtId="0" fontId="31" fillId="0" borderId="10">
      <alignment horizontal="left" vertical="center"/>
    </xf>
    <xf numFmtId="0" fontId="31" fillId="0" borderId="10">
      <alignment horizontal="left" vertical="center"/>
    </xf>
    <xf numFmtId="0" fontId="31" fillId="0" borderId="10">
      <alignment horizontal="left" vertical="center"/>
    </xf>
    <xf numFmtId="0" fontId="31" fillId="0" borderId="10">
      <alignment horizontal="left" vertical="center"/>
    </xf>
    <xf numFmtId="0" fontId="31" fillId="0" borderId="10">
      <alignment horizontal="left" vertical="center"/>
    </xf>
    <xf numFmtId="0" fontId="31" fillId="0" borderId="10">
      <alignment horizontal="left" vertical="center"/>
    </xf>
    <xf numFmtId="0" fontId="31" fillId="0" borderId="10">
      <alignment horizontal="left" vertical="center"/>
    </xf>
    <xf numFmtId="0" fontId="31" fillId="0" borderId="10">
      <alignment horizontal="left" vertical="center"/>
    </xf>
    <xf numFmtId="0" fontId="31" fillId="0" borderId="10">
      <alignment horizontal="left" vertical="center"/>
    </xf>
    <xf numFmtId="0" fontId="31" fillId="0" borderId="10">
      <alignment horizontal="left" vertical="center"/>
    </xf>
    <xf numFmtId="0" fontId="31" fillId="0" borderId="10">
      <alignment horizontal="left" vertical="center"/>
    </xf>
    <xf numFmtId="0" fontId="31" fillId="0" borderId="10">
      <alignment horizontal="left" vertical="center"/>
    </xf>
    <xf numFmtId="0" fontId="31" fillId="0" borderId="10">
      <alignment horizontal="left" vertical="center"/>
    </xf>
    <xf numFmtId="0" fontId="31" fillId="0" borderId="10">
      <alignment horizontal="left" vertical="center"/>
    </xf>
    <xf numFmtId="0" fontId="31" fillId="0" borderId="10">
      <alignment horizontal="left" vertical="center"/>
    </xf>
    <xf numFmtId="0" fontId="31" fillId="0" borderId="10">
      <alignment horizontal="left" vertical="center"/>
    </xf>
    <xf numFmtId="0" fontId="31" fillId="0" borderId="10">
      <alignment horizontal="left" vertical="center"/>
    </xf>
    <xf numFmtId="0" fontId="31" fillId="0" borderId="10">
      <alignment horizontal="left" vertical="center"/>
    </xf>
    <xf numFmtId="0" fontId="31" fillId="0" borderId="10">
      <alignment horizontal="left" vertical="center"/>
    </xf>
    <xf numFmtId="0" fontId="31" fillId="0" borderId="10">
      <alignment horizontal="left" vertical="center"/>
    </xf>
    <xf numFmtId="0" fontId="31" fillId="0" borderId="10">
      <alignment horizontal="left" vertical="center"/>
    </xf>
    <xf numFmtId="0" fontId="31" fillId="0" borderId="10">
      <alignment horizontal="left" vertical="center"/>
    </xf>
    <xf numFmtId="0" fontId="31" fillId="0" borderId="10">
      <alignment horizontal="left" vertical="center"/>
    </xf>
    <xf numFmtId="0" fontId="31" fillId="0" borderId="10">
      <alignment horizontal="left" vertical="center"/>
    </xf>
    <xf numFmtId="0" fontId="31" fillId="0" borderId="10">
      <alignment horizontal="left" vertical="center"/>
    </xf>
    <xf numFmtId="0" fontId="31" fillId="0" borderId="10">
      <alignment horizontal="left" vertical="center"/>
    </xf>
    <xf numFmtId="0" fontId="31" fillId="0" borderId="10">
      <alignment horizontal="left" vertical="center"/>
    </xf>
    <xf numFmtId="0" fontId="31" fillId="0" borderId="10">
      <alignment horizontal="left" vertical="center"/>
    </xf>
    <xf numFmtId="0" fontId="31" fillId="0" borderId="10">
      <alignment horizontal="left" vertical="center"/>
    </xf>
    <xf numFmtId="0" fontId="31" fillId="0" borderId="10">
      <alignment horizontal="left" vertical="center"/>
    </xf>
    <xf numFmtId="0" fontId="31" fillId="0" borderId="10">
      <alignment horizontal="left" vertical="center"/>
    </xf>
    <xf numFmtId="0" fontId="58" fillId="0" borderId="21" applyNumberFormat="0" applyFill="0" applyAlignment="0" applyProtection="0"/>
    <xf numFmtId="0" fontId="59" fillId="0" borderId="22" applyNumberFormat="0" applyFill="0" applyAlignment="0" applyProtection="0"/>
    <xf numFmtId="0" fontId="60" fillId="0" borderId="23" applyNumberFormat="0" applyFill="0" applyAlignment="0" applyProtection="0"/>
    <xf numFmtId="0" fontId="61" fillId="0" borderId="23" applyNumberFormat="0" applyFill="0" applyAlignment="0" applyProtection="0"/>
    <xf numFmtId="0" fontId="62" fillId="0" borderId="24" applyNumberFormat="0" applyFill="0" applyAlignment="0" applyProtection="0"/>
    <xf numFmtId="0" fontId="63" fillId="0" borderId="25" applyNumberFormat="0" applyFill="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0" applyNumberFormat="0" applyFill="0" applyBorder="0" applyAlignment="0" applyProtection="0">
      <alignment vertical="top"/>
      <protection locked="0"/>
    </xf>
    <xf numFmtId="0" fontId="64" fillId="0" borderId="0" applyNumberFormat="0" applyFill="0" applyBorder="0" applyAlignment="0" applyProtection="0">
      <alignment vertical="top"/>
      <protection locked="0"/>
    </xf>
    <xf numFmtId="0" fontId="64"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10" fontId="57" fillId="2" borderId="1" applyNumberFormat="0" applyBorder="0" applyAlignment="0" applyProtection="0"/>
    <xf numFmtId="10" fontId="57" fillId="2" borderId="1" applyNumberFormat="0" applyBorder="0" applyAlignment="0" applyProtection="0"/>
    <xf numFmtId="10" fontId="57" fillId="2" borderId="1" applyNumberFormat="0" applyBorder="0" applyAlignment="0" applyProtection="0"/>
    <xf numFmtId="10" fontId="57" fillId="2" borderId="1" applyNumberFormat="0" applyBorder="0" applyAlignment="0" applyProtection="0"/>
    <xf numFmtId="10" fontId="57" fillId="2" borderId="1" applyNumberFormat="0" applyBorder="0" applyAlignment="0" applyProtection="0"/>
    <xf numFmtId="10" fontId="57" fillId="2" borderId="1" applyNumberFormat="0" applyBorder="0" applyAlignment="0" applyProtection="0"/>
    <xf numFmtId="10" fontId="57" fillId="2" borderId="1" applyNumberFormat="0" applyBorder="0" applyAlignment="0" applyProtection="0"/>
    <xf numFmtId="10" fontId="57" fillId="2" borderId="1" applyNumberFormat="0" applyBorder="0" applyAlignment="0" applyProtection="0"/>
    <xf numFmtId="10" fontId="57" fillId="2" borderId="1" applyNumberFormat="0" applyBorder="0" applyAlignment="0" applyProtection="0"/>
    <xf numFmtId="10" fontId="57" fillId="2" borderId="1" applyNumberFormat="0" applyBorder="0" applyAlignment="0" applyProtection="0"/>
    <xf numFmtId="10" fontId="57" fillId="2" borderId="1" applyNumberFormat="0" applyBorder="0" applyAlignment="0" applyProtection="0"/>
    <xf numFmtId="10" fontId="57" fillId="2" borderId="1" applyNumberFormat="0" applyBorder="0" applyAlignment="0" applyProtection="0"/>
    <xf numFmtId="10" fontId="57" fillId="2" borderId="1" applyNumberFormat="0" applyBorder="0" applyAlignment="0" applyProtection="0"/>
    <xf numFmtId="10" fontId="57" fillId="2" borderId="1" applyNumberFormat="0" applyBorder="0" applyAlignment="0" applyProtection="0"/>
    <xf numFmtId="10" fontId="57" fillId="2" borderId="1" applyNumberFormat="0" applyBorder="0" applyAlignment="0" applyProtection="0"/>
    <xf numFmtId="10" fontId="57" fillId="2" borderId="1" applyNumberFormat="0" applyBorder="0" applyAlignment="0" applyProtection="0"/>
    <xf numFmtId="10" fontId="57" fillId="2" borderId="1" applyNumberFormat="0" applyBorder="0" applyAlignment="0" applyProtection="0"/>
    <xf numFmtId="10" fontId="57" fillId="2" borderId="1" applyNumberFormat="0" applyBorder="0" applyAlignment="0" applyProtection="0"/>
    <xf numFmtId="10" fontId="57" fillId="2" borderId="1" applyNumberFormat="0" applyBorder="0" applyAlignment="0" applyProtection="0"/>
    <xf numFmtId="10" fontId="57" fillId="2" borderId="1" applyNumberFormat="0" applyBorder="0" applyAlignment="0" applyProtection="0"/>
    <xf numFmtId="10" fontId="57" fillId="2" borderId="1" applyNumberFormat="0" applyBorder="0" applyAlignment="0" applyProtection="0"/>
    <xf numFmtId="10" fontId="57" fillId="2" borderId="1" applyNumberFormat="0" applyBorder="0" applyAlignment="0" applyProtection="0"/>
    <xf numFmtId="10" fontId="57" fillId="2" borderId="1" applyNumberFormat="0" applyBorder="0" applyAlignment="0" applyProtection="0"/>
    <xf numFmtId="10" fontId="57" fillId="2" borderId="1" applyNumberFormat="0" applyBorder="0" applyAlignment="0" applyProtection="0"/>
    <xf numFmtId="10" fontId="57" fillId="2" borderId="1" applyNumberFormat="0" applyBorder="0" applyAlignment="0" applyProtection="0"/>
    <xf numFmtId="10" fontId="57" fillId="2" borderId="1" applyNumberFormat="0" applyBorder="0" applyAlignment="0" applyProtection="0"/>
    <xf numFmtId="10" fontId="57" fillId="2" borderId="1" applyNumberFormat="0" applyBorder="0" applyAlignment="0" applyProtection="0"/>
    <xf numFmtId="10" fontId="57" fillId="2" borderId="1" applyNumberFormat="0" applyBorder="0" applyAlignment="0" applyProtection="0"/>
    <xf numFmtId="10" fontId="57" fillId="2" borderId="1" applyNumberFormat="0" applyBorder="0" applyAlignment="0" applyProtection="0"/>
    <xf numFmtId="10" fontId="57" fillId="2" borderId="1" applyNumberFormat="0" applyBorder="0" applyAlignment="0" applyProtection="0"/>
    <xf numFmtId="10" fontId="57" fillId="2" borderId="1" applyNumberFormat="0" applyBorder="0" applyAlignment="0" applyProtection="0"/>
    <xf numFmtId="10" fontId="57" fillId="2" borderId="1" applyNumberFormat="0" applyBorder="0" applyAlignment="0" applyProtection="0"/>
    <xf numFmtId="10" fontId="57" fillId="2" borderId="1" applyNumberFormat="0" applyBorder="0" applyAlignment="0" applyProtection="0"/>
    <xf numFmtId="10" fontId="57" fillId="2" borderId="1" applyNumberFormat="0" applyBorder="0" applyAlignment="0" applyProtection="0"/>
    <xf numFmtId="10" fontId="57" fillId="2" borderId="1" applyNumberFormat="0" applyBorder="0" applyAlignment="0" applyProtection="0"/>
    <xf numFmtId="10" fontId="57" fillId="2" borderId="1" applyNumberFormat="0" applyBorder="0" applyAlignment="0" applyProtection="0"/>
    <xf numFmtId="10" fontId="57" fillId="2" borderId="1" applyNumberFormat="0" applyBorder="0" applyAlignment="0" applyProtection="0"/>
    <xf numFmtId="10" fontId="57" fillId="2" borderId="1" applyNumberFormat="0" applyBorder="0" applyAlignment="0" applyProtection="0"/>
    <xf numFmtId="10" fontId="57" fillId="2" borderId="1" applyNumberFormat="0" applyBorder="0" applyAlignment="0" applyProtection="0"/>
    <xf numFmtId="10" fontId="57" fillId="2" borderId="1" applyNumberFormat="0" applyBorder="0" applyAlignment="0" applyProtection="0"/>
    <xf numFmtId="10" fontId="57" fillId="2" borderId="1" applyNumberFormat="0" applyBorder="0" applyAlignment="0" applyProtection="0"/>
    <xf numFmtId="10" fontId="57" fillId="2" borderId="1" applyNumberFormat="0" applyBorder="0" applyAlignment="0" applyProtection="0"/>
    <xf numFmtId="10" fontId="57" fillId="2" borderId="1" applyNumberFormat="0" applyBorder="0" applyAlignment="0" applyProtection="0"/>
    <xf numFmtId="10" fontId="57" fillId="2" borderId="1" applyNumberFormat="0" applyBorder="0" applyAlignment="0" applyProtection="0"/>
    <xf numFmtId="10" fontId="57" fillId="2" borderId="1" applyNumberFormat="0" applyBorder="0" applyAlignment="0" applyProtection="0"/>
    <xf numFmtId="10" fontId="57" fillId="2" borderId="1" applyNumberFormat="0" applyBorder="0" applyAlignment="0" applyProtection="0"/>
    <xf numFmtId="10" fontId="57" fillId="2" borderId="1" applyNumberFormat="0" applyBorder="0" applyAlignment="0" applyProtection="0"/>
    <xf numFmtId="10" fontId="57" fillId="2" borderId="1" applyNumberFormat="0" applyBorder="0" applyAlignment="0" applyProtection="0"/>
    <xf numFmtId="10" fontId="57" fillId="2" borderId="1" applyNumberFormat="0" applyBorder="0" applyAlignment="0" applyProtection="0"/>
    <xf numFmtId="10" fontId="57" fillId="2" borderId="1" applyNumberFormat="0" applyBorder="0" applyAlignment="0" applyProtection="0"/>
    <xf numFmtId="10" fontId="57" fillId="2" borderId="1" applyNumberFormat="0" applyBorder="0" applyAlignment="0" applyProtection="0"/>
    <xf numFmtId="10" fontId="57" fillId="2" borderId="1" applyNumberFormat="0" applyBorder="0" applyAlignment="0" applyProtection="0"/>
    <xf numFmtId="10" fontId="57" fillId="2" borderId="1" applyNumberFormat="0" applyBorder="0" applyAlignment="0" applyProtection="0"/>
    <xf numFmtId="10" fontId="57" fillId="2" borderId="1" applyNumberFormat="0" applyBorder="0" applyAlignment="0" applyProtection="0"/>
    <xf numFmtId="10" fontId="57" fillId="2" borderId="1" applyNumberFormat="0" applyBorder="0" applyAlignment="0" applyProtection="0"/>
    <xf numFmtId="10" fontId="57" fillId="2" borderId="1" applyNumberFormat="0" applyBorder="0" applyAlignment="0" applyProtection="0"/>
    <xf numFmtId="10" fontId="57" fillId="2" borderId="1" applyNumberFormat="0" applyBorder="0" applyAlignment="0" applyProtection="0"/>
    <xf numFmtId="10" fontId="57" fillId="2" borderId="1" applyNumberFormat="0" applyBorder="0" applyAlignment="0" applyProtection="0"/>
    <xf numFmtId="10" fontId="57" fillId="2" borderId="1" applyNumberFormat="0" applyBorder="0" applyAlignment="0" applyProtection="0"/>
    <xf numFmtId="10" fontId="57" fillId="2" borderId="1" applyNumberFormat="0" applyBorder="0" applyAlignment="0" applyProtection="0"/>
    <xf numFmtId="10" fontId="57" fillId="2" borderId="1" applyNumberFormat="0" applyBorder="0" applyAlignment="0" applyProtection="0"/>
    <xf numFmtId="10" fontId="57" fillId="2" borderId="1" applyNumberFormat="0" applyBorder="0" applyAlignment="0" applyProtection="0"/>
    <xf numFmtId="10" fontId="57" fillId="2" borderId="1" applyNumberFormat="0" applyBorder="0" applyAlignment="0" applyProtection="0"/>
    <xf numFmtId="10" fontId="57" fillId="2" borderId="1" applyNumberFormat="0" applyBorder="0" applyAlignment="0" applyProtection="0"/>
    <xf numFmtId="10" fontId="57" fillId="2" borderId="1" applyNumberFormat="0" applyBorder="0" applyAlignment="0" applyProtection="0"/>
    <xf numFmtId="10" fontId="57" fillId="2" borderId="1" applyNumberFormat="0" applyBorder="0" applyAlignment="0" applyProtection="0"/>
    <xf numFmtId="10" fontId="57" fillId="2" borderId="1" applyNumberFormat="0" applyBorder="0" applyAlignment="0" applyProtection="0"/>
    <xf numFmtId="10" fontId="57" fillId="2" borderId="1" applyNumberFormat="0" applyBorder="0" applyAlignment="0" applyProtection="0"/>
    <xf numFmtId="10" fontId="57" fillId="2" borderId="1" applyNumberFormat="0" applyBorder="0" applyAlignment="0" applyProtection="0"/>
    <xf numFmtId="10" fontId="57" fillId="2" borderId="1" applyNumberFormat="0" applyBorder="0" applyAlignment="0" applyProtection="0"/>
    <xf numFmtId="10" fontId="57" fillId="2" borderId="1" applyNumberFormat="0" applyBorder="0" applyAlignment="0" applyProtection="0"/>
    <xf numFmtId="10" fontId="57" fillId="2" borderId="1" applyNumberFormat="0" applyBorder="0" applyAlignment="0" applyProtection="0"/>
    <xf numFmtId="10" fontId="57" fillId="2" borderId="1" applyNumberFormat="0" applyBorder="0" applyAlignment="0" applyProtection="0"/>
    <xf numFmtId="10" fontId="57" fillId="2" borderId="1" applyNumberFormat="0" applyBorder="0" applyAlignment="0" applyProtection="0"/>
    <xf numFmtId="10" fontId="57" fillId="2" borderId="1" applyNumberFormat="0" applyBorder="0" applyAlignment="0" applyProtection="0"/>
    <xf numFmtId="10" fontId="57" fillId="2" borderId="1" applyNumberFormat="0" applyBorder="0" applyAlignment="0" applyProtection="0"/>
    <xf numFmtId="10" fontId="57" fillId="2" borderId="1" applyNumberFormat="0" applyBorder="0" applyAlignment="0" applyProtection="0"/>
    <xf numFmtId="10" fontId="57" fillId="2" borderId="1" applyNumberFormat="0" applyBorder="0" applyAlignment="0" applyProtection="0"/>
    <xf numFmtId="10" fontId="57" fillId="2" borderId="1" applyNumberFormat="0" applyBorder="0" applyAlignment="0" applyProtection="0"/>
    <xf numFmtId="10" fontId="57" fillId="2" borderId="1" applyNumberFormat="0" applyBorder="0" applyAlignment="0" applyProtection="0"/>
    <xf numFmtId="10" fontId="57" fillId="2" borderId="1" applyNumberFormat="0" applyBorder="0" applyAlignment="0" applyProtection="0"/>
    <xf numFmtId="10" fontId="57" fillId="2" borderId="1" applyNumberFormat="0" applyBorder="0" applyAlignment="0" applyProtection="0"/>
    <xf numFmtId="10" fontId="57" fillId="2" borderId="1" applyNumberFormat="0" applyBorder="0" applyAlignment="0" applyProtection="0"/>
    <xf numFmtId="10" fontId="57" fillId="2" borderId="1" applyNumberFormat="0" applyBorder="0" applyAlignment="0" applyProtection="0"/>
    <xf numFmtId="10" fontId="57" fillId="2" borderId="1" applyNumberFormat="0" applyBorder="0" applyAlignment="0" applyProtection="0"/>
    <xf numFmtId="10" fontId="57" fillId="2" borderId="1" applyNumberFormat="0" applyBorder="0" applyAlignment="0" applyProtection="0"/>
    <xf numFmtId="10" fontId="57" fillId="2" borderId="1" applyNumberFormat="0" applyBorder="0" applyAlignment="0" applyProtection="0"/>
    <xf numFmtId="10" fontId="57" fillId="2" borderId="1" applyNumberFormat="0" applyBorder="0" applyAlignment="0" applyProtection="0"/>
    <xf numFmtId="10" fontId="57" fillId="2" borderId="1" applyNumberFormat="0" applyBorder="0" applyAlignment="0" applyProtection="0"/>
    <xf numFmtId="10" fontId="57" fillId="2" borderId="1" applyNumberFormat="0" applyBorder="0" applyAlignment="0" applyProtection="0"/>
    <xf numFmtId="10" fontId="57" fillId="2" borderId="1" applyNumberFormat="0" applyBorder="0" applyAlignment="0" applyProtection="0"/>
    <xf numFmtId="10" fontId="57" fillId="2" borderId="1" applyNumberFormat="0" applyBorder="0" applyAlignment="0" applyProtection="0"/>
    <xf numFmtId="10" fontId="57" fillId="2" borderId="1" applyNumberFormat="0" applyBorder="0" applyAlignment="0" applyProtection="0"/>
    <xf numFmtId="10" fontId="57" fillId="2" borderId="1" applyNumberFormat="0" applyBorder="0" applyAlignment="0" applyProtection="0"/>
    <xf numFmtId="10" fontId="57" fillId="2" borderId="1" applyNumberFormat="0" applyBorder="0" applyAlignment="0" applyProtection="0"/>
    <xf numFmtId="10" fontId="57" fillId="2" borderId="1" applyNumberFormat="0" applyBorder="0" applyAlignment="0" applyProtection="0"/>
    <xf numFmtId="10" fontId="57" fillId="2" borderId="1" applyNumberFormat="0" applyBorder="0" applyAlignment="0" applyProtection="0"/>
    <xf numFmtId="10" fontId="57" fillId="2" borderId="1" applyNumberFormat="0" applyBorder="0" applyAlignment="0" applyProtection="0"/>
    <xf numFmtId="10" fontId="57" fillId="2" borderId="1" applyNumberFormat="0" applyBorder="0" applyAlignment="0" applyProtection="0"/>
    <xf numFmtId="10" fontId="57" fillId="2" borderId="1" applyNumberFormat="0" applyBorder="0" applyAlignment="0" applyProtection="0"/>
    <xf numFmtId="10" fontId="57" fillId="2" borderId="1" applyNumberFormat="0" applyBorder="0" applyAlignment="0" applyProtection="0"/>
    <xf numFmtId="10" fontId="57" fillId="2" borderId="1" applyNumberFormat="0" applyBorder="0" applyAlignment="0" applyProtection="0"/>
    <xf numFmtId="10" fontId="57" fillId="2" borderId="1" applyNumberFormat="0" applyBorder="0" applyAlignment="0" applyProtection="0"/>
    <xf numFmtId="10" fontId="57" fillId="2" borderId="1" applyNumberFormat="0" applyBorder="0" applyAlignment="0" applyProtection="0"/>
    <xf numFmtId="10" fontId="57" fillId="2" borderId="1" applyNumberFormat="0" applyBorder="0" applyAlignment="0" applyProtection="0"/>
    <xf numFmtId="10" fontId="57" fillId="2" borderId="1" applyNumberFormat="0" applyBorder="0" applyAlignment="0" applyProtection="0"/>
    <xf numFmtId="10" fontId="57" fillId="2" borderId="1" applyNumberFormat="0" applyBorder="0" applyAlignment="0" applyProtection="0"/>
    <xf numFmtId="10" fontId="57" fillId="2" borderId="1" applyNumberFormat="0" applyBorder="0" applyAlignment="0" applyProtection="0"/>
    <xf numFmtId="10" fontId="57" fillId="2" borderId="1" applyNumberFormat="0" applyBorder="0" applyAlignment="0" applyProtection="0"/>
    <xf numFmtId="10" fontId="57" fillId="2" borderId="1" applyNumberFormat="0" applyBorder="0" applyAlignment="0" applyProtection="0"/>
    <xf numFmtId="10" fontId="57" fillId="2" borderId="1" applyNumberFormat="0" applyBorder="0" applyAlignment="0" applyProtection="0"/>
    <xf numFmtId="10" fontId="57" fillId="2" borderId="1" applyNumberFormat="0" applyBorder="0" applyAlignment="0" applyProtection="0"/>
    <xf numFmtId="10" fontId="57" fillId="2" borderId="1" applyNumberFormat="0" applyBorder="0" applyAlignment="0" applyProtection="0"/>
    <xf numFmtId="10" fontId="57" fillId="2" borderId="1" applyNumberFormat="0" applyBorder="0" applyAlignment="0" applyProtection="0"/>
    <xf numFmtId="10" fontId="57" fillId="2" borderId="1" applyNumberFormat="0" applyBorder="0" applyAlignment="0" applyProtection="0"/>
    <xf numFmtId="10" fontId="57" fillId="2" borderId="1" applyNumberFormat="0" applyBorder="0" applyAlignment="0" applyProtection="0"/>
    <xf numFmtId="10" fontId="57" fillId="2" borderId="1" applyNumberFormat="0" applyBorder="0" applyAlignment="0" applyProtection="0"/>
    <xf numFmtId="10" fontId="57" fillId="2" borderId="1" applyNumberFormat="0" applyBorder="0" applyAlignment="0" applyProtection="0"/>
    <xf numFmtId="10" fontId="57" fillId="2" borderId="1" applyNumberFormat="0" applyBorder="0" applyAlignment="0" applyProtection="0"/>
    <xf numFmtId="10" fontId="57" fillId="2" borderId="1" applyNumberFormat="0" applyBorder="0" applyAlignment="0" applyProtection="0"/>
    <xf numFmtId="10" fontId="57" fillId="2" borderId="1" applyNumberFormat="0" applyBorder="0" applyAlignment="0" applyProtection="0"/>
    <xf numFmtId="10" fontId="57" fillId="2" borderId="1" applyNumberFormat="0" applyBorder="0" applyAlignment="0" applyProtection="0"/>
    <xf numFmtId="10" fontId="57" fillId="2" borderId="1" applyNumberFormat="0" applyBorder="0" applyAlignment="0" applyProtection="0"/>
    <xf numFmtId="10" fontId="57" fillId="2" borderId="1" applyNumberFormat="0" applyBorder="0" applyAlignment="0" applyProtection="0"/>
    <xf numFmtId="10" fontId="57" fillId="2" borderId="1" applyNumberFormat="0" applyBorder="0" applyAlignment="0" applyProtection="0"/>
    <xf numFmtId="10" fontId="57" fillId="2" borderId="1" applyNumberFormat="0" applyBorder="0" applyAlignment="0" applyProtection="0"/>
    <xf numFmtId="10" fontId="57" fillId="2" borderId="1" applyNumberFormat="0" applyBorder="0" applyAlignment="0" applyProtection="0"/>
    <xf numFmtId="10" fontId="57" fillId="2" borderId="1" applyNumberFormat="0" applyBorder="0" applyAlignment="0" applyProtection="0"/>
    <xf numFmtId="10" fontId="57" fillId="2" borderId="1" applyNumberFormat="0" applyBorder="0" applyAlignment="0" applyProtection="0"/>
    <xf numFmtId="10" fontId="57" fillId="2" borderId="1" applyNumberFormat="0" applyBorder="0" applyAlignment="0" applyProtection="0"/>
    <xf numFmtId="10" fontId="57" fillId="2" borderId="1" applyNumberFormat="0" applyBorder="0" applyAlignment="0" applyProtection="0"/>
    <xf numFmtId="10" fontId="57" fillId="2" borderId="1" applyNumberFormat="0" applyBorder="0" applyAlignment="0" applyProtection="0"/>
    <xf numFmtId="10" fontId="57" fillId="2" borderId="1" applyNumberFormat="0" applyBorder="0" applyAlignment="0" applyProtection="0"/>
    <xf numFmtId="10" fontId="57" fillId="2" borderId="1" applyNumberFormat="0" applyBorder="0" applyAlignment="0" applyProtection="0"/>
    <xf numFmtId="10" fontId="57" fillId="2" borderId="1" applyNumberFormat="0" applyBorder="0" applyAlignment="0" applyProtection="0"/>
    <xf numFmtId="10" fontId="57" fillId="2" borderId="1" applyNumberFormat="0" applyBorder="0" applyAlignment="0" applyProtection="0"/>
    <xf numFmtId="10" fontId="57" fillId="2" borderId="1" applyNumberFormat="0" applyBorder="0" applyAlignment="0" applyProtection="0"/>
    <xf numFmtId="10" fontId="57" fillId="2" borderId="1" applyNumberFormat="0" applyBorder="0" applyAlignment="0" applyProtection="0"/>
    <xf numFmtId="10" fontId="57" fillId="2" borderId="1" applyNumberFormat="0" applyBorder="0" applyAlignment="0" applyProtection="0"/>
    <xf numFmtId="10" fontId="57" fillId="2" borderId="1" applyNumberFormat="0" applyBorder="0" applyAlignment="0" applyProtection="0"/>
    <xf numFmtId="10" fontId="57" fillId="2" borderId="1" applyNumberFormat="0" applyBorder="0" applyAlignment="0" applyProtection="0"/>
    <xf numFmtId="10" fontId="57" fillId="2" borderId="1" applyNumberFormat="0" applyBorder="0" applyAlignment="0" applyProtection="0"/>
    <xf numFmtId="10" fontId="57" fillId="2" borderId="1" applyNumberFormat="0" applyBorder="0" applyAlignment="0" applyProtection="0"/>
    <xf numFmtId="10" fontId="57" fillId="2" borderId="1" applyNumberFormat="0" applyBorder="0" applyAlignment="0" applyProtection="0"/>
    <xf numFmtId="10" fontId="57" fillId="2" borderId="1" applyNumberFormat="0" applyBorder="0" applyAlignment="0" applyProtection="0"/>
    <xf numFmtId="10" fontId="57" fillId="2" borderId="1" applyNumberFormat="0" applyBorder="0" applyAlignment="0" applyProtection="0"/>
    <xf numFmtId="10" fontId="57" fillId="2" borderId="1" applyNumberFormat="0" applyBorder="0" applyAlignment="0" applyProtection="0"/>
    <xf numFmtId="10" fontId="57" fillId="2" borderId="1" applyNumberFormat="0" applyBorder="0" applyAlignment="0" applyProtection="0"/>
    <xf numFmtId="10" fontId="57" fillId="2" borderId="1" applyNumberFormat="0" applyBorder="0" applyAlignment="0" applyProtection="0"/>
    <xf numFmtId="10" fontId="57" fillId="2" borderId="1" applyNumberFormat="0" applyBorder="0" applyAlignment="0" applyProtection="0"/>
    <xf numFmtId="10" fontId="57" fillId="2" borderId="1" applyNumberFormat="0" applyBorder="0" applyAlignment="0" applyProtection="0"/>
    <xf numFmtId="10" fontId="57" fillId="2" borderId="1" applyNumberFormat="0" applyBorder="0" applyAlignment="0" applyProtection="0"/>
    <xf numFmtId="10" fontId="57" fillId="2" borderId="1" applyNumberFormat="0" applyBorder="0" applyAlignment="0" applyProtection="0"/>
    <xf numFmtId="10" fontId="57" fillId="2" borderId="1" applyNumberFormat="0" applyBorder="0" applyAlignment="0" applyProtection="0"/>
    <xf numFmtId="10" fontId="57" fillId="2" borderId="1" applyNumberFormat="0" applyBorder="0" applyAlignment="0" applyProtection="0"/>
    <xf numFmtId="10" fontId="57" fillId="2" borderId="1" applyNumberFormat="0" applyBorder="0" applyAlignment="0" applyProtection="0"/>
    <xf numFmtId="10" fontId="57" fillId="2" borderId="1" applyNumberFormat="0" applyBorder="0" applyAlignment="0" applyProtection="0"/>
    <xf numFmtId="10" fontId="57" fillId="2" borderId="1" applyNumberFormat="0" applyBorder="0" applyAlignment="0" applyProtection="0"/>
    <xf numFmtId="10" fontId="57" fillId="2" borderId="1" applyNumberFormat="0" applyBorder="0" applyAlignment="0" applyProtection="0"/>
    <xf numFmtId="10" fontId="57" fillId="2" borderId="1" applyNumberFormat="0" applyBorder="0" applyAlignment="0" applyProtection="0"/>
    <xf numFmtId="10" fontId="57" fillId="2" borderId="1" applyNumberFormat="0" applyBorder="0" applyAlignment="0" applyProtection="0"/>
    <xf numFmtId="10" fontId="57" fillId="2" borderId="1" applyNumberFormat="0" applyBorder="0" applyAlignment="0" applyProtection="0"/>
    <xf numFmtId="10" fontId="57" fillId="2" borderId="1" applyNumberFormat="0" applyBorder="0" applyAlignment="0" applyProtection="0"/>
    <xf numFmtId="10" fontId="57" fillId="2" borderId="1" applyNumberFormat="0" applyBorder="0" applyAlignment="0" applyProtection="0"/>
    <xf numFmtId="10" fontId="57" fillId="2" borderId="1" applyNumberFormat="0" applyBorder="0" applyAlignment="0" applyProtection="0"/>
    <xf numFmtId="10" fontId="57" fillId="2" borderId="1" applyNumberFormat="0" applyBorder="0" applyAlignment="0" applyProtection="0"/>
    <xf numFmtId="10" fontId="57" fillId="2" borderId="1" applyNumberFormat="0" applyBorder="0" applyAlignment="0" applyProtection="0"/>
    <xf numFmtId="10" fontId="57" fillId="2" borderId="1" applyNumberFormat="0" applyBorder="0" applyAlignment="0" applyProtection="0"/>
    <xf numFmtId="10" fontId="57" fillId="2" borderId="1" applyNumberFormat="0" applyBorder="0" applyAlignment="0" applyProtection="0"/>
    <xf numFmtId="10" fontId="57" fillId="2" borderId="1" applyNumberFormat="0" applyBorder="0" applyAlignment="0" applyProtection="0"/>
    <xf numFmtId="10" fontId="57" fillId="2" borderId="1" applyNumberFormat="0" applyBorder="0" applyAlignment="0" applyProtection="0"/>
    <xf numFmtId="10" fontId="57" fillId="2" borderId="1" applyNumberFormat="0" applyBorder="0" applyAlignment="0" applyProtection="0"/>
    <xf numFmtId="10" fontId="57" fillId="2" borderId="1" applyNumberFormat="0" applyBorder="0" applyAlignment="0" applyProtection="0"/>
    <xf numFmtId="10" fontId="57" fillId="2" borderId="1" applyNumberFormat="0" applyBorder="0" applyAlignment="0" applyProtection="0"/>
    <xf numFmtId="10" fontId="57" fillId="2" borderId="1" applyNumberFormat="0" applyBorder="0" applyAlignment="0" applyProtection="0"/>
    <xf numFmtId="10" fontId="57" fillId="2" borderId="1" applyNumberFormat="0" applyBorder="0" applyAlignment="0" applyProtection="0"/>
    <xf numFmtId="10" fontId="57" fillId="2" borderId="1" applyNumberFormat="0" applyBorder="0" applyAlignment="0" applyProtection="0"/>
    <xf numFmtId="10" fontId="57" fillId="2" borderId="1" applyNumberFormat="0" applyBorder="0" applyAlignment="0" applyProtection="0"/>
    <xf numFmtId="10" fontId="57" fillId="2" borderId="1" applyNumberFormat="0" applyBorder="0" applyAlignment="0" applyProtection="0"/>
    <xf numFmtId="10" fontId="57" fillId="2" borderId="1" applyNumberFormat="0" applyBorder="0" applyAlignment="0" applyProtection="0"/>
    <xf numFmtId="10" fontId="57" fillId="2" borderId="1" applyNumberFormat="0" applyBorder="0" applyAlignment="0" applyProtection="0"/>
    <xf numFmtId="10" fontId="57" fillId="2" borderId="1" applyNumberFormat="0" applyBorder="0" applyAlignment="0" applyProtection="0"/>
    <xf numFmtId="10" fontId="57" fillId="2" borderId="1" applyNumberFormat="0" applyBorder="0" applyAlignment="0" applyProtection="0"/>
    <xf numFmtId="10" fontId="57" fillId="2" borderId="1" applyNumberFormat="0" applyBorder="0" applyAlignment="0" applyProtection="0"/>
    <xf numFmtId="10" fontId="57" fillId="2" borderId="1" applyNumberFormat="0" applyBorder="0" applyAlignment="0" applyProtection="0"/>
    <xf numFmtId="10" fontId="57" fillId="2" borderId="1" applyNumberFormat="0" applyBorder="0" applyAlignment="0" applyProtection="0"/>
    <xf numFmtId="10" fontId="57" fillId="2" borderId="1" applyNumberFormat="0" applyBorder="0" applyAlignment="0" applyProtection="0"/>
    <xf numFmtId="10" fontId="57" fillId="2" borderId="1" applyNumberFormat="0" applyBorder="0" applyAlignment="0" applyProtection="0"/>
    <xf numFmtId="10" fontId="57" fillId="2" borderId="1" applyNumberFormat="0" applyBorder="0" applyAlignment="0" applyProtection="0"/>
    <xf numFmtId="10" fontId="57" fillId="2" borderId="1" applyNumberFormat="0" applyBorder="0" applyAlignment="0" applyProtection="0"/>
    <xf numFmtId="10" fontId="57" fillId="2" borderId="1" applyNumberFormat="0" applyBorder="0" applyAlignment="0" applyProtection="0"/>
    <xf numFmtId="10" fontId="57" fillId="2" borderId="1" applyNumberFormat="0" applyBorder="0" applyAlignment="0" applyProtection="0"/>
    <xf numFmtId="10" fontId="57" fillId="2" borderId="1" applyNumberFormat="0" applyBorder="0" applyAlignment="0" applyProtection="0"/>
    <xf numFmtId="10" fontId="57" fillId="2" borderId="1" applyNumberFormat="0" applyBorder="0" applyAlignment="0" applyProtection="0"/>
    <xf numFmtId="10" fontId="57" fillId="2" borderId="1" applyNumberFormat="0" applyBorder="0" applyAlignment="0" applyProtection="0"/>
    <xf numFmtId="10" fontId="57" fillId="2" borderId="1" applyNumberFormat="0" applyBorder="0" applyAlignment="0" applyProtection="0"/>
    <xf numFmtId="10" fontId="57" fillId="2" borderId="1" applyNumberFormat="0" applyBorder="0" applyAlignment="0" applyProtection="0"/>
    <xf numFmtId="10" fontId="57" fillId="2" borderId="1" applyNumberFormat="0" applyBorder="0" applyAlignment="0" applyProtection="0"/>
    <xf numFmtId="10" fontId="57" fillId="2" borderId="1" applyNumberFormat="0" applyBorder="0" applyAlignment="0" applyProtection="0"/>
    <xf numFmtId="10" fontId="57" fillId="2" borderId="1" applyNumberFormat="0" applyBorder="0" applyAlignment="0" applyProtection="0"/>
    <xf numFmtId="10" fontId="57" fillId="2" borderId="1" applyNumberFormat="0" applyBorder="0" applyAlignment="0" applyProtection="0"/>
    <xf numFmtId="10" fontId="57" fillId="2" borderId="1" applyNumberFormat="0" applyBorder="0" applyAlignment="0" applyProtection="0"/>
    <xf numFmtId="10" fontId="57" fillId="2" borderId="1" applyNumberFormat="0" applyBorder="0" applyAlignment="0" applyProtection="0"/>
    <xf numFmtId="10" fontId="57" fillId="2" borderId="1" applyNumberFormat="0" applyBorder="0" applyAlignment="0" applyProtection="0"/>
    <xf numFmtId="10" fontId="57" fillId="2" borderId="1" applyNumberFormat="0" applyBorder="0" applyAlignment="0" applyProtection="0"/>
    <xf numFmtId="10" fontId="57" fillId="2" borderId="1" applyNumberFormat="0" applyBorder="0" applyAlignment="0" applyProtection="0"/>
    <xf numFmtId="10" fontId="57" fillId="2" borderId="1" applyNumberFormat="0" applyBorder="0" applyAlignment="0" applyProtection="0"/>
    <xf numFmtId="10" fontId="57" fillId="2" borderId="1" applyNumberFormat="0" applyBorder="0" applyAlignment="0" applyProtection="0"/>
    <xf numFmtId="10" fontId="57" fillId="2" borderId="1" applyNumberFormat="0" applyBorder="0" applyAlignment="0" applyProtection="0"/>
    <xf numFmtId="10" fontId="57" fillId="2" borderId="1" applyNumberFormat="0" applyBorder="0" applyAlignment="0" applyProtection="0"/>
    <xf numFmtId="10" fontId="57" fillId="2" borderId="1" applyNumberFormat="0" applyBorder="0" applyAlignment="0" applyProtection="0"/>
    <xf numFmtId="10" fontId="57" fillId="2" borderId="1" applyNumberFormat="0" applyBorder="0" applyAlignment="0" applyProtection="0"/>
    <xf numFmtId="10" fontId="57" fillId="2" borderId="1" applyNumberFormat="0" applyBorder="0" applyAlignment="0" applyProtection="0"/>
    <xf numFmtId="10" fontId="57" fillId="2" borderId="1" applyNumberFormat="0" applyBorder="0" applyAlignment="0" applyProtection="0"/>
    <xf numFmtId="10" fontId="57" fillId="2" borderId="1" applyNumberFormat="0" applyBorder="0" applyAlignment="0" applyProtection="0"/>
    <xf numFmtId="10" fontId="57" fillId="2" borderId="1" applyNumberFormat="0" applyBorder="0" applyAlignment="0" applyProtection="0"/>
    <xf numFmtId="10" fontId="57" fillId="2" borderId="1" applyNumberFormat="0" applyBorder="0" applyAlignment="0" applyProtection="0"/>
    <xf numFmtId="10" fontId="57" fillId="2" borderId="1" applyNumberFormat="0" applyBorder="0" applyAlignment="0" applyProtection="0"/>
    <xf numFmtId="10" fontId="57" fillId="2" borderId="1" applyNumberFormat="0" applyBorder="0" applyAlignment="0" applyProtection="0"/>
    <xf numFmtId="10" fontId="57" fillId="2" borderId="1" applyNumberFormat="0" applyBorder="0" applyAlignment="0" applyProtection="0"/>
    <xf numFmtId="10" fontId="57" fillId="2" borderId="1" applyNumberFormat="0" applyBorder="0" applyAlignment="0" applyProtection="0"/>
    <xf numFmtId="10" fontId="57" fillId="2" borderId="1" applyNumberFormat="0" applyBorder="0" applyAlignment="0" applyProtection="0"/>
    <xf numFmtId="10" fontId="57" fillId="2" borderId="1" applyNumberFormat="0" applyBorder="0" applyAlignment="0" applyProtection="0"/>
    <xf numFmtId="10" fontId="57" fillId="2" borderId="1" applyNumberFormat="0" applyBorder="0" applyAlignment="0" applyProtection="0"/>
    <xf numFmtId="10" fontId="57" fillId="2" borderId="1" applyNumberFormat="0" applyBorder="0" applyAlignment="0" applyProtection="0"/>
    <xf numFmtId="10" fontId="57" fillId="2" borderId="1" applyNumberFormat="0" applyBorder="0" applyAlignment="0" applyProtection="0"/>
    <xf numFmtId="10" fontId="57" fillId="2" borderId="1" applyNumberFormat="0" applyBorder="0" applyAlignment="0" applyProtection="0"/>
    <xf numFmtId="10" fontId="57" fillId="2" borderId="1" applyNumberFormat="0" applyBorder="0" applyAlignment="0" applyProtection="0"/>
    <xf numFmtId="10" fontId="57" fillId="2" borderId="1" applyNumberFormat="0" applyBorder="0" applyAlignment="0" applyProtection="0"/>
    <xf numFmtId="10" fontId="57" fillId="2" borderId="1" applyNumberFormat="0" applyBorder="0" applyAlignment="0" applyProtection="0"/>
    <xf numFmtId="10" fontId="57" fillId="2" borderId="1" applyNumberFormat="0" applyBorder="0" applyAlignment="0" applyProtection="0"/>
    <xf numFmtId="10" fontId="57" fillId="2" borderId="1" applyNumberFormat="0" applyBorder="0" applyAlignment="0" applyProtection="0"/>
    <xf numFmtId="10" fontId="57" fillId="2" borderId="1" applyNumberFormat="0" applyBorder="0" applyAlignment="0" applyProtection="0"/>
    <xf numFmtId="10" fontId="57" fillId="2" borderId="1" applyNumberFormat="0" applyBorder="0" applyAlignment="0" applyProtection="0"/>
    <xf numFmtId="10" fontId="57" fillId="2" borderId="1" applyNumberFormat="0" applyBorder="0" applyAlignment="0" applyProtection="0"/>
    <xf numFmtId="10" fontId="57" fillId="2" borderId="1" applyNumberFormat="0" applyBorder="0" applyAlignment="0" applyProtection="0"/>
    <xf numFmtId="10" fontId="57" fillId="2" borderId="1" applyNumberFormat="0" applyBorder="0" applyAlignment="0" applyProtection="0"/>
    <xf numFmtId="10" fontId="57" fillId="2" borderId="1" applyNumberFormat="0" applyBorder="0" applyAlignment="0" applyProtection="0"/>
    <xf numFmtId="0" fontId="66" fillId="35" borderId="19" applyNumberFormat="0" applyAlignment="0" applyProtection="0"/>
    <xf numFmtId="0" fontId="66" fillId="35" borderId="19" applyNumberFormat="0" applyAlignment="0" applyProtection="0"/>
    <xf numFmtId="0" fontId="66" fillId="35" borderId="19" applyNumberFormat="0" applyAlignment="0" applyProtection="0"/>
    <xf numFmtId="0" fontId="66" fillId="35" borderId="19" applyNumberFormat="0" applyAlignment="0" applyProtection="0"/>
    <xf numFmtId="0" fontId="66" fillId="35" borderId="19" applyNumberFormat="0" applyAlignment="0" applyProtection="0"/>
    <xf numFmtId="0" fontId="66" fillId="35" borderId="19" applyNumberFormat="0" applyAlignment="0" applyProtection="0"/>
    <xf numFmtId="0" fontId="66" fillId="35" borderId="19" applyNumberFormat="0" applyAlignment="0" applyProtection="0"/>
    <xf numFmtId="0" fontId="66" fillId="35" borderId="19" applyNumberFormat="0" applyAlignment="0" applyProtection="0"/>
    <xf numFmtId="0" fontId="66" fillId="35" borderId="19" applyNumberFormat="0" applyAlignment="0" applyProtection="0"/>
    <xf numFmtId="0" fontId="66" fillId="35" borderId="19" applyNumberFormat="0" applyAlignment="0" applyProtection="0"/>
    <xf numFmtId="0" fontId="66" fillId="35" borderId="19" applyNumberFormat="0" applyAlignment="0" applyProtection="0"/>
    <xf numFmtId="0" fontId="66" fillId="35" borderId="19" applyNumberFormat="0" applyAlignment="0" applyProtection="0"/>
    <xf numFmtId="0" fontId="66" fillId="35" borderId="19" applyNumberFormat="0" applyAlignment="0" applyProtection="0"/>
    <xf numFmtId="0" fontId="66" fillId="35" borderId="19" applyNumberFormat="0" applyAlignment="0" applyProtection="0"/>
    <xf numFmtId="0" fontId="66" fillId="35" borderId="19" applyNumberFormat="0" applyAlignment="0" applyProtection="0"/>
    <xf numFmtId="0" fontId="66" fillId="35" borderId="19" applyNumberFormat="0" applyAlignment="0" applyProtection="0"/>
    <xf numFmtId="0" fontId="66" fillId="35" borderId="19" applyNumberFormat="0" applyAlignment="0" applyProtection="0"/>
    <xf numFmtId="0" fontId="66" fillId="35" borderId="19" applyNumberFormat="0" applyAlignment="0" applyProtection="0"/>
    <xf numFmtId="0" fontId="66" fillId="35" borderId="19" applyNumberFormat="0" applyAlignment="0" applyProtection="0"/>
    <xf numFmtId="0" fontId="66" fillId="35" borderId="19" applyNumberFormat="0" applyAlignment="0" applyProtection="0"/>
    <xf numFmtId="0" fontId="66" fillId="35" borderId="19" applyNumberFormat="0" applyAlignment="0" applyProtection="0"/>
    <xf numFmtId="0" fontId="66" fillId="35" borderId="19" applyNumberFormat="0" applyAlignment="0" applyProtection="0"/>
    <xf numFmtId="0" fontId="66" fillId="35" borderId="19" applyNumberFormat="0" applyAlignment="0" applyProtection="0"/>
    <xf numFmtId="0" fontId="66" fillId="35" borderId="19" applyNumberFormat="0" applyAlignment="0" applyProtection="0"/>
    <xf numFmtId="0" fontId="66" fillId="35" borderId="19" applyNumberFormat="0" applyAlignment="0" applyProtection="0"/>
    <xf numFmtId="0" fontId="66" fillId="35" borderId="19" applyNumberFormat="0" applyAlignment="0" applyProtection="0"/>
    <xf numFmtId="0" fontId="66" fillId="35" borderId="19" applyNumberFormat="0" applyAlignment="0" applyProtection="0"/>
    <xf numFmtId="0" fontId="66" fillId="35" borderId="19" applyNumberFormat="0" applyAlignment="0" applyProtection="0"/>
    <xf numFmtId="0" fontId="66" fillId="35" borderId="19" applyNumberFormat="0" applyAlignment="0" applyProtection="0"/>
    <xf numFmtId="0" fontId="66" fillId="35" borderId="19" applyNumberFormat="0" applyAlignment="0" applyProtection="0"/>
    <xf numFmtId="0" fontId="66" fillId="35" borderId="19" applyNumberFormat="0" applyAlignment="0" applyProtection="0"/>
    <xf numFmtId="0" fontId="66" fillId="35" borderId="19" applyNumberFormat="0" applyAlignment="0" applyProtection="0"/>
    <xf numFmtId="0" fontId="66" fillId="35" borderId="19" applyNumberFormat="0" applyAlignment="0" applyProtection="0"/>
    <xf numFmtId="0" fontId="66" fillId="35" borderId="19" applyNumberFormat="0" applyAlignment="0" applyProtection="0"/>
    <xf numFmtId="0" fontId="66" fillId="35" borderId="19" applyNumberFormat="0" applyAlignment="0" applyProtection="0"/>
    <xf numFmtId="0" fontId="66" fillId="35" borderId="19" applyNumberFormat="0" applyAlignment="0" applyProtection="0"/>
    <xf numFmtId="0" fontId="66" fillId="35" borderId="19" applyNumberFormat="0" applyAlignment="0" applyProtection="0"/>
    <xf numFmtId="0" fontId="66" fillId="35" borderId="19" applyNumberFormat="0" applyAlignment="0" applyProtection="0"/>
    <xf numFmtId="0" fontId="66" fillId="35" borderId="19" applyNumberFormat="0" applyAlignment="0" applyProtection="0"/>
    <xf numFmtId="0" fontId="66" fillId="35" borderId="19" applyNumberFormat="0" applyAlignment="0" applyProtection="0"/>
    <xf numFmtId="0" fontId="66" fillId="35" borderId="19" applyNumberFormat="0" applyAlignment="0" applyProtection="0"/>
    <xf numFmtId="0" fontId="66" fillId="35" borderId="19" applyNumberFormat="0" applyAlignment="0" applyProtection="0"/>
    <xf numFmtId="0" fontId="66" fillId="35" borderId="19" applyNumberFormat="0" applyAlignment="0" applyProtection="0"/>
    <xf numFmtId="0" fontId="66" fillId="35" borderId="19" applyNumberFormat="0" applyAlignment="0" applyProtection="0"/>
    <xf numFmtId="0" fontId="66" fillId="35" borderId="19" applyNumberFormat="0" applyAlignment="0" applyProtection="0"/>
    <xf numFmtId="0" fontId="66" fillId="35" borderId="19" applyNumberFormat="0" applyAlignment="0" applyProtection="0"/>
    <xf numFmtId="0" fontId="66" fillId="35" borderId="19" applyNumberFormat="0" applyAlignment="0" applyProtection="0"/>
    <xf numFmtId="0" fontId="66" fillId="35" borderId="19" applyNumberFormat="0" applyAlignment="0" applyProtection="0"/>
    <xf numFmtId="0" fontId="66" fillId="35" borderId="19" applyNumberFormat="0" applyAlignment="0" applyProtection="0"/>
    <xf numFmtId="0" fontId="66" fillId="35" borderId="19" applyNumberFormat="0" applyAlignment="0" applyProtection="0"/>
    <xf numFmtId="0" fontId="66" fillId="35" borderId="19" applyNumberFormat="0" applyAlignment="0" applyProtection="0"/>
    <xf numFmtId="0" fontId="66" fillId="35" borderId="19" applyNumberFormat="0" applyAlignment="0" applyProtection="0"/>
    <xf numFmtId="0" fontId="66" fillId="35" borderId="19" applyNumberFormat="0" applyAlignment="0" applyProtection="0"/>
    <xf numFmtId="0" fontId="66" fillId="35" borderId="19" applyNumberFormat="0" applyAlignment="0" applyProtection="0"/>
    <xf numFmtId="0" fontId="66" fillId="35" borderId="19" applyNumberFormat="0" applyAlignment="0" applyProtection="0"/>
    <xf numFmtId="0" fontId="66" fillId="35" borderId="19" applyNumberFormat="0" applyAlignment="0" applyProtection="0"/>
    <xf numFmtId="0" fontId="66" fillId="35" borderId="19" applyNumberFormat="0" applyAlignment="0" applyProtection="0"/>
    <xf numFmtId="0" fontId="66" fillId="35" borderId="19" applyNumberFormat="0" applyAlignment="0" applyProtection="0"/>
    <xf numFmtId="0" fontId="66" fillId="35" borderId="19" applyNumberFormat="0" applyAlignment="0" applyProtection="0"/>
    <xf numFmtId="0" fontId="66" fillId="35" borderId="19" applyNumberFormat="0" applyAlignment="0" applyProtection="0"/>
    <xf numFmtId="0" fontId="66" fillId="35" borderId="19" applyNumberFormat="0" applyAlignment="0" applyProtection="0"/>
    <xf numFmtId="0" fontId="66" fillId="35" borderId="19" applyNumberFormat="0" applyAlignment="0" applyProtection="0"/>
    <xf numFmtId="0" fontId="66" fillId="35" borderId="19" applyNumberFormat="0" applyAlignment="0" applyProtection="0"/>
    <xf numFmtId="0" fontId="66" fillId="35" borderId="19" applyNumberFormat="0" applyAlignment="0" applyProtection="0"/>
    <xf numFmtId="0" fontId="66" fillId="35" borderId="19" applyNumberFormat="0" applyAlignment="0" applyProtection="0"/>
    <xf numFmtId="0" fontId="66" fillId="35" borderId="19" applyNumberFormat="0" applyAlignment="0" applyProtection="0"/>
    <xf numFmtId="0" fontId="66" fillId="35" borderId="19" applyNumberFormat="0" applyAlignment="0" applyProtection="0"/>
    <xf numFmtId="0" fontId="66" fillId="35" borderId="19" applyNumberFormat="0" applyAlignment="0" applyProtection="0"/>
    <xf numFmtId="0" fontId="66" fillId="35" borderId="19" applyNumberFormat="0" applyAlignment="0" applyProtection="0"/>
    <xf numFmtId="0" fontId="66" fillId="35" borderId="19" applyNumberFormat="0" applyAlignment="0" applyProtection="0"/>
    <xf numFmtId="0" fontId="66" fillId="35" borderId="19" applyNumberFormat="0" applyAlignment="0" applyProtection="0"/>
    <xf numFmtId="0" fontId="66" fillId="35" borderId="19" applyNumberFormat="0" applyAlignment="0" applyProtection="0"/>
    <xf numFmtId="0" fontId="66" fillId="35" borderId="19" applyNumberFormat="0" applyAlignment="0" applyProtection="0"/>
    <xf numFmtId="0" fontId="66" fillId="35" borderId="19" applyNumberFormat="0" applyAlignment="0" applyProtection="0"/>
    <xf numFmtId="0" fontId="66" fillId="35" borderId="19" applyNumberFormat="0" applyAlignment="0" applyProtection="0"/>
    <xf numFmtId="0" fontId="66" fillId="35" borderId="19" applyNumberFormat="0" applyAlignment="0" applyProtection="0"/>
    <xf numFmtId="0" fontId="66" fillId="35" borderId="19" applyNumberFormat="0" applyAlignment="0" applyProtection="0"/>
    <xf numFmtId="0" fontId="66" fillId="35" borderId="19" applyNumberFormat="0" applyAlignment="0" applyProtection="0"/>
    <xf numFmtId="0" fontId="66" fillId="35" borderId="19" applyNumberFormat="0" applyAlignment="0" applyProtection="0"/>
    <xf numFmtId="0" fontId="66" fillId="35" borderId="19" applyNumberFormat="0" applyAlignment="0" applyProtection="0"/>
    <xf numFmtId="0" fontId="66" fillId="35" borderId="19" applyNumberFormat="0" applyAlignment="0" applyProtection="0"/>
    <xf numFmtId="0" fontId="66" fillId="35" borderId="19" applyNumberFormat="0" applyAlignment="0" applyProtection="0"/>
    <xf numFmtId="0" fontId="66" fillId="35" borderId="19" applyNumberFormat="0" applyAlignment="0" applyProtection="0"/>
    <xf numFmtId="0" fontId="66" fillId="35" borderId="19" applyNumberFormat="0" applyAlignment="0" applyProtection="0"/>
    <xf numFmtId="0" fontId="66" fillId="35" borderId="19" applyNumberFormat="0" applyAlignment="0" applyProtection="0"/>
    <xf numFmtId="0" fontId="66" fillId="35" borderId="19" applyNumberFormat="0" applyAlignment="0" applyProtection="0"/>
    <xf numFmtId="0" fontId="66" fillId="35" borderId="19" applyNumberFormat="0" applyAlignment="0" applyProtection="0"/>
    <xf numFmtId="0" fontId="66" fillId="35" borderId="19" applyNumberFormat="0" applyAlignment="0" applyProtection="0"/>
    <xf numFmtId="0" fontId="66" fillId="35" borderId="19" applyNumberFormat="0" applyAlignment="0" applyProtection="0"/>
    <xf numFmtId="0" fontId="66" fillId="35" borderId="19" applyNumberFormat="0" applyAlignment="0" applyProtection="0"/>
    <xf numFmtId="0" fontId="66" fillId="35" borderId="19" applyNumberFormat="0" applyAlignment="0" applyProtection="0"/>
    <xf numFmtId="0" fontId="66" fillId="35" borderId="19" applyNumberFormat="0" applyAlignment="0" applyProtection="0"/>
    <xf numFmtId="0" fontId="66" fillId="35" borderId="19" applyNumberFormat="0" applyAlignment="0" applyProtection="0"/>
    <xf numFmtId="0" fontId="66" fillId="35" borderId="19" applyNumberFormat="0" applyAlignment="0" applyProtection="0"/>
    <xf numFmtId="0" fontId="66" fillId="35" borderId="19" applyNumberFormat="0" applyAlignment="0" applyProtection="0"/>
    <xf numFmtId="0" fontId="66" fillId="35" borderId="19" applyNumberFormat="0" applyAlignment="0" applyProtection="0"/>
    <xf numFmtId="0" fontId="66" fillId="35" borderId="19" applyNumberFormat="0" applyAlignment="0" applyProtection="0"/>
    <xf numFmtId="0" fontId="66" fillId="35" borderId="19" applyNumberFormat="0" applyAlignment="0" applyProtection="0"/>
    <xf numFmtId="0" fontId="66" fillId="35" borderId="19" applyNumberFormat="0" applyAlignment="0" applyProtection="0"/>
    <xf numFmtId="0" fontId="66" fillId="35" borderId="19" applyNumberFormat="0" applyAlignment="0" applyProtection="0"/>
    <xf numFmtId="0" fontId="66" fillId="35" borderId="19" applyNumberFormat="0" applyAlignment="0" applyProtection="0"/>
    <xf numFmtId="0" fontId="66" fillId="35" borderId="19" applyNumberFormat="0" applyAlignment="0" applyProtection="0"/>
    <xf numFmtId="0" fontId="66" fillId="35" borderId="19" applyNumberFormat="0" applyAlignment="0" applyProtection="0"/>
    <xf numFmtId="0" fontId="66" fillId="35" borderId="19" applyNumberFormat="0" applyAlignment="0" applyProtection="0"/>
    <xf numFmtId="0" fontId="66" fillId="35" borderId="19" applyNumberFormat="0" applyAlignment="0" applyProtection="0"/>
    <xf numFmtId="0" fontId="66" fillId="35" borderId="19" applyNumberFormat="0" applyAlignment="0" applyProtection="0"/>
    <xf numFmtId="0" fontId="66" fillId="35" borderId="19" applyNumberFormat="0" applyAlignment="0" applyProtection="0"/>
    <xf numFmtId="0" fontId="66" fillId="35" borderId="19" applyNumberFormat="0" applyAlignment="0" applyProtection="0"/>
    <xf numFmtId="0" fontId="66" fillId="35" borderId="19" applyNumberFormat="0" applyAlignment="0" applyProtection="0"/>
    <xf numFmtId="0" fontId="66" fillId="35" borderId="19" applyNumberFormat="0" applyAlignment="0" applyProtection="0"/>
    <xf numFmtId="0" fontId="66" fillId="35" borderId="19" applyNumberFormat="0" applyAlignment="0" applyProtection="0"/>
    <xf numFmtId="0" fontId="66" fillId="35" borderId="19" applyNumberFormat="0" applyAlignment="0" applyProtection="0"/>
    <xf numFmtId="0" fontId="66" fillId="35" borderId="19" applyNumberFormat="0" applyAlignment="0" applyProtection="0"/>
    <xf numFmtId="0" fontId="66" fillId="35" borderId="19" applyNumberFormat="0" applyAlignment="0" applyProtection="0"/>
    <xf numFmtId="0" fontId="66" fillId="35" borderId="19" applyNumberFormat="0" applyAlignment="0" applyProtection="0"/>
    <xf numFmtId="0" fontId="66" fillId="35" borderId="19" applyNumberFormat="0" applyAlignment="0" applyProtection="0"/>
    <xf numFmtId="0" fontId="66" fillId="35" borderId="19" applyNumberFormat="0" applyAlignment="0" applyProtection="0"/>
    <xf numFmtId="0" fontId="66" fillId="35" borderId="19" applyNumberFormat="0" applyAlignment="0" applyProtection="0"/>
    <xf numFmtId="0" fontId="66" fillId="35" borderId="19" applyNumberFormat="0" applyAlignment="0" applyProtection="0"/>
    <xf numFmtId="0" fontId="66" fillId="35" borderId="19" applyNumberFormat="0" applyAlignment="0" applyProtection="0"/>
    <xf numFmtId="0" fontId="66" fillId="35" borderId="19" applyNumberFormat="0" applyAlignment="0" applyProtection="0"/>
    <xf numFmtId="0" fontId="66" fillId="35" borderId="19" applyNumberFormat="0" applyAlignment="0" applyProtection="0"/>
    <xf numFmtId="0" fontId="66" fillId="35" borderId="19" applyNumberFormat="0" applyAlignment="0" applyProtection="0"/>
    <xf numFmtId="0" fontId="66" fillId="35" borderId="19" applyNumberFormat="0" applyAlignment="0" applyProtection="0"/>
    <xf numFmtId="0" fontId="66" fillId="35" borderId="19" applyNumberFormat="0" applyAlignment="0" applyProtection="0"/>
    <xf numFmtId="0" fontId="66" fillId="35" borderId="19" applyNumberFormat="0" applyAlignment="0" applyProtection="0"/>
    <xf numFmtId="0" fontId="66" fillId="35" borderId="19" applyNumberFormat="0" applyAlignment="0" applyProtection="0"/>
    <xf numFmtId="0" fontId="66" fillId="35" borderId="19" applyNumberFormat="0" applyAlignment="0" applyProtection="0"/>
    <xf numFmtId="0" fontId="66" fillId="35" borderId="19" applyNumberFormat="0" applyAlignment="0" applyProtection="0"/>
    <xf numFmtId="0" fontId="66" fillId="35" borderId="19" applyNumberFormat="0" applyAlignment="0" applyProtection="0"/>
    <xf numFmtId="0" fontId="66" fillId="35" borderId="19" applyNumberFormat="0" applyAlignment="0" applyProtection="0"/>
    <xf numFmtId="0" fontId="66" fillId="35" borderId="19" applyNumberFormat="0" applyAlignment="0" applyProtection="0"/>
    <xf numFmtId="0" fontId="66" fillId="35" borderId="19" applyNumberFormat="0" applyAlignment="0" applyProtection="0"/>
    <xf numFmtId="0" fontId="66" fillId="35" borderId="19" applyNumberFormat="0" applyAlignment="0" applyProtection="0"/>
    <xf numFmtId="0" fontId="66" fillId="35" borderId="19" applyNumberFormat="0" applyAlignment="0" applyProtection="0"/>
    <xf numFmtId="0" fontId="66" fillId="35" borderId="19" applyNumberFormat="0" applyAlignment="0" applyProtection="0"/>
    <xf numFmtId="0" fontId="66" fillId="35" borderId="19" applyNumberFormat="0" applyAlignment="0" applyProtection="0"/>
    <xf numFmtId="0" fontId="66" fillId="35" borderId="19" applyNumberFormat="0" applyAlignment="0" applyProtection="0"/>
    <xf numFmtId="0" fontId="66" fillId="35" borderId="19" applyNumberFormat="0" applyAlignment="0" applyProtection="0"/>
    <xf numFmtId="0" fontId="66" fillId="35" borderId="19" applyNumberFormat="0" applyAlignment="0" applyProtection="0"/>
    <xf numFmtId="0" fontId="66" fillId="35" borderId="19" applyNumberFormat="0" applyAlignment="0" applyProtection="0"/>
    <xf numFmtId="0" fontId="66" fillId="35" borderId="19" applyNumberFormat="0" applyAlignment="0" applyProtection="0"/>
    <xf numFmtId="0" fontId="66" fillId="35" borderId="19" applyNumberFormat="0" applyAlignment="0" applyProtection="0"/>
    <xf numFmtId="0" fontId="66" fillId="35" borderId="19" applyNumberFormat="0" applyAlignment="0" applyProtection="0"/>
    <xf numFmtId="0" fontId="66" fillId="35" borderId="19" applyNumberFormat="0" applyAlignment="0" applyProtection="0"/>
    <xf numFmtId="0" fontId="66" fillId="35" borderId="19" applyNumberFormat="0" applyAlignment="0" applyProtection="0"/>
    <xf numFmtId="0" fontId="66" fillId="35" borderId="19" applyNumberFormat="0" applyAlignment="0" applyProtection="0"/>
    <xf numFmtId="0" fontId="66" fillId="35" borderId="19" applyNumberFormat="0" applyAlignment="0" applyProtection="0"/>
    <xf numFmtId="0" fontId="66" fillId="35" borderId="19" applyNumberFormat="0" applyAlignment="0" applyProtection="0"/>
    <xf numFmtId="0" fontId="66" fillId="35" borderId="19" applyNumberFormat="0" applyAlignment="0" applyProtection="0"/>
    <xf numFmtId="0" fontId="66" fillId="35" borderId="19" applyNumberFormat="0" applyAlignment="0" applyProtection="0"/>
    <xf numFmtId="0" fontId="66" fillId="35" borderId="19" applyNumberFormat="0" applyAlignment="0" applyProtection="0"/>
    <xf numFmtId="0" fontId="66" fillId="35" borderId="19" applyNumberFormat="0" applyAlignment="0" applyProtection="0"/>
    <xf numFmtId="0" fontId="66" fillId="35" borderId="19" applyNumberFormat="0" applyAlignment="0" applyProtection="0"/>
    <xf numFmtId="0" fontId="66" fillId="35" borderId="19" applyNumberFormat="0" applyAlignment="0" applyProtection="0"/>
    <xf numFmtId="0" fontId="66" fillId="35" borderId="19" applyNumberFormat="0" applyAlignment="0" applyProtection="0"/>
    <xf numFmtId="0" fontId="66" fillId="35" borderId="19" applyNumberFormat="0" applyAlignment="0" applyProtection="0"/>
    <xf numFmtId="0" fontId="66" fillId="35" borderId="19" applyNumberFormat="0" applyAlignment="0" applyProtection="0"/>
    <xf numFmtId="0" fontId="66" fillId="35" borderId="19" applyNumberFormat="0" applyAlignment="0" applyProtection="0"/>
    <xf numFmtId="0" fontId="66" fillId="35" borderId="19" applyNumberFormat="0" applyAlignment="0" applyProtection="0"/>
    <xf numFmtId="0" fontId="66" fillId="35" borderId="19" applyNumberFormat="0" applyAlignment="0" applyProtection="0"/>
    <xf numFmtId="0" fontId="66" fillId="35" borderId="19" applyNumberFormat="0" applyAlignment="0" applyProtection="0"/>
    <xf numFmtId="0" fontId="66" fillId="35" borderId="19" applyNumberFormat="0" applyAlignment="0" applyProtection="0"/>
    <xf numFmtId="0" fontId="66" fillId="35" borderId="19" applyNumberFormat="0" applyAlignment="0" applyProtection="0"/>
    <xf numFmtId="0" fontId="66" fillId="35" borderId="19" applyNumberFormat="0" applyAlignment="0" applyProtection="0"/>
    <xf numFmtId="0" fontId="66" fillId="35" borderId="19" applyNumberFormat="0" applyAlignment="0" applyProtection="0"/>
    <xf numFmtId="0" fontId="66" fillId="35" borderId="19" applyNumberFormat="0" applyAlignment="0" applyProtection="0"/>
    <xf numFmtId="0" fontId="66" fillId="35" borderId="19" applyNumberFormat="0" applyAlignment="0" applyProtection="0"/>
    <xf numFmtId="0" fontId="66" fillId="35" borderId="19" applyNumberFormat="0" applyAlignment="0" applyProtection="0"/>
    <xf numFmtId="0" fontId="66" fillId="35" borderId="19" applyNumberFormat="0" applyAlignment="0" applyProtection="0"/>
    <xf numFmtId="0" fontId="66" fillId="35" borderId="19" applyNumberFormat="0" applyAlignment="0" applyProtection="0"/>
    <xf numFmtId="0" fontId="66" fillId="35" borderId="19" applyNumberFormat="0" applyAlignment="0" applyProtection="0"/>
    <xf numFmtId="0" fontId="66" fillId="35" borderId="19" applyNumberFormat="0" applyAlignment="0" applyProtection="0"/>
    <xf numFmtId="0" fontId="66" fillId="35" borderId="19" applyNumberFormat="0" applyAlignment="0" applyProtection="0"/>
    <xf numFmtId="0" fontId="66" fillId="35" borderId="19" applyNumberFormat="0" applyAlignment="0" applyProtection="0"/>
    <xf numFmtId="0" fontId="66" fillId="35" borderId="19" applyNumberFormat="0" applyAlignment="0" applyProtection="0"/>
    <xf numFmtId="0" fontId="66" fillId="35" borderId="19" applyNumberFormat="0" applyAlignment="0" applyProtection="0"/>
    <xf numFmtId="0" fontId="66" fillId="35" borderId="19" applyNumberFormat="0" applyAlignment="0" applyProtection="0"/>
    <xf numFmtId="0" fontId="66" fillId="35" borderId="19" applyNumberFormat="0" applyAlignment="0" applyProtection="0"/>
    <xf numFmtId="0" fontId="66" fillId="35" borderId="19" applyNumberFormat="0" applyAlignment="0" applyProtection="0"/>
    <xf numFmtId="0" fontId="66" fillId="35" borderId="19" applyNumberFormat="0" applyAlignment="0" applyProtection="0"/>
    <xf numFmtId="0" fontId="66" fillId="35" borderId="19" applyNumberFormat="0" applyAlignment="0" applyProtection="0"/>
    <xf numFmtId="0" fontId="66" fillId="35" borderId="19" applyNumberFormat="0" applyAlignment="0" applyProtection="0"/>
    <xf numFmtId="0" fontId="66" fillId="35" borderId="19" applyNumberFormat="0" applyAlignment="0" applyProtection="0"/>
    <xf numFmtId="0" fontId="66" fillId="35" borderId="19" applyNumberFormat="0" applyAlignment="0" applyProtection="0"/>
    <xf numFmtId="0" fontId="66" fillId="35" borderId="19" applyNumberFormat="0" applyAlignment="0" applyProtection="0"/>
    <xf numFmtId="0" fontId="66" fillId="35" borderId="19" applyNumberFormat="0" applyAlignment="0" applyProtection="0"/>
    <xf numFmtId="0" fontId="66" fillId="35" borderId="19" applyNumberFormat="0" applyAlignment="0" applyProtection="0"/>
    <xf numFmtId="0" fontId="66" fillId="35" borderId="19" applyNumberFormat="0" applyAlignment="0" applyProtection="0"/>
    <xf numFmtId="0" fontId="66" fillId="35" borderId="19" applyNumberFormat="0" applyAlignment="0" applyProtection="0"/>
    <xf numFmtId="0" fontId="66" fillId="35" borderId="19" applyNumberFormat="0" applyAlignment="0" applyProtection="0"/>
    <xf numFmtId="0" fontId="66" fillId="35" borderId="19" applyNumberFormat="0" applyAlignment="0" applyProtection="0"/>
    <xf numFmtId="0" fontId="66" fillId="35" borderId="19" applyNumberFormat="0" applyAlignment="0" applyProtection="0"/>
    <xf numFmtId="0" fontId="66" fillId="35" borderId="19" applyNumberFormat="0" applyAlignment="0" applyProtection="0"/>
    <xf numFmtId="0" fontId="66" fillId="35" borderId="19" applyNumberFormat="0" applyAlignment="0" applyProtection="0"/>
    <xf numFmtId="0" fontId="66" fillId="35" borderId="19" applyNumberFormat="0" applyAlignment="0" applyProtection="0"/>
    <xf numFmtId="0" fontId="66" fillId="35" borderId="19" applyNumberFormat="0" applyAlignment="0" applyProtection="0"/>
    <xf numFmtId="0" fontId="66" fillId="35" borderId="19" applyNumberFormat="0" applyAlignment="0" applyProtection="0"/>
    <xf numFmtId="0" fontId="66" fillId="35" borderId="19" applyNumberFormat="0" applyAlignment="0" applyProtection="0"/>
    <xf numFmtId="0" fontId="66" fillId="35" borderId="19" applyNumberFormat="0" applyAlignment="0" applyProtection="0"/>
    <xf numFmtId="0" fontId="66" fillId="35" borderId="19" applyNumberFormat="0" applyAlignment="0" applyProtection="0"/>
    <xf numFmtId="0" fontId="66" fillId="35" borderId="19" applyNumberFormat="0" applyAlignment="0" applyProtection="0"/>
    <xf numFmtId="0" fontId="66" fillId="35" borderId="19" applyNumberFormat="0" applyAlignment="0" applyProtection="0"/>
    <xf numFmtId="0" fontId="66" fillId="35" borderId="19" applyNumberFormat="0" applyAlignment="0" applyProtection="0"/>
    <xf numFmtId="0" fontId="66" fillId="35" borderId="19" applyNumberFormat="0" applyAlignment="0" applyProtection="0"/>
    <xf numFmtId="0" fontId="66" fillId="35" borderId="19" applyNumberFormat="0" applyAlignment="0" applyProtection="0"/>
    <xf numFmtId="0" fontId="66" fillId="35" borderId="19" applyNumberFormat="0" applyAlignment="0" applyProtection="0"/>
    <xf numFmtId="0" fontId="66" fillId="35" borderId="19" applyNumberFormat="0" applyAlignment="0" applyProtection="0"/>
    <xf numFmtId="0" fontId="66" fillId="35" borderId="19" applyNumberFormat="0" applyAlignment="0" applyProtection="0"/>
    <xf numFmtId="0" fontId="66" fillId="35" borderId="19" applyNumberFormat="0" applyAlignment="0" applyProtection="0"/>
    <xf numFmtId="0" fontId="66" fillId="35" borderId="19" applyNumberFormat="0" applyAlignment="0" applyProtection="0"/>
    <xf numFmtId="0" fontId="66" fillId="35" borderId="19" applyNumberFormat="0" applyAlignment="0" applyProtection="0"/>
    <xf numFmtId="0" fontId="66" fillId="35" borderId="19" applyNumberFormat="0" applyAlignment="0" applyProtection="0"/>
    <xf numFmtId="0" fontId="66" fillId="35" borderId="19" applyNumberFormat="0" applyAlignment="0" applyProtection="0"/>
    <xf numFmtId="0" fontId="66" fillId="35" borderId="19" applyNumberFormat="0" applyAlignment="0" applyProtection="0"/>
    <xf numFmtId="0" fontId="66" fillId="35" borderId="19" applyNumberFormat="0" applyAlignment="0" applyProtection="0"/>
    <xf numFmtId="0" fontId="66" fillId="35" borderId="19" applyNumberFormat="0" applyAlignment="0" applyProtection="0"/>
    <xf numFmtId="0" fontId="66" fillId="35" borderId="19" applyNumberFormat="0" applyAlignment="0" applyProtection="0"/>
    <xf numFmtId="0" fontId="66" fillId="35" borderId="19" applyNumberFormat="0" applyAlignment="0" applyProtection="0"/>
    <xf numFmtId="0" fontId="66" fillId="35" borderId="19" applyNumberFormat="0" applyAlignment="0" applyProtection="0"/>
    <xf numFmtId="0" fontId="66" fillId="35" borderId="19" applyNumberFormat="0" applyAlignment="0" applyProtection="0"/>
    <xf numFmtId="0" fontId="66" fillId="35" borderId="19" applyNumberFormat="0" applyAlignment="0" applyProtection="0"/>
    <xf numFmtId="0" fontId="66" fillId="35" borderId="19" applyNumberFormat="0" applyAlignment="0" applyProtection="0"/>
    <xf numFmtId="0" fontId="66" fillId="35" borderId="19" applyNumberFormat="0" applyAlignment="0" applyProtection="0"/>
    <xf numFmtId="0" fontId="66" fillId="35" borderId="19" applyNumberFormat="0" applyAlignment="0" applyProtection="0"/>
    <xf numFmtId="0" fontId="66" fillId="35" borderId="19" applyNumberFormat="0" applyAlignment="0" applyProtection="0"/>
    <xf numFmtId="0" fontId="66" fillId="35" borderId="19" applyNumberFormat="0" applyAlignment="0" applyProtection="0"/>
    <xf numFmtId="0" fontId="66" fillId="35" borderId="19" applyNumberFormat="0" applyAlignment="0" applyProtection="0"/>
    <xf numFmtId="0" fontId="66" fillId="35" borderId="19" applyNumberFormat="0" applyAlignment="0" applyProtection="0"/>
    <xf numFmtId="0" fontId="66" fillId="35" borderId="19" applyNumberFormat="0" applyAlignment="0" applyProtection="0"/>
    <xf numFmtId="0" fontId="66" fillId="35" borderId="19" applyNumberFormat="0" applyAlignment="0" applyProtection="0"/>
    <xf numFmtId="0" fontId="66" fillId="35" borderId="19" applyNumberFormat="0" applyAlignment="0" applyProtection="0"/>
    <xf numFmtId="0" fontId="66" fillId="35" borderId="19" applyNumberFormat="0" applyAlignment="0" applyProtection="0"/>
    <xf numFmtId="0" fontId="66" fillId="35" borderId="19" applyNumberFormat="0" applyAlignment="0" applyProtection="0"/>
    <xf numFmtId="0" fontId="66" fillId="35" borderId="19" applyNumberFormat="0" applyAlignment="0" applyProtection="0"/>
    <xf numFmtId="0" fontId="66" fillId="35" borderId="19" applyNumberFormat="0" applyAlignment="0" applyProtection="0"/>
    <xf numFmtId="0" fontId="66" fillId="35" borderId="19" applyNumberFormat="0" applyAlignment="0" applyProtection="0"/>
    <xf numFmtId="0" fontId="66" fillId="35" borderId="19" applyNumberFormat="0" applyAlignment="0" applyProtection="0"/>
    <xf numFmtId="0" fontId="66" fillId="35" borderId="19" applyNumberFormat="0" applyAlignment="0" applyProtection="0"/>
    <xf numFmtId="0" fontId="66" fillId="35" borderId="19" applyNumberFormat="0" applyAlignment="0" applyProtection="0"/>
    <xf numFmtId="0" fontId="66" fillId="35" borderId="19" applyNumberFormat="0" applyAlignment="0" applyProtection="0"/>
    <xf numFmtId="0" fontId="66" fillId="35" borderId="19" applyNumberFormat="0" applyAlignment="0" applyProtection="0"/>
    <xf numFmtId="0" fontId="66" fillId="35" borderId="19" applyNumberFormat="0" applyAlignment="0" applyProtection="0"/>
    <xf numFmtId="0" fontId="66" fillId="35" borderId="19" applyNumberFormat="0" applyAlignment="0" applyProtection="0"/>
    <xf numFmtId="0" fontId="66" fillId="35" borderId="19" applyNumberFormat="0" applyAlignment="0" applyProtection="0"/>
    <xf numFmtId="0" fontId="66" fillId="35" borderId="19" applyNumberFormat="0" applyAlignment="0" applyProtection="0"/>
    <xf numFmtId="0" fontId="66" fillId="35" borderId="19" applyNumberFormat="0" applyAlignment="0" applyProtection="0"/>
    <xf numFmtId="0" fontId="66" fillId="35" borderId="19" applyNumberFormat="0" applyAlignment="0" applyProtection="0"/>
    <xf numFmtId="0" fontId="66" fillId="35" borderId="19" applyNumberFormat="0" applyAlignment="0" applyProtection="0"/>
    <xf numFmtId="0" fontId="66" fillId="35" borderId="19" applyNumberFormat="0" applyAlignment="0" applyProtection="0"/>
    <xf numFmtId="0" fontId="66" fillId="35" borderId="19" applyNumberFormat="0" applyAlignment="0" applyProtection="0"/>
    <xf numFmtId="0" fontId="66" fillId="35" borderId="19" applyNumberFormat="0" applyAlignment="0" applyProtection="0"/>
    <xf numFmtId="0" fontId="66" fillId="35" borderId="19" applyNumberFormat="0" applyAlignment="0" applyProtection="0"/>
    <xf numFmtId="0" fontId="66" fillId="35" borderId="19" applyNumberFormat="0" applyAlignment="0" applyProtection="0"/>
    <xf numFmtId="0" fontId="66" fillId="35" borderId="19" applyNumberFormat="0" applyAlignment="0" applyProtection="0"/>
    <xf numFmtId="0" fontId="66" fillId="35" borderId="19" applyNumberFormat="0" applyAlignment="0" applyProtection="0"/>
    <xf numFmtId="0" fontId="66" fillId="35" borderId="19" applyNumberFormat="0" applyAlignment="0" applyProtection="0"/>
    <xf numFmtId="0" fontId="66" fillId="35" borderId="19" applyNumberFormat="0" applyAlignment="0" applyProtection="0"/>
    <xf numFmtId="0" fontId="66" fillId="35" borderId="19" applyNumberFormat="0" applyAlignment="0" applyProtection="0"/>
    <xf numFmtId="0" fontId="66" fillId="35" borderId="19" applyNumberFormat="0" applyAlignment="0" applyProtection="0"/>
    <xf numFmtId="0" fontId="66" fillId="35" borderId="19" applyNumberFormat="0" applyAlignment="0" applyProtection="0"/>
    <xf numFmtId="0" fontId="66" fillId="35" borderId="19" applyNumberFormat="0" applyAlignment="0" applyProtection="0"/>
    <xf numFmtId="0" fontId="66" fillId="35" borderId="19" applyNumberFormat="0" applyAlignment="0" applyProtection="0"/>
    <xf numFmtId="0" fontId="66" fillId="35" borderId="19" applyNumberFormat="0" applyAlignment="0" applyProtection="0"/>
    <xf numFmtId="0" fontId="66" fillId="35" borderId="19" applyNumberFormat="0" applyAlignment="0" applyProtection="0"/>
    <xf numFmtId="0" fontId="66" fillId="35" borderId="19" applyNumberFormat="0" applyAlignment="0" applyProtection="0"/>
    <xf numFmtId="0" fontId="66" fillId="35" borderId="19" applyNumberFormat="0" applyAlignment="0" applyProtection="0"/>
    <xf numFmtId="0" fontId="66" fillId="35" borderId="19" applyNumberFormat="0" applyAlignment="0" applyProtection="0"/>
    <xf numFmtId="0" fontId="66" fillId="35" borderId="19" applyNumberFormat="0" applyAlignment="0" applyProtection="0"/>
    <xf numFmtId="0" fontId="66" fillId="35" borderId="19" applyNumberFormat="0" applyAlignment="0" applyProtection="0"/>
    <xf numFmtId="0" fontId="66" fillId="35" borderId="19" applyNumberFormat="0" applyAlignment="0" applyProtection="0"/>
    <xf numFmtId="0" fontId="66" fillId="35" borderId="19" applyNumberFormat="0" applyAlignment="0" applyProtection="0"/>
    <xf numFmtId="0" fontId="66" fillId="35" borderId="19" applyNumberFormat="0" applyAlignment="0" applyProtection="0"/>
    <xf numFmtId="0" fontId="66" fillId="35" borderId="19" applyNumberFormat="0" applyAlignment="0" applyProtection="0"/>
    <xf numFmtId="0" fontId="66" fillId="35" borderId="19" applyNumberFormat="0" applyAlignment="0" applyProtection="0"/>
    <xf numFmtId="0" fontId="66" fillId="35" borderId="19" applyNumberFormat="0" applyAlignment="0" applyProtection="0"/>
    <xf numFmtId="0" fontId="66" fillId="35" borderId="19" applyNumberFormat="0" applyAlignment="0" applyProtection="0"/>
    <xf numFmtId="0" fontId="66" fillId="35" borderId="19" applyNumberFormat="0" applyAlignment="0" applyProtection="0"/>
    <xf numFmtId="0" fontId="66" fillId="35" borderId="19" applyNumberFormat="0" applyAlignment="0" applyProtection="0"/>
    <xf numFmtId="0" fontId="66" fillId="35" borderId="19" applyNumberFormat="0" applyAlignment="0" applyProtection="0"/>
    <xf numFmtId="0" fontId="66" fillId="35" borderId="19" applyNumberFormat="0" applyAlignment="0" applyProtection="0"/>
    <xf numFmtId="0" fontId="66" fillId="35" borderId="19" applyNumberFormat="0" applyAlignment="0" applyProtection="0"/>
    <xf numFmtId="0" fontId="66" fillId="35" borderId="19" applyNumberFormat="0" applyAlignment="0" applyProtection="0"/>
    <xf numFmtId="0" fontId="66" fillId="35" borderId="19" applyNumberFormat="0" applyAlignment="0" applyProtection="0"/>
    <xf numFmtId="0" fontId="66" fillId="35" borderId="19" applyNumberFormat="0" applyAlignment="0" applyProtection="0"/>
    <xf numFmtId="0" fontId="66" fillId="35" borderId="19" applyNumberFormat="0" applyAlignment="0" applyProtection="0"/>
    <xf numFmtId="0" fontId="66" fillId="35" borderId="19" applyNumberFormat="0" applyAlignment="0" applyProtection="0"/>
    <xf numFmtId="0" fontId="66" fillId="35" borderId="19" applyNumberFormat="0" applyAlignment="0" applyProtection="0"/>
    <xf numFmtId="0" fontId="66" fillId="35" borderId="19" applyNumberFormat="0" applyAlignment="0" applyProtection="0"/>
    <xf numFmtId="0" fontId="66" fillId="35" borderId="19" applyNumberFormat="0" applyAlignment="0" applyProtection="0"/>
    <xf numFmtId="0" fontId="66" fillId="35" borderId="19" applyNumberFormat="0" applyAlignment="0" applyProtection="0"/>
    <xf numFmtId="0" fontId="66" fillId="35" borderId="19" applyNumberFormat="0" applyAlignment="0" applyProtection="0"/>
    <xf numFmtId="0" fontId="66" fillId="35" borderId="19" applyNumberFormat="0" applyAlignment="0" applyProtection="0"/>
    <xf numFmtId="0" fontId="66" fillId="35" borderId="19" applyNumberFormat="0" applyAlignment="0" applyProtection="0"/>
    <xf numFmtId="0" fontId="66" fillId="35" borderId="19" applyNumberFormat="0" applyAlignment="0" applyProtection="0"/>
    <xf numFmtId="0" fontId="66" fillId="35" borderId="19" applyNumberFormat="0" applyAlignment="0" applyProtection="0"/>
    <xf numFmtId="0" fontId="66" fillId="35" borderId="19" applyNumberFormat="0" applyAlignment="0" applyProtection="0"/>
    <xf numFmtId="0" fontId="66" fillId="35" borderId="19" applyNumberFormat="0" applyAlignment="0" applyProtection="0"/>
    <xf numFmtId="0" fontId="66" fillId="35" borderId="19" applyNumberFormat="0" applyAlignment="0" applyProtection="0"/>
    <xf numFmtId="0" fontId="66" fillId="35" borderId="19" applyNumberFormat="0" applyAlignment="0" applyProtection="0"/>
    <xf numFmtId="0" fontId="66" fillId="35" borderId="19" applyNumberFormat="0" applyAlignment="0" applyProtection="0"/>
    <xf numFmtId="0" fontId="66" fillId="35" borderId="19" applyNumberFormat="0" applyAlignment="0" applyProtection="0"/>
    <xf numFmtId="0" fontId="66" fillId="35" borderId="19" applyNumberFormat="0" applyAlignment="0" applyProtection="0"/>
    <xf numFmtId="0" fontId="66" fillId="35" borderId="19" applyNumberFormat="0" applyAlignment="0" applyProtection="0"/>
    <xf numFmtId="0" fontId="66" fillId="35" borderId="19" applyNumberFormat="0" applyAlignment="0" applyProtection="0"/>
    <xf numFmtId="0" fontId="66" fillId="35" borderId="19" applyNumberFormat="0" applyAlignment="0" applyProtection="0"/>
    <xf numFmtId="0" fontId="66" fillId="35" borderId="19" applyNumberFormat="0" applyAlignment="0" applyProtection="0"/>
    <xf numFmtId="0" fontId="66" fillId="35" borderId="19" applyNumberFormat="0" applyAlignment="0" applyProtection="0"/>
    <xf numFmtId="0" fontId="66" fillId="35" borderId="19" applyNumberFormat="0" applyAlignment="0" applyProtection="0"/>
    <xf numFmtId="0" fontId="66" fillId="35" borderId="19" applyNumberFormat="0" applyAlignment="0" applyProtection="0"/>
    <xf numFmtId="0" fontId="66" fillId="35" borderId="19" applyNumberFormat="0" applyAlignment="0" applyProtection="0"/>
    <xf numFmtId="0" fontId="66" fillId="35" borderId="19" applyNumberFormat="0" applyAlignment="0" applyProtection="0"/>
    <xf numFmtId="0" fontId="66" fillId="35" borderId="19" applyNumberFormat="0" applyAlignment="0" applyProtection="0"/>
    <xf numFmtId="0" fontId="66" fillId="35" borderId="19" applyNumberFormat="0" applyAlignment="0" applyProtection="0"/>
    <xf numFmtId="0" fontId="66" fillId="35" borderId="19" applyNumberFormat="0" applyAlignment="0" applyProtection="0"/>
    <xf numFmtId="0" fontId="66" fillId="35" borderId="19" applyNumberFormat="0" applyAlignment="0" applyProtection="0"/>
    <xf numFmtId="0" fontId="66" fillId="35" borderId="19" applyNumberFormat="0" applyAlignment="0" applyProtection="0"/>
    <xf numFmtId="0" fontId="66" fillId="35" borderId="19" applyNumberFormat="0" applyAlignment="0" applyProtection="0"/>
    <xf numFmtId="0" fontId="66" fillId="35" borderId="19" applyNumberFormat="0" applyAlignment="0" applyProtection="0"/>
    <xf numFmtId="0" fontId="66" fillId="35" borderId="19" applyNumberFormat="0" applyAlignment="0" applyProtection="0"/>
    <xf numFmtId="0" fontId="66" fillId="35" borderId="19" applyNumberFormat="0" applyAlignment="0" applyProtection="0"/>
    <xf numFmtId="0" fontId="66" fillId="35" borderId="19" applyNumberFormat="0" applyAlignment="0" applyProtection="0"/>
    <xf numFmtId="0" fontId="66" fillId="35" borderId="19" applyNumberFormat="0" applyAlignment="0" applyProtection="0"/>
    <xf numFmtId="0" fontId="66" fillId="35" borderId="19" applyNumberFormat="0" applyAlignment="0" applyProtection="0"/>
    <xf numFmtId="0" fontId="66" fillId="35" borderId="19" applyNumberFormat="0" applyAlignment="0" applyProtection="0"/>
    <xf numFmtId="0" fontId="66" fillId="35" borderId="19" applyNumberFormat="0" applyAlignment="0" applyProtection="0"/>
    <xf numFmtId="0" fontId="66" fillId="35" borderId="19" applyNumberFormat="0" applyAlignment="0" applyProtection="0"/>
    <xf numFmtId="0" fontId="66" fillId="35" borderId="19" applyNumberFormat="0" applyAlignment="0" applyProtection="0"/>
    <xf numFmtId="0" fontId="66" fillId="35" borderId="19" applyNumberFormat="0" applyAlignment="0" applyProtection="0"/>
    <xf numFmtId="0" fontId="66" fillId="35" borderId="19" applyNumberFormat="0" applyAlignment="0" applyProtection="0"/>
    <xf numFmtId="0" fontId="66" fillId="35" borderId="19" applyNumberFormat="0" applyAlignment="0" applyProtection="0"/>
    <xf numFmtId="0" fontId="66" fillId="35" borderId="19" applyNumberFormat="0" applyAlignment="0" applyProtection="0"/>
    <xf numFmtId="0" fontId="66" fillId="35" borderId="19" applyNumberFormat="0" applyAlignment="0" applyProtection="0"/>
    <xf numFmtId="0" fontId="66" fillId="35" borderId="19" applyNumberFormat="0" applyAlignment="0" applyProtection="0"/>
    <xf numFmtId="0" fontId="66" fillId="35" borderId="19" applyNumberFormat="0" applyAlignment="0" applyProtection="0"/>
    <xf numFmtId="0" fontId="66" fillId="35" borderId="19" applyNumberFormat="0" applyAlignment="0" applyProtection="0"/>
    <xf numFmtId="0" fontId="66" fillId="35" borderId="19" applyNumberFormat="0" applyAlignment="0" applyProtection="0"/>
    <xf numFmtId="0" fontId="66" fillId="35" borderId="19" applyNumberFormat="0" applyAlignment="0" applyProtection="0"/>
    <xf numFmtId="0" fontId="66" fillId="35" borderId="19" applyNumberFormat="0" applyAlignment="0" applyProtection="0"/>
    <xf numFmtId="0" fontId="66" fillId="35" borderId="19" applyNumberFormat="0" applyAlignment="0" applyProtection="0"/>
    <xf numFmtId="0" fontId="66" fillId="35" borderId="19" applyNumberFormat="0" applyAlignment="0" applyProtection="0"/>
    <xf numFmtId="0" fontId="66" fillId="35" borderId="19" applyNumberFormat="0" applyAlignment="0" applyProtection="0"/>
    <xf numFmtId="0" fontId="66" fillId="35" borderId="19" applyNumberFormat="0" applyAlignment="0" applyProtection="0"/>
    <xf numFmtId="0" fontId="66" fillId="35" borderId="19" applyNumberFormat="0" applyAlignment="0" applyProtection="0"/>
    <xf numFmtId="0" fontId="66" fillId="35" borderId="19" applyNumberFormat="0" applyAlignment="0" applyProtection="0"/>
    <xf numFmtId="0" fontId="66" fillId="35" borderId="19" applyNumberFormat="0" applyAlignment="0" applyProtection="0"/>
    <xf numFmtId="0" fontId="66" fillId="35" borderId="19" applyNumberFormat="0" applyAlignment="0" applyProtection="0"/>
    <xf numFmtId="0" fontId="66" fillId="35" borderId="19" applyNumberFormat="0" applyAlignment="0" applyProtection="0"/>
    <xf numFmtId="0" fontId="66" fillId="35" borderId="19" applyNumberFormat="0" applyAlignment="0" applyProtection="0"/>
    <xf numFmtId="0" fontId="66" fillId="35" borderId="19" applyNumberFormat="0" applyAlignment="0" applyProtection="0"/>
    <xf numFmtId="0" fontId="66" fillId="35" borderId="19" applyNumberFormat="0" applyAlignment="0" applyProtection="0"/>
    <xf numFmtId="0" fontId="66" fillId="35" borderId="19" applyNumberFormat="0" applyAlignment="0" applyProtection="0"/>
    <xf numFmtId="0" fontId="66" fillId="35" borderId="19" applyNumberFormat="0" applyAlignment="0" applyProtection="0"/>
    <xf numFmtId="0" fontId="66" fillId="35" borderId="19" applyNumberFormat="0" applyAlignment="0" applyProtection="0"/>
    <xf numFmtId="0" fontId="66" fillId="35" borderId="19" applyNumberFormat="0" applyAlignment="0" applyProtection="0"/>
    <xf numFmtId="0" fontId="66" fillId="35" borderId="19" applyNumberFormat="0" applyAlignment="0" applyProtection="0"/>
    <xf numFmtId="0" fontId="66" fillId="35" borderId="19" applyNumberFormat="0" applyAlignment="0" applyProtection="0"/>
    <xf numFmtId="0" fontId="66" fillId="35" borderId="19" applyNumberFormat="0" applyAlignment="0" applyProtection="0"/>
    <xf numFmtId="0" fontId="66" fillId="35" borderId="19" applyNumberFormat="0" applyAlignment="0" applyProtection="0"/>
    <xf numFmtId="0" fontId="66" fillId="35" borderId="19" applyNumberFormat="0" applyAlignment="0" applyProtection="0"/>
    <xf numFmtId="0" fontId="66" fillId="35" borderId="19" applyNumberFormat="0" applyAlignment="0" applyProtection="0"/>
    <xf numFmtId="0" fontId="66" fillId="35" borderId="19" applyNumberFormat="0" applyAlignment="0" applyProtection="0"/>
    <xf numFmtId="0" fontId="66" fillId="35" borderId="19" applyNumberFormat="0" applyAlignment="0" applyProtection="0"/>
    <xf numFmtId="0" fontId="66" fillId="35" borderId="19" applyNumberFormat="0" applyAlignment="0" applyProtection="0"/>
    <xf numFmtId="0" fontId="66" fillId="35" borderId="19" applyNumberFormat="0" applyAlignment="0" applyProtection="0"/>
    <xf numFmtId="0" fontId="66" fillId="35" borderId="19" applyNumberFormat="0" applyAlignment="0" applyProtection="0"/>
    <xf numFmtId="0" fontId="66" fillId="35" borderId="19" applyNumberFormat="0" applyAlignment="0" applyProtection="0"/>
    <xf numFmtId="0" fontId="66" fillId="35" borderId="19" applyNumberFormat="0" applyAlignment="0" applyProtection="0"/>
    <xf numFmtId="0" fontId="66" fillId="35" borderId="19" applyNumberFormat="0" applyAlignment="0" applyProtection="0"/>
    <xf numFmtId="0" fontId="66" fillId="35" borderId="19" applyNumberFormat="0" applyAlignment="0" applyProtection="0"/>
    <xf numFmtId="0" fontId="66" fillId="35" borderId="19" applyNumberFormat="0" applyAlignment="0" applyProtection="0"/>
    <xf numFmtId="0" fontId="66" fillId="35" borderId="19" applyNumberFormat="0" applyAlignment="0" applyProtection="0"/>
    <xf numFmtId="0" fontId="66" fillId="35" borderId="19" applyNumberFormat="0" applyAlignment="0" applyProtection="0"/>
    <xf numFmtId="0" fontId="66" fillId="35" borderId="19" applyNumberFormat="0" applyAlignment="0" applyProtection="0"/>
    <xf numFmtId="0" fontId="66" fillId="35" borderId="19" applyNumberFormat="0" applyAlignment="0" applyProtection="0"/>
    <xf numFmtId="0" fontId="66" fillId="35" borderId="19" applyNumberFormat="0" applyAlignment="0" applyProtection="0"/>
    <xf numFmtId="0" fontId="66" fillId="35" borderId="19" applyNumberFormat="0" applyAlignment="0" applyProtection="0"/>
    <xf numFmtId="0" fontId="66" fillId="35" borderId="19" applyNumberFormat="0" applyAlignment="0" applyProtection="0"/>
    <xf numFmtId="0" fontId="66" fillId="35" borderId="19" applyNumberFormat="0" applyAlignment="0" applyProtection="0"/>
    <xf numFmtId="0" fontId="66" fillId="35" borderId="19" applyNumberFormat="0" applyAlignment="0" applyProtection="0"/>
    <xf numFmtId="0" fontId="66" fillId="35" borderId="19" applyNumberFormat="0" applyAlignment="0" applyProtection="0"/>
    <xf numFmtId="0" fontId="66" fillId="35" borderId="19" applyNumberFormat="0" applyAlignment="0" applyProtection="0"/>
    <xf numFmtId="0" fontId="66" fillId="35" borderId="19" applyNumberFormat="0" applyAlignment="0" applyProtection="0"/>
    <xf numFmtId="0" fontId="66" fillId="35" borderId="19" applyNumberFormat="0" applyAlignment="0" applyProtection="0"/>
    <xf numFmtId="0" fontId="66" fillId="35" borderId="19" applyNumberFormat="0" applyAlignment="0" applyProtection="0"/>
    <xf numFmtId="0" fontId="66" fillId="35" borderId="19" applyNumberFormat="0" applyAlignment="0" applyProtection="0"/>
    <xf numFmtId="0" fontId="66" fillId="35" borderId="19" applyNumberFormat="0" applyAlignment="0" applyProtection="0"/>
    <xf numFmtId="0" fontId="66" fillId="35" borderId="19" applyNumberFormat="0" applyAlignment="0" applyProtection="0"/>
    <xf numFmtId="0" fontId="66" fillId="35" borderId="19" applyNumberFormat="0" applyAlignment="0" applyProtection="0"/>
    <xf numFmtId="0" fontId="66" fillId="35" borderId="19" applyNumberFormat="0" applyAlignment="0" applyProtection="0"/>
    <xf numFmtId="0" fontId="66" fillId="35" borderId="19" applyNumberFormat="0" applyAlignment="0" applyProtection="0"/>
    <xf numFmtId="0" fontId="66" fillId="35" borderId="19" applyNumberFormat="0" applyAlignment="0" applyProtection="0"/>
    <xf numFmtId="0" fontId="66" fillId="35" borderId="19" applyNumberFormat="0" applyAlignment="0" applyProtection="0"/>
    <xf numFmtId="0" fontId="66" fillId="35" borderId="19" applyNumberFormat="0" applyAlignment="0" applyProtection="0"/>
    <xf numFmtId="0" fontId="66" fillId="35" borderId="19" applyNumberFormat="0" applyAlignment="0" applyProtection="0"/>
    <xf numFmtId="0" fontId="66" fillId="35" borderId="19" applyNumberFormat="0" applyAlignment="0" applyProtection="0"/>
    <xf numFmtId="0" fontId="66" fillId="35" borderId="19" applyNumberFormat="0" applyAlignment="0" applyProtection="0"/>
    <xf numFmtId="0" fontId="66" fillId="35" borderId="19" applyNumberFormat="0" applyAlignment="0" applyProtection="0"/>
    <xf numFmtId="0" fontId="66" fillId="35" borderId="19" applyNumberFormat="0" applyAlignment="0" applyProtection="0"/>
    <xf numFmtId="0" fontId="66" fillId="35" borderId="19" applyNumberFormat="0" applyAlignment="0" applyProtection="0"/>
    <xf numFmtId="0" fontId="66" fillId="35" borderId="19" applyNumberFormat="0" applyAlignment="0" applyProtection="0"/>
    <xf numFmtId="0" fontId="66" fillId="35" borderId="19" applyNumberFormat="0" applyAlignment="0" applyProtection="0"/>
    <xf numFmtId="0" fontId="66" fillId="35" borderId="19" applyNumberFormat="0" applyAlignment="0" applyProtection="0"/>
    <xf numFmtId="0" fontId="66" fillId="35" borderId="19" applyNumberFormat="0" applyAlignment="0" applyProtection="0"/>
    <xf numFmtId="0" fontId="66" fillId="35" borderId="19" applyNumberFormat="0" applyAlignment="0" applyProtection="0"/>
    <xf numFmtId="0" fontId="66" fillId="35" borderId="19" applyNumberFormat="0" applyAlignment="0" applyProtection="0"/>
    <xf numFmtId="0" fontId="66" fillId="35" borderId="19" applyNumberFormat="0" applyAlignment="0" applyProtection="0"/>
    <xf numFmtId="0" fontId="66" fillId="35" borderId="19" applyNumberFormat="0" applyAlignment="0" applyProtection="0"/>
    <xf numFmtId="0" fontId="66" fillId="35" borderId="19" applyNumberFormat="0" applyAlignment="0" applyProtection="0"/>
    <xf numFmtId="0" fontId="66" fillId="35" borderId="19" applyNumberFormat="0" applyAlignment="0" applyProtection="0"/>
    <xf numFmtId="0" fontId="66" fillId="35" borderId="19" applyNumberFormat="0" applyAlignment="0" applyProtection="0"/>
    <xf numFmtId="0" fontId="66" fillId="35" borderId="19" applyNumberFormat="0" applyAlignment="0" applyProtection="0"/>
    <xf numFmtId="0" fontId="66" fillId="35" borderId="19" applyNumberFormat="0" applyAlignment="0" applyProtection="0"/>
    <xf numFmtId="0" fontId="66" fillId="35" borderId="19" applyNumberFormat="0" applyAlignment="0" applyProtection="0"/>
    <xf numFmtId="0" fontId="66" fillId="35" borderId="19" applyNumberFormat="0" applyAlignment="0" applyProtection="0"/>
    <xf numFmtId="0" fontId="66" fillId="35" borderId="19" applyNumberFormat="0" applyAlignment="0" applyProtection="0"/>
    <xf numFmtId="0" fontId="66" fillId="35" borderId="19" applyNumberFormat="0" applyAlignment="0" applyProtection="0"/>
    <xf numFmtId="0" fontId="66" fillId="35" borderId="19" applyNumberFormat="0" applyAlignment="0" applyProtection="0"/>
    <xf numFmtId="0" fontId="66" fillId="35" borderId="19" applyNumberFormat="0" applyAlignment="0" applyProtection="0"/>
    <xf numFmtId="0" fontId="66" fillId="35" borderId="19" applyNumberFormat="0" applyAlignment="0" applyProtection="0"/>
    <xf numFmtId="0" fontId="66" fillId="35" borderId="19" applyNumberFormat="0" applyAlignment="0" applyProtection="0"/>
    <xf numFmtId="0" fontId="66" fillId="35" borderId="19" applyNumberFormat="0" applyAlignment="0" applyProtection="0"/>
    <xf numFmtId="0" fontId="66" fillId="35" borderId="19" applyNumberFormat="0" applyAlignment="0" applyProtection="0"/>
    <xf numFmtId="0" fontId="66" fillId="35" borderId="19" applyNumberFormat="0" applyAlignment="0" applyProtection="0"/>
    <xf numFmtId="0" fontId="66" fillId="35" borderId="19" applyNumberFormat="0" applyAlignment="0" applyProtection="0"/>
    <xf numFmtId="0" fontId="66" fillId="35" borderId="19" applyNumberFormat="0" applyAlignment="0" applyProtection="0"/>
    <xf numFmtId="0" fontId="66" fillId="35" borderId="19" applyNumberFormat="0" applyAlignment="0" applyProtection="0"/>
    <xf numFmtId="0" fontId="66" fillId="35" borderId="19" applyNumberFormat="0" applyAlignment="0" applyProtection="0"/>
    <xf numFmtId="0" fontId="66" fillId="35" borderId="19" applyNumberFormat="0" applyAlignment="0" applyProtection="0"/>
    <xf numFmtId="0" fontId="66" fillId="35" borderId="19" applyNumberFormat="0" applyAlignment="0" applyProtection="0"/>
    <xf numFmtId="0" fontId="66" fillId="35" borderId="19" applyNumberFormat="0" applyAlignment="0" applyProtection="0"/>
    <xf numFmtId="0" fontId="66" fillId="35" borderId="19" applyNumberFormat="0" applyAlignment="0" applyProtection="0"/>
    <xf numFmtId="0" fontId="66" fillId="35" borderId="19" applyNumberFormat="0" applyAlignment="0" applyProtection="0"/>
    <xf numFmtId="0" fontId="66" fillId="35" borderId="19" applyNumberFormat="0" applyAlignment="0" applyProtection="0"/>
    <xf numFmtId="0" fontId="66" fillId="35" borderId="19" applyNumberFormat="0" applyAlignment="0" applyProtection="0"/>
    <xf numFmtId="0" fontId="66" fillId="35" borderId="19" applyNumberFormat="0" applyAlignment="0" applyProtection="0"/>
    <xf numFmtId="0" fontId="66" fillId="35" borderId="19" applyNumberFormat="0" applyAlignment="0" applyProtection="0"/>
    <xf numFmtId="0" fontId="66" fillId="35" borderId="19" applyNumberFormat="0" applyAlignment="0" applyProtection="0"/>
    <xf numFmtId="0" fontId="66" fillId="35" borderId="19" applyNumberFormat="0" applyAlignment="0" applyProtection="0"/>
    <xf numFmtId="0" fontId="66" fillId="35" borderId="19" applyNumberFormat="0" applyAlignment="0" applyProtection="0"/>
    <xf numFmtId="0" fontId="66" fillId="35" borderId="19" applyNumberFormat="0" applyAlignment="0" applyProtection="0"/>
    <xf numFmtId="0" fontId="66" fillId="35" borderId="19" applyNumberFormat="0" applyAlignment="0" applyProtection="0"/>
    <xf numFmtId="0" fontId="66" fillId="35" borderId="19" applyNumberFormat="0" applyAlignment="0" applyProtection="0"/>
    <xf numFmtId="0" fontId="66" fillId="35" borderId="19" applyNumberFormat="0" applyAlignment="0" applyProtection="0"/>
    <xf numFmtId="0" fontId="66" fillId="35" borderId="19" applyNumberFormat="0" applyAlignment="0" applyProtection="0"/>
    <xf numFmtId="0" fontId="66" fillId="35" borderId="19" applyNumberFormat="0" applyAlignment="0" applyProtection="0"/>
    <xf numFmtId="0" fontId="66" fillId="35" borderId="19" applyNumberFormat="0" applyAlignment="0" applyProtection="0"/>
    <xf numFmtId="0" fontId="66" fillId="35" borderId="19" applyNumberFormat="0" applyAlignment="0" applyProtection="0"/>
    <xf numFmtId="0" fontId="66" fillId="35" borderId="19" applyNumberFormat="0" applyAlignment="0" applyProtection="0"/>
    <xf numFmtId="0" fontId="66" fillId="35" borderId="19" applyNumberFormat="0" applyAlignment="0" applyProtection="0"/>
    <xf numFmtId="0" fontId="66" fillId="35" borderId="19" applyNumberFormat="0" applyAlignment="0" applyProtection="0"/>
    <xf numFmtId="0" fontId="66" fillId="35" borderId="19" applyNumberFormat="0" applyAlignment="0" applyProtection="0"/>
    <xf numFmtId="0" fontId="66" fillId="35" borderId="19" applyNumberFormat="0" applyAlignment="0" applyProtection="0"/>
    <xf numFmtId="0" fontId="66" fillId="35" borderId="19" applyNumberFormat="0" applyAlignment="0" applyProtection="0"/>
    <xf numFmtId="0" fontId="66" fillId="35" borderId="19" applyNumberFormat="0" applyAlignment="0" applyProtection="0"/>
    <xf numFmtId="0" fontId="66" fillId="35" borderId="19" applyNumberFormat="0" applyAlignment="0" applyProtection="0"/>
    <xf numFmtId="0" fontId="66" fillId="35" borderId="19" applyNumberFormat="0" applyAlignment="0" applyProtection="0"/>
    <xf numFmtId="0" fontId="66" fillId="35" borderId="19" applyNumberFormat="0" applyAlignment="0" applyProtection="0"/>
    <xf numFmtId="0" fontId="66" fillId="35" borderId="19" applyNumberFormat="0" applyAlignment="0" applyProtection="0"/>
    <xf numFmtId="0" fontId="66" fillId="35" borderId="19" applyNumberFormat="0" applyAlignment="0" applyProtection="0"/>
    <xf numFmtId="0" fontId="66" fillId="35" borderId="19" applyNumberFormat="0" applyAlignment="0" applyProtection="0"/>
    <xf numFmtId="0" fontId="66" fillId="35" borderId="19" applyNumberFormat="0" applyAlignment="0" applyProtection="0"/>
    <xf numFmtId="0" fontId="66" fillId="35" borderId="19" applyNumberFormat="0" applyAlignment="0" applyProtection="0"/>
    <xf numFmtId="0" fontId="66" fillId="35" borderId="19" applyNumberFormat="0" applyAlignment="0" applyProtection="0"/>
    <xf numFmtId="0" fontId="66" fillId="35" borderId="19" applyNumberFormat="0" applyAlignment="0" applyProtection="0"/>
    <xf numFmtId="0" fontId="66" fillId="35" borderId="19" applyNumberFormat="0" applyAlignment="0" applyProtection="0"/>
    <xf numFmtId="0" fontId="66" fillId="35" borderId="19" applyNumberFormat="0" applyAlignment="0" applyProtection="0"/>
    <xf numFmtId="0" fontId="66" fillId="35" borderId="19" applyNumberFormat="0" applyAlignment="0" applyProtection="0"/>
    <xf numFmtId="0" fontId="66" fillId="35" borderId="19" applyNumberFormat="0" applyAlignment="0" applyProtection="0"/>
    <xf numFmtId="0" fontId="66" fillId="35" borderId="19" applyNumberFormat="0" applyAlignment="0" applyProtection="0"/>
    <xf numFmtId="0" fontId="66" fillId="35" borderId="19" applyNumberFormat="0" applyAlignment="0" applyProtection="0"/>
    <xf numFmtId="0" fontId="66" fillId="35" borderId="19" applyNumberFormat="0" applyAlignment="0" applyProtection="0"/>
    <xf numFmtId="0" fontId="66" fillId="35" borderId="19" applyNumberFormat="0" applyAlignment="0" applyProtection="0"/>
    <xf numFmtId="0" fontId="66" fillId="35" borderId="19" applyNumberFormat="0" applyAlignment="0" applyProtection="0"/>
    <xf numFmtId="0" fontId="66" fillId="35" borderId="19" applyNumberFormat="0" applyAlignment="0" applyProtection="0"/>
    <xf numFmtId="0" fontId="66" fillId="35" borderId="19" applyNumberFormat="0" applyAlignment="0" applyProtection="0"/>
    <xf numFmtId="0" fontId="66" fillId="13" borderId="19" applyNumberFormat="0" applyAlignment="0" applyProtection="0"/>
    <xf numFmtId="0" fontId="66" fillId="13" borderId="19" applyNumberFormat="0" applyAlignment="0" applyProtection="0"/>
    <xf numFmtId="0" fontId="66" fillId="13" borderId="19" applyNumberFormat="0" applyAlignment="0" applyProtection="0"/>
    <xf numFmtId="0" fontId="66" fillId="13" borderId="19" applyNumberFormat="0" applyAlignment="0" applyProtection="0"/>
    <xf numFmtId="0" fontId="66" fillId="13" borderId="19" applyNumberFormat="0" applyAlignment="0" applyProtection="0"/>
    <xf numFmtId="0" fontId="66" fillId="13" borderId="19" applyNumberFormat="0" applyAlignment="0" applyProtection="0"/>
    <xf numFmtId="0" fontId="66" fillId="13" borderId="19" applyNumberFormat="0" applyAlignment="0" applyProtection="0"/>
    <xf numFmtId="0" fontId="66" fillId="13" borderId="19" applyNumberFormat="0" applyAlignment="0" applyProtection="0"/>
    <xf numFmtId="0" fontId="66" fillId="13" borderId="19" applyNumberFormat="0" applyAlignment="0" applyProtection="0"/>
    <xf numFmtId="0" fontId="66" fillId="13" borderId="19" applyNumberFormat="0" applyAlignment="0" applyProtection="0"/>
    <xf numFmtId="0" fontId="66" fillId="13" borderId="19" applyNumberFormat="0" applyAlignment="0" applyProtection="0"/>
    <xf numFmtId="0" fontId="66" fillId="13" borderId="19" applyNumberFormat="0" applyAlignment="0" applyProtection="0"/>
    <xf numFmtId="0" fontId="66" fillId="13" borderId="19" applyNumberFormat="0" applyAlignment="0" applyProtection="0"/>
    <xf numFmtId="0" fontId="66" fillId="13" borderId="19" applyNumberFormat="0" applyAlignment="0" applyProtection="0"/>
    <xf numFmtId="0" fontId="66" fillId="13" borderId="19" applyNumberFormat="0" applyAlignment="0" applyProtection="0"/>
    <xf numFmtId="0" fontId="66" fillId="13" borderId="19" applyNumberFormat="0" applyAlignment="0" applyProtection="0"/>
    <xf numFmtId="0" fontId="66" fillId="13" borderId="19" applyNumberFormat="0" applyAlignment="0" applyProtection="0"/>
    <xf numFmtId="0" fontId="66" fillId="13" borderId="19" applyNumberFormat="0" applyAlignment="0" applyProtection="0"/>
    <xf numFmtId="0" fontId="66" fillId="13" borderId="19" applyNumberFormat="0" applyAlignment="0" applyProtection="0"/>
    <xf numFmtId="0" fontId="66" fillId="13" borderId="19" applyNumberFormat="0" applyAlignment="0" applyProtection="0"/>
    <xf numFmtId="0" fontId="66" fillId="13" borderId="19" applyNumberFormat="0" applyAlignment="0" applyProtection="0"/>
    <xf numFmtId="0" fontId="66" fillId="13" borderId="19" applyNumberFormat="0" applyAlignment="0" applyProtection="0"/>
    <xf numFmtId="0" fontId="66" fillId="13" borderId="19" applyNumberFormat="0" applyAlignment="0" applyProtection="0"/>
    <xf numFmtId="0" fontId="66" fillId="13" borderId="19" applyNumberFormat="0" applyAlignment="0" applyProtection="0"/>
    <xf numFmtId="0" fontId="66" fillId="13" borderId="19" applyNumberFormat="0" applyAlignment="0" applyProtection="0"/>
    <xf numFmtId="0" fontId="66" fillId="13" borderId="19" applyNumberFormat="0" applyAlignment="0" applyProtection="0"/>
    <xf numFmtId="0" fontId="66" fillId="13" borderId="19" applyNumberFormat="0" applyAlignment="0" applyProtection="0"/>
    <xf numFmtId="0" fontId="66" fillId="13" borderId="19" applyNumberFormat="0" applyAlignment="0" applyProtection="0"/>
    <xf numFmtId="0" fontId="66" fillId="13" borderId="19" applyNumberFormat="0" applyAlignment="0" applyProtection="0"/>
    <xf numFmtId="0" fontId="66" fillId="13" borderId="19" applyNumberFormat="0" applyAlignment="0" applyProtection="0"/>
    <xf numFmtId="0" fontId="66" fillId="13" borderId="19" applyNumberFormat="0" applyAlignment="0" applyProtection="0"/>
    <xf numFmtId="0" fontId="66" fillId="13" borderId="19" applyNumberFormat="0" applyAlignment="0" applyProtection="0"/>
    <xf numFmtId="0" fontId="66" fillId="13" borderId="19" applyNumberFormat="0" applyAlignment="0" applyProtection="0"/>
    <xf numFmtId="0" fontId="66" fillId="13" borderId="19" applyNumberFormat="0" applyAlignment="0" applyProtection="0"/>
    <xf numFmtId="0" fontId="66" fillId="13" borderId="19" applyNumberFormat="0" applyAlignment="0" applyProtection="0"/>
    <xf numFmtId="0" fontId="66" fillId="13" borderId="19" applyNumberFormat="0" applyAlignment="0" applyProtection="0"/>
    <xf numFmtId="0" fontId="66" fillId="13" borderId="19" applyNumberFormat="0" applyAlignment="0" applyProtection="0"/>
    <xf numFmtId="0" fontId="66" fillId="13" borderId="19" applyNumberFormat="0" applyAlignment="0" applyProtection="0"/>
    <xf numFmtId="0" fontId="66" fillId="13" borderId="19" applyNumberFormat="0" applyAlignment="0" applyProtection="0"/>
    <xf numFmtId="0" fontId="66" fillId="13" borderId="19" applyNumberFormat="0" applyAlignment="0" applyProtection="0"/>
    <xf numFmtId="0" fontId="66" fillId="13" borderId="19" applyNumberFormat="0" applyAlignment="0" applyProtection="0"/>
    <xf numFmtId="0" fontId="66" fillId="13" borderId="19" applyNumberFormat="0" applyAlignment="0" applyProtection="0"/>
    <xf numFmtId="0" fontId="66" fillId="13" borderId="19" applyNumberFormat="0" applyAlignment="0" applyProtection="0"/>
    <xf numFmtId="0" fontId="66" fillId="13" borderId="19" applyNumberFormat="0" applyAlignment="0" applyProtection="0"/>
    <xf numFmtId="0" fontId="66" fillId="13" borderId="19" applyNumberFormat="0" applyAlignment="0" applyProtection="0"/>
    <xf numFmtId="0" fontId="66" fillId="13" borderId="19" applyNumberFormat="0" applyAlignment="0" applyProtection="0"/>
    <xf numFmtId="0" fontId="66" fillId="13" borderId="19" applyNumberFormat="0" applyAlignment="0" applyProtection="0"/>
    <xf numFmtId="0" fontId="66" fillId="13" borderId="19" applyNumberFormat="0" applyAlignment="0" applyProtection="0"/>
    <xf numFmtId="0" fontId="66" fillId="13" borderId="19" applyNumberFormat="0" applyAlignment="0" applyProtection="0"/>
    <xf numFmtId="0" fontId="66" fillId="13" borderId="19" applyNumberFormat="0" applyAlignment="0" applyProtection="0"/>
    <xf numFmtId="0" fontId="66" fillId="13" borderId="19" applyNumberFormat="0" applyAlignment="0" applyProtection="0"/>
    <xf numFmtId="0" fontId="66" fillId="13" borderId="19" applyNumberFormat="0" applyAlignment="0" applyProtection="0"/>
    <xf numFmtId="0" fontId="66" fillId="13" borderId="19" applyNumberFormat="0" applyAlignment="0" applyProtection="0"/>
    <xf numFmtId="0" fontId="66" fillId="13" borderId="19" applyNumberFormat="0" applyAlignment="0" applyProtection="0"/>
    <xf numFmtId="0" fontId="66" fillId="13" borderId="19" applyNumberFormat="0" applyAlignment="0" applyProtection="0"/>
    <xf numFmtId="0" fontId="66" fillId="13" borderId="19" applyNumberFormat="0" applyAlignment="0" applyProtection="0"/>
    <xf numFmtId="0" fontId="66" fillId="13" borderId="19" applyNumberFormat="0" applyAlignment="0" applyProtection="0"/>
    <xf numFmtId="0" fontId="66" fillId="13" borderId="19" applyNumberFormat="0" applyAlignment="0" applyProtection="0"/>
    <xf numFmtId="0" fontId="66" fillId="13" borderId="19" applyNumberFormat="0" applyAlignment="0" applyProtection="0"/>
    <xf numFmtId="0" fontId="66" fillId="13" borderId="19" applyNumberFormat="0" applyAlignment="0" applyProtection="0"/>
    <xf numFmtId="0" fontId="66" fillId="13" borderId="19" applyNumberFormat="0" applyAlignment="0" applyProtection="0"/>
    <xf numFmtId="0" fontId="66" fillId="13" borderId="19" applyNumberFormat="0" applyAlignment="0" applyProtection="0"/>
    <xf numFmtId="0" fontId="66" fillId="13" borderId="19" applyNumberFormat="0" applyAlignment="0" applyProtection="0"/>
    <xf numFmtId="0" fontId="66" fillId="13" borderId="19" applyNumberFormat="0" applyAlignment="0" applyProtection="0"/>
    <xf numFmtId="0" fontId="66" fillId="13" borderId="19" applyNumberFormat="0" applyAlignment="0" applyProtection="0"/>
    <xf numFmtId="0" fontId="66" fillId="13" borderId="19" applyNumberFormat="0" applyAlignment="0" applyProtection="0"/>
    <xf numFmtId="0" fontId="66" fillId="13" borderId="19" applyNumberFormat="0" applyAlignment="0" applyProtection="0"/>
    <xf numFmtId="0" fontId="66" fillId="13" borderId="19" applyNumberFormat="0" applyAlignment="0" applyProtection="0"/>
    <xf numFmtId="0" fontId="66" fillId="13" borderId="19" applyNumberFormat="0" applyAlignment="0" applyProtection="0"/>
    <xf numFmtId="0" fontId="66" fillId="13" borderId="19" applyNumberFormat="0" applyAlignment="0" applyProtection="0"/>
    <xf numFmtId="0" fontId="66" fillId="13" borderId="19" applyNumberFormat="0" applyAlignment="0" applyProtection="0"/>
    <xf numFmtId="0" fontId="66" fillId="13" borderId="19" applyNumberFormat="0" applyAlignment="0" applyProtection="0"/>
    <xf numFmtId="0" fontId="66" fillId="13" borderId="19" applyNumberFormat="0" applyAlignment="0" applyProtection="0"/>
    <xf numFmtId="0" fontId="66" fillId="13" borderId="19" applyNumberFormat="0" applyAlignment="0" applyProtection="0"/>
    <xf numFmtId="0" fontId="66" fillId="13" borderId="19" applyNumberFormat="0" applyAlignment="0" applyProtection="0"/>
    <xf numFmtId="0" fontId="66" fillId="13" borderId="19" applyNumberFormat="0" applyAlignment="0" applyProtection="0"/>
    <xf numFmtId="0" fontId="66" fillId="13" borderId="19" applyNumberFormat="0" applyAlignment="0" applyProtection="0"/>
    <xf numFmtId="0" fontId="66" fillId="13" borderId="19" applyNumberFormat="0" applyAlignment="0" applyProtection="0"/>
    <xf numFmtId="0" fontId="66" fillId="13" borderId="19" applyNumberFormat="0" applyAlignment="0" applyProtection="0"/>
    <xf numFmtId="0" fontId="66" fillId="13" borderId="19" applyNumberFormat="0" applyAlignment="0" applyProtection="0"/>
    <xf numFmtId="0" fontId="66" fillId="13" borderId="19" applyNumberFormat="0" applyAlignment="0" applyProtection="0"/>
    <xf numFmtId="0" fontId="66" fillId="13" borderId="19" applyNumberFormat="0" applyAlignment="0" applyProtection="0"/>
    <xf numFmtId="0" fontId="66" fillId="13" borderId="19" applyNumberFormat="0" applyAlignment="0" applyProtection="0"/>
    <xf numFmtId="0" fontId="66" fillId="13" borderId="19" applyNumberFormat="0" applyAlignment="0" applyProtection="0"/>
    <xf numFmtId="0" fontId="66" fillId="13" borderId="19" applyNumberFormat="0" applyAlignment="0" applyProtection="0"/>
    <xf numFmtId="0" fontId="66" fillId="13" borderId="19" applyNumberFormat="0" applyAlignment="0" applyProtection="0"/>
    <xf numFmtId="0" fontId="66" fillId="13" borderId="19" applyNumberFormat="0" applyAlignment="0" applyProtection="0"/>
    <xf numFmtId="0" fontId="66" fillId="13" borderId="19" applyNumberFormat="0" applyAlignment="0" applyProtection="0"/>
    <xf numFmtId="0" fontId="66" fillId="13" borderId="19" applyNumberFormat="0" applyAlignment="0" applyProtection="0"/>
    <xf numFmtId="0" fontId="66" fillId="13" borderId="19" applyNumberFormat="0" applyAlignment="0" applyProtection="0"/>
    <xf numFmtId="0" fontId="66" fillId="13" borderId="19" applyNumberFormat="0" applyAlignment="0" applyProtection="0"/>
    <xf numFmtId="0" fontId="66" fillId="13" borderId="19" applyNumberFormat="0" applyAlignment="0" applyProtection="0"/>
    <xf numFmtId="0" fontId="66" fillId="13" borderId="19" applyNumberFormat="0" applyAlignment="0" applyProtection="0"/>
    <xf numFmtId="0" fontId="66" fillId="13" borderId="19" applyNumberFormat="0" applyAlignment="0" applyProtection="0"/>
    <xf numFmtId="0" fontId="66" fillId="13" borderId="19" applyNumberFormat="0" applyAlignment="0" applyProtection="0"/>
    <xf numFmtId="0" fontId="66" fillId="13" borderId="19" applyNumberFormat="0" applyAlignment="0" applyProtection="0"/>
    <xf numFmtId="0" fontId="66" fillId="13" borderId="19" applyNumberFormat="0" applyAlignment="0" applyProtection="0"/>
    <xf numFmtId="0" fontId="66" fillId="13" borderId="19" applyNumberFormat="0" applyAlignment="0" applyProtection="0"/>
    <xf numFmtId="0" fontId="66" fillId="13" borderId="19" applyNumberFormat="0" applyAlignment="0" applyProtection="0"/>
    <xf numFmtId="0" fontId="66" fillId="13" borderId="19" applyNumberFormat="0" applyAlignment="0" applyProtection="0"/>
    <xf numFmtId="0" fontId="66" fillId="13" borderId="19" applyNumberFormat="0" applyAlignment="0" applyProtection="0"/>
    <xf numFmtId="0" fontId="66" fillId="13" borderId="19" applyNumberFormat="0" applyAlignment="0" applyProtection="0"/>
    <xf numFmtId="0" fontId="66" fillId="13" borderId="19" applyNumberFormat="0" applyAlignment="0" applyProtection="0"/>
    <xf numFmtId="0" fontId="66" fillId="13" borderId="19" applyNumberFormat="0" applyAlignment="0" applyProtection="0"/>
    <xf numFmtId="0" fontId="66" fillId="13" borderId="19" applyNumberFormat="0" applyAlignment="0" applyProtection="0"/>
    <xf numFmtId="0" fontId="66" fillId="13" borderId="19" applyNumberFormat="0" applyAlignment="0" applyProtection="0"/>
    <xf numFmtId="0" fontId="66" fillId="13" borderId="19" applyNumberFormat="0" applyAlignment="0" applyProtection="0"/>
    <xf numFmtId="0" fontId="66" fillId="13" borderId="19" applyNumberFormat="0" applyAlignment="0" applyProtection="0"/>
    <xf numFmtId="0" fontId="66" fillId="13" borderId="19" applyNumberFormat="0" applyAlignment="0" applyProtection="0"/>
    <xf numFmtId="0" fontId="66" fillId="13" borderId="19" applyNumberFormat="0" applyAlignment="0" applyProtection="0"/>
    <xf numFmtId="0" fontId="66" fillId="13" borderId="19" applyNumberFormat="0" applyAlignment="0" applyProtection="0"/>
    <xf numFmtId="0" fontId="66" fillId="13" borderId="19" applyNumberFormat="0" applyAlignment="0" applyProtection="0"/>
    <xf numFmtId="0" fontId="66" fillId="13" borderId="19" applyNumberFormat="0" applyAlignment="0" applyProtection="0"/>
    <xf numFmtId="0" fontId="66" fillId="13" borderId="19" applyNumberFormat="0" applyAlignment="0" applyProtection="0"/>
    <xf numFmtId="0" fontId="66" fillId="13" borderId="19" applyNumberFormat="0" applyAlignment="0" applyProtection="0"/>
    <xf numFmtId="0" fontId="66" fillId="13" borderId="19" applyNumberFormat="0" applyAlignment="0" applyProtection="0"/>
    <xf numFmtId="0" fontId="66" fillId="13" borderId="19" applyNumberFormat="0" applyAlignment="0" applyProtection="0"/>
    <xf numFmtId="0" fontId="66" fillId="13" borderId="19" applyNumberFormat="0" applyAlignment="0" applyProtection="0"/>
    <xf numFmtId="0" fontId="66" fillId="13" borderId="19" applyNumberFormat="0" applyAlignment="0" applyProtection="0"/>
    <xf numFmtId="0" fontId="66" fillId="13" borderId="19" applyNumberFormat="0" applyAlignment="0" applyProtection="0"/>
    <xf numFmtId="0" fontId="66" fillId="13" borderId="19" applyNumberFormat="0" applyAlignment="0" applyProtection="0"/>
    <xf numFmtId="0" fontId="66" fillId="13" borderId="19" applyNumberFormat="0" applyAlignment="0" applyProtection="0"/>
    <xf numFmtId="0" fontId="66" fillId="13" borderId="19" applyNumberFormat="0" applyAlignment="0" applyProtection="0"/>
    <xf numFmtId="0" fontId="66" fillId="13" borderId="19" applyNumberFormat="0" applyAlignment="0" applyProtection="0"/>
    <xf numFmtId="0" fontId="66" fillId="13" borderId="19" applyNumberFormat="0" applyAlignment="0" applyProtection="0"/>
    <xf numFmtId="0" fontId="66" fillId="13" borderId="19" applyNumberFormat="0" applyAlignment="0" applyProtection="0"/>
    <xf numFmtId="0" fontId="66" fillId="13" borderId="19" applyNumberFormat="0" applyAlignment="0" applyProtection="0"/>
    <xf numFmtId="0" fontId="66" fillId="13" borderId="19" applyNumberFormat="0" applyAlignment="0" applyProtection="0"/>
    <xf numFmtId="0" fontId="66" fillId="13" borderId="19" applyNumberFormat="0" applyAlignment="0" applyProtection="0"/>
    <xf numFmtId="0" fontId="66" fillId="13" borderId="19" applyNumberFormat="0" applyAlignment="0" applyProtection="0"/>
    <xf numFmtId="0" fontId="66" fillId="13" borderId="19" applyNumberFormat="0" applyAlignment="0" applyProtection="0"/>
    <xf numFmtId="0" fontId="66" fillId="13" borderId="19" applyNumberFormat="0" applyAlignment="0" applyProtection="0"/>
    <xf numFmtId="0" fontId="66" fillId="13" borderId="19" applyNumberFormat="0" applyAlignment="0" applyProtection="0"/>
    <xf numFmtId="0" fontId="66" fillId="13" borderId="19" applyNumberFormat="0" applyAlignment="0" applyProtection="0"/>
    <xf numFmtId="0" fontId="66" fillId="13" borderId="19" applyNumberFormat="0" applyAlignment="0" applyProtection="0"/>
    <xf numFmtId="0" fontId="66" fillId="13" borderId="19" applyNumberFormat="0" applyAlignment="0" applyProtection="0"/>
    <xf numFmtId="0" fontId="66" fillId="13" borderId="19" applyNumberFormat="0" applyAlignment="0" applyProtection="0"/>
    <xf numFmtId="0" fontId="66" fillId="13" borderId="19" applyNumberFormat="0" applyAlignment="0" applyProtection="0"/>
    <xf numFmtId="0" fontId="66" fillId="13" borderId="19" applyNumberFormat="0" applyAlignment="0" applyProtection="0"/>
    <xf numFmtId="0" fontId="66" fillId="13" borderId="19" applyNumberFormat="0" applyAlignment="0" applyProtection="0"/>
    <xf numFmtId="0" fontId="66" fillId="13" borderId="19" applyNumberFormat="0" applyAlignment="0" applyProtection="0"/>
    <xf numFmtId="0" fontId="66" fillId="13" borderId="19" applyNumberFormat="0" applyAlignment="0" applyProtection="0"/>
    <xf numFmtId="0" fontId="66" fillId="13" borderId="19" applyNumberFormat="0" applyAlignment="0" applyProtection="0"/>
    <xf numFmtId="0" fontId="66" fillId="13" borderId="19" applyNumberFormat="0" applyAlignment="0" applyProtection="0"/>
    <xf numFmtId="0" fontId="66" fillId="13" borderId="19" applyNumberFormat="0" applyAlignment="0" applyProtection="0"/>
    <xf numFmtId="0" fontId="66" fillId="13" borderId="19" applyNumberFormat="0" applyAlignment="0" applyProtection="0"/>
    <xf numFmtId="0" fontId="66" fillId="13" borderId="19" applyNumberFormat="0" applyAlignment="0" applyProtection="0"/>
    <xf numFmtId="0" fontId="66" fillId="13" borderId="19" applyNumberFormat="0" applyAlignment="0" applyProtection="0"/>
    <xf numFmtId="0" fontId="66" fillId="13" borderId="19" applyNumberFormat="0" applyAlignment="0" applyProtection="0"/>
    <xf numFmtId="0" fontId="66" fillId="13" borderId="19" applyNumberFormat="0" applyAlignment="0" applyProtection="0"/>
    <xf numFmtId="0" fontId="66" fillId="13" borderId="19" applyNumberFormat="0" applyAlignment="0" applyProtection="0"/>
    <xf numFmtId="0" fontId="66" fillId="13" borderId="19" applyNumberFormat="0" applyAlignment="0" applyProtection="0"/>
    <xf numFmtId="0" fontId="66" fillId="13" borderId="19" applyNumberFormat="0" applyAlignment="0" applyProtection="0"/>
    <xf numFmtId="0" fontId="66" fillId="13" borderId="19" applyNumberFormat="0" applyAlignment="0" applyProtection="0"/>
    <xf numFmtId="0" fontId="66" fillId="13" borderId="19" applyNumberFormat="0" applyAlignment="0" applyProtection="0"/>
    <xf numFmtId="0" fontId="66" fillId="13" borderId="19" applyNumberFormat="0" applyAlignment="0" applyProtection="0"/>
    <xf numFmtId="0" fontId="66" fillId="13" borderId="19" applyNumberFormat="0" applyAlignment="0" applyProtection="0"/>
    <xf numFmtId="0" fontId="66" fillId="13" borderId="19" applyNumberFormat="0" applyAlignment="0" applyProtection="0"/>
    <xf numFmtId="0" fontId="66" fillId="13" borderId="19" applyNumberFormat="0" applyAlignment="0" applyProtection="0"/>
    <xf numFmtId="0" fontId="66" fillId="13" borderId="19" applyNumberFormat="0" applyAlignment="0" applyProtection="0"/>
    <xf numFmtId="0" fontId="66" fillId="13" borderId="19" applyNumberFormat="0" applyAlignment="0" applyProtection="0"/>
    <xf numFmtId="0" fontId="66" fillId="13" borderId="19" applyNumberFormat="0" applyAlignment="0" applyProtection="0"/>
    <xf numFmtId="0" fontId="66" fillId="13" borderId="19" applyNumberFormat="0" applyAlignment="0" applyProtection="0"/>
    <xf numFmtId="0" fontId="66" fillId="13" borderId="19" applyNumberFormat="0" applyAlignment="0" applyProtection="0"/>
    <xf numFmtId="0" fontId="66" fillId="13" borderId="19" applyNumberFormat="0" applyAlignment="0" applyProtection="0"/>
    <xf numFmtId="0" fontId="66" fillId="13" borderId="19" applyNumberFormat="0" applyAlignment="0" applyProtection="0"/>
    <xf numFmtId="0" fontId="66" fillId="13" borderId="19" applyNumberFormat="0" applyAlignment="0" applyProtection="0"/>
    <xf numFmtId="0" fontId="66" fillId="13" borderId="19" applyNumberFormat="0" applyAlignment="0" applyProtection="0"/>
    <xf numFmtId="0" fontId="66" fillId="13" borderId="19" applyNumberFormat="0" applyAlignment="0" applyProtection="0"/>
    <xf numFmtId="0" fontId="66" fillId="13" borderId="19" applyNumberFormat="0" applyAlignment="0" applyProtection="0"/>
    <xf numFmtId="0" fontId="66" fillId="13" borderId="19" applyNumberFormat="0" applyAlignment="0" applyProtection="0"/>
    <xf numFmtId="0" fontId="66" fillId="13" borderId="19" applyNumberFormat="0" applyAlignment="0" applyProtection="0"/>
    <xf numFmtId="0" fontId="66" fillId="13" borderId="19" applyNumberFormat="0" applyAlignment="0" applyProtection="0"/>
    <xf numFmtId="0" fontId="66" fillId="13" borderId="19" applyNumberFormat="0" applyAlignment="0" applyProtection="0"/>
    <xf numFmtId="0" fontId="66" fillId="13" borderId="19" applyNumberFormat="0" applyAlignment="0" applyProtection="0"/>
    <xf numFmtId="0" fontId="66" fillId="13" borderId="19" applyNumberFormat="0" applyAlignment="0" applyProtection="0"/>
    <xf numFmtId="0" fontId="66" fillId="13" borderId="19" applyNumberFormat="0" applyAlignment="0" applyProtection="0"/>
    <xf numFmtId="0" fontId="66" fillId="13" borderId="19" applyNumberFormat="0" applyAlignment="0" applyProtection="0"/>
    <xf numFmtId="0" fontId="66" fillId="13" borderId="19" applyNumberFormat="0" applyAlignment="0" applyProtection="0"/>
    <xf numFmtId="0" fontId="66" fillId="13" borderId="19" applyNumberFormat="0" applyAlignment="0" applyProtection="0"/>
    <xf numFmtId="0" fontId="66" fillId="13" borderId="19" applyNumberFormat="0" applyAlignment="0" applyProtection="0"/>
    <xf numFmtId="0" fontId="66" fillId="13" borderId="19" applyNumberFormat="0" applyAlignment="0" applyProtection="0"/>
    <xf numFmtId="0" fontId="66" fillId="13" borderId="19" applyNumberFormat="0" applyAlignment="0" applyProtection="0"/>
    <xf numFmtId="0" fontId="66" fillId="13" borderId="19" applyNumberFormat="0" applyAlignment="0" applyProtection="0"/>
    <xf numFmtId="0" fontId="66" fillId="13" borderId="19" applyNumberFormat="0" applyAlignment="0" applyProtection="0"/>
    <xf numFmtId="0" fontId="66" fillId="13" borderId="19" applyNumberFormat="0" applyAlignment="0" applyProtection="0"/>
    <xf numFmtId="0" fontId="66" fillId="13" borderId="19" applyNumberFormat="0" applyAlignment="0" applyProtection="0"/>
    <xf numFmtId="0" fontId="66" fillId="13" borderId="19" applyNumberFormat="0" applyAlignment="0" applyProtection="0"/>
    <xf numFmtId="0" fontId="66" fillId="13" borderId="19" applyNumberFormat="0" applyAlignment="0" applyProtection="0"/>
    <xf numFmtId="0" fontId="66" fillId="13" borderId="19" applyNumberFormat="0" applyAlignment="0" applyProtection="0"/>
    <xf numFmtId="0" fontId="66" fillId="13" borderId="19" applyNumberFormat="0" applyAlignment="0" applyProtection="0"/>
    <xf numFmtId="0" fontId="66" fillId="13" borderId="19" applyNumberFormat="0" applyAlignment="0" applyProtection="0"/>
    <xf numFmtId="0" fontId="66" fillId="13" borderId="19" applyNumberFormat="0" applyAlignment="0" applyProtection="0"/>
    <xf numFmtId="0" fontId="66" fillId="13" borderId="19" applyNumberFormat="0" applyAlignment="0" applyProtection="0"/>
    <xf numFmtId="0" fontId="66" fillId="13" borderId="19" applyNumberFormat="0" applyAlignment="0" applyProtection="0"/>
    <xf numFmtId="0" fontId="66" fillId="13" borderId="19" applyNumberFormat="0" applyAlignment="0" applyProtection="0"/>
    <xf numFmtId="0" fontId="66" fillId="13" borderId="19" applyNumberFormat="0" applyAlignment="0" applyProtection="0"/>
    <xf numFmtId="0" fontId="66" fillId="13" borderId="19" applyNumberFormat="0" applyAlignment="0" applyProtection="0"/>
    <xf numFmtId="0" fontId="66" fillId="13" borderId="19" applyNumberFormat="0" applyAlignment="0" applyProtection="0"/>
    <xf numFmtId="0" fontId="66" fillId="13" borderId="19" applyNumberFormat="0" applyAlignment="0" applyProtection="0"/>
    <xf numFmtId="0" fontId="66" fillId="13" borderId="19" applyNumberFormat="0" applyAlignment="0" applyProtection="0"/>
    <xf numFmtId="0" fontId="66" fillId="13" borderId="19" applyNumberFormat="0" applyAlignment="0" applyProtection="0"/>
    <xf numFmtId="0" fontId="66" fillId="13" borderId="19" applyNumberFormat="0" applyAlignment="0" applyProtection="0"/>
    <xf numFmtId="0" fontId="66" fillId="13" borderId="19" applyNumberFormat="0" applyAlignment="0" applyProtection="0"/>
    <xf numFmtId="0" fontId="66" fillId="13" borderId="19" applyNumberFormat="0" applyAlignment="0" applyProtection="0"/>
    <xf numFmtId="0" fontId="66" fillId="13" borderId="19" applyNumberFormat="0" applyAlignment="0" applyProtection="0"/>
    <xf numFmtId="0" fontId="66" fillId="13" borderId="19" applyNumberFormat="0" applyAlignment="0" applyProtection="0"/>
    <xf numFmtId="0" fontId="66" fillId="13" borderId="19" applyNumberFormat="0" applyAlignment="0" applyProtection="0"/>
    <xf numFmtId="0" fontId="66" fillId="13" borderId="19" applyNumberFormat="0" applyAlignment="0" applyProtection="0"/>
    <xf numFmtId="0" fontId="66" fillId="13" borderId="19" applyNumberFormat="0" applyAlignment="0" applyProtection="0"/>
    <xf numFmtId="0" fontId="66" fillId="13" borderId="19" applyNumberFormat="0" applyAlignment="0" applyProtection="0"/>
    <xf numFmtId="0" fontId="66" fillId="13" borderId="19" applyNumberFormat="0" applyAlignment="0" applyProtection="0"/>
    <xf numFmtId="0" fontId="66" fillId="13" borderId="19" applyNumberFormat="0" applyAlignment="0" applyProtection="0"/>
    <xf numFmtId="0" fontId="66" fillId="13" borderId="19" applyNumberFormat="0" applyAlignment="0" applyProtection="0"/>
    <xf numFmtId="0" fontId="66" fillId="13" borderId="19" applyNumberFormat="0" applyAlignment="0" applyProtection="0"/>
    <xf numFmtId="0" fontId="66" fillId="13" borderId="19" applyNumberFormat="0" applyAlignment="0" applyProtection="0"/>
    <xf numFmtId="0" fontId="66" fillId="13" borderId="19" applyNumberFormat="0" applyAlignment="0" applyProtection="0"/>
    <xf numFmtId="0" fontId="66" fillId="13" borderId="19" applyNumberFormat="0" applyAlignment="0" applyProtection="0"/>
    <xf numFmtId="0" fontId="66" fillId="13" borderId="19" applyNumberFormat="0" applyAlignment="0" applyProtection="0"/>
    <xf numFmtId="0" fontId="66" fillId="13" borderId="19" applyNumberFormat="0" applyAlignment="0" applyProtection="0"/>
    <xf numFmtId="0" fontId="66" fillId="13" borderId="19" applyNumberFormat="0" applyAlignment="0" applyProtection="0"/>
    <xf numFmtId="0" fontId="66" fillId="13" borderId="19" applyNumberFormat="0" applyAlignment="0" applyProtection="0"/>
    <xf numFmtId="0" fontId="66" fillId="13" borderId="19" applyNumberFormat="0" applyAlignment="0" applyProtection="0"/>
    <xf numFmtId="0" fontId="66" fillId="13" borderId="19" applyNumberFormat="0" applyAlignment="0" applyProtection="0"/>
    <xf numFmtId="0" fontId="66" fillId="13" borderId="19" applyNumberFormat="0" applyAlignment="0" applyProtection="0"/>
    <xf numFmtId="0" fontId="66" fillId="13" borderId="19" applyNumberFormat="0" applyAlignment="0" applyProtection="0"/>
    <xf numFmtId="0" fontId="66" fillId="13" borderId="19" applyNumberFormat="0" applyAlignment="0" applyProtection="0"/>
    <xf numFmtId="0" fontId="66" fillId="13" borderId="19" applyNumberFormat="0" applyAlignment="0" applyProtection="0"/>
    <xf numFmtId="0" fontId="66" fillId="13" borderId="19" applyNumberFormat="0" applyAlignment="0" applyProtection="0"/>
    <xf numFmtId="0" fontId="66" fillId="13" borderId="19" applyNumberFormat="0" applyAlignment="0" applyProtection="0"/>
    <xf numFmtId="0" fontId="66" fillId="13" borderId="19" applyNumberFormat="0" applyAlignment="0" applyProtection="0"/>
    <xf numFmtId="0" fontId="66" fillId="13" borderId="19" applyNumberFormat="0" applyAlignment="0" applyProtection="0"/>
    <xf numFmtId="0" fontId="66" fillId="13" borderId="19" applyNumberFormat="0" applyAlignment="0" applyProtection="0"/>
    <xf numFmtId="0" fontId="66" fillId="13" borderId="19" applyNumberFormat="0" applyAlignment="0" applyProtection="0"/>
    <xf numFmtId="0" fontId="66" fillId="13" borderId="19" applyNumberFormat="0" applyAlignment="0" applyProtection="0"/>
    <xf numFmtId="0" fontId="66" fillId="13" borderId="19" applyNumberFormat="0" applyAlignment="0" applyProtection="0"/>
    <xf numFmtId="0" fontId="66" fillId="13" borderId="19" applyNumberFormat="0" applyAlignment="0" applyProtection="0"/>
    <xf numFmtId="0" fontId="66" fillId="13" borderId="19" applyNumberFormat="0" applyAlignment="0" applyProtection="0"/>
    <xf numFmtId="0" fontId="67" fillId="0" borderId="26" applyNumberFormat="0" applyFill="0" applyAlignment="0" applyProtection="0"/>
    <xf numFmtId="0" fontId="68" fillId="0" borderId="26" applyNumberFormat="0" applyFill="0" applyAlignment="0" applyProtection="0"/>
    <xf numFmtId="0" fontId="69" fillId="44" borderId="0" applyNumberFormat="0" applyBorder="0" applyAlignment="0" applyProtection="0"/>
    <xf numFmtId="0" fontId="69" fillId="45" borderId="0" applyNumberFormat="0" applyBorder="0" applyAlignment="0" applyProtection="0"/>
    <xf numFmtId="174" fontId="70" fillId="0" borderId="0"/>
    <xf numFmtId="0" fontId="33" fillId="0" borderId="0"/>
    <xf numFmtId="0" fontId="33"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30" fillId="0" borderId="0"/>
    <xf numFmtId="0" fontId="38" fillId="0" borderId="0"/>
    <xf numFmtId="0" fontId="33" fillId="0" borderId="0"/>
    <xf numFmtId="0" fontId="30" fillId="0" borderId="0"/>
    <xf numFmtId="0" fontId="29" fillId="0" borderId="0"/>
    <xf numFmtId="0" fontId="28" fillId="0" borderId="0"/>
    <xf numFmtId="0" fontId="29" fillId="0" borderId="0"/>
    <xf numFmtId="0" fontId="29" fillId="0" borderId="0"/>
    <xf numFmtId="0" fontId="28" fillId="0" borderId="0"/>
    <xf numFmtId="0" fontId="29" fillId="0" borderId="0"/>
    <xf numFmtId="0" fontId="28" fillId="0" borderId="0"/>
    <xf numFmtId="0" fontId="33" fillId="0" borderId="0"/>
    <xf numFmtId="0" fontId="30" fillId="0" borderId="0"/>
    <xf numFmtId="0" fontId="38" fillId="0" borderId="0"/>
    <xf numFmtId="0" fontId="53" fillId="0" borderId="0"/>
    <xf numFmtId="0" fontId="29" fillId="0" borderId="0"/>
    <xf numFmtId="0" fontId="45" fillId="0" borderId="0"/>
    <xf numFmtId="0" fontId="29" fillId="0" borderId="0"/>
    <xf numFmtId="0" fontId="45" fillId="0" borderId="0"/>
    <xf numFmtId="0" fontId="38" fillId="26" borderId="18" applyNumberFormat="0" applyFont="0" applyAlignment="0" applyProtection="0"/>
    <xf numFmtId="0" fontId="38" fillId="26" borderId="18" applyNumberFormat="0" applyFont="0" applyAlignment="0" applyProtection="0"/>
    <xf numFmtId="0" fontId="38" fillId="26" borderId="18" applyNumberFormat="0" applyFont="0" applyAlignment="0" applyProtection="0"/>
    <xf numFmtId="0" fontId="38" fillId="26" borderId="18" applyNumberFormat="0" applyFont="0" applyAlignment="0" applyProtection="0"/>
    <xf numFmtId="0" fontId="38" fillId="26" borderId="18" applyNumberFormat="0" applyFont="0" applyAlignment="0" applyProtection="0"/>
    <xf numFmtId="0" fontId="38" fillId="26" borderId="18" applyNumberFormat="0" applyFont="0" applyAlignment="0" applyProtection="0"/>
    <xf numFmtId="0" fontId="38" fillId="26" borderId="18" applyNumberFormat="0" applyFont="0" applyAlignment="0" applyProtection="0"/>
    <xf numFmtId="0" fontId="38" fillId="26" borderId="18" applyNumberFormat="0" applyFont="0" applyAlignment="0" applyProtection="0"/>
    <xf numFmtId="0" fontId="38" fillId="26" borderId="18" applyNumberFormat="0" applyFont="0" applyAlignment="0" applyProtection="0"/>
    <xf numFmtId="0" fontId="38" fillId="26" borderId="18" applyNumberFormat="0" applyFont="0" applyAlignment="0" applyProtection="0"/>
    <xf numFmtId="0" fontId="38" fillId="26" borderId="18" applyNumberFormat="0" applyFont="0" applyAlignment="0" applyProtection="0"/>
    <xf numFmtId="0" fontId="38" fillId="26" borderId="18" applyNumberFormat="0" applyFont="0" applyAlignment="0" applyProtection="0"/>
    <xf numFmtId="0" fontId="38" fillId="26" borderId="18" applyNumberFormat="0" applyFont="0" applyAlignment="0" applyProtection="0"/>
    <xf numFmtId="0" fontId="38" fillId="26" borderId="18" applyNumberFormat="0" applyFont="0" applyAlignment="0" applyProtection="0"/>
    <xf numFmtId="0" fontId="38" fillId="26" borderId="18" applyNumberFormat="0" applyFont="0" applyAlignment="0" applyProtection="0"/>
    <xf numFmtId="0" fontId="38" fillId="26" borderId="18" applyNumberFormat="0" applyFont="0" applyAlignment="0" applyProtection="0"/>
    <xf numFmtId="0" fontId="38" fillId="26" borderId="18" applyNumberFormat="0" applyFont="0" applyAlignment="0" applyProtection="0"/>
    <xf numFmtId="0" fontId="38" fillId="26" borderId="18" applyNumberFormat="0" applyFont="0" applyAlignment="0" applyProtection="0"/>
    <xf numFmtId="0" fontId="38" fillId="26" borderId="18" applyNumberFormat="0" applyFont="0" applyAlignment="0" applyProtection="0"/>
    <xf numFmtId="0" fontId="38" fillId="26" borderId="18" applyNumberFormat="0" applyFont="0" applyAlignment="0" applyProtection="0"/>
    <xf numFmtId="0" fontId="38" fillId="26" borderId="18" applyNumberFormat="0" applyFont="0" applyAlignment="0" applyProtection="0"/>
    <xf numFmtId="0" fontId="38" fillId="26" borderId="18" applyNumberFormat="0" applyFont="0" applyAlignment="0" applyProtection="0"/>
    <xf numFmtId="0" fontId="38" fillId="26" borderId="18" applyNumberFormat="0" applyFont="0" applyAlignment="0" applyProtection="0"/>
    <xf numFmtId="0" fontId="38" fillId="26" borderId="18" applyNumberFormat="0" applyFont="0" applyAlignment="0" applyProtection="0"/>
    <xf numFmtId="0" fontId="38" fillId="26" borderId="18" applyNumberFormat="0" applyFont="0" applyAlignment="0" applyProtection="0"/>
    <xf numFmtId="0" fontId="38" fillId="26" borderId="18" applyNumberFormat="0" applyFont="0" applyAlignment="0" applyProtection="0"/>
    <xf numFmtId="0" fontId="38" fillId="26" borderId="18" applyNumberFormat="0" applyFont="0" applyAlignment="0" applyProtection="0"/>
    <xf numFmtId="0" fontId="38" fillId="26" borderId="18" applyNumberFormat="0" applyFont="0" applyAlignment="0" applyProtection="0"/>
    <xf numFmtId="0" fontId="38" fillId="26" borderId="18" applyNumberFormat="0" applyFont="0" applyAlignment="0" applyProtection="0"/>
    <xf numFmtId="0" fontId="38" fillId="26" borderId="18" applyNumberFormat="0" applyFont="0" applyAlignment="0" applyProtection="0"/>
    <xf numFmtId="0" fontId="38" fillId="26" borderId="18" applyNumberFormat="0" applyFont="0" applyAlignment="0" applyProtection="0"/>
    <xf numFmtId="0" fontId="38" fillId="26" borderId="18" applyNumberFormat="0" applyFont="0" applyAlignment="0" applyProtection="0"/>
    <xf numFmtId="0" fontId="38" fillId="26" borderId="18" applyNumberFormat="0" applyFont="0" applyAlignment="0" applyProtection="0"/>
    <xf numFmtId="0" fontId="38" fillId="26" borderId="18" applyNumberFormat="0" applyFont="0" applyAlignment="0" applyProtection="0"/>
    <xf numFmtId="0" fontId="38" fillId="26" borderId="18" applyNumberFormat="0" applyFont="0" applyAlignment="0" applyProtection="0"/>
    <xf numFmtId="0" fontId="38" fillId="26" borderId="18" applyNumberFormat="0" applyFont="0" applyAlignment="0" applyProtection="0"/>
    <xf numFmtId="0" fontId="38" fillId="26" borderId="18" applyNumberFormat="0" applyFont="0" applyAlignment="0" applyProtection="0"/>
    <xf numFmtId="0" fontId="38" fillId="26" borderId="18" applyNumberFormat="0" applyFont="0" applyAlignment="0" applyProtection="0"/>
    <xf numFmtId="0" fontId="38" fillId="26" borderId="18" applyNumberFormat="0" applyFont="0" applyAlignment="0" applyProtection="0"/>
    <xf numFmtId="0" fontId="38" fillId="26" borderId="18" applyNumberFormat="0" applyFont="0" applyAlignment="0" applyProtection="0"/>
    <xf numFmtId="0" fontId="38" fillId="26" borderId="18" applyNumberFormat="0" applyFont="0" applyAlignment="0" applyProtection="0"/>
    <xf numFmtId="0" fontId="38" fillId="26" borderId="18" applyNumberFormat="0" applyFont="0" applyAlignment="0" applyProtection="0"/>
    <xf numFmtId="0" fontId="38" fillId="26" borderId="18" applyNumberFormat="0" applyFont="0" applyAlignment="0" applyProtection="0"/>
    <xf numFmtId="0" fontId="38" fillId="26" borderId="18" applyNumberFormat="0" applyFont="0" applyAlignment="0" applyProtection="0"/>
    <xf numFmtId="0" fontId="38" fillId="26" borderId="18" applyNumberFormat="0" applyFont="0" applyAlignment="0" applyProtection="0"/>
    <xf numFmtId="0" fontId="38" fillId="26" borderId="18" applyNumberFormat="0" applyFont="0" applyAlignment="0" applyProtection="0"/>
    <xf numFmtId="0" fontId="38" fillId="26" borderId="18" applyNumberFormat="0" applyFont="0" applyAlignment="0" applyProtection="0"/>
    <xf numFmtId="0" fontId="38" fillId="26" borderId="18" applyNumberFormat="0" applyFont="0" applyAlignment="0" applyProtection="0"/>
    <xf numFmtId="0" fontId="38" fillId="26" borderId="18" applyNumberFormat="0" applyFont="0" applyAlignment="0" applyProtection="0"/>
    <xf numFmtId="0" fontId="38" fillId="26" borderId="18" applyNumberFormat="0" applyFont="0" applyAlignment="0" applyProtection="0"/>
    <xf numFmtId="0" fontId="38" fillId="26" borderId="18" applyNumberFormat="0" applyFont="0" applyAlignment="0" applyProtection="0"/>
    <xf numFmtId="0" fontId="38" fillId="26" borderId="18" applyNumberFormat="0" applyFont="0" applyAlignment="0" applyProtection="0"/>
    <xf numFmtId="0" fontId="38" fillId="26" borderId="18" applyNumberFormat="0" applyFont="0" applyAlignment="0" applyProtection="0"/>
    <xf numFmtId="0" fontId="38" fillId="26" borderId="18" applyNumberFormat="0" applyFont="0" applyAlignment="0" applyProtection="0"/>
    <xf numFmtId="0" fontId="38" fillId="26" borderId="18" applyNumberFormat="0" applyFont="0" applyAlignment="0" applyProtection="0"/>
    <xf numFmtId="0" fontId="38" fillId="26" borderId="18" applyNumberFormat="0" applyFont="0" applyAlignment="0" applyProtection="0"/>
    <xf numFmtId="0" fontId="38" fillId="26" borderId="18" applyNumberFormat="0" applyFont="0" applyAlignment="0" applyProtection="0"/>
    <xf numFmtId="0" fontId="38" fillId="26" borderId="18" applyNumberFormat="0" applyFont="0" applyAlignment="0" applyProtection="0"/>
    <xf numFmtId="0" fontId="38" fillId="26" borderId="18" applyNumberFormat="0" applyFont="0" applyAlignment="0" applyProtection="0"/>
    <xf numFmtId="0" fontId="38" fillId="26" borderId="18" applyNumberFormat="0" applyFont="0" applyAlignment="0" applyProtection="0"/>
    <xf numFmtId="0" fontId="38" fillId="26" borderId="18" applyNumberFormat="0" applyFont="0" applyAlignment="0" applyProtection="0"/>
    <xf numFmtId="0" fontId="38" fillId="26" borderId="18" applyNumberFormat="0" applyFont="0" applyAlignment="0" applyProtection="0"/>
    <xf numFmtId="0" fontId="38" fillId="26" borderId="18" applyNumberFormat="0" applyFont="0" applyAlignment="0" applyProtection="0"/>
    <xf numFmtId="0" fontId="38" fillId="26" borderId="18" applyNumberFormat="0" applyFont="0" applyAlignment="0" applyProtection="0"/>
    <xf numFmtId="0" fontId="38" fillId="26" borderId="18" applyNumberFormat="0" applyFont="0" applyAlignment="0" applyProtection="0"/>
    <xf numFmtId="0" fontId="38" fillId="26" borderId="18" applyNumberFormat="0" applyFont="0" applyAlignment="0" applyProtection="0"/>
    <xf numFmtId="0" fontId="38" fillId="26" borderId="18" applyNumberFormat="0" applyFont="0" applyAlignment="0" applyProtection="0"/>
    <xf numFmtId="0" fontId="38" fillId="26" borderId="18" applyNumberFormat="0" applyFont="0" applyAlignment="0" applyProtection="0"/>
    <xf numFmtId="0" fontId="38" fillId="26" borderId="18" applyNumberFormat="0" applyFont="0" applyAlignment="0" applyProtection="0"/>
    <xf numFmtId="0" fontId="38" fillId="26" borderId="18" applyNumberFormat="0" applyFont="0" applyAlignment="0" applyProtection="0"/>
    <xf numFmtId="0" fontId="38" fillId="26" borderId="18" applyNumberFormat="0" applyFont="0" applyAlignment="0" applyProtection="0"/>
    <xf numFmtId="0" fontId="38" fillId="26" borderId="18" applyNumberFormat="0" applyFont="0" applyAlignment="0" applyProtection="0"/>
    <xf numFmtId="0" fontId="38" fillId="26" borderId="18" applyNumberFormat="0" applyFont="0" applyAlignment="0" applyProtection="0"/>
    <xf numFmtId="0" fontId="38" fillId="26" borderId="18" applyNumberFormat="0" applyFont="0" applyAlignment="0" applyProtection="0"/>
    <xf numFmtId="0" fontId="38" fillId="26" borderId="18" applyNumberFormat="0" applyFont="0" applyAlignment="0" applyProtection="0"/>
    <xf numFmtId="0" fontId="38" fillId="26" borderId="18" applyNumberFormat="0" applyFont="0" applyAlignment="0" applyProtection="0"/>
    <xf numFmtId="0" fontId="38" fillId="26" borderId="18" applyNumberFormat="0" applyFont="0" applyAlignment="0" applyProtection="0"/>
    <xf numFmtId="0" fontId="38" fillId="26" borderId="18" applyNumberFormat="0" applyFont="0" applyAlignment="0" applyProtection="0"/>
    <xf numFmtId="0" fontId="38" fillId="26" borderId="18" applyNumberFormat="0" applyFont="0" applyAlignment="0" applyProtection="0"/>
    <xf numFmtId="0" fontId="38" fillId="26" borderId="18" applyNumberFormat="0" applyFont="0" applyAlignment="0" applyProtection="0"/>
    <xf numFmtId="0" fontId="38" fillId="26" borderId="18" applyNumberFormat="0" applyFont="0" applyAlignment="0" applyProtection="0"/>
    <xf numFmtId="0" fontId="38" fillId="26" borderId="18" applyNumberFormat="0" applyFont="0" applyAlignment="0" applyProtection="0"/>
    <xf numFmtId="0" fontId="38" fillId="26" borderId="18" applyNumberFormat="0" applyFont="0" applyAlignment="0" applyProtection="0"/>
    <xf numFmtId="0" fontId="38" fillId="26" borderId="18" applyNumberFormat="0" applyFont="0" applyAlignment="0" applyProtection="0"/>
    <xf numFmtId="0" fontId="38" fillId="26" borderId="18" applyNumberFormat="0" applyFont="0" applyAlignment="0" applyProtection="0"/>
    <xf numFmtId="0" fontId="38" fillId="26" borderId="18" applyNumberFormat="0" applyFont="0" applyAlignment="0" applyProtection="0"/>
    <xf numFmtId="0" fontId="38" fillId="26" borderId="18" applyNumberFormat="0" applyFont="0" applyAlignment="0" applyProtection="0"/>
    <xf numFmtId="0" fontId="38" fillId="26" borderId="18" applyNumberFormat="0" applyFont="0" applyAlignment="0" applyProtection="0"/>
    <xf numFmtId="0" fontId="38" fillId="26" borderId="18" applyNumberFormat="0" applyFont="0" applyAlignment="0" applyProtection="0"/>
    <xf numFmtId="0" fontId="38" fillId="26" borderId="18" applyNumberFormat="0" applyFont="0" applyAlignment="0" applyProtection="0"/>
    <xf numFmtId="0" fontId="38" fillId="26" borderId="18" applyNumberFormat="0" applyFont="0" applyAlignment="0" applyProtection="0"/>
    <xf numFmtId="0" fontId="38" fillId="26" borderId="18" applyNumberFormat="0" applyFont="0" applyAlignment="0" applyProtection="0"/>
    <xf numFmtId="0" fontId="38" fillId="26" borderId="18" applyNumberFormat="0" applyFont="0" applyAlignment="0" applyProtection="0"/>
    <xf numFmtId="0" fontId="38" fillId="26" borderId="18" applyNumberFormat="0" applyFont="0" applyAlignment="0" applyProtection="0"/>
    <xf numFmtId="0" fontId="38" fillId="26" borderId="18" applyNumberFormat="0" applyFont="0" applyAlignment="0" applyProtection="0"/>
    <xf numFmtId="0" fontId="38" fillId="26" borderId="18" applyNumberFormat="0" applyFont="0" applyAlignment="0" applyProtection="0"/>
    <xf numFmtId="0" fontId="38" fillId="26" borderId="18" applyNumberFormat="0" applyFont="0" applyAlignment="0" applyProtection="0"/>
    <xf numFmtId="0" fontId="38" fillId="26" borderId="18" applyNumberFormat="0" applyFont="0" applyAlignment="0" applyProtection="0"/>
    <xf numFmtId="0" fontId="38" fillId="26" borderId="18" applyNumberFormat="0" applyFont="0" applyAlignment="0" applyProtection="0"/>
    <xf numFmtId="0" fontId="38" fillId="26" borderId="18" applyNumberFormat="0" applyFont="0" applyAlignment="0" applyProtection="0"/>
    <xf numFmtId="0" fontId="38" fillId="26" borderId="18" applyNumberFormat="0" applyFont="0" applyAlignment="0" applyProtection="0"/>
    <xf numFmtId="0" fontId="38" fillId="26" borderId="18" applyNumberFormat="0" applyFont="0" applyAlignment="0" applyProtection="0"/>
    <xf numFmtId="0" fontId="38" fillId="26" borderId="18" applyNumberFormat="0" applyFont="0" applyAlignment="0" applyProtection="0"/>
    <xf numFmtId="0" fontId="38" fillId="26" borderId="18" applyNumberFormat="0" applyFont="0" applyAlignment="0" applyProtection="0"/>
    <xf numFmtId="0" fontId="38" fillId="26" borderId="18" applyNumberFormat="0" applyFont="0" applyAlignment="0" applyProtection="0"/>
    <xf numFmtId="0" fontId="38" fillId="26" borderId="18" applyNumberFormat="0" applyFont="0" applyAlignment="0" applyProtection="0"/>
    <xf numFmtId="0" fontId="38" fillId="26" borderId="18" applyNumberFormat="0" applyFont="0" applyAlignment="0" applyProtection="0"/>
    <xf numFmtId="0" fontId="38" fillId="26" borderId="18" applyNumberFormat="0" applyFont="0" applyAlignment="0" applyProtection="0"/>
    <xf numFmtId="0" fontId="38" fillId="26" borderId="18" applyNumberFormat="0" applyFont="0" applyAlignment="0" applyProtection="0"/>
    <xf numFmtId="0" fontId="38" fillId="26" borderId="18" applyNumberFormat="0" applyFont="0" applyAlignment="0" applyProtection="0"/>
    <xf numFmtId="0" fontId="38" fillId="26" borderId="18" applyNumberFormat="0" applyFont="0" applyAlignment="0" applyProtection="0"/>
    <xf numFmtId="0" fontId="38" fillId="26" borderId="18" applyNumberFormat="0" applyFont="0" applyAlignment="0" applyProtection="0"/>
    <xf numFmtId="0" fontId="38" fillId="26" borderId="18" applyNumberFormat="0" applyFont="0" applyAlignment="0" applyProtection="0"/>
    <xf numFmtId="0" fontId="38" fillId="26" borderId="18" applyNumberFormat="0" applyFont="0" applyAlignment="0" applyProtection="0"/>
    <xf numFmtId="0" fontId="38" fillId="26" borderId="18" applyNumberFormat="0" applyFont="0" applyAlignment="0" applyProtection="0"/>
    <xf numFmtId="0" fontId="38" fillId="26" borderId="18" applyNumberFormat="0" applyFont="0" applyAlignment="0" applyProtection="0"/>
    <xf numFmtId="0" fontId="38" fillId="26" borderId="18" applyNumberFormat="0" applyFont="0" applyAlignment="0" applyProtection="0"/>
    <xf numFmtId="0" fontId="38" fillId="26" borderId="18" applyNumberFormat="0" applyFont="0" applyAlignment="0" applyProtection="0"/>
    <xf numFmtId="0" fontId="38" fillId="26" borderId="18" applyNumberFormat="0" applyFont="0" applyAlignment="0" applyProtection="0"/>
    <xf numFmtId="0" fontId="38" fillId="26" borderId="18" applyNumberFormat="0" applyFont="0" applyAlignment="0" applyProtection="0"/>
    <xf numFmtId="0" fontId="38" fillId="26" borderId="18" applyNumberFormat="0" applyFont="0" applyAlignment="0" applyProtection="0"/>
    <xf numFmtId="0" fontId="38" fillId="26" borderId="18" applyNumberFormat="0" applyFont="0" applyAlignment="0" applyProtection="0"/>
    <xf numFmtId="0" fontId="38" fillId="26" borderId="18" applyNumberFormat="0" applyFont="0" applyAlignment="0" applyProtection="0"/>
    <xf numFmtId="0" fontId="38" fillId="26" borderId="18" applyNumberFormat="0" applyFont="0" applyAlignment="0" applyProtection="0"/>
    <xf numFmtId="0" fontId="38" fillId="26" borderId="18" applyNumberFormat="0" applyFont="0" applyAlignment="0" applyProtection="0"/>
    <xf numFmtId="0" fontId="38" fillId="26" borderId="18" applyNumberFormat="0" applyFont="0" applyAlignment="0" applyProtection="0"/>
    <xf numFmtId="0" fontId="38" fillId="26" borderId="18" applyNumberFormat="0" applyFont="0" applyAlignment="0" applyProtection="0"/>
    <xf numFmtId="0" fontId="38" fillId="26" borderId="18" applyNumberFormat="0" applyFont="0" applyAlignment="0" applyProtection="0"/>
    <xf numFmtId="0" fontId="38" fillId="26" borderId="18" applyNumberFormat="0" applyFont="0" applyAlignment="0" applyProtection="0"/>
    <xf numFmtId="0" fontId="38" fillId="26" borderId="18" applyNumberFormat="0" applyFont="0" applyAlignment="0" applyProtection="0"/>
    <xf numFmtId="0" fontId="38" fillId="26" borderId="18" applyNumberFormat="0" applyFont="0" applyAlignment="0" applyProtection="0"/>
    <xf numFmtId="0" fontId="38" fillId="26" borderId="18" applyNumberFormat="0" applyFont="0" applyAlignment="0" applyProtection="0"/>
    <xf numFmtId="0" fontId="38" fillId="26" borderId="18" applyNumberFormat="0" applyFont="0" applyAlignment="0" applyProtection="0"/>
    <xf numFmtId="0" fontId="38" fillId="26" borderId="18" applyNumberFormat="0" applyFont="0" applyAlignment="0" applyProtection="0"/>
    <xf numFmtId="0" fontId="38" fillId="26" borderId="18" applyNumberFormat="0" applyFont="0" applyAlignment="0" applyProtection="0"/>
    <xf numFmtId="0" fontId="38" fillId="26" borderId="18" applyNumberFormat="0" applyFont="0" applyAlignment="0" applyProtection="0"/>
    <xf numFmtId="0" fontId="38" fillId="26" borderId="18" applyNumberFormat="0" applyFont="0" applyAlignment="0" applyProtection="0"/>
    <xf numFmtId="0" fontId="38" fillId="26" borderId="18" applyNumberFormat="0" applyFont="0" applyAlignment="0" applyProtection="0"/>
    <xf numFmtId="0" fontId="38" fillId="26" borderId="18" applyNumberFormat="0" applyFont="0" applyAlignment="0" applyProtection="0"/>
    <xf numFmtId="0" fontId="38" fillId="26" borderId="18" applyNumberFormat="0" applyFont="0" applyAlignment="0" applyProtection="0"/>
    <xf numFmtId="0" fontId="38" fillId="26" borderId="18" applyNumberFormat="0" applyFont="0" applyAlignment="0" applyProtection="0"/>
    <xf numFmtId="0" fontId="38" fillId="26" borderId="18" applyNumberFormat="0" applyFont="0" applyAlignment="0" applyProtection="0"/>
    <xf numFmtId="0" fontId="38" fillId="26" borderId="18" applyNumberFormat="0" applyFont="0" applyAlignment="0" applyProtection="0"/>
    <xf numFmtId="0" fontId="38" fillId="26" borderId="18" applyNumberFormat="0" applyFont="0" applyAlignment="0" applyProtection="0"/>
    <xf numFmtId="0" fontId="38" fillId="26" borderId="18" applyNumberFormat="0" applyFont="0" applyAlignment="0" applyProtection="0"/>
    <xf numFmtId="0" fontId="38" fillId="26" borderId="18" applyNumberFormat="0" applyFont="0" applyAlignment="0" applyProtection="0"/>
    <xf numFmtId="0" fontId="38" fillId="26" borderId="18" applyNumberFormat="0" applyFont="0" applyAlignment="0" applyProtection="0"/>
    <xf numFmtId="0" fontId="38" fillId="26" borderId="18" applyNumberFormat="0" applyFont="0" applyAlignment="0" applyProtection="0"/>
    <xf numFmtId="0" fontId="38" fillId="26" borderId="18" applyNumberFormat="0" applyFont="0" applyAlignment="0" applyProtection="0"/>
    <xf numFmtId="0" fontId="38" fillId="26" borderId="18" applyNumberFormat="0" applyFont="0" applyAlignment="0" applyProtection="0"/>
    <xf numFmtId="0" fontId="38" fillId="26" borderId="18" applyNumberFormat="0" applyFont="0" applyAlignment="0" applyProtection="0"/>
    <xf numFmtId="0" fontId="38" fillId="26" borderId="18" applyNumberFormat="0" applyFont="0" applyAlignment="0" applyProtection="0"/>
    <xf numFmtId="0" fontId="38" fillId="26" borderId="18" applyNumberFormat="0" applyFont="0" applyAlignment="0" applyProtection="0"/>
    <xf numFmtId="0" fontId="38" fillId="26" borderId="18" applyNumberFormat="0" applyFont="0" applyAlignment="0" applyProtection="0"/>
    <xf numFmtId="0" fontId="38" fillId="26" borderId="18" applyNumberFormat="0" applyFont="0" applyAlignment="0" applyProtection="0"/>
    <xf numFmtId="0" fontId="38" fillId="26" borderId="18" applyNumberFormat="0" applyFont="0" applyAlignment="0" applyProtection="0"/>
    <xf numFmtId="0" fontId="38" fillId="26" borderId="18" applyNumberFormat="0" applyFont="0" applyAlignment="0" applyProtection="0"/>
    <xf numFmtId="0" fontId="38" fillId="26" borderId="18" applyNumberFormat="0" applyFont="0" applyAlignment="0" applyProtection="0"/>
    <xf numFmtId="0" fontId="38" fillId="26" borderId="18" applyNumberFormat="0" applyFont="0" applyAlignment="0" applyProtection="0"/>
    <xf numFmtId="0" fontId="38" fillId="26" borderId="18" applyNumberFormat="0" applyFont="0" applyAlignment="0" applyProtection="0"/>
    <xf numFmtId="0" fontId="38" fillId="26" borderId="18" applyNumberFormat="0" applyFont="0" applyAlignment="0" applyProtection="0"/>
    <xf numFmtId="0" fontId="38" fillId="26" borderId="18" applyNumberFormat="0" applyFont="0" applyAlignment="0" applyProtection="0"/>
    <xf numFmtId="0" fontId="38" fillId="26" borderId="18" applyNumberFormat="0" applyFont="0" applyAlignment="0" applyProtection="0"/>
    <xf numFmtId="0" fontId="38" fillId="26" borderId="18" applyNumberFormat="0" applyFont="0" applyAlignment="0" applyProtection="0"/>
    <xf numFmtId="0" fontId="38" fillId="26" borderId="18" applyNumberFormat="0" applyFont="0" applyAlignment="0" applyProtection="0"/>
    <xf numFmtId="0" fontId="38" fillId="26" borderId="18" applyNumberFormat="0" applyFont="0" applyAlignment="0" applyProtection="0"/>
    <xf numFmtId="0" fontId="38" fillId="26" borderId="18" applyNumberFormat="0" applyFont="0" applyAlignment="0" applyProtection="0"/>
    <xf numFmtId="0" fontId="38" fillId="26" borderId="18" applyNumberFormat="0" applyFont="0" applyAlignment="0" applyProtection="0"/>
    <xf numFmtId="0" fontId="38" fillId="26" borderId="18" applyNumberFormat="0" applyFont="0" applyAlignment="0" applyProtection="0"/>
    <xf numFmtId="0" fontId="38" fillId="26" borderId="18" applyNumberFormat="0" applyFont="0" applyAlignment="0" applyProtection="0"/>
    <xf numFmtId="0" fontId="38" fillId="26" borderId="18" applyNumberFormat="0" applyFont="0" applyAlignment="0" applyProtection="0"/>
    <xf numFmtId="0" fontId="38" fillId="26" borderId="18" applyNumberFormat="0" applyFont="0" applyAlignment="0" applyProtection="0"/>
    <xf numFmtId="0" fontId="38" fillId="26" borderId="18" applyNumberFormat="0" applyFont="0" applyAlignment="0" applyProtection="0"/>
    <xf numFmtId="0" fontId="38" fillId="26" borderId="18" applyNumberFormat="0" applyFont="0" applyAlignment="0" applyProtection="0"/>
    <xf numFmtId="0" fontId="38" fillId="26" borderId="18" applyNumberFormat="0" applyFont="0" applyAlignment="0" applyProtection="0"/>
    <xf numFmtId="0" fontId="38" fillId="26" borderId="18" applyNumberFormat="0" applyFont="0" applyAlignment="0" applyProtection="0"/>
    <xf numFmtId="0" fontId="38" fillId="26" borderId="18" applyNumberFormat="0" applyFont="0" applyAlignment="0" applyProtection="0"/>
    <xf numFmtId="0" fontId="38" fillId="26" borderId="18" applyNumberFormat="0" applyFont="0" applyAlignment="0" applyProtection="0"/>
    <xf numFmtId="0" fontId="38" fillId="26" borderId="18" applyNumberFormat="0" applyFont="0" applyAlignment="0" applyProtection="0"/>
    <xf numFmtId="0" fontId="38" fillId="26" borderId="18" applyNumberFormat="0" applyFont="0" applyAlignment="0" applyProtection="0"/>
    <xf numFmtId="0" fontId="38" fillId="26" borderId="18" applyNumberFormat="0" applyFont="0" applyAlignment="0" applyProtection="0"/>
    <xf numFmtId="0" fontId="38" fillId="26" borderId="18" applyNumberFormat="0" applyFont="0" applyAlignment="0" applyProtection="0"/>
    <xf numFmtId="0" fontId="38" fillId="26" borderId="18" applyNumberFormat="0" applyFont="0" applyAlignment="0" applyProtection="0"/>
    <xf numFmtId="0" fontId="38" fillId="26" borderId="18" applyNumberFormat="0" applyFont="0" applyAlignment="0" applyProtection="0"/>
    <xf numFmtId="0" fontId="38" fillId="26" borderId="18" applyNumberFormat="0" applyFont="0" applyAlignment="0" applyProtection="0"/>
    <xf numFmtId="0" fontId="38" fillId="26" borderId="18" applyNumberFormat="0" applyFont="0" applyAlignment="0" applyProtection="0"/>
    <xf numFmtId="0" fontId="38" fillId="26" borderId="18" applyNumberFormat="0" applyFont="0" applyAlignment="0" applyProtection="0"/>
    <xf numFmtId="0" fontId="38" fillId="26" borderId="18" applyNumberFormat="0" applyFont="0" applyAlignment="0" applyProtection="0"/>
    <xf numFmtId="0" fontId="38" fillId="26" borderId="18" applyNumberFormat="0" applyFont="0" applyAlignment="0" applyProtection="0"/>
    <xf numFmtId="0" fontId="38" fillId="26" borderId="18" applyNumberFormat="0" applyFont="0" applyAlignment="0" applyProtection="0"/>
    <xf numFmtId="0" fontId="38" fillId="26" borderId="18" applyNumberFormat="0" applyFont="0" applyAlignment="0" applyProtection="0"/>
    <xf numFmtId="0" fontId="38" fillId="26" borderId="18" applyNumberFormat="0" applyFont="0" applyAlignment="0" applyProtection="0"/>
    <xf numFmtId="0" fontId="38" fillId="26" borderId="18" applyNumberFormat="0" applyFont="0" applyAlignment="0" applyProtection="0"/>
    <xf numFmtId="0" fontId="38" fillId="26" borderId="18" applyNumberFormat="0" applyFont="0" applyAlignment="0" applyProtection="0"/>
    <xf numFmtId="0" fontId="38" fillId="26" borderId="18" applyNumberFormat="0" applyFont="0" applyAlignment="0" applyProtection="0"/>
    <xf numFmtId="0" fontId="38" fillId="26" borderId="18" applyNumberFormat="0" applyFont="0" applyAlignment="0" applyProtection="0"/>
    <xf numFmtId="0" fontId="38" fillId="26" borderId="18" applyNumberFormat="0" applyFont="0" applyAlignment="0" applyProtection="0"/>
    <xf numFmtId="0" fontId="38" fillId="26" borderId="18" applyNumberFormat="0" applyFont="0" applyAlignment="0" applyProtection="0"/>
    <xf numFmtId="0" fontId="38" fillId="26" borderId="18" applyNumberFormat="0" applyFont="0" applyAlignment="0" applyProtection="0"/>
    <xf numFmtId="0" fontId="38" fillId="26" borderId="18" applyNumberFormat="0" applyFont="0" applyAlignment="0" applyProtection="0"/>
    <xf numFmtId="0" fontId="38" fillId="26" borderId="18" applyNumberFormat="0" applyFont="0" applyAlignment="0" applyProtection="0"/>
    <xf numFmtId="0" fontId="38" fillId="26" borderId="18" applyNumberFormat="0" applyFont="0" applyAlignment="0" applyProtection="0"/>
    <xf numFmtId="0" fontId="38" fillId="26" borderId="18" applyNumberFormat="0" applyFont="0" applyAlignment="0" applyProtection="0"/>
    <xf numFmtId="0" fontId="38" fillId="26" borderId="18" applyNumberFormat="0" applyFont="0" applyAlignment="0" applyProtection="0"/>
    <xf numFmtId="0" fontId="38" fillId="26" borderId="18" applyNumberFormat="0" applyFont="0" applyAlignment="0" applyProtection="0"/>
    <xf numFmtId="0" fontId="38" fillId="26" borderId="18" applyNumberFormat="0" applyFont="0" applyAlignment="0" applyProtection="0"/>
    <xf numFmtId="0" fontId="38" fillId="26" borderId="18" applyNumberFormat="0" applyFont="0" applyAlignment="0" applyProtection="0"/>
    <xf numFmtId="0" fontId="38" fillId="26" borderId="18" applyNumberFormat="0" applyFont="0" applyAlignment="0" applyProtection="0"/>
    <xf numFmtId="0" fontId="38" fillId="26" borderId="18" applyNumberFormat="0" applyFont="0" applyAlignment="0" applyProtection="0"/>
    <xf numFmtId="0" fontId="38" fillId="26" borderId="18" applyNumberFormat="0" applyFont="0" applyAlignment="0" applyProtection="0"/>
    <xf numFmtId="0" fontId="38" fillId="26" borderId="18" applyNumberFormat="0" applyFont="0" applyAlignment="0" applyProtection="0"/>
    <xf numFmtId="0" fontId="38" fillId="26" borderId="18" applyNumberFormat="0" applyFont="0" applyAlignment="0" applyProtection="0"/>
    <xf numFmtId="0" fontId="38" fillId="26" borderId="18" applyNumberFormat="0" applyFont="0" applyAlignment="0" applyProtection="0"/>
    <xf numFmtId="0" fontId="38" fillId="26" borderId="18" applyNumberFormat="0" applyFont="0" applyAlignment="0" applyProtection="0"/>
    <xf numFmtId="0" fontId="38" fillId="26" borderId="18" applyNumberFormat="0" applyFont="0" applyAlignment="0" applyProtection="0"/>
    <xf numFmtId="0" fontId="38" fillId="26" borderId="18" applyNumberFormat="0" applyFont="0" applyAlignment="0" applyProtection="0"/>
    <xf numFmtId="0" fontId="38" fillId="26" borderId="18" applyNumberFormat="0" applyFont="0" applyAlignment="0" applyProtection="0"/>
    <xf numFmtId="0" fontId="38" fillId="26" borderId="18" applyNumberFormat="0" applyFont="0" applyAlignment="0" applyProtection="0"/>
    <xf numFmtId="0" fontId="38" fillId="26" borderId="18" applyNumberFormat="0" applyFont="0" applyAlignment="0" applyProtection="0"/>
    <xf numFmtId="0" fontId="38" fillId="26" borderId="18" applyNumberFormat="0" applyFont="0" applyAlignment="0" applyProtection="0"/>
    <xf numFmtId="0" fontId="38" fillId="26" borderId="18" applyNumberFormat="0" applyFont="0" applyAlignment="0" applyProtection="0"/>
    <xf numFmtId="0" fontId="38" fillId="26" borderId="18" applyNumberFormat="0" applyFont="0" applyAlignment="0" applyProtection="0"/>
    <xf numFmtId="0" fontId="38" fillId="26" borderId="18" applyNumberFormat="0" applyFont="0" applyAlignment="0" applyProtection="0"/>
    <xf numFmtId="0" fontId="38" fillId="26" borderId="18" applyNumberFormat="0" applyFont="0" applyAlignment="0" applyProtection="0"/>
    <xf numFmtId="0" fontId="38" fillId="26" borderId="18" applyNumberFormat="0" applyFont="0" applyAlignment="0" applyProtection="0"/>
    <xf numFmtId="0" fontId="38" fillId="26" borderId="18" applyNumberFormat="0" applyFont="0" applyAlignment="0" applyProtection="0"/>
    <xf numFmtId="0" fontId="38" fillId="26" borderId="18" applyNumberFormat="0" applyFont="0" applyAlignment="0" applyProtection="0"/>
    <xf numFmtId="0" fontId="38" fillId="26" borderId="18" applyNumberFormat="0" applyFont="0" applyAlignment="0" applyProtection="0"/>
    <xf numFmtId="0" fontId="38" fillId="26" borderId="18" applyNumberFormat="0" applyFont="0" applyAlignment="0" applyProtection="0"/>
    <xf numFmtId="0" fontId="38" fillId="26" borderId="18" applyNumberFormat="0" applyFont="0" applyAlignment="0" applyProtection="0"/>
    <xf numFmtId="0" fontId="38" fillId="26" borderId="18" applyNumberFormat="0" applyFont="0" applyAlignment="0" applyProtection="0"/>
    <xf numFmtId="0" fontId="38" fillId="26" borderId="18" applyNumberFormat="0" applyFont="0" applyAlignment="0" applyProtection="0"/>
    <xf numFmtId="0" fontId="38" fillId="26" borderId="18" applyNumberFormat="0" applyFont="0" applyAlignment="0" applyProtection="0"/>
    <xf numFmtId="0" fontId="38" fillId="26" borderId="18" applyNumberFormat="0" applyFont="0" applyAlignment="0" applyProtection="0"/>
    <xf numFmtId="0" fontId="38" fillId="26" borderId="18" applyNumberFormat="0" applyFont="0" applyAlignment="0" applyProtection="0"/>
    <xf numFmtId="0" fontId="38" fillId="26" borderId="18" applyNumberFormat="0" applyFont="0" applyAlignment="0" applyProtection="0"/>
    <xf numFmtId="0" fontId="42" fillId="46" borderId="18" applyNumberFormat="0" applyFont="0" applyAlignment="0" applyProtection="0"/>
    <xf numFmtId="0" fontId="42" fillId="46" borderId="18" applyNumberFormat="0" applyFont="0" applyAlignment="0" applyProtection="0"/>
    <xf numFmtId="0" fontId="42" fillId="46" borderId="18" applyNumberFormat="0" applyFont="0" applyAlignment="0" applyProtection="0"/>
    <xf numFmtId="0" fontId="42" fillId="46" borderId="18" applyNumberFormat="0" applyFont="0" applyAlignment="0" applyProtection="0"/>
    <xf numFmtId="0" fontId="42" fillId="46" borderId="18" applyNumberFormat="0" applyFont="0" applyAlignment="0" applyProtection="0"/>
    <xf numFmtId="0" fontId="42" fillId="46" borderId="18" applyNumberFormat="0" applyFont="0" applyAlignment="0" applyProtection="0"/>
    <xf numFmtId="0" fontId="42" fillId="46" borderId="18" applyNumberFormat="0" applyFont="0" applyAlignment="0" applyProtection="0"/>
    <xf numFmtId="0" fontId="42" fillId="46" borderId="18" applyNumberFormat="0" applyFont="0" applyAlignment="0" applyProtection="0"/>
    <xf numFmtId="0" fontId="42" fillId="46" borderId="18" applyNumberFormat="0" applyFont="0" applyAlignment="0" applyProtection="0"/>
    <xf numFmtId="0" fontId="42" fillId="46" borderId="18" applyNumberFormat="0" applyFont="0" applyAlignment="0" applyProtection="0"/>
    <xf numFmtId="0" fontId="42" fillId="46" borderId="18" applyNumberFormat="0" applyFont="0" applyAlignment="0" applyProtection="0"/>
    <xf numFmtId="0" fontId="42" fillId="46" borderId="18" applyNumberFormat="0" applyFont="0" applyAlignment="0" applyProtection="0"/>
    <xf numFmtId="0" fontId="42" fillId="46" borderId="18" applyNumberFormat="0" applyFont="0" applyAlignment="0" applyProtection="0"/>
    <xf numFmtId="0" fontId="42" fillId="46" borderId="18" applyNumberFormat="0" applyFont="0" applyAlignment="0" applyProtection="0"/>
    <xf numFmtId="0" fontId="42" fillId="46" borderId="18" applyNumberFormat="0" applyFont="0" applyAlignment="0" applyProtection="0"/>
    <xf numFmtId="0" fontId="42" fillId="46" borderId="18" applyNumberFormat="0" applyFont="0" applyAlignment="0" applyProtection="0"/>
    <xf numFmtId="0" fontId="42" fillId="46" borderId="18" applyNumberFormat="0" applyFont="0" applyAlignment="0" applyProtection="0"/>
    <xf numFmtId="0" fontId="42" fillId="46" borderId="18" applyNumberFormat="0" applyFont="0" applyAlignment="0" applyProtection="0"/>
    <xf numFmtId="0" fontId="42" fillId="46" borderId="18" applyNumberFormat="0" applyFont="0" applyAlignment="0" applyProtection="0"/>
    <xf numFmtId="0" fontId="42" fillId="46" borderId="18" applyNumberFormat="0" applyFont="0" applyAlignment="0" applyProtection="0"/>
    <xf numFmtId="0" fontId="42" fillId="46" borderId="18" applyNumberFormat="0" applyFont="0" applyAlignment="0" applyProtection="0"/>
    <xf numFmtId="0" fontId="42" fillId="46" borderId="18" applyNumberFormat="0" applyFont="0" applyAlignment="0" applyProtection="0"/>
    <xf numFmtId="0" fontId="42" fillId="46" borderId="18" applyNumberFormat="0" applyFont="0" applyAlignment="0" applyProtection="0"/>
    <xf numFmtId="0" fontId="42" fillId="46" borderId="18" applyNumberFormat="0" applyFont="0" applyAlignment="0" applyProtection="0"/>
    <xf numFmtId="0" fontId="42" fillId="46" borderId="18" applyNumberFormat="0" applyFont="0" applyAlignment="0" applyProtection="0"/>
    <xf numFmtId="0" fontId="42" fillId="46" borderId="18" applyNumberFormat="0" applyFont="0" applyAlignment="0" applyProtection="0"/>
    <xf numFmtId="0" fontId="42" fillId="46" borderId="18" applyNumberFormat="0" applyFont="0" applyAlignment="0" applyProtection="0"/>
    <xf numFmtId="0" fontId="42" fillId="46" borderId="18" applyNumberFormat="0" applyFont="0" applyAlignment="0" applyProtection="0"/>
    <xf numFmtId="0" fontId="42" fillId="46" borderId="18" applyNumberFormat="0" applyFont="0" applyAlignment="0" applyProtection="0"/>
    <xf numFmtId="0" fontId="42" fillId="46" borderId="18" applyNumberFormat="0" applyFont="0" applyAlignment="0" applyProtection="0"/>
    <xf numFmtId="0" fontId="42" fillId="46" borderId="18" applyNumberFormat="0" applyFont="0" applyAlignment="0" applyProtection="0"/>
    <xf numFmtId="0" fontId="42" fillId="46" borderId="18" applyNumberFormat="0" applyFont="0" applyAlignment="0" applyProtection="0"/>
    <xf numFmtId="0" fontId="42" fillId="46" borderId="18" applyNumberFormat="0" applyFont="0" applyAlignment="0" applyProtection="0"/>
    <xf numFmtId="0" fontId="42" fillId="46" borderId="18" applyNumberFormat="0" applyFont="0" applyAlignment="0" applyProtection="0"/>
    <xf numFmtId="0" fontId="42" fillId="46" borderId="18" applyNumberFormat="0" applyFont="0" applyAlignment="0" applyProtection="0"/>
    <xf numFmtId="0" fontId="42" fillId="46" borderId="18" applyNumberFormat="0" applyFont="0" applyAlignment="0" applyProtection="0"/>
    <xf numFmtId="0" fontId="42" fillId="46" borderId="18" applyNumberFormat="0" applyFont="0" applyAlignment="0" applyProtection="0"/>
    <xf numFmtId="0" fontId="42" fillId="46" borderId="18" applyNumberFormat="0" applyFont="0" applyAlignment="0" applyProtection="0"/>
    <xf numFmtId="0" fontId="42" fillId="46" borderId="18" applyNumberFormat="0" applyFont="0" applyAlignment="0" applyProtection="0"/>
    <xf numFmtId="0" fontId="42" fillId="46" borderId="18" applyNumberFormat="0" applyFont="0" applyAlignment="0" applyProtection="0"/>
    <xf numFmtId="0" fontId="42" fillId="46" borderId="18" applyNumberFormat="0" applyFont="0" applyAlignment="0" applyProtection="0"/>
    <xf numFmtId="0" fontId="42" fillId="46" borderId="18" applyNumberFormat="0" applyFont="0" applyAlignment="0" applyProtection="0"/>
    <xf numFmtId="0" fontId="42" fillId="46" borderId="18" applyNumberFormat="0" applyFont="0" applyAlignment="0" applyProtection="0"/>
    <xf numFmtId="0" fontId="42" fillId="46" borderId="18" applyNumberFormat="0" applyFont="0" applyAlignment="0" applyProtection="0"/>
    <xf numFmtId="0" fontId="42" fillId="46" borderId="18" applyNumberFormat="0" applyFont="0" applyAlignment="0" applyProtection="0"/>
    <xf numFmtId="0" fontId="42" fillId="46" borderId="18" applyNumberFormat="0" applyFont="0" applyAlignment="0" applyProtection="0"/>
    <xf numFmtId="0" fontId="42" fillId="46" borderId="18" applyNumberFormat="0" applyFont="0" applyAlignment="0" applyProtection="0"/>
    <xf numFmtId="0" fontId="42" fillId="46" borderId="18" applyNumberFormat="0" applyFont="0" applyAlignment="0" applyProtection="0"/>
    <xf numFmtId="0" fontId="42" fillId="46" borderId="18" applyNumberFormat="0" applyFont="0" applyAlignment="0" applyProtection="0"/>
    <xf numFmtId="0" fontId="42" fillId="46" borderId="18" applyNumberFormat="0" applyFont="0" applyAlignment="0" applyProtection="0"/>
    <xf numFmtId="0" fontId="42" fillId="46" borderId="18" applyNumberFormat="0" applyFont="0" applyAlignment="0" applyProtection="0"/>
    <xf numFmtId="0" fontId="42" fillId="46" borderId="18" applyNumberFormat="0" applyFont="0" applyAlignment="0" applyProtection="0"/>
    <xf numFmtId="0" fontId="42" fillId="46" borderId="18" applyNumberFormat="0" applyFont="0" applyAlignment="0" applyProtection="0"/>
    <xf numFmtId="0" fontId="42" fillId="46" borderId="18" applyNumberFormat="0" applyFont="0" applyAlignment="0" applyProtection="0"/>
    <xf numFmtId="0" fontId="42" fillId="46" borderId="18" applyNumberFormat="0" applyFont="0" applyAlignment="0" applyProtection="0"/>
    <xf numFmtId="0" fontId="42" fillId="46" borderId="18" applyNumberFormat="0" applyFont="0" applyAlignment="0" applyProtection="0"/>
    <xf numFmtId="0" fontId="42" fillId="46" borderId="18" applyNumberFormat="0" applyFont="0" applyAlignment="0" applyProtection="0"/>
    <xf numFmtId="0" fontId="42" fillId="46" borderId="18" applyNumberFormat="0" applyFont="0" applyAlignment="0" applyProtection="0"/>
    <xf numFmtId="0" fontId="42" fillId="46" borderId="18" applyNumberFormat="0" applyFont="0" applyAlignment="0" applyProtection="0"/>
    <xf numFmtId="0" fontId="42" fillId="46" borderId="18" applyNumberFormat="0" applyFont="0" applyAlignment="0" applyProtection="0"/>
    <xf numFmtId="0" fontId="42" fillId="46" borderId="18" applyNumberFormat="0" applyFont="0" applyAlignment="0" applyProtection="0"/>
    <xf numFmtId="0" fontId="42" fillId="46" borderId="18" applyNumberFormat="0" applyFont="0" applyAlignment="0" applyProtection="0"/>
    <xf numFmtId="0" fontId="42" fillId="46" borderId="18" applyNumberFormat="0" applyFont="0" applyAlignment="0" applyProtection="0"/>
    <xf numFmtId="0" fontId="42" fillId="46" borderId="18" applyNumberFormat="0" applyFont="0" applyAlignment="0" applyProtection="0"/>
    <xf numFmtId="0" fontId="42" fillId="46" borderId="18" applyNumberFormat="0" applyFont="0" applyAlignment="0" applyProtection="0"/>
    <xf numFmtId="0" fontId="42" fillId="46" borderId="18" applyNumberFormat="0" applyFont="0" applyAlignment="0" applyProtection="0"/>
    <xf numFmtId="0" fontId="42" fillId="46" borderId="18" applyNumberFormat="0" applyFont="0" applyAlignment="0" applyProtection="0"/>
    <xf numFmtId="0" fontId="42" fillId="46" borderId="18" applyNumberFormat="0" applyFont="0" applyAlignment="0" applyProtection="0"/>
    <xf numFmtId="0" fontId="42" fillId="46" borderId="18" applyNumberFormat="0" applyFont="0" applyAlignment="0" applyProtection="0"/>
    <xf numFmtId="0" fontId="42" fillId="46" borderId="18" applyNumberFormat="0" applyFont="0" applyAlignment="0" applyProtection="0"/>
    <xf numFmtId="0" fontId="42" fillId="46" borderId="18" applyNumberFormat="0" applyFont="0" applyAlignment="0" applyProtection="0"/>
    <xf numFmtId="0" fontId="42" fillId="46" borderId="18" applyNumberFormat="0" applyFont="0" applyAlignment="0" applyProtection="0"/>
    <xf numFmtId="0" fontId="42" fillId="46" borderId="18" applyNumberFormat="0" applyFont="0" applyAlignment="0" applyProtection="0"/>
    <xf numFmtId="0" fontId="42" fillId="46" borderId="18" applyNumberFormat="0" applyFont="0" applyAlignment="0" applyProtection="0"/>
    <xf numFmtId="0" fontId="42" fillId="46" borderId="18" applyNumberFormat="0" applyFont="0" applyAlignment="0" applyProtection="0"/>
    <xf numFmtId="0" fontId="42" fillId="46" borderId="18" applyNumberFormat="0" applyFont="0" applyAlignment="0" applyProtection="0"/>
    <xf numFmtId="0" fontId="42" fillId="46" borderId="18" applyNumberFormat="0" applyFont="0" applyAlignment="0" applyProtection="0"/>
    <xf numFmtId="0" fontId="42" fillId="46" borderId="18" applyNumberFormat="0" applyFont="0" applyAlignment="0" applyProtection="0"/>
    <xf numFmtId="0" fontId="42" fillId="46" borderId="18" applyNumberFormat="0" applyFont="0" applyAlignment="0" applyProtection="0"/>
    <xf numFmtId="0" fontId="42" fillId="46" borderId="18" applyNumberFormat="0" applyFont="0" applyAlignment="0" applyProtection="0"/>
    <xf numFmtId="0" fontId="42" fillId="46" borderId="18" applyNumberFormat="0" applyFont="0" applyAlignment="0" applyProtection="0"/>
    <xf numFmtId="0" fontId="42" fillId="46" borderId="18" applyNumberFormat="0" applyFont="0" applyAlignment="0" applyProtection="0"/>
    <xf numFmtId="0" fontId="42" fillId="46" borderId="18" applyNumberFormat="0" applyFont="0" applyAlignment="0" applyProtection="0"/>
    <xf numFmtId="0" fontId="42" fillId="46" borderId="18" applyNumberFormat="0" applyFont="0" applyAlignment="0" applyProtection="0"/>
    <xf numFmtId="0" fontId="42" fillId="46" borderId="18" applyNumberFormat="0" applyFont="0" applyAlignment="0" applyProtection="0"/>
    <xf numFmtId="0" fontId="42" fillId="46" borderId="18" applyNumberFormat="0" applyFont="0" applyAlignment="0" applyProtection="0"/>
    <xf numFmtId="0" fontId="42" fillId="46" borderId="18" applyNumberFormat="0" applyFont="0" applyAlignment="0" applyProtection="0"/>
    <xf numFmtId="0" fontId="42" fillId="46" borderId="18" applyNumberFormat="0" applyFont="0" applyAlignment="0" applyProtection="0"/>
    <xf numFmtId="0" fontId="42" fillId="46" borderId="18" applyNumberFormat="0" applyFont="0" applyAlignment="0" applyProtection="0"/>
    <xf numFmtId="0" fontId="42" fillId="46" borderId="18" applyNumberFormat="0" applyFont="0" applyAlignment="0" applyProtection="0"/>
    <xf numFmtId="0" fontId="42" fillId="46" borderId="18" applyNumberFormat="0" applyFont="0" applyAlignment="0" applyProtection="0"/>
    <xf numFmtId="0" fontId="42" fillId="46" borderId="18" applyNumberFormat="0" applyFont="0" applyAlignment="0" applyProtection="0"/>
    <xf numFmtId="0" fontId="42" fillId="46" borderId="18" applyNumberFormat="0" applyFont="0" applyAlignment="0" applyProtection="0"/>
    <xf numFmtId="0" fontId="42" fillId="46" borderId="18" applyNumberFormat="0" applyFont="0" applyAlignment="0" applyProtection="0"/>
    <xf numFmtId="0" fontId="42" fillId="46" borderId="18" applyNumberFormat="0" applyFont="0" applyAlignment="0" applyProtection="0"/>
    <xf numFmtId="0" fontId="42" fillId="46" borderId="18" applyNumberFormat="0" applyFont="0" applyAlignment="0" applyProtection="0"/>
    <xf numFmtId="0" fontId="42" fillId="46" borderId="18" applyNumberFormat="0" applyFont="0" applyAlignment="0" applyProtection="0"/>
    <xf numFmtId="0" fontId="42" fillId="46" borderId="18" applyNumberFormat="0" applyFont="0" applyAlignment="0" applyProtection="0"/>
    <xf numFmtId="0" fontId="42" fillId="46" borderId="18" applyNumberFormat="0" applyFont="0" applyAlignment="0" applyProtection="0"/>
    <xf numFmtId="0" fontId="42" fillId="46" borderId="18" applyNumberFormat="0" applyFont="0" applyAlignment="0" applyProtection="0"/>
    <xf numFmtId="0" fontId="42" fillId="46" borderId="18" applyNumberFormat="0" applyFont="0" applyAlignment="0" applyProtection="0"/>
    <xf numFmtId="0" fontId="42" fillId="46" borderId="18" applyNumberFormat="0" applyFont="0" applyAlignment="0" applyProtection="0"/>
    <xf numFmtId="0" fontId="42" fillId="46" borderId="18" applyNumberFormat="0" applyFont="0" applyAlignment="0" applyProtection="0"/>
    <xf numFmtId="0" fontId="42" fillId="46" borderId="18" applyNumberFormat="0" applyFont="0" applyAlignment="0" applyProtection="0"/>
    <xf numFmtId="0" fontId="42" fillId="46" borderId="18" applyNumberFormat="0" applyFont="0" applyAlignment="0" applyProtection="0"/>
    <xf numFmtId="0" fontId="42" fillId="46" borderId="18" applyNumberFormat="0" applyFont="0" applyAlignment="0" applyProtection="0"/>
    <xf numFmtId="0" fontId="42" fillId="46" borderId="18" applyNumberFormat="0" applyFont="0" applyAlignment="0" applyProtection="0"/>
    <xf numFmtId="0" fontId="42" fillId="46" borderId="18" applyNumberFormat="0" applyFont="0" applyAlignment="0" applyProtection="0"/>
    <xf numFmtId="0" fontId="42" fillId="46" borderId="18" applyNumberFormat="0" applyFont="0" applyAlignment="0" applyProtection="0"/>
    <xf numFmtId="0" fontId="42" fillId="46" borderId="18" applyNumberFormat="0" applyFont="0" applyAlignment="0" applyProtection="0"/>
    <xf numFmtId="0" fontId="42" fillId="46" borderId="18" applyNumberFormat="0" applyFont="0" applyAlignment="0" applyProtection="0"/>
    <xf numFmtId="0" fontId="42" fillId="46" borderId="18" applyNumberFormat="0" applyFont="0" applyAlignment="0" applyProtection="0"/>
    <xf numFmtId="0" fontId="42" fillId="46" borderId="18" applyNumberFormat="0" applyFont="0" applyAlignment="0" applyProtection="0"/>
    <xf numFmtId="0" fontId="42" fillId="46" borderId="18" applyNumberFormat="0" applyFont="0" applyAlignment="0" applyProtection="0"/>
    <xf numFmtId="0" fontId="42" fillId="46" borderId="18" applyNumberFormat="0" applyFont="0" applyAlignment="0" applyProtection="0"/>
    <xf numFmtId="0" fontId="42" fillId="46" borderId="18" applyNumberFormat="0" applyFont="0" applyAlignment="0" applyProtection="0"/>
    <xf numFmtId="0" fontId="42" fillId="46" borderId="18" applyNumberFormat="0" applyFont="0" applyAlignment="0" applyProtection="0"/>
    <xf numFmtId="0" fontId="42" fillId="46" borderId="18" applyNumberFormat="0" applyFont="0" applyAlignment="0" applyProtection="0"/>
    <xf numFmtId="0" fontId="42" fillId="46" borderId="18" applyNumberFormat="0" applyFont="0" applyAlignment="0" applyProtection="0"/>
    <xf numFmtId="0" fontId="42" fillId="46" borderId="18" applyNumberFormat="0" applyFont="0" applyAlignment="0" applyProtection="0"/>
    <xf numFmtId="0" fontId="42" fillId="46" borderId="18" applyNumberFormat="0" applyFont="0" applyAlignment="0" applyProtection="0"/>
    <xf numFmtId="0" fontId="42" fillId="46" borderId="18" applyNumberFormat="0" applyFont="0" applyAlignment="0" applyProtection="0"/>
    <xf numFmtId="0" fontId="42" fillId="46" borderId="18" applyNumberFormat="0" applyFont="0" applyAlignment="0" applyProtection="0"/>
    <xf numFmtId="0" fontId="42" fillId="46" borderId="18" applyNumberFormat="0" applyFont="0" applyAlignment="0" applyProtection="0"/>
    <xf numFmtId="0" fontId="42" fillId="46" borderId="18" applyNumberFormat="0" applyFont="0" applyAlignment="0" applyProtection="0"/>
    <xf numFmtId="0" fontId="42" fillId="46" borderId="18" applyNumberFormat="0" applyFont="0" applyAlignment="0" applyProtection="0"/>
    <xf numFmtId="0" fontId="42" fillId="46" borderId="18" applyNumberFormat="0" applyFont="0" applyAlignment="0" applyProtection="0"/>
    <xf numFmtId="0" fontId="42" fillId="46" borderId="18" applyNumberFormat="0" applyFont="0" applyAlignment="0" applyProtection="0"/>
    <xf numFmtId="0" fontId="42" fillId="46" borderId="18" applyNumberFormat="0" applyFont="0" applyAlignment="0" applyProtection="0"/>
    <xf numFmtId="0" fontId="42" fillId="46" borderId="18" applyNumberFormat="0" applyFont="0" applyAlignment="0" applyProtection="0"/>
    <xf numFmtId="0" fontId="42" fillId="46" borderId="18" applyNumberFormat="0" applyFont="0" applyAlignment="0" applyProtection="0"/>
    <xf numFmtId="0" fontId="42" fillId="46" borderId="18" applyNumberFormat="0" applyFont="0" applyAlignment="0" applyProtection="0"/>
    <xf numFmtId="0" fontId="42" fillId="46" borderId="18" applyNumberFormat="0" applyFont="0" applyAlignment="0" applyProtection="0"/>
    <xf numFmtId="0" fontId="42" fillId="46" borderId="18" applyNumberFormat="0" applyFont="0" applyAlignment="0" applyProtection="0"/>
    <xf numFmtId="0" fontId="42" fillId="46" borderId="18" applyNumberFormat="0" applyFont="0" applyAlignment="0" applyProtection="0"/>
    <xf numFmtId="0" fontId="42" fillId="46" borderId="18" applyNumberFormat="0" applyFont="0" applyAlignment="0" applyProtection="0"/>
    <xf numFmtId="0" fontId="42" fillId="46" borderId="18" applyNumberFormat="0" applyFont="0" applyAlignment="0" applyProtection="0"/>
    <xf numFmtId="0" fontId="42" fillId="46" borderId="18" applyNumberFormat="0" applyFont="0" applyAlignment="0" applyProtection="0"/>
    <xf numFmtId="0" fontId="42" fillId="46" borderId="18" applyNumberFormat="0" applyFont="0" applyAlignment="0" applyProtection="0"/>
    <xf numFmtId="0" fontId="42" fillId="46" borderId="18" applyNumberFormat="0" applyFont="0" applyAlignment="0" applyProtection="0"/>
    <xf numFmtId="0" fontId="42" fillId="46" borderId="18" applyNumberFormat="0" applyFont="0" applyAlignment="0" applyProtection="0"/>
    <xf numFmtId="0" fontId="42" fillId="46" borderId="18" applyNumberFormat="0" applyFont="0" applyAlignment="0" applyProtection="0"/>
    <xf numFmtId="0" fontId="42" fillId="46" borderId="18" applyNumberFormat="0" applyFont="0" applyAlignment="0" applyProtection="0"/>
    <xf numFmtId="0" fontId="42" fillId="46" borderId="18" applyNumberFormat="0" applyFont="0" applyAlignment="0" applyProtection="0"/>
    <xf numFmtId="0" fontId="42" fillId="46" borderId="18" applyNumberFormat="0" applyFont="0" applyAlignment="0" applyProtection="0"/>
    <xf numFmtId="0" fontId="42" fillId="46" borderId="18" applyNumberFormat="0" applyFont="0" applyAlignment="0" applyProtection="0"/>
    <xf numFmtId="0" fontId="42" fillId="46" borderId="18" applyNumberFormat="0" applyFont="0" applyAlignment="0" applyProtection="0"/>
    <xf numFmtId="0" fontId="42" fillId="46" borderId="18" applyNumberFormat="0" applyFont="0" applyAlignment="0" applyProtection="0"/>
    <xf numFmtId="0" fontId="42" fillId="46" borderId="18" applyNumberFormat="0" applyFont="0" applyAlignment="0" applyProtection="0"/>
    <xf numFmtId="0" fontId="42" fillId="46" borderId="18" applyNumberFormat="0" applyFont="0" applyAlignment="0" applyProtection="0"/>
    <xf numFmtId="0" fontId="42" fillId="46" borderId="18" applyNumberFormat="0" applyFont="0" applyAlignment="0" applyProtection="0"/>
    <xf numFmtId="0" fontId="42" fillId="46" borderId="18" applyNumberFormat="0" applyFont="0" applyAlignment="0" applyProtection="0"/>
    <xf numFmtId="0" fontId="42" fillId="46" borderId="18" applyNumberFormat="0" applyFont="0" applyAlignment="0" applyProtection="0"/>
    <xf numFmtId="0" fontId="42" fillId="46" borderId="18" applyNumberFormat="0" applyFont="0" applyAlignment="0" applyProtection="0"/>
    <xf numFmtId="0" fontId="42" fillId="46" borderId="18" applyNumberFormat="0" applyFont="0" applyAlignment="0" applyProtection="0"/>
    <xf numFmtId="0" fontId="42" fillId="46" borderId="18" applyNumberFormat="0" applyFont="0" applyAlignment="0" applyProtection="0"/>
    <xf numFmtId="0" fontId="42" fillId="46" borderId="18" applyNumberFormat="0" applyFont="0" applyAlignment="0" applyProtection="0"/>
    <xf numFmtId="0" fontId="42" fillId="46" borderId="18" applyNumberFormat="0" applyFont="0" applyAlignment="0" applyProtection="0"/>
    <xf numFmtId="0" fontId="42" fillId="46" borderId="18" applyNumberFormat="0" applyFont="0" applyAlignment="0" applyProtection="0"/>
    <xf numFmtId="0" fontId="42" fillId="46" borderId="18" applyNumberFormat="0" applyFont="0" applyAlignment="0" applyProtection="0"/>
    <xf numFmtId="0" fontId="42" fillId="46" borderId="18" applyNumberFormat="0" applyFont="0" applyAlignment="0" applyProtection="0"/>
    <xf numFmtId="0" fontId="42" fillId="46" borderId="18" applyNumberFormat="0" applyFont="0" applyAlignment="0" applyProtection="0"/>
    <xf numFmtId="0" fontId="42" fillId="46" borderId="18" applyNumberFormat="0" applyFont="0" applyAlignment="0" applyProtection="0"/>
    <xf numFmtId="0" fontId="42" fillId="46" borderId="18" applyNumberFormat="0" applyFont="0" applyAlignment="0" applyProtection="0"/>
    <xf numFmtId="0" fontId="42" fillId="46" borderId="18" applyNumberFormat="0" applyFont="0" applyAlignment="0" applyProtection="0"/>
    <xf numFmtId="0" fontId="42" fillId="46" borderId="18" applyNumberFormat="0" applyFont="0" applyAlignment="0" applyProtection="0"/>
    <xf numFmtId="0" fontId="42" fillId="46" borderId="18" applyNumberFormat="0" applyFont="0" applyAlignment="0" applyProtection="0"/>
    <xf numFmtId="0" fontId="42" fillId="46" borderId="18" applyNumberFormat="0" applyFont="0" applyAlignment="0" applyProtection="0"/>
    <xf numFmtId="0" fontId="42" fillId="46" borderId="18" applyNumberFormat="0" applyFont="0" applyAlignment="0" applyProtection="0"/>
    <xf numFmtId="0" fontId="42" fillId="46" borderId="18" applyNumberFormat="0" applyFont="0" applyAlignment="0" applyProtection="0"/>
    <xf numFmtId="0" fontId="42" fillId="46" borderId="18" applyNumberFormat="0" applyFont="0" applyAlignment="0" applyProtection="0"/>
    <xf numFmtId="0" fontId="42" fillId="46" borderId="18" applyNumberFormat="0" applyFont="0" applyAlignment="0" applyProtection="0"/>
    <xf numFmtId="0" fontId="42" fillId="46" borderId="18" applyNumberFormat="0" applyFont="0" applyAlignment="0" applyProtection="0"/>
    <xf numFmtId="0" fontId="42" fillId="46" borderId="18" applyNumberFormat="0" applyFont="0" applyAlignment="0" applyProtection="0"/>
    <xf numFmtId="0" fontId="42" fillId="46" borderId="18" applyNumberFormat="0" applyFont="0" applyAlignment="0" applyProtection="0"/>
    <xf numFmtId="0" fontId="42" fillId="46" borderId="18" applyNumberFormat="0" applyFont="0" applyAlignment="0" applyProtection="0"/>
    <xf numFmtId="0" fontId="42" fillId="46" borderId="18" applyNumberFormat="0" applyFont="0" applyAlignment="0" applyProtection="0"/>
    <xf numFmtId="0" fontId="42" fillId="46" borderId="18" applyNumberFormat="0" applyFont="0" applyAlignment="0" applyProtection="0"/>
    <xf numFmtId="0" fontId="42" fillId="46" borderId="18" applyNumberFormat="0" applyFont="0" applyAlignment="0" applyProtection="0"/>
    <xf numFmtId="0" fontId="42" fillId="46" borderId="18" applyNumberFormat="0" applyFont="0" applyAlignment="0" applyProtection="0"/>
    <xf numFmtId="0" fontId="42" fillId="46" borderId="18" applyNumberFormat="0" applyFont="0" applyAlignment="0" applyProtection="0"/>
    <xf numFmtId="0" fontId="42" fillId="46" borderId="18" applyNumberFormat="0" applyFont="0" applyAlignment="0" applyProtection="0"/>
    <xf numFmtId="0" fontId="42" fillId="46" borderId="18" applyNumberFormat="0" applyFont="0" applyAlignment="0" applyProtection="0"/>
    <xf numFmtId="0" fontId="42" fillId="46" borderId="18" applyNumberFormat="0" applyFont="0" applyAlignment="0" applyProtection="0"/>
    <xf numFmtId="0" fontId="42" fillId="46" borderId="18" applyNumberFormat="0" applyFont="0" applyAlignment="0" applyProtection="0"/>
    <xf numFmtId="0" fontId="42" fillId="46" borderId="18" applyNumberFormat="0" applyFont="0" applyAlignment="0" applyProtection="0"/>
    <xf numFmtId="0" fontId="42" fillId="46" borderId="18" applyNumberFormat="0" applyFont="0" applyAlignment="0" applyProtection="0"/>
    <xf numFmtId="0" fontId="42" fillId="46" borderId="18" applyNumberFormat="0" applyFont="0" applyAlignment="0" applyProtection="0"/>
    <xf numFmtId="0" fontId="42" fillId="46" borderId="18" applyNumberFormat="0" applyFont="0" applyAlignment="0" applyProtection="0"/>
    <xf numFmtId="0" fontId="42" fillId="46" borderId="18" applyNumberFormat="0" applyFont="0" applyAlignment="0" applyProtection="0"/>
    <xf numFmtId="0" fontId="42" fillId="46" borderId="18" applyNumberFormat="0" applyFont="0" applyAlignment="0" applyProtection="0"/>
    <xf numFmtId="0" fontId="42" fillId="46" borderId="18" applyNumberFormat="0" applyFont="0" applyAlignment="0" applyProtection="0"/>
    <xf numFmtId="0" fontId="42" fillId="46" borderId="18" applyNumberFormat="0" applyFont="0" applyAlignment="0" applyProtection="0"/>
    <xf numFmtId="0" fontId="42" fillId="46" borderId="18" applyNumberFormat="0" applyFont="0" applyAlignment="0" applyProtection="0"/>
    <xf numFmtId="0" fontId="42" fillId="46" borderId="18" applyNumberFormat="0" applyFont="0" applyAlignment="0" applyProtection="0"/>
    <xf numFmtId="0" fontId="42" fillId="46" borderId="18" applyNumberFormat="0" applyFont="0" applyAlignment="0" applyProtection="0"/>
    <xf numFmtId="0" fontId="42" fillId="46" borderId="18" applyNumberFormat="0" applyFont="0" applyAlignment="0" applyProtection="0"/>
    <xf numFmtId="0" fontId="42" fillId="46" borderId="18" applyNumberFormat="0" applyFont="0" applyAlignment="0" applyProtection="0"/>
    <xf numFmtId="0" fontId="42" fillId="46" borderId="18" applyNumberFormat="0" applyFont="0" applyAlignment="0" applyProtection="0"/>
    <xf numFmtId="0" fontId="42" fillId="46" borderId="18" applyNumberFormat="0" applyFont="0" applyAlignment="0" applyProtection="0"/>
    <xf numFmtId="0" fontId="42" fillId="46" borderId="18" applyNumberFormat="0" applyFont="0" applyAlignment="0" applyProtection="0"/>
    <xf numFmtId="0" fontId="42" fillId="46" borderId="18" applyNumberFormat="0" applyFont="0" applyAlignment="0" applyProtection="0"/>
    <xf numFmtId="0" fontId="42" fillId="46" borderId="18" applyNumberFormat="0" applyFont="0" applyAlignment="0" applyProtection="0"/>
    <xf numFmtId="0" fontId="42" fillId="46" borderId="18" applyNumberFormat="0" applyFont="0" applyAlignment="0" applyProtection="0"/>
    <xf numFmtId="0" fontId="42" fillId="46" borderId="18" applyNumberFormat="0" applyFont="0" applyAlignment="0" applyProtection="0"/>
    <xf numFmtId="0" fontId="42" fillId="46" borderId="18" applyNumberFormat="0" applyFont="0" applyAlignment="0" applyProtection="0"/>
    <xf numFmtId="0" fontId="42" fillId="46" borderId="18" applyNumberFormat="0" applyFont="0" applyAlignment="0" applyProtection="0"/>
    <xf numFmtId="0" fontId="42" fillId="46" borderId="18" applyNumberFormat="0" applyFont="0" applyAlignment="0" applyProtection="0"/>
    <xf numFmtId="0" fontId="42" fillId="46" borderId="18" applyNumberFormat="0" applyFont="0" applyAlignment="0" applyProtection="0"/>
    <xf numFmtId="0" fontId="42" fillId="46" borderId="18" applyNumberFormat="0" applyFont="0" applyAlignment="0" applyProtection="0"/>
    <xf numFmtId="0" fontId="42" fillId="46" borderId="18" applyNumberFormat="0" applyFont="0" applyAlignment="0" applyProtection="0"/>
    <xf numFmtId="0" fontId="42" fillId="46" borderId="18" applyNumberFormat="0" applyFont="0" applyAlignment="0" applyProtection="0"/>
    <xf numFmtId="0" fontId="42" fillId="46" borderId="18" applyNumberFormat="0" applyFont="0" applyAlignment="0" applyProtection="0"/>
    <xf numFmtId="0" fontId="42" fillId="46" borderId="18" applyNumberFormat="0" applyFont="0" applyAlignment="0" applyProtection="0"/>
    <xf numFmtId="0" fontId="42" fillId="46" borderId="18" applyNumberFormat="0" applyFont="0" applyAlignment="0" applyProtection="0"/>
    <xf numFmtId="0" fontId="42" fillId="46" borderId="18" applyNumberFormat="0" applyFont="0" applyAlignment="0" applyProtection="0"/>
    <xf numFmtId="0" fontId="42" fillId="46" borderId="18" applyNumberFormat="0" applyFont="0" applyAlignment="0" applyProtection="0"/>
    <xf numFmtId="0" fontId="42" fillId="46" borderId="18" applyNumberFormat="0" applyFont="0" applyAlignment="0" applyProtection="0"/>
    <xf numFmtId="0" fontId="42" fillId="46" borderId="18" applyNumberFormat="0" applyFont="0" applyAlignment="0" applyProtection="0"/>
    <xf numFmtId="0" fontId="42" fillId="46" borderId="18" applyNumberFormat="0" applyFont="0" applyAlignment="0" applyProtection="0"/>
    <xf numFmtId="0" fontId="42" fillId="46" borderId="18" applyNumberFormat="0" applyFont="0" applyAlignment="0" applyProtection="0"/>
    <xf numFmtId="0" fontId="42" fillId="46" borderId="18" applyNumberFormat="0" applyFont="0" applyAlignment="0" applyProtection="0"/>
    <xf numFmtId="0" fontId="42" fillId="46" borderId="18" applyNumberFormat="0" applyFont="0" applyAlignment="0" applyProtection="0"/>
    <xf numFmtId="0" fontId="42" fillId="46" borderId="18" applyNumberFormat="0" applyFont="0" applyAlignment="0" applyProtection="0"/>
    <xf numFmtId="0" fontId="42" fillId="46" borderId="18" applyNumberFormat="0" applyFont="0" applyAlignment="0" applyProtection="0"/>
    <xf numFmtId="0" fontId="42" fillId="46" borderId="18" applyNumberFormat="0" applyFont="0" applyAlignment="0" applyProtection="0"/>
    <xf numFmtId="0" fontId="42" fillId="46" borderId="18" applyNumberFormat="0" applyFont="0" applyAlignment="0" applyProtection="0"/>
    <xf numFmtId="0" fontId="42" fillId="46" borderId="18" applyNumberFormat="0" applyFont="0" applyAlignment="0" applyProtection="0"/>
    <xf numFmtId="0" fontId="42" fillId="46" borderId="18" applyNumberFormat="0" applyFont="0" applyAlignment="0" applyProtection="0"/>
    <xf numFmtId="0" fontId="42" fillId="46" borderId="18" applyNumberFormat="0" applyFont="0" applyAlignment="0" applyProtection="0"/>
    <xf numFmtId="0" fontId="42" fillId="46" borderId="18" applyNumberFormat="0" applyFont="0" applyAlignment="0" applyProtection="0"/>
    <xf numFmtId="0" fontId="42" fillId="46" borderId="18" applyNumberFormat="0" applyFont="0" applyAlignment="0" applyProtection="0"/>
    <xf numFmtId="0" fontId="42" fillId="46" borderId="18" applyNumberFormat="0" applyFont="0" applyAlignment="0" applyProtection="0"/>
    <xf numFmtId="0" fontId="42" fillId="46" borderId="18" applyNumberFormat="0" applyFont="0" applyAlignment="0" applyProtection="0"/>
    <xf numFmtId="0" fontId="42" fillId="46" borderId="18" applyNumberFormat="0" applyFont="0" applyAlignment="0" applyProtection="0"/>
    <xf numFmtId="0" fontId="42" fillId="46" borderId="18" applyNumberFormat="0" applyFont="0" applyAlignment="0" applyProtection="0"/>
    <xf numFmtId="0" fontId="42" fillId="46" borderId="18" applyNumberFormat="0" applyFont="0" applyAlignment="0" applyProtection="0"/>
    <xf numFmtId="0" fontId="42" fillId="46" borderId="18" applyNumberFormat="0" applyFont="0" applyAlignment="0" applyProtection="0"/>
    <xf numFmtId="0" fontId="42" fillId="46" borderId="18" applyNumberFormat="0" applyFont="0" applyAlignment="0" applyProtection="0"/>
    <xf numFmtId="0" fontId="42" fillId="46" borderId="18" applyNumberFormat="0" applyFont="0" applyAlignment="0" applyProtection="0"/>
    <xf numFmtId="0" fontId="42" fillId="46" borderId="18" applyNumberFormat="0" applyFont="0" applyAlignment="0" applyProtection="0"/>
    <xf numFmtId="0" fontId="42" fillId="46" borderId="18" applyNumberFormat="0" applyFont="0" applyAlignment="0" applyProtection="0"/>
    <xf numFmtId="0" fontId="42" fillId="46" borderId="18" applyNumberFormat="0" applyFont="0" applyAlignment="0" applyProtection="0"/>
    <xf numFmtId="0" fontId="42" fillId="46" borderId="18" applyNumberFormat="0" applyFont="0" applyAlignment="0" applyProtection="0"/>
    <xf numFmtId="0" fontId="42" fillId="46" borderId="18" applyNumberFormat="0" applyFont="0" applyAlignment="0" applyProtection="0"/>
    <xf numFmtId="0" fontId="42" fillId="46" borderId="18" applyNumberFormat="0" applyFont="0" applyAlignment="0" applyProtection="0"/>
    <xf numFmtId="0" fontId="42" fillId="46" borderId="18" applyNumberFormat="0" applyFont="0" applyAlignment="0" applyProtection="0"/>
    <xf numFmtId="0" fontId="42" fillId="46" borderId="18" applyNumberFormat="0" applyFont="0" applyAlignment="0" applyProtection="0"/>
    <xf numFmtId="0" fontId="42" fillId="46" borderId="18" applyNumberFormat="0" applyFont="0" applyAlignment="0" applyProtection="0"/>
    <xf numFmtId="0" fontId="42" fillId="46" borderId="18" applyNumberFormat="0" applyFont="0" applyAlignment="0" applyProtection="0"/>
    <xf numFmtId="0" fontId="42" fillId="46" borderId="18" applyNumberFormat="0" applyFont="0" applyAlignment="0" applyProtection="0"/>
    <xf numFmtId="0" fontId="42" fillId="46" borderId="18" applyNumberFormat="0" applyFont="0" applyAlignment="0" applyProtection="0"/>
    <xf numFmtId="0" fontId="42" fillId="46" borderId="18" applyNumberFormat="0" applyFont="0" applyAlignment="0" applyProtection="0"/>
    <xf numFmtId="0" fontId="42" fillId="46" borderId="18" applyNumberFormat="0" applyFont="0" applyAlignment="0" applyProtection="0"/>
    <xf numFmtId="0" fontId="42" fillId="46" borderId="18" applyNumberFormat="0" applyFont="0" applyAlignment="0" applyProtection="0"/>
    <xf numFmtId="0" fontId="42" fillId="46" borderId="18" applyNumberFormat="0" applyFont="0" applyAlignment="0" applyProtection="0"/>
    <xf numFmtId="0" fontId="42" fillId="46" borderId="18" applyNumberFormat="0" applyFont="0" applyAlignment="0" applyProtection="0"/>
    <xf numFmtId="0" fontId="42" fillId="46" borderId="18" applyNumberFormat="0" applyFont="0" applyAlignment="0" applyProtection="0"/>
    <xf numFmtId="0" fontId="42" fillId="46" borderId="18" applyNumberFormat="0" applyFont="0" applyAlignment="0" applyProtection="0"/>
    <xf numFmtId="0" fontId="42" fillId="46" borderId="18" applyNumberFormat="0" applyFont="0" applyAlignment="0" applyProtection="0"/>
    <xf numFmtId="0" fontId="42" fillId="46" borderId="18" applyNumberFormat="0" applyFont="0" applyAlignment="0" applyProtection="0"/>
    <xf numFmtId="0" fontId="42" fillId="46" borderId="18" applyNumberFormat="0" applyFont="0" applyAlignment="0" applyProtection="0"/>
    <xf numFmtId="0" fontId="42" fillId="46" borderId="18" applyNumberFormat="0" applyFont="0" applyAlignment="0" applyProtection="0"/>
    <xf numFmtId="0" fontId="42" fillId="46" borderId="18" applyNumberFormat="0" applyFont="0" applyAlignment="0" applyProtection="0"/>
    <xf numFmtId="0" fontId="42" fillId="46" borderId="18" applyNumberFormat="0" applyFont="0" applyAlignment="0" applyProtection="0"/>
    <xf numFmtId="0" fontId="42" fillId="46" borderId="18" applyNumberFormat="0" applyFont="0" applyAlignment="0" applyProtection="0"/>
    <xf numFmtId="0" fontId="42" fillId="46" borderId="18" applyNumberFormat="0" applyFont="0" applyAlignment="0" applyProtection="0"/>
    <xf numFmtId="0" fontId="42" fillId="46" borderId="18" applyNumberFormat="0" applyFont="0" applyAlignment="0" applyProtection="0"/>
    <xf numFmtId="0" fontId="42" fillId="46" borderId="18" applyNumberFormat="0" applyFont="0" applyAlignment="0" applyProtection="0"/>
    <xf numFmtId="0" fontId="42" fillId="46" borderId="18" applyNumberFormat="0" applyFont="0" applyAlignment="0" applyProtection="0"/>
    <xf numFmtId="0" fontId="42" fillId="46" borderId="18" applyNumberFormat="0" applyFont="0" applyAlignment="0" applyProtection="0"/>
    <xf numFmtId="0" fontId="42" fillId="46" borderId="18" applyNumberFormat="0" applyFont="0" applyAlignment="0" applyProtection="0"/>
    <xf numFmtId="0" fontId="42" fillId="46" borderId="18" applyNumberFormat="0" applyFont="0" applyAlignment="0" applyProtection="0"/>
    <xf numFmtId="0" fontId="42" fillId="46" borderId="18" applyNumberFormat="0" applyFont="0" applyAlignment="0" applyProtection="0"/>
    <xf numFmtId="0" fontId="42" fillId="46" borderId="18" applyNumberFormat="0" applyFont="0" applyAlignment="0" applyProtection="0"/>
    <xf numFmtId="0" fontId="42" fillId="46" borderId="18" applyNumberFormat="0" applyFont="0" applyAlignment="0" applyProtection="0"/>
    <xf numFmtId="0" fontId="42" fillId="46" borderId="18" applyNumberFormat="0" applyFont="0" applyAlignment="0" applyProtection="0"/>
    <xf numFmtId="0" fontId="42" fillId="46" borderId="18" applyNumberFormat="0" applyFont="0" applyAlignment="0" applyProtection="0"/>
    <xf numFmtId="0" fontId="42" fillId="46" borderId="18" applyNumberFormat="0" applyFont="0" applyAlignment="0" applyProtection="0"/>
    <xf numFmtId="0" fontId="42" fillId="46" borderId="18" applyNumberFormat="0" applyFont="0" applyAlignment="0" applyProtection="0"/>
    <xf numFmtId="0" fontId="42" fillId="46" borderId="18" applyNumberFormat="0" applyFont="0" applyAlignment="0" applyProtection="0"/>
    <xf numFmtId="0" fontId="42" fillId="46" borderId="18" applyNumberFormat="0" applyFont="0" applyAlignment="0" applyProtection="0"/>
    <xf numFmtId="0" fontId="42" fillId="46" borderId="18" applyNumberFormat="0" applyFont="0" applyAlignment="0" applyProtection="0"/>
    <xf numFmtId="0" fontId="42" fillId="46" borderId="18" applyNumberFormat="0" applyFont="0" applyAlignment="0" applyProtection="0"/>
    <xf numFmtId="0" fontId="42" fillId="46" borderId="18" applyNumberFormat="0" applyFont="0" applyAlignment="0" applyProtection="0"/>
    <xf numFmtId="0" fontId="42" fillId="46" borderId="18" applyNumberFormat="0" applyFont="0" applyAlignment="0" applyProtection="0"/>
    <xf numFmtId="0" fontId="42" fillId="46" borderId="18" applyNumberFormat="0" applyFont="0" applyAlignment="0" applyProtection="0"/>
    <xf numFmtId="0" fontId="42" fillId="46" borderId="18" applyNumberFormat="0" applyFont="0" applyAlignment="0" applyProtection="0"/>
    <xf numFmtId="0" fontId="42" fillId="46" borderId="18" applyNumberFormat="0" applyFont="0" applyAlignment="0" applyProtection="0"/>
    <xf numFmtId="0" fontId="42" fillId="46" borderId="18" applyNumberFormat="0" applyFont="0" applyAlignment="0" applyProtection="0"/>
    <xf numFmtId="0" fontId="42" fillId="46" borderId="18" applyNumberFormat="0" applyFont="0" applyAlignment="0" applyProtection="0"/>
    <xf numFmtId="0" fontId="42" fillId="46" borderId="18" applyNumberFormat="0" applyFont="0" applyAlignment="0" applyProtection="0"/>
    <xf numFmtId="0" fontId="42" fillId="46" borderId="18" applyNumberFormat="0" applyFont="0" applyAlignment="0" applyProtection="0"/>
    <xf numFmtId="0" fontId="42" fillId="46" borderId="18" applyNumberFormat="0" applyFont="0" applyAlignment="0" applyProtection="0"/>
    <xf numFmtId="0" fontId="42" fillId="46" borderId="18" applyNumberFormat="0" applyFont="0" applyAlignment="0" applyProtection="0"/>
    <xf numFmtId="0" fontId="42" fillId="46" borderId="18" applyNumberFormat="0" applyFont="0" applyAlignment="0" applyProtection="0"/>
    <xf numFmtId="0" fontId="42" fillId="46" borderId="18" applyNumberFormat="0" applyFont="0" applyAlignment="0" applyProtection="0"/>
    <xf numFmtId="0" fontId="42" fillId="46" borderId="18" applyNumberFormat="0" applyFont="0" applyAlignment="0" applyProtection="0"/>
    <xf numFmtId="0" fontId="42" fillId="46" borderId="18" applyNumberFormat="0" applyFont="0" applyAlignment="0" applyProtection="0"/>
    <xf numFmtId="0" fontId="42" fillId="46" borderId="18" applyNumberFormat="0" applyFont="0" applyAlignment="0" applyProtection="0"/>
    <xf numFmtId="0" fontId="42" fillId="46" borderId="18" applyNumberFormat="0" applyFont="0" applyAlignment="0" applyProtection="0"/>
    <xf numFmtId="0" fontId="42" fillId="46" borderId="18" applyNumberFormat="0" applyFont="0" applyAlignment="0" applyProtection="0"/>
    <xf numFmtId="0" fontId="42" fillId="46" borderId="18" applyNumberFormat="0" applyFont="0" applyAlignment="0" applyProtection="0"/>
    <xf numFmtId="0" fontId="42" fillId="46" borderId="18" applyNumberFormat="0" applyFont="0" applyAlignment="0" applyProtection="0"/>
    <xf numFmtId="0" fontId="42" fillId="46" borderId="18" applyNumberFormat="0" applyFont="0" applyAlignment="0" applyProtection="0"/>
    <xf numFmtId="0" fontId="42" fillId="46" borderId="18" applyNumberFormat="0" applyFont="0" applyAlignment="0" applyProtection="0"/>
    <xf numFmtId="0" fontId="42" fillId="46" borderId="18" applyNumberFormat="0" applyFont="0" applyAlignment="0" applyProtection="0"/>
    <xf numFmtId="0" fontId="42" fillId="46" borderId="18" applyNumberFormat="0" applyFont="0" applyAlignment="0" applyProtection="0"/>
    <xf numFmtId="0" fontId="42" fillId="46" borderId="18" applyNumberFormat="0" applyFont="0" applyAlignment="0" applyProtection="0"/>
    <xf numFmtId="0" fontId="42" fillId="46" borderId="18" applyNumberFormat="0" applyFont="0" applyAlignment="0" applyProtection="0"/>
    <xf numFmtId="0" fontId="42" fillId="46" borderId="18" applyNumberFormat="0" applyFont="0" applyAlignment="0" applyProtection="0"/>
    <xf numFmtId="0" fontId="42" fillId="46" borderId="18" applyNumberFormat="0" applyFont="0" applyAlignment="0" applyProtection="0"/>
    <xf numFmtId="0" fontId="42" fillId="46" borderId="18" applyNumberFormat="0" applyFont="0" applyAlignment="0" applyProtection="0"/>
    <xf numFmtId="0" fontId="42" fillId="46" borderId="18" applyNumberFormat="0" applyFont="0" applyAlignment="0" applyProtection="0"/>
    <xf numFmtId="0" fontId="42" fillId="46" borderId="18" applyNumberFormat="0" applyFont="0" applyAlignment="0" applyProtection="0"/>
    <xf numFmtId="0" fontId="42" fillId="46" borderId="18" applyNumberFormat="0" applyFont="0" applyAlignment="0" applyProtection="0"/>
    <xf numFmtId="0" fontId="42" fillId="46" borderId="18" applyNumberFormat="0" applyFont="0" applyAlignment="0" applyProtection="0"/>
    <xf numFmtId="0" fontId="42" fillId="46" borderId="18" applyNumberFormat="0" applyFont="0" applyAlignment="0" applyProtection="0"/>
    <xf numFmtId="0" fontId="42" fillId="46" borderId="18" applyNumberFormat="0" applyFont="0" applyAlignment="0" applyProtection="0"/>
    <xf numFmtId="0" fontId="42" fillId="46" borderId="18" applyNumberFormat="0" applyFont="0" applyAlignment="0" applyProtection="0"/>
    <xf numFmtId="0" fontId="42" fillId="46" borderId="18" applyNumberFormat="0" applyFont="0" applyAlignment="0" applyProtection="0"/>
    <xf numFmtId="0" fontId="42" fillId="46" borderId="18" applyNumberFormat="0" applyFont="0" applyAlignment="0" applyProtection="0"/>
    <xf numFmtId="0" fontId="42" fillId="46" borderId="18" applyNumberFormat="0" applyFont="0" applyAlignment="0" applyProtection="0"/>
    <xf numFmtId="0" fontId="42" fillId="46" borderId="18" applyNumberFormat="0" applyFont="0" applyAlignment="0" applyProtection="0"/>
    <xf numFmtId="0" fontId="42" fillId="46" borderId="18" applyNumberFormat="0" applyFont="0" applyAlignment="0" applyProtection="0"/>
    <xf numFmtId="0" fontId="42" fillId="46" borderId="18" applyNumberFormat="0" applyFont="0" applyAlignment="0" applyProtection="0"/>
    <xf numFmtId="0" fontId="42" fillId="46" borderId="18" applyNumberFormat="0" applyFont="0" applyAlignment="0" applyProtection="0"/>
    <xf numFmtId="0" fontId="42" fillId="46" borderId="18" applyNumberFormat="0" applyFont="0" applyAlignment="0" applyProtection="0"/>
    <xf numFmtId="0" fontId="42" fillId="46" borderId="18" applyNumberFormat="0" applyFont="0" applyAlignment="0" applyProtection="0"/>
    <xf numFmtId="0" fontId="42" fillId="46" borderId="18" applyNumberFormat="0" applyFont="0" applyAlignment="0" applyProtection="0"/>
    <xf numFmtId="0" fontId="42" fillId="46" borderId="18" applyNumberFormat="0" applyFont="0" applyAlignment="0" applyProtection="0"/>
    <xf numFmtId="0" fontId="42" fillId="46" borderId="18" applyNumberFormat="0" applyFont="0" applyAlignment="0" applyProtection="0"/>
    <xf numFmtId="0" fontId="42" fillId="46" borderId="18" applyNumberFormat="0" applyFont="0" applyAlignment="0" applyProtection="0"/>
    <xf numFmtId="0" fontId="42" fillId="46" borderId="18" applyNumberFormat="0" applyFont="0" applyAlignment="0" applyProtection="0"/>
    <xf numFmtId="0" fontId="42" fillId="46" borderId="18" applyNumberFormat="0" applyFont="0" applyAlignment="0" applyProtection="0"/>
    <xf numFmtId="0" fontId="42" fillId="46" borderId="18" applyNumberFormat="0" applyFont="0" applyAlignment="0" applyProtection="0"/>
    <xf numFmtId="0" fontId="42" fillId="46" borderId="18" applyNumberFormat="0" applyFont="0" applyAlignment="0" applyProtection="0"/>
    <xf numFmtId="0" fontId="42" fillId="46" borderId="18" applyNumberFormat="0" applyFont="0" applyAlignment="0" applyProtection="0"/>
    <xf numFmtId="0" fontId="42" fillId="46" borderId="18" applyNumberFormat="0" applyFont="0" applyAlignment="0" applyProtection="0"/>
    <xf numFmtId="0" fontId="42" fillId="46" borderId="18" applyNumberFormat="0" applyFont="0" applyAlignment="0" applyProtection="0"/>
    <xf numFmtId="0" fontId="42" fillId="46" borderId="18" applyNumberFormat="0" applyFont="0" applyAlignment="0" applyProtection="0"/>
    <xf numFmtId="0" fontId="42" fillId="46" borderId="18" applyNumberFormat="0" applyFont="0" applyAlignment="0" applyProtection="0"/>
    <xf numFmtId="0" fontId="42" fillId="46" borderId="18" applyNumberFormat="0" applyFont="0" applyAlignment="0" applyProtection="0"/>
    <xf numFmtId="0" fontId="42" fillId="46" borderId="18" applyNumberFormat="0" applyFont="0" applyAlignment="0" applyProtection="0"/>
    <xf numFmtId="0" fontId="42" fillId="46" borderId="18" applyNumberFormat="0" applyFont="0" applyAlignment="0" applyProtection="0"/>
    <xf numFmtId="0" fontId="42" fillId="46" borderId="18" applyNumberFormat="0" applyFont="0" applyAlignment="0" applyProtection="0"/>
    <xf numFmtId="0" fontId="42" fillId="46" borderId="18" applyNumberFormat="0" applyFont="0" applyAlignment="0" applyProtection="0"/>
    <xf numFmtId="0" fontId="42" fillId="46" borderId="18" applyNumberFormat="0" applyFont="0" applyAlignment="0" applyProtection="0"/>
    <xf numFmtId="0" fontId="42" fillId="46" borderId="18" applyNumberFormat="0" applyFont="0" applyAlignment="0" applyProtection="0"/>
    <xf numFmtId="0" fontId="42" fillId="46" borderId="18" applyNumberFormat="0" applyFont="0" applyAlignment="0" applyProtection="0"/>
    <xf numFmtId="0" fontId="42" fillId="46" borderId="18" applyNumberFormat="0" applyFont="0" applyAlignment="0" applyProtection="0"/>
    <xf numFmtId="0" fontId="42" fillId="46" borderId="18" applyNumberFormat="0" applyFont="0" applyAlignment="0" applyProtection="0"/>
    <xf numFmtId="0" fontId="42" fillId="46" borderId="18" applyNumberFormat="0" applyFont="0" applyAlignment="0" applyProtection="0"/>
    <xf numFmtId="0" fontId="42" fillId="46" borderId="18" applyNumberFormat="0" applyFont="0" applyAlignment="0" applyProtection="0"/>
    <xf numFmtId="0" fontId="42" fillId="46" borderId="18" applyNumberFormat="0" applyFont="0" applyAlignment="0" applyProtection="0"/>
    <xf numFmtId="0" fontId="42" fillId="46" borderId="18" applyNumberFormat="0" applyFont="0" applyAlignment="0" applyProtection="0"/>
    <xf numFmtId="0" fontId="42" fillId="46" borderId="18" applyNumberFormat="0" applyFont="0" applyAlignment="0" applyProtection="0"/>
    <xf numFmtId="0" fontId="42" fillId="46" borderId="18" applyNumberFormat="0" applyFont="0" applyAlignment="0" applyProtection="0"/>
    <xf numFmtId="0" fontId="42" fillId="46" borderId="18" applyNumberFormat="0" applyFont="0" applyAlignment="0" applyProtection="0"/>
    <xf numFmtId="0" fontId="42" fillId="46" borderId="18" applyNumberFormat="0" applyFont="0" applyAlignment="0" applyProtection="0"/>
    <xf numFmtId="0" fontId="42" fillId="46" borderId="18" applyNumberFormat="0" applyFont="0" applyAlignment="0" applyProtection="0"/>
    <xf numFmtId="0" fontId="42" fillId="46" borderId="18" applyNumberFormat="0" applyFont="0" applyAlignment="0" applyProtection="0"/>
    <xf numFmtId="0" fontId="42" fillId="46" borderId="18" applyNumberFormat="0" applyFont="0" applyAlignment="0" applyProtection="0"/>
    <xf numFmtId="0" fontId="42" fillId="46" borderId="18" applyNumberFormat="0" applyFont="0" applyAlignment="0" applyProtection="0"/>
    <xf numFmtId="0" fontId="42" fillId="46" borderId="18" applyNumberFormat="0" applyFont="0" applyAlignment="0" applyProtection="0"/>
    <xf numFmtId="0" fontId="42" fillId="46" borderId="18" applyNumberFormat="0" applyFont="0" applyAlignment="0" applyProtection="0"/>
    <xf numFmtId="0" fontId="42" fillId="46" borderId="18" applyNumberFormat="0" applyFont="0" applyAlignment="0" applyProtection="0"/>
    <xf numFmtId="0" fontId="42" fillId="46" borderId="18" applyNumberFormat="0" applyFont="0" applyAlignment="0" applyProtection="0"/>
    <xf numFmtId="0" fontId="42" fillId="46" borderId="18" applyNumberFormat="0" applyFont="0" applyAlignment="0" applyProtection="0"/>
    <xf numFmtId="0" fontId="42" fillId="46" borderId="18" applyNumberFormat="0" applyFont="0" applyAlignment="0" applyProtection="0"/>
    <xf numFmtId="0" fontId="42" fillId="46" borderId="18" applyNumberFormat="0" applyFont="0" applyAlignment="0" applyProtection="0"/>
    <xf numFmtId="0" fontId="42" fillId="46" borderId="18" applyNumberFormat="0" applyFont="0" applyAlignment="0" applyProtection="0"/>
    <xf numFmtId="0" fontId="42" fillId="46" borderId="18" applyNumberFormat="0" applyFont="0" applyAlignment="0" applyProtection="0"/>
    <xf numFmtId="0" fontId="42" fillId="46" borderId="18" applyNumberFormat="0" applyFont="0" applyAlignment="0" applyProtection="0"/>
    <xf numFmtId="0" fontId="42" fillId="46" borderId="18" applyNumberFormat="0" applyFont="0" applyAlignment="0" applyProtection="0"/>
    <xf numFmtId="0" fontId="42" fillId="46" borderId="18" applyNumberFormat="0" applyFont="0" applyAlignment="0" applyProtection="0"/>
    <xf numFmtId="0" fontId="42" fillId="46" borderId="18" applyNumberFormat="0" applyFont="0" applyAlignment="0" applyProtection="0"/>
    <xf numFmtId="0" fontId="42" fillId="46" borderId="18" applyNumberFormat="0" applyFont="0" applyAlignment="0" applyProtection="0"/>
    <xf numFmtId="0" fontId="42" fillId="46" borderId="18" applyNumberFormat="0" applyFont="0" applyAlignment="0" applyProtection="0"/>
    <xf numFmtId="0" fontId="42" fillId="46" borderId="18" applyNumberFormat="0" applyFont="0" applyAlignment="0" applyProtection="0"/>
    <xf numFmtId="0" fontId="42" fillId="46" borderId="18" applyNumberFormat="0" applyFont="0" applyAlignment="0" applyProtection="0"/>
    <xf numFmtId="0" fontId="42" fillId="46" borderId="18" applyNumberFormat="0" applyFont="0" applyAlignment="0" applyProtection="0"/>
    <xf numFmtId="0" fontId="42" fillId="46" borderId="18" applyNumberFormat="0" applyFont="0" applyAlignment="0" applyProtection="0"/>
    <xf numFmtId="0" fontId="42" fillId="46" borderId="18" applyNumberFormat="0" applyFont="0" applyAlignment="0" applyProtection="0"/>
    <xf numFmtId="0" fontId="42" fillId="46" borderId="18" applyNumberFormat="0" applyFont="0" applyAlignment="0" applyProtection="0"/>
    <xf numFmtId="0" fontId="42" fillId="46" borderId="18" applyNumberFormat="0" applyFont="0" applyAlignment="0" applyProtection="0"/>
    <xf numFmtId="0" fontId="42" fillId="46" borderId="18" applyNumberFormat="0" applyFont="0" applyAlignment="0" applyProtection="0"/>
    <xf numFmtId="0" fontId="42" fillId="46" borderId="18" applyNumberFormat="0" applyFont="0" applyAlignment="0" applyProtection="0"/>
    <xf numFmtId="0" fontId="42" fillId="46" borderId="18" applyNumberFormat="0" applyFont="0" applyAlignment="0" applyProtection="0"/>
    <xf numFmtId="0" fontId="42" fillId="46" borderId="18" applyNumberFormat="0" applyFont="0" applyAlignment="0" applyProtection="0"/>
    <xf numFmtId="0" fontId="42" fillId="46" borderId="18" applyNumberFormat="0" applyFont="0" applyAlignment="0" applyProtection="0"/>
    <xf numFmtId="0" fontId="42" fillId="46" borderId="18" applyNumberFormat="0" applyFont="0" applyAlignment="0" applyProtection="0"/>
    <xf numFmtId="0" fontId="42" fillId="46" borderId="18" applyNumberFormat="0" applyFont="0" applyAlignment="0" applyProtection="0"/>
    <xf numFmtId="0" fontId="42" fillId="46" borderId="18" applyNumberFormat="0" applyFont="0" applyAlignment="0" applyProtection="0"/>
    <xf numFmtId="0" fontId="42" fillId="46" borderId="18" applyNumberFormat="0" applyFont="0" applyAlignment="0" applyProtection="0"/>
    <xf numFmtId="0" fontId="42" fillId="46" borderId="18" applyNumberFormat="0" applyFont="0" applyAlignment="0" applyProtection="0"/>
    <xf numFmtId="0" fontId="42" fillId="46" borderId="18" applyNumberFormat="0" applyFont="0" applyAlignment="0" applyProtection="0"/>
    <xf numFmtId="0" fontId="42" fillId="46" borderId="18" applyNumberFormat="0" applyFont="0" applyAlignment="0" applyProtection="0"/>
    <xf numFmtId="0" fontId="42" fillId="46" borderId="18" applyNumberFormat="0" applyFont="0" applyAlignment="0" applyProtection="0"/>
    <xf numFmtId="0" fontId="42" fillId="46" borderId="18" applyNumberFormat="0" applyFont="0" applyAlignment="0" applyProtection="0"/>
    <xf numFmtId="0" fontId="42" fillId="46" borderId="18" applyNumberFormat="0" applyFont="0" applyAlignment="0" applyProtection="0"/>
    <xf numFmtId="0" fontId="42" fillId="46" borderId="18" applyNumberFormat="0" applyFont="0" applyAlignment="0" applyProtection="0"/>
    <xf numFmtId="0" fontId="42" fillId="46" borderId="18" applyNumberFormat="0" applyFont="0" applyAlignment="0" applyProtection="0"/>
    <xf numFmtId="0" fontId="42" fillId="46" borderId="18" applyNumberFormat="0" applyFont="0" applyAlignment="0" applyProtection="0"/>
    <xf numFmtId="0" fontId="42" fillId="46" borderId="18" applyNumberFormat="0" applyFont="0" applyAlignment="0" applyProtection="0"/>
    <xf numFmtId="0" fontId="42" fillId="46" borderId="18" applyNumberFormat="0" applyFont="0" applyAlignment="0" applyProtection="0"/>
    <xf numFmtId="0" fontId="42" fillId="46" borderId="18" applyNumberFormat="0" applyFont="0" applyAlignment="0" applyProtection="0"/>
    <xf numFmtId="0" fontId="42" fillId="46" borderId="18" applyNumberFormat="0" applyFont="0" applyAlignment="0" applyProtection="0"/>
    <xf numFmtId="0" fontId="42" fillId="46" borderId="18" applyNumberFormat="0" applyFont="0" applyAlignment="0" applyProtection="0"/>
    <xf numFmtId="0" fontId="42" fillId="46" borderId="18" applyNumberFormat="0" applyFont="0" applyAlignment="0" applyProtection="0"/>
    <xf numFmtId="0" fontId="42" fillId="46" borderId="18" applyNumberFormat="0" applyFont="0" applyAlignment="0" applyProtection="0"/>
    <xf numFmtId="0" fontId="42" fillId="46" borderId="18" applyNumberFormat="0" applyFont="0" applyAlignment="0" applyProtection="0"/>
    <xf numFmtId="0" fontId="42" fillId="46" borderId="18" applyNumberFormat="0" applyFont="0" applyAlignment="0" applyProtection="0"/>
    <xf numFmtId="0" fontId="42" fillId="46" borderId="18" applyNumberFormat="0" applyFont="0" applyAlignment="0" applyProtection="0"/>
    <xf numFmtId="0" fontId="42" fillId="46" borderId="18" applyNumberFormat="0" applyFont="0" applyAlignment="0" applyProtection="0"/>
    <xf numFmtId="0" fontId="42" fillId="46" borderId="18" applyNumberFormat="0" applyFont="0" applyAlignment="0" applyProtection="0"/>
    <xf numFmtId="0" fontId="42" fillId="46" borderId="18" applyNumberFormat="0" applyFont="0" applyAlignment="0" applyProtection="0"/>
    <xf numFmtId="0" fontId="42" fillId="46" borderId="18" applyNumberFormat="0" applyFont="0" applyAlignment="0" applyProtection="0"/>
    <xf numFmtId="0" fontId="42" fillId="46" borderId="18" applyNumberFormat="0" applyFont="0" applyAlignment="0" applyProtection="0"/>
    <xf numFmtId="0" fontId="42" fillId="46" borderId="18" applyNumberFormat="0" applyFont="0" applyAlignment="0" applyProtection="0"/>
    <xf numFmtId="0" fontId="42" fillId="46" borderId="18" applyNumberFormat="0" applyFont="0" applyAlignment="0" applyProtection="0"/>
    <xf numFmtId="0" fontId="42" fillId="46" borderId="18" applyNumberFormat="0" applyFont="0" applyAlignment="0" applyProtection="0"/>
    <xf numFmtId="0" fontId="42" fillId="46" borderId="18" applyNumberFormat="0" applyFont="0" applyAlignment="0" applyProtection="0"/>
    <xf numFmtId="0" fontId="42" fillId="46" borderId="18" applyNumberFormat="0" applyFont="0" applyAlignment="0" applyProtection="0"/>
    <xf numFmtId="0" fontId="42" fillId="46" borderId="18" applyNumberFormat="0" applyFont="0" applyAlignment="0" applyProtection="0"/>
    <xf numFmtId="0" fontId="42" fillId="46" borderId="18" applyNumberFormat="0" applyFont="0" applyAlignment="0" applyProtection="0"/>
    <xf numFmtId="0" fontId="42" fillId="46" borderId="18" applyNumberFormat="0" applyFont="0" applyAlignment="0" applyProtection="0"/>
    <xf numFmtId="0" fontId="42" fillId="46" borderId="18" applyNumberFormat="0" applyFont="0" applyAlignment="0" applyProtection="0"/>
    <xf numFmtId="0" fontId="42" fillId="46" borderId="18" applyNumberFormat="0" applyFont="0" applyAlignment="0" applyProtection="0"/>
    <xf numFmtId="0" fontId="42" fillId="46" borderId="18" applyNumberFormat="0" applyFont="0" applyAlignment="0" applyProtection="0"/>
    <xf numFmtId="0" fontId="42" fillId="46" borderId="18" applyNumberFormat="0" applyFont="0" applyAlignment="0" applyProtection="0"/>
    <xf numFmtId="0" fontId="42" fillId="46" borderId="18" applyNumberFormat="0" applyFont="0" applyAlignment="0" applyProtection="0"/>
    <xf numFmtId="0" fontId="42" fillId="46" borderId="18" applyNumberFormat="0" applyFont="0" applyAlignment="0" applyProtection="0"/>
    <xf numFmtId="0" fontId="42" fillId="46" borderId="18" applyNumberFormat="0" applyFont="0" applyAlignment="0" applyProtection="0"/>
    <xf numFmtId="0" fontId="42" fillId="46" borderId="18" applyNumberFormat="0" applyFont="0" applyAlignment="0" applyProtection="0"/>
    <xf numFmtId="0" fontId="42" fillId="46" borderId="18" applyNumberFormat="0" applyFont="0" applyAlignment="0" applyProtection="0"/>
    <xf numFmtId="0" fontId="42" fillId="46" borderId="18" applyNumberFormat="0" applyFont="0" applyAlignment="0" applyProtection="0"/>
    <xf numFmtId="0" fontId="42" fillId="46" borderId="18" applyNumberFormat="0" applyFont="0" applyAlignment="0" applyProtection="0"/>
    <xf numFmtId="0" fontId="42" fillId="46" borderId="18" applyNumberFormat="0" applyFont="0" applyAlignment="0" applyProtection="0"/>
    <xf numFmtId="0" fontId="42" fillId="46" borderId="18" applyNumberFormat="0" applyFont="0" applyAlignment="0" applyProtection="0"/>
    <xf numFmtId="0" fontId="42" fillId="46" borderId="18" applyNumberFormat="0" applyFont="0" applyAlignment="0" applyProtection="0"/>
    <xf numFmtId="0" fontId="42" fillId="46" borderId="18" applyNumberFormat="0" applyFont="0" applyAlignment="0" applyProtection="0"/>
    <xf numFmtId="0" fontId="42" fillId="46" borderId="18" applyNumberFormat="0" applyFont="0" applyAlignment="0" applyProtection="0"/>
    <xf numFmtId="0" fontId="42" fillId="46" borderId="18" applyNumberFormat="0" applyFont="0" applyAlignment="0" applyProtection="0"/>
    <xf numFmtId="0" fontId="42" fillId="46" borderId="18" applyNumberFormat="0" applyFont="0" applyAlignment="0" applyProtection="0"/>
    <xf numFmtId="0" fontId="42" fillId="46" borderId="18" applyNumberFormat="0" applyFont="0" applyAlignment="0" applyProtection="0"/>
    <xf numFmtId="0" fontId="42" fillId="46" borderId="18" applyNumberFormat="0" applyFont="0" applyAlignment="0" applyProtection="0"/>
    <xf numFmtId="0" fontId="42" fillId="46" borderId="18" applyNumberFormat="0" applyFont="0" applyAlignment="0" applyProtection="0"/>
    <xf numFmtId="0" fontId="42" fillId="46" borderId="18" applyNumberFormat="0" applyFont="0" applyAlignment="0" applyProtection="0"/>
    <xf numFmtId="0" fontId="42" fillId="46" borderId="18" applyNumberFormat="0" applyFont="0" applyAlignment="0" applyProtection="0"/>
    <xf numFmtId="0" fontId="42" fillId="46" borderId="18" applyNumberFormat="0" applyFont="0" applyAlignment="0" applyProtection="0"/>
    <xf numFmtId="0" fontId="42" fillId="46" borderId="18" applyNumberFormat="0" applyFont="0" applyAlignment="0" applyProtection="0"/>
    <xf numFmtId="0" fontId="42" fillId="46" borderId="18" applyNumberFormat="0" applyFont="0" applyAlignment="0" applyProtection="0"/>
    <xf numFmtId="0" fontId="42" fillId="46" borderId="18" applyNumberFormat="0" applyFont="0" applyAlignment="0" applyProtection="0"/>
    <xf numFmtId="0" fontId="42" fillId="46" borderId="18" applyNumberFormat="0" applyFont="0" applyAlignment="0" applyProtection="0"/>
    <xf numFmtId="0" fontId="42" fillId="46" borderId="18" applyNumberFormat="0" applyFont="0" applyAlignment="0" applyProtection="0"/>
    <xf numFmtId="0" fontId="42" fillId="46" borderId="18" applyNumberFormat="0" applyFont="0" applyAlignment="0" applyProtection="0"/>
    <xf numFmtId="0" fontId="42" fillId="46" borderId="18" applyNumberFormat="0" applyFont="0" applyAlignment="0" applyProtection="0"/>
    <xf numFmtId="0" fontId="42" fillId="46" borderId="18" applyNumberFormat="0" applyFont="0" applyAlignment="0" applyProtection="0"/>
    <xf numFmtId="0" fontId="42" fillId="46" borderId="18" applyNumberFormat="0" applyFont="0" applyAlignment="0" applyProtection="0"/>
    <xf numFmtId="0" fontId="42" fillId="46" borderId="18" applyNumberFormat="0" applyFont="0" applyAlignment="0" applyProtection="0"/>
    <xf numFmtId="0" fontId="42" fillId="46" borderId="18" applyNumberFormat="0" applyFont="0" applyAlignment="0" applyProtection="0"/>
    <xf numFmtId="0" fontId="42" fillId="46" borderId="18" applyNumberFormat="0" applyFont="0" applyAlignment="0" applyProtection="0"/>
    <xf numFmtId="0" fontId="42" fillId="46" borderId="18" applyNumberFormat="0" applyFont="0" applyAlignment="0" applyProtection="0"/>
    <xf numFmtId="0" fontId="42" fillId="46" borderId="18" applyNumberFormat="0" applyFont="0" applyAlignment="0" applyProtection="0"/>
    <xf numFmtId="0" fontId="42" fillId="46" borderId="18" applyNumberFormat="0" applyFont="0" applyAlignment="0" applyProtection="0"/>
    <xf numFmtId="0" fontId="42" fillId="46" borderId="18" applyNumberFormat="0" applyFont="0" applyAlignment="0" applyProtection="0"/>
    <xf numFmtId="0" fontId="42" fillId="46" borderId="18" applyNumberFormat="0" applyFont="0" applyAlignment="0" applyProtection="0"/>
    <xf numFmtId="0" fontId="42" fillId="46" borderId="18" applyNumberFormat="0" applyFont="0" applyAlignment="0" applyProtection="0"/>
    <xf numFmtId="0" fontId="42" fillId="46" borderId="18" applyNumberFormat="0" applyFont="0" applyAlignment="0" applyProtection="0"/>
    <xf numFmtId="0" fontId="42" fillId="46" borderId="18" applyNumberFormat="0" applyFont="0" applyAlignment="0" applyProtection="0"/>
    <xf numFmtId="0" fontId="42" fillId="46" borderId="18" applyNumberFormat="0" applyFont="0" applyAlignment="0" applyProtection="0"/>
    <xf numFmtId="0" fontId="71" fillId="7" borderId="27" applyNumberFormat="0" applyAlignment="0" applyProtection="0"/>
    <xf numFmtId="0" fontId="71" fillId="7" borderId="27" applyNumberFormat="0" applyAlignment="0" applyProtection="0"/>
    <xf numFmtId="0" fontId="71" fillId="7" borderId="27" applyNumberFormat="0" applyAlignment="0" applyProtection="0"/>
    <xf numFmtId="0" fontId="71" fillId="7" borderId="27" applyNumberFormat="0" applyAlignment="0" applyProtection="0"/>
    <xf numFmtId="0" fontId="71" fillId="7" borderId="27" applyNumberFormat="0" applyAlignment="0" applyProtection="0"/>
    <xf numFmtId="0" fontId="71" fillId="7" borderId="27" applyNumberFormat="0" applyAlignment="0" applyProtection="0"/>
    <xf numFmtId="0" fontId="71" fillId="7" borderId="27" applyNumberFormat="0" applyAlignment="0" applyProtection="0"/>
    <xf numFmtId="0" fontId="71" fillId="7" borderId="27" applyNumberFormat="0" applyAlignment="0" applyProtection="0"/>
    <xf numFmtId="0" fontId="71" fillId="7" borderId="27" applyNumberFormat="0" applyAlignment="0" applyProtection="0"/>
    <xf numFmtId="0" fontId="71" fillId="7" borderId="27" applyNumberFormat="0" applyAlignment="0" applyProtection="0"/>
    <xf numFmtId="0" fontId="71" fillId="7" borderId="27" applyNumberFormat="0" applyAlignment="0" applyProtection="0"/>
    <xf numFmtId="0" fontId="71" fillId="7" borderId="27" applyNumberFormat="0" applyAlignment="0" applyProtection="0"/>
    <xf numFmtId="0" fontId="71" fillId="7" borderId="27" applyNumberFormat="0" applyAlignment="0" applyProtection="0"/>
    <xf numFmtId="0" fontId="71" fillId="7" borderId="27" applyNumberFormat="0" applyAlignment="0" applyProtection="0"/>
    <xf numFmtId="0" fontId="71" fillId="7" borderId="27" applyNumberFormat="0" applyAlignment="0" applyProtection="0"/>
    <xf numFmtId="0" fontId="71" fillId="7" borderId="27" applyNumberFormat="0" applyAlignment="0" applyProtection="0"/>
    <xf numFmtId="0" fontId="71" fillId="7" borderId="27" applyNumberFormat="0" applyAlignment="0" applyProtection="0"/>
    <xf numFmtId="0" fontId="71" fillId="7" borderId="27" applyNumberFormat="0" applyAlignment="0" applyProtection="0"/>
    <xf numFmtId="0" fontId="71" fillId="7" borderId="27" applyNumberFormat="0" applyAlignment="0" applyProtection="0"/>
    <xf numFmtId="0" fontId="71" fillId="7" borderId="27" applyNumberFormat="0" applyAlignment="0" applyProtection="0"/>
    <xf numFmtId="0" fontId="71" fillId="7" borderId="27" applyNumberFormat="0" applyAlignment="0" applyProtection="0"/>
    <xf numFmtId="0" fontId="71" fillId="7" borderId="27" applyNumberFormat="0" applyAlignment="0" applyProtection="0"/>
    <xf numFmtId="0" fontId="71" fillId="7" borderId="27" applyNumberFormat="0" applyAlignment="0" applyProtection="0"/>
    <xf numFmtId="0" fontId="71" fillId="7" borderId="27" applyNumberFormat="0" applyAlignment="0" applyProtection="0"/>
    <xf numFmtId="0" fontId="71" fillId="7" borderId="27" applyNumberFormat="0" applyAlignment="0" applyProtection="0"/>
    <xf numFmtId="0" fontId="71" fillId="7" borderId="27" applyNumberFormat="0" applyAlignment="0" applyProtection="0"/>
    <xf numFmtId="0" fontId="71" fillId="7" borderId="27" applyNumberFormat="0" applyAlignment="0" applyProtection="0"/>
    <xf numFmtId="0" fontId="71" fillId="7" borderId="27" applyNumberFormat="0" applyAlignment="0" applyProtection="0"/>
    <xf numFmtId="0" fontId="71" fillId="7" borderId="27" applyNumberFormat="0" applyAlignment="0" applyProtection="0"/>
    <xf numFmtId="0" fontId="71" fillId="7" borderId="27" applyNumberFormat="0" applyAlignment="0" applyProtection="0"/>
    <xf numFmtId="0" fontId="71" fillId="7" borderId="27" applyNumberFormat="0" applyAlignment="0" applyProtection="0"/>
    <xf numFmtId="0" fontId="71" fillId="7" borderId="27" applyNumberFormat="0" applyAlignment="0" applyProtection="0"/>
    <xf numFmtId="0" fontId="71" fillId="7" borderId="27" applyNumberFormat="0" applyAlignment="0" applyProtection="0"/>
    <xf numFmtId="0" fontId="71" fillId="7" borderId="27" applyNumberFormat="0" applyAlignment="0" applyProtection="0"/>
    <xf numFmtId="0" fontId="71" fillId="7" borderId="27" applyNumberFormat="0" applyAlignment="0" applyProtection="0"/>
    <xf numFmtId="0" fontId="71" fillId="7" borderId="27" applyNumberFormat="0" applyAlignment="0" applyProtection="0"/>
    <xf numFmtId="0" fontId="71" fillId="7" borderId="27" applyNumberFormat="0" applyAlignment="0" applyProtection="0"/>
    <xf numFmtId="0" fontId="71" fillId="7" borderId="27" applyNumberFormat="0" applyAlignment="0" applyProtection="0"/>
    <xf numFmtId="0" fontId="71" fillId="7" borderId="27" applyNumberFormat="0" applyAlignment="0" applyProtection="0"/>
    <xf numFmtId="0" fontId="71" fillId="7" borderId="27" applyNumberFormat="0" applyAlignment="0" applyProtection="0"/>
    <xf numFmtId="0" fontId="71" fillId="7" borderId="27" applyNumberFormat="0" applyAlignment="0" applyProtection="0"/>
    <xf numFmtId="0" fontId="71" fillId="7" borderId="27" applyNumberFormat="0" applyAlignment="0" applyProtection="0"/>
    <xf numFmtId="0" fontId="71" fillId="7" borderId="27" applyNumberFormat="0" applyAlignment="0" applyProtection="0"/>
    <xf numFmtId="0" fontId="71" fillId="7" borderId="27" applyNumberFormat="0" applyAlignment="0" applyProtection="0"/>
    <xf numFmtId="0" fontId="71" fillId="7" borderId="27" applyNumberFormat="0" applyAlignment="0" applyProtection="0"/>
    <xf numFmtId="0" fontId="71" fillId="7" borderId="27" applyNumberFormat="0" applyAlignment="0" applyProtection="0"/>
    <xf numFmtId="0" fontId="71" fillId="7" borderId="27" applyNumberFormat="0" applyAlignment="0" applyProtection="0"/>
    <xf numFmtId="0" fontId="71" fillId="7" borderId="27" applyNumberFormat="0" applyAlignment="0" applyProtection="0"/>
    <xf numFmtId="0" fontId="71" fillId="7" borderId="27" applyNumberFormat="0" applyAlignment="0" applyProtection="0"/>
    <xf numFmtId="0" fontId="71" fillId="7" borderId="27" applyNumberFormat="0" applyAlignment="0" applyProtection="0"/>
    <xf numFmtId="0" fontId="71" fillId="7" borderId="27" applyNumberFormat="0" applyAlignment="0" applyProtection="0"/>
    <xf numFmtId="0" fontId="71" fillId="7" borderId="27" applyNumberFormat="0" applyAlignment="0" applyProtection="0"/>
    <xf numFmtId="0" fontId="71" fillId="7" borderId="27" applyNumberFormat="0" applyAlignment="0" applyProtection="0"/>
    <xf numFmtId="0" fontId="71" fillId="7" borderId="27" applyNumberFormat="0" applyAlignment="0" applyProtection="0"/>
    <xf numFmtId="0" fontId="71" fillId="7" borderId="27" applyNumberFormat="0" applyAlignment="0" applyProtection="0"/>
    <xf numFmtId="0" fontId="71" fillId="7" borderId="27" applyNumberFormat="0" applyAlignment="0" applyProtection="0"/>
    <xf numFmtId="0" fontId="71" fillId="7" borderId="27" applyNumberFormat="0" applyAlignment="0" applyProtection="0"/>
    <xf numFmtId="0" fontId="71" fillId="7" borderId="27" applyNumberFormat="0" applyAlignment="0" applyProtection="0"/>
    <xf numFmtId="0" fontId="71" fillId="7" borderId="27" applyNumberFormat="0" applyAlignment="0" applyProtection="0"/>
    <xf numFmtId="0" fontId="71" fillId="7" borderId="27" applyNumberFormat="0" applyAlignment="0" applyProtection="0"/>
    <xf numFmtId="0" fontId="71" fillId="7" borderId="27" applyNumberFormat="0" applyAlignment="0" applyProtection="0"/>
    <xf numFmtId="0" fontId="71" fillId="7" borderId="27" applyNumberFormat="0" applyAlignment="0" applyProtection="0"/>
    <xf numFmtId="0" fontId="71" fillId="7" borderId="27" applyNumberFormat="0" applyAlignment="0" applyProtection="0"/>
    <xf numFmtId="0" fontId="71" fillId="7" borderId="27" applyNumberFormat="0" applyAlignment="0" applyProtection="0"/>
    <xf numFmtId="0" fontId="71" fillId="7" borderId="27" applyNumberFormat="0" applyAlignment="0" applyProtection="0"/>
    <xf numFmtId="0" fontId="71" fillId="7" borderId="27" applyNumberFormat="0" applyAlignment="0" applyProtection="0"/>
    <xf numFmtId="0" fontId="71" fillId="7" borderId="27" applyNumberFormat="0" applyAlignment="0" applyProtection="0"/>
    <xf numFmtId="0" fontId="71" fillId="7" borderId="27" applyNumberFormat="0" applyAlignment="0" applyProtection="0"/>
    <xf numFmtId="0" fontId="71" fillId="7" borderId="27" applyNumberFormat="0" applyAlignment="0" applyProtection="0"/>
    <xf numFmtId="0" fontId="71" fillId="7" borderId="27" applyNumberFormat="0" applyAlignment="0" applyProtection="0"/>
    <xf numFmtId="0" fontId="71" fillId="7" borderId="27" applyNumberFormat="0" applyAlignment="0" applyProtection="0"/>
    <xf numFmtId="0" fontId="71" fillId="7" borderId="27" applyNumberFormat="0" applyAlignment="0" applyProtection="0"/>
    <xf numFmtId="0" fontId="71" fillId="7" borderId="27" applyNumberFormat="0" applyAlignment="0" applyProtection="0"/>
    <xf numFmtId="0" fontId="71" fillId="7" borderId="27" applyNumberFormat="0" applyAlignment="0" applyProtection="0"/>
    <xf numFmtId="0" fontId="71" fillId="7" borderId="27" applyNumberFormat="0" applyAlignment="0" applyProtection="0"/>
    <xf numFmtId="0" fontId="71" fillId="7" borderId="27" applyNumberFormat="0" applyAlignment="0" applyProtection="0"/>
    <xf numFmtId="0" fontId="71" fillId="7" borderId="27" applyNumberFormat="0" applyAlignment="0" applyProtection="0"/>
    <xf numFmtId="0" fontId="71" fillId="7" borderId="27" applyNumberFormat="0" applyAlignment="0" applyProtection="0"/>
    <xf numFmtId="0" fontId="71" fillId="7" borderId="27" applyNumberFormat="0" applyAlignment="0" applyProtection="0"/>
    <xf numFmtId="0" fontId="71" fillId="7" borderId="27" applyNumberFormat="0" applyAlignment="0" applyProtection="0"/>
    <xf numFmtId="0" fontId="71" fillId="7" borderId="27" applyNumberFormat="0" applyAlignment="0" applyProtection="0"/>
    <xf numFmtId="0" fontId="71" fillId="7" borderId="27" applyNumberFormat="0" applyAlignment="0" applyProtection="0"/>
    <xf numFmtId="0" fontId="71" fillId="7" borderId="27" applyNumberFormat="0" applyAlignment="0" applyProtection="0"/>
    <xf numFmtId="0" fontId="71" fillId="7" borderId="27" applyNumberFormat="0" applyAlignment="0" applyProtection="0"/>
    <xf numFmtId="0" fontId="71" fillId="7" borderId="27" applyNumberFormat="0" applyAlignment="0" applyProtection="0"/>
    <xf numFmtId="0" fontId="71" fillId="7" borderId="27" applyNumberFormat="0" applyAlignment="0" applyProtection="0"/>
    <xf numFmtId="0" fontId="71" fillId="7" borderId="27" applyNumberFormat="0" applyAlignment="0" applyProtection="0"/>
    <xf numFmtId="0" fontId="71" fillId="7" borderId="27" applyNumberFormat="0" applyAlignment="0" applyProtection="0"/>
    <xf numFmtId="0" fontId="71" fillId="7" borderId="27" applyNumberFormat="0" applyAlignment="0" applyProtection="0"/>
    <xf numFmtId="0" fontId="71" fillId="7" borderId="27" applyNumberFormat="0" applyAlignment="0" applyProtection="0"/>
    <xf numFmtId="0" fontId="71" fillId="7" borderId="27" applyNumberFormat="0" applyAlignment="0" applyProtection="0"/>
    <xf numFmtId="0" fontId="71" fillId="7" borderId="27" applyNumberFormat="0" applyAlignment="0" applyProtection="0"/>
    <xf numFmtId="0" fontId="71" fillId="7" borderId="27" applyNumberFormat="0" applyAlignment="0" applyProtection="0"/>
    <xf numFmtId="0" fontId="71" fillId="7" borderId="27" applyNumberFormat="0" applyAlignment="0" applyProtection="0"/>
    <xf numFmtId="0" fontId="71" fillId="7" borderId="27" applyNumberFormat="0" applyAlignment="0" applyProtection="0"/>
    <xf numFmtId="0" fontId="71" fillId="7" borderId="27" applyNumberFormat="0" applyAlignment="0" applyProtection="0"/>
    <xf numFmtId="0" fontId="71" fillId="7" borderId="27" applyNumberFormat="0" applyAlignment="0" applyProtection="0"/>
    <xf numFmtId="0" fontId="71" fillId="7" borderId="27" applyNumberFormat="0" applyAlignment="0" applyProtection="0"/>
    <xf numFmtId="0" fontId="71" fillId="7" borderId="27" applyNumberFormat="0" applyAlignment="0" applyProtection="0"/>
    <xf numFmtId="0" fontId="71" fillId="7" borderId="27" applyNumberFormat="0" applyAlignment="0" applyProtection="0"/>
    <xf numFmtId="0" fontId="71" fillId="7" borderId="27" applyNumberFormat="0" applyAlignment="0" applyProtection="0"/>
    <xf numFmtId="0" fontId="71" fillId="7" borderId="27" applyNumberFormat="0" applyAlignment="0" applyProtection="0"/>
    <xf numFmtId="0" fontId="71" fillId="7" borderId="27" applyNumberFormat="0" applyAlignment="0" applyProtection="0"/>
    <xf numFmtId="0" fontId="71" fillId="7" borderId="27" applyNumberFormat="0" applyAlignment="0" applyProtection="0"/>
    <xf numFmtId="0" fontId="71" fillId="7" borderId="27" applyNumberFormat="0" applyAlignment="0" applyProtection="0"/>
    <xf numFmtId="0" fontId="71" fillId="7" borderId="27" applyNumberFormat="0" applyAlignment="0" applyProtection="0"/>
    <xf numFmtId="0" fontId="71" fillId="7" borderId="27" applyNumberFormat="0" applyAlignment="0" applyProtection="0"/>
    <xf numFmtId="0" fontId="71" fillId="7" borderId="27" applyNumberFormat="0" applyAlignment="0" applyProtection="0"/>
    <xf numFmtId="0" fontId="71" fillId="7" borderId="27" applyNumberFormat="0" applyAlignment="0" applyProtection="0"/>
    <xf numFmtId="0" fontId="71" fillId="7" borderId="27" applyNumberFormat="0" applyAlignment="0" applyProtection="0"/>
    <xf numFmtId="0" fontId="71" fillId="7" borderId="27" applyNumberFormat="0" applyAlignment="0" applyProtection="0"/>
    <xf numFmtId="0" fontId="71" fillId="7" borderId="27" applyNumberFormat="0" applyAlignment="0" applyProtection="0"/>
    <xf numFmtId="0" fontId="71" fillId="7" borderId="27" applyNumberFormat="0" applyAlignment="0" applyProtection="0"/>
    <xf numFmtId="0" fontId="71" fillId="7" borderId="27" applyNumberFormat="0" applyAlignment="0" applyProtection="0"/>
    <xf numFmtId="0" fontId="71" fillId="7" borderId="27" applyNumberFormat="0" applyAlignment="0" applyProtection="0"/>
    <xf numFmtId="0" fontId="71" fillId="7" borderId="27" applyNumberFormat="0" applyAlignment="0" applyProtection="0"/>
    <xf numFmtId="0" fontId="71" fillId="7" borderId="27" applyNumberFormat="0" applyAlignment="0" applyProtection="0"/>
    <xf numFmtId="0" fontId="71" fillId="7" borderId="27" applyNumberFormat="0" applyAlignment="0" applyProtection="0"/>
    <xf numFmtId="0" fontId="71" fillId="7" borderId="27" applyNumberFormat="0" applyAlignment="0" applyProtection="0"/>
    <xf numFmtId="0" fontId="71" fillId="7" borderId="27" applyNumberFormat="0" applyAlignment="0" applyProtection="0"/>
    <xf numFmtId="0" fontId="71" fillId="7" borderId="27" applyNumberFormat="0" applyAlignment="0" applyProtection="0"/>
    <xf numFmtId="0" fontId="71" fillId="7" borderId="27" applyNumberFormat="0" applyAlignment="0" applyProtection="0"/>
    <xf numFmtId="0" fontId="71" fillId="7" borderId="27" applyNumberFormat="0" applyAlignment="0" applyProtection="0"/>
    <xf numFmtId="0" fontId="71" fillId="7" borderId="27" applyNumberFormat="0" applyAlignment="0" applyProtection="0"/>
    <xf numFmtId="0" fontId="71" fillId="7" borderId="27" applyNumberFormat="0" applyAlignment="0" applyProtection="0"/>
    <xf numFmtId="0" fontId="71" fillId="7" borderId="27" applyNumberFormat="0" applyAlignment="0" applyProtection="0"/>
    <xf numFmtId="0" fontId="71" fillId="7" borderId="27" applyNumberFormat="0" applyAlignment="0" applyProtection="0"/>
    <xf numFmtId="0" fontId="71" fillId="7" borderId="27" applyNumberFormat="0" applyAlignment="0" applyProtection="0"/>
    <xf numFmtId="0" fontId="71" fillId="39" borderId="27" applyNumberFormat="0" applyAlignment="0" applyProtection="0"/>
    <xf numFmtId="0" fontId="71" fillId="39" borderId="27" applyNumberFormat="0" applyAlignment="0" applyProtection="0"/>
    <xf numFmtId="0" fontId="71" fillId="39" borderId="27" applyNumberFormat="0" applyAlignment="0" applyProtection="0"/>
    <xf numFmtId="0" fontId="71" fillId="39" borderId="27" applyNumberFormat="0" applyAlignment="0" applyProtection="0"/>
    <xf numFmtId="0" fontId="71" fillId="39" borderId="27" applyNumberFormat="0" applyAlignment="0" applyProtection="0"/>
    <xf numFmtId="0" fontId="71" fillId="39" borderId="27" applyNumberFormat="0" applyAlignment="0" applyProtection="0"/>
    <xf numFmtId="0" fontId="71" fillId="39" borderId="27" applyNumberFormat="0" applyAlignment="0" applyProtection="0"/>
    <xf numFmtId="0" fontId="71" fillId="39" borderId="27" applyNumberFormat="0" applyAlignment="0" applyProtection="0"/>
    <xf numFmtId="0" fontId="71" fillId="39" borderId="27" applyNumberFormat="0" applyAlignment="0" applyProtection="0"/>
    <xf numFmtId="0" fontId="71" fillId="39" borderId="27" applyNumberFormat="0" applyAlignment="0" applyProtection="0"/>
    <xf numFmtId="0" fontId="71" fillId="39" borderId="27" applyNumberFormat="0" applyAlignment="0" applyProtection="0"/>
    <xf numFmtId="0" fontId="71" fillId="39" borderId="27" applyNumberFormat="0" applyAlignment="0" applyProtection="0"/>
    <xf numFmtId="0" fontId="71" fillId="39" borderId="27" applyNumberFormat="0" applyAlignment="0" applyProtection="0"/>
    <xf numFmtId="0" fontId="71" fillId="39" borderId="27" applyNumberFormat="0" applyAlignment="0" applyProtection="0"/>
    <xf numFmtId="0" fontId="71" fillId="39" borderId="27" applyNumberFormat="0" applyAlignment="0" applyProtection="0"/>
    <xf numFmtId="0" fontId="71" fillId="39" borderId="27" applyNumberFormat="0" applyAlignment="0" applyProtection="0"/>
    <xf numFmtId="0" fontId="71" fillId="39" borderId="27" applyNumberFormat="0" applyAlignment="0" applyProtection="0"/>
    <xf numFmtId="0" fontId="71" fillId="39" borderId="27" applyNumberFormat="0" applyAlignment="0" applyProtection="0"/>
    <xf numFmtId="0" fontId="71" fillId="39" borderId="27" applyNumberFormat="0" applyAlignment="0" applyProtection="0"/>
    <xf numFmtId="0" fontId="71" fillId="39" borderId="27" applyNumberFormat="0" applyAlignment="0" applyProtection="0"/>
    <xf numFmtId="0" fontId="71" fillId="39" borderId="27" applyNumberFormat="0" applyAlignment="0" applyProtection="0"/>
    <xf numFmtId="0" fontId="71" fillId="39" borderId="27" applyNumberFormat="0" applyAlignment="0" applyProtection="0"/>
    <xf numFmtId="0" fontId="71" fillId="39" borderId="27" applyNumberFormat="0" applyAlignment="0" applyProtection="0"/>
    <xf numFmtId="0" fontId="71" fillId="39" borderId="27" applyNumberFormat="0" applyAlignment="0" applyProtection="0"/>
    <xf numFmtId="0" fontId="71" fillId="39" borderId="27" applyNumberFormat="0" applyAlignment="0" applyProtection="0"/>
    <xf numFmtId="0" fontId="71" fillId="39" borderId="27" applyNumberFormat="0" applyAlignment="0" applyProtection="0"/>
    <xf numFmtId="0" fontId="71" fillId="39" borderId="27" applyNumberFormat="0" applyAlignment="0" applyProtection="0"/>
    <xf numFmtId="0" fontId="71" fillId="39" borderId="27" applyNumberFormat="0" applyAlignment="0" applyProtection="0"/>
    <xf numFmtId="0" fontId="71" fillId="39" borderId="27" applyNumberFormat="0" applyAlignment="0" applyProtection="0"/>
    <xf numFmtId="0" fontId="71" fillId="39" borderId="27" applyNumberFormat="0" applyAlignment="0" applyProtection="0"/>
    <xf numFmtId="0" fontId="71" fillId="39" borderId="27" applyNumberFormat="0" applyAlignment="0" applyProtection="0"/>
    <xf numFmtId="0" fontId="71" fillId="39" borderId="27" applyNumberFormat="0" applyAlignment="0" applyProtection="0"/>
    <xf numFmtId="0" fontId="71" fillId="39" borderId="27" applyNumberFormat="0" applyAlignment="0" applyProtection="0"/>
    <xf numFmtId="0" fontId="71" fillId="39" borderId="27" applyNumberFormat="0" applyAlignment="0" applyProtection="0"/>
    <xf numFmtId="0" fontId="71" fillId="39" borderId="27" applyNumberFormat="0" applyAlignment="0" applyProtection="0"/>
    <xf numFmtId="0" fontId="71" fillId="39" borderId="27" applyNumberFormat="0" applyAlignment="0" applyProtection="0"/>
    <xf numFmtId="0" fontId="71" fillId="39" borderId="27" applyNumberFormat="0" applyAlignment="0" applyProtection="0"/>
    <xf numFmtId="0" fontId="71" fillId="39" borderId="27" applyNumberFormat="0" applyAlignment="0" applyProtection="0"/>
    <xf numFmtId="0" fontId="71" fillId="39" borderId="27" applyNumberFormat="0" applyAlignment="0" applyProtection="0"/>
    <xf numFmtId="0" fontId="71" fillId="39" borderId="27" applyNumberFormat="0" applyAlignment="0" applyProtection="0"/>
    <xf numFmtId="0" fontId="71" fillId="39" borderId="27" applyNumberFormat="0" applyAlignment="0" applyProtection="0"/>
    <xf numFmtId="0" fontId="71" fillId="39" borderId="27" applyNumberFormat="0" applyAlignment="0" applyProtection="0"/>
    <xf numFmtId="0" fontId="71" fillId="39" borderId="27" applyNumberFormat="0" applyAlignment="0" applyProtection="0"/>
    <xf numFmtId="0" fontId="71" fillId="39" borderId="27" applyNumberFormat="0" applyAlignment="0" applyProtection="0"/>
    <xf numFmtId="0" fontId="71" fillId="39" borderId="27" applyNumberFormat="0" applyAlignment="0" applyProtection="0"/>
    <xf numFmtId="0" fontId="71" fillId="39" borderId="27" applyNumberFormat="0" applyAlignment="0" applyProtection="0"/>
    <xf numFmtId="0" fontId="71" fillId="39" borderId="27" applyNumberFormat="0" applyAlignment="0" applyProtection="0"/>
    <xf numFmtId="0" fontId="71" fillId="39" borderId="27" applyNumberFormat="0" applyAlignment="0" applyProtection="0"/>
    <xf numFmtId="0" fontId="71" fillId="39" borderId="27" applyNumberFormat="0" applyAlignment="0" applyProtection="0"/>
    <xf numFmtId="0" fontId="71" fillId="39" borderId="27" applyNumberFormat="0" applyAlignment="0" applyProtection="0"/>
    <xf numFmtId="0" fontId="71" fillId="39" borderId="27" applyNumberFormat="0" applyAlignment="0" applyProtection="0"/>
    <xf numFmtId="0" fontId="71" fillId="39" borderId="27" applyNumberFormat="0" applyAlignment="0" applyProtection="0"/>
    <xf numFmtId="0" fontId="71" fillId="39" borderId="27" applyNumberFormat="0" applyAlignment="0" applyProtection="0"/>
    <xf numFmtId="0" fontId="71" fillId="39" borderId="27" applyNumberFormat="0" applyAlignment="0" applyProtection="0"/>
    <xf numFmtId="0" fontId="71" fillId="39" borderId="27" applyNumberFormat="0" applyAlignment="0" applyProtection="0"/>
    <xf numFmtId="0" fontId="71" fillId="39" borderId="27" applyNumberFormat="0" applyAlignment="0" applyProtection="0"/>
    <xf numFmtId="0" fontId="71" fillId="39" borderId="27" applyNumberFormat="0" applyAlignment="0" applyProtection="0"/>
    <xf numFmtId="0" fontId="71" fillId="39" borderId="27" applyNumberFormat="0" applyAlignment="0" applyProtection="0"/>
    <xf numFmtId="0" fontId="71" fillId="39" borderId="27" applyNumberFormat="0" applyAlignment="0" applyProtection="0"/>
    <xf numFmtId="0" fontId="71" fillId="39" borderId="27" applyNumberFormat="0" applyAlignment="0" applyProtection="0"/>
    <xf numFmtId="0" fontId="71" fillId="39" borderId="27" applyNumberFormat="0" applyAlignment="0" applyProtection="0"/>
    <xf numFmtId="0" fontId="71" fillId="39" borderId="27" applyNumberFormat="0" applyAlignment="0" applyProtection="0"/>
    <xf numFmtId="0" fontId="71" fillId="39" borderId="27" applyNumberFormat="0" applyAlignment="0" applyProtection="0"/>
    <xf numFmtId="0" fontId="71" fillId="39" borderId="27" applyNumberFormat="0" applyAlignment="0" applyProtection="0"/>
    <xf numFmtId="0" fontId="71" fillId="39" borderId="27" applyNumberFormat="0" applyAlignment="0" applyProtection="0"/>
    <xf numFmtId="0" fontId="71" fillId="39" borderId="27" applyNumberFormat="0" applyAlignment="0" applyProtection="0"/>
    <xf numFmtId="0" fontId="71" fillId="39" borderId="27" applyNumberFormat="0" applyAlignment="0" applyProtection="0"/>
    <xf numFmtId="0" fontId="71" fillId="39" borderId="27" applyNumberFormat="0" applyAlignment="0" applyProtection="0"/>
    <xf numFmtId="0" fontId="71" fillId="39" borderId="27" applyNumberFormat="0" applyAlignment="0" applyProtection="0"/>
    <xf numFmtId="0" fontId="71" fillId="39" borderId="27" applyNumberFormat="0" applyAlignment="0" applyProtection="0"/>
    <xf numFmtId="0" fontId="71" fillId="39" borderId="27" applyNumberFormat="0" applyAlignment="0" applyProtection="0"/>
    <xf numFmtId="0" fontId="71" fillId="39" borderId="27" applyNumberFormat="0" applyAlignment="0" applyProtection="0"/>
    <xf numFmtId="0" fontId="71" fillId="39" borderId="27" applyNumberFormat="0" applyAlignment="0" applyProtection="0"/>
    <xf numFmtId="0" fontId="71" fillId="39" borderId="27" applyNumberFormat="0" applyAlignment="0" applyProtection="0"/>
    <xf numFmtId="0" fontId="71" fillId="39" borderId="27" applyNumberFormat="0" applyAlignment="0" applyProtection="0"/>
    <xf numFmtId="0" fontId="71" fillId="39" borderId="27" applyNumberFormat="0" applyAlignment="0" applyProtection="0"/>
    <xf numFmtId="0" fontId="71" fillId="39" borderId="27" applyNumberFormat="0" applyAlignment="0" applyProtection="0"/>
    <xf numFmtId="0" fontId="71" fillId="39" borderId="27" applyNumberFormat="0" applyAlignment="0" applyProtection="0"/>
    <xf numFmtId="0" fontId="71" fillId="39" borderId="27" applyNumberFormat="0" applyAlignment="0" applyProtection="0"/>
    <xf numFmtId="0" fontId="71" fillId="39" borderId="27" applyNumberFormat="0" applyAlignment="0" applyProtection="0"/>
    <xf numFmtId="0" fontId="71" fillId="39" borderId="27" applyNumberFormat="0" applyAlignment="0" applyProtection="0"/>
    <xf numFmtId="0" fontId="71" fillId="39" borderId="27" applyNumberFormat="0" applyAlignment="0" applyProtection="0"/>
    <xf numFmtId="0" fontId="71" fillId="39" borderId="27" applyNumberFormat="0" applyAlignment="0" applyProtection="0"/>
    <xf numFmtId="0" fontId="71" fillId="39" borderId="27" applyNumberFormat="0" applyAlignment="0" applyProtection="0"/>
    <xf numFmtId="0" fontId="71" fillId="39" borderId="27" applyNumberFormat="0" applyAlignment="0" applyProtection="0"/>
    <xf numFmtId="0" fontId="71" fillId="39" borderId="27" applyNumberFormat="0" applyAlignment="0" applyProtection="0"/>
    <xf numFmtId="0" fontId="71" fillId="39" borderId="27" applyNumberFormat="0" applyAlignment="0" applyProtection="0"/>
    <xf numFmtId="0" fontId="71" fillId="39" borderId="27" applyNumberFormat="0" applyAlignment="0" applyProtection="0"/>
    <xf numFmtId="0" fontId="71" fillId="39" borderId="27" applyNumberFormat="0" applyAlignment="0" applyProtection="0"/>
    <xf numFmtId="0" fontId="71" fillId="39" borderId="27" applyNumberFormat="0" applyAlignment="0" applyProtection="0"/>
    <xf numFmtId="0" fontId="71" fillId="39" borderId="27" applyNumberFormat="0" applyAlignment="0" applyProtection="0"/>
    <xf numFmtId="0" fontId="71" fillId="39" borderId="27" applyNumberFormat="0" applyAlignment="0" applyProtection="0"/>
    <xf numFmtId="0" fontId="71" fillId="39" borderId="27" applyNumberFormat="0" applyAlignment="0" applyProtection="0"/>
    <xf numFmtId="0" fontId="71" fillId="39" borderId="27" applyNumberFormat="0" applyAlignment="0" applyProtection="0"/>
    <xf numFmtId="0" fontId="71" fillId="39" borderId="27" applyNumberFormat="0" applyAlignment="0" applyProtection="0"/>
    <xf numFmtId="0" fontId="71" fillId="39" borderId="27" applyNumberFormat="0" applyAlignment="0" applyProtection="0"/>
    <xf numFmtId="0" fontId="71" fillId="39" borderId="27" applyNumberFormat="0" applyAlignment="0" applyProtection="0"/>
    <xf numFmtId="0" fontId="71" fillId="39" borderId="27" applyNumberFormat="0" applyAlignment="0" applyProtection="0"/>
    <xf numFmtId="0" fontId="71" fillId="39" borderId="27" applyNumberFormat="0" applyAlignment="0" applyProtection="0"/>
    <xf numFmtId="0" fontId="71" fillId="39" borderId="27" applyNumberFormat="0" applyAlignment="0" applyProtection="0"/>
    <xf numFmtId="0" fontId="71" fillId="39" borderId="27" applyNumberFormat="0" applyAlignment="0" applyProtection="0"/>
    <xf numFmtId="0" fontId="71" fillId="39" borderId="27" applyNumberFormat="0" applyAlignment="0" applyProtection="0"/>
    <xf numFmtId="0" fontId="71" fillId="39" borderId="27" applyNumberFormat="0" applyAlignment="0" applyProtection="0"/>
    <xf numFmtId="0" fontId="71" fillId="39" borderId="27" applyNumberFormat="0" applyAlignment="0" applyProtection="0"/>
    <xf numFmtId="0" fontId="71" fillId="39" borderId="27" applyNumberFormat="0" applyAlignment="0" applyProtection="0"/>
    <xf numFmtId="0" fontId="71" fillId="39" borderId="27" applyNumberFormat="0" applyAlignment="0" applyProtection="0"/>
    <xf numFmtId="0" fontId="71" fillId="39" borderId="27" applyNumberFormat="0" applyAlignment="0" applyProtection="0"/>
    <xf numFmtId="0" fontId="71" fillId="39" borderId="27" applyNumberFormat="0" applyAlignment="0" applyProtection="0"/>
    <xf numFmtId="0" fontId="71" fillId="39" borderId="27" applyNumberFormat="0" applyAlignment="0" applyProtection="0"/>
    <xf numFmtId="0" fontId="71" fillId="39" borderId="27" applyNumberFormat="0" applyAlignment="0" applyProtection="0"/>
    <xf numFmtId="0" fontId="71" fillId="39" borderId="27" applyNumberFormat="0" applyAlignment="0" applyProtection="0"/>
    <xf numFmtId="0" fontId="71" fillId="39" borderId="27" applyNumberFormat="0" applyAlignment="0" applyProtection="0"/>
    <xf numFmtId="0" fontId="71" fillId="39" borderId="27" applyNumberFormat="0" applyAlignment="0" applyProtection="0"/>
    <xf numFmtId="0" fontId="71" fillId="39" borderId="27" applyNumberFormat="0" applyAlignment="0" applyProtection="0"/>
    <xf numFmtId="0" fontId="71" fillId="39" borderId="27" applyNumberFormat="0" applyAlignment="0" applyProtection="0"/>
    <xf numFmtId="0" fontId="71" fillId="39" borderId="27" applyNumberFormat="0" applyAlignment="0" applyProtection="0"/>
    <xf numFmtId="0" fontId="71" fillId="39" borderId="27" applyNumberFormat="0" applyAlignment="0" applyProtection="0"/>
    <xf numFmtId="0" fontId="71" fillId="39" borderId="27" applyNumberFormat="0" applyAlignment="0" applyProtection="0"/>
    <xf numFmtId="0" fontId="71" fillId="39" borderId="27" applyNumberFormat="0" applyAlignment="0" applyProtection="0"/>
    <xf numFmtId="0" fontId="71" fillId="39" borderId="27" applyNumberFormat="0" applyAlignment="0" applyProtection="0"/>
    <xf numFmtId="0" fontId="71" fillId="39" borderId="27" applyNumberFormat="0" applyAlignment="0" applyProtection="0"/>
    <xf numFmtId="0" fontId="71" fillId="39" borderId="27" applyNumberFormat="0" applyAlignment="0" applyProtection="0"/>
    <xf numFmtId="0" fontId="71" fillId="39" borderId="27" applyNumberFormat="0" applyAlignment="0" applyProtection="0"/>
    <xf numFmtId="0" fontId="71" fillId="39" borderId="27" applyNumberFormat="0" applyAlignment="0" applyProtection="0"/>
    <xf numFmtId="0" fontId="71" fillId="39" borderId="27" applyNumberFormat="0" applyAlignment="0" applyProtection="0"/>
    <xf numFmtId="0" fontId="71" fillId="39" borderId="27" applyNumberFormat="0" applyAlignment="0" applyProtection="0"/>
    <xf numFmtId="0" fontId="71" fillId="39" borderId="27" applyNumberFormat="0" applyAlignment="0" applyProtection="0"/>
    <xf numFmtId="0" fontId="71" fillId="39" borderId="27" applyNumberFormat="0" applyAlignment="0" applyProtection="0"/>
    <xf numFmtId="10" fontId="30" fillId="0" borderId="0" applyFont="0" applyFill="0" applyBorder="0" applyAlignment="0" applyProtection="0"/>
    <xf numFmtId="9" fontId="33"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5" fillId="0" borderId="0" applyFont="0" applyFill="0" applyBorder="0" applyAlignment="0" applyProtection="0"/>
    <xf numFmtId="9" fontId="29"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49" fontId="52" fillId="0" borderId="0">
      <alignment horizontal="left" wrapText="1"/>
    </xf>
    <xf numFmtId="0" fontId="72" fillId="0" borderId="0" applyNumberFormat="0" applyFill="0" applyBorder="0" applyAlignment="0" applyProtection="0"/>
    <xf numFmtId="0" fontId="73" fillId="0" borderId="0" applyNumberFormat="0" applyFill="0" applyBorder="0" applyAlignment="0" applyProtection="0"/>
    <xf numFmtId="0" fontId="44" fillId="0" borderId="28" applyNumberFormat="0" applyFill="0" applyAlignment="0" applyProtection="0"/>
    <xf numFmtId="0" fontId="44" fillId="0" borderId="28" applyNumberFormat="0" applyFill="0" applyAlignment="0" applyProtection="0"/>
    <xf numFmtId="0" fontId="44" fillId="0" borderId="28" applyNumberFormat="0" applyFill="0" applyAlignment="0" applyProtection="0"/>
    <xf numFmtId="0" fontId="44" fillId="0" borderId="28" applyNumberFormat="0" applyFill="0" applyAlignment="0" applyProtection="0"/>
    <xf numFmtId="0" fontId="44" fillId="0" borderId="28" applyNumberFormat="0" applyFill="0" applyAlignment="0" applyProtection="0"/>
    <xf numFmtId="0" fontId="44" fillId="0" borderId="28" applyNumberFormat="0" applyFill="0" applyAlignment="0" applyProtection="0"/>
    <xf numFmtId="0" fontId="44" fillId="0" borderId="28" applyNumberFormat="0" applyFill="0" applyAlignment="0" applyProtection="0"/>
    <xf numFmtId="0" fontId="44" fillId="0" borderId="28" applyNumberFormat="0" applyFill="0" applyAlignment="0" applyProtection="0"/>
    <xf numFmtId="0" fontId="44" fillId="0" borderId="28" applyNumberFormat="0" applyFill="0" applyAlignment="0" applyProtection="0"/>
    <xf numFmtId="0" fontId="44" fillId="0" borderId="28" applyNumberFormat="0" applyFill="0" applyAlignment="0" applyProtection="0"/>
    <xf numFmtId="0" fontId="44" fillId="0" borderId="28" applyNumberFormat="0" applyFill="0" applyAlignment="0" applyProtection="0"/>
    <xf numFmtId="0" fontId="44" fillId="0" borderId="28" applyNumberFormat="0" applyFill="0" applyAlignment="0" applyProtection="0"/>
    <xf numFmtId="0" fontId="44" fillId="0" borderId="28" applyNumberFormat="0" applyFill="0" applyAlignment="0" applyProtection="0"/>
    <xf numFmtId="0" fontId="44" fillId="0" borderId="28" applyNumberFormat="0" applyFill="0" applyAlignment="0" applyProtection="0"/>
    <xf numFmtId="0" fontId="44" fillId="0" borderId="28" applyNumberFormat="0" applyFill="0" applyAlignment="0" applyProtection="0"/>
    <xf numFmtId="0" fontId="44" fillId="0" borderId="28" applyNumberFormat="0" applyFill="0" applyAlignment="0" applyProtection="0"/>
    <xf numFmtId="0" fontId="44" fillId="0" borderId="28" applyNumberFormat="0" applyFill="0" applyAlignment="0" applyProtection="0"/>
    <xf numFmtId="0" fontId="44" fillId="0" borderId="28" applyNumberFormat="0" applyFill="0" applyAlignment="0" applyProtection="0"/>
    <xf numFmtId="0" fontId="44" fillId="0" borderId="28" applyNumberFormat="0" applyFill="0" applyAlignment="0" applyProtection="0"/>
    <xf numFmtId="0" fontId="44" fillId="0" borderId="28" applyNumberFormat="0" applyFill="0" applyAlignment="0" applyProtection="0"/>
    <xf numFmtId="0" fontId="44" fillId="0" borderId="28" applyNumberFormat="0" applyFill="0" applyAlignment="0" applyProtection="0"/>
    <xf numFmtId="0" fontId="44" fillId="0" borderId="28" applyNumberFormat="0" applyFill="0" applyAlignment="0" applyProtection="0"/>
    <xf numFmtId="0" fontId="44" fillId="0" borderId="28" applyNumberFormat="0" applyFill="0" applyAlignment="0" applyProtection="0"/>
    <xf numFmtId="0" fontId="44" fillId="0" borderId="28" applyNumberFormat="0" applyFill="0" applyAlignment="0" applyProtection="0"/>
    <xf numFmtId="0" fontId="44" fillId="0" borderId="28" applyNumberFormat="0" applyFill="0" applyAlignment="0" applyProtection="0"/>
    <xf numFmtId="0" fontId="44" fillId="0" borderId="28" applyNumberFormat="0" applyFill="0" applyAlignment="0" applyProtection="0"/>
    <xf numFmtId="0" fontId="44" fillId="0" borderId="28" applyNumberFormat="0" applyFill="0" applyAlignment="0" applyProtection="0"/>
    <xf numFmtId="0" fontId="44" fillId="0" borderId="28" applyNumberFormat="0" applyFill="0" applyAlignment="0" applyProtection="0"/>
    <xf numFmtId="0" fontId="44" fillId="0" borderId="28" applyNumberFormat="0" applyFill="0" applyAlignment="0" applyProtection="0"/>
    <xf numFmtId="0" fontId="44" fillId="0" borderId="28" applyNumberFormat="0" applyFill="0" applyAlignment="0" applyProtection="0"/>
    <xf numFmtId="0" fontId="44" fillId="0" borderId="28" applyNumberFormat="0" applyFill="0" applyAlignment="0" applyProtection="0"/>
    <xf numFmtId="0" fontId="44" fillId="0" borderId="28" applyNumberFormat="0" applyFill="0" applyAlignment="0" applyProtection="0"/>
    <xf numFmtId="0" fontId="44" fillId="0" borderId="28" applyNumberFormat="0" applyFill="0" applyAlignment="0" applyProtection="0"/>
    <xf numFmtId="0" fontId="44" fillId="0" borderId="28" applyNumberFormat="0" applyFill="0" applyAlignment="0" applyProtection="0"/>
    <xf numFmtId="0" fontId="44" fillId="0" borderId="28" applyNumberFormat="0" applyFill="0" applyAlignment="0" applyProtection="0"/>
    <xf numFmtId="0" fontId="44" fillId="0" borderId="28" applyNumberFormat="0" applyFill="0" applyAlignment="0" applyProtection="0"/>
    <xf numFmtId="0" fontId="44" fillId="0" borderId="28" applyNumberFormat="0" applyFill="0" applyAlignment="0" applyProtection="0"/>
    <xf numFmtId="0" fontId="44" fillId="0" borderId="28" applyNumberFormat="0" applyFill="0" applyAlignment="0" applyProtection="0"/>
    <xf numFmtId="0" fontId="44" fillId="0" borderId="28" applyNumberFormat="0" applyFill="0" applyAlignment="0" applyProtection="0"/>
    <xf numFmtId="0" fontId="44" fillId="0" borderId="28" applyNumberFormat="0" applyFill="0" applyAlignment="0" applyProtection="0"/>
    <xf numFmtId="0" fontId="44" fillId="0" borderId="28" applyNumberFormat="0" applyFill="0" applyAlignment="0" applyProtection="0"/>
    <xf numFmtId="0" fontId="44" fillId="0" borderId="28" applyNumberFormat="0" applyFill="0" applyAlignment="0" applyProtection="0"/>
    <xf numFmtId="0" fontId="44" fillId="0" borderId="28" applyNumberFormat="0" applyFill="0" applyAlignment="0" applyProtection="0"/>
    <xf numFmtId="0" fontId="44" fillId="0" borderId="28" applyNumberFormat="0" applyFill="0" applyAlignment="0" applyProtection="0"/>
    <xf numFmtId="0" fontId="44" fillId="0" borderId="28" applyNumberFormat="0" applyFill="0" applyAlignment="0" applyProtection="0"/>
    <xf numFmtId="0" fontId="44" fillId="0" borderId="28" applyNumberFormat="0" applyFill="0" applyAlignment="0" applyProtection="0"/>
    <xf numFmtId="0" fontId="44" fillId="0" borderId="28" applyNumberFormat="0" applyFill="0" applyAlignment="0" applyProtection="0"/>
    <xf numFmtId="0" fontId="44" fillId="0" borderId="28" applyNumberFormat="0" applyFill="0" applyAlignment="0" applyProtection="0"/>
    <xf numFmtId="0" fontId="44" fillId="0" borderId="28" applyNumberFormat="0" applyFill="0" applyAlignment="0" applyProtection="0"/>
    <xf numFmtId="0" fontId="44" fillId="0" borderId="28" applyNumberFormat="0" applyFill="0" applyAlignment="0" applyProtection="0"/>
    <xf numFmtId="0" fontId="44" fillId="0" borderId="28" applyNumberFormat="0" applyFill="0" applyAlignment="0" applyProtection="0"/>
    <xf numFmtId="0" fontId="44" fillId="0" borderId="28" applyNumberFormat="0" applyFill="0" applyAlignment="0" applyProtection="0"/>
    <xf numFmtId="0" fontId="44" fillId="0" borderId="28" applyNumberFormat="0" applyFill="0" applyAlignment="0" applyProtection="0"/>
    <xf numFmtId="0" fontId="44" fillId="0" borderId="28" applyNumberFormat="0" applyFill="0" applyAlignment="0" applyProtection="0"/>
    <xf numFmtId="0" fontId="44" fillId="0" borderId="28" applyNumberFormat="0" applyFill="0" applyAlignment="0" applyProtection="0"/>
    <xf numFmtId="0" fontId="44" fillId="0" borderId="28" applyNumberFormat="0" applyFill="0" applyAlignment="0" applyProtection="0"/>
    <xf numFmtId="0" fontId="44" fillId="0" borderId="28" applyNumberFormat="0" applyFill="0" applyAlignment="0" applyProtection="0"/>
    <xf numFmtId="0" fontId="44" fillId="0" borderId="28" applyNumberFormat="0" applyFill="0" applyAlignment="0" applyProtection="0"/>
    <xf numFmtId="0" fontId="44" fillId="0" borderId="28" applyNumberFormat="0" applyFill="0" applyAlignment="0" applyProtection="0"/>
    <xf numFmtId="0" fontId="44" fillId="0" borderId="28" applyNumberFormat="0" applyFill="0" applyAlignment="0" applyProtection="0"/>
    <xf numFmtId="0" fontId="44" fillId="0" borderId="28" applyNumberFormat="0" applyFill="0" applyAlignment="0" applyProtection="0"/>
    <xf numFmtId="0" fontId="44" fillId="0" borderId="28" applyNumberFormat="0" applyFill="0" applyAlignment="0" applyProtection="0"/>
    <xf numFmtId="0" fontId="44" fillId="0" borderId="28" applyNumberFormat="0" applyFill="0" applyAlignment="0" applyProtection="0"/>
    <xf numFmtId="0" fontId="44" fillId="0" borderId="28" applyNumberFormat="0" applyFill="0" applyAlignment="0" applyProtection="0"/>
    <xf numFmtId="0" fontId="44" fillId="0" borderId="28" applyNumberFormat="0" applyFill="0" applyAlignment="0" applyProtection="0"/>
    <xf numFmtId="0" fontId="44" fillId="0" borderId="28" applyNumberFormat="0" applyFill="0" applyAlignment="0" applyProtection="0"/>
    <xf numFmtId="0" fontId="44" fillId="0" borderId="28" applyNumberFormat="0" applyFill="0" applyAlignment="0" applyProtection="0"/>
    <xf numFmtId="0" fontId="44" fillId="0" borderId="28" applyNumberFormat="0" applyFill="0" applyAlignment="0" applyProtection="0"/>
    <xf numFmtId="0" fontId="44" fillId="0" borderId="28" applyNumberFormat="0" applyFill="0" applyAlignment="0" applyProtection="0"/>
    <xf numFmtId="0" fontId="44" fillId="0" borderId="28" applyNumberFormat="0" applyFill="0" applyAlignment="0" applyProtection="0"/>
    <xf numFmtId="0" fontId="44" fillId="0" borderId="28" applyNumberFormat="0" applyFill="0" applyAlignment="0" applyProtection="0"/>
    <xf numFmtId="0" fontId="44" fillId="0" borderId="28" applyNumberFormat="0" applyFill="0" applyAlignment="0" applyProtection="0"/>
    <xf numFmtId="0" fontId="44" fillId="0" borderId="28" applyNumberFormat="0" applyFill="0" applyAlignment="0" applyProtection="0"/>
    <xf numFmtId="0" fontId="44" fillId="0" borderId="28" applyNumberFormat="0" applyFill="0" applyAlignment="0" applyProtection="0"/>
    <xf numFmtId="0" fontId="44" fillId="0" borderId="28" applyNumberFormat="0" applyFill="0" applyAlignment="0" applyProtection="0"/>
    <xf numFmtId="0" fontId="44" fillId="0" borderId="28" applyNumberFormat="0" applyFill="0" applyAlignment="0" applyProtection="0"/>
    <xf numFmtId="0" fontId="44" fillId="0" borderId="28" applyNumberFormat="0" applyFill="0" applyAlignment="0" applyProtection="0"/>
    <xf numFmtId="0" fontId="44" fillId="0" borderId="28" applyNumberFormat="0" applyFill="0" applyAlignment="0" applyProtection="0"/>
    <xf numFmtId="0" fontId="44" fillId="0" borderId="28" applyNumberFormat="0" applyFill="0" applyAlignment="0" applyProtection="0"/>
    <xf numFmtId="0" fontId="44" fillId="0" borderId="28" applyNumberFormat="0" applyFill="0" applyAlignment="0" applyProtection="0"/>
    <xf numFmtId="0" fontId="44" fillId="0" borderId="28" applyNumberFormat="0" applyFill="0" applyAlignment="0" applyProtection="0"/>
    <xf numFmtId="0" fontId="44" fillId="0" borderId="28" applyNumberFormat="0" applyFill="0" applyAlignment="0" applyProtection="0"/>
    <xf numFmtId="0" fontId="44" fillId="0" borderId="28" applyNumberFormat="0" applyFill="0" applyAlignment="0" applyProtection="0"/>
    <xf numFmtId="0" fontId="44" fillId="0" borderId="28" applyNumberFormat="0" applyFill="0" applyAlignment="0" applyProtection="0"/>
    <xf numFmtId="0" fontId="44" fillId="0" borderId="28" applyNumberFormat="0" applyFill="0" applyAlignment="0" applyProtection="0"/>
    <xf numFmtId="0" fontId="44" fillId="0" borderId="28" applyNumberFormat="0" applyFill="0" applyAlignment="0" applyProtection="0"/>
    <xf numFmtId="0" fontId="44" fillId="0" borderId="28" applyNumberFormat="0" applyFill="0" applyAlignment="0" applyProtection="0"/>
    <xf numFmtId="0" fontId="44" fillId="0" borderId="28" applyNumberFormat="0" applyFill="0" applyAlignment="0" applyProtection="0"/>
    <xf numFmtId="0" fontId="44" fillId="0" borderId="28" applyNumberFormat="0" applyFill="0" applyAlignment="0" applyProtection="0"/>
    <xf numFmtId="0" fontId="44" fillId="0" borderId="28" applyNumberFormat="0" applyFill="0" applyAlignment="0" applyProtection="0"/>
    <xf numFmtId="0" fontId="44" fillId="0" borderId="28" applyNumberFormat="0" applyFill="0" applyAlignment="0" applyProtection="0"/>
    <xf numFmtId="0" fontId="44" fillId="0" borderId="28" applyNumberFormat="0" applyFill="0" applyAlignment="0" applyProtection="0"/>
    <xf numFmtId="0" fontId="44" fillId="0" borderId="28" applyNumberFormat="0" applyFill="0" applyAlignment="0" applyProtection="0"/>
    <xf numFmtId="0" fontId="44" fillId="0" borderId="28" applyNumberFormat="0" applyFill="0" applyAlignment="0" applyProtection="0"/>
    <xf numFmtId="0" fontId="44" fillId="0" borderId="28" applyNumberFormat="0" applyFill="0" applyAlignment="0" applyProtection="0"/>
    <xf numFmtId="0" fontId="44" fillId="0" borderId="28" applyNumberFormat="0" applyFill="0" applyAlignment="0" applyProtection="0"/>
    <xf numFmtId="0" fontId="44" fillId="0" borderId="28" applyNumberFormat="0" applyFill="0" applyAlignment="0" applyProtection="0"/>
    <xf numFmtId="0" fontId="44" fillId="0" borderId="28" applyNumberFormat="0" applyFill="0" applyAlignment="0" applyProtection="0"/>
    <xf numFmtId="0" fontId="44" fillId="0" borderId="28" applyNumberFormat="0" applyFill="0" applyAlignment="0" applyProtection="0"/>
    <xf numFmtId="0" fontId="44" fillId="0" borderId="28" applyNumberFormat="0" applyFill="0" applyAlignment="0" applyProtection="0"/>
    <xf numFmtId="0" fontId="44" fillId="0" borderId="28" applyNumberFormat="0" applyFill="0" applyAlignment="0" applyProtection="0"/>
    <xf numFmtId="0" fontId="44" fillId="0" borderId="28" applyNumberFormat="0" applyFill="0" applyAlignment="0" applyProtection="0"/>
    <xf numFmtId="0" fontId="44" fillId="0" borderId="28" applyNumberFormat="0" applyFill="0" applyAlignment="0" applyProtection="0"/>
    <xf numFmtId="0" fontId="44" fillId="0" borderId="28" applyNumberFormat="0" applyFill="0" applyAlignment="0" applyProtection="0"/>
    <xf numFmtId="0" fontId="44" fillId="0" borderId="28" applyNumberFormat="0" applyFill="0" applyAlignment="0" applyProtection="0"/>
    <xf numFmtId="0" fontId="44" fillId="0" borderId="28" applyNumberFormat="0" applyFill="0" applyAlignment="0" applyProtection="0"/>
    <xf numFmtId="0" fontId="44" fillId="0" borderId="28" applyNumberFormat="0" applyFill="0" applyAlignment="0" applyProtection="0"/>
    <xf numFmtId="0" fontId="44" fillId="0" borderId="28" applyNumberFormat="0" applyFill="0" applyAlignment="0" applyProtection="0"/>
    <xf numFmtId="0" fontId="44" fillId="0" borderId="28" applyNumberFormat="0" applyFill="0" applyAlignment="0" applyProtection="0"/>
    <xf numFmtId="0" fontId="44" fillId="0" borderId="28" applyNumberFormat="0" applyFill="0" applyAlignment="0" applyProtection="0"/>
    <xf numFmtId="0" fontId="44" fillId="0" borderId="28" applyNumberFormat="0" applyFill="0" applyAlignment="0" applyProtection="0"/>
    <xf numFmtId="0" fontId="44" fillId="0" borderId="28" applyNumberFormat="0" applyFill="0" applyAlignment="0" applyProtection="0"/>
    <xf numFmtId="0" fontId="44" fillId="0" borderId="28" applyNumberFormat="0" applyFill="0" applyAlignment="0" applyProtection="0"/>
    <xf numFmtId="0" fontId="44" fillId="0" borderId="28" applyNumberFormat="0" applyFill="0" applyAlignment="0" applyProtection="0"/>
    <xf numFmtId="0" fontId="44" fillId="0" borderId="28" applyNumberFormat="0" applyFill="0" applyAlignment="0" applyProtection="0"/>
    <xf numFmtId="0" fontId="44" fillId="0" borderId="28" applyNumberFormat="0" applyFill="0" applyAlignment="0" applyProtection="0"/>
    <xf numFmtId="0" fontId="44" fillId="0" borderId="28" applyNumberFormat="0" applyFill="0" applyAlignment="0" applyProtection="0"/>
    <xf numFmtId="0" fontId="44" fillId="0" borderId="28" applyNumberFormat="0" applyFill="0" applyAlignment="0" applyProtection="0"/>
    <xf numFmtId="0" fontId="44" fillId="0" borderId="28" applyNumberFormat="0" applyFill="0" applyAlignment="0" applyProtection="0"/>
    <xf numFmtId="0" fontId="44" fillId="0" borderId="28" applyNumberFormat="0" applyFill="0" applyAlignment="0" applyProtection="0"/>
    <xf numFmtId="0" fontId="44" fillId="0" borderId="28" applyNumberFormat="0" applyFill="0" applyAlignment="0" applyProtection="0"/>
    <xf numFmtId="0" fontId="44" fillId="0" borderId="28" applyNumberFormat="0" applyFill="0" applyAlignment="0" applyProtection="0"/>
    <xf numFmtId="0" fontId="44" fillId="0" borderId="28" applyNumberFormat="0" applyFill="0" applyAlignment="0" applyProtection="0"/>
    <xf numFmtId="0" fontId="44" fillId="0" borderId="28" applyNumberFormat="0" applyFill="0" applyAlignment="0" applyProtection="0"/>
    <xf numFmtId="0" fontId="44" fillId="0" borderId="28" applyNumberFormat="0" applyFill="0" applyAlignment="0" applyProtection="0"/>
    <xf numFmtId="0" fontId="44" fillId="0" borderId="28" applyNumberFormat="0" applyFill="0" applyAlignment="0" applyProtection="0"/>
    <xf numFmtId="0" fontId="44" fillId="0" borderId="28" applyNumberFormat="0" applyFill="0" applyAlignment="0" applyProtection="0"/>
    <xf numFmtId="0" fontId="44" fillId="0" borderId="28" applyNumberFormat="0" applyFill="0" applyAlignment="0" applyProtection="0"/>
    <xf numFmtId="0" fontId="44" fillId="0" borderId="28" applyNumberFormat="0" applyFill="0" applyAlignment="0" applyProtection="0"/>
    <xf numFmtId="0" fontId="44" fillId="0" borderId="28" applyNumberFormat="0" applyFill="0" applyAlignment="0" applyProtection="0"/>
    <xf numFmtId="0" fontId="44" fillId="0" borderId="28" applyNumberFormat="0" applyFill="0" applyAlignment="0" applyProtection="0"/>
    <xf numFmtId="0" fontId="44" fillId="0" borderId="28" applyNumberFormat="0" applyFill="0" applyAlignment="0" applyProtection="0"/>
    <xf numFmtId="0" fontId="44" fillId="0" borderId="28" applyNumberFormat="0" applyFill="0" applyAlignment="0" applyProtection="0"/>
    <xf numFmtId="0" fontId="44" fillId="0" borderId="29" applyNumberFormat="0" applyFill="0" applyAlignment="0" applyProtection="0"/>
    <xf numFmtId="0" fontId="44" fillId="0" borderId="29" applyNumberFormat="0" applyFill="0" applyAlignment="0" applyProtection="0"/>
    <xf numFmtId="0" fontId="44" fillId="0" borderId="29" applyNumberFormat="0" applyFill="0" applyAlignment="0" applyProtection="0"/>
    <xf numFmtId="0" fontId="44" fillId="0" borderId="29" applyNumberFormat="0" applyFill="0" applyAlignment="0" applyProtection="0"/>
    <xf numFmtId="0" fontId="44" fillId="0" borderId="29" applyNumberFormat="0" applyFill="0" applyAlignment="0" applyProtection="0"/>
    <xf numFmtId="0" fontId="44" fillId="0" borderId="29" applyNumberFormat="0" applyFill="0" applyAlignment="0" applyProtection="0"/>
    <xf numFmtId="0" fontId="44" fillId="0" borderId="29" applyNumberFormat="0" applyFill="0" applyAlignment="0" applyProtection="0"/>
    <xf numFmtId="0" fontId="44" fillId="0" borderId="29" applyNumberFormat="0" applyFill="0" applyAlignment="0" applyProtection="0"/>
    <xf numFmtId="0" fontId="44" fillId="0" borderId="29" applyNumberFormat="0" applyFill="0" applyAlignment="0" applyProtection="0"/>
    <xf numFmtId="0" fontId="44" fillId="0" borderId="29" applyNumberFormat="0" applyFill="0" applyAlignment="0" applyProtection="0"/>
    <xf numFmtId="0" fontId="44" fillId="0" borderId="29" applyNumberFormat="0" applyFill="0" applyAlignment="0" applyProtection="0"/>
    <xf numFmtId="0" fontId="44" fillId="0" borderId="29" applyNumberFormat="0" applyFill="0" applyAlignment="0" applyProtection="0"/>
    <xf numFmtId="0" fontId="44" fillId="0" borderId="29" applyNumberFormat="0" applyFill="0" applyAlignment="0" applyProtection="0"/>
    <xf numFmtId="0" fontId="44" fillId="0" borderId="29" applyNumberFormat="0" applyFill="0" applyAlignment="0" applyProtection="0"/>
    <xf numFmtId="0" fontId="44" fillId="0" borderId="29" applyNumberFormat="0" applyFill="0" applyAlignment="0" applyProtection="0"/>
    <xf numFmtId="0" fontId="44" fillId="0" borderId="29" applyNumberFormat="0" applyFill="0" applyAlignment="0" applyProtection="0"/>
    <xf numFmtId="0" fontId="44" fillId="0" borderId="29" applyNumberFormat="0" applyFill="0" applyAlignment="0" applyProtection="0"/>
    <xf numFmtId="0" fontId="44" fillId="0" borderId="29" applyNumberFormat="0" applyFill="0" applyAlignment="0" applyProtection="0"/>
    <xf numFmtId="0" fontId="44" fillId="0" borderId="29" applyNumberFormat="0" applyFill="0" applyAlignment="0" applyProtection="0"/>
    <xf numFmtId="0" fontId="44" fillId="0" borderId="29" applyNumberFormat="0" applyFill="0" applyAlignment="0" applyProtection="0"/>
    <xf numFmtId="0" fontId="44" fillId="0" borderId="29" applyNumberFormat="0" applyFill="0" applyAlignment="0" applyProtection="0"/>
    <xf numFmtId="0" fontId="44" fillId="0" borderId="29" applyNumberFormat="0" applyFill="0" applyAlignment="0" applyProtection="0"/>
    <xf numFmtId="0" fontId="44" fillId="0" borderId="29" applyNumberFormat="0" applyFill="0" applyAlignment="0" applyProtection="0"/>
    <xf numFmtId="0" fontId="44" fillId="0" borderId="29" applyNumberFormat="0" applyFill="0" applyAlignment="0" applyProtection="0"/>
    <xf numFmtId="0" fontId="44" fillId="0" borderId="29" applyNumberFormat="0" applyFill="0" applyAlignment="0" applyProtection="0"/>
    <xf numFmtId="0" fontId="44" fillId="0" borderId="29" applyNumberFormat="0" applyFill="0" applyAlignment="0" applyProtection="0"/>
    <xf numFmtId="0" fontId="44" fillId="0" borderId="29" applyNumberFormat="0" applyFill="0" applyAlignment="0" applyProtection="0"/>
    <xf numFmtId="0" fontId="44" fillId="0" borderId="29" applyNumberFormat="0" applyFill="0" applyAlignment="0" applyProtection="0"/>
    <xf numFmtId="0" fontId="44" fillId="0" borderId="29" applyNumberFormat="0" applyFill="0" applyAlignment="0" applyProtection="0"/>
    <xf numFmtId="0" fontId="44" fillId="0" borderId="29" applyNumberFormat="0" applyFill="0" applyAlignment="0" applyProtection="0"/>
    <xf numFmtId="0" fontId="44" fillId="0" borderId="29" applyNumberFormat="0" applyFill="0" applyAlignment="0" applyProtection="0"/>
    <xf numFmtId="0" fontId="44" fillId="0" borderId="29" applyNumberFormat="0" applyFill="0" applyAlignment="0" applyProtection="0"/>
    <xf numFmtId="0" fontId="44" fillId="0" borderId="29" applyNumberFormat="0" applyFill="0" applyAlignment="0" applyProtection="0"/>
    <xf numFmtId="0" fontId="44" fillId="0" borderId="29" applyNumberFormat="0" applyFill="0" applyAlignment="0" applyProtection="0"/>
    <xf numFmtId="0" fontId="44" fillId="0" borderId="29" applyNumberFormat="0" applyFill="0" applyAlignment="0" applyProtection="0"/>
    <xf numFmtId="0" fontId="44" fillId="0" borderId="29" applyNumberFormat="0" applyFill="0" applyAlignment="0" applyProtection="0"/>
    <xf numFmtId="0" fontId="44" fillId="0" borderId="29" applyNumberFormat="0" applyFill="0" applyAlignment="0" applyProtection="0"/>
    <xf numFmtId="0" fontId="44" fillId="0" borderId="29" applyNumberFormat="0" applyFill="0" applyAlignment="0" applyProtection="0"/>
    <xf numFmtId="0" fontId="44" fillId="0" borderId="29" applyNumberFormat="0" applyFill="0" applyAlignment="0" applyProtection="0"/>
    <xf numFmtId="0" fontId="44" fillId="0" borderId="29" applyNumberFormat="0" applyFill="0" applyAlignment="0" applyProtection="0"/>
    <xf numFmtId="0" fontId="44" fillId="0" borderId="29" applyNumberFormat="0" applyFill="0" applyAlignment="0" applyProtection="0"/>
    <xf numFmtId="0" fontId="44" fillId="0" borderId="29" applyNumberFormat="0" applyFill="0" applyAlignment="0" applyProtection="0"/>
    <xf numFmtId="0" fontId="44" fillId="0" borderId="29" applyNumberFormat="0" applyFill="0" applyAlignment="0" applyProtection="0"/>
    <xf numFmtId="0" fontId="44" fillId="0" borderId="29" applyNumberFormat="0" applyFill="0" applyAlignment="0" applyProtection="0"/>
    <xf numFmtId="0" fontId="44" fillId="0" borderId="29" applyNumberFormat="0" applyFill="0" applyAlignment="0" applyProtection="0"/>
    <xf numFmtId="0" fontId="44" fillId="0" borderId="29" applyNumberFormat="0" applyFill="0" applyAlignment="0" applyProtection="0"/>
    <xf numFmtId="0" fontId="44" fillId="0" borderId="29" applyNumberFormat="0" applyFill="0" applyAlignment="0" applyProtection="0"/>
    <xf numFmtId="0" fontId="44" fillId="0" borderId="29" applyNumberFormat="0" applyFill="0" applyAlignment="0" applyProtection="0"/>
    <xf numFmtId="0" fontId="44" fillId="0" borderId="29" applyNumberFormat="0" applyFill="0" applyAlignment="0" applyProtection="0"/>
    <xf numFmtId="0" fontId="44" fillId="0" borderId="29" applyNumberFormat="0" applyFill="0" applyAlignment="0" applyProtection="0"/>
    <xf numFmtId="0" fontId="44" fillId="0" borderId="29" applyNumberFormat="0" applyFill="0" applyAlignment="0" applyProtection="0"/>
    <xf numFmtId="0" fontId="44" fillId="0" borderId="29" applyNumberFormat="0" applyFill="0" applyAlignment="0" applyProtection="0"/>
    <xf numFmtId="0" fontId="44" fillId="0" borderId="29" applyNumberFormat="0" applyFill="0" applyAlignment="0" applyProtection="0"/>
    <xf numFmtId="0" fontId="44" fillId="0" borderId="29" applyNumberFormat="0" applyFill="0" applyAlignment="0" applyProtection="0"/>
    <xf numFmtId="0" fontId="44" fillId="0" borderId="29" applyNumberFormat="0" applyFill="0" applyAlignment="0" applyProtection="0"/>
    <xf numFmtId="0" fontId="44" fillId="0" borderId="29" applyNumberFormat="0" applyFill="0" applyAlignment="0" applyProtection="0"/>
    <xf numFmtId="0" fontId="44" fillId="0" borderId="29" applyNumberFormat="0" applyFill="0" applyAlignment="0" applyProtection="0"/>
    <xf numFmtId="0" fontId="44" fillId="0" borderId="29" applyNumberFormat="0" applyFill="0" applyAlignment="0" applyProtection="0"/>
    <xf numFmtId="0" fontId="44" fillId="0" borderId="29" applyNumberFormat="0" applyFill="0" applyAlignment="0" applyProtection="0"/>
    <xf numFmtId="0" fontId="44" fillId="0" borderId="29" applyNumberFormat="0" applyFill="0" applyAlignment="0" applyProtection="0"/>
    <xf numFmtId="0" fontId="44" fillId="0" borderId="29" applyNumberFormat="0" applyFill="0" applyAlignment="0" applyProtection="0"/>
    <xf numFmtId="0" fontId="44" fillId="0" borderId="29" applyNumberFormat="0" applyFill="0" applyAlignment="0" applyProtection="0"/>
    <xf numFmtId="0" fontId="44" fillId="0" borderId="29" applyNumberFormat="0" applyFill="0" applyAlignment="0" applyProtection="0"/>
    <xf numFmtId="0" fontId="44" fillId="0" borderId="29" applyNumberFormat="0" applyFill="0" applyAlignment="0" applyProtection="0"/>
    <xf numFmtId="0" fontId="44" fillId="0" borderId="29" applyNumberFormat="0" applyFill="0" applyAlignment="0" applyProtection="0"/>
    <xf numFmtId="0" fontId="44" fillId="0" borderId="29" applyNumberFormat="0" applyFill="0" applyAlignment="0" applyProtection="0"/>
    <xf numFmtId="0" fontId="44" fillId="0" borderId="29" applyNumberFormat="0" applyFill="0" applyAlignment="0" applyProtection="0"/>
    <xf numFmtId="0" fontId="44" fillId="0" borderId="29" applyNumberFormat="0" applyFill="0" applyAlignment="0" applyProtection="0"/>
    <xf numFmtId="0" fontId="44" fillId="0" borderId="29" applyNumberFormat="0" applyFill="0" applyAlignment="0" applyProtection="0"/>
    <xf numFmtId="0" fontId="44" fillId="0" borderId="29" applyNumberFormat="0" applyFill="0" applyAlignment="0" applyProtection="0"/>
    <xf numFmtId="0" fontId="44" fillId="0" borderId="29" applyNumberFormat="0" applyFill="0" applyAlignment="0" applyProtection="0"/>
    <xf numFmtId="0" fontId="44" fillId="0" borderId="29" applyNumberFormat="0" applyFill="0" applyAlignment="0" applyProtection="0"/>
    <xf numFmtId="0" fontId="44" fillId="0" borderId="29" applyNumberFormat="0" applyFill="0" applyAlignment="0" applyProtection="0"/>
    <xf numFmtId="0" fontId="44" fillId="0" borderId="29" applyNumberFormat="0" applyFill="0" applyAlignment="0" applyProtection="0"/>
    <xf numFmtId="0" fontId="44" fillId="0" borderId="29" applyNumberFormat="0" applyFill="0" applyAlignment="0" applyProtection="0"/>
    <xf numFmtId="0" fontId="44" fillId="0" borderId="29" applyNumberFormat="0" applyFill="0" applyAlignment="0" applyProtection="0"/>
    <xf numFmtId="0" fontId="44" fillId="0" borderId="29" applyNumberFormat="0" applyFill="0" applyAlignment="0" applyProtection="0"/>
    <xf numFmtId="0" fontId="44" fillId="0" borderId="29" applyNumberFormat="0" applyFill="0" applyAlignment="0" applyProtection="0"/>
    <xf numFmtId="0" fontId="44" fillId="0" borderId="29" applyNumberFormat="0" applyFill="0" applyAlignment="0" applyProtection="0"/>
    <xf numFmtId="0" fontId="44" fillId="0" borderId="29" applyNumberFormat="0" applyFill="0" applyAlignment="0" applyProtection="0"/>
    <xf numFmtId="0" fontId="44" fillId="0" borderId="29" applyNumberFormat="0" applyFill="0" applyAlignment="0" applyProtection="0"/>
    <xf numFmtId="0" fontId="44" fillId="0" borderId="29" applyNumberFormat="0" applyFill="0" applyAlignment="0" applyProtection="0"/>
    <xf numFmtId="0" fontId="44" fillId="0" borderId="29" applyNumberFormat="0" applyFill="0" applyAlignment="0" applyProtection="0"/>
    <xf numFmtId="0" fontId="44" fillId="0" borderId="29" applyNumberFormat="0" applyFill="0" applyAlignment="0" applyProtection="0"/>
    <xf numFmtId="0" fontId="44" fillId="0" borderId="29" applyNumberFormat="0" applyFill="0" applyAlignment="0" applyProtection="0"/>
    <xf numFmtId="0" fontId="44" fillId="0" borderId="29" applyNumberFormat="0" applyFill="0" applyAlignment="0" applyProtection="0"/>
    <xf numFmtId="0" fontId="44" fillId="0" borderId="29" applyNumberFormat="0" applyFill="0" applyAlignment="0" applyProtection="0"/>
    <xf numFmtId="0" fontId="44" fillId="0" borderId="29" applyNumberFormat="0" applyFill="0" applyAlignment="0" applyProtection="0"/>
    <xf numFmtId="0" fontId="44" fillId="0" borderId="29" applyNumberFormat="0" applyFill="0" applyAlignment="0" applyProtection="0"/>
    <xf numFmtId="0" fontId="44" fillId="0" borderId="29" applyNumberFormat="0" applyFill="0" applyAlignment="0" applyProtection="0"/>
    <xf numFmtId="0" fontId="44" fillId="0" borderId="29" applyNumberFormat="0" applyFill="0" applyAlignment="0" applyProtection="0"/>
    <xf numFmtId="0" fontId="44" fillId="0" borderId="29" applyNumberFormat="0" applyFill="0" applyAlignment="0" applyProtection="0"/>
    <xf numFmtId="0" fontId="44" fillId="0" borderId="29" applyNumberFormat="0" applyFill="0" applyAlignment="0" applyProtection="0"/>
    <xf numFmtId="0" fontId="44" fillId="0" borderId="29" applyNumberFormat="0" applyFill="0" applyAlignment="0" applyProtection="0"/>
    <xf numFmtId="0" fontId="44" fillId="0" borderId="29" applyNumberFormat="0" applyFill="0" applyAlignment="0" applyProtection="0"/>
    <xf numFmtId="0" fontId="44" fillId="0" borderId="29" applyNumberFormat="0" applyFill="0" applyAlignment="0" applyProtection="0"/>
    <xf numFmtId="0" fontId="44" fillId="0" borderId="29" applyNumberFormat="0" applyFill="0" applyAlignment="0" applyProtection="0"/>
    <xf numFmtId="0" fontId="44" fillId="0" borderId="29" applyNumberFormat="0" applyFill="0" applyAlignment="0" applyProtection="0"/>
    <xf numFmtId="0" fontId="44" fillId="0" borderId="29" applyNumberFormat="0" applyFill="0" applyAlignment="0" applyProtection="0"/>
    <xf numFmtId="0" fontId="44" fillId="0" borderId="29" applyNumberFormat="0" applyFill="0" applyAlignment="0" applyProtection="0"/>
    <xf numFmtId="0" fontId="44" fillId="0" borderId="29" applyNumberFormat="0" applyFill="0" applyAlignment="0" applyProtection="0"/>
    <xf numFmtId="0" fontId="44" fillId="0" borderId="29" applyNumberFormat="0" applyFill="0" applyAlignment="0" applyProtection="0"/>
    <xf numFmtId="0" fontId="44" fillId="0" borderId="29" applyNumberFormat="0" applyFill="0" applyAlignment="0" applyProtection="0"/>
    <xf numFmtId="0" fontId="44" fillId="0" borderId="29" applyNumberFormat="0" applyFill="0" applyAlignment="0" applyProtection="0"/>
    <xf numFmtId="0" fontId="44" fillId="0" borderId="29" applyNumberFormat="0" applyFill="0" applyAlignment="0" applyProtection="0"/>
    <xf numFmtId="0" fontId="44" fillId="0" borderId="29" applyNumberFormat="0" applyFill="0" applyAlignment="0" applyProtection="0"/>
    <xf numFmtId="0" fontId="44" fillId="0" borderId="29" applyNumberFormat="0" applyFill="0" applyAlignment="0" applyProtection="0"/>
    <xf numFmtId="0" fontId="44" fillId="0" borderId="29" applyNumberFormat="0" applyFill="0" applyAlignment="0" applyProtection="0"/>
    <xf numFmtId="0" fontId="44" fillId="0" borderId="29" applyNumberFormat="0" applyFill="0" applyAlignment="0" applyProtection="0"/>
    <xf numFmtId="0" fontId="44" fillId="0" borderId="29" applyNumberFormat="0" applyFill="0" applyAlignment="0" applyProtection="0"/>
    <xf numFmtId="0" fontId="44" fillId="0" borderId="29" applyNumberFormat="0" applyFill="0" applyAlignment="0" applyProtection="0"/>
    <xf numFmtId="0" fontId="44" fillId="0" borderId="29" applyNumberFormat="0" applyFill="0" applyAlignment="0" applyProtection="0"/>
    <xf numFmtId="0" fontId="44" fillId="0" borderId="29" applyNumberFormat="0" applyFill="0" applyAlignment="0" applyProtection="0"/>
    <xf numFmtId="0" fontId="44" fillId="0" borderId="29" applyNumberFormat="0" applyFill="0" applyAlignment="0" applyProtection="0"/>
    <xf numFmtId="0" fontId="44" fillId="0" borderId="29" applyNumberFormat="0" applyFill="0" applyAlignment="0" applyProtection="0"/>
    <xf numFmtId="0" fontId="44" fillId="0" borderId="29" applyNumberFormat="0" applyFill="0" applyAlignment="0" applyProtection="0"/>
    <xf numFmtId="0" fontId="44" fillId="0" borderId="29" applyNumberFormat="0" applyFill="0" applyAlignment="0" applyProtection="0"/>
    <xf numFmtId="0" fontId="44" fillId="0" borderId="29" applyNumberFormat="0" applyFill="0" applyAlignment="0" applyProtection="0"/>
    <xf numFmtId="0" fontId="44" fillId="0" borderId="29" applyNumberFormat="0" applyFill="0" applyAlignment="0" applyProtection="0"/>
    <xf numFmtId="0" fontId="44" fillId="0" borderId="29" applyNumberFormat="0" applyFill="0" applyAlignment="0" applyProtection="0"/>
    <xf numFmtId="0" fontId="44" fillId="0" borderId="29" applyNumberFormat="0" applyFill="0" applyAlignment="0" applyProtection="0"/>
    <xf numFmtId="0" fontId="44" fillId="0" borderId="29" applyNumberFormat="0" applyFill="0" applyAlignment="0" applyProtection="0"/>
    <xf numFmtId="0" fontId="44" fillId="0" borderId="29" applyNumberFormat="0" applyFill="0" applyAlignment="0" applyProtection="0"/>
    <xf numFmtId="0" fontId="44" fillId="0" borderId="29" applyNumberFormat="0" applyFill="0" applyAlignment="0" applyProtection="0"/>
    <xf numFmtId="0" fontId="44" fillId="0" borderId="29" applyNumberFormat="0" applyFill="0" applyAlignment="0" applyProtection="0"/>
    <xf numFmtId="0" fontId="44" fillId="0" borderId="29" applyNumberFormat="0" applyFill="0" applyAlignment="0" applyProtection="0"/>
    <xf numFmtId="0" fontId="44" fillId="0" borderId="29" applyNumberFormat="0" applyFill="0" applyAlignment="0" applyProtection="0"/>
    <xf numFmtId="0" fontId="44" fillId="0" borderId="29" applyNumberFormat="0" applyFill="0" applyAlignment="0" applyProtection="0"/>
    <xf numFmtId="0" fontId="44" fillId="0" borderId="29" applyNumberFormat="0" applyFill="0" applyAlignment="0" applyProtection="0"/>
    <xf numFmtId="0" fontId="44" fillId="0" borderId="29" applyNumberFormat="0" applyFill="0" applyAlignment="0" applyProtection="0"/>
    <xf numFmtId="0" fontId="44" fillId="0" borderId="29" applyNumberFormat="0" applyFill="0" applyAlignment="0" applyProtection="0"/>
    <xf numFmtId="0" fontId="44" fillId="0" borderId="29" applyNumberFormat="0" applyFill="0" applyAlignment="0" applyProtection="0"/>
    <xf numFmtId="0" fontId="44" fillId="0" borderId="29" applyNumberFormat="0" applyFill="0" applyAlignment="0" applyProtection="0"/>
    <xf numFmtId="0" fontId="74" fillId="0" borderId="0" applyNumberFormat="0" applyFill="0" applyBorder="0" applyAlignment="0" applyProtection="0"/>
    <xf numFmtId="0" fontId="27" fillId="0" borderId="0"/>
    <xf numFmtId="0" fontId="26" fillId="0" borderId="0"/>
    <xf numFmtId="0" fontId="42" fillId="8"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29" fillId="55" borderId="0" applyNumberFormat="0" applyBorder="0" applyAlignment="0" applyProtection="0"/>
    <xf numFmtId="0" fontId="29" fillId="55" borderId="0" applyNumberFormat="0" applyBorder="0" applyAlignment="0" applyProtection="0"/>
    <xf numFmtId="0" fontId="42" fillId="14"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6" fillId="55" borderId="0" applyNumberFormat="0" applyBorder="0" applyAlignment="0" applyProtection="0"/>
    <xf numFmtId="0" fontId="26" fillId="55" borderId="0" applyNumberFormat="0" applyBorder="0" applyAlignment="0" applyProtection="0"/>
    <xf numFmtId="0" fontId="26" fillId="55" borderId="0" applyNumberFormat="0" applyBorder="0" applyAlignment="0" applyProtection="0"/>
    <xf numFmtId="0" fontId="26" fillId="55" borderId="0" applyNumberFormat="0" applyBorder="0" applyAlignment="0" applyProtection="0"/>
    <xf numFmtId="0" fontId="42" fillId="14" borderId="0" applyNumberFormat="0" applyBorder="0" applyAlignment="0" applyProtection="0"/>
    <xf numFmtId="0" fontId="26" fillId="55" borderId="0" applyNumberFormat="0" applyBorder="0" applyAlignment="0" applyProtection="0"/>
    <xf numFmtId="0" fontId="42" fillId="14" borderId="0" applyNumberFormat="0" applyBorder="0" applyAlignment="0" applyProtection="0"/>
    <xf numFmtId="0" fontId="26" fillId="55" borderId="0" applyNumberFormat="0" applyBorder="0" applyAlignment="0" applyProtection="0"/>
    <xf numFmtId="0" fontId="26" fillId="55" borderId="0" applyNumberFormat="0" applyBorder="0" applyAlignment="0" applyProtection="0"/>
    <xf numFmtId="0" fontId="26" fillId="55" borderId="0" applyNumberFormat="0" applyBorder="0" applyAlignment="0" applyProtection="0"/>
    <xf numFmtId="0" fontId="26" fillId="55" borderId="0" applyNumberFormat="0" applyBorder="0" applyAlignment="0" applyProtection="0"/>
    <xf numFmtId="0" fontId="26" fillId="55" borderId="0" applyNumberFormat="0" applyBorder="0" applyAlignment="0" applyProtection="0"/>
    <xf numFmtId="0" fontId="26" fillId="55" borderId="0" applyNumberFormat="0" applyBorder="0" applyAlignment="0" applyProtection="0"/>
    <xf numFmtId="0" fontId="26" fillId="55" borderId="0" applyNumberFormat="0" applyBorder="0" applyAlignment="0" applyProtection="0"/>
    <xf numFmtId="0" fontId="26" fillId="55" borderId="0" applyNumberFormat="0" applyBorder="0" applyAlignment="0" applyProtection="0"/>
    <xf numFmtId="0" fontId="26" fillId="55" borderId="0" applyNumberFormat="0" applyBorder="0" applyAlignment="0" applyProtection="0"/>
    <xf numFmtId="0" fontId="26" fillId="55" borderId="0" applyNumberFormat="0" applyBorder="0" applyAlignment="0" applyProtection="0"/>
    <xf numFmtId="0" fontId="42" fillId="14" borderId="0" applyNumberFormat="0" applyBorder="0" applyAlignment="0" applyProtection="0"/>
    <xf numFmtId="0" fontId="26" fillId="55" borderId="0" applyNumberFormat="0" applyBorder="0" applyAlignment="0" applyProtection="0"/>
    <xf numFmtId="0" fontId="42" fillId="14" borderId="0" applyNumberFormat="0" applyBorder="0" applyAlignment="0" applyProtection="0"/>
    <xf numFmtId="0" fontId="26" fillId="55" borderId="0" applyNumberFormat="0" applyBorder="0" applyAlignment="0" applyProtection="0"/>
    <xf numFmtId="0" fontId="29" fillId="8" borderId="0" applyNumberFormat="0" applyBorder="0" applyAlignment="0" applyProtection="0"/>
    <xf numFmtId="0" fontId="29" fillId="55" borderId="0" applyNumberFormat="0" applyBorder="0" applyAlignment="0" applyProtection="0"/>
    <xf numFmtId="0" fontId="29" fillId="8" borderId="0" applyNumberFormat="0" applyBorder="0" applyAlignment="0" applyProtection="0"/>
    <xf numFmtId="0" fontId="29" fillId="55" borderId="0" applyNumberFormat="0" applyBorder="0" applyAlignment="0" applyProtection="0"/>
    <xf numFmtId="0" fontId="42" fillId="9"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29" fillId="59" borderId="0" applyNumberFormat="0" applyBorder="0" applyAlignment="0" applyProtection="0"/>
    <xf numFmtId="0" fontId="29" fillId="59" borderId="0" applyNumberFormat="0" applyBorder="0" applyAlignment="0" applyProtection="0"/>
    <xf numFmtId="0" fontId="42" fillId="15"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6" fillId="59" borderId="0" applyNumberFormat="0" applyBorder="0" applyAlignment="0" applyProtection="0"/>
    <xf numFmtId="0" fontId="26" fillId="59" borderId="0" applyNumberFormat="0" applyBorder="0" applyAlignment="0" applyProtection="0"/>
    <xf numFmtId="0" fontId="26" fillId="59" borderId="0" applyNumberFormat="0" applyBorder="0" applyAlignment="0" applyProtection="0"/>
    <xf numFmtId="0" fontId="26" fillId="59" borderId="0" applyNumberFormat="0" applyBorder="0" applyAlignment="0" applyProtection="0"/>
    <xf numFmtId="0" fontId="42" fillId="15" borderId="0" applyNumberFormat="0" applyBorder="0" applyAlignment="0" applyProtection="0"/>
    <xf numFmtId="0" fontId="26" fillId="59" borderId="0" applyNumberFormat="0" applyBorder="0" applyAlignment="0" applyProtection="0"/>
    <xf numFmtId="0" fontId="42" fillId="15" borderId="0" applyNumberFormat="0" applyBorder="0" applyAlignment="0" applyProtection="0"/>
    <xf numFmtId="0" fontId="26" fillId="59" borderId="0" applyNumberFormat="0" applyBorder="0" applyAlignment="0" applyProtection="0"/>
    <xf numFmtId="0" fontId="26" fillId="59" borderId="0" applyNumberFormat="0" applyBorder="0" applyAlignment="0" applyProtection="0"/>
    <xf numFmtId="0" fontId="26" fillId="59" borderId="0" applyNumberFormat="0" applyBorder="0" applyAlignment="0" applyProtection="0"/>
    <xf numFmtId="0" fontId="26" fillId="59" borderId="0" applyNumberFormat="0" applyBorder="0" applyAlignment="0" applyProtection="0"/>
    <xf numFmtId="0" fontId="26" fillId="59" borderId="0" applyNumberFormat="0" applyBorder="0" applyAlignment="0" applyProtection="0"/>
    <xf numFmtId="0" fontId="26" fillId="59" borderId="0" applyNumberFormat="0" applyBorder="0" applyAlignment="0" applyProtection="0"/>
    <xf numFmtId="0" fontId="26" fillId="59" borderId="0" applyNumberFormat="0" applyBorder="0" applyAlignment="0" applyProtection="0"/>
    <xf numFmtId="0" fontId="26" fillId="59" borderId="0" applyNumberFormat="0" applyBorder="0" applyAlignment="0" applyProtection="0"/>
    <xf numFmtId="0" fontId="26" fillId="59" borderId="0" applyNumberFormat="0" applyBorder="0" applyAlignment="0" applyProtection="0"/>
    <xf numFmtId="0" fontId="26" fillId="59" borderId="0" applyNumberFormat="0" applyBorder="0" applyAlignment="0" applyProtection="0"/>
    <xf numFmtId="0" fontId="42" fillId="15" borderId="0" applyNumberFormat="0" applyBorder="0" applyAlignment="0" applyProtection="0"/>
    <xf numFmtId="0" fontId="26" fillId="59" borderId="0" applyNumberFormat="0" applyBorder="0" applyAlignment="0" applyProtection="0"/>
    <xf numFmtId="0" fontId="42" fillId="15" borderId="0" applyNumberFormat="0" applyBorder="0" applyAlignment="0" applyProtection="0"/>
    <xf numFmtId="0" fontId="26" fillId="59" borderId="0" applyNumberFormat="0" applyBorder="0" applyAlignment="0" applyProtection="0"/>
    <xf numFmtId="0" fontId="29" fillId="9" borderId="0" applyNumberFormat="0" applyBorder="0" applyAlignment="0" applyProtection="0"/>
    <xf numFmtId="0" fontId="29" fillId="59" borderId="0" applyNumberFormat="0" applyBorder="0" applyAlignment="0" applyProtection="0"/>
    <xf numFmtId="0" fontId="29" fillId="9" borderId="0" applyNumberFormat="0" applyBorder="0" applyAlignment="0" applyProtection="0"/>
    <xf numFmtId="0" fontId="42" fillId="10"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29" fillId="63" borderId="0" applyNumberFormat="0" applyBorder="0" applyAlignment="0" applyProtection="0"/>
    <xf numFmtId="0" fontId="29" fillId="63" borderId="0" applyNumberFormat="0" applyBorder="0" applyAlignment="0" applyProtection="0"/>
    <xf numFmtId="0" fontId="42" fillId="46"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6" fillId="63" borderId="0" applyNumberFormat="0" applyBorder="0" applyAlignment="0" applyProtection="0"/>
    <xf numFmtId="0" fontId="26" fillId="63" borderId="0" applyNumberFormat="0" applyBorder="0" applyAlignment="0" applyProtection="0"/>
    <xf numFmtId="0" fontId="26" fillId="63" borderId="0" applyNumberFormat="0" applyBorder="0" applyAlignment="0" applyProtection="0"/>
    <xf numFmtId="0" fontId="26" fillId="63" borderId="0" applyNumberFormat="0" applyBorder="0" applyAlignment="0" applyProtection="0"/>
    <xf numFmtId="0" fontId="42" fillId="46" borderId="0" applyNumberFormat="0" applyBorder="0" applyAlignment="0" applyProtection="0"/>
    <xf numFmtId="0" fontId="26" fillId="63" borderId="0" applyNumberFormat="0" applyBorder="0" applyAlignment="0" applyProtection="0"/>
    <xf numFmtId="0" fontId="42" fillId="46" borderId="0" applyNumberFormat="0" applyBorder="0" applyAlignment="0" applyProtection="0"/>
    <xf numFmtId="0" fontId="26" fillId="63" borderId="0" applyNumberFormat="0" applyBorder="0" applyAlignment="0" applyProtection="0"/>
    <xf numFmtId="0" fontId="26" fillId="63" borderId="0" applyNumberFormat="0" applyBorder="0" applyAlignment="0" applyProtection="0"/>
    <xf numFmtId="0" fontId="26" fillId="63" borderId="0" applyNumberFormat="0" applyBorder="0" applyAlignment="0" applyProtection="0"/>
    <xf numFmtId="0" fontId="26" fillId="63" borderId="0" applyNumberFormat="0" applyBorder="0" applyAlignment="0" applyProtection="0"/>
    <xf numFmtId="0" fontId="26" fillId="63" borderId="0" applyNumberFormat="0" applyBorder="0" applyAlignment="0" applyProtection="0"/>
    <xf numFmtId="0" fontId="26" fillId="63" borderId="0" applyNumberFormat="0" applyBorder="0" applyAlignment="0" applyProtection="0"/>
    <xf numFmtId="0" fontId="26" fillId="63" borderId="0" applyNumberFormat="0" applyBorder="0" applyAlignment="0" applyProtection="0"/>
    <xf numFmtId="0" fontId="26" fillId="63" borderId="0" applyNumberFormat="0" applyBorder="0" applyAlignment="0" applyProtection="0"/>
    <xf numFmtId="0" fontId="26" fillId="63" borderId="0" applyNumberFormat="0" applyBorder="0" applyAlignment="0" applyProtection="0"/>
    <xf numFmtId="0" fontId="26" fillId="63" borderId="0" applyNumberFormat="0" applyBorder="0" applyAlignment="0" applyProtection="0"/>
    <xf numFmtId="0" fontId="42" fillId="46" borderId="0" applyNumberFormat="0" applyBorder="0" applyAlignment="0" applyProtection="0"/>
    <xf numFmtId="0" fontId="26" fillId="63" borderId="0" applyNumberFormat="0" applyBorder="0" applyAlignment="0" applyProtection="0"/>
    <xf numFmtId="0" fontId="42" fillId="46" borderId="0" applyNumberFormat="0" applyBorder="0" applyAlignment="0" applyProtection="0"/>
    <xf numFmtId="0" fontId="26" fillId="63" borderId="0" applyNumberFormat="0" applyBorder="0" applyAlignment="0" applyProtection="0"/>
    <xf numFmtId="0" fontId="29" fillId="10" borderId="0" applyNumberFormat="0" applyBorder="0" applyAlignment="0" applyProtection="0"/>
    <xf numFmtId="0" fontId="29" fillId="63" borderId="0" applyNumberFormat="0" applyBorder="0" applyAlignment="0" applyProtection="0"/>
    <xf numFmtId="0" fontId="29" fillId="10" borderId="0" applyNumberFormat="0" applyBorder="0" applyAlignment="0" applyProtection="0"/>
    <xf numFmtId="0" fontId="42" fillId="11"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29" fillId="67" borderId="0" applyNumberFormat="0" applyBorder="0" applyAlignment="0" applyProtection="0"/>
    <xf numFmtId="0" fontId="29" fillId="67" borderId="0" applyNumberFormat="0" applyBorder="0" applyAlignment="0" applyProtection="0"/>
    <xf numFmtId="0" fontId="42" fillId="13"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6" fillId="67" borderId="0" applyNumberFormat="0" applyBorder="0" applyAlignment="0" applyProtection="0"/>
    <xf numFmtId="0" fontId="26" fillId="67" borderId="0" applyNumberFormat="0" applyBorder="0" applyAlignment="0" applyProtection="0"/>
    <xf numFmtId="0" fontId="26" fillId="67" borderId="0" applyNumberFormat="0" applyBorder="0" applyAlignment="0" applyProtection="0"/>
    <xf numFmtId="0" fontId="26" fillId="67" borderId="0" applyNumberFormat="0" applyBorder="0" applyAlignment="0" applyProtection="0"/>
    <xf numFmtId="0" fontId="42" fillId="13" borderId="0" applyNumberFormat="0" applyBorder="0" applyAlignment="0" applyProtection="0"/>
    <xf numFmtId="0" fontId="26" fillId="67" borderId="0" applyNumberFormat="0" applyBorder="0" applyAlignment="0" applyProtection="0"/>
    <xf numFmtId="0" fontId="42" fillId="13" borderId="0" applyNumberFormat="0" applyBorder="0" applyAlignment="0" applyProtection="0"/>
    <xf numFmtId="0" fontId="26" fillId="67" borderId="0" applyNumberFormat="0" applyBorder="0" applyAlignment="0" applyProtection="0"/>
    <xf numFmtId="0" fontId="26" fillId="67" borderId="0" applyNumberFormat="0" applyBorder="0" applyAlignment="0" applyProtection="0"/>
    <xf numFmtId="0" fontId="26" fillId="67" borderId="0" applyNumberFormat="0" applyBorder="0" applyAlignment="0" applyProtection="0"/>
    <xf numFmtId="0" fontId="26" fillId="67" borderId="0" applyNumberFormat="0" applyBorder="0" applyAlignment="0" applyProtection="0"/>
    <xf numFmtId="0" fontId="26" fillId="67" borderId="0" applyNumberFormat="0" applyBorder="0" applyAlignment="0" applyProtection="0"/>
    <xf numFmtId="0" fontId="26" fillId="67" borderId="0" applyNumberFormat="0" applyBorder="0" applyAlignment="0" applyProtection="0"/>
    <xf numFmtId="0" fontId="26" fillId="67" borderId="0" applyNumberFormat="0" applyBorder="0" applyAlignment="0" applyProtection="0"/>
    <xf numFmtId="0" fontId="26" fillId="67" borderId="0" applyNumberFormat="0" applyBorder="0" applyAlignment="0" applyProtection="0"/>
    <xf numFmtId="0" fontId="26" fillId="67" borderId="0" applyNumberFormat="0" applyBorder="0" applyAlignment="0" applyProtection="0"/>
    <xf numFmtId="0" fontId="26" fillId="67" borderId="0" applyNumberFormat="0" applyBorder="0" applyAlignment="0" applyProtection="0"/>
    <xf numFmtId="0" fontId="42" fillId="13" borderId="0" applyNumberFormat="0" applyBorder="0" applyAlignment="0" applyProtection="0"/>
    <xf numFmtId="0" fontId="26" fillId="67" borderId="0" applyNumberFormat="0" applyBorder="0" applyAlignment="0" applyProtection="0"/>
    <xf numFmtId="0" fontId="42" fillId="13" borderId="0" applyNumberFormat="0" applyBorder="0" applyAlignment="0" applyProtection="0"/>
    <xf numFmtId="0" fontId="26" fillId="67" borderId="0" applyNumberFormat="0" applyBorder="0" applyAlignment="0" applyProtection="0"/>
    <xf numFmtId="0" fontId="29" fillId="11" borderId="0" applyNumberFormat="0" applyBorder="0" applyAlignment="0" applyProtection="0"/>
    <xf numFmtId="0" fontId="29" fillId="67" borderId="0" applyNumberFormat="0" applyBorder="0" applyAlignment="0" applyProtection="0"/>
    <xf numFmtId="0" fontId="29" fillId="11" borderId="0" applyNumberFormat="0" applyBorder="0" applyAlignment="0" applyProtection="0"/>
    <xf numFmtId="0" fontId="42" fillId="12" borderId="0" applyNumberFormat="0" applyBorder="0" applyAlignment="0" applyProtection="0"/>
    <xf numFmtId="0" fontId="42" fillId="12" borderId="0" applyNumberFormat="0" applyBorder="0" applyAlignment="0" applyProtection="0"/>
    <xf numFmtId="0" fontId="42" fillId="12" borderId="0" applyNumberFormat="0" applyBorder="0" applyAlignment="0" applyProtection="0"/>
    <xf numFmtId="0" fontId="42" fillId="12" borderId="0" applyNumberFormat="0" applyBorder="0" applyAlignment="0" applyProtection="0"/>
    <xf numFmtId="0" fontId="29" fillId="71" borderId="0" applyNumberFormat="0" applyBorder="0" applyAlignment="0" applyProtection="0"/>
    <xf numFmtId="0" fontId="29" fillId="71" borderId="0" applyNumberFormat="0" applyBorder="0" applyAlignment="0" applyProtection="0"/>
    <xf numFmtId="0" fontId="26" fillId="71" borderId="0" applyNumberFormat="0" applyBorder="0" applyAlignment="0" applyProtection="0"/>
    <xf numFmtId="0" fontId="26" fillId="71" borderId="0" applyNumberFormat="0" applyBorder="0" applyAlignment="0" applyProtection="0"/>
    <xf numFmtId="0" fontId="26" fillId="71" borderId="0" applyNumberFormat="0" applyBorder="0" applyAlignment="0" applyProtection="0"/>
    <xf numFmtId="0" fontId="26" fillId="71" borderId="0" applyNumberFormat="0" applyBorder="0" applyAlignment="0" applyProtection="0"/>
    <xf numFmtId="0" fontId="42" fillId="12" borderId="0" applyNumberFormat="0" applyBorder="0" applyAlignment="0" applyProtection="0"/>
    <xf numFmtId="0" fontId="26" fillId="71" borderId="0" applyNumberFormat="0" applyBorder="0" applyAlignment="0" applyProtection="0"/>
    <xf numFmtId="0" fontId="42" fillId="12" borderId="0" applyNumberFormat="0" applyBorder="0" applyAlignment="0" applyProtection="0"/>
    <xf numFmtId="0" fontId="26" fillId="71" borderId="0" applyNumberFormat="0" applyBorder="0" applyAlignment="0" applyProtection="0"/>
    <xf numFmtId="0" fontId="26" fillId="71" borderId="0" applyNumberFormat="0" applyBorder="0" applyAlignment="0" applyProtection="0"/>
    <xf numFmtId="0" fontId="26" fillId="71" borderId="0" applyNumberFormat="0" applyBorder="0" applyAlignment="0" applyProtection="0"/>
    <xf numFmtId="0" fontId="26" fillId="71" borderId="0" applyNumberFormat="0" applyBorder="0" applyAlignment="0" applyProtection="0"/>
    <xf numFmtId="0" fontId="26" fillId="71" borderId="0" applyNumberFormat="0" applyBorder="0" applyAlignment="0" applyProtection="0"/>
    <xf numFmtId="0" fontId="26" fillId="71" borderId="0" applyNumberFormat="0" applyBorder="0" applyAlignment="0" applyProtection="0"/>
    <xf numFmtId="0" fontId="26" fillId="71" borderId="0" applyNumberFormat="0" applyBorder="0" applyAlignment="0" applyProtection="0"/>
    <xf numFmtId="0" fontId="26" fillId="71" borderId="0" applyNumberFormat="0" applyBorder="0" applyAlignment="0" applyProtection="0"/>
    <xf numFmtId="0" fontId="26" fillId="71" borderId="0" applyNumberFormat="0" applyBorder="0" applyAlignment="0" applyProtection="0"/>
    <xf numFmtId="0" fontId="26" fillId="71" borderId="0" applyNumberFormat="0" applyBorder="0" applyAlignment="0" applyProtection="0"/>
    <xf numFmtId="0" fontId="42" fillId="12" borderId="0" applyNumberFormat="0" applyBorder="0" applyAlignment="0" applyProtection="0"/>
    <xf numFmtId="0" fontId="26" fillId="71" borderId="0" applyNumberFormat="0" applyBorder="0" applyAlignment="0" applyProtection="0"/>
    <xf numFmtId="0" fontId="42" fillId="12" borderId="0" applyNumberFormat="0" applyBorder="0" applyAlignment="0" applyProtection="0"/>
    <xf numFmtId="0" fontId="26" fillId="71" borderId="0" applyNumberFormat="0" applyBorder="0" applyAlignment="0" applyProtection="0"/>
    <xf numFmtId="0" fontId="42" fillId="13"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29" fillId="75" borderId="0" applyNumberFormat="0" applyBorder="0" applyAlignment="0" applyProtection="0"/>
    <xf numFmtId="0" fontId="29" fillId="75" borderId="0" applyNumberFormat="0" applyBorder="0" applyAlignment="0" applyProtection="0"/>
    <xf numFmtId="0" fontId="26" fillId="75" borderId="0" applyNumberFormat="0" applyBorder="0" applyAlignment="0" applyProtection="0"/>
    <xf numFmtId="0" fontId="26" fillId="75" borderId="0" applyNumberFormat="0" applyBorder="0" applyAlignment="0" applyProtection="0"/>
    <xf numFmtId="0" fontId="26" fillId="75" borderId="0" applyNumberFormat="0" applyBorder="0" applyAlignment="0" applyProtection="0"/>
    <xf numFmtId="0" fontId="26" fillId="75" borderId="0" applyNumberFormat="0" applyBorder="0" applyAlignment="0" applyProtection="0"/>
    <xf numFmtId="0" fontId="42" fillId="46" borderId="0" applyNumberFormat="0" applyBorder="0" applyAlignment="0" applyProtection="0"/>
    <xf numFmtId="0" fontId="26" fillId="75" borderId="0" applyNumberFormat="0" applyBorder="0" applyAlignment="0" applyProtection="0"/>
    <xf numFmtId="0" fontId="42" fillId="46" borderId="0" applyNumberFormat="0" applyBorder="0" applyAlignment="0" applyProtection="0"/>
    <xf numFmtId="0" fontId="26" fillId="75" borderId="0" applyNumberFormat="0" applyBorder="0" applyAlignment="0" applyProtection="0"/>
    <xf numFmtId="0" fontId="26" fillId="75" borderId="0" applyNumberFormat="0" applyBorder="0" applyAlignment="0" applyProtection="0"/>
    <xf numFmtId="0" fontId="26" fillId="75" borderId="0" applyNumberFormat="0" applyBorder="0" applyAlignment="0" applyProtection="0"/>
    <xf numFmtId="0" fontId="26" fillId="75" borderId="0" applyNumberFormat="0" applyBorder="0" applyAlignment="0" applyProtection="0"/>
    <xf numFmtId="0" fontId="26" fillId="75" borderId="0" applyNumberFormat="0" applyBorder="0" applyAlignment="0" applyProtection="0"/>
    <xf numFmtId="0" fontId="26" fillId="75" borderId="0" applyNumberFormat="0" applyBorder="0" applyAlignment="0" applyProtection="0"/>
    <xf numFmtId="0" fontId="26" fillId="75" borderId="0" applyNumberFormat="0" applyBorder="0" applyAlignment="0" applyProtection="0"/>
    <xf numFmtId="0" fontId="26" fillId="75" borderId="0" applyNumberFormat="0" applyBorder="0" applyAlignment="0" applyProtection="0"/>
    <xf numFmtId="0" fontId="26" fillId="75" borderId="0" applyNumberFormat="0" applyBorder="0" applyAlignment="0" applyProtection="0"/>
    <xf numFmtId="0" fontId="26" fillId="75" borderId="0" applyNumberFormat="0" applyBorder="0" applyAlignment="0" applyProtection="0"/>
    <xf numFmtId="0" fontId="42" fillId="46" borderId="0" applyNumberFormat="0" applyBorder="0" applyAlignment="0" applyProtection="0"/>
    <xf numFmtId="0" fontId="26" fillId="75" borderId="0" applyNumberFormat="0" applyBorder="0" applyAlignment="0" applyProtection="0"/>
    <xf numFmtId="0" fontId="42" fillId="46" borderId="0" applyNumberFormat="0" applyBorder="0" applyAlignment="0" applyProtection="0"/>
    <xf numFmtId="0" fontId="26" fillId="75" borderId="0" applyNumberFormat="0" applyBorder="0" applyAlignment="0" applyProtection="0"/>
    <xf numFmtId="0" fontId="42" fillId="14" borderId="0" applyNumberFormat="0" applyBorder="0" applyAlignment="0" applyProtection="0"/>
    <xf numFmtId="0" fontId="42" fillId="12" borderId="0" applyNumberFormat="0" applyBorder="0" applyAlignment="0" applyProtection="0"/>
    <xf numFmtId="0" fontId="42" fillId="12" borderId="0" applyNumberFormat="0" applyBorder="0" applyAlignment="0" applyProtection="0"/>
    <xf numFmtId="0" fontId="42" fillId="12" borderId="0" applyNumberFormat="0" applyBorder="0" applyAlignment="0" applyProtection="0"/>
    <xf numFmtId="0" fontId="42" fillId="12" borderId="0" applyNumberFormat="0" applyBorder="0" applyAlignment="0" applyProtection="0"/>
    <xf numFmtId="0" fontId="29" fillId="56" borderId="0" applyNumberFormat="0" applyBorder="0" applyAlignment="0" applyProtection="0"/>
    <xf numFmtId="0" fontId="29" fillId="56" borderId="0" applyNumberFormat="0" applyBorder="0" applyAlignment="0" applyProtection="0"/>
    <xf numFmtId="0" fontId="26" fillId="56" borderId="0" applyNumberFormat="0" applyBorder="0" applyAlignment="0" applyProtection="0"/>
    <xf numFmtId="0" fontId="26" fillId="56" borderId="0" applyNumberFormat="0" applyBorder="0" applyAlignment="0" applyProtection="0"/>
    <xf numFmtId="0" fontId="26" fillId="56" borderId="0" applyNumberFormat="0" applyBorder="0" applyAlignment="0" applyProtection="0"/>
    <xf numFmtId="0" fontId="26" fillId="56" borderId="0" applyNumberFormat="0" applyBorder="0" applyAlignment="0" applyProtection="0"/>
    <xf numFmtId="0" fontId="42" fillId="12" borderId="0" applyNumberFormat="0" applyBorder="0" applyAlignment="0" applyProtection="0"/>
    <xf numFmtId="0" fontId="26" fillId="56" borderId="0" applyNumberFormat="0" applyBorder="0" applyAlignment="0" applyProtection="0"/>
    <xf numFmtId="0" fontId="42" fillId="12" borderId="0" applyNumberFormat="0" applyBorder="0" applyAlignment="0" applyProtection="0"/>
    <xf numFmtId="0" fontId="26" fillId="56" borderId="0" applyNumberFormat="0" applyBorder="0" applyAlignment="0" applyProtection="0"/>
    <xf numFmtId="0" fontId="26" fillId="56" borderId="0" applyNumberFormat="0" applyBorder="0" applyAlignment="0" applyProtection="0"/>
    <xf numFmtId="0" fontId="26" fillId="56" borderId="0" applyNumberFormat="0" applyBorder="0" applyAlignment="0" applyProtection="0"/>
    <xf numFmtId="0" fontId="26" fillId="56" borderId="0" applyNumberFormat="0" applyBorder="0" applyAlignment="0" applyProtection="0"/>
    <xf numFmtId="0" fontId="26" fillId="56" borderId="0" applyNumberFormat="0" applyBorder="0" applyAlignment="0" applyProtection="0"/>
    <xf numFmtId="0" fontId="26" fillId="56" borderId="0" applyNumberFormat="0" applyBorder="0" applyAlignment="0" applyProtection="0"/>
    <xf numFmtId="0" fontId="26" fillId="56" borderId="0" applyNumberFormat="0" applyBorder="0" applyAlignment="0" applyProtection="0"/>
    <xf numFmtId="0" fontId="26" fillId="56" borderId="0" applyNumberFormat="0" applyBorder="0" applyAlignment="0" applyProtection="0"/>
    <xf numFmtId="0" fontId="26" fillId="56" borderId="0" applyNumberFormat="0" applyBorder="0" applyAlignment="0" applyProtection="0"/>
    <xf numFmtId="0" fontId="26" fillId="56" borderId="0" applyNumberFormat="0" applyBorder="0" applyAlignment="0" applyProtection="0"/>
    <xf numFmtId="0" fontId="42" fillId="12" borderId="0" applyNumberFormat="0" applyBorder="0" applyAlignment="0" applyProtection="0"/>
    <xf numFmtId="0" fontId="26" fillId="56" borderId="0" applyNumberFormat="0" applyBorder="0" applyAlignment="0" applyProtection="0"/>
    <xf numFmtId="0" fontId="42" fillId="12" borderId="0" applyNumberFormat="0" applyBorder="0" applyAlignment="0" applyProtection="0"/>
    <xf numFmtId="0" fontId="26" fillId="56"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29" fillId="60" borderId="0" applyNumberFormat="0" applyBorder="0" applyAlignment="0" applyProtection="0"/>
    <xf numFmtId="0" fontId="29" fillId="60" borderId="0" applyNumberFormat="0" applyBorder="0" applyAlignment="0" applyProtection="0"/>
    <xf numFmtId="0" fontId="26" fillId="60" borderId="0" applyNumberFormat="0" applyBorder="0" applyAlignment="0" applyProtection="0"/>
    <xf numFmtId="0" fontId="26" fillId="60" borderId="0" applyNumberFormat="0" applyBorder="0" applyAlignment="0" applyProtection="0"/>
    <xf numFmtId="0" fontId="26" fillId="60" borderId="0" applyNumberFormat="0" applyBorder="0" applyAlignment="0" applyProtection="0"/>
    <xf numFmtId="0" fontId="26" fillId="60" borderId="0" applyNumberFormat="0" applyBorder="0" applyAlignment="0" applyProtection="0"/>
    <xf numFmtId="0" fontId="42" fillId="15" borderId="0" applyNumberFormat="0" applyBorder="0" applyAlignment="0" applyProtection="0"/>
    <xf numFmtId="0" fontId="26" fillId="60" borderId="0" applyNumberFormat="0" applyBorder="0" applyAlignment="0" applyProtection="0"/>
    <xf numFmtId="0" fontId="42" fillId="15" borderId="0" applyNumberFormat="0" applyBorder="0" applyAlignment="0" applyProtection="0"/>
    <xf numFmtId="0" fontId="26" fillId="60" borderId="0" applyNumberFormat="0" applyBorder="0" applyAlignment="0" applyProtection="0"/>
    <xf numFmtId="0" fontId="26" fillId="60" borderId="0" applyNumberFormat="0" applyBorder="0" applyAlignment="0" applyProtection="0"/>
    <xf numFmtId="0" fontId="26" fillId="60" borderId="0" applyNumberFormat="0" applyBorder="0" applyAlignment="0" applyProtection="0"/>
    <xf numFmtId="0" fontId="26" fillId="60" borderId="0" applyNumberFormat="0" applyBorder="0" applyAlignment="0" applyProtection="0"/>
    <xf numFmtId="0" fontId="26" fillId="60" borderId="0" applyNumberFormat="0" applyBorder="0" applyAlignment="0" applyProtection="0"/>
    <xf numFmtId="0" fontId="26" fillId="60" borderId="0" applyNumberFormat="0" applyBorder="0" applyAlignment="0" applyProtection="0"/>
    <xf numFmtId="0" fontId="26" fillId="60" borderId="0" applyNumberFormat="0" applyBorder="0" applyAlignment="0" applyProtection="0"/>
    <xf numFmtId="0" fontId="26" fillId="60" borderId="0" applyNumberFormat="0" applyBorder="0" applyAlignment="0" applyProtection="0"/>
    <xf numFmtId="0" fontId="26" fillId="60" borderId="0" applyNumberFormat="0" applyBorder="0" applyAlignment="0" applyProtection="0"/>
    <xf numFmtId="0" fontId="26" fillId="60" borderId="0" applyNumberFormat="0" applyBorder="0" applyAlignment="0" applyProtection="0"/>
    <xf numFmtId="0" fontId="42" fillId="15" borderId="0" applyNumberFormat="0" applyBorder="0" applyAlignment="0" applyProtection="0"/>
    <xf numFmtId="0" fontId="26" fillId="60" borderId="0" applyNumberFormat="0" applyBorder="0" applyAlignment="0" applyProtection="0"/>
    <xf numFmtId="0" fontId="42" fillId="15" borderId="0" applyNumberFormat="0" applyBorder="0" applyAlignment="0" applyProtection="0"/>
    <xf numFmtId="0" fontId="26" fillId="60" borderId="0" applyNumberFormat="0" applyBorder="0" applyAlignment="0" applyProtection="0"/>
    <xf numFmtId="0" fontId="42" fillId="16"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29" fillId="64" borderId="0" applyNumberFormat="0" applyBorder="0" applyAlignment="0" applyProtection="0"/>
    <xf numFmtId="0" fontId="29" fillId="64" borderId="0" applyNumberFormat="0" applyBorder="0" applyAlignment="0" applyProtection="0"/>
    <xf numFmtId="0" fontId="42" fillId="45"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6" fillId="64" borderId="0" applyNumberFormat="0" applyBorder="0" applyAlignment="0" applyProtection="0"/>
    <xf numFmtId="0" fontId="26" fillId="64" borderId="0" applyNumberFormat="0" applyBorder="0" applyAlignment="0" applyProtection="0"/>
    <xf numFmtId="0" fontId="26" fillId="64" borderId="0" applyNumberFormat="0" applyBorder="0" applyAlignment="0" applyProtection="0"/>
    <xf numFmtId="0" fontId="26" fillId="64" borderId="0" applyNumberFormat="0" applyBorder="0" applyAlignment="0" applyProtection="0"/>
    <xf numFmtId="0" fontId="42" fillId="45" borderId="0" applyNumberFormat="0" applyBorder="0" applyAlignment="0" applyProtection="0"/>
    <xf numFmtId="0" fontId="26" fillId="64" borderId="0" applyNumberFormat="0" applyBorder="0" applyAlignment="0" applyProtection="0"/>
    <xf numFmtId="0" fontId="42" fillId="45" borderId="0" applyNumberFormat="0" applyBorder="0" applyAlignment="0" applyProtection="0"/>
    <xf numFmtId="0" fontId="26" fillId="64" borderId="0" applyNumberFormat="0" applyBorder="0" applyAlignment="0" applyProtection="0"/>
    <xf numFmtId="0" fontId="26" fillId="64" borderId="0" applyNumberFormat="0" applyBorder="0" applyAlignment="0" applyProtection="0"/>
    <xf numFmtId="0" fontId="26" fillId="64" borderId="0" applyNumberFormat="0" applyBorder="0" applyAlignment="0" applyProtection="0"/>
    <xf numFmtId="0" fontId="26" fillId="64" borderId="0" applyNumberFormat="0" applyBorder="0" applyAlignment="0" applyProtection="0"/>
    <xf numFmtId="0" fontId="26" fillId="64" borderId="0" applyNumberFormat="0" applyBorder="0" applyAlignment="0" applyProtection="0"/>
    <xf numFmtId="0" fontId="26" fillId="64" borderId="0" applyNumberFormat="0" applyBorder="0" applyAlignment="0" applyProtection="0"/>
    <xf numFmtId="0" fontId="26" fillId="64" borderId="0" applyNumberFormat="0" applyBorder="0" applyAlignment="0" applyProtection="0"/>
    <xf numFmtId="0" fontId="26" fillId="64" borderId="0" applyNumberFormat="0" applyBorder="0" applyAlignment="0" applyProtection="0"/>
    <xf numFmtId="0" fontId="26" fillId="64" borderId="0" applyNumberFormat="0" applyBorder="0" applyAlignment="0" applyProtection="0"/>
    <xf numFmtId="0" fontId="26" fillId="64" borderId="0" applyNumberFormat="0" applyBorder="0" applyAlignment="0" applyProtection="0"/>
    <xf numFmtId="0" fontId="42" fillId="45" borderId="0" applyNumberFormat="0" applyBorder="0" applyAlignment="0" applyProtection="0"/>
    <xf numFmtId="0" fontId="26" fillId="64" borderId="0" applyNumberFormat="0" applyBorder="0" applyAlignment="0" applyProtection="0"/>
    <xf numFmtId="0" fontId="42" fillId="45" borderId="0" applyNumberFormat="0" applyBorder="0" applyAlignment="0" applyProtection="0"/>
    <xf numFmtId="0" fontId="26" fillId="64" borderId="0" applyNumberFormat="0" applyBorder="0" applyAlignment="0" applyProtection="0"/>
    <xf numFmtId="0" fontId="29" fillId="16" borderId="0" applyNumberFormat="0" applyBorder="0" applyAlignment="0" applyProtection="0"/>
    <xf numFmtId="0" fontId="29" fillId="64" borderId="0" applyNumberFormat="0" applyBorder="0" applyAlignment="0" applyProtection="0"/>
    <xf numFmtId="0" fontId="29" fillId="16" borderId="0" applyNumberFormat="0" applyBorder="0" applyAlignment="0" applyProtection="0"/>
    <xf numFmtId="0" fontId="42" fillId="11"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29" fillId="68" borderId="0" applyNumberFormat="0" applyBorder="0" applyAlignment="0" applyProtection="0"/>
    <xf numFmtId="0" fontId="29" fillId="68" borderId="0" applyNumberFormat="0" applyBorder="0" applyAlignment="0" applyProtection="0"/>
    <xf numFmtId="0" fontId="26" fillId="68" borderId="0" applyNumberFormat="0" applyBorder="0" applyAlignment="0" applyProtection="0"/>
    <xf numFmtId="0" fontId="26" fillId="68" borderId="0" applyNumberFormat="0" applyBorder="0" applyAlignment="0" applyProtection="0"/>
    <xf numFmtId="0" fontId="26" fillId="68" borderId="0" applyNumberFormat="0" applyBorder="0" applyAlignment="0" applyProtection="0"/>
    <xf numFmtId="0" fontId="26" fillId="68" borderId="0" applyNumberFormat="0" applyBorder="0" applyAlignment="0" applyProtection="0"/>
    <xf numFmtId="0" fontId="42" fillId="9" borderId="0" applyNumberFormat="0" applyBorder="0" applyAlignment="0" applyProtection="0"/>
    <xf numFmtId="0" fontId="26" fillId="68" borderId="0" applyNumberFormat="0" applyBorder="0" applyAlignment="0" applyProtection="0"/>
    <xf numFmtId="0" fontId="42" fillId="9" borderId="0" applyNumberFormat="0" applyBorder="0" applyAlignment="0" applyProtection="0"/>
    <xf numFmtId="0" fontId="26" fillId="68" borderId="0" applyNumberFormat="0" applyBorder="0" applyAlignment="0" applyProtection="0"/>
    <xf numFmtId="0" fontId="26" fillId="68" borderId="0" applyNumberFormat="0" applyBorder="0" applyAlignment="0" applyProtection="0"/>
    <xf numFmtId="0" fontId="26" fillId="68" borderId="0" applyNumberFormat="0" applyBorder="0" applyAlignment="0" applyProtection="0"/>
    <xf numFmtId="0" fontId="26" fillId="68" borderId="0" applyNumberFormat="0" applyBorder="0" applyAlignment="0" applyProtection="0"/>
    <xf numFmtId="0" fontId="26" fillId="68" borderId="0" applyNumberFormat="0" applyBorder="0" applyAlignment="0" applyProtection="0"/>
    <xf numFmtId="0" fontId="26" fillId="68" borderId="0" applyNumberFormat="0" applyBorder="0" applyAlignment="0" applyProtection="0"/>
    <xf numFmtId="0" fontId="26" fillId="68" borderId="0" applyNumberFormat="0" applyBorder="0" applyAlignment="0" applyProtection="0"/>
    <xf numFmtId="0" fontId="26" fillId="68" borderId="0" applyNumberFormat="0" applyBorder="0" applyAlignment="0" applyProtection="0"/>
    <xf numFmtId="0" fontId="26" fillId="68" borderId="0" applyNumberFormat="0" applyBorder="0" applyAlignment="0" applyProtection="0"/>
    <xf numFmtId="0" fontId="26" fillId="68" borderId="0" applyNumberFormat="0" applyBorder="0" applyAlignment="0" applyProtection="0"/>
    <xf numFmtId="0" fontId="42" fillId="9" borderId="0" applyNumberFormat="0" applyBorder="0" applyAlignment="0" applyProtection="0"/>
    <xf numFmtId="0" fontId="26" fillId="68" borderId="0" applyNumberFormat="0" applyBorder="0" applyAlignment="0" applyProtection="0"/>
    <xf numFmtId="0" fontId="42" fillId="9" borderId="0" applyNumberFormat="0" applyBorder="0" applyAlignment="0" applyProtection="0"/>
    <xf numFmtId="0" fontId="26" fillId="68" borderId="0" applyNumberFormat="0" applyBorder="0" applyAlignment="0" applyProtection="0"/>
    <xf numFmtId="0" fontId="42" fillId="14" borderId="0" applyNumberFormat="0" applyBorder="0" applyAlignment="0" applyProtection="0"/>
    <xf numFmtId="0" fontId="42" fillId="12" borderId="0" applyNumberFormat="0" applyBorder="0" applyAlignment="0" applyProtection="0"/>
    <xf numFmtId="0" fontId="42" fillId="12" borderId="0" applyNumberFormat="0" applyBorder="0" applyAlignment="0" applyProtection="0"/>
    <xf numFmtId="0" fontId="42" fillId="12" borderId="0" applyNumberFormat="0" applyBorder="0" applyAlignment="0" applyProtection="0"/>
    <xf numFmtId="0" fontId="42" fillId="12" borderId="0" applyNumberFormat="0" applyBorder="0" applyAlignment="0" applyProtection="0"/>
    <xf numFmtId="0" fontId="29" fillId="72" borderId="0" applyNumberFormat="0" applyBorder="0" applyAlignment="0" applyProtection="0"/>
    <xf numFmtId="0" fontId="29" fillId="72" borderId="0" applyNumberFormat="0" applyBorder="0" applyAlignment="0" applyProtection="0"/>
    <xf numFmtId="0" fontId="26" fillId="72" borderId="0" applyNumberFormat="0" applyBorder="0" applyAlignment="0" applyProtection="0"/>
    <xf numFmtId="0" fontId="26" fillId="72" borderId="0" applyNumberFormat="0" applyBorder="0" applyAlignment="0" applyProtection="0"/>
    <xf numFmtId="0" fontId="26" fillId="72" borderId="0" applyNumberFormat="0" applyBorder="0" applyAlignment="0" applyProtection="0"/>
    <xf numFmtId="0" fontId="26" fillId="72" borderId="0" applyNumberFormat="0" applyBorder="0" applyAlignment="0" applyProtection="0"/>
    <xf numFmtId="0" fontId="42" fillId="12" borderId="0" applyNumberFormat="0" applyBorder="0" applyAlignment="0" applyProtection="0"/>
    <xf numFmtId="0" fontId="26" fillId="72" borderId="0" applyNumberFormat="0" applyBorder="0" applyAlignment="0" applyProtection="0"/>
    <xf numFmtId="0" fontId="42" fillId="12" borderId="0" applyNumberFormat="0" applyBorder="0" applyAlignment="0" applyProtection="0"/>
    <xf numFmtId="0" fontId="26" fillId="72" borderId="0" applyNumberFormat="0" applyBorder="0" applyAlignment="0" applyProtection="0"/>
    <xf numFmtId="0" fontId="26" fillId="72" borderId="0" applyNumberFormat="0" applyBorder="0" applyAlignment="0" applyProtection="0"/>
    <xf numFmtId="0" fontId="26" fillId="72" borderId="0" applyNumberFormat="0" applyBorder="0" applyAlignment="0" applyProtection="0"/>
    <xf numFmtId="0" fontId="26" fillId="72" borderId="0" applyNumberFormat="0" applyBorder="0" applyAlignment="0" applyProtection="0"/>
    <xf numFmtId="0" fontId="26" fillId="72" borderId="0" applyNumberFormat="0" applyBorder="0" applyAlignment="0" applyProtection="0"/>
    <xf numFmtId="0" fontId="26" fillId="72" borderId="0" applyNumberFormat="0" applyBorder="0" applyAlignment="0" applyProtection="0"/>
    <xf numFmtId="0" fontId="26" fillId="72" borderId="0" applyNumberFormat="0" applyBorder="0" applyAlignment="0" applyProtection="0"/>
    <xf numFmtId="0" fontId="26" fillId="72" borderId="0" applyNumberFormat="0" applyBorder="0" applyAlignment="0" applyProtection="0"/>
    <xf numFmtId="0" fontId="26" fillId="72" borderId="0" applyNumberFormat="0" applyBorder="0" applyAlignment="0" applyProtection="0"/>
    <xf numFmtId="0" fontId="26" fillId="72" borderId="0" applyNumberFormat="0" applyBorder="0" applyAlignment="0" applyProtection="0"/>
    <xf numFmtId="0" fontId="42" fillId="12" borderId="0" applyNumberFormat="0" applyBorder="0" applyAlignment="0" applyProtection="0"/>
    <xf numFmtId="0" fontId="26" fillId="72" borderId="0" applyNumberFormat="0" applyBorder="0" applyAlignment="0" applyProtection="0"/>
    <xf numFmtId="0" fontId="42" fillId="12" borderId="0" applyNumberFormat="0" applyBorder="0" applyAlignment="0" applyProtection="0"/>
    <xf numFmtId="0" fontId="26" fillId="72" borderId="0" applyNumberFormat="0" applyBorder="0" applyAlignment="0" applyProtection="0"/>
    <xf numFmtId="0" fontId="42" fillId="17"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29" fillId="76" borderId="0" applyNumberFormat="0" applyBorder="0" applyAlignment="0" applyProtection="0"/>
    <xf numFmtId="0" fontId="29" fillId="76" borderId="0" applyNumberFormat="0" applyBorder="0" applyAlignment="0" applyProtection="0"/>
    <xf numFmtId="0" fontId="26" fillId="76" borderId="0" applyNumberFormat="0" applyBorder="0" applyAlignment="0" applyProtection="0"/>
    <xf numFmtId="0" fontId="26" fillId="76" borderId="0" applyNumberFormat="0" applyBorder="0" applyAlignment="0" applyProtection="0"/>
    <xf numFmtId="0" fontId="26" fillId="76" borderId="0" applyNumberFormat="0" applyBorder="0" applyAlignment="0" applyProtection="0"/>
    <xf numFmtId="0" fontId="26" fillId="76" borderId="0" applyNumberFormat="0" applyBorder="0" applyAlignment="0" applyProtection="0"/>
    <xf numFmtId="0" fontId="42" fillId="46" borderId="0" applyNumberFormat="0" applyBorder="0" applyAlignment="0" applyProtection="0"/>
    <xf numFmtId="0" fontId="26" fillId="76" borderId="0" applyNumberFormat="0" applyBorder="0" applyAlignment="0" applyProtection="0"/>
    <xf numFmtId="0" fontId="42" fillId="46" borderId="0" applyNumberFormat="0" applyBorder="0" applyAlignment="0" applyProtection="0"/>
    <xf numFmtId="0" fontId="26" fillId="76" borderId="0" applyNumberFormat="0" applyBorder="0" applyAlignment="0" applyProtection="0"/>
    <xf numFmtId="0" fontId="26" fillId="76" borderId="0" applyNumberFormat="0" applyBorder="0" applyAlignment="0" applyProtection="0"/>
    <xf numFmtId="0" fontId="26" fillId="76" borderId="0" applyNumberFormat="0" applyBorder="0" applyAlignment="0" applyProtection="0"/>
    <xf numFmtId="0" fontId="26" fillId="76" borderId="0" applyNumberFormat="0" applyBorder="0" applyAlignment="0" applyProtection="0"/>
    <xf numFmtId="0" fontId="26" fillId="76" borderId="0" applyNumberFormat="0" applyBorder="0" applyAlignment="0" applyProtection="0"/>
    <xf numFmtId="0" fontId="26" fillId="76" borderId="0" applyNumberFormat="0" applyBorder="0" applyAlignment="0" applyProtection="0"/>
    <xf numFmtId="0" fontId="26" fillId="76" borderId="0" applyNumberFormat="0" applyBorder="0" applyAlignment="0" applyProtection="0"/>
    <xf numFmtId="0" fontId="26" fillId="76" borderId="0" applyNumberFormat="0" applyBorder="0" applyAlignment="0" applyProtection="0"/>
    <xf numFmtId="0" fontId="26" fillId="76" borderId="0" applyNumberFormat="0" applyBorder="0" applyAlignment="0" applyProtection="0"/>
    <xf numFmtId="0" fontId="26" fillId="76" borderId="0" applyNumberFormat="0" applyBorder="0" applyAlignment="0" applyProtection="0"/>
    <xf numFmtId="0" fontId="42" fillId="46" borderId="0" applyNumberFormat="0" applyBorder="0" applyAlignment="0" applyProtection="0"/>
    <xf numFmtId="0" fontId="26" fillId="76" borderId="0" applyNumberFormat="0" applyBorder="0" applyAlignment="0" applyProtection="0"/>
    <xf numFmtId="0" fontId="42" fillId="46" borderId="0" applyNumberFormat="0" applyBorder="0" applyAlignment="0" applyProtection="0"/>
    <xf numFmtId="0" fontId="26" fillId="76" borderId="0" applyNumberFormat="0" applyBorder="0" applyAlignment="0" applyProtection="0"/>
    <xf numFmtId="0" fontId="46" fillId="18" borderId="0" applyNumberFormat="0" applyBorder="0" applyAlignment="0" applyProtection="0"/>
    <xf numFmtId="0" fontId="46" fillId="12" borderId="0" applyNumberFormat="0" applyBorder="0" applyAlignment="0" applyProtection="0"/>
    <xf numFmtId="0" fontId="87" fillId="57" borderId="0" applyNumberFormat="0" applyBorder="0" applyAlignment="0" applyProtection="0"/>
    <xf numFmtId="0" fontId="8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46" fillId="12" borderId="0" applyNumberFormat="0" applyBorder="0" applyAlignment="0" applyProtection="0"/>
    <xf numFmtId="0" fontId="46" fillId="12" borderId="0" applyNumberFormat="0" applyBorder="0" applyAlignment="0" applyProtection="0"/>
    <xf numFmtId="0" fontId="46" fillId="15" borderId="0" applyNumberFormat="0" applyBorder="0" applyAlignment="0" applyProtection="0"/>
    <xf numFmtId="0" fontId="46" fillId="37" borderId="0" applyNumberFormat="0" applyBorder="0" applyAlignment="0" applyProtection="0"/>
    <xf numFmtId="0" fontId="87" fillId="61" borderId="0" applyNumberFormat="0" applyBorder="0" applyAlignment="0" applyProtection="0"/>
    <xf numFmtId="0" fontId="8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46" fillId="37" borderId="0" applyNumberFormat="0" applyBorder="0" applyAlignment="0" applyProtection="0"/>
    <xf numFmtId="0" fontId="46" fillId="37" borderId="0" applyNumberFormat="0" applyBorder="0" applyAlignment="0" applyProtection="0"/>
    <xf numFmtId="0" fontId="46" fillId="16" borderId="0" applyNumberFormat="0" applyBorder="0" applyAlignment="0" applyProtection="0"/>
    <xf numFmtId="0" fontId="87" fillId="16" borderId="0" applyNumberFormat="0" applyBorder="0" applyAlignment="0" applyProtection="0"/>
    <xf numFmtId="0" fontId="87" fillId="65" borderId="0" applyNumberFormat="0" applyBorder="0" applyAlignment="0" applyProtection="0"/>
    <xf numFmtId="0" fontId="46" fillId="17" borderId="0" applyNumberFormat="0" applyBorder="0" applyAlignment="0" applyProtection="0"/>
    <xf numFmtId="0" fontId="87" fillId="16" borderId="0" applyNumberFormat="0" applyBorder="0" applyAlignment="0" applyProtection="0"/>
    <xf numFmtId="0" fontId="87" fillId="16" borderId="0" applyNumberFormat="0" applyBorder="0" applyAlignment="0" applyProtection="0"/>
    <xf numFmtId="0" fontId="37" fillId="65" borderId="0" applyNumberFormat="0" applyBorder="0" applyAlignment="0" applyProtection="0"/>
    <xf numFmtId="0" fontId="37" fillId="65" borderId="0" applyNumberFormat="0" applyBorder="0" applyAlignment="0" applyProtection="0"/>
    <xf numFmtId="0" fontId="46" fillId="17" borderId="0" applyNumberFormat="0" applyBorder="0" applyAlignment="0" applyProtection="0"/>
    <xf numFmtId="0" fontId="46" fillId="17" borderId="0" applyNumberFormat="0" applyBorder="0" applyAlignment="0" applyProtection="0"/>
    <xf numFmtId="0" fontId="87" fillId="16" borderId="0" applyNumberFormat="0" applyBorder="0" applyAlignment="0" applyProtection="0"/>
    <xf numFmtId="0" fontId="87" fillId="65" borderId="0" applyNumberFormat="0" applyBorder="0" applyAlignment="0" applyProtection="0"/>
    <xf numFmtId="0" fontId="87" fillId="16" borderId="0" applyNumberFormat="0" applyBorder="0" applyAlignment="0" applyProtection="0"/>
    <xf numFmtId="0" fontId="46" fillId="19" borderId="0" applyNumberFormat="0" applyBorder="0" applyAlignment="0" applyProtection="0"/>
    <xf numFmtId="0" fontId="87" fillId="19" borderId="0" applyNumberFormat="0" applyBorder="0" applyAlignment="0" applyProtection="0"/>
    <xf numFmtId="0" fontId="87" fillId="69" borderId="0" applyNumberFormat="0" applyBorder="0" applyAlignment="0" applyProtection="0"/>
    <xf numFmtId="0" fontId="46" fillId="9" borderId="0" applyNumberFormat="0" applyBorder="0" applyAlignment="0" applyProtection="0"/>
    <xf numFmtId="0" fontId="87" fillId="19" borderId="0" applyNumberFormat="0" applyBorder="0" applyAlignment="0" applyProtection="0"/>
    <xf numFmtId="0" fontId="87" fillId="19" borderId="0" applyNumberFormat="0" applyBorder="0" applyAlignment="0" applyProtection="0"/>
    <xf numFmtId="0" fontId="37" fillId="69" borderId="0" applyNumberFormat="0" applyBorder="0" applyAlignment="0" applyProtection="0"/>
    <xf numFmtId="0" fontId="37" fillId="69" borderId="0" applyNumberFormat="0" applyBorder="0" applyAlignment="0" applyProtection="0"/>
    <xf numFmtId="0" fontId="46" fillId="9" borderId="0" applyNumberFormat="0" applyBorder="0" applyAlignment="0" applyProtection="0"/>
    <xf numFmtId="0" fontId="46" fillId="9" borderId="0" applyNumberFormat="0" applyBorder="0" applyAlignment="0" applyProtection="0"/>
    <xf numFmtId="0" fontId="87" fillId="19" borderId="0" applyNumberFormat="0" applyBorder="0" applyAlignment="0" applyProtection="0"/>
    <xf numFmtId="0" fontId="87" fillId="69" borderId="0" applyNumberFormat="0" applyBorder="0" applyAlignment="0" applyProtection="0"/>
    <xf numFmtId="0" fontId="87" fillId="19" borderId="0" applyNumberFormat="0" applyBorder="0" applyAlignment="0" applyProtection="0"/>
    <xf numFmtId="0" fontId="46" fillId="20" borderId="0" applyNumberFormat="0" applyBorder="0" applyAlignment="0" applyProtection="0"/>
    <xf numFmtId="0" fontId="46" fillId="12" borderId="0" applyNumberFormat="0" applyBorder="0" applyAlignment="0" applyProtection="0"/>
    <xf numFmtId="0" fontId="87" fillId="73" borderId="0" applyNumberFormat="0" applyBorder="0" applyAlignment="0" applyProtection="0"/>
    <xf numFmtId="0" fontId="87" fillId="73" borderId="0" applyNumberFormat="0" applyBorder="0" applyAlignment="0" applyProtection="0"/>
    <xf numFmtId="0" fontId="37" fillId="73" borderId="0" applyNumberFormat="0" applyBorder="0" applyAlignment="0" applyProtection="0"/>
    <xf numFmtId="0" fontId="37" fillId="73" borderId="0" applyNumberFormat="0" applyBorder="0" applyAlignment="0" applyProtection="0"/>
    <xf numFmtId="0" fontId="46" fillId="12" borderId="0" applyNumberFormat="0" applyBorder="0" applyAlignment="0" applyProtection="0"/>
    <xf numFmtId="0" fontId="46" fillId="12" borderId="0" applyNumberFormat="0" applyBorder="0" applyAlignment="0" applyProtection="0"/>
    <xf numFmtId="0" fontId="46" fillId="21" borderId="0" applyNumberFormat="0" applyBorder="0" applyAlignment="0" applyProtection="0"/>
    <xf numFmtId="0" fontId="87" fillId="21" borderId="0" applyNumberFormat="0" applyBorder="0" applyAlignment="0" applyProtection="0"/>
    <xf numFmtId="0" fontId="87" fillId="77" borderId="0" applyNumberFormat="0" applyBorder="0" applyAlignment="0" applyProtection="0"/>
    <xf numFmtId="0" fontId="46" fillId="15" borderId="0" applyNumberFormat="0" applyBorder="0" applyAlignment="0" applyProtection="0"/>
    <xf numFmtId="0" fontId="87" fillId="21" borderId="0" applyNumberFormat="0" applyBorder="0" applyAlignment="0" applyProtection="0"/>
    <xf numFmtId="0" fontId="87" fillId="21" borderId="0" applyNumberFormat="0" applyBorder="0" applyAlignment="0" applyProtection="0"/>
    <xf numFmtId="0" fontId="37" fillId="77" borderId="0" applyNumberFormat="0" applyBorder="0" applyAlignment="0" applyProtection="0"/>
    <xf numFmtId="0" fontId="37" fillId="77" borderId="0" applyNumberFormat="0" applyBorder="0" applyAlignment="0" applyProtection="0"/>
    <xf numFmtId="0" fontId="46" fillId="15" borderId="0" applyNumberFormat="0" applyBorder="0" applyAlignment="0" applyProtection="0"/>
    <xf numFmtId="0" fontId="46" fillId="15" borderId="0" applyNumberFormat="0" applyBorder="0" applyAlignment="0" applyProtection="0"/>
    <xf numFmtId="0" fontId="87" fillId="21" borderId="0" applyNumberFormat="0" applyBorder="0" applyAlignment="0" applyProtection="0"/>
    <xf numFmtId="0" fontId="87" fillId="77" borderId="0" applyNumberFormat="0" applyBorder="0" applyAlignment="0" applyProtection="0"/>
    <xf numFmtId="0" fontId="87" fillId="21" borderId="0" applyNumberFormat="0" applyBorder="0" applyAlignment="0" applyProtection="0"/>
    <xf numFmtId="0" fontId="46" fillId="24" borderId="0" applyNumberFormat="0" applyBorder="0" applyAlignment="0" applyProtection="0"/>
    <xf numFmtId="0" fontId="46" fillId="78" borderId="0" applyNumberFormat="0" applyBorder="0" applyAlignment="0" applyProtection="0"/>
    <xf numFmtId="0" fontId="87" fillId="54" borderId="0" applyNumberFormat="0" applyBorder="0" applyAlignment="0" applyProtection="0"/>
    <xf numFmtId="0" fontId="87" fillId="54" borderId="0" applyNumberFormat="0" applyBorder="0" applyAlignment="0" applyProtection="0"/>
    <xf numFmtId="0" fontId="37" fillId="54" borderId="0" applyNumberFormat="0" applyBorder="0" applyAlignment="0" applyProtection="0"/>
    <xf numFmtId="0" fontId="46" fillId="78" borderId="0" applyNumberFormat="0" applyBorder="0" applyAlignment="0" applyProtection="0"/>
    <xf numFmtId="0" fontId="46" fillId="78" borderId="0" applyNumberFormat="0" applyBorder="0" applyAlignment="0" applyProtection="0"/>
    <xf numFmtId="0" fontId="37" fillId="54" borderId="0" applyNumberFormat="0" applyBorder="0" applyAlignment="0" applyProtection="0"/>
    <xf numFmtId="0" fontId="46" fillId="29" borderId="0" applyNumberFormat="0" applyBorder="0" applyAlignment="0" applyProtection="0"/>
    <xf numFmtId="0" fontId="46" fillId="37" borderId="0" applyNumberFormat="0" applyBorder="0" applyAlignment="0" applyProtection="0"/>
    <xf numFmtId="0" fontId="87" fillId="58" borderId="0" applyNumberFormat="0" applyBorder="0" applyAlignment="0" applyProtection="0"/>
    <xf numFmtId="0" fontId="87" fillId="58" borderId="0" applyNumberFormat="0" applyBorder="0" applyAlignment="0" applyProtection="0"/>
    <xf numFmtId="0" fontId="37" fillId="58" borderId="0" applyNumberFormat="0" applyBorder="0" applyAlignment="0" applyProtection="0"/>
    <xf numFmtId="0" fontId="46" fillId="37" borderId="0" applyNumberFormat="0" applyBorder="0" applyAlignment="0" applyProtection="0"/>
    <xf numFmtId="0" fontId="46" fillId="37" borderId="0" applyNumberFormat="0" applyBorder="0" applyAlignment="0" applyProtection="0"/>
    <xf numFmtId="0" fontId="37" fillId="58" borderId="0" applyNumberFormat="0" applyBorder="0" applyAlignment="0" applyProtection="0"/>
    <xf numFmtId="0" fontId="46" fillId="28" borderId="0" applyNumberFormat="0" applyBorder="0" applyAlignment="0" applyProtection="0"/>
    <xf numFmtId="0" fontId="46" fillId="17" borderId="0" applyNumberFormat="0" applyBorder="0" applyAlignment="0" applyProtection="0"/>
    <xf numFmtId="0" fontId="87" fillId="62" borderId="0" applyNumberFormat="0" applyBorder="0" applyAlignment="0" applyProtection="0"/>
    <xf numFmtId="0" fontId="87" fillId="62" borderId="0" applyNumberFormat="0" applyBorder="0" applyAlignment="0" applyProtection="0"/>
    <xf numFmtId="0" fontId="37" fillId="62" borderId="0" applyNumberFormat="0" applyBorder="0" applyAlignment="0" applyProtection="0"/>
    <xf numFmtId="0" fontId="46" fillId="17" borderId="0" applyNumberFormat="0" applyBorder="0" applyAlignment="0" applyProtection="0"/>
    <xf numFmtId="0" fontId="46" fillId="17" borderId="0" applyNumberFormat="0" applyBorder="0" applyAlignment="0" applyProtection="0"/>
    <xf numFmtId="0" fontId="37" fillId="62" borderId="0" applyNumberFormat="0" applyBorder="0" applyAlignment="0" applyProtection="0"/>
    <xf numFmtId="0" fontId="46" fillId="24" borderId="0" applyNumberFormat="0" applyBorder="0" applyAlignment="0" applyProtection="0"/>
    <xf numFmtId="0" fontId="46" fillId="79" borderId="0" applyNumberFormat="0" applyBorder="0" applyAlignment="0" applyProtection="0"/>
    <xf numFmtId="0" fontId="87" fillId="66" borderId="0" applyNumberFormat="0" applyBorder="0" applyAlignment="0" applyProtection="0"/>
    <xf numFmtId="0" fontId="87" fillId="66" borderId="0" applyNumberFormat="0" applyBorder="0" applyAlignment="0" applyProtection="0"/>
    <xf numFmtId="0" fontId="37" fillId="66" borderId="0" applyNumberFormat="0" applyBorder="0" applyAlignment="0" applyProtection="0"/>
    <xf numFmtId="0" fontId="46" fillId="79" borderId="0" applyNumberFormat="0" applyBorder="0" applyAlignment="0" applyProtection="0"/>
    <xf numFmtId="0" fontId="46" fillId="79" borderId="0" applyNumberFormat="0" applyBorder="0" applyAlignment="0" applyProtection="0"/>
    <xf numFmtId="0" fontId="37" fillId="66" borderId="0" applyNumberFormat="0" applyBorder="0" applyAlignment="0" applyProtection="0"/>
    <xf numFmtId="0" fontId="46" fillId="34" borderId="0" applyNumberFormat="0" applyBorder="0" applyAlignment="0" applyProtection="0"/>
    <xf numFmtId="0" fontId="46" fillId="20" borderId="0" applyNumberFormat="0" applyBorder="0" applyAlignment="0" applyProtection="0"/>
    <xf numFmtId="0" fontId="87" fillId="70" borderId="0" applyNumberFormat="0" applyBorder="0" applyAlignment="0" applyProtection="0"/>
    <xf numFmtId="0" fontId="87" fillId="70" borderId="0" applyNumberFormat="0" applyBorder="0" applyAlignment="0" applyProtection="0"/>
    <xf numFmtId="0" fontId="37" fillId="7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37" fillId="70" borderId="0" applyNumberFormat="0" applyBorder="0" applyAlignment="0" applyProtection="0"/>
    <xf numFmtId="0" fontId="46" fillId="36" borderId="0" applyNumberFormat="0" applyBorder="0" applyAlignment="0" applyProtection="0"/>
    <xf numFmtId="0" fontId="46" fillId="30" borderId="0" applyNumberFormat="0" applyBorder="0" applyAlignment="0" applyProtection="0"/>
    <xf numFmtId="0" fontId="87" fillId="74" borderId="0" applyNumberFormat="0" applyBorder="0" applyAlignment="0" applyProtection="0"/>
    <xf numFmtId="0" fontId="87" fillId="74" borderId="0" applyNumberFormat="0" applyBorder="0" applyAlignment="0" applyProtection="0"/>
    <xf numFmtId="0" fontId="37" fillId="74" borderId="0" applyNumberFormat="0" applyBorder="0" applyAlignment="0" applyProtection="0"/>
    <xf numFmtId="0" fontId="46" fillId="30" borderId="0" applyNumberFormat="0" applyBorder="0" applyAlignment="0" applyProtection="0"/>
    <xf numFmtId="0" fontId="46" fillId="30" borderId="0" applyNumberFormat="0" applyBorder="0" applyAlignment="0" applyProtection="0"/>
    <xf numFmtId="0" fontId="37" fillId="74" borderId="0" applyNumberFormat="0" applyBorder="0" applyAlignment="0" applyProtection="0"/>
    <xf numFmtId="0" fontId="47" fillId="38" borderId="0" applyNumberFormat="0" applyBorder="0" applyAlignment="0" applyProtection="0"/>
    <xf numFmtId="0" fontId="48" fillId="11" borderId="0" applyNumberFormat="0" applyBorder="0" applyAlignment="0" applyProtection="0"/>
    <xf numFmtId="0" fontId="88" fillId="48" borderId="0" applyNumberFormat="0" applyBorder="0" applyAlignment="0" applyProtection="0"/>
    <xf numFmtId="0" fontId="88" fillId="48" borderId="0" applyNumberFormat="0" applyBorder="0" applyAlignment="0" applyProtection="0"/>
    <xf numFmtId="0" fontId="80" fillId="48"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80" fillId="48" borderId="0" applyNumberFormat="0" applyBorder="0" applyAlignment="0" applyProtection="0"/>
    <xf numFmtId="0" fontId="89" fillId="80" borderId="41" applyNumberFormat="0" applyAlignment="0" applyProtection="0"/>
    <xf numFmtId="0" fontId="89" fillId="80" borderId="41" applyNumberFormat="0" applyAlignment="0" applyProtection="0"/>
    <xf numFmtId="0" fontId="90" fillId="51" borderId="34" applyNumberFormat="0" applyAlignment="0" applyProtection="0"/>
    <xf numFmtId="0" fontId="49" fillId="7" borderId="41" applyNumberFormat="0" applyAlignment="0" applyProtection="0"/>
    <xf numFmtId="0" fontId="90" fillId="51" borderId="34" applyNumberFormat="0" applyAlignment="0" applyProtection="0"/>
    <xf numFmtId="0" fontId="84" fillId="51" borderId="34" applyNumberFormat="0" applyAlignment="0" applyProtection="0"/>
    <xf numFmtId="0" fontId="89" fillId="80" borderId="41" applyNumberFormat="0" applyAlignment="0" applyProtection="0"/>
    <xf numFmtId="0" fontId="89" fillId="80" borderId="41" applyNumberFormat="0" applyAlignment="0" applyProtection="0"/>
    <xf numFmtId="0" fontId="84" fillId="51" borderId="34" applyNumberFormat="0" applyAlignment="0" applyProtection="0"/>
    <xf numFmtId="0" fontId="51" fillId="28" borderId="20" applyNumberFormat="0" applyAlignment="0" applyProtection="0"/>
    <xf numFmtId="0" fontId="51" fillId="40" borderId="20" applyNumberFormat="0" applyAlignment="0" applyProtection="0"/>
    <xf numFmtId="0" fontId="91" fillId="52" borderId="37" applyNumberFormat="0" applyAlignment="0" applyProtection="0"/>
    <xf numFmtId="0" fontId="51" fillId="40" borderId="20" applyNumberFormat="0" applyAlignment="0" applyProtection="0"/>
    <xf numFmtId="0" fontId="51" fillId="40" borderId="20" applyNumberFormat="0" applyAlignment="0" applyProtection="0"/>
    <xf numFmtId="0" fontId="51" fillId="40" borderId="20" applyNumberFormat="0" applyAlignment="0" applyProtection="0"/>
    <xf numFmtId="0" fontId="51" fillId="40" borderId="20" applyNumberFormat="0" applyAlignment="0" applyProtection="0"/>
    <xf numFmtId="0" fontId="51" fillId="40" borderId="20" applyNumberFormat="0" applyAlignment="0" applyProtection="0"/>
    <xf numFmtId="0" fontId="51" fillId="40" borderId="20" applyNumberFormat="0" applyAlignment="0" applyProtection="0"/>
    <xf numFmtId="0" fontId="51" fillId="40" borderId="20" applyNumberFormat="0" applyAlignment="0" applyProtection="0"/>
    <xf numFmtId="0" fontId="51" fillId="40" borderId="20" applyNumberFormat="0" applyAlignment="0" applyProtection="0"/>
    <xf numFmtId="0" fontId="51" fillId="40" borderId="20" applyNumberFormat="0" applyAlignment="0" applyProtection="0"/>
    <xf numFmtId="0" fontId="75" fillId="52" borderId="37" applyNumberFormat="0" applyAlignment="0" applyProtection="0"/>
    <xf numFmtId="43" fontId="30"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3"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53"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4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4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4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92" fillId="0" borderId="0" applyFont="0" applyFill="0" applyBorder="0" applyAlignment="0" applyProtection="0"/>
    <xf numFmtId="43" fontId="9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29" fillId="0" borderId="0" applyFont="0" applyFill="0" applyBorder="0" applyAlignment="0" applyProtection="0"/>
    <xf numFmtId="43" fontId="4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4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29" fillId="0" borderId="0" applyFont="0" applyFill="0" applyBorder="0" applyAlignment="0" applyProtection="0"/>
    <xf numFmtId="43" fontId="4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4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4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4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30" fillId="0" borderId="0" applyFont="0" applyFill="0" applyBorder="0" applyAlignment="0" applyProtection="0"/>
    <xf numFmtId="43" fontId="4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4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4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4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4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53"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29" fillId="0" borderId="0" applyFont="0" applyFill="0" applyBorder="0" applyAlignment="0" applyProtection="0"/>
    <xf numFmtId="43" fontId="4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4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33"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30" fillId="0" borderId="0" applyFont="0" applyFill="0" applyBorder="0" applyAlignment="0" applyProtection="0"/>
    <xf numFmtId="43" fontId="26" fillId="0" borderId="0" applyFont="0" applyFill="0" applyBorder="0" applyAlignment="0" applyProtection="0"/>
    <xf numFmtId="43" fontId="30" fillId="0" borderId="0" applyFont="0" applyFill="0" applyBorder="0" applyAlignment="0" applyProtection="0"/>
    <xf numFmtId="43" fontId="26" fillId="0" borderId="0" applyFont="0" applyFill="0" applyBorder="0" applyAlignment="0" applyProtection="0"/>
    <xf numFmtId="43" fontId="42" fillId="0" borderId="0" applyFont="0" applyFill="0" applyBorder="0" applyAlignment="0" applyProtection="0"/>
    <xf numFmtId="44" fontId="42"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42"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42" fillId="0" borderId="0" applyFont="0" applyFill="0" applyBorder="0" applyAlignment="0" applyProtection="0"/>
    <xf numFmtId="44" fontId="29"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29"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9"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6" fillId="0" borderId="0" applyFont="0" applyFill="0" applyBorder="0" applyAlignment="0" applyProtection="0"/>
    <xf numFmtId="44" fontId="41"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41"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53" fillId="0" borderId="0" applyFont="0" applyFill="0" applyBorder="0" applyAlignment="0" applyProtection="0"/>
    <xf numFmtId="44" fontId="30"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29"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42"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42"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42"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29"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29" fillId="0" borderId="0" applyFont="0" applyFill="0" applyBorder="0" applyAlignment="0" applyProtection="0"/>
    <xf numFmtId="44" fontId="42"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42"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29" fillId="0" borderId="0" applyFont="0" applyFill="0" applyBorder="0" applyAlignment="0" applyProtection="0"/>
    <xf numFmtId="44" fontId="42"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42"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42"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42"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53" fillId="0" borderId="0" applyFont="0" applyFill="0" applyBorder="0" applyAlignment="0" applyProtection="0"/>
    <xf numFmtId="44" fontId="33"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42"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42"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42"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29"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29" fillId="0" borderId="0" applyFont="0" applyFill="0" applyBorder="0" applyAlignment="0" applyProtection="0"/>
    <xf numFmtId="44" fontId="42"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42"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29" fillId="0" borderId="0" applyFont="0" applyFill="0" applyBorder="0" applyAlignment="0" applyProtection="0"/>
    <xf numFmtId="44" fontId="42"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42"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6" fillId="0" borderId="0" applyFont="0" applyFill="0" applyBorder="0" applyAlignment="0" applyProtection="0"/>
    <xf numFmtId="44" fontId="41"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41"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42" fillId="0" borderId="0" applyFont="0" applyFill="0" applyBorder="0" applyAlignment="0" applyProtection="0"/>
    <xf numFmtId="44" fontId="26" fillId="0" borderId="0" applyFont="0" applyFill="0" applyBorder="0" applyAlignment="0" applyProtection="0"/>
    <xf numFmtId="44" fontId="42"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42"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42"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42"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42"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42"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29" fillId="0" borderId="0" applyFont="0" applyFill="0" applyBorder="0" applyAlignment="0" applyProtection="0"/>
    <xf numFmtId="44" fontId="42"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42"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29" fillId="0" borderId="0" applyFont="0" applyFill="0" applyBorder="0" applyAlignment="0" applyProtection="0"/>
    <xf numFmtId="44" fontId="42"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42"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42"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42"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42"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42"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29"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42"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42"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42" fillId="0" borderId="0" applyFont="0" applyFill="0" applyBorder="0" applyAlignment="0" applyProtection="0"/>
    <xf numFmtId="44" fontId="29"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29" fillId="0" borderId="0" applyFont="0" applyFill="0" applyBorder="0" applyAlignment="0" applyProtection="0"/>
    <xf numFmtId="44" fontId="42"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42"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30" fillId="0" borderId="0" applyFont="0" applyFill="0" applyBorder="0" applyAlignment="0" applyProtection="0"/>
    <xf numFmtId="44" fontId="29" fillId="0" borderId="0" applyFont="0" applyFill="0" applyBorder="0" applyAlignment="0" applyProtection="0"/>
    <xf numFmtId="44" fontId="30"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42"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30"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42"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42"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33"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42"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45"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42"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0" fontId="55"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6" fillId="31" borderId="0" applyNumberFormat="0" applyBorder="0" applyAlignment="0" applyProtection="0"/>
    <xf numFmtId="0" fontId="56" fillId="12" borderId="0" applyNumberFormat="0" applyBorder="0" applyAlignment="0" applyProtection="0"/>
    <xf numFmtId="0" fontId="94" fillId="47" borderId="0" applyNumberFormat="0" applyBorder="0" applyAlignment="0" applyProtection="0"/>
    <xf numFmtId="0" fontId="94" fillId="47" borderId="0" applyNumberFormat="0" applyBorder="0" applyAlignment="0" applyProtection="0"/>
    <xf numFmtId="0" fontId="79" fillId="47" borderId="0" applyNumberFormat="0" applyBorder="0" applyAlignment="0" applyProtection="0"/>
    <xf numFmtId="0" fontId="56" fillId="12" borderId="0" applyNumberFormat="0" applyBorder="0" applyAlignment="0" applyProtection="0"/>
    <xf numFmtId="0" fontId="56" fillId="12" borderId="0" applyNumberFormat="0" applyBorder="0" applyAlignment="0" applyProtection="0"/>
    <xf numFmtId="0" fontId="79" fillId="47" borderId="0" applyNumberFormat="0" applyBorder="0" applyAlignment="0" applyProtection="0"/>
    <xf numFmtId="0" fontId="58" fillId="0" borderId="21" applyNumberFormat="0" applyFill="0" applyAlignment="0" applyProtection="0"/>
    <xf numFmtId="0" fontId="59" fillId="0" borderId="22" applyNumberFormat="0" applyFill="0" applyAlignment="0" applyProtection="0"/>
    <xf numFmtId="0" fontId="76" fillId="0" borderId="31" applyNumberFormat="0" applyFill="0" applyAlignment="0" applyProtection="0"/>
    <xf numFmtId="0" fontId="60" fillId="0" borderId="23" applyNumberFormat="0" applyFill="0" applyAlignment="0" applyProtection="0"/>
    <xf numFmtId="0" fontId="57" fillId="0" borderId="0" applyNumberFormat="0" applyFill="0" applyBorder="0" applyAlignment="0" applyProtection="0"/>
    <xf numFmtId="0" fontId="95" fillId="0" borderId="32" applyNumberFormat="0" applyFill="0" applyAlignment="0" applyProtection="0"/>
    <xf numFmtId="0" fontId="95" fillId="0" borderId="32" applyNumberFormat="0" applyFill="0" applyAlignment="0" applyProtection="0"/>
    <xf numFmtId="0" fontId="61" fillId="0" borderId="23" applyNumberFormat="0" applyFill="0" applyAlignment="0" applyProtection="0"/>
    <xf numFmtId="0" fontId="77" fillId="0" borderId="32" applyNumberFormat="0" applyFill="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95" fillId="0" borderId="32" applyNumberFormat="0" applyFill="0" applyAlignment="0" applyProtection="0"/>
    <xf numFmtId="0" fontId="62" fillId="0" borderId="24" applyNumberFormat="0" applyFill="0" applyAlignment="0" applyProtection="0"/>
    <xf numFmtId="0" fontId="62" fillId="0" borderId="42" applyNumberFormat="0" applyFill="0" applyAlignment="0" applyProtection="0"/>
    <xf numFmtId="0" fontId="96" fillId="0" borderId="33" applyNumberFormat="0" applyFill="0" applyAlignment="0" applyProtection="0"/>
    <xf numFmtId="0" fontId="96" fillId="0" borderId="33" applyNumberFormat="0" applyFill="0" applyAlignment="0" applyProtection="0"/>
    <xf numFmtId="0" fontId="78" fillId="0" borderId="33" applyNumberFormat="0" applyFill="0" applyAlignment="0" applyProtection="0"/>
    <xf numFmtId="0" fontId="62" fillId="0" borderId="42" applyNumberFormat="0" applyFill="0" applyAlignment="0" applyProtection="0"/>
    <xf numFmtId="0" fontId="62" fillId="0" borderId="42" applyNumberFormat="0" applyFill="0" applyAlignment="0" applyProtection="0"/>
    <xf numFmtId="0" fontId="78" fillId="0" borderId="33" applyNumberFormat="0" applyFill="0" applyAlignment="0" applyProtection="0"/>
    <xf numFmtId="0" fontId="62"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78"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78" fillId="0" borderId="0" applyNumberFormat="0" applyFill="0" applyBorder="0" applyAlignment="0" applyProtection="0"/>
    <xf numFmtId="0" fontId="66" fillId="45" borderId="41" applyNumberFormat="0" applyAlignment="0" applyProtection="0"/>
    <xf numFmtId="0" fontId="66" fillId="45" borderId="41" applyNumberFormat="0" applyAlignment="0" applyProtection="0"/>
    <xf numFmtId="0" fontId="66" fillId="35" borderId="41" applyNumberFormat="0" applyAlignment="0" applyProtection="0"/>
    <xf numFmtId="0" fontId="97" fillId="50" borderId="34" applyNumberFormat="0" applyAlignment="0" applyProtection="0"/>
    <xf numFmtId="0" fontId="97" fillId="50" borderId="34" applyNumberFormat="0" applyAlignment="0" applyProtection="0"/>
    <xf numFmtId="0" fontId="82" fillId="50" borderId="34" applyNumberFormat="0" applyAlignment="0" applyProtection="0"/>
    <xf numFmtId="0" fontId="66" fillId="45" borderId="41" applyNumberFormat="0" applyAlignment="0" applyProtection="0"/>
    <xf numFmtId="0" fontId="82" fillId="50" borderId="34" applyNumberFormat="0" applyAlignment="0" applyProtection="0"/>
    <xf numFmtId="0" fontId="66" fillId="45" borderId="41" applyNumberFormat="0" applyAlignment="0" applyProtection="0"/>
    <xf numFmtId="0" fontId="67" fillId="0" borderId="26" applyNumberFormat="0" applyFill="0" applyAlignment="0" applyProtection="0"/>
    <xf numFmtId="0" fontId="74" fillId="0" borderId="43" applyNumberFormat="0" applyFill="0" applyAlignment="0" applyProtection="0"/>
    <xf numFmtId="0" fontId="98" fillId="0" borderId="36" applyNumberFormat="0" applyFill="0" applyAlignment="0" applyProtection="0"/>
    <xf numFmtId="0" fontId="98" fillId="0" borderId="36" applyNumberFormat="0" applyFill="0" applyAlignment="0" applyProtection="0"/>
    <xf numFmtId="0" fontId="85" fillId="0" borderId="36" applyNumberFormat="0" applyFill="0" applyAlignment="0" applyProtection="0"/>
    <xf numFmtId="0" fontId="74" fillId="0" borderId="43" applyNumberFormat="0" applyFill="0" applyAlignment="0" applyProtection="0"/>
    <xf numFmtId="0" fontId="74" fillId="0" borderId="43" applyNumberFormat="0" applyFill="0" applyAlignment="0" applyProtection="0"/>
    <xf numFmtId="0" fontId="85" fillId="0" borderId="36" applyNumberFormat="0" applyFill="0" applyAlignment="0" applyProtection="0"/>
    <xf numFmtId="0" fontId="69" fillId="44" borderId="0" applyNumberFormat="0" applyBorder="0" applyAlignment="0" applyProtection="0"/>
    <xf numFmtId="0" fontId="99" fillId="45" borderId="0" applyNumberFormat="0" applyBorder="0" applyAlignment="0" applyProtection="0"/>
    <xf numFmtId="0" fontId="100" fillId="49" borderId="0" applyNumberFormat="0" applyBorder="0" applyAlignment="0" applyProtection="0"/>
    <xf numFmtId="0" fontId="100" fillId="49" borderId="0" applyNumberFormat="0" applyBorder="0" applyAlignment="0" applyProtection="0"/>
    <xf numFmtId="0" fontId="81" fillId="49" borderId="0" applyNumberFormat="0" applyBorder="0" applyAlignment="0" applyProtection="0"/>
    <xf numFmtId="0" fontId="99" fillId="45" borderId="0" applyNumberFormat="0" applyBorder="0" applyAlignment="0" applyProtection="0"/>
    <xf numFmtId="0" fontId="99" fillId="45" borderId="0" applyNumberFormat="0" applyBorder="0" applyAlignment="0" applyProtection="0"/>
    <xf numFmtId="0" fontId="81" fillId="49" borderId="0" applyNumberFormat="0" applyBorder="0" applyAlignment="0" applyProtection="0"/>
    <xf numFmtId="0" fontId="33" fillId="0" borderId="0"/>
    <xf numFmtId="0" fontId="33" fillId="0" borderId="0"/>
    <xf numFmtId="0" fontId="29" fillId="0" borderId="0"/>
    <xf numFmtId="0" fontId="30" fillId="0" borderId="0"/>
    <xf numFmtId="0" fontId="45"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30" fillId="0" borderId="0"/>
    <xf numFmtId="0" fontId="30" fillId="0" borderId="0"/>
    <xf numFmtId="0" fontId="29" fillId="0" borderId="0"/>
    <xf numFmtId="0" fontId="29" fillId="0" borderId="0"/>
    <xf numFmtId="0" fontId="29" fillId="0" borderId="0"/>
    <xf numFmtId="0" fontId="29" fillId="0" borderId="0"/>
    <xf numFmtId="0" fontId="29" fillId="0" borderId="0"/>
    <xf numFmtId="0" fontId="30" fillId="0" borderId="0"/>
    <xf numFmtId="0" fontId="30"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6" fillId="0" borderId="0"/>
    <xf numFmtId="0" fontId="26" fillId="0" borderId="0"/>
    <xf numFmtId="0" fontId="30" fillId="0" borderId="0"/>
    <xf numFmtId="0" fontId="30" fillId="0" borderId="0"/>
    <xf numFmtId="0" fontId="30"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30"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92" fillId="0" borderId="0"/>
    <xf numFmtId="0" fontId="92" fillId="0" borderId="0"/>
    <xf numFmtId="0" fontId="30" fillId="0" borderId="0"/>
    <xf numFmtId="0" fontId="30" fillId="0" borderId="0"/>
    <xf numFmtId="0" fontId="29" fillId="0" borderId="0"/>
    <xf numFmtId="0" fontId="29"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33"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30"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30" fillId="0" borderId="0"/>
    <xf numFmtId="0" fontId="26" fillId="0" borderId="0"/>
    <xf numFmtId="0" fontId="30"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30" fillId="0" borderId="0"/>
    <xf numFmtId="0" fontId="26" fillId="0" borderId="0"/>
    <xf numFmtId="0" fontId="29" fillId="0" borderId="0"/>
    <xf numFmtId="0" fontId="29" fillId="0" borderId="0"/>
    <xf numFmtId="0" fontId="29" fillId="0" borderId="0"/>
    <xf numFmtId="0" fontId="29" fillId="0" borderId="0"/>
    <xf numFmtId="0" fontId="29"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30" fillId="0" borderId="0"/>
    <xf numFmtId="0" fontId="30" fillId="0" borderId="0"/>
    <xf numFmtId="0" fontId="30" fillId="0" borderId="0"/>
    <xf numFmtId="0" fontId="30" fillId="0" borderId="0"/>
    <xf numFmtId="0" fontId="29" fillId="0" borderId="0"/>
    <xf numFmtId="0" fontId="30" fillId="0" borderId="0"/>
    <xf numFmtId="0" fontId="30" fillId="0" borderId="0"/>
    <xf numFmtId="0" fontId="30" fillId="0" borderId="0"/>
    <xf numFmtId="0" fontId="30"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101" fillId="0" borderId="0"/>
    <xf numFmtId="0" fontId="30" fillId="0" borderId="0"/>
    <xf numFmtId="0" fontId="30" fillId="0" borderId="0"/>
    <xf numFmtId="0" fontId="30" fillId="0" borderId="0"/>
    <xf numFmtId="0" fontId="29" fillId="0" borderId="0"/>
    <xf numFmtId="0" fontId="29" fillId="0" borderId="0"/>
    <xf numFmtId="0" fontId="29" fillId="0" borderId="0"/>
    <xf numFmtId="0" fontId="29" fillId="0" borderId="0"/>
    <xf numFmtId="0" fontId="29" fillId="0" borderId="0"/>
    <xf numFmtId="0" fontId="29" fillId="0" borderId="0"/>
    <xf numFmtId="0" fontId="30" fillId="0" borderId="0"/>
    <xf numFmtId="0" fontId="30" fillId="0" borderId="0"/>
    <xf numFmtId="0" fontId="30" fillId="0" borderId="0"/>
    <xf numFmtId="0" fontId="30" fillId="0" borderId="0"/>
    <xf numFmtId="0" fontId="29" fillId="0" borderId="0"/>
    <xf numFmtId="0" fontId="29" fillId="0" borderId="0"/>
    <xf numFmtId="0" fontId="30" fillId="0" borderId="0"/>
    <xf numFmtId="0" fontId="30" fillId="0" borderId="0"/>
    <xf numFmtId="0" fontId="26" fillId="0" borderId="0"/>
    <xf numFmtId="0" fontId="30"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30"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33" fillId="0" borderId="0"/>
    <xf numFmtId="0" fontId="33" fillId="0" borderId="0"/>
    <xf numFmtId="0" fontId="30"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33"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30"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41" fillId="0" borderId="0"/>
    <xf numFmtId="0" fontId="41" fillId="0" borderId="0"/>
    <xf numFmtId="0" fontId="30" fillId="0" borderId="0"/>
    <xf numFmtId="0" fontId="41" fillId="0" borderId="0"/>
    <xf numFmtId="0" fontId="41" fillId="0" borderId="0"/>
    <xf numFmtId="0" fontId="42" fillId="0" borderId="0"/>
    <xf numFmtId="0" fontId="42" fillId="0" borderId="0"/>
    <xf numFmtId="0" fontId="33" fillId="0" borderId="0"/>
    <xf numFmtId="0" fontId="33" fillId="0" borderId="0"/>
    <xf numFmtId="0" fontId="30" fillId="0" borderId="0"/>
    <xf numFmtId="0" fontId="30" fillId="0" borderId="0"/>
    <xf numFmtId="0" fontId="30" fillId="0" borderId="0"/>
    <xf numFmtId="0" fontId="30" fillId="0" borderId="0"/>
    <xf numFmtId="0" fontId="42" fillId="0" borderId="0"/>
    <xf numFmtId="0" fontId="42" fillId="0" borderId="0"/>
    <xf numFmtId="0" fontId="29" fillId="0" borderId="0"/>
    <xf numFmtId="0" fontId="29" fillId="0" borderId="0"/>
    <xf numFmtId="0" fontId="29" fillId="0" borderId="0"/>
    <xf numFmtId="0" fontId="29" fillId="0" borderId="0"/>
    <xf numFmtId="0" fontId="101" fillId="0" borderId="0"/>
    <xf numFmtId="0" fontId="101"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30" fillId="0" borderId="0"/>
    <xf numFmtId="0" fontId="30"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30" fillId="0" borderId="0"/>
    <xf numFmtId="0" fontId="30"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101"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38" fillId="0" borderId="0"/>
    <xf numFmtId="0" fontId="30"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30" fillId="0" borderId="0"/>
    <xf numFmtId="0" fontId="30" fillId="0" borderId="0"/>
    <xf numFmtId="0" fontId="29" fillId="0" borderId="0"/>
    <xf numFmtId="0" fontId="29" fillId="0" borderId="0"/>
    <xf numFmtId="0" fontId="29" fillId="0" borderId="0"/>
    <xf numFmtId="0" fontId="29" fillId="0" borderId="0"/>
    <xf numFmtId="0" fontId="26" fillId="0" borderId="0"/>
    <xf numFmtId="0" fontId="26"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30" fillId="0" borderId="0"/>
    <xf numFmtId="0" fontId="30"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30" fillId="0" borderId="0"/>
    <xf numFmtId="0" fontId="30" fillId="0" borderId="0"/>
    <xf numFmtId="0" fontId="30" fillId="0" borderId="0"/>
    <xf numFmtId="0" fontId="30"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9" fillId="0" borderId="0"/>
    <xf numFmtId="0" fontId="101"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101"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53" fillId="0" borderId="0"/>
    <xf numFmtId="0" fontId="29"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42"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9" fillId="0" borderId="0"/>
    <xf numFmtId="0" fontId="29" fillId="0" borderId="0"/>
    <xf numFmtId="0" fontId="30" fillId="0" borderId="0"/>
    <xf numFmtId="0" fontId="29" fillId="0" borderId="0"/>
    <xf numFmtId="0" fontId="30" fillId="0" borderId="0"/>
    <xf numFmtId="0" fontId="26" fillId="0" borderId="0"/>
    <xf numFmtId="0" fontId="26" fillId="0" borderId="0"/>
    <xf numFmtId="0" fontId="30"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30" fillId="0" borderId="0"/>
    <xf numFmtId="0" fontId="30" fillId="0" borderId="0"/>
    <xf numFmtId="0" fontId="30" fillId="0" borderId="0"/>
    <xf numFmtId="0" fontId="30" fillId="0" borderId="0"/>
    <xf numFmtId="0" fontId="30" fillId="0" borderId="0"/>
    <xf numFmtId="0" fontId="30" fillId="0" borderId="0"/>
    <xf numFmtId="0" fontId="42" fillId="0" borderId="0"/>
    <xf numFmtId="0" fontId="33" fillId="0" borderId="0"/>
    <xf numFmtId="0" fontId="30" fillId="0" borderId="0"/>
    <xf numFmtId="0" fontId="30" fillId="0" borderId="0"/>
    <xf numFmtId="0" fontId="30" fillId="0" borderId="0"/>
    <xf numFmtId="0" fontId="30"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30" fillId="0" borderId="0"/>
    <xf numFmtId="0" fontId="30"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9" fillId="0" borderId="0"/>
    <xf numFmtId="0" fontId="30" fillId="0" borderId="0"/>
    <xf numFmtId="0" fontId="45" fillId="0" borderId="0"/>
    <xf numFmtId="0" fontId="29" fillId="0" borderId="0"/>
    <xf numFmtId="0" fontId="29" fillId="0" borderId="0"/>
    <xf numFmtId="0" fontId="33" fillId="46" borderId="40" applyNumberFormat="0" applyFont="0" applyAlignment="0" applyProtection="0"/>
    <xf numFmtId="0" fontId="33" fillId="46" borderId="40" applyNumberFormat="0" applyFont="0" applyAlignment="0" applyProtection="0"/>
    <xf numFmtId="0" fontId="33" fillId="46" borderId="40" applyNumberFormat="0" applyFont="0" applyAlignment="0" applyProtection="0"/>
    <xf numFmtId="0" fontId="42" fillId="53" borderId="38" applyNumberFormat="0" applyFont="0" applyAlignment="0" applyProtection="0"/>
    <xf numFmtId="0" fontId="42" fillId="53" borderId="38" applyNumberFormat="0" applyFont="0" applyAlignment="0" applyProtection="0"/>
    <xf numFmtId="0" fontId="33" fillId="46" borderId="40" applyNumberFormat="0" applyFont="0" applyAlignment="0" applyProtection="0"/>
    <xf numFmtId="0" fontId="29" fillId="53" borderId="38" applyNumberFormat="0" applyFont="0" applyAlignment="0" applyProtection="0"/>
    <xf numFmtId="0" fontId="33" fillId="46" borderId="40" applyNumberFormat="0" applyFont="0" applyAlignment="0" applyProtection="0"/>
    <xf numFmtId="0" fontId="29" fillId="53" borderId="38" applyNumberFormat="0" applyFont="0" applyAlignment="0" applyProtection="0"/>
    <xf numFmtId="0" fontId="38" fillId="26" borderId="40" applyNumberFormat="0" applyFont="0" applyAlignment="0" applyProtection="0"/>
    <xf numFmtId="0" fontId="42" fillId="53" borderId="38" applyNumberFormat="0" applyFont="0" applyAlignment="0" applyProtection="0"/>
    <xf numFmtId="0" fontId="42" fillId="53" borderId="38" applyNumberFormat="0" applyFont="0" applyAlignment="0" applyProtection="0"/>
    <xf numFmtId="0" fontId="42" fillId="53" borderId="38" applyNumberFormat="0" applyFont="0" applyAlignment="0" applyProtection="0"/>
    <xf numFmtId="0" fontId="33" fillId="46" borderId="40" applyNumberFormat="0" applyFont="0" applyAlignment="0" applyProtection="0"/>
    <xf numFmtId="0" fontId="42" fillId="53" borderId="38" applyNumberFormat="0" applyFont="0" applyAlignment="0" applyProtection="0"/>
    <xf numFmtId="0" fontId="42" fillId="53" borderId="38" applyNumberFormat="0" applyFont="0" applyAlignment="0" applyProtection="0"/>
    <xf numFmtId="0" fontId="26" fillId="53" borderId="38" applyNumberFormat="0" applyFont="0" applyAlignment="0" applyProtection="0"/>
    <xf numFmtId="0" fontId="26" fillId="53" borderId="38" applyNumberFormat="0" applyFont="0" applyAlignment="0" applyProtection="0"/>
    <xf numFmtId="0" fontId="26" fillId="53" borderId="38" applyNumberFormat="0" applyFont="0" applyAlignment="0" applyProtection="0"/>
    <xf numFmtId="0" fontId="26" fillId="53" borderId="38" applyNumberFormat="0" applyFont="0" applyAlignment="0" applyProtection="0"/>
    <xf numFmtId="0" fontId="26" fillId="53" borderId="38" applyNumberFormat="0" applyFont="0" applyAlignment="0" applyProtection="0"/>
    <xf numFmtId="0" fontId="26" fillId="53" borderId="38" applyNumberFormat="0" applyFont="0" applyAlignment="0" applyProtection="0"/>
    <xf numFmtId="0" fontId="26" fillId="53" borderId="38" applyNumberFormat="0" applyFont="0" applyAlignment="0" applyProtection="0"/>
    <xf numFmtId="0" fontId="26" fillId="53" borderId="38" applyNumberFormat="0" applyFont="0" applyAlignment="0" applyProtection="0"/>
    <xf numFmtId="0" fontId="26" fillId="53" borderId="38" applyNumberFormat="0" applyFont="0" applyAlignment="0" applyProtection="0"/>
    <xf numFmtId="0" fontId="26" fillId="53" borderId="38" applyNumberFormat="0" applyFont="0" applyAlignment="0" applyProtection="0"/>
    <xf numFmtId="0" fontId="26" fillId="53" borderId="38" applyNumberFormat="0" applyFont="0" applyAlignment="0" applyProtection="0"/>
    <xf numFmtId="0" fontId="26" fillId="53" borderId="38" applyNumberFormat="0" applyFont="0" applyAlignment="0" applyProtection="0"/>
    <xf numFmtId="0" fontId="26" fillId="53" borderId="38" applyNumberFormat="0" applyFont="0" applyAlignment="0" applyProtection="0"/>
    <xf numFmtId="0" fontId="26" fillId="53" borderId="38" applyNumberFormat="0" applyFont="0" applyAlignment="0" applyProtection="0"/>
    <xf numFmtId="0" fontId="26" fillId="53" borderId="38" applyNumberFormat="0" applyFont="0" applyAlignment="0" applyProtection="0"/>
    <xf numFmtId="0" fontId="33" fillId="46" borderId="40" applyNumberFormat="0" applyFont="0" applyAlignment="0" applyProtection="0"/>
    <xf numFmtId="0" fontId="26" fillId="53" borderId="38" applyNumberFormat="0" applyFont="0" applyAlignment="0" applyProtection="0"/>
    <xf numFmtId="0" fontId="26" fillId="53" borderId="38" applyNumberFormat="0" applyFont="0" applyAlignment="0" applyProtection="0"/>
    <xf numFmtId="0" fontId="33" fillId="46" borderId="40" applyNumberFormat="0" applyFont="0" applyAlignment="0" applyProtection="0"/>
    <xf numFmtId="0" fontId="42" fillId="53" borderId="38" applyNumberFormat="0" applyFont="0" applyAlignment="0" applyProtection="0"/>
    <xf numFmtId="0" fontId="29" fillId="53" borderId="38" applyNumberFormat="0" applyFont="0" applyAlignment="0" applyProtection="0"/>
    <xf numFmtId="0" fontId="42" fillId="53" borderId="38" applyNumberFormat="0" applyFont="0" applyAlignment="0" applyProtection="0"/>
    <xf numFmtId="0" fontId="42" fillId="53" borderId="38" applyNumberFormat="0" applyFont="0" applyAlignment="0" applyProtection="0"/>
    <xf numFmtId="0" fontId="42" fillId="53" borderId="38" applyNumberFormat="0" applyFont="0" applyAlignment="0" applyProtection="0"/>
    <xf numFmtId="0" fontId="71" fillId="7" borderId="44" applyNumberFormat="0" applyAlignment="0" applyProtection="0"/>
    <xf numFmtId="0" fontId="71" fillId="80" borderId="44" applyNumberFormat="0" applyAlignment="0" applyProtection="0"/>
    <xf numFmtId="0" fontId="71" fillId="80" borderId="44" applyNumberFormat="0" applyAlignment="0" applyProtection="0"/>
    <xf numFmtId="0" fontId="71" fillId="39" borderId="44" applyNumberFormat="0" applyAlignment="0" applyProtection="0"/>
    <xf numFmtId="0" fontId="71" fillId="80" borderId="44" applyNumberFormat="0" applyAlignment="0" applyProtection="0"/>
    <xf numFmtId="0" fontId="83" fillId="51" borderId="35" applyNumberFormat="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42"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42"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42" fillId="0" borderId="0" applyFont="0" applyFill="0" applyBorder="0" applyAlignment="0" applyProtection="0"/>
    <xf numFmtId="9" fontId="33" fillId="0" borderId="0" applyFont="0" applyFill="0" applyBorder="0" applyAlignment="0" applyProtection="0"/>
    <xf numFmtId="9" fontId="42"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42"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92" fillId="0" borderId="0" applyFont="0" applyFill="0" applyBorder="0" applyAlignment="0" applyProtection="0"/>
    <xf numFmtId="9" fontId="92"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42"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42"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42"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42"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29"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42"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42"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45" fillId="0" borderId="0" applyFont="0" applyFill="0" applyBorder="0" applyAlignment="0" applyProtection="0"/>
    <xf numFmtId="9" fontId="42" fillId="0" borderId="0" applyFont="0" applyFill="0" applyBorder="0" applyAlignment="0" applyProtection="0"/>
    <xf numFmtId="9" fontId="29"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29" fillId="0" borderId="0" applyFont="0" applyFill="0" applyBorder="0" applyAlignment="0" applyProtection="0"/>
    <xf numFmtId="9" fontId="42"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42"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5" fillId="0" borderId="0" applyFont="0" applyFill="0" applyBorder="0" applyAlignment="0" applyProtection="0"/>
    <xf numFmtId="9" fontId="29" fillId="0" borderId="0" applyFont="0" applyFill="0" applyBorder="0" applyAlignment="0" applyProtection="0"/>
    <xf numFmtId="9" fontId="41"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41"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42" fillId="0" borderId="0" applyFont="0" applyFill="0" applyBorder="0" applyAlignment="0" applyProtection="0"/>
    <xf numFmtId="9" fontId="26" fillId="0" borderId="0" applyFont="0" applyFill="0" applyBorder="0" applyAlignment="0" applyProtection="0"/>
    <xf numFmtId="9" fontId="42" fillId="0" borderId="0" applyFont="0" applyFill="0" applyBorder="0" applyAlignment="0" applyProtection="0"/>
    <xf numFmtId="9" fontId="41"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41" fillId="0" borderId="0" applyFont="0" applyFill="0" applyBorder="0" applyAlignment="0" applyProtection="0"/>
    <xf numFmtId="9" fontId="45"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30" fillId="0" borderId="0" applyFont="0" applyFill="0" applyBorder="0" applyAlignment="0" applyProtection="0"/>
    <xf numFmtId="9" fontId="29" fillId="0" borderId="0" applyFont="0" applyFill="0" applyBorder="0" applyAlignment="0" applyProtection="0"/>
    <xf numFmtId="0" fontId="36" fillId="0" borderId="3">
      <alignment horizontal="center"/>
    </xf>
    <xf numFmtId="0" fontId="36" fillId="0" borderId="3">
      <alignment horizontal="center"/>
    </xf>
    <xf numFmtId="0" fontId="36" fillId="0" borderId="3">
      <alignment horizontal="center"/>
    </xf>
    <xf numFmtId="4" fontId="102" fillId="45" borderId="45" applyNumberFormat="0" applyProtection="0">
      <alignment vertical="center"/>
    </xf>
    <xf numFmtId="4" fontId="103" fillId="81" borderId="45" applyNumberFormat="0" applyProtection="0">
      <alignment vertical="center"/>
    </xf>
    <xf numFmtId="4" fontId="102" fillId="81" borderId="45" applyNumberFormat="0" applyProtection="0">
      <alignment horizontal="left" vertical="center" indent="1"/>
    </xf>
    <xf numFmtId="0" fontId="102" fillId="81" borderId="45" applyNumberFormat="0" applyProtection="0">
      <alignment horizontal="left" vertical="top" indent="1"/>
    </xf>
    <xf numFmtId="4" fontId="102" fillId="82" borderId="0" applyNumberFormat="0" applyProtection="0">
      <alignment horizontal="left" vertical="center" indent="1"/>
    </xf>
    <xf numFmtId="4" fontId="41" fillId="9" borderId="45" applyNumberFormat="0" applyProtection="0">
      <alignment horizontal="right" vertical="center"/>
    </xf>
    <xf numFmtId="4" fontId="41" fillId="15" borderId="45" applyNumberFormat="0" applyProtection="0">
      <alignment horizontal="right" vertical="center"/>
    </xf>
    <xf numFmtId="4" fontId="41" fillId="30" borderId="45" applyNumberFormat="0" applyProtection="0">
      <alignment horizontal="right" vertical="center"/>
    </xf>
    <xf numFmtId="4" fontId="41" fillId="17" borderId="45" applyNumberFormat="0" applyProtection="0">
      <alignment horizontal="right" vertical="center"/>
    </xf>
    <xf numFmtId="4" fontId="41" fillId="21" borderId="45" applyNumberFormat="0" applyProtection="0">
      <alignment horizontal="right" vertical="center"/>
    </xf>
    <xf numFmtId="4" fontId="41" fillId="37" borderId="45" applyNumberFormat="0" applyProtection="0">
      <alignment horizontal="right" vertical="center"/>
    </xf>
    <xf numFmtId="4" fontId="41" fillId="32" borderId="45" applyNumberFormat="0" applyProtection="0">
      <alignment horizontal="right" vertical="center"/>
    </xf>
    <xf numFmtId="4" fontId="41" fillId="83" borderId="45" applyNumberFormat="0" applyProtection="0">
      <alignment horizontal="right" vertical="center"/>
    </xf>
    <xf numFmtId="4" fontId="41" fillId="16" borderId="45" applyNumberFormat="0" applyProtection="0">
      <alignment horizontal="right" vertical="center"/>
    </xf>
    <xf numFmtId="4" fontId="102" fillId="84" borderId="46" applyNumberFormat="0" applyProtection="0">
      <alignment horizontal="left" vertical="center" indent="1"/>
    </xf>
    <xf numFmtId="4" fontId="102" fillId="84" borderId="46" applyNumberFormat="0" applyProtection="0">
      <alignment horizontal="left" vertical="center" indent="1"/>
    </xf>
    <xf numFmtId="4" fontId="41" fillId="85" borderId="0" applyNumberFormat="0" applyProtection="0">
      <alignment horizontal="left" vertical="center" indent="1"/>
    </xf>
    <xf numFmtId="4" fontId="104" fillId="86" borderId="0" applyNumberFormat="0" applyProtection="0">
      <alignment horizontal="left" vertical="center" indent="1"/>
    </xf>
    <xf numFmtId="4" fontId="41" fillId="87" borderId="45" applyNumberFormat="0" applyProtection="0">
      <alignment horizontal="right" vertical="center"/>
    </xf>
    <xf numFmtId="4" fontId="41" fillId="85" borderId="0" applyNumberFormat="0" applyProtection="0">
      <alignment horizontal="left" vertical="center" indent="1"/>
    </xf>
    <xf numFmtId="4" fontId="41" fillId="82" borderId="0" applyNumberFormat="0" applyProtection="0">
      <alignment horizontal="left" vertical="center" indent="1"/>
    </xf>
    <xf numFmtId="0" fontId="30" fillId="86" borderId="45" applyNumberFormat="0" applyProtection="0">
      <alignment horizontal="left" vertical="center" indent="1"/>
    </xf>
    <xf numFmtId="0" fontId="30" fillId="86" borderId="45" applyNumberFormat="0" applyProtection="0">
      <alignment horizontal="left" vertical="top" indent="1"/>
    </xf>
    <xf numFmtId="0" fontId="30" fillId="82" borderId="45" applyNumberFormat="0" applyProtection="0">
      <alignment horizontal="left" vertical="center" indent="1"/>
    </xf>
    <xf numFmtId="0" fontId="30" fillId="82" borderId="45" applyNumberFormat="0" applyProtection="0">
      <alignment horizontal="left" vertical="top" indent="1"/>
    </xf>
    <xf numFmtId="0" fontId="30" fillId="88" borderId="45" applyNumberFormat="0" applyProtection="0">
      <alignment horizontal="left" vertical="center" indent="1"/>
    </xf>
    <xf numFmtId="0" fontId="30" fillId="88" borderId="45" applyNumberFormat="0" applyProtection="0">
      <alignment horizontal="left" vertical="top" indent="1"/>
    </xf>
    <xf numFmtId="0" fontId="30" fillId="4" borderId="45" applyNumberFormat="0" applyProtection="0">
      <alignment horizontal="left" vertical="center" indent="1"/>
    </xf>
    <xf numFmtId="0" fontId="30" fillId="4" borderId="45" applyNumberFormat="0" applyProtection="0">
      <alignment horizontal="left" vertical="top" indent="1"/>
    </xf>
    <xf numFmtId="4" fontId="41" fillId="89" borderId="45" applyNumberFormat="0" applyProtection="0">
      <alignment vertical="center"/>
    </xf>
    <xf numFmtId="4" fontId="105" fillId="89" borderId="45" applyNumberFormat="0" applyProtection="0">
      <alignment vertical="center"/>
    </xf>
    <xf numFmtId="4" fontId="41" fillId="89" borderId="45" applyNumberFormat="0" applyProtection="0">
      <alignment horizontal="left" vertical="center" indent="1"/>
    </xf>
    <xf numFmtId="0" fontId="41" fillId="89" borderId="45" applyNumberFormat="0" applyProtection="0">
      <alignment horizontal="left" vertical="top" indent="1"/>
    </xf>
    <xf numFmtId="4" fontId="41" fillId="90" borderId="44" applyNumberFormat="0" applyProtection="0">
      <alignment horizontal="right" vertical="center"/>
    </xf>
    <xf numFmtId="4" fontId="105" fillId="85" borderId="45" applyNumberFormat="0" applyProtection="0">
      <alignment horizontal="right" vertical="center"/>
    </xf>
    <xf numFmtId="0" fontId="30" fillId="91" borderId="44" applyNumberFormat="0" applyProtection="0">
      <alignment horizontal="left" vertical="center" indent="1"/>
    </xf>
    <xf numFmtId="0" fontId="41" fillId="82" borderId="45" applyNumberFormat="0" applyProtection="0">
      <alignment horizontal="left" vertical="top" indent="1"/>
    </xf>
    <xf numFmtId="4" fontId="106" fillId="92" borderId="0" applyNumberFormat="0" applyProtection="0">
      <alignment horizontal="left" vertical="center" indent="1"/>
    </xf>
    <xf numFmtId="4" fontId="107" fillId="85" borderId="45" applyNumberFormat="0" applyProtection="0">
      <alignment horizontal="right" vertical="center"/>
    </xf>
    <xf numFmtId="0" fontId="73" fillId="0" borderId="0" applyNumberFormat="0" applyFill="0" applyBorder="0" applyAlignment="0" applyProtection="0"/>
    <xf numFmtId="0" fontId="38" fillId="0" borderId="47" applyNumberFormat="0" applyFill="0" applyAlignment="0" applyProtection="0"/>
    <xf numFmtId="0" fontId="39" fillId="0" borderId="39" applyNumberFormat="0" applyFill="0" applyAlignment="0" applyProtection="0"/>
    <xf numFmtId="0" fontId="44" fillId="0" borderId="48" applyNumberFormat="0" applyFill="0" applyAlignment="0" applyProtection="0"/>
    <xf numFmtId="0" fontId="38" fillId="0" borderId="47" applyNumberFormat="0" applyFill="0" applyAlignment="0" applyProtection="0"/>
    <xf numFmtId="0" fontId="39" fillId="0" borderId="39" applyNumberFormat="0" applyFill="0" applyAlignment="0" applyProtection="0"/>
    <xf numFmtId="0" fontId="38" fillId="0" borderId="47" applyNumberFormat="0" applyFill="0" applyAlignment="0" applyProtection="0"/>
    <xf numFmtId="0" fontId="38" fillId="0" borderId="47" applyNumberFormat="0" applyFill="0" applyAlignment="0" applyProtection="0"/>
    <xf numFmtId="0" fontId="35" fillId="0" borderId="39" applyNumberFormat="0" applyFill="0" applyAlignment="0" applyProtection="0"/>
    <xf numFmtId="0" fontId="35" fillId="0" borderId="39" applyNumberFormat="0" applyFill="0" applyAlignment="0" applyProtection="0"/>
    <xf numFmtId="0" fontId="38" fillId="0" borderId="47" applyNumberFormat="0" applyFill="0" applyAlignment="0" applyProtection="0"/>
    <xf numFmtId="0" fontId="38" fillId="0" borderId="47" applyNumberFormat="0" applyFill="0" applyAlignment="0" applyProtection="0"/>
    <xf numFmtId="0" fontId="38" fillId="0" borderId="47" applyNumberFormat="0" applyFill="0" applyAlignment="0" applyProtection="0"/>
    <xf numFmtId="0" fontId="7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9" fontId="29" fillId="0" borderId="0" applyFont="0" applyFill="0" applyBorder="0" applyAlignment="0" applyProtection="0"/>
    <xf numFmtId="4" fontId="108" fillId="0" borderId="0" applyFont="0" applyFill="0" applyBorder="0" applyAlignment="0" applyProtection="0"/>
    <xf numFmtId="49" fontId="52" fillId="0" borderId="30">
      <alignment horizontal="right" wrapText="1"/>
    </xf>
    <xf numFmtId="43" fontId="42" fillId="0" borderId="0" applyFont="0" applyFill="0" applyBorder="0" applyAlignment="0" applyProtection="0"/>
    <xf numFmtId="43" fontId="30" fillId="0" borderId="0" applyFont="0" applyFill="0" applyBorder="0" applyAlignment="0" applyProtection="0"/>
    <xf numFmtId="43" fontId="54" fillId="0" borderId="0" applyFont="0" applyFill="0" applyBorder="0" applyAlignment="0" applyProtection="0"/>
    <xf numFmtId="0" fontId="29" fillId="0" borderId="0"/>
    <xf numFmtId="0" fontId="33" fillId="0" borderId="0"/>
    <xf numFmtId="9" fontId="42" fillId="0" borderId="0" applyFont="0" applyFill="0" applyBorder="0" applyAlignment="0" applyProtection="0"/>
    <xf numFmtId="0" fontId="71" fillId="7" borderId="438" applyNumberFormat="0" applyAlignment="0" applyProtection="0"/>
    <xf numFmtId="0" fontId="42" fillId="46" borderId="1021" applyNumberFormat="0" applyFont="0" applyAlignment="0" applyProtection="0"/>
    <xf numFmtId="0" fontId="66" fillId="35" borderId="550" applyNumberFormat="0" applyAlignment="0" applyProtection="0"/>
    <xf numFmtId="0" fontId="38" fillId="26" borderId="241" applyNumberFormat="0" applyFont="0" applyAlignment="0" applyProtection="0"/>
    <xf numFmtId="0" fontId="66" fillId="35" borderId="1332" applyNumberFormat="0" applyAlignment="0" applyProtection="0"/>
    <xf numFmtId="49" fontId="52" fillId="0" borderId="87">
      <alignment horizontal="right" wrapText="1"/>
    </xf>
    <xf numFmtId="10" fontId="57" fillId="2" borderId="825" applyNumberFormat="0" applyBorder="0" applyAlignment="0" applyProtection="0"/>
    <xf numFmtId="10" fontId="57" fillId="2" borderId="624" applyNumberFormat="0" applyBorder="0" applyAlignment="0" applyProtection="0"/>
    <xf numFmtId="0" fontId="66" fillId="35" borderId="173" applyNumberFormat="0" applyAlignment="0" applyProtection="0"/>
    <xf numFmtId="0" fontId="42" fillId="46" borderId="433" applyNumberFormat="0" applyFont="0" applyAlignment="0" applyProtection="0"/>
    <xf numFmtId="0" fontId="38" fillId="26" borderId="281" applyNumberFormat="0" applyFont="0" applyAlignment="0" applyProtection="0"/>
    <xf numFmtId="0" fontId="66" fillId="35" borderId="1332" applyNumberFormat="0" applyAlignment="0" applyProtection="0"/>
    <xf numFmtId="0" fontId="71" fillId="39" borderId="246" applyNumberFormat="0" applyAlignment="0" applyProtection="0"/>
    <xf numFmtId="0" fontId="44" fillId="0" borderId="590" applyNumberFormat="0" applyFill="0" applyAlignment="0" applyProtection="0"/>
    <xf numFmtId="0" fontId="44" fillId="0" borderId="1134" applyNumberFormat="0" applyFill="0" applyAlignment="0" applyProtection="0"/>
    <xf numFmtId="0" fontId="42" fillId="46" borderId="742" applyNumberFormat="0" applyFont="0" applyAlignment="0" applyProtection="0"/>
    <xf numFmtId="0" fontId="66" fillId="13" borderId="746" applyNumberFormat="0" applyAlignment="0" applyProtection="0"/>
    <xf numFmtId="0" fontId="71" fillId="7" borderId="478" applyNumberFormat="0" applyAlignment="0" applyProtection="0"/>
    <xf numFmtId="0" fontId="50" fillId="39" borderId="437" applyNumberFormat="0" applyAlignment="0" applyProtection="0"/>
    <xf numFmtId="0" fontId="66" fillId="13" borderId="550" applyNumberFormat="0" applyAlignment="0" applyProtection="0"/>
    <xf numFmtId="0" fontId="31" fillId="0" borderId="323">
      <alignment horizontal="left" vertical="center"/>
    </xf>
    <xf numFmtId="0" fontId="50" fillId="39" borderId="1065" applyNumberFormat="0" applyAlignment="0" applyProtection="0"/>
    <xf numFmtId="0" fontId="66" fillId="35" borderId="245" applyNumberFormat="0" applyAlignment="0" applyProtection="0"/>
    <xf numFmtId="0" fontId="42" fillId="46" borderId="864" applyNumberFormat="0" applyFont="0" applyAlignment="0" applyProtection="0"/>
    <xf numFmtId="10" fontId="57" fillId="2" borderId="1209" applyNumberFormat="0" applyBorder="0" applyAlignment="0" applyProtection="0"/>
    <xf numFmtId="0" fontId="42" fillId="46" borderId="281" applyNumberFormat="0" applyFont="0" applyAlignment="0" applyProtection="0"/>
    <xf numFmtId="0" fontId="49" fillId="7" borderId="706" applyNumberFormat="0" applyAlignment="0" applyProtection="0"/>
    <xf numFmtId="0" fontId="66" fillId="35" borderId="1097" applyNumberFormat="0" applyAlignment="0" applyProtection="0"/>
    <xf numFmtId="0" fontId="66" fillId="35" borderId="1212" applyNumberFormat="0" applyAlignment="0" applyProtection="0"/>
    <xf numFmtId="49" fontId="52" fillId="0" borderId="701">
      <alignment horizontal="right" wrapText="1"/>
    </xf>
    <xf numFmtId="0" fontId="50" fillId="39" borderId="213" applyNumberFormat="0" applyAlignment="0" applyProtection="0"/>
    <xf numFmtId="0" fontId="71" fillId="7" borderId="1173" applyNumberFormat="0" applyAlignment="0" applyProtection="0"/>
    <xf numFmtId="0" fontId="31" fillId="0" borderId="355">
      <alignment horizontal="left" vertical="center"/>
    </xf>
    <xf numFmtId="0" fontId="66" fillId="35" borderId="518" applyNumberFormat="0" applyAlignment="0" applyProtection="0"/>
    <xf numFmtId="0" fontId="42" fillId="46" borderId="241" applyNumberFormat="0" applyFont="0" applyAlignment="0" applyProtection="0"/>
    <xf numFmtId="0" fontId="66" fillId="13" borderId="356" applyNumberFormat="0" applyAlignment="0" applyProtection="0"/>
    <xf numFmtId="0" fontId="71" fillId="7" borderId="398" applyNumberFormat="0" applyAlignment="0" applyProtection="0"/>
    <xf numFmtId="10" fontId="57" fillId="2" borderId="170" applyNumberFormat="0" applyBorder="0" applyAlignment="0" applyProtection="0"/>
    <xf numFmtId="0" fontId="66" fillId="35" borderId="324" applyNumberFormat="0" applyAlignment="0" applyProtection="0"/>
    <xf numFmtId="10" fontId="57" fillId="2" borderId="282" applyNumberFormat="0" applyBorder="0" applyAlignment="0" applyProtection="0"/>
    <xf numFmtId="10" fontId="57" fillId="2" borderId="210" applyNumberFormat="0" applyBorder="0" applyAlignment="0" applyProtection="0"/>
    <xf numFmtId="0" fontId="71" fillId="39" borderId="747" applyNumberFormat="0" applyAlignment="0" applyProtection="0"/>
    <xf numFmtId="0" fontId="71" fillId="7" borderId="666" applyNumberFormat="0" applyAlignment="0" applyProtection="0"/>
    <xf numFmtId="49" fontId="52" fillId="0" borderId="168">
      <alignment horizontal="right" wrapText="1"/>
    </xf>
    <xf numFmtId="0" fontId="38" fillId="26" borderId="352" applyNumberFormat="0" applyFont="0" applyAlignment="0" applyProtection="0"/>
    <xf numFmtId="10" fontId="57" fillId="2" borderId="515" applyNumberFormat="0" applyBorder="0" applyAlignment="0" applyProtection="0"/>
    <xf numFmtId="0" fontId="66" fillId="35" borderId="285" applyNumberFormat="0" applyAlignment="0" applyProtection="0"/>
    <xf numFmtId="0" fontId="42" fillId="46" borderId="514" applyNumberFormat="0" applyFont="0" applyAlignment="0" applyProtection="0"/>
    <xf numFmtId="0" fontId="33" fillId="0" borderId="0"/>
    <xf numFmtId="0" fontId="49" fillId="7" borderId="52" applyNumberFormat="0" applyAlignment="0" applyProtection="0"/>
    <xf numFmtId="0" fontId="50" fillId="39" borderId="52" applyNumberFormat="0" applyAlignment="0" applyProtection="0"/>
    <xf numFmtId="44" fontId="33" fillId="0" borderId="0" applyFont="0" applyFill="0" applyBorder="0" applyAlignment="0" applyProtection="0"/>
    <xf numFmtId="0" fontId="31" fillId="0" borderId="51">
      <alignment horizontal="left" vertical="center"/>
    </xf>
    <xf numFmtId="10" fontId="57" fillId="2" borderId="49" applyNumberFormat="0" applyBorder="0" applyAlignment="0" applyProtection="0"/>
    <xf numFmtId="0" fontId="66" fillId="35" borderId="52" applyNumberFormat="0" applyAlignment="0" applyProtection="0"/>
    <xf numFmtId="0" fontId="66" fillId="35" borderId="52" applyNumberFormat="0" applyAlignment="0" applyProtection="0"/>
    <xf numFmtId="0" fontId="66" fillId="13" borderId="52" applyNumberFormat="0" applyAlignment="0" applyProtection="0"/>
    <xf numFmtId="0" fontId="42" fillId="46" borderId="40" applyNumberFormat="0" applyFont="0" applyAlignment="0" applyProtection="0"/>
    <xf numFmtId="0" fontId="42" fillId="46" borderId="40" applyNumberFormat="0" applyFont="0" applyAlignment="0" applyProtection="0"/>
    <xf numFmtId="0" fontId="71" fillId="7" borderId="53" applyNumberFormat="0" applyAlignment="0" applyProtection="0"/>
    <xf numFmtId="0" fontId="71" fillId="39" borderId="53" applyNumberFormat="0" applyAlignment="0" applyProtection="0"/>
    <xf numFmtId="0" fontId="44" fillId="0" borderId="54" applyNumberFormat="0" applyFill="0" applyAlignment="0" applyProtection="0"/>
    <xf numFmtId="0" fontId="44" fillId="0" borderId="55" applyNumberFormat="0" applyFill="0" applyAlignment="0" applyProtection="0"/>
    <xf numFmtId="0" fontId="26" fillId="0" borderId="0"/>
    <xf numFmtId="49" fontId="52" fillId="0" borderId="50">
      <alignment horizontal="right" wrapText="1"/>
    </xf>
    <xf numFmtId="0" fontId="66" fillId="13" borderId="71" applyNumberFormat="0" applyAlignment="0" applyProtection="0"/>
    <xf numFmtId="0" fontId="66" fillId="35" borderId="71" applyNumberFormat="0" applyAlignment="0" applyProtection="0"/>
    <xf numFmtId="0" fontId="66" fillId="35" borderId="71" applyNumberFormat="0" applyAlignment="0" applyProtection="0"/>
    <xf numFmtId="10" fontId="57" fillId="2" borderId="68" applyNumberFormat="0" applyBorder="0" applyAlignment="0" applyProtection="0"/>
    <xf numFmtId="0" fontId="31" fillId="0" borderId="70">
      <alignment horizontal="left" vertical="center"/>
    </xf>
    <xf numFmtId="0" fontId="50" fillId="39" borderId="71" applyNumberFormat="0" applyAlignment="0" applyProtection="0"/>
    <xf numFmtId="0" fontId="49" fillId="7" borderId="71" applyNumberFormat="0" applyAlignment="0" applyProtection="0"/>
    <xf numFmtId="0" fontId="49" fillId="7" borderId="59" applyNumberFormat="0" applyAlignment="0" applyProtection="0"/>
    <xf numFmtId="0" fontId="50" fillId="39" borderId="59" applyNumberFormat="0" applyAlignment="0" applyProtection="0"/>
    <xf numFmtId="0" fontId="31" fillId="0" borderId="58">
      <alignment horizontal="left" vertical="center"/>
    </xf>
    <xf numFmtId="10" fontId="57" fillId="2" borderId="56" applyNumberFormat="0" applyBorder="0" applyAlignment="0" applyProtection="0"/>
    <xf numFmtId="0" fontId="66" fillId="35" borderId="59" applyNumberFormat="0" applyAlignment="0" applyProtection="0"/>
    <xf numFmtId="0" fontId="66" fillId="35" borderId="59" applyNumberFormat="0" applyAlignment="0" applyProtection="0"/>
    <xf numFmtId="0" fontId="66" fillId="13" borderId="59" applyNumberFormat="0" applyAlignment="0" applyProtection="0"/>
    <xf numFmtId="0" fontId="38" fillId="26" borderId="40" applyNumberFormat="0" applyFont="0" applyAlignment="0" applyProtection="0"/>
    <xf numFmtId="0" fontId="42" fillId="46" borderId="40" applyNumberFormat="0" applyFont="0" applyAlignment="0" applyProtection="0"/>
    <xf numFmtId="0" fontId="42" fillId="46" borderId="40" applyNumberFormat="0" applyFont="0" applyAlignment="0" applyProtection="0"/>
    <xf numFmtId="0" fontId="26" fillId="0" borderId="0"/>
    <xf numFmtId="49" fontId="52" fillId="0" borderId="57">
      <alignment horizontal="right" wrapText="1"/>
    </xf>
    <xf numFmtId="0" fontId="49" fillId="7" borderId="59" applyNumberFormat="0" applyAlignment="0" applyProtection="0"/>
    <xf numFmtId="0" fontId="50" fillId="39" borderId="59" applyNumberFormat="0" applyAlignment="0" applyProtection="0"/>
    <xf numFmtId="0" fontId="31" fillId="0" borderId="58">
      <alignment horizontal="left" vertical="center"/>
    </xf>
    <xf numFmtId="10" fontId="57" fillId="2" borderId="56" applyNumberFormat="0" applyBorder="0" applyAlignment="0" applyProtection="0"/>
    <xf numFmtId="0" fontId="66" fillId="35" borderId="59" applyNumberFormat="0" applyAlignment="0" applyProtection="0"/>
    <xf numFmtId="0" fontId="66" fillId="35" borderId="59" applyNumberFormat="0" applyAlignment="0" applyProtection="0"/>
    <xf numFmtId="0" fontId="66" fillId="13" borderId="59" applyNumberFormat="0" applyAlignment="0" applyProtection="0"/>
    <xf numFmtId="0" fontId="38" fillId="26" borderId="40" applyNumberFormat="0" applyFont="0" applyAlignment="0" applyProtection="0"/>
    <xf numFmtId="0" fontId="42" fillId="46" borderId="40" applyNumberFormat="0" applyFont="0" applyAlignment="0" applyProtection="0"/>
    <xf numFmtId="0" fontId="42" fillId="46" borderId="40" applyNumberFormat="0" applyFont="0" applyAlignment="0" applyProtection="0"/>
    <xf numFmtId="0" fontId="71" fillId="7" borderId="60" applyNumberFormat="0" applyAlignment="0" applyProtection="0"/>
    <xf numFmtId="0" fontId="71" fillId="39" borderId="60" applyNumberFormat="0" applyAlignment="0" applyProtection="0"/>
    <xf numFmtId="0" fontId="44" fillId="0" borderId="61" applyNumberFormat="0" applyFill="0" applyAlignment="0" applyProtection="0"/>
    <xf numFmtId="0" fontId="44" fillId="0" borderId="62" applyNumberFormat="0" applyFill="0" applyAlignment="0" applyProtection="0"/>
    <xf numFmtId="0" fontId="26" fillId="0" borderId="0"/>
    <xf numFmtId="49" fontId="52" fillId="0" borderId="57">
      <alignment horizontal="right" wrapText="1"/>
    </xf>
    <xf numFmtId="0" fontId="49" fillId="7" borderId="66" applyNumberFormat="0" applyAlignment="0" applyProtection="0"/>
    <xf numFmtId="0" fontId="50" fillId="39" borderId="66" applyNumberFormat="0" applyAlignment="0" applyProtection="0"/>
    <xf numFmtId="0" fontId="31" fillId="0" borderId="65">
      <alignment horizontal="left" vertical="center"/>
    </xf>
    <xf numFmtId="10" fontId="57" fillId="2" borderId="64" applyNumberFormat="0" applyBorder="0" applyAlignment="0" applyProtection="0"/>
    <xf numFmtId="0" fontId="66" fillId="35" borderId="66" applyNumberFormat="0" applyAlignment="0" applyProtection="0"/>
    <xf numFmtId="0" fontId="66" fillId="35" borderId="66" applyNumberFormat="0" applyAlignment="0" applyProtection="0"/>
    <xf numFmtId="0" fontId="66" fillId="13" borderId="66" applyNumberFormat="0" applyAlignment="0" applyProtection="0"/>
    <xf numFmtId="0" fontId="38" fillId="26" borderId="63" applyNumberFormat="0" applyFont="0" applyAlignment="0" applyProtection="0"/>
    <xf numFmtId="0" fontId="42" fillId="46" borderId="63" applyNumberFormat="0" applyFont="0" applyAlignment="0" applyProtection="0"/>
    <xf numFmtId="0" fontId="42" fillId="46" borderId="63" applyNumberFormat="0" applyFont="0" applyAlignment="0" applyProtection="0"/>
    <xf numFmtId="0" fontId="38" fillId="26" borderId="67" applyNumberFormat="0" applyFont="0" applyAlignment="0" applyProtection="0"/>
    <xf numFmtId="0" fontId="42" fillId="46" borderId="67" applyNumberFormat="0" applyFont="0" applyAlignment="0" applyProtection="0"/>
    <xf numFmtId="0" fontId="42" fillId="46" borderId="67" applyNumberFormat="0" applyFont="0" applyAlignment="0" applyProtection="0"/>
    <xf numFmtId="0" fontId="71" fillId="7" borderId="72" applyNumberFormat="0" applyAlignment="0" applyProtection="0"/>
    <xf numFmtId="0" fontId="71" fillId="39" borderId="72" applyNumberFormat="0" applyAlignment="0" applyProtection="0"/>
    <xf numFmtId="0" fontId="44" fillId="0" borderId="73" applyNumberFormat="0" applyFill="0" applyAlignment="0" applyProtection="0"/>
    <xf numFmtId="0" fontId="44" fillId="0" borderId="74" applyNumberFormat="0" applyFill="0" applyAlignment="0" applyProtection="0"/>
    <xf numFmtId="49" fontId="52" fillId="0" borderId="69">
      <alignment horizontal="right" wrapText="1"/>
    </xf>
    <xf numFmtId="0" fontId="49" fillId="7" borderId="79" applyNumberFormat="0" applyAlignment="0" applyProtection="0"/>
    <xf numFmtId="0" fontId="50" fillId="39" borderId="79" applyNumberFormat="0" applyAlignment="0" applyProtection="0"/>
    <xf numFmtId="0" fontId="31" fillId="0" borderId="78">
      <alignment horizontal="left" vertical="center"/>
    </xf>
    <xf numFmtId="10" fontId="57" fillId="2" borderId="76" applyNumberFormat="0" applyBorder="0" applyAlignment="0" applyProtection="0"/>
    <xf numFmtId="0" fontId="66" fillId="35" borderId="79" applyNumberFormat="0" applyAlignment="0" applyProtection="0"/>
    <xf numFmtId="0" fontId="66" fillId="35" borderId="79" applyNumberFormat="0" applyAlignment="0" applyProtection="0"/>
    <xf numFmtId="0" fontId="66" fillId="13" borderId="79" applyNumberFormat="0" applyAlignment="0" applyProtection="0"/>
    <xf numFmtId="0" fontId="38" fillId="26" borderId="75" applyNumberFormat="0" applyFont="0" applyAlignment="0" applyProtection="0"/>
    <xf numFmtId="0" fontId="42" fillId="46" borderId="75" applyNumberFormat="0" applyFont="0" applyAlignment="0" applyProtection="0"/>
    <xf numFmtId="0" fontId="42" fillId="46" borderId="75" applyNumberFormat="0" applyFont="0" applyAlignment="0" applyProtection="0"/>
    <xf numFmtId="0" fontId="71" fillId="7" borderId="80" applyNumberFormat="0" applyAlignment="0" applyProtection="0"/>
    <xf numFmtId="0" fontId="71" fillId="39" borderId="80" applyNumberFormat="0" applyAlignment="0" applyProtection="0"/>
    <xf numFmtId="0" fontId="44" fillId="0" borderId="81" applyNumberFormat="0" applyFill="0" applyAlignment="0" applyProtection="0"/>
    <xf numFmtId="0" fontId="44" fillId="0" borderId="82" applyNumberFormat="0" applyFill="0" applyAlignment="0" applyProtection="0"/>
    <xf numFmtId="49" fontId="52" fillId="0" borderId="77">
      <alignment horizontal="right" wrapText="1"/>
    </xf>
    <xf numFmtId="0" fontId="49" fillId="7" borderId="86" applyNumberFormat="0" applyAlignment="0" applyProtection="0"/>
    <xf numFmtId="0" fontId="50" fillId="39" borderId="86" applyNumberFormat="0" applyAlignment="0" applyProtection="0"/>
    <xf numFmtId="0" fontId="31" fillId="0" borderId="85">
      <alignment horizontal="left" vertical="center"/>
    </xf>
    <xf numFmtId="10" fontId="57" fillId="2" borderId="84" applyNumberFormat="0" applyBorder="0" applyAlignment="0" applyProtection="0"/>
    <xf numFmtId="0" fontId="66" fillId="35" borderId="86" applyNumberFormat="0" applyAlignment="0" applyProtection="0"/>
    <xf numFmtId="0" fontId="66" fillId="35" borderId="86" applyNumberFormat="0" applyAlignment="0" applyProtection="0"/>
    <xf numFmtId="0" fontId="66" fillId="13" borderId="86" applyNumberFormat="0" applyAlignment="0" applyProtection="0"/>
    <xf numFmtId="0" fontId="38" fillId="26" borderId="83" applyNumberFormat="0" applyFont="0" applyAlignment="0" applyProtection="0"/>
    <xf numFmtId="0" fontId="42" fillId="46" borderId="83" applyNumberFormat="0" applyFont="0" applyAlignment="0" applyProtection="0"/>
    <xf numFmtId="0" fontId="42" fillId="46" borderId="83" applyNumberFormat="0" applyFont="0" applyAlignment="0" applyProtection="0"/>
    <xf numFmtId="0" fontId="38" fillId="26" borderId="583" applyNumberFormat="0" applyFont="0" applyAlignment="0" applyProtection="0"/>
    <xf numFmtId="0" fontId="42" fillId="46" borderId="1248" applyNumberFormat="0" applyFont="0" applyAlignment="0" applyProtection="0"/>
    <xf numFmtId="0" fontId="66" fillId="13" borderId="397" applyNumberFormat="0" applyAlignment="0" applyProtection="0"/>
    <xf numFmtId="10" fontId="57" fillId="2" borderId="1062" applyNumberFormat="0" applyBorder="0" applyAlignment="0" applyProtection="0"/>
    <xf numFmtId="0" fontId="42" fillId="46" borderId="241" applyNumberFormat="0" applyFont="0" applyAlignment="0" applyProtection="0"/>
    <xf numFmtId="0" fontId="66" fillId="13" borderId="245" applyNumberFormat="0" applyAlignment="0" applyProtection="0"/>
    <xf numFmtId="0" fontId="71" fillId="39" borderId="519" applyNumberFormat="0" applyAlignment="0" applyProtection="0"/>
    <xf numFmtId="0" fontId="66" fillId="13" borderId="173" applyNumberFormat="0" applyAlignment="0" applyProtection="0"/>
    <xf numFmtId="0" fontId="31" fillId="0" borderId="244">
      <alignment horizontal="left" vertical="center"/>
    </xf>
    <xf numFmtId="0" fontId="31" fillId="0" borderId="172">
      <alignment horizontal="left" vertical="center"/>
    </xf>
    <xf numFmtId="0" fontId="42" fillId="46" borderId="393" applyNumberFormat="0" applyFont="0" applyAlignment="0" applyProtection="0"/>
    <xf numFmtId="0" fontId="31" fillId="0" borderId="664">
      <alignment horizontal="left" vertical="center"/>
    </xf>
    <xf numFmtId="0" fontId="66" fillId="13" borderId="587" applyNumberFormat="0" applyAlignment="0" applyProtection="0"/>
    <xf numFmtId="0" fontId="71" fillId="39" borderId="133" applyNumberFormat="0" applyAlignment="0" applyProtection="0"/>
    <xf numFmtId="0" fontId="71" fillId="7" borderId="133" applyNumberFormat="0" applyAlignment="0" applyProtection="0"/>
    <xf numFmtId="0" fontId="42" fillId="46" borderId="128" applyNumberFormat="0" applyFont="0" applyAlignment="0" applyProtection="0"/>
    <xf numFmtId="0" fontId="42" fillId="46" borderId="128" applyNumberFormat="0" applyFont="0" applyAlignment="0" applyProtection="0"/>
    <xf numFmtId="0" fontId="38" fillId="26" borderId="128" applyNumberFormat="0" applyFont="0" applyAlignment="0" applyProtection="0"/>
    <xf numFmtId="0" fontId="71" fillId="7" borderId="788" applyNumberFormat="0" applyAlignment="0" applyProtection="0"/>
    <xf numFmtId="0" fontId="42" fillId="46" borderId="514" applyNumberFormat="0" applyFont="0" applyAlignment="0" applyProtection="0"/>
    <xf numFmtId="10" fontId="57" fillId="2" borderId="394" applyNumberFormat="0" applyBorder="0" applyAlignment="0" applyProtection="0"/>
    <xf numFmtId="10" fontId="57" fillId="2" borderId="901" applyNumberFormat="0" applyBorder="0" applyAlignment="0" applyProtection="0"/>
    <xf numFmtId="0" fontId="71" fillId="39" borderId="788" applyNumberFormat="0" applyAlignment="0" applyProtection="0"/>
    <xf numFmtId="0" fontId="71" fillId="39" borderId="398" applyNumberFormat="0" applyAlignment="0" applyProtection="0"/>
    <xf numFmtId="0" fontId="42" fillId="46" borderId="702" applyNumberFormat="0" applyFont="0" applyAlignment="0" applyProtection="0"/>
    <xf numFmtId="0" fontId="66" fillId="13" borderId="1097" applyNumberFormat="0" applyAlignment="0" applyProtection="0"/>
    <xf numFmtId="0" fontId="71" fillId="7" borderId="747" applyNumberFormat="0" applyAlignment="0" applyProtection="0"/>
    <xf numFmtId="0" fontId="50" fillId="39" borderId="1097" applyNumberFormat="0" applyAlignment="0" applyProtection="0"/>
    <xf numFmtId="0" fontId="44" fillId="0" borderId="906" applyNumberFormat="0" applyFill="0" applyAlignment="0" applyProtection="0"/>
    <xf numFmtId="0" fontId="38" fillId="26" borderId="473" applyNumberFormat="0" applyFont="0" applyAlignment="0" applyProtection="0"/>
    <xf numFmtId="0" fontId="66" fillId="13" borderId="132" applyNumberFormat="0" applyAlignment="0" applyProtection="0"/>
    <xf numFmtId="0" fontId="66" fillId="35" borderId="132" applyNumberFormat="0" applyAlignment="0" applyProtection="0"/>
    <xf numFmtId="0" fontId="66" fillId="35" borderId="132" applyNumberFormat="0" applyAlignment="0" applyProtection="0"/>
    <xf numFmtId="10" fontId="57" fillId="2" borderId="129" applyNumberFormat="0" applyBorder="0" applyAlignment="0" applyProtection="0"/>
    <xf numFmtId="10" fontId="57" fillId="2" borderId="743" applyNumberFormat="0" applyBorder="0" applyAlignment="0" applyProtection="0"/>
    <xf numFmtId="0" fontId="49" fillId="7" borderId="397" applyNumberFormat="0" applyAlignment="0" applyProtection="0"/>
    <xf numFmtId="0" fontId="38" fillId="26" borderId="433" applyNumberFormat="0" applyFont="0" applyAlignment="0" applyProtection="0"/>
    <xf numFmtId="0" fontId="66" fillId="35" borderId="397" applyNumberFormat="0" applyAlignment="0" applyProtection="0"/>
    <xf numFmtId="10" fontId="57" fillId="2" borderId="321" applyNumberFormat="0" applyBorder="0" applyAlignment="0" applyProtection="0"/>
    <xf numFmtId="10" fontId="57" fillId="2" borderId="547" applyNumberFormat="0" applyBorder="0" applyAlignment="0" applyProtection="0"/>
    <xf numFmtId="0" fontId="42" fillId="46" borderId="209" applyNumberFormat="0" applyFont="0" applyAlignment="0" applyProtection="0"/>
    <xf numFmtId="0" fontId="42" fillId="46" borderId="209" applyNumberFormat="0" applyFont="0" applyAlignment="0" applyProtection="0"/>
    <xf numFmtId="0" fontId="38" fillId="26" borderId="209" applyNumberFormat="0" applyFont="0" applyAlignment="0" applyProtection="0"/>
    <xf numFmtId="0" fontId="66" fillId="35" borderId="324" applyNumberFormat="0" applyAlignment="0" applyProtection="0"/>
    <xf numFmtId="10" fontId="57" fillId="2" borderId="584" applyNumberFormat="0" applyBorder="0" applyAlignment="0" applyProtection="0"/>
    <xf numFmtId="0" fontId="31" fillId="0" borderId="131">
      <alignment horizontal="left" vertical="center"/>
    </xf>
    <xf numFmtId="10" fontId="57" fillId="2" borderId="865" applyNumberFormat="0" applyBorder="0" applyAlignment="0" applyProtection="0"/>
    <xf numFmtId="0" fontId="31" fillId="0" borderId="517">
      <alignment horizontal="left" vertical="center"/>
    </xf>
    <xf numFmtId="0" fontId="38" fillId="26" borderId="824" applyNumberFormat="0" applyFont="0" applyAlignment="0" applyProtection="0"/>
    <xf numFmtId="0" fontId="66" fillId="35" borderId="828" applyNumberFormat="0" applyAlignment="0" applyProtection="0"/>
    <xf numFmtId="0" fontId="71" fillId="39" borderId="478" applyNumberFormat="0" applyAlignment="0" applyProtection="0"/>
    <xf numFmtId="0" fontId="66" fillId="13" borderId="324" applyNumberFormat="0" applyAlignment="0" applyProtection="0"/>
    <xf numFmtId="0" fontId="66" fillId="35" borderId="477" applyNumberFormat="0" applyAlignment="0" applyProtection="0"/>
    <xf numFmtId="0" fontId="66" fillId="35" borderId="213" applyNumberFormat="0" applyAlignment="0" applyProtection="0"/>
    <xf numFmtId="0" fontId="49" fillId="7" borderId="477" applyNumberFormat="0" applyAlignment="0" applyProtection="0"/>
    <xf numFmtId="0" fontId="71" fillId="39" borderId="286" applyNumberFormat="0" applyAlignment="0" applyProtection="0"/>
    <xf numFmtId="0" fontId="42" fillId="46" borderId="824" applyNumberFormat="0" applyFont="0" applyAlignment="0" applyProtection="0"/>
    <xf numFmtId="0" fontId="49" fillId="7" borderId="213" applyNumberFormat="0" applyAlignment="0" applyProtection="0"/>
    <xf numFmtId="0" fontId="50" fillId="39" borderId="132" applyNumberFormat="0" applyAlignment="0" applyProtection="0"/>
    <xf numFmtId="0" fontId="49" fillId="7" borderId="132" applyNumberFormat="0" applyAlignment="0" applyProtection="0"/>
    <xf numFmtId="0" fontId="49" fillId="7" borderId="437" applyNumberFormat="0" applyAlignment="0" applyProtection="0"/>
    <xf numFmtId="0" fontId="50" fillId="39" borderId="356" applyNumberFormat="0" applyAlignment="0" applyProtection="0"/>
    <xf numFmtId="0" fontId="49" fillId="7" borderId="356" applyNumberFormat="0" applyAlignment="0" applyProtection="0"/>
    <xf numFmtId="0" fontId="49" fillId="7" borderId="828" applyNumberFormat="0" applyAlignment="0" applyProtection="0"/>
    <xf numFmtId="0" fontId="50" fillId="39" borderId="904" applyNumberFormat="0" applyAlignment="0" applyProtection="0"/>
    <xf numFmtId="0" fontId="50" fillId="39" borderId="587" applyNumberFormat="0" applyAlignment="0" applyProtection="0"/>
    <xf numFmtId="0" fontId="49" fillId="7" borderId="587" applyNumberFormat="0" applyAlignment="0" applyProtection="0"/>
    <xf numFmtId="0" fontId="49" fillId="7" borderId="904" applyNumberFormat="0" applyAlignment="0" applyProtection="0"/>
    <xf numFmtId="0" fontId="50" fillId="39" borderId="665" applyNumberFormat="0" applyAlignment="0" applyProtection="0"/>
    <xf numFmtId="0" fontId="49" fillId="7" borderId="665" applyNumberFormat="0" applyAlignment="0" applyProtection="0"/>
    <xf numFmtId="0" fontId="49" fillId="7" borderId="1065" applyNumberFormat="0" applyAlignment="0" applyProtection="0"/>
    <xf numFmtId="0" fontId="50" fillId="39" borderId="1133" applyNumberFormat="0" applyAlignment="0" applyProtection="0"/>
    <xf numFmtId="0" fontId="49" fillId="7" borderId="1133" applyNumberFormat="0" applyAlignment="0" applyProtection="0"/>
    <xf numFmtId="0" fontId="49" fillId="7" borderId="245" applyNumberFormat="0" applyAlignment="0" applyProtection="0"/>
    <xf numFmtId="0" fontId="50" fillId="39" borderId="245" applyNumberFormat="0" applyAlignment="0" applyProtection="0"/>
    <xf numFmtId="0" fontId="49" fillId="7" borderId="324" applyNumberFormat="0" applyAlignment="0" applyProtection="0"/>
    <xf numFmtId="0" fontId="49" fillId="7" borderId="173" applyNumberFormat="0" applyAlignment="0" applyProtection="0"/>
    <xf numFmtId="0" fontId="49" fillId="7" borderId="92" applyNumberFormat="0" applyAlignment="0" applyProtection="0"/>
    <xf numFmtId="0" fontId="50" fillId="39" borderId="92" applyNumberFormat="0" applyAlignment="0" applyProtection="0"/>
    <xf numFmtId="0" fontId="50" fillId="39" borderId="173" applyNumberFormat="0" applyAlignment="0" applyProtection="0"/>
    <xf numFmtId="0" fontId="50" fillId="39" borderId="324" applyNumberFormat="0" applyAlignment="0" applyProtection="0"/>
    <xf numFmtId="0" fontId="66" fillId="35" borderId="285" applyNumberFormat="0" applyAlignment="0" applyProtection="0"/>
    <xf numFmtId="0" fontId="71" fillId="7" borderId="357" applyNumberFormat="0" applyAlignment="0" applyProtection="0"/>
    <xf numFmtId="0" fontId="66" fillId="35" borderId="173" applyNumberFormat="0" applyAlignment="0" applyProtection="0"/>
    <xf numFmtId="0" fontId="66" fillId="35" borderId="627" applyNumberFormat="0" applyAlignment="0" applyProtection="0"/>
    <xf numFmtId="0" fontId="49" fillId="7" borderId="1292" applyNumberFormat="0" applyAlignment="0" applyProtection="0"/>
    <xf numFmtId="10" fontId="57" fillId="2" borderId="353" applyNumberFormat="0" applyBorder="0" applyAlignment="0" applyProtection="0"/>
    <xf numFmtId="0" fontId="66" fillId="35" borderId="356" applyNumberFormat="0" applyAlignment="0" applyProtection="0"/>
    <xf numFmtId="0" fontId="31" fillId="0" borderId="476">
      <alignment horizontal="left" vertical="center"/>
    </xf>
    <xf numFmtId="0" fontId="31" fillId="0" borderId="626">
      <alignment horizontal="left" vertical="center"/>
    </xf>
    <xf numFmtId="0" fontId="31" fillId="0" borderId="91">
      <alignment horizontal="left" vertical="center"/>
    </xf>
    <xf numFmtId="0" fontId="66" fillId="35" borderId="1133" applyNumberFormat="0" applyAlignment="0" applyProtection="0"/>
    <xf numFmtId="0" fontId="38" fillId="26" borderId="169" applyNumberFormat="0" applyFont="0" applyAlignment="0" applyProtection="0"/>
    <xf numFmtId="0" fontId="42" fillId="46" borderId="169" applyNumberFormat="0" applyFont="0" applyAlignment="0" applyProtection="0"/>
    <xf numFmtId="0" fontId="42" fillId="46" borderId="169" applyNumberFormat="0" applyFont="0" applyAlignment="0" applyProtection="0"/>
    <xf numFmtId="0" fontId="71" fillId="7" borderId="174" applyNumberFormat="0" applyAlignment="0" applyProtection="0"/>
    <xf numFmtId="0" fontId="71" fillId="39" borderId="174" applyNumberFormat="0" applyAlignment="0" applyProtection="0"/>
    <xf numFmtId="0" fontId="42" fillId="46" borderId="473" applyNumberFormat="0" applyFont="0" applyAlignment="0" applyProtection="0"/>
    <xf numFmtId="0" fontId="42" fillId="46" borderId="702" applyNumberFormat="0" applyFont="0" applyAlignment="0" applyProtection="0"/>
    <xf numFmtId="0" fontId="66" fillId="13" borderId="213" applyNumberFormat="0" applyAlignment="0" applyProtection="0"/>
    <xf numFmtId="0" fontId="66" fillId="35" borderId="437" applyNumberFormat="0" applyAlignment="0" applyProtection="0"/>
    <xf numFmtId="0" fontId="49" fillId="7" borderId="746" applyNumberFormat="0" applyAlignment="0" applyProtection="0"/>
    <xf numFmtId="10" fontId="57" fillId="2" borderId="89" applyNumberFormat="0" applyBorder="0" applyAlignment="0" applyProtection="0"/>
    <xf numFmtId="0" fontId="66" fillId="35" borderId="92" applyNumberFormat="0" applyAlignment="0" applyProtection="0"/>
    <xf numFmtId="0" fontId="66" fillId="35" borderId="92" applyNumberFormat="0" applyAlignment="0" applyProtection="0"/>
    <xf numFmtId="0" fontId="66" fillId="13" borderId="92" applyNumberFormat="0" applyAlignment="0" applyProtection="0"/>
    <xf numFmtId="0" fontId="42" fillId="46" borderId="352" applyNumberFormat="0" applyFont="0" applyAlignment="0" applyProtection="0"/>
    <xf numFmtId="0" fontId="66" fillId="35" borderId="213" applyNumberFormat="0" applyAlignment="0" applyProtection="0"/>
    <xf numFmtId="0" fontId="66" fillId="13" borderId="868" applyNumberFormat="0" applyAlignment="0" applyProtection="0"/>
    <xf numFmtId="0" fontId="50" fillId="39" borderId="397" applyNumberFormat="0" applyAlignment="0" applyProtection="0"/>
    <xf numFmtId="0" fontId="44" fillId="0" borderId="358" applyNumberFormat="0" applyFill="0" applyAlignment="0" applyProtection="0"/>
    <xf numFmtId="49" fontId="52" fillId="0" borderId="980">
      <alignment horizontal="right" wrapText="1"/>
    </xf>
    <xf numFmtId="0" fontId="66" fillId="13" borderId="285" applyNumberFormat="0" applyAlignment="0" applyProtection="0"/>
    <xf numFmtId="0" fontId="71" fillId="7" borderId="588" applyNumberFormat="0" applyAlignment="0" applyProtection="0"/>
    <xf numFmtId="0" fontId="49" fillId="7" borderId="550" applyNumberFormat="0" applyAlignment="0" applyProtection="0"/>
    <xf numFmtId="0" fontId="71" fillId="7" borderId="286" applyNumberFormat="0" applyAlignment="0" applyProtection="0"/>
    <xf numFmtId="0" fontId="66" fillId="35" borderId="245" applyNumberFormat="0" applyAlignment="0" applyProtection="0"/>
    <xf numFmtId="0" fontId="38" fillId="26" borderId="88" applyNumberFormat="0" applyFont="0" applyAlignment="0" applyProtection="0"/>
    <xf numFmtId="0" fontId="42" fillId="46" borderId="88" applyNumberFormat="0" applyFont="0" applyAlignment="0" applyProtection="0"/>
    <xf numFmtId="0" fontId="42" fillId="46" borderId="88" applyNumberFormat="0" applyFont="0" applyAlignment="0" applyProtection="0"/>
    <xf numFmtId="0" fontId="71" fillId="7" borderId="93" applyNumberFormat="0" applyAlignment="0" applyProtection="0"/>
    <xf numFmtId="0" fontId="71" fillId="39" borderId="93" applyNumberFormat="0" applyAlignment="0" applyProtection="0"/>
    <xf numFmtId="10" fontId="57" fillId="2" borderId="1329" applyNumberFormat="0" applyBorder="0" applyAlignment="0" applyProtection="0"/>
    <xf numFmtId="10" fontId="57" fillId="2" borderId="242" applyNumberFormat="0" applyBorder="0" applyAlignment="0" applyProtection="0"/>
    <xf numFmtId="0" fontId="50" fillId="39" borderId="627" applyNumberFormat="0" applyAlignment="0" applyProtection="0"/>
    <xf numFmtId="0" fontId="44" fillId="0" borderId="94" applyNumberFormat="0" applyFill="0" applyAlignment="0" applyProtection="0"/>
    <xf numFmtId="0" fontId="44" fillId="0" borderId="95" applyNumberFormat="0" applyFill="0" applyAlignment="0" applyProtection="0"/>
    <xf numFmtId="0" fontId="66" fillId="35" borderId="437" applyNumberFormat="0" applyAlignment="0" applyProtection="0"/>
    <xf numFmtId="0" fontId="66" fillId="35" borderId="587" applyNumberFormat="0" applyAlignment="0" applyProtection="0"/>
    <xf numFmtId="0" fontId="71" fillId="7" borderId="246" applyNumberFormat="0" applyAlignment="0" applyProtection="0"/>
    <xf numFmtId="0" fontId="66" fillId="35" borderId="1133" applyNumberFormat="0" applyAlignment="0" applyProtection="0"/>
    <xf numFmtId="0" fontId="42" fillId="46" borderId="473" applyNumberFormat="0" applyFont="0" applyAlignment="0" applyProtection="0"/>
    <xf numFmtId="49" fontId="52" fillId="0" borderId="90">
      <alignment horizontal="right" wrapText="1"/>
    </xf>
    <xf numFmtId="0" fontId="66" fillId="13" borderId="112" applyNumberFormat="0" applyAlignment="0" applyProtection="0"/>
    <xf numFmtId="0" fontId="66" fillId="35" borderId="112" applyNumberFormat="0" applyAlignment="0" applyProtection="0"/>
    <xf numFmtId="0" fontId="66" fillId="35" borderId="112" applyNumberFormat="0" applyAlignment="0" applyProtection="0"/>
    <xf numFmtId="10" fontId="57" fillId="2" borderId="109" applyNumberFormat="0" applyBorder="0" applyAlignment="0" applyProtection="0"/>
    <xf numFmtId="0" fontId="31" fillId="0" borderId="111">
      <alignment horizontal="left" vertical="center"/>
    </xf>
    <xf numFmtId="0" fontId="50" fillId="39" borderId="112" applyNumberFormat="0" applyAlignment="0" applyProtection="0"/>
    <xf numFmtId="0" fontId="49" fillId="7" borderId="112" applyNumberFormat="0" applyAlignment="0" applyProtection="0"/>
    <xf numFmtId="0" fontId="49" fillId="7" borderId="100" applyNumberFormat="0" applyAlignment="0" applyProtection="0"/>
    <xf numFmtId="0" fontId="50" fillId="39" borderId="100" applyNumberFormat="0" applyAlignment="0" applyProtection="0"/>
    <xf numFmtId="0" fontId="31" fillId="0" borderId="99">
      <alignment horizontal="left" vertical="center"/>
    </xf>
    <xf numFmtId="10" fontId="57" fillId="2" borderId="97" applyNumberFormat="0" applyBorder="0" applyAlignment="0" applyProtection="0"/>
    <xf numFmtId="0" fontId="66" fillId="35" borderId="100" applyNumberFormat="0" applyAlignment="0" applyProtection="0"/>
    <xf numFmtId="0" fontId="66" fillId="35" borderId="100" applyNumberFormat="0" applyAlignment="0" applyProtection="0"/>
    <xf numFmtId="0" fontId="66" fillId="13" borderId="100" applyNumberFormat="0" applyAlignment="0" applyProtection="0"/>
    <xf numFmtId="0" fontId="38" fillId="26" borderId="96" applyNumberFormat="0" applyFont="0" applyAlignment="0" applyProtection="0"/>
    <xf numFmtId="0" fontId="42" fillId="46" borderId="96" applyNumberFormat="0" applyFont="0" applyAlignment="0" applyProtection="0"/>
    <xf numFmtId="0" fontId="42" fillId="46" borderId="96" applyNumberFormat="0" applyFont="0" applyAlignment="0" applyProtection="0"/>
    <xf numFmtId="0" fontId="49" fillId="7" borderId="1252" applyNumberFormat="0" applyAlignment="0" applyProtection="0"/>
    <xf numFmtId="0" fontId="42" fillId="46" borderId="546" applyNumberFormat="0" applyFont="0" applyAlignment="0" applyProtection="0"/>
    <xf numFmtId="0" fontId="49" fillId="7" borderId="285" applyNumberFormat="0" applyAlignment="0" applyProtection="0"/>
    <xf numFmtId="49" fontId="52" fillId="0" borderId="98">
      <alignment horizontal="right" wrapText="1"/>
    </xf>
    <xf numFmtId="0" fontId="49" fillId="7" borderId="100" applyNumberFormat="0" applyAlignment="0" applyProtection="0"/>
    <xf numFmtId="0" fontId="50" fillId="39" borderId="100" applyNumberFormat="0" applyAlignment="0" applyProtection="0"/>
    <xf numFmtId="0" fontId="31" fillId="0" borderId="99">
      <alignment horizontal="left" vertical="center"/>
    </xf>
    <xf numFmtId="10" fontId="57" fillId="2" borderId="97" applyNumberFormat="0" applyBorder="0" applyAlignment="0" applyProtection="0"/>
    <xf numFmtId="0" fontId="66" fillId="35" borderId="100" applyNumberFormat="0" applyAlignment="0" applyProtection="0"/>
    <xf numFmtId="0" fontId="66" fillId="35" borderId="100" applyNumberFormat="0" applyAlignment="0" applyProtection="0"/>
    <xf numFmtId="0" fontId="66" fillId="13" borderId="100" applyNumberFormat="0" applyAlignment="0" applyProtection="0"/>
    <xf numFmtId="0" fontId="38" fillId="26" borderId="96" applyNumberFormat="0" applyFont="0" applyAlignment="0" applyProtection="0"/>
    <xf numFmtId="0" fontId="42" fillId="46" borderId="96" applyNumberFormat="0" applyFont="0" applyAlignment="0" applyProtection="0"/>
    <xf numFmtId="0" fontId="42" fillId="46" borderId="96" applyNumberFormat="0" applyFont="0" applyAlignment="0" applyProtection="0"/>
    <xf numFmtId="0" fontId="71" fillId="7" borderId="101" applyNumberFormat="0" applyAlignment="0" applyProtection="0"/>
    <xf numFmtId="0" fontId="71" fillId="39" borderId="101" applyNumberFormat="0" applyAlignment="0" applyProtection="0"/>
    <xf numFmtId="0" fontId="44" fillId="0" borderId="102" applyNumberFormat="0" applyFill="0" applyAlignment="0" applyProtection="0"/>
    <xf numFmtId="0" fontId="44" fillId="0" borderId="103" applyNumberFormat="0" applyFill="0" applyAlignment="0" applyProtection="0"/>
    <xf numFmtId="0" fontId="31" fillId="0" borderId="212">
      <alignment horizontal="left" vertical="center"/>
    </xf>
    <xf numFmtId="49" fontId="52" fillId="0" borderId="98">
      <alignment horizontal="right" wrapText="1"/>
    </xf>
    <xf numFmtId="0" fontId="49" fillId="7" borderId="107" applyNumberFormat="0" applyAlignment="0" applyProtection="0"/>
    <xf numFmtId="0" fontId="50" fillId="39" borderId="107" applyNumberFormat="0" applyAlignment="0" applyProtection="0"/>
    <xf numFmtId="0" fontId="31" fillId="0" borderId="106">
      <alignment horizontal="left" vertical="center"/>
    </xf>
    <xf numFmtId="10" fontId="57" fillId="2" borderId="105" applyNumberFormat="0" applyBorder="0" applyAlignment="0" applyProtection="0"/>
    <xf numFmtId="0" fontId="66" fillId="35" borderId="107" applyNumberFormat="0" applyAlignment="0" applyProtection="0"/>
    <xf numFmtId="0" fontId="66" fillId="35" borderId="107" applyNumberFormat="0" applyAlignment="0" applyProtection="0"/>
    <xf numFmtId="0" fontId="66" fillId="13" borderId="107" applyNumberFormat="0" applyAlignment="0" applyProtection="0"/>
    <xf numFmtId="0" fontId="38" fillId="26" borderId="104" applyNumberFormat="0" applyFont="0" applyAlignment="0" applyProtection="0"/>
    <xf numFmtId="0" fontId="42" fillId="46" borderId="104" applyNumberFormat="0" applyFont="0" applyAlignment="0" applyProtection="0"/>
    <xf numFmtId="0" fontId="42" fillId="46" borderId="104" applyNumberFormat="0" applyFont="0" applyAlignment="0" applyProtection="0"/>
    <xf numFmtId="0" fontId="38" fillId="26" borderId="108" applyNumberFormat="0" applyFont="0" applyAlignment="0" applyProtection="0"/>
    <xf numFmtId="0" fontId="42" fillId="46" borderId="108" applyNumberFormat="0" applyFont="0" applyAlignment="0" applyProtection="0"/>
    <xf numFmtId="0" fontId="42" fillId="46" borderId="108" applyNumberFormat="0" applyFont="0" applyAlignment="0" applyProtection="0"/>
    <xf numFmtId="0" fontId="71" fillId="7" borderId="113" applyNumberFormat="0" applyAlignment="0" applyProtection="0"/>
    <xf numFmtId="0" fontId="71" fillId="39" borderId="113" applyNumberFormat="0" applyAlignment="0" applyProtection="0"/>
    <xf numFmtId="0" fontId="44" fillId="0" borderId="114" applyNumberFormat="0" applyFill="0" applyAlignment="0" applyProtection="0"/>
    <xf numFmtId="0" fontId="44" fillId="0" borderId="115" applyNumberFormat="0" applyFill="0" applyAlignment="0" applyProtection="0"/>
    <xf numFmtId="49" fontId="52" fillId="0" borderId="110">
      <alignment horizontal="right" wrapText="1"/>
    </xf>
    <xf numFmtId="0" fontId="49" fillId="7" borderId="120" applyNumberFormat="0" applyAlignment="0" applyProtection="0"/>
    <xf numFmtId="0" fontId="50" fillId="39" borderId="120" applyNumberFormat="0" applyAlignment="0" applyProtection="0"/>
    <xf numFmtId="0" fontId="31" fillId="0" borderId="119">
      <alignment horizontal="left" vertical="center"/>
    </xf>
    <xf numFmtId="10" fontId="57" fillId="2" borderId="117" applyNumberFormat="0" applyBorder="0" applyAlignment="0" applyProtection="0"/>
    <xf numFmtId="0" fontId="66" fillId="35" borderId="120" applyNumberFormat="0" applyAlignment="0" applyProtection="0"/>
    <xf numFmtId="0" fontId="66" fillId="35" borderId="120" applyNumberFormat="0" applyAlignment="0" applyProtection="0"/>
    <xf numFmtId="0" fontId="66" fillId="13" borderId="120" applyNumberFormat="0" applyAlignment="0" applyProtection="0"/>
    <xf numFmtId="0" fontId="38" fillId="26" borderId="116" applyNumberFormat="0" applyFont="0" applyAlignment="0" applyProtection="0"/>
    <xf numFmtId="0" fontId="42" fillId="46" borderId="116" applyNumberFormat="0" applyFont="0" applyAlignment="0" applyProtection="0"/>
    <xf numFmtId="0" fontId="42" fillId="46" borderId="116" applyNumberFormat="0" applyFont="0" applyAlignment="0" applyProtection="0"/>
    <xf numFmtId="0" fontId="71" fillId="7" borderId="121" applyNumberFormat="0" applyAlignment="0" applyProtection="0"/>
    <xf numFmtId="0" fontId="71" fillId="39" borderId="121" applyNumberFormat="0" applyAlignment="0" applyProtection="0"/>
    <xf numFmtId="0" fontId="44" fillId="0" borderId="122" applyNumberFormat="0" applyFill="0" applyAlignment="0" applyProtection="0"/>
    <xf numFmtId="0" fontId="44" fillId="0" borderId="123" applyNumberFormat="0" applyFill="0" applyAlignment="0" applyProtection="0"/>
    <xf numFmtId="49" fontId="52" fillId="0" borderId="118">
      <alignment horizontal="right" wrapText="1"/>
    </xf>
    <xf numFmtId="0" fontId="49" fillId="7" borderId="127" applyNumberFormat="0" applyAlignment="0" applyProtection="0"/>
    <xf numFmtId="0" fontId="50" fillId="39" borderId="127" applyNumberFormat="0" applyAlignment="0" applyProtection="0"/>
    <xf numFmtId="0" fontId="31" fillId="0" borderId="126">
      <alignment horizontal="left" vertical="center"/>
    </xf>
    <xf numFmtId="10" fontId="57" fillId="2" borderId="125" applyNumberFormat="0" applyBorder="0" applyAlignment="0" applyProtection="0"/>
    <xf numFmtId="0" fontId="66" fillId="35" borderId="127" applyNumberFormat="0" applyAlignment="0" applyProtection="0"/>
    <xf numFmtId="0" fontId="66" fillId="35" borderId="127" applyNumberFormat="0" applyAlignment="0" applyProtection="0"/>
    <xf numFmtId="0" fontId="66" fillId="13" borderId="127" applyNumberFormat="0" applyAlignment="0" applyProtection="0"/>
    <xf numFmtId="0" fontId="38" fillId="26" borderId="124" applyNumberFormat="0" applyFont="0" applyAlignment="0" applyProtection="0"/>
    <xf numFmtId="0" fontId="42" fillId="46" borderId="124" applyNumberFormat="0" applyFont="0" applyAlignment="0" applyProtection="0"/>
    <xf numFmtId="0" fontId="42" fillId="46" borderId="124" applyNumberFormat="0" applyFont="0" applyAlignment="0" applyProtection="0"/>
    <xf numFmtId="0" fontId="42" fillId="46" borderId="546" applyNumberFormat="0" applyFont="0" applyAlignment="0" applyProtection="0"/>
    <xf numFmtId="0" fontId="38" fillId="26" borderId="393" applyNumberFormat="0" applyFont="0" applyAlignment="0" applyProtection="0"/>
    <xf numFmtId="0" fontId="44" fillId="0" borderId="134" applyNumberFormat="0" applyFill="0" applyAlignment="0" applyProtection="0"/>
    <xf numFmtId="0" fontId="44" fillId="0" borderId="135" applyNumberFormat="0" applyFill="0" applyAlignment="0" applyProtection="0"/>
    <xf numFmtId="0" fontId="31" fillId="0" borderId="284">
      <alignment horizontal="left" vertical="center"/>
    </xf>
    <xf numFmtId="0" fontId="31" fillId="0" borderId="786">
      <alignment horizontal="left" vertical="center"/>
    </xf>
    <xf numFmtId="0" fontId="66" fillId="35" borderId="1212" applyNumberFormat="0" applyAlignment="0" applyProtection="0"/>
    <xf numFmtId="0" fontId="71" fillId="7" borderId="945" applyNumberFormat="0" applyAlignment="0" applyProtection="0"/>
    <xf numFmtId="0" fontId="66" fillId="35" borderId="1065" applyNumberFormat="0" applyAlignment="0" applyProtection="0"/>
    <xf numFmtId="0" fontId="42" fillId="46" borderId="281" applyNumberFormat="0" applyFont="0" applyAlignment="0" applyProtection="0"/>
    <xf numFmtId="49" fontId="52" fillId="0" borderId="130">
      <alignment horizontal="right" wrapText="1"/>
    </xf>
    <xf numFmtId="0" fontId="66" fillId="13" borderId="152" applyNumberFormat="0" applyAlignment="0" applyProtection="0"/>
    <xf numFmtId="0" fontId="66" fillId="35" borderId="152" applyNumberFormat="0" applyAlignment="0" applyProtection="0"/>
    <xf numFmtId="0" fontId="66" fillId="35" borderId="152" applyNumberFormat="0" applyAlignment="0" applyProtection="0"/>
    <xf numFmtId="10" fontId="57" fillId="2" borderId="149" applyNumberFormat="0" applyBorder="0" applyAlignment="0" applyProtection="0"/>
    <xf numFmtId="0" fontId="31" fillId="0" borderId="151">
      <alignment horizontal="left" vertical="center"/>
    </xf>
    <xf numFmtId="0" fontId="50" fillId="39" borderId="152" applyNumberFormat="0" applyAlignment="0" applyProtection="0"/>
    <xf numFmtId="0" fontId="49" fillId="7" borderId="152" applyNumberFormat="0" applyAlignment="0" applyProtection="0"/>
    <xf numFmtId="0" fontId="49" fillId="7" borderId="140" applyNumberFormat="0" applyAlignment="0" applyProtection="0"/>
    <xf numFmtId="0" fontId="50" fillId="39" borderId="140" applyNumberFormat="0" applyAlignment="0" applyProtection="0"/>
    <xf numFmtId="0" fontId="31" fillId="0" borderId="139">
      <alignment horizontal="left" vertical="center"/>
    </xf>
    <xf numFmtId="10" fontId="57" fillId="2" borderId="137" applyNumberFormat="0" applyBorder="0" applyAlignment="0" applyProtection="0"/>
    <xf numFmtId="0" fontId="66" fillId="35" borderId="140" applyNumberFormat="0" applyAlignment="0" applyProtection="0"/>
    <xf numFmtId="0" fontId="66" fillId="35" borderId="140" applyNumberFormat="0" applyAlignment="0" applyProtection="0"/>
    <xf numFmtId="0" fontId="66" fillId="13" borderId="140" applyNumberFormat="0" applyAlignment="0" applyProtection="0"/>
    <xf numFmtId="0" fontId="38" fillId="26" borderId="136" applyNumberFormat="0" applyFont="0" applyAlignment="0" applyProtection="0"/>
    <xf numFmtId="0" fontId="42" fillId="46" borderId="136" applyNumberFormat="0" applyFont="0" applyAlignment="0" applyProtection="0"/>
    <xf numFmtId="0" fontId="42" fillId="46" borderId="136" applyNumberFormat="0" applyFont="0" applyAlignment="0" applyProtection="0"/>
    <xf numFmtId="0" fontId="42" fillId="46" borderId="1021" applyNumberFormat="0" applyFont="0" applyAlignment="0" applyProtection="0"/>
    <xf numFmtId="0" fontId="66" fillId="35" borderId="1025" applyNumberFormat="0" applyAlignment="0" applyProtection="0"/>
    <xf numFmtId="0" fontId="66" fillId="35" borderId="397" applyNumberFormat="0" applyAlignment="0" applyProtection="0"/>
    <xf numFmtId="49" fontId="52" fillId="0" borderId="138">
      <alignment horizontal="right" wrapText="1"/>
    </xf>
    <xf numFmtId="0" fontId="49" fillId="7" borderId="140" applyNumberFormat="0" applyAlignment="0" applyProtection="0"/>
    <xf numFmtId="0" fontId="50" fillId="39" borderId="140" applyNumberFormat="0" applyAlignment="0" applyProtection="0"/>
    <xf numFmtId="0" fontId="31" fillId="0" borderId="139">
      <alignment horizontal="left" vertical="center"/>
    </xf>
    <xf numFmtId="10" fontId="57" fillId="2" borderId="137" applyNumberFormat="0" applyBorder="0" applyAlignment="0" applyProtection="0"/>
    <xf numFmtId="0" fontId="66" fillId="35" borderId="140" applyNumberFormat="0" applyAlignment="0" applyProtection="0"/>
    <xf numFmtId="0" fontId="66" fillId="35" borderId="140" applyNumberFormat="0" applyAlignment="0" applyProtection="0"/>
    <xf numFmtId="0" fontId="66" fillId="13" borderId="140" applyNumberFormat="0" applyAlignment="0" applyProtection="0"/>
    <xf numFmtId="0" fontId="38" fillId="26" borderId="136" applyNumberFormat="0" applyFont="0" applyAlignment="0" applyProtection="0"/>
    <xf numFmtId="0" fontId="42" fillId="46" borderId="136" applyNumberFormat="0" applyFont="0" applyAlignment="0" applyProtection="0"/>
    <xf numFmtId="0" fontId="42" fillId="46" borderId="136" applyNumberFormat="0" applyFont="0" applyAlignment="0" applyProtection="0"/>
    <xf numFmtId="0" fontId="71" fillId="7" borderId="141" applyNumberFormat="0" applyAlignment="0" applyProtection="0"/>
    <xf numFmtId="0" fontId="71" fillId="39" borderId="141" applyNumberFormat="0" applyAlignment="0" applyProtection="0"/>
    <xf numFmtId="0" fontId="44" fillId="0" borderId="142" applyNumberFormat="0" applyFill="0" applyAlignment="0" applyProtection="0"/>
    <xf numFmtId="0" fontId="44" fillId="0" borderId="143" applyNumberFormat="0" applyFill="0" applyAlignment="0" applyProtection="0"/>
    <xf numFmtId="0" fontId="42" fillId="46" borderId="623" applyNumberFormat="0" applyFont="0" applyAlignment="0" applyProtection="0"/>
    <xf numFmtId="49" fontId="52" fillId="0" borderId="138">
      <alignment horizontal="right" wrapText="1"/>
    </xf>
    <xf numFmtId="0" fontId="49" fillId="7" borderId="147" applyNumberFormat="0" applyAlignment="0" applyProtection="0"/>
    <xf numFmtId="0" fontId="50" fillId="39" borderId="147" applyNumberFormat="0" applyAlignment="0" applyProtection="0"/>
    <xf numFmtId="0" fontId="31" fillId="0" borderId="146">
      <alignment horizontal="left" vertical="center"/>
    </xf>
    <xf numFmtId="10" fontId="57" fillId="2" borderId="145" applyNumberFormat="0" applyBorder="0" applyAlignment="0" applyProtection="0"/>
    <xf numFmtId="0" fontId="66" fillId="35" borderId="147" applyNumberFormat="0" applyAlignment="0" applyProtection="0"/>
    <xf numFmtId="0" fontId="66" fillId="35" borderId="147" applyNumberFormat="0" applyAlignment="0" applyProtection="0"/>
    <xf numFmtId="0" fontId="66" fillId="13" borderId="147" applyNumberFormat="0" applyAlignment="0" applyProtection="0"/>
    <xf numFmtId="0" fontId="38" fillId="26" borderId="144" applyNumberFormat="0" applyFont="0" applyAlignment="0" applyProtection="0"/>
    <xf numFmtId="0" fontId="42" fillId="46" borderId="144" applyNumberFormat="0" applyFont="0" applyAlignment="0" applyProtection="0"/>
    <xf numFmtId="0" fontId="42" fillId="46" borderId="144" applyNumberFormat="0" applyFont="0" applyAlignment="0" applyProtection="0"/>
    <xf numFmtId="0" fontId="38" fillId="26" borderId="148" applyNumberFormat="0" applyFont="0" applyAlignment="0" applyProtection="0"/>
    <xf numFmtId="0" fontId="42" fillId="46" borderId="148" applyNumberFormat="0" applyFont="0" applyAlignment="0" applyProtection="0"/>
    <xf numFmtId="0" fontId="42" fillId="46" borderId="148" applyNumberFormat="0" applyFont="0" applyAlignment="0" applyProtection="0"/>
    <xf numFmtId="0" fontId="71" fillId="7" borderId="153" applyNumberFormat="0" applyAlignment="0" applyProtection="0"/>
    <xf numFmtId="0" fontId="71" fillId="39" borderId="153" applyNumberFormat="0" applyAlignment="0" applyProtection="0"/>
    <xf numFmtId="0" fontId="44" fillId="0" borderId="154" applyNumberFormat="0" applyFill="0" applyAlignment="0" applyProtection="0"/>
    <xf numFmtId="0" fontId="44" fillId="0" borderId="155" applyNumberFormat="0" applyFill="0" applyAlignment="0" applyProtection="0"/>
    <xf numFmtId="49" fontId="52" fillId="0" borderId="150">
      <alignment horizontal="right" wrapText="1"/>
    </xf>
    <xf numFmtId="0" fontId="49" fillId="7" borderId="160" applyNumberFormat="0" applyAlignment="0" applyProtection="0"/>
    <xf numFmtId="0" fontId="50" fillId="39" borderId="160" applyNumberFormat="0" applyAlignment="0" applyProtection="0"/>
    <xf numFmtId="0" fontId="31" fillId="0" borderId="159">
      <alignment horizontal="left" vertical="center"/>
    </xf>
    <xf numFmtId="10" fontId="57" fillId="2" borderId="157" applyNumberFormat="0" applyBorder="0" applyAlignment="0" applyProtection="0"/>
    <xf numFmtId="0" fontId="66" fillId="35" borderId="160" applyNumberFormat="0" applyAlignment="0" applyProtection="0"/>
    <xf numFmtId="0" fontId="66" fillId="35" borderId="160" applyNumberFormat="0" applyAlignment="0" applyProtection="0"/>
    <xf numFmtId="0" fontId="66" fillId="13" borderId="160" applyNumberFormat="0" applyAlignment="0" applyProtection="0"/>
    <xf numFmtId="0" fontId="38" fillId="26" borderId="156" applyNumberFormat="0" applyFont="0" applyAlignment="0" applyProtection="0"/>
    <xf numFmtId="0" fontId="42" fillId="46" borderId="156" applyNumberFormat="0" applyFont="0" applyAlignment="0" applyProtection="0"/>
    <xf numFmtId="0" fontId="42" fillId="46" borderId="156" applyNumberFormat="0" applyFont="0" applyAlignment="0" applyProtection="0"/>
    <xf numFmtId="0" fontId="71" fillId="7" borderId="161" applyNumberFormat="0" applyAlignment="0" applyProtection="0"/>
    <xf numFmtId="0" fontId="71" fillId="39" borderId="161" applyNumberFormat="0" applyAlignment="0" applyProtection="0"/>
    <xf numFmtId="0" fontId="44" fillId="0" borderId="162" applyNumberFormat="0" applyFill="0" applyAlignment="0" applyProtection="0"/>
    <xf numFmtId="0" fontId="44" fillId="0" borderId="163" applyNumberFormat="0" applyFill="0" applyAlignment="0" applyProtection="0"/>
    <xf numFmtId="49" fontId="52" fillId="0" borderId="158">
      <alignment horizontal="right" wrapText="1"/>
    </xf>
    <xf numFmtId="0" fontId="49" fillId="7" borderId="167" applyNumberFormat="0" applyAlignment="0" applyProtection="0"/>
    <xf numFmtId="0" fontId="50" fillId="39" borderId="167" applyNumberFormat="0" applyAlignment="0" applyProtection="0"/>
    <xf numFmtId="0" fontId="31" fillId="0" borderId="166">
      <alignment horizontal="left" vertical="center"/>
    </xf>
    <xf numFmtId="10" fontId="57" fillId="2" borderId="165" applyNumberFormat="0" applyBorder="0" applyAlignment="0" applyProtection="0"/>
    <xf numFmtId="0" fontId="66" fillId="35" borderId="167" applyNumberFormat="0" applyAlignment="0" applyProtection="0"/>
    <xf numFmtId="0" fontId="66" fillId="35" borderId="167" applyNumberFormat="0" applyAlignment="0" applyProtection="0"/>
    <xf numFmtId="0" fontId="66" fillId="13" borderId="167" applyNumberFormat="0" applyAlignment="0" applyProtection="0"/>
    <xf numFmtId="0" fontId="38" fillId="26" borderId="164" applyNumberFormat="0" applyFont="0" applyAlignment="0" applyProtection="0"/>
    <xf numFmtId="0" fontId="42" fillId="46" borderId="164" applyNumberFormat="0" applyFont="0" applyAlignment="0" applyProtection="0"/>
    <xf numFmtId="0" fontId="42" fillId="46" borderId="164" applyNumberFormat="0" applyFont="0" applyAlignment="0" applyProtection="0"/>
    <xf numFmtId="0" fontId="42" fillId="46" borderId="393" applyNumberFormat="0" applyFont="0" applyAlignment="0" applyProtection="0"/>
    <xf numFmtId="0" fontId="50" fillId="39" borderId="285" applyNumberFormat="0" applyAlignment="0" applyProtection="0"/>
    <xf numFmtId="0" fontId="44" fillId="0" borderId="175" applyNumberFormat="0" applyFill="0" applyAlignment="0" applyProtection="0"/>
    <xf numFmtId="0" fontId="44" fillId="0" borderId="176" applyNumberFormat="0" applyFill="0" applyAlignment="0" applyProtection="0"/>
    <xf numFmtId="0" fontId="31" fillId="0" borderId="1291">
      <alignment horizontal="left" vertical="center"/>
    </xf>
    <xf numFmtId="0" fontId="49" fillId="7" borderId="1332" applyNumberFormat="0" applyAlignment="0" applyProtection="0"/>
    <xf numFmtId="0" fontId="50" fillId="39" borderId="706" applyNumberFormat="0" applyAlignment="0" applyProtection="0"/>
    <xf numFmtId="10" fontId="57" fillId="2" borderId="434" applyNumberFormat="0" applyBorder="0" applyAlignment="0" applyProtection="0"/>
    <xf numFmtId="0" fontId="66" fillId="13" borderId="518" applyNumberFormat="0" applyAlignment="0" applyProtection="0"/>
    <xf numFmtId="0" fontId="49" fillId="7" borderId="944" applyNumberFormat="0" applyAlignment="0" applyProtection="0"/>
    <xf numFmtId="49" fontId="52" fillId="0" borderId="171">
      <alignment horizontal="right" wrapText="1"/>
    </xf>
    <xf numFmtId="0" fontId="66" fillId="13" borderId="193" applyNumberFormat="0" applyAlignment="0" applyProtection="0"/>
    <xf numFmtId="0" fontId="66" fillId="35" borderId="193" applyNumberFormat="0" applyAlignment="0" applyProtection="0"/>
    <xf numFmtId="0" fontId="66" fillId="35" borderId="193" applyNumberFormat="0" applyAlignment="0" applyProtection="0"/>
    <xf numFmtId="10" fontId="57" fillId="2" borderId="190" applyNumberFormat="0" applyBorder="0" applyAlignment="0" applyProtection="0"/>
    <xf numFmtId="0" fontId="31" fillId="0" borderId="192">
      <alignment horizontal="left" vertical="center"/>
    </xf>
    <xf numFmtId="0" fontId="50" fillId="39" borderId="193" applyNumberFormat="0" applyAlignment="0" applyProtection="0"/>
    <xf numFmtId="0" fontId="49" fillId="7" borderId="193" applyNumberFormat="0" applyAlignment="0" applyProtection="0"/>
    <xf numFmtId="0" fontId="49" fillId="7" borderId="181" applyNumberFormat="0" applyAlignment="0" applyProtection="0"/>
    <xf numFmtId="0" fontId="50" fillId="39" borderId="181" applyNumberFormat="0" applyAlignment="0" applyProtection="0"/>
    <xf numFmtId="0" fontId="31" fillId="0" borderId="180">
      <alignment horizontal="left" vertical="center"/>
    </xf>
    <xf numFmtId="10" fontId="57" fillId="2" borderId="178" applyNumberFormat="0" applyBorder="0" applyAlignment="0" applyProtection="0"/>
    <xf numFmtId="0" fontId="66" fillId="35" borderId="181" applyNumberFormat="0" applyAlignment="0" applyProtection="0"/>
    <xf numFmtId="0" fontId="66" fillId="35" borderId="181" applyNumberFormat="0" applyAlignment="0" applyProtection="0"/>
    <xf numFmtId="0" fontId="66" fillId="13" borderId="181" applyNumberFormat="0" applyAlignment="0" applyProtection="0"/>
    <xf numFmtId="0" fontId="38" fillId="26" borderId="177" applyNumberFormat="0" applyFont="0" applyAlignment="0" applyProtection="0"/>
    <xf numFmtId="0" fontId="42" fillId="46" borderId="177" applyNumberFormat="0" applyFont="0" applyAlignment="0" applyProtection="0"/>
    <xf numFmtId="0" fontId="42" fillId="46" borderId="177" applyNumberFormat="0" applyFont="0" applyAlignment="0" applyProtection="0"/>
    <xf numFmtId="0" fontId="44" fillId="0" borderId="708" applyNumberFormat="0" applyFill="0" applyAlignment="0" applyProtection="0"/>
    <xf numFmtId="0" fontId="42" fillId="46" borderId="352" applyNumberFormat="0" applyFont="0" applyAlignment="0" applyProtection="0"/>
    <xf numFmtId="49" fontId="52" fillId="0" borderId="179">
      <alignment horizontal="right" wrapText="1"/>
    </xf>
    <xf numFmtId="0" fontId="49" fillId="7" borderId="181" applyNumberFormat="0" applyAlignment="0" applyProtection="0"/>
    <xf numFmtId="0" fontId="50" fillId="39" borderId="181" applyNumberFormat="0" applyAlignment="0" applyProtection="0"/>
    <xf numFmtId="0" fontId="31" fillId="0" borderId="180">
      <alignment horizontal="left" vertical="center"/>
    </xf>
    <xf numFmtId="10" fontId="57" fillId="2" borderId="178" applyNumberFormat="0" applyBorder="0" applyAlignment="0" applyProtection="0"/>
    <xf numFmtId="0" fontId="66" fillId="35" borderId="181" applyNumberFormat="0" applyAlignment="0" applyProtection="0"/>
    <xf numFmtId="0" fontId="66" fillId="35" borderId="181" applyNumberFormat="0" applyAlignment="0" applyProtection="0"/>
    <xf numFmtId="0" fontId="66" fillId="13" borderId="181" applyNumberFormat="0" applyAlignment="0" applyProtection="0"/>
    <xf numFmtId="0" fontId="38" fillId="26" borderId="177" applyNumberFormat="0" applyFont="0" applyAlignment="0" applyProtection="0"/>
    <xf numFmtId="0" fontId="42" fillId="46" borderId="177" applyNumberFormat="0" applyFont="0" applyAlignment="0" applyProtection="0"/>
    <xf numFmtId="0" fontId="42" fillId="46" borderId="177" applyNumberFormat="0" applyFont="0" applyAlignment="0" applyProtection="0"/>
    <xf numFmtId="0" fontId="71" fillId="7" borderId="182" applyNumberFormat="0" applyAlignment="0" applyProtection="0"/>
    <xf numFmtId="0" fontId="71" fillId="39" borderId="182" applyNumberFormat="0" applyAlignment="0" applyProtection="0"/>
    <xf numFmtId="0" fontId="44" fillId="0" borderId="183" applyNumberFormat="0" applyFill="0" applyAlignment="0" applyProtection="0"/>
    <xf numFmtId="0" fontId="44" fillId="0" borderId="184" applyNumberFormat="0" applyFill="0" applyAlignment="0" applyProtection="0"/>
    <xf numFmtId="0" fontId="71" fillId="39" borderId="357" applyNumberFormat="0" applyAlignment="0" applyProtection="0"/>
    <xf numFmtId="49" fontId="52" fillId="0" borderId="179">
      <alignment horizontal="right" wrapText="1"/>
    </xf>
    <xf numFmtId="0" fontId="49" fillId="7" borderId="188" applyNumberFormat="0" applyAlignment="0" applyProtection="0"/>
    <xf numFmtId="0" fontId="50" fillId="39" borderId="188" applyNumberFormat="0" applyAlignment="0" applyProtection="0"/>
    <xf numFmtId="0" fontId="31" fillId="0" borderId="187">
      <alignment horizontal="left" vertical="center"/>
    </xf>
    <xf numFmtId="10" fontId="57" fillId="2" borderId="186" applyNumberFormat="0" applyBorder="0" applyAlignment="0" applyProtection="0"/>
    <xf numFmtId="0" fontId="66" fillId="35" borderId="188" applyNumberFormat="0" applyAlignment="0" applyProtection="0"/>
    <xf numFmtId="0" fontId="66" fillId="35" borderId="188" applyNumberFormat="0" applyAlignment="0" applyProtection="0"/>
    <xf numFmtId="0" fontId="66" fillId="13" borderId="188" applyNumberFormat="0" applyAlignment="0" applyProtection="0"/>
    <xf numFmtId="0" fontId="38" fillId="26" borderId="185" applyNumberFormat="0" applyFont="0" applyAlignment="0" applyProtection="0"/>
    <xf numFmtId="0" fontId="42" fillId="46" borderId="185" applyNumberFormat="0" applyFont="0" applyAlignment="0" applyProtection="0"/>
    <xf numFmtId="0" fontId="42" fillId="46" borderId="185" applyNumberFormat="0" applyFont="0" applyAlignment="0" applyProtection="0"/>
    <xf numFmtId="0" fontId="38" fillId="26" borderId="189" applyNumberFormat="0" applyFont="0" applyAlignment="0" applyProtection="0"/>
    <xf numFmtId="0" fontId="42" fillId="46" borderId="189" applyNumberFormat="0" applyFont="0" applyAlignment="0" applyProtection="0"/>
    <xf numFmtId="0" fontId="42" fillId="46" borderId="189" applyNumberFormat="0" applyFont="0" applyAlignment="0" applyProtection="0"/>
    <xf numFmtId="0" fontId="71" fillId="7" borderId="194" applyNumberFormat="0" applyAlignment="0" applyProtection="0"/>
    <xf numFmtId="0" fontId="71" fillId="39" borderId="194" applyNumberFormat="0" applyAlignment="0" applyProtection="0"/>
    <xf numFmtId="0" fontId="44" fillId="0" borderId="195" applyNumberFormat="0" applyFill="0" applyAlignment="0" applyProtection="0"/>
    <xf numFmtId="0" fontId="44" fillId="0" borderId="196" applyNumberFormat="0" applyFill="0" applyAlignment="0" applyProtection="0"/>
    <xf numFmtId="49" fontId="52" fillId="0" borderId="191">
      <alignment horizontal="right" wrapText="1"/>
    </xf>
    <xf numFmtId="0" fontId="49" fillId="7" borderId="201" applyNumberFormat="0" applyAlignment="0" applyProtection="0"/>
    <xf numFmtId="0" fontId="50" fillId="39" borderId="201" applyNumberFormat="0" applyAlignment="0" applyProtection="0"/>
    <xf numFmtId="0" fontId="31" fillId="0" borderId="200">
      <alignment horizontal="left" vertical="center"/>
    </xf>
    <xf numFmtId="10" fontId="57" fillId="2" borderId="198" applyNumberFormat="0" applyBorder="0" applyAlignment="0" applyProtection="0"/>
    <xf numFmtId="0" fontId="66" fillId="35" borderId="201" applyNumberFormat="0" applyAlignment="0" applyProtection="0"/>
    <xf numFmtId="0" fontId="66" fillId="35" borderId="201" applyNumberFormat="0" applyAlignment="0" applyProtection="0"/>
    <xf numFmtId="0" fontId="66" fillId="13" borderId="201" applyNumberFormat="0" applyAlignment="0" applyProtection="0"/>
    <xf numFmtId="0" fontId="38" fillId="26" borderId="197" applyNumberFormat="0" applyFont="0" applyAlignment="0" applyProtection="0"/>
    <xf numFmtId="0" fontId="42" fillId="46" borderId="197" applyNumberFormat="0" applyFont="0" applyAlignment="0" applyProtection="0"/>
    <xf numFmtId="0" fontId="42" fillId="46" borderId="197" applyNumberFormat="0" applyFont="0" applyAlignment="0" applyProtection="0"/>
    <xf numFmtId="0" fontId="71" fillId="7" borderId="202" applyNumberFormat="0" applyAlignment="0" applyProtection="0"/>
    <xf numFmtId="0" fontId="71" fillId="39" borderId="202" applyNumberFormat="0" applyAlignment="0" applyProtection="0"/>
    <xf numFmtId="0" fontId="44" fillId="0" borderId="203" applyNumberFormat="0" applyFill="0" applyAlignment="0" applyProtection="0"/>
    <xf numFmtId="0" fontId="44" fillId="0" borderId="204" applyNumberFormat="0" applyFill="0" applyAlignment="0" applyProtection="0"/>
    <xf numFmtId="49" fontId="52" fillId="0" borderId="199">
      <alignment horizontal="right" wrapText="1"/>
    </xf>
    <xf numFmtId="0" fontId="49" fillId="7" borderId="208" applyNumberFormat="0" applyAlignment="0" applyProtection="0"/>
    <xf numFmtId="0" fontId="50" fillId="39" borderId="208" applyNumberFormat="0" applyAlignment="0" applyProtection="0"/>
    <xf numFmtId="0" fontId="31" fillId="0" borderId="207">
      <alignment horizontal="left" vertical="center"/>
    </xf>
    <xf numFmtId="10" fontId="57" fillId="2" borderId="206" applyNumberFormat="0" applyBorder="0" applyAlignment="0" applyProtection="0"/>
    <xf numFmtId="0" fontId="66" fillId="35" borderId="208" applyNumberFormat="0" applyAlignment="0" applyProtection="0"/>
    <xf numFmtId="0" fontId="66" fillId="35" borderId="208" applyNumberFormat="0" applyAlignment="0" applyProtection="0"/>
    <xf numFmtId="0" fontId="66" fillId="13" borderId="208" applyNumberFormat="0" applyAlignment="0" applyProtection="0"/>
    <xf numFmtId="0" fontId="38" fillId="26" borderId="205" applyNumberFormat="0" applyFont="0" applyAlignment="0" applyProtection="0"/>
    <xf numFmtId="0" fontId="42" fillId="46" borderId="205" applyNumberFormat="0" applyFont="0" applyAlignment="0" applyProtection="0"/>
    <xf numFmtId="0" fontId="42" fillId="46" borderId="205" applyNumberFormat="0" applyFont="0" applyAlignment="0" applyProtection="0"/>
    <xf numFmtId="0" fontId="66" fillId="13" borderId="477" applyNumberFormat="0" applyAlignment="0" applyProtection="0"/>
    <xf numFmtId="0" fontId="44" fillId="0" borderId="214" applyNumberFormat="0" applyFill="0" applyAlignment="0" applyProtection="0"/>
    <xf numFmtId="0" fontId="44" fillId="0" borderId="215" applyNumberFormat="0" applyFill="0" applyAlignment="0" applyProtection="0"/>
    <xf numFmtId="0" fontId="71" fillId="7" borderId="707" applyNumberFormat="0" applyAlignment="0" applyProtection="0"/>
    <xf numFmtId="0" fontId="66" fillId="35" borderId="944" applyNumberFormat="0" applyAlignment="0" applyProtection="0"/>
    <xf numFmtId="0" fontId="66" fillId="35" borderId="904" applyNumberFormat="0" applyAlignment="0" applyProtection="0"/>
    <xf numFmtId="0" fontId="50" fillId="39" borderId="787" applyNumberFormat="0" applyAlignment="0" applyProtection="0"/>
    <xf numFmtId="0" fontId="44" fillId="0" borderId="359" applyNumberFormat="0" applyFill="0" applyAlignment="0" applyProtection="0"/>
    <xf numFmtId="49" fontId="52" fillId="0" borderId="211">
      <alignment horizontal="right" wrapText="1"/>
    </xf>
    <xf numFmtId="0" fontId="66" fillId="13" borderId="225" applyNumberFormat="0" applyAlignment="0" applyProtection="0"/>
    <xf numFmtId="0" fontId="66" fillId="35" borderId="225" applyNumberFormat="0" applyAlignment="0" applyProtection="0"/>
    <xf numFmtId="0" fontId="66" fillId="35" borderId="225" applyNumberFormat="0" applyAlignment="0" applyProtection="0"/>
    <xf numFmtId="10" fontId="57" fillId="2" borderId="222" applyNumberFormat="0" applyBorder="0" applyAlignment="0" applyProtection="0"/>
    <xf numFmtId="0" fontId="31" fillId="0" borderId="224">
      <alignment horizontal="left" vertical="center"/>
    </xf>
    <xf numFmtId="0" fontId="50" fillId="39" borderId="225" applyNumberFormat="0" applyAlignment="0" applyProtection="0"/>
    <xf numFmtId="0" fontId="49" fillId="7" borderId="225" applyNumberFormat="0" applyAlignment="0" applyProtection="0"/>
    <xf numFmtId="0" fontId="49" fillId="7" borderId="213" applyNumberFormat="0" applyAlignment="0" applyProtection="0"/>
    <xf numFmtId="0" fontId="50" fillId="39" borderId="213" applyNumberFormat="0" applyAlignment="0" applyProtection="0"/>
    <xf numFmtId="0" fontId="31" fillId="0" borderId="212">
      <alignment horizontal="left" vertical="center"/>
    </xf>
    <xf numFmtId="10" fontId="57" fillId="2" borderId="210" applyNumberFormat="0" applyBorder="0" applyAlignment="0" applyProtection="0"/>
    <xf numFmtId="0" fontId="66" fillId="35" borderId="213" applyNumberFormat="0" applyAlignment="0" applyProtection="0"/>
    <xf numFmtId="0" fontId="66" fillId="35" borderId="213" applyNumberFormat="0" applyAlignment="0" applyProtection="0"/>
    <xf numFmtId="0" fontId="66" fillId="13" borderId="213" applyNumberFormat="0" applyAlignment="0" applyProtection="0"/>
    <xf numFmtId="0" fontId="38" fillId="26" borderId="209" applyNumberFormat="0" applyFont="0" applyAlignment="0" applyProtection="0"/>
    <xf numFmtId="0" fontId="42" fillId="46" borderId="209" applyNumberFormat="0" applyFont="0" applyAlignment="0" applyProtection="0"/>
    <xf numFmtId="0" fontId="42" fillId="46" borderId="209" applyNumberFormat="0" applyFont="0" applyAlignment="0" applyProtection="0"/>
    <xf numFmtId="49" fontId="52" fillId="0" borderId="211">
      <alignment horizontal="right" wrapText="1"/>
    </xf>
    <xf numFmtId="0" fontId="49" fillId="7" borderId="213" applyNumberFormat="0" applyAlignment="0" applyProtection="0"/>
    <xf numFmtId="0" fontId="50" fillId="39" borderId="213" applyNumberFormat="0" applyAlignment="0" applyProtection="0"/>
    <xf numFmtId="0" fontId="31" fillId="0" borderId="212">
      <alignment horizontal="left" vertical="center"/>
    </xf>
    <xf numFmtId="10" fontId="57" fillId="2" borderId="210" applyNumberFormat="0" applyBorder="0" applyAlignment="0" applyProtection="0"/>
    <xf numFmtId="0" fontId="66" fillId="35" borderId="213" applyNumberFormat="0" applyAlignment="0" applyProtection="0"/>
    <xf numFmtId="0" fontId="66" fillId="35" borderId="213" applyNumberFormat="0" applyAlignment="0" applyProtection="0"/>
    <xf numFmtId="0" fontId="66" fillId="13" borderId="213" applyNumberFormat="0" applyAlignment="0" applyProtection="0"/>
    <xf numFmtId="0" fontId="38" fillId="26" borderId="209" applyNumberFormat="0" applyFont="0" applyAlignment="0" applyProtection="0"/>
    <xf numFmtId="0" fontId="42" fillId="46" borderId="209" applyNumberFormat="0" applyFont="0" applyAlignment="0" applyProtection="0"/>
    <xf numFmtId="0" fontId="42" fillId="46" borderId="209" applyNumberFormat="0" applyFont="0" applyAlignment="0" applyProtection="0"/>
    <xf numFmtId="0" fontId="71" fillId="7" borderId="216" applyNumberFormat="0" applyAlignment="0" applyProtection="0"/>
    <xf numFmtId="0" fontId="71" fillId="39" borderId="216" applyNumberFormat="0" applyAlignment="0" applyProtection="0"/>
    <xf numFmtId="0" fontId="44" fillId="0" borderId="214" applyNumberFormat="0" applyFill="0" applyAlignment="0" applyProtection="0"/>
    <xf numFmtId="0" fontId="44" fillId="0" borderId="215" applyNumberFormat="0" applyFill="0" applyAlignment="0" applyProtection="0"/>
    <xf numFmtId="0" fontId="50" fillId="39" borderId="477" applyNumberFormat="0" applyAlignment="0" applyProtection="0"/>
    <xf numFmtId="49" fontId="52" fillId="0" borderId="211">
      <alignment horizontal="right" wrapText="1"/>
    </xf>
    <xf numFmtId="0" fontId="49" fillId="7" borderId="220" applyNumberFormat="0" applyAlignment="0" applyProtection="0"/>
    <xf numFmtId="0" fontId="50" fillId="39" borderId="220" applyNumberFormat="0" applyAlignment="0" applyProtection="0"/>
    <xf numFmtId="0" fontId="31" fillId="0" borderId="219">
      <alignment horizontal="left" vertical="center"/>
    </xf>
    <xf numFmtId="10" fontId="57" fillId="2" borderId="218" applyNumberFormat="0" applyBorder="0" applyAlignment="0" applyProtection="0"/>
    <xf numFmtId="0" fontId="66" fillId="35" borderId="220" applyNumberFormat="0" applyAlignment="0" applyProtection="0"/>
    <xf numFmtId="0" fontId="66" fillId="35" borderId="220" applyNumberFormat="0" applyAlignment="0" applyProtection="0"/>
    <xf numFmtId="0" fontId="66" fillId="13" borderId="220" applyNumberFormat="0" applyAlignment="0" applyProtection="0"/>
    <xf numFmtId="0" fontId="38" fillId="26" borderId="217" applyNumberFormat="0" applyFont="0" applyAlignment="0" applyProtection="0"/>
    <xf numFmtId="0" fontId="42" fillId="46" borderId="217" applyNumberFormat="0" applyFont="0" applyAlignment="0" applyProtection="0"/>
    <xf numFmtId="0" fontId="42" fillId="46" borderId="217" applyNumberFormat="0" applyFont="0" applyAlignment="0" applyProtection="0"/>
    <xf numFmtId="0" fontId="38" fillId="26" borderId="221" applyNumberFormat="0" applyFont="0" applyAlignment="0" applyProtection="0"/>
    <xf numFmtId="0" fontId="42" fillId="46" borderId="221" applyNumberFormat="0" applyFont="0" applyAlignment="0" applyProtection="0"/>
    <xf numFmtId="0" fontId="42" fillId="46" borderId="221" applyNumberFormat="0" applyFont="0" applyAlignment="0" applyProtection="0"/>
    <xf numFmtId="0" fontId="71" fillId="7" borderId="226" applyNumberFormat="0" applyAlignment="0" applyProtection="0"/>
    <xf numFmtId="0" fontId="71" fillId="39" borderId="226" applyNumberFormat="0" applyAlignment="0" applyProtection="0"/>
    <xf numFmtId="0" fontId="44" fillId="0" borderId="227" applyNumberFormat="0" applyFill="0" applyAlignment="0" applyProtection="0"/>
    <xf numFmtId="0" fontId="44" fillId="0" borderId="228" applyNumberFormat="0" applyFill="0" applyAlignment="0" applyProtection="0"/>
    <xf numFmtId="49" fontId="52" fillId="0" borderId="223">
      <alignment horizontal="right" wrapText="1"/>
    </xf>
    <xf numFmtId="0" fontId="49" fillId="7" borderId="233" applyNumberFormat="0" applyAlignment="0" applyProtection="0"/>
    <xf numFmtId="0" fontId="50" fillId="39" borderId="233" applyNumberFormat="0" applyAlignment="0" applyProtection="0"/>
    <xf numFmtId="0" fontId="31" fillId="0" borderId="232">
      <alignment horizontal="left" vertical="center"/>
    </xf>
    <xf numFmtId="10" fontId="57" fillId="2" borderId="230" applyNumberFormat="0" applyBorder="0" applyAlignment="0" applyProtection="0"/>
    <xf numFmtId="0" fontId="66" fillId="35" borderId="233" applyNumberFormat="0" applyAlignment="0" applyProtection="0"/>
    <xf numFmtId="0" fontId="66" fillId="35" borderId="233" applyNumberFormat="0" applyAlignment="0" applyProtection="0"/>
    <xf numFmtId="0" fontId="66" fillId="13" borderId="233" applyNumberFormat="0" applyAlignment="0" applyProtection="0"/>
    <xf numFmtId="0" fontId="38" fillId="26" borderId="229" applyNumberFormat="0" applyFont="0" applyAlignment="0" applyProtection="0"/>
    <xf numFmtId="0" fontId="42" fillId="46" borderId="229" applyNumberFormat="0" applyFont="0" applyAlignment="0" applyProtection="0"/>
    <xf numFmtId="0" fontId="42" fillId="46" borderId="229" applyNumberFormat="0" applyFont="0" applyAlignment="0" applyProtection="0"/>
    <xf numFmtId="0" fontId="71" fillId="7" borderId="234" applyNumberFormat="0" applyAlignment="0" applyProtection="0"/>
    <xf numFmtId="0" fontId="71" fillId="39" borderId="234" applyNumberFormat="0" applyAlignment="0" applyProtection="0"/>
    <xf numFmtId="0" fontId="44" fillId="0" borderId="235" applyNumberFormat="0" applyFill="0" applyAlignment="0" applyProtection="0"/>
    <xf numFmtId="0" fontId="44" fillId="0" borderId="236" applyNumberFormat="0" applyFill="0" applyAlignment="0" applyProtection="0"/>
    <xf numFmtId="49" fontId="52" fillId="0" borderId="231">
      <alignment horizontal="right" wrapText="1"/>
    </xf>
    <xf numFmtId="0" fontId="49" fillId="7" borderId="240" applyNumberFormat="0" applyAlignment="0" applyProtection="0"/>
    <xf numFmtId="0" fontId="50" fillId="39" borderId="240" applyNumberFormat="0" applyAlignment="0" applyProtection="0"/>
    <xf numFmtId="0" fontId="31" fillId="0" borderId="239">
      <alignment horizontal="left" vertical="center"/>
    </xf>
    <xf numFmtId="10" fontId="57" fillId="2" borderId="238" applyNumberFormat="0" applyBorder="0" applyAlignment="0" applyProtection="0"/>
    <xf numFmtId="0" fontId="66" fillId="35" borderId="240" applyNumberFormat="0" applyAlignment="0" applyProtection="0"/>
    <xf numFmtId="0" fontId="66" fillId="35" borderId="240" applyNumberFormat="0" applyAlignment="0" applyProtection="0"/>
    <xf numFmtId="0" fontId="66" fillId="13" borderId="240" applyNumberFormat="0" applyAlignment="0" applyProtection="0"/>
    <xf numFmtId="0" fontId="38" fillId="26" borderId="237" applyNumberFormat="0" applyFont="0" applyAlignment="0" applyProtection="0"/>
    <xf numFmtId="0" fontId="42" fillId="46" borderId="237" applyNumberFormat="0" applyFont="0" applyAlignment="0" applyProtection="0"/>
    <xf numFmtId="0" fontId="42" fillId="46" borderId="237" applyNumberFormat="0" applyFont="0" applyAlignment="0" applyProtection="0"/>
    <xf numFmtId="0" fontId="44" fillId="0" borderId="247" applyNumberFormat="0" applyFill="0" applyAlignment="0" applyProtection="0"/>
    <xf numFmtId="0" fontId="44" fillId="0" borderId="248" applyNumberFormat="0" applyFill="0" applyAlignment="0" applyProtection="0"/>
    <xf numFmtId="10" fontId="57" fillId="2" borderId="662" applyNumberFormat="0" applyBorder="0" applyAlignment="0" applyProtection="0"/>
    <xf numFmtId="0" fontId="66" fillId="35" borderId="944" applyNumberFormat="0" applyAlignment="0" applyProtection="0"/>
    <xf numFmtId="0" fontId="42" fillId="46" borderId="981" applyNumberFormat="0" applyFont="0" applyAlignment="0" applyProtection="0"/>
    <xf numFmtId="0" fontId="66" fillId="13" borderId="985" applyNumberFormat="0" applyAlignment="0" applyProtection="0"/>
    <xf numFmtId="0" fontId="50" fillId="39" borderId="1252" applyNumberFormat="0" applyAlignment="0" applyProtection="0"/>
    <xf numFmtId="49" fontId="52" fillId="0" borderId="243">
      <alignment horizontal="right" wrapText="1"/>
    </xf>
    <xf numFmtId="0" fontId="66" fillId="13" borderId="265" applyNumberFormat="0" applyAlignment="0" applyProtection="0"/>
    <xf numFmtId="0" fontId="66" fillId="35" borderId="265" applyNumberFormat="0" applyAlignment="0" applyProtection="0"/>
    <xf numFmtId="0" fontId="66" fillId="35" borderId="265" applyNumberFormat="0" applyAlignment="0" applyProtection="0"/>
    <xf numFmtId="10" fontId="57" fillId="2" borderId="262" applyNumberFormat="0" applyBorder="0" applyAlignment="0" applyProtection="0"/>
    <xf numFmtId="0" fontId="31" fillId="0" borderId="264">
      <alignment horizontal="left" vertical="center"/>
    </xf>
    <xf numFmtId="0" fontId="50" fillId="39" borderId="265" applyNumberFormat="0" applyAlignment="0" applyProtection="0"/>
    <xf numFmtId="0" fontId="49" fillId="7" borderId="265" applyNumberFormat="0" applyAlignment="0" applyProtection="0"/>
    <xf numFmtId="0" fontId="49" fillId="7" borderId="253" applyNumberFormat="0" applyAlignment="0" applyProtection="0"/>
    <xf numFmtId="0" fontId="50" fillId="39" borderId="253" applyNumberFormat="0" applyAlignment="0" applyProtection="0"/>
    <xf numFmtId="0" fontId="31" fillId="0" borderId="252">
      <alignment horizontal="left" vertical="center"/>
    </xf>
    <xf numFmtId="10" fontId="57" fillId="2" borderId="250" applyNumberFormat="0" applyBorder="0" applyAlignment="0" applyProtection="0"/>
    <xf numFmtId="0" fontId="66" fillId="35" borderId="253" applyNumberFormat="0" applyAlignment="0" applyProtection="0"/>
    <xf numFmtId="0" fontId="66" fillId="35" borderId="253" applyNumberFormat="0" applyAlignment="0" applyProtection="0"/>
    <xf numFmtId="0" fontId="66" fillId="13" borderId="253" applyNumberFormat="0" applyAlignment="0" applyProtection="0"/>
    <xf numFmtId="0" fontId="38" fillId="26" borderId="249" applyNumberFormat="0" applyFont="0" applyAlignment="0" applyProtection="0"/>
    <xf numFmtId="0" fontId="42" fillId="46" borderId="249" applyNumberFormat="0" applyFont="0" applyAlignment="0" applyProtection="0"/>
    <xf numFmtId="0" fontId="42" fillId="46" borderId="249" applyNumberFormat="0" applyFont="0" applyAlignment="0" applyProtection="0"/>
    <xf numFmtId="0" fontId="38" fillId="26" borderId="623" applyNumberFormat="0" applyFont="0" applyAlignment="0" applyProtection="0"/>
    <xf numFmtId="0" fontId="42" fillId="46" borderId="433" applyNumberFormat="0" applyFont="0" applyAlignment="0" applyProtection="0"/>
    <xf numFmtId="0" fontId="31" fillId="0" borderId="436">
      <alignment horizontal="left" vertical="center"/>
    </xf>
    <xf numFmtId="49" fontId="52" fillId="0" borderId="251">
      <alignment horizontal="right" wrapText="1"/>
    </xf>
    <xf numFmtId="0" fontId="49" fillId="7" borderId="253" applyNumberFormat="0" applyAlignment="0" applyProtection="0"/>
    <xf numFmtId="0" fontId="50" fillId="39" borderId="253" applyNumberFormat="0" applyAlignment="0" applyProtection="0"/>
    <xf numFmtId="0" fontId="31" fillId="0" borderId="252">
      <alignment horizontal="left" vertical="center"/>
    </xf>
    <xf numFmtId="10" fontId="57" fillId="2" borderId="250" applyNumberFormat="0" applyBorder="0" applyAlignment="0" applyProtection="0"/>
    <xf numFmtId="0" fontId="66" fillId="35" borderId="253" applyNumberFormat="0" applyAlignment="0" applyProtection="0"/>
    <xf numFmtId="0" fontId="66" fillId="35" borderId="253" applyNumberFormat="0" applyAlignment="0" applyProtection="0"/>
    <xf numFmtId="0" fontId="66" fillId="13" borderId="253" applyNumberFormat="0" applyAlignment="0" applyProtection="0"/>
    <xf numFmtId="0" fontId="38" fillId="26" borderId="249" applyNumberFormat="0" applyFont="0" applyAlignment="0" applyProtection="0"/>
    <xf numFmtId="0" fontId="42" fillId="46" borderId="249" applyNumberFormat="0" applyFont="0" applyAlignment="0" applyProtection="0"/>
    <xf numFmtId="0" fontId="42" fillId="46" borderId="249" applyNumberFormat="0" applyFont="0" applyAlignment="0" applyProtection="0"/>
    <xf numFmtId="0" fontId="71" fillId="7" borderId="254" applyNumberFormat="0" applyAlignment="0" applyProtection="0"/>
    <xf numFmtId="0" fontId="71" fillId="39" borderId="254" applyNumberFormat="0" applyAlignment="0" applyProtection="0"/>
    <xf numFmtId="0" fontId="44" fillId="0" borderId="255" applyNumberFormat="0" applyFill="0" applyAlignment="0" applyProtection="0"/>
    <xf numFmtId="0" fontId="44" fillId="0" borderId="256" applyNumberFormat="0" applyFill="0" applyAlignment="0" applyProtection="0"/>
    <xf numFmtId="0" fontId="71" fillId="39" borderId="438" applyNumberFormat="0" applyAlignment="0" applyProtection="0"/>
    <xf numFmtId="49" fontId="52" fillId="0" borderId="251">
      <alignment horizontal="right" wrapText="1"/>
    </xf>
    <xf numFmtId="0" fontId="49" fillId="7" borderId="260" applyNumberFormat="0" applyAlignment="0" applyProtection="0"/>
    <xf numFmtId="0" fontId="50" fillId="39" borderId="260" applyNumberFormat="0" applyAlignment="0" applyProtection="0"/>
    <xf numFmtId="0" fontId="31" fillId="0" borderId="259">
      <alignment horizontal="left" vertical="center"/>
    </xf>
    <xf numFmtId="10" fontId="57" fillId="2" borderId="258" applyNumberFormat="0" applyBorder="0" applyAlignment="0" applyProtection="0"/>
    <xf numFmtId="0" fontId="66" fillId="35" borderId="260" applyNumberFormat="0" applyAlignment="0" applyProtection="0"/>
    <xf numFmtId="0" fontId="66" fillId="35" borderId="260" applyNumberFormat="0" applyAlignment="0" applyProtection="0"/>
    <xf numFmtId="0" fontId="66" fillId="13" borderId="260" applyNumberFormat="0" applyAlignment="0" applyProtection="0"/>
    <xf numFmtId="0" fontId="38" fillId="26" borderId="257" applyNumberFormat="0" applyFont="0" applyAlignment="0" applyProtection="0"/>
    <xf numFmtId="0" fontId="42" fillId="46" borderId="257" applyNumberFormat="0" applyFont="0" applyAlignment="0" applyProtection="0"/>
    <xf numFmtId="0" fontId="42" fillId="46" borderId="257" applyNumberFormat="0" applyFont="0" applyAlignment="0" applyProtection="0"/>
    <xf numFmtId="0" fontId="38" fillId="26" borderId="261" applyNumberFormat="0" applyFont="0" applyAlignment="0" applyProtection="0"/>
    <xf numFmtId="0" fontId="42" fillId="46" borderId="261" applyNumberFormat="0" applyFont="0" applyAlignment="0" applyProtection="0"/>
    <xf numFmtId="0" fontId="42" fillId="46" borderId="261" applyNumberFormat="0" applyFont="0" applyAlignment="0" applyProtection="0"/>
    <xf numFmtId="0" fontId="71" fillId="7" borderId="266" applyNumberFormat="0" applyAlignment="0" applyProtection="0"/>
    <xf numFmtId="0" fontId="71" fillId="39" borderId="266" applyNumberFormat="0" applyAlignment="0" applyProtection="0"/>
    <xf numFmtId="0" fontId="44" fillId="0" borderId="267" applyNumberFormat="0" applyFill="0" applyAlignment="0" applyProtection="0"/>
    <xf numFmtId="0" fontId="44" fillId="0" borderId="268" applyNumberFormat="0" applyFill="0" applyAlignment="0" applyProtection="0"/>
    <xf numFmtId="49" fontId="52" fillId="0" borderId="263">
      <alignment horizontal="right" wrapText="1"/>
    </xf>
    <xf numFmtId="0" fontId="49" fillId="7" borderId="273" applyNumberFormat="0" applyAlignment="0" applyProtection="0"/>
    <xf numFmtId="0" fontId="50" fillId="39" borderId="273" applyNumberFormat="0" applyAlignment="0" applyProtection="0"/>
    <xf numFmtId="0" fontId="31" fillId="0" borderId="272">
      <alignment horizontal="left" vertical="center"/>
    </xf>
    <xf numFmtId="10" fontId="57" fillId="2" borderId="270" applyNumberFormat="0" applyBorder="0" applyAlignment="0" applyProtection="0"/>
    <xf numFmtId="0" fontId="66" fillId="35" borderId="273" applyNumberFormat="0" applyAlignment="0" applyProtection="0"/>
    <xf numFmtId="0" fontId="66" fillId="35" borderId="273" applyNumberFormat="0" applyAlignment="0" applyProtection="0"/>
    <xf numFmtId="0" fontId="66" fillId="13" borderId="273" applyNumberFormat="0" applyAlignment="0" applyProtection="0"/>
    <xf numFmtId="0" fontId="38" fillId="26" borderId="269" applyNumberFormat="0" applyFont="0" applyAlignment="0" applyProtection="0"/>
    <xf numFmtId="0" fontId="42" fillId="46" borderId="269" applyNumberFormat="0" applyFont="0" applyAlignment="0" applyProtection="0"/>
    <xf numFmtId="0" fontId="42" fillId="46" borderId="269" applyNumberFormat="0" applyFont="0" applyAlignment="0" applyProtection="0"/>
    <xf numFmtId="0" fontId="71" fillId="7" borderId="274" applyNumberFormat="0" applyAlignment="0" applyProtection="0"/>
    <xf numFmtId="0" fontId="71" fillId="39" borderId="274" applyNumberFormat="0" applyAlignment="0" applyProtection="0"/>
    <xf numFmtId="0" fontId="44" fillId="0" borderId="275" applyNumberFormat="0" applyFill="0" applyAlignment="0" applyProtection="0"/>
    <xf numFmtId="0" fontId="44" fillId="0" borderId="276" applyNumberFormat="0" applyFill="0" applyAlignment="0" applyProtection="0"/>
    <xf numFmtId="49" fontId="52" fillId="0" borderId="271">
      <alignment horizontal="right" wrapText="1"/>
    </xf>
    <xf numFmtId="0" fontId="49" fillId="7" borderId="280" applyNumberFormat="0" applyAlignment="0" applyProtection="0"/>
    <xf numFmtId="0" fontId="50" fillId="39" borderId="280" applyNumberFormat="0" applyAlignment="0" applyProtection="0"/>
    <xf numFmtId="0" fontId="31" fillId="0" borderId="279">
      <alignment horizontal="left" vertical="center"/>
    </xf>
    <xf numFmtId="10" fontId="57" fillId="2" borderId="278" applyNumberFormat="0" applyBorder="0" applyAlignment="0" applyProtection="0"/>
    <xf numFmtId="0" fontId="66" fillId="35" borderId="280" applyNumberFormat="0" applyAlignment="0" applyProtection="0"/>
    <xf numFmtId="0" fontId="66" fillId="35" borderId="280" applyNumberFormat="0" applyAlignment="0" applyProtection="0"/>
    <xf numFmtId="0" fontId="66" fillId="13" borderId="280" applyNumberFormat="0" applyAlignment="0" applyProtection="0"/>
    <xf numFmtId="0" fontId="38" fillId="26" borderId="277" applyNumberFormat="0" applyFont="0" applyAlignment="0" applyProtection="0"/>
    <xf numFmtId="0" fontId="42" fillId="46" borderId="277" applyNumberFormat="0" applyFont="0" applyAlignment="0" applyProtection="0"/>
    <xf numFmtId="0" fontId="42" fillId="46" borderId="277" applyNumberFormat="0" applyFont="0" applyAlignment="0" applyProtection="0"/>
    <xf numFmtId="10" fontId="57" fillId="2" borderId="474" applyNumberFormat="0" applyBorder="0" applyAlignment="0" applyProtection="0"/>
    <xf numFmtId="0" fontId="44" fillId="0" borderId="287" applyNumberFormat="0" applyFill="0" applyAlignment="0" applyProtection="0"/>
    <xf numFmtId="0" fontId="44" fillId="0" borderId="288" applyNumberFormat="0" applyFill="0" applyAlignment="0" applyProtection="0"/>
    <xf numFmtId="0" fontId="66" fillId="13" borderId="437" applyNumberFormat="0" applyAlignment="0" applyProtection="0"/>
    <xf numFmtId="0" fontId="66" fillId="13" borderId="904" applyNumberFormat="0" applyAlignment="0" applyProtection="0"/>
    <xf numFmtId="0" fontId="66" fillId="35" borderId="356" applyNumberFormat="0" applyAlignment="0" applyProtection="0"/>
    <xf numFmtId="49" fontId="52" fillId="0" borderId="283">
      <alignment horizontal="right" wrapText="1"/>
    </xf>
    <xf numFmtId="0" fontId="66" fillId="13" borderId="305" applyNumberFormat="0" applyAlignment="0" applyProtection="0"/>
    <xf numFmtId="0" fontId="66" fillId="35" borderId="305" applyNumberFormat="0" applyAlignment="0" applyProtection="0"/>
    <xf numFmtId="0" fontId="66" fillId="35" borderId="305" applyNumberFormat="0" applyAlignment="0" applyProtection="0"/>
    <xf numFmtId="10" fontId="57" fillId="2" borderId="302" applyNumberFormat="0" applyBorder="0" applyAlignment="0" applyProtection="0"/>
    <xf numFmtId="0" fontId="31" fillId="0" borderId="304">
      <alignment horizontal="left" vertical="center"/>
    </xf>
    <xf numFmtId="0" fontId="50" fillId="39" borderId="305" applyNumberFormat="0" applyAlignment="0" applyProtection="0"/>
    <xf numFmtId="0" fontId="49" fillId="7" borderId="305" applyNumberFormat="0" applyAlignment="0" applyProtection="0"/>
    <xf numFmtId="0" fontId="49" fillId="7" borderId="293" applyNumberFormat="0" applyAlignment="0" applyProtection="0"/>
    <xf numFmtId="0" fontId="50" fillId="39" borderId="293" applyNumberFormat="0" applyAlignment="0" applyProtection="0"/>
    <xf numFmtId="0" fontId="31" fillId="0" borderId="292">
      <alignment horizontal="left" vertical="center"/>
    </xf>
    <xf numFmtId="10" fontId="57" fillId="2" borderId="290" applyNumberFormat="0" applyBorder="0" applyAlignment="0" applyProtection="0"/>
    <xf numFmtId="0" fontId="66" fillId="35" borderId="293" applyNumberFormat="0" applyAlignment="0" applyProtection="0"/>
    <xf numFmtId="0" fontId="66" fillId="35" borderId="293" applyNumberFormat="0" applyAlignment="0" applyProtection="0"/>
    <xf numFmtId="0" fontId="66" fillId="13" borderId="293" applyNumberFormat="0" applyAlignment="0" applyProtection="0"/>
    <xf numFmtId="0" fontId="38" fillId="26" borderId="289" applyNumberFormat="0" applyFont="0" applyAlignment="0" applyProtection="0"/>
    <xf numFmtId="0" fontId="42" fillId="46" borderId="289" applyNumberFormat="0" applyFont="0" applyAlignment="0" applyProtection="0"/>
    <xf numFmtId="0" fontId="42" fillId="46" borderId="289" applyNumberFormat="0" applyFont="0" applyAlignment="0" applyProtection="0"/>
    <xf numFmtId="0" fontId="66" fillId="35" borderId="550" applyNumberFormat="0" applyAlignment="0" applyProtection="0"/>
    <xf numFmtId="49" fontId="52" fillId="0" borderId="582">
      <alignment horizontal="right" wrapText="1"/>
    </xf>
    <xf numFmtId="0" fontId="66" fillId="35" borderId="868" applyNumberFormat="0" applyAlignment="0" applyProtection="0"/>
    <xf numFmtId="49" fontId="52" fillId="0" borderId="291">
      <alignment horizontal="right" wrapText="1"/>
    </xf>
    <xf numFmtId="0" fontId="49" fillId="7" borderId="293" applyNumberFormat="0" applyAlignment="0" applyProtection="0"/>
    <xf numFmtId="0" fontId="50" fillId="39" borderId="293" applyNumberFormat="0" applyAlignment="0" applyProtection="0"/>
    <xf numFmtId="0" fontId="31" fillId="0" borderId="292">
      <alignment horizontal="left" vertical="center"/>
    </xf>
    <xf numFmtId="10" fontId="57" fillId="2" borderId="290" applyNumberFormat="0" applyBorder="0" applyAlignment="0" applyProtection="0"/>
    <xf numFmtId="0" fontId="66" fillId="35" borderId="293" applyNumberFormat="0" applyAlignment="0" applyProtection="0"/>
    <xf numFmtId="0" fontId="66" fillId="35" borderId="293" applyNumberFormat="0" applyAlignment="0" applyProtection="0"/>
    <xf numFmtId="0" fontId="66" fillId="13" borderId="293" applyNumberFormat="0" applyAlignment="0" applyProtection="0"/>
    <xf numFmtId="0" fontId="38" fillId="26" borderId="289" applyNumberFormat="0" applyFont="0" applyAlignment="0" applyProtection="0"/>
    <xf numFmtId="0" fontId="42" fillId="46" borderId="289" applyNumberFormat="0" applyFont="0" applyAlignment="0" applyProtection="0"/>
    <xf numFmtId="0" fontId="42" fillId="46" borderId="289" applyNumberFormat="0" applyFont="0" applyAlignment="0" applyProtection="0"/>
    <xf numFmtId="0" fontId="71" fillId="7" borderId="294" applyNumberFormat="0" applyAlignment="0" applyProtection="0"/>
    <xf numFmtId="0" fontId="71" fillId="39" borderId="294" applyNumberFormat="0" applyAlignment="0" applyProtection="0"/>
    <xf numFmtId="0" fontId="44" fillId="0" borderId="295" applyNumberFormat="0" applyFill="0" applyAlignment="0" applyProtection="0"/>
    <xf numFmtId="0" fontId="44" fillId="0" borderId="296" applyNumberFormat="0" applyFill="0" applyAlignment="0" applyProtection="0"/>
    <xf numFmtId="0" fontId="49" fillId="7" borderId="868" applyNumberFormat="0" applyAlignment="0" applyProtection="0"/>
    <xf numFmtId="49" fontId="52" fillId="0" borderId="291">
      <alignment horizontal="right" wrapText="1"/>
    </xf>
    <xf numFmtId="0" fontId="49" fillId="7" borderId="300" applyNumberFormat="0" applyAlignment="0" applyProtection="0"/>
    <xf numFmtId="0" fontId="50" fillId="39" borderId="300" applyNumberFormat="0" applyAlignment="0" applyProtection="0"/>
    <xf numFmtId="0" fontId="31" fillId="0" borderId="299">
      <alignment horizontal="left" vertical="center"/>
    </xf>
    <xf numFmtId="10" fontId="57" fillId="2" borderId="298" applyNumberFormat="0" applyBorder="0" applyAlignment="0" applyProtection="0"/>
    <xf numFmtId="0" fontId="66" fillId="35" borderId="300" applyNumberFormat="0" applyAlignment="0" applyProtection="0"/>
    <xf numFmtId="0" fontId="66" fillId="35" borderId="300" applyNumberFormat="0" applyAlignment="0" applyProtection="0"/>
    <xf numFmtId="0" fontId="66" fillId="13" borderId="300" applyNumberFormat="0" applyAlignment="0" applyProtection="0"/>
    <xf numFmtId="0" fontId="38" fillId="26" borderId="297" applyNumberFormat="0" applyFont="0" applyAlignment="0" applyProtection="0"/>
    <xf numFmtId="0" fontId="42" fillId="46" borderId="297" applyNumberFormat="0" applyFont="0" applyAlignment="0" applyProtection="0"/>
    <xf numFmtId="0" fontId="42" fillId="46" borderId="297" applyNumberFormat="0" applyFont="0" applyAlignment="0" applyProtection="0"/>
    <xf numFmtId="0" fontId="38" fillId="26" borderId="301" applyNumberFormat="0" applyFont="0" applyAlignment="0" applyProtection="0"/>
    <xf numFmtId="0" fontId="42" fillId="46" borderId="301" applyNumberFormat="0" applyFont="0" applyAlignment="0" applyProtection="0"/>
    <xf numFmtId="0" fontId="42" fillId="46" borderId="301" applyNumberFormat="0" applyFont="0" applyAlignment="0" applyProtection="0"/>
    <xf numFmtId="0" fontId="71" fillId="7" borderId="306" applyNumberFormat="0" applyAlignment="0" applyProtection="0"/>
    <xf numFmtId="0" fontId="71" fillId="39" borderId="306" applyNumberFormat="0" applyAlignment="0" applyProtection="0"/>
    <xf numFmtId="0" fontId="44" fillId="0" borderId="307" applyNumberFormat="0" applyFill="0" applyAlignment="0" applyProtection="0"/>
    <xf numFmtId="0" fontId="44" fillId="0" borderId="308" applyNumberFormat="0" applyFill="0" applyAlignment="0" applyProtection="0"/>
    <xf numFmtId="49" fontId="52" fillId="0" borderId="303">
      <alignment horizontal="right" wrapText="1"/>
    </xf>
    <xf numFmtId="0" fontId="49" fillId="7" borderId="313" applyNumberFormat="0" applyAlignment="0" applyProtection="0"/>
    <xf numFmtId="0" fontId="50" fillId="39" borderId="313" applyNumberFormat="0" applyAlignment="0" applyProtection="0"/>
    <xf numFmtId="0" fontId="31" fillId="0" borderId="312">
      <alignment horizontal="left" vertical="center"/>
    </xf>
    <xf numFmtId="10" fontId="57" fillId="2" borderId="310" applyNumberFormat="0" applyBorder="0" applyAlignment="0" applyProtection="0"/>
    <xf numFmtId="0" fontId="66" fillId="35" borderId="313" applyNumberFormat="0" applyAlignment="0" applyProtection="0"/>
    <xf numFmtId="0" fontId="66" fillId="35" borderId="313" applyNumberFormat="0" applyAlignment="0" applyProtection="0"/>
    <xf numFmtId="0" fontId="66" fillId="13" borderId="313" applyNumberFormat="0" applyAlignment="0" applyProtection="0"/>
    <xf numFmtId="0" fontId="38" fillId="26" borderId="309" applyNumberFormat="0" applyFont="0" applyAlignment="0" applyProtection="0"/>
    <xf numFmtId="0" fontId="42" fillId="46" borderId="309" applyNumberFormat="0" applyFont="0" applyAlignment="0" applyProtection="0"/>
    <xf numFmtId="0" fontId="42" fillId="46" borderId="309" applyNumberFormat="0" applyFont="0" applyAlignment="0" applyProtection="0"/>
    <xf numFmtId="0" fontId="71" fillId="7" borderId="314" applyNumberFormat="0" applyAlignment="0" applyProtection="0"/>
    <xf numFmtId="0" fontId="71" fillId="39" borderId="314" applyNumberFormat="0" applyAlignment="0" applyProtection="0"/>
    <xf numFmtId="0" fontId="44" fillId="0" borderId="315" applyNumberFormat="0" applyFill="0" applyAlignment="0" applyProtection="0"/>
    <xf numFmtId="0" fontId="44" fillId="0" borderId="316" applyNumberFormat="0" applyFill="0" applyAlignment="0" applyProtection="0"/>
    <xf numFmtId="49" fontId="52" fillId="0" borderId="311">
      <alignment horizontal="right" wrapText="1"/>
    </xf>
    <xf numFmtId="0" fontId="49" fillId="7" borderId="320" applyNumberFormat="0" applyAlignment="0" applyProtection="0"/>
    <xf numFmtId="0" fontId="50" fillId="39" borderId="320" applyNumberFormat="0" applyAlignment="0" applyProtection="0"/>
    <xf numFmtId="0" fontId="31" fillId="0" borderId="319">
      <alignment horizontal="left" vertical="center"/>
    </xf>
    <xf numFmtId="10" fontId="57" fillId="2" borderId="318" applyNumberFormat="0" applyBorder="0" applyAlignment="0" applyProtection="0"/>
    <xf numFmtId="0" fontId="66" fillId="35" borderId="320" applyNumberFormat="0" applyAlignment="0" applyProtection="0"/>
    <xf numFmtId="0" fontId="66" fillId="35" borderId="320" applyNumberFormat="0" applyAlignment="0" applyProtection="0"/>
    <xf numFmtId="0" fontId="66" fillId="13" borderId="320" applyNumberFormat="0" applyAlignment="0" applyProtection="0"/>
    <xf numFmtId="0" fontId="38" fillId="26" borderId="317" applyNumberFormat="0" applyFont="0" applyAlignment="0" applyProtection="0"/>
    <xf numFmtId="0" fontId="42" fillId="46" borderId="317" applyNumberFormat="0" applyFont="0" applyAlignment="0" applyProtection="0"/>
    <xf numFmtId="0" fontId="42" fillId="46" borderId="317" applyNumberFormat="0" applyFont="0" applyAlignment="0" applyProtection="0"/>
    <xf numFmtId="0" fontId="66" fillId="35" borderId="518" applyNumberFormat="0" applyAlignment="0" applyProtection="0"/>
    <xf numFmtId="0" fontId="50" fillId="39" borderId="518" applyNumberFormat="0" applyAlignment="0" applyProtection="0"/>
    <xf numFmtId="0" fontId="38" fillId="26" borderId="742" applyNumberFormat="0" applyFont="0" applyAlignment="0" applyProtection="0"/>
    <xf numFmtId="0" fontId="49" fillId="7" borderId="518" applyNumberFormat="0" applyAlignment="0" applyProtection="0"/>
    <xf numFmtId="0" fontId="38" fillId="26" borderId="1021" applyNumberFormat="0" applyFont="0" applyAlignment="0" applyProtection="0"/>
    <xf numFmtId="0" fontId="71" fillId="7" borderId="829" applyNumberFormat="0" applyAlignment="0" applyProtection="0"/>
    <xf numFmtId="0" fontId="66" fillId="35" borderId="477" applyNumberFormat="0" applyAlignment="0" applyProtection="0"/>
    <xf numFmtId="0" fontId="31" fillId="0" borderId="396">
      <alignment horizontal="left" vertical="center"/>
    </xf>
    <xf numFmtId="49" fontId="52" fillId="0" borderId="322">
      <alignment horizontal="right" wrapText="1"/>
    </xf>
    <xf numFmtId="0" fontId="66" fillId="13" borderId="336" applyNumberFormat="0" applyAlignment="0" applyProtection="0"/>
    <xf numFmtId="0" fontId="66" fillId="35" borderId="336" applyNumberFormat="0" applyAlignment="0" applyProtection="0"/>
    <xf numFmtId="0" fontId="66" fillId="35" borderId="336" applyNumberFormat="0" applyAlignment="0" applyProtection="0"/>
    <xf numFmtId="10" fontId="57" fillId="2" borderId="333" applyNumberFormat="0" applyBorder="0" applyAlignment="0" applyProtection="0"/>
    <xf numFmtId="0" fontId="31" fillId="0" borderId="335">
      <alignment horizontal="left" vertical="center"/>
    </xf>
    <xf numFmtId="0" fontId="50" fillId="39" borderId="336" applyNumberFormat="0" applyAlignment="0" applyProtection="0"/>
    <xf numFmtId="0" fontId="49" fillId="7" borderId="336" applyNumberFormat="0" applyAlignment="0" applyProtection="0"/>
    <xf numFmtId="0" fontId="49" fillId="7" borderId="324" applyNumberFormat="0" applyAlignment="0" applyProtection="0"/>
    <xf numFmtId="0" fontId="50" fillId="39" borderId="324" applyNumberFormat="0" applyAlignment="0" applyProtection="0"/>
    <xf numFmtId="0" fontId="31" fillId="0" borderId="323">
      <alignment horizontal="left" vertical="center"/>
    </xf>
    <xf numFmtId="10" fontId="57" fillId="2" borderId="321" applyNumberFormat="0" applyBorder="0" applyAlignment="0" applyProtection="0"/>
    <xf numFmtId="0" fontId="66" fillId="35" borderId="324" applyNumberFormat="0" applyAlignment="0" applyProtection="0"/>
    <xf numFmtId="0" fontId="66" fillId="35" borderId="324" applyNumberFormat="0" applyAlignment="0" applyProtection="0"/>
    <xf numFmtId="0" fontId="66" fillId="13" borderId="324" applyNumberFormat="0" applyAlignment="0" applyProtection="0"/>
    <xf numFmtId="0" fontId="38" fillId="26" borderId="317" applyNumberFormat="0" applyFont="0" applyAlignment="0" applyProtection="0"/>
    <xf numFmtId="0" fontId="42" fillId="46" borderId="317" applyNumberFormat="0" applyFont="0" applyAlignment="0" applyProtection="0"/>
    <xf numFmtId="0" fontId="42" fillId="46" borderId="317" applyNumberFormat="0" applyFont="0" applyAlignment="0" applyProtection="0"/>
    <xf numFmtId="0" fontId="66" fillId="35" borderId="627" applyNumberFormat="0" applyAlignment="0" applyProtection="0"/>
    <xf numFmtId="49" fontId="52" fillId="0" borderId="392">
      <alignment horizontal="right" wrapText="1"/>
    </xf>
    <xf numFmtId="0" fontId="66" fillId="35" borderId="787" applyNumberFormat="0" applyAlignment="0" applyProtection="0"/>
    <xf numFmtId="49" fontId="52" fillId="0" borderId="322">
      <alignment horizontal="right" wrapText="1"/>
    </xf>
    <xf numFmtId="0" fontId="49" fillId="7" borderId="324" applyNumberFormat="0" applyAlignment="0" applyProtection="0"/>
    <xf numFmtId="0" fontId="50" fillId="39" borderId="324" applyNumberFormat="0" applyAlignment="0" applyProtection="0"/>
    <xf numFmtId="0" fontId="31" fillId="0" borderId="323">
      <alignment horizontal="left" vertical="center"/>
    </xf>
    <xf numFmtId="10" fontId="57" fillId="2" borderId="321" applyNumberFormat="0" applyBorder="0" applyAlignment="0" applyProtection="0"/>
    <xf numFmtId="0" fontId="66" fillId="35" borderId="324" applyNumberFormat="0" applyAlignment="0" applyProtection="0"/>
    <xf numFmtId="0" fontId="66" fillId="35" borderId="324" applyNumberFormat="0" applyAlignment="0" applyProtection="0"/>
    <xf numFmtId="0" fontId="66" fillId="13" borderId="324" applyNumberFormat="0" applyAlignment="0" applyProtection="0"/>
    <xf numFmtId="0" fontId="38" fillId="26" borderId="317" applyNumberFormat="0" applyFont="0" applyAlignment="0" applyProtection="0"/>
    <xf numFmtId="0" fontId="42" fillId="46" borderId="317" applyNumberFormat="0" applyFont="0" applyAlignment="0" applyProtection="0"/>
    <xf numFmtId="0" fontId="42" fillId="46" borderId="317" applyNumberFormat="0" applyFont="0" applyAlignment="0" applyProtection="0"/>
    <xf numFmtId="0" fontId="71" fillId="7" borderId="325" applyNumberFormat="0" applyAlignment="0" applyProtection="0"/>
    <xf numFmtId="0" fontId="71" fillId="39" borderId="325" applyNumberFormat="0" applyAlignment="0" applyProtection="0"/>
    <xf numFmtId="0" fontId="44" fillId="0" borderId="326" applyNumberFormat="0" applyFill="0" applyAlignment="0" applyProtection="0"/>
    <xf numFmtId="0" fontId="44" fillId="0" borderId="327" applyNumberFormat="0" applyFill="0" applyAlignment="0" applyProtection="0"/>
    <xf numFmtId="49" fontId="52" fillId="0" borderId="322">
      <alignment horizontal="right" wrapText="1"/>
    </xf>
    <xf numFmtId="0" fontId="49" fillId="7" borderId="331" applyNumberFormat="0" applyAlignment="0" applyProtection="0"/>
    <xf numFmtId="0" fontId="50" fillId="39" borderId="331" applyNumberFormat="0" applyAlignment="0" applyProtection="0"/>
    <xf numFmtId="0" fontId="31" fillId="0" borderId="330">
      <alignment horizontal="left" vertical="center"/>
    </xf>
    <xf numFmtId="10" fontId="57" fillId="2" borderId="329" applyNumberFormat="0" applyBorder="0" applyAlignment="0" applyProtection="0"/>
    <xf numFmtId="0" fontId="66" fillId="35" borderId="331" applyNumberFormat="0" applyAlignment="0" applyProtection="0"/>
    <xf numFmtId="0" fontId="66" fillId="35" borderId="331" applyNumberFormat="0" applyAlignment="0" applyProtection="0"/>
    <xf numFmtId="0" fontId="66" fillId="13" borderId="331" applyNumberFormat="0" applyAlignment="0" applyProtection="0"/>
    <xf numFmtId="0" fontId="38" fillId="26" borderId="328" applyNumberFormat="0" applyFont="0" applyAlignment="0" applyProtection="0"/>
    <xf numFmtId="0" fontId="42" fillId="46" borderId="328" applyNumberFormat="0" applyFont="0" applyAlignment="0" applyProtection="0"/>
    <xf numFmtId="0" fontId="42" fillId="46" borderId="328" applyNumberFormat="0" applyFont="0" applyAlignment="0" applyProtection="0"/>
    <xf numFmtId="0" fontId="38" fillId="26" borderId="332" applyNumberFormat="0" applyFont="0" applyAlignment="0" applyProtection="0"/>
    <xf numFmtId="0" fontId="42" fillId="46" borderId="332" applyNumberFormat="0" applyFont="0" applyAlignment="0" applyProtection="0"/>
    <xf numFmtId="0" fontId="42" fillId="46" borderId="332" applyNumberFormat="0" applyFont="0" applyAlignment="0" applyProtection="0"/>
    <xf numFmtId="0" fontId="71" fillId="7" borderId="337" applyNumberFormat="0" applyAlignment="0" applyProtection="0"/>
    <xf numFmtId="0" fontId="71" fillId="39" borderId="337" applyNumberFormat="0" applyAlignment="0" applyProtection="0"/>
    <xf numFmtId="0" fontId="44" fillId="0" borderId="338" applyNumberFormat="0" applyFill="0" applyAlignment="0" applyProtection="0"/>
    <xf numFmtId="0" fontId="44" fillId="0" borderId="339" applyNumberFormat="0" applyFill="0" applyAlignment="0" applyProtection="0"/>
    <xf numFmtId="49" fontId="52" fillId="0" borderId="334">
      <alignment horizontal="right" wrapText="1"/>
    </xf>
    <xf numFmtId="0" fontId="49" fillId="7" borderId="344" applyNumberFormat="0" applyAlignment="0" applyProtection="0"/>
    <xf numFmtId="0" fontId="50" fillId="39" borderId="344" applyNumberFormat="0" applyAlignment="0" applyProtection="0"/>
    <xf numFmtId="0" fontId="31" fillId="0" borderId="343">
      <alignment horizontal="left" vertical="center"/>
    </xf>
    <xf numFmtId="10" fontId="57" fillId="2" borderId="341" applyNumberFormat="0" applyBorder="0" applyAlignment="0" applyProtection="0"/>
    <xf numFmtId="0" fontId="66" fillId="35" borderId="344" applyNumberFormat="0" applyAlignment="0" applyProtection="0"/>
    <xf numFmtId="0" fontId="66" fillId="35" borderId="344" applyNumberFormat="0" applyAlignment="0" applyProtection="0"/>
    <xf numFmtId="0" fontId="66" fillId="13" borderId="344" applyNumberFormat="0" applyAlignment="0" applyProtection="0"/>
    <xf numFmtId="0" fontId="38" fillId="26" borderId="340" applyNumberFormat="0" applyFont="0" applyAlignment="0" applyProtection="0"/>
    <xf numFmtId="0" fontId="42" fillId="46" borderId="340" applyNumberFormat="0" applyFont="0" applyAlignment="0" applyProtection="0"/>
    <xf numFmtId="0" fontId="42" fillId="46" borderId="340" applyNumberFormat="0" applyFont="0" applyAlignment="0" applyProtection="0"/>
    <xf numFmtId="0" fontId="71" fillId="7" borderId="345" applyNumberFormat="0" applyAlignment="0" applyProtection="0"/>
    <xf numFmtId="0" fontId="71" fillId="39" borderId="345" applyNumberFormat="0" applyAlignment="0" applyProtection="0"/>
    <xf numFmtId="0" fontId="44" fillId="0" borderId="346" applyNumberFormat="0" applyFill="0" applyAlignment="0" applyProtection="0"/>
    <xf numFmtId="0" fontId="44" fillId="0" borderId="347" applyNumberFormat="0" applyFill="0" applyAlignment="0" applyProtection="0"/>
    <xf numFmtId="49" fontId="52" fillId="0" borderId="342">
      <alignment horizontal="right" wrapText="1"/>
    </xf>
    <xf numFmtId="0" fontId="49" fillId="7" borderId="351" applyNumberFormat="0" applyAlignment="0" applyProtection="0"/>
    <xf numFmtId="0" fontId="50" fillId="39" borderId="351" applyNumberFormat="0" applyAlignment="0" applyProtection="0"/>
    <xf numFmtId="0" fontId="31" fillId="0" borderId="350">
      <alignment horizontal="left" vertical="center"/>
    </xf>
    <xf numFmtId="10" fontId="57" fillId="2" borderId="349" applyNumberFormat="0" applyBorder="0" applyAlignment="0" applyProtection="0"/>
    <xf numFmtId="0" fontId="66" fillId="35" borderId="351" applyNumberFormat="0" applyAlignment="0" applyProtection="0"/>
    <xf numFmtId="0" fontId="66" fillId="35" borderId="351" applyNumberFormat="0" applyAlignment="0" applyProtection="0"/>
    <xf numFmtId="0" fontId="66" fillId="13" borderId="351" applyNumberFormat="0" applyAlignment="0" applyProtection="0"/>
    <xf numFmtId="0" fontId="38" fillId="26" borderId="348" applyNumberFormat="0" applyFont="0" applyAlignment="0" applyProtection="0"/>
    <xf numFmtId="0" fontId="42" fillId="46" borderId="348" applyNumberFormat="0" applyFont="0" applyAlignment="0" applyProtection="0"/>
    <xf numFmtId="0" fontId="42" fillId="46" borderId="348" applyNumberFormat="0" applyFont="0" applyAlignment="0" applyProtection="0"/>
    <xf numFmtId="0" fontId="38" fillId="26" borderId="514" applyNumberFormat="0" applyFont="0" applyAlignment="0" applyProtection="0"/>
    <xf numFmtId="0" fontId="71" fillId="7" borderId="519" applyNumberFormat="0" applyAlignment="0" applyProtection="0"/>
    <xf numFmtId="49" fontId="52" fillId="0" borderId="354">
      <alignment horizontal="right" wrapText="1"/>
    </xf>
    <xf numFmtId="0" fontId="66" fillId="13" borderId="376" applyNumberFormat="0" applyAlignment="0" applyProtection="0"/>
    <xf numFmtId="0" fontId="66" fillId="35" borderId="376" applyNumberFormat="0" applyAlignment="0" applyProtection="0"/>
    <xf numFmtId="0" fontId="66" fillId="35" borderId="376" applyNumberFormat="0" applyAlignment="0" applyProtection="0"/>
    <xf numFmtId="10" fontId="57" fillId="2" borderId="373" applyNumberFormat="0" applyBorder="0" applyAlignment="0" applyProtection="0"/>
    <xf numFmtId="0" fontId="31" fillId="0" borderId="375">
      <alignment horizontal="left" vertical="center"/>
    </xf>
    <xf numFmtId="0" fontId="50" fillId="39" borderId="376" applyNumberFormat="0" applyAlignment="0" applyProtection="0"/>
    <xf numFmtId="0" fontId="49" fillId="7" borderId="376" applyNumberFormat="0" applyAlignment="0" applyProtection="0"/>
    <xf numFmtId="0" fontId="49" fillId="7" borderId="364" applyNumberFormat="0" applyAlignment="0" applyProtection="0"/>
    <xf numFmtId="0" fontId="50" fillId="39" borderId="364" applyNumberFormat="0" applyAlignment="0" applyProtection="0"/>
    <xf numFmtId="0" fontId="31" fillId="0" borderId="363">
      <alignment horizontal="left" vertical="center"/>
    </xf>
    <xf numFmtId="10" fontId="57" fillId="2" borderId="361" applyNumberFormat="0" applyBorder="0" applyAlignment="0" applyProtection="0"/>
    <xf numFmtId="0" fontId="66" fillId="35" borderId="364" applyNumberFormat="0" applyAlignment="0" applyProtection="0"/>
    <xf numFmtId="0" fontId="66" fillId="35" borderId="364" applyNumberFormat="0" applyAlignment="0" applyProtection="0"/>
    <xf numFmtId="0" fontId="66" fillId="13" borderId="364" applyNumberFormat="0" applyAlignment="0" applyProtection="0"/>
    <xf numFmtId="0" fontId="38" fillId="26" borderId="360" applyNumberFormat="0" applyFont="0" applyAlignment="0" applyProtection="0"/>
    <xf numFmtId="0" fontId="42" fillId="46" borderId="360" applyNumberFormat="0" applyFont="0" applyAlignment="0" applyProtection="0"/>
    <xf numFmtId="0" fontId="42" fillId="46" borderId="360" applyNumberFormat="0" applyFont="0" applyAlignment="0" applyProtection="0"/>
    <xf numFmtId="0" fontId="66" fillId="13" borderId="1133" applyNumberFormat="0" applyAlignment="0" applyProtection="0"/>
    <xf numFmtId="0" fontId="50" fillId="39" borderId="550" applyNumberFormat="0" applyAlignment="0" applyProtection="0"/>
    <xf numFmtId="49" fontId="52" fillId="0" borderId="362">
      <alignment horizontal="right" wrapText="1"/>
    </xf>
    <xf numFmtId="0" fontId="49" fillId="7" borderId="364" applyNumberFormat="0" applyAlignment="0" applyProtection="0"/>
    <xf numFmtId="0" fontId="50" fillId="39" borderId="364" applyNumberFormat="0" applyAlignment="0" applyProtection="0"/>
    <xf numFmtId="0" fontId="31" fillId="0" borderId="363">
      <alignment horizontal="left" vertical="center"/>
    </xf>
    <xf numFmtId="10" fontId="57" fillId="2" borderId="361" applyNumberFormat="0" applyBorder="0" applyAlignment="0" applyProtection="0"/>
    <xf numFmtId="0" fontId="66" fillId="35" borderId="364" applyNumberFormat="0" applyAlignment="0" applyProtection="0"/>
    <xf numFmtId="0" fontId="66" fillId="35" borderId="364" applyNumberFormat="0" applyAlignment="0" applyProtection="0"/>
    <xf numFmtId="0" fontId="66" fillId="13" borderId="364" applyNumberFormat="0" applyAlignment="0" applyProtection="0"/>
    <xf numFmtId="0" fontId="38" fillId="26" borderId="360" applyNumberFormat="0" applyFont="0" applyAlignment="0" applyProtection="0"/>
    <xf numFmtId="0" fontId="42" fillId="46" borderId="360" applyNumberFormat="0" applyFont="0" applyAlignment="0" applyProtection="0"/>
    <xf numFmtId="0" fontId="42" fillId="46" borderId="360" applyNumberFormat="0" applyFont="0" applyAlignment="0" applyProtection="0"/>
    <xf numFmtId="0" fontId="71" fillId="7" borderId="365" applyNumberFormat="0" applyAlignment="0" applyProtection="0"/>
    <xf numFmtId="0" fontId="71" fillId="39" borderId="365" applyNumberFormat="0" applyAlignment="0" applyProtection="0"/>
    <xf numFmtId="0" fontId="44" fillId="0" borderId="366" applyNumberFormat="0" applyFill="0" applyAlignment="0" applyProtection="0"/>
    <xf numFmtId="0" fontId="44" fillId="0" borderId="367" applyNumberFormat="0" applyFill="0" applyAlignment="0" applyProtection="0"/>
    <xf numFmtId="0" fontId="66" fillId="35" borderId="746" applyNumberFormat="0" applyAlignment="0" applyProtection="0"/>
    <xf numFmtId="49" fontId="52" fillId="0" borderId="362">
      <alignment horizontal="right" wrapText="1"/>
    </xf>
    <xf numFmtId="0" fontId="49" fillId="7" borderId="371" applyNumberFormat="0" applyAlignment="0" applyProtection="0"/>
    <xf numFmtId="0" fontId="50" fillId="39" borderId="371" applyNumberFormat="0" applyAlignment="0" applyProtection="0"/>
    <xf numFmtId="0" fontId="31" fillId="0" borderId="370">
      <alignment horizontal="left" vertical="center"/>
    </xf>
    <xf numFmtId="10" fontId="57" fillId="2" borderId="369" applyNumberFormat="0" applyBorder="0" applyAlignment="0" applyProtection="0"/>
    <xf numFmtId="0" fontId="66" fillId="35" borderId="371" applyNumberFormat="0" applyAlignment="0" applyProtection="0"/>
    <xf numFmtId="0" fontId="66" fillId="35" borderId="371" applyNumberFormat="0" applyAlignment="0" applyProtection="0"/>
    <xf numFmtId="0" fontId="66" fillId="13" borderId="371" applyNumberFormat="0" applyAlignment="0" applyProtection="0"/>
    <xf numFmtId="0" fontId="38" fillId="26" borderId="368" applyNumberFormat="0" applyFont="0" applyAlignment="0" applyProtection="0"/>
    <xf numFmtId="0" fontId="42" fillId="46" borderId="368" applyNumberFormat="0" applyFont="0" applyAlignment="0" applyProtection="0"/>
    <xf numFmtId="0" fontId="42" fillId="46" borderId="368" applyNumberFormat="0" applyFont="0" applyAlignment="0" applyProtection="0"/>
    <xf numFmtId="0" fontId="38" fillId="26" borderId="372" applyNumberFormat="0" applyFont="0" applyAlignment="0" applyProtection="0"/>
    <xf numFmtId="0" fontId="42" fillId="46" borderId="372" applyNumberFormat="0" applyFont="0" applyAlignment="0" applyProtection="0"/>
    <xf numFmtId="0" fontId="42" fillId="46" borderId="372" applyNumberFormat="0" applyFont="0" applyAlignment="0" applyProtection="0"/>
    <xf numFmtId="0" fontId="71" fillId="7" borderId="377" applyNumberFormat="0" applyAlignment="0" applyProtection="0"/>
    <xf numFmtId="0" fontId="71" fillId="39" borderId="377" applyNumberFormat="0" applyAlignment="0" applyProtection="0"/>
    <xf numFmtId="0" fontId="44" fillId="0" borderId="378" applyNumberFormat="0" applyFill="0" applyAlignment="0" applyProtection="0"/>
    <xf numFmtId="0" fontId="44" fillId="0" borderId="379" applyNumberFormat="0" applyFill="0" applyAlignment="0" applyProtection="0"/>
    <xf numFmtId="49" fontId="52" fillId="0" borderId="374">
      <alignment horizontal="right" wrapText="1"/>
    </xf>
    <xf numFmtId="0" fontId="49" fillId="7" borderId="384" applyNumberFormat="0" applyAlignment="0" applyProtection="0"/>
    <xf numFmtId="0" fontId="50" fillId="39" borderId="384" applyNumberFormat="0" applyAlignment="0" applyProtection="0"/>
    <xf numFmtId="0" fontId="31" fillId="0" borderId="383">
      <alignment horizontal="left" vertical="center"/>
    </xf>
    <xf numFmtId="10" fontId="57" fillId="2" borderId="381" applyNumberFormat="0" applyBorder="0" applyAlignment="0" applyProtection="0"/>
    <xf numFmtId="0" fontId="66" fillId="35" borderId="384" applyNumberFormat="0" applyAlignment="0" applyProtection="0"/>
    <xf numFmtId="0" fontId="66" fillId="35" borderId="384" applyNumberFormat="0" applyAlignment="0" applyProtection="0"/>
    <xf numFmtId="0" fontId="66" fillId="13" borderId="384" applyNumberFormat="0" applyAlignment="0" applyProtection="0"/>
    <xf numFmtId="0" fontId="38" fillId="26" borderId="380" applyNumberFormat="0" applyFont="0" applyAlignment="0" applyProtection="0"/>
    <xf numFmtId="0" fontId="42" fillId="46" borderId="380" applyNumberFormat="0" applyFont="0" applyAlignment="0" applyProtection="0"/>
    <xf numFmtId="0" fontId="42" fillId="46" borderId="380" applyNumberFormat="0" applyFont="0" applyAlignment="0" applyProtection="0"/>
    <xf numFmtId="0" fontId="71" fillId="7" borderId="385" applyNumberFormat="0" applyAlignment="0" applyProtection="0"/>
    <xf numFmtId="0" fontId="71" fillId="39" borderId="385" applyNumberFormat="0" applyAlignment="0" applyProtection="0"/>
    <xf numFmtId="0" fontId="44" fillId="0" borderId="386" applyNumberFormat="0" applyFill="0" applyAlignment="0" applyProtection="0"/>
    <xf numFmtId="0" fontId="44" fillId="0" borderId="387" applyNumberFormat="0" applyFill="0" applyAlignment="0" applyProtection="0"/>
    <xf numFmtId="49" fontId="52" fillId="0" borderId="382">
      <alignment horizontal="right" wrapText="1"/>
    </xf>
    <xf numFmtId="0" fontId="49" fillId="7" borderId="391" applyNumberFormat="0" applyAlignment="0" applyProtection="0"/>
    <xf numFmtId="0" fontId="50" fillId="39" borderId="391" applyNumberFormat="0" applyAlignment="0" applyProtection="0"/>
    <xf numFmtId="0" fontId="31" fillId="0" borderId="390">
      <alignment horizontal="left" vertical="center"/>
    </xf>
    <xf numFmtId="10" fontId="57" fillId="2" borderId="389" applyNumberFormat="0" applyBorder="0" applyAlignment="0" applyProtection="0"/>
    <xf numFmtId="0" fontId="66" fillId="35" borderId="391" applyNumberFormat="0" applyAlignment="0" applyProtection="0"/>
    <xf numFmtId="0" fontId="66" fillId="35" borderId="391" applyNumberFormat="0" applyAlignment="0" applyProtection="0"/>
    <xf numFmtId="0" fontId="66" fillId="13" borderId="391" applyNumberFormat="0" applyAlignment="0" applyProtection="0"/>
    <xf numFmtId="0" fontId="38" fillId="26" borderId="388" applyNumberFormat="0" applyFont="0" applyAlignment="0" applyProtection="0"/>
    <xf numFmtId="0" fontId="42" fillId="46" borderId="388" applyNumberFormat="0" applyFont="0" applyAlignment="0" applyProtection="0"/>
    <xf numFmtId="0" fontId="42" fillId="46" borderId="388" applyNumberFormat="0" applyFont="0" applyAlignment="0" applyProtection="0"/>
    <xf numFmtId="0" fontId="42" fillId="46" borderId="623" applyNumberFormat="0" applyFont="0" applyAlignment="0" applyProtection="0"/>
    <xf numFmtId="0" fontId="66" fillId="35" borderId="665" applyNumberFormat="0" applyAlignment="0" applyProtection="0"/>
    <xf numFmtId="0" fontId="44" fillId="0" borderId="399" applyNumberFormat="0" applyFill="0" applyAlignment="0" applyProtection="0"/>
    <xf numFmtId="0" fontId="44" fillId="0" borderId="400" applyNumberFormat="0" applyFill="0" applyAlignment="0" applyProtection="0"/>
    <xf numFmtId="0" fontId="71" fillId="39" borderId="1026" applyNumberFormat="0" applyAlignment="0" applyProtection="0"/>
    <xf numFmtId="0" fontId="66" fillId="13" borderId="828" applyNumberFormat="0" applyAlignment="0" applyProtection="0"/>
    <xf numFmtId="0" fontId="71" fillId="39" borderId="588" applyNumberFormat="0" applyAlignment="0" applyProtection="0"/>
    <xf numFmtId="0" fontId="38" fillId="26" borderId="546" applyNumberFormat="0" applyFont="0" applyAlignment="0" applyProtection="0"/>
    <xf numFmtId="0" fontId="66" fillId="13" borderId="627" applyNumberFormat="0" applyAlignment="0" applyProtection="0"/>
    <xf numFmtId="0" fontId="66" fillId="13" borderId="665" applyNumberFormat="0" applyAlignment="0" applyProtection="0"/>
    <xf numFmtId="49" fontId="52" fillId="0" borderId="395">
      <alignment horizontal="right" wrapText="1"/>
    </xf>
    <xf numFmtId="0" fontId="66" fillId="13" borderId="417" applyNumberFormat="0" applyAlignment="0" applyProtection="0"/>
    <xf numFmtId="0" fontId="66" fillId="35" borderId="417" applyNumberFormat="0" applyAlignment="0" applyProtection="0"/>
    <xf numFmtId="0" fontId="66" fillId="35" borderId="417" applyNumberFormat="0" applyAlignment="0" applyProtection="0"/>
    <xf numFmtId="10" fontId="57" fillId="2" borderId="414" applyNumberFormat="0" applyBorder="0" applyAlignment="0" applyProtection="0"/>
    <xf numFmtId="0" fontId="31" fillId="0" borderId="416">
      <alignment horizontal="left" vertical="center"/>
    </xf>
    <xf numFmtId="0" fontId="50" fillId="39" borderId="417" applyNumberFormat="0" applyAlignment="0" applyProtection="0"/>
    <xf numFmtId="0" fontId="49" fillId="7" borderId="417" applyNumberFormat="0" applyAlignment="0" applyProtection="0"/>
    <xf numFmtId="0" fontId="49" fillId="7" borderId="405" applyNumberFormat="0" applyAlignment="0" applyProtection="0"/>
    <xf numFmtId="0" fontId="50" fillId="39" borderId="405" applyNumberFormat="0" applyAlignment="0" applyProtection="0"/>
    <xf numFmtId="0" fontId="31" fillId="0" borderId="404">
      <alignment horizontal="left" vertical="center"/>
    </xf>
    <xf numFmtId="10" fontId="57" fillId="2" borderId="402" applyNumberFormat="0" applyBorder="0" applyAlignment="0" applyProtection="0"/>
    <xf numFmtId="0" fontId="66" fillId="35" borderId="405" applyNumberFormat="0" applyAlignment="0" applyProtection="0"/>
    <xf numFmtId="0" fontId="66" fillId="35" borderId="405" applyNumberFormat="0" applyAlignment="0" applyProtection="0"/>
    <xf numFmtId="0" fontId="66" fillId="13" borderId="405" applyNumberFormat="0" applyAlignment="0" applyProtection="0"/>
    <xf numFmtId="0" fontId="38" fillId="26" borderId="401" applyNumberFormat="0" applyFont="0" applyAlignment="0" applyProtection="0"/>
    <xf numFmtId="0" fontId="42" fillId="46" borderId="401" applyNumberFormat="0" applyFont="0" applyAlignment="0" applyProtection="0"/>
    <xf numFmtId="0" fontId="42" fillId="46" borderId="401" applyNumberFormat="0" applyFont="0" applyAlignment="0" applyProtection="0"/>
    <xf numFmtId="0" fontId="42" fillId="46" borderId="864" applyNumberFormat="0" applyFont="0" applyAlignment="0" applyProtection="0"/>
    <xf numFmtId="0" fontId="42" fillId="46" borderId="583" applyNumberFormat="0" applyFont="0" applyAlignment="0" applyProtection="0"/>
    <xf numFmtId="49" fontId="52" fillId="0" borderId="513">
      <alignment horizontal="right" wrapText="1"/>
    </xf>
    <xf numFmtId="49" fontId="52" fillId="0" borderId="403">
      <alignment horizontal="right" wrapText="1"/>
    </xf>
    <xf numFmtId="0" fontId="49" fillId="7" borderId="405" applyNumberFormat="0" applyAlignment="0" applyProtection="0"/>
    <xf numFmtId="0" fontId="50" fillId="39" borderId="405" applyNumberFormat="0" applyAlignment="0" applyProtection="0"/>
    <xf numFmtId="0" fontId="31" fillId="0" borderId="404">
      <alignment horizontal="left" vertical="center"/>
    </xf>
    <xf numFmtId="10" fontId="57" fillId="2" borderId="402" applyNumberFormat="0" applyBorder="0" applyAlignment="0" applyProtection="0"/>
    <xf numFmtId="0" fontId="66" fillId="35" borderId="405" applyNumberFormat="0" applyAlignment="0" applyProtection="0"/>
    <xf numFmtId="0" fontId="66" fillId="35" borderId="405" applyNumberFormat="0" applyAlignment="0" applyProtection="0"/>
    <xf numFmtId="0" fontId="66" fillId="13" borderId="405" applyNumberFormat="0" applyAlignment="0" applyProtection="0"/>
    <xf numFmtId="0" fontId="38" fillId="26" borderId="401" applyNumberFormat="0" applyFont="0" applyAlignment="0" applyProtection="0"/>
    <xf numFmtId="0" fontId="42" fillId="46" borderId="401" applyNumberFormat="0" applyFont="0" applyAlignment="0" applyProtection="0"/>
    <xf numFmtId="0" fontId="42" fillId="46" borderId="401" applyNumberFormat="0" applyFont="0" applyAlignment="0" applyProtection="0"/>
    <xf numFmtId="0" fontId="71" fillId="7" borderId="406" applyNumberFormat="0" applyAlignment="0" applyProtection="0"/>
    <xf numFmtId="0" fontId="71" fillId="39" borderId="406" applyNumberFormat="0" applyAlignment="0" applyProtection="0"/>
    <xf numFmtId="0" fontId="44" fillId="0" borderId="407" applyNumberFormat="0" applyFill="0" applyAlignment="0" applyProtection="0"/>
    <xf numFmtId="0" fontId="44" fillId="0" borderId="408" applyNumberFormat="0" applyFill="0" applyAlignment="0" applyProtection="0"/>
    <xf numFmtId="0" fontId="42" fillId="46" borderId="583" applyNumberFormat="0" applyFont="0" applyAlignment="0" applyProtection="0"/>
    <xf numFmtId="49" fontId="52" fillId="0" borderId="403">
      <alignment horizontal="right" wrapText="1"/>
    </xf>
    <xf numFmtId="0" fontId="49" fillId="7" borderId="412" applyNumberFormat="0" applyAlignment="0" applyProtection="0"/>
    <xf numFmtId="0" fontId="50" fillId="39" borderId="412" applyNumberFormat="0" applyAlignment="0" applyProtection="0"/>
    <xf numFmtId="0" fontId="31" fillId="0" borderId="411">
      <alignment horizontal="left" vertical="center"/>
    </xf>
    <xf numFmtId="10" fontId="57" fillId="2" borderId="410" applyNumberFormat="0" applyBorder="0" applyAlignment="0" applyProtection="0"/>
    <xf numFmtId="0" fontId="66" fillId="35" borderId="412" applyNumberFormat="0" applyAlignment="0" applyProtection="0"/>
    <xf numFmtId="0" fontId="66" fillId="35" borderId="412" applyNumberFormat="0" applyAlignment="0" applyProtection="0"/>
    <xf numFmtId="0" fontId="66" fillId="13" borderId="412" applyNumberFormat="0" applyAlignment="0" applyProtection="0"/>
    <xf numFmtId="0" fontId="38" fillId="26" borderId="409" applyNumberFormat="0" applyFont="0" applyAlignment="0" applyProtection="0"/>
    <xf numFmtId="0" fontId="42" fillId="46" borderId="409" applyNumberFormat="0" applyFont="0" applyAlignment="0" applyProtection="0"/>
    <xf numFmtId="0" fontId="42" fillId="46" borderId="409" applyNumberFormat="0" applyFont="0" applyAlignment="0" applyProtection="0"/>
    <xf numFmtId="0" fontId="38" fillId="26" borderId="413" applyNumberFormat="0" applyFont="0" applyAlignment="0" applyProtection="0"/>
    <xf numFmtId="0" fontId="42" fillId="46" borderId="413" applyNumberFormat="0" applyFont="0" applyAlignment="0" applyProtection="0"/>
    <xf numFmtId="0" fontId="42" fillId="46" borderId="413" applyNumberFormat="0" applyFont="0" applyAlignment="0" applyProtection="0"/>
    <xf numFmtId="0" fontId="71" fillId="7" borderId="418" applyNumberFormat="0" applyAlignment="0" applyProtection="0"/>
    <xf numFmtId="0" fontId="71" fillId="39" borderId="418" applyNumberFormat="0" applyAlignment="0" applyProtection="0"/>
    <xf numFmtId="0" fontId="44" fillId="0" borderId="419" applyNumberFormat="0" applyFill="0" applyAlignment="0" applyProtection="0"/>
    <xf numFmtId="0" fontId="44" fillId="0" borderId="420" applyNumberFormat="0" applyFill="0" applyAlignment="0" applyProtection="0"/>
    <xf numFmtId="49" fontId="52" fillId="0" borderId="415">
      <alignment horizontal="right" wrapText="1"/>
    </xf>
    <xf numFmtId="0" fontId="49" fillId="7" borderId="425" applyNumberFormat="0" applyAlignment="0" applyProtection="0"/>
    <xf numFmtId="0" fontId="50" fillId="39" borderId="425" applyNumberFormat="0" applyAlignment="0" applyProtection="0"/>
    <xf numFmtId="0" fontId="31" fillId="0" borderId="424">
      <alignment horizontal="left" vertical="center"/>
    </xf>
    <xf numFmtId="10" fontId="57" fillId="2" borderId="422" applyNumberFormat="0" applyBorder="0" applyAlignment="0" applyProtection="0"/>
    <xf numFmtId="0" fontId="66" fillId="35" borderId="425" applyNumberFormat="0" applyAlignment="0" applyProtection="0"/>
    <xf numFmtId="0" fontId="66" fillId="35" borderId="425" applyNumberFormat="0" applyAlignment="0" applyProtection="0"/>
    <xf numFmtId="0" fontId="66" fillId="13" borderId="425" applyNumberFormat="0" applyAlignment="0" applyProtection="0"/>
    <xf numFmtId="0" fontId="38" fillId="26" borderId="421" applyNumberFormat="0" applyFont="0" applyAlignment="0" applyProtection="0"/>
    <xf numFmtId="0" fontId="42" fillId="46" borderId="421" applyNumberFormat="0" applyFont="0" applyAlignment="0" applyProtection="0"/>
    <xf numFmtId="0" fontId="42" fillId="46" borderId="421" applyNumberFormat="0" applyFont="0" applyAlignment="0" applyProtection="0"/>
    <xf numFmtId="0" fontId="71" fillId="7" borderId="426" applyNumberFormat="0" applyAlignment="0" applyProtection="0"/>
    <xf numFmtId="0" fontId="71" fillId="39" borderId="426" applyNumberFormat="0" applyAlignment="0" applyProtection="0"/>
    <xf numFmtId="0" fontId="44" fillId="0" borderId="427" applyNumberFormat="0" applyFill="0" applyAlignment="0" applyProtection="0"/>
    <xf numFmtId="0" fontId="44" fillId="0" borderId="428" applyNumberFormat="0" applyFill="0" applyAlignment="0" applyProtection="0"/>
    <xf numFmtId="49" fontId="52" fillId="0" borderId="423">
      <alignment horizontal="right" wrapText="1"/>
    </xf>
    <xf numFmtId="0" fontId="49" fillId="7" borderId="432" applyNumberFormat="0" applyAlignment="0" applyProtection="0"/>
    <xf numFmtId="0" fontId="50" fillId="39" borderId="432" applyNumberFormat="0" applyAlignment="0" applyProtection="0"/>
    <xf numFmtId="0" fontId="31" fillId="0" borderId="431">
      <alignment horizontal="left" vertical="center"/>
    </xf>
    <xf numFmtId="10" fontId="57" fillId="2" borderId="430" applyNumberFormat="0" applyBorder="0" applyAlignment="0" applyProtection="0"/>
    <xf numFmtId="0" fontId="66" fillId="35" borderId="432" applyNumberFormat="0" applyAlignment="0" applyProtection="0"/>
    <xf numFmtId="0" fontId="66" fillId="35" borderId="432" applyNumberFormat="0" applyAlignment="0" applyProtection="0"/>
    <xf numFmtId="0" fontId="66" fillId="13" borderId="432" applyNumberFormat="0" applyAlignment="0" applyProtection="0"/>
    <xf numFmtId="0" fontId="38" fillId="26" borderId="429" applyNumberFormat="0" applyFont="0" applyAlignment="0" applyProtection="0"/>
    <xf numFmtId="0" fontId="42" fillId="46" borderId="429" applyNumberFormat="0" applyFont="0" applyAlignment="0" applyProtection="0"/>
    <xf numFmtId="0" fontId="42" fillId="46" borderId="429" applyNumberFormat="0" applyFont="0" applyAlignment="0" applyProtection="0"/>
    <xf numFmtId="0" fontId="49" fillId="7" borderId="627" applyNumberFormat="0" applyAlignment="0" applyProtection="0"/>
    <xf numFmtId="0" fontId="66" fillId="35" borderId="587" applyNumberFormat="0" applyAlignment="0" applyProtection="0"/>
    <xf numFmtId="0" fontId="44" fillId="0" borderId="439" applyNumberFormat="0" applyFill="0" applyAlignment="0" applyProtection="0"/>
    <xf numFmtId="0" fontId="44" fillId="0" borderId="440" applyNumberFormat="0" applyFill="0" applyAlignment="0" applyProtection="0"/>
    <xf numFmtId="0" fontId="49" fillId="7" borderId="1025" applyNumberFormat="0" applyAlignment="0" applyProtection="0"/>
    <xf numFmtId="0" fontId="31" fillId="0" borderId="1211">
      <alignment horizontal="left" vertical="center"/>
    </xf>
    <xf numFmtId="0" fontId="31" fillId="0" borderId="1251">
      <alignment horizontal="left" vertical="center"/>
    </xf>
    <xf numFmtId="0" fontId="66" fillId="35" borderId="1065" applyNumberFormat="0" applyAlignment="0" applyProtection="0"/>
    <xf numFmtId="0" fontId="71" fillId="39" borderId="945" applyNumberFormat="0" applyAlignment="0" applyProtection="0"/>
    <xf numFmtId="0" fontId="44" fillId="0" borderId="589" applyNumberFormat="0" applyFill="0" applyAlignment="0" applyProtection="0"/>
    <xf numFmtId="49" fontId="52" fillId="0" borderId="435">
      <alignment horizontal="right" wrapText="1"/>
    </xf>
    <xf numFmtId="0" fontId="66" fillId="13" borderId="457" applyNumberFormat="0" applyAlignment="0" applyProtection="0"/>
    <xf numFmtId="0" fontId="66" fillId="35" borderId="457" applyNumberFormat="0" applyAlignment="0" applyProtection="0"/>
    <xf numFmtId="0" fontId="66" fillId="35" borderId="457" applyNumberFormat="0" applyAlignment="0" applyProtection="0"/>
    <xf numFmtId="10" fontId="57" fillId="2" borderId="454" applyNumberFormat="0" applyBorder="0" applyAlignment="0" applyProtection="0"/>
    <xf numFmtId="0" fontId="31" fillId="0" borderId="456">
      <alignment horizontal="left" vertical="center"/>
    </xf>
    <xf numFmtId="0" fontId="50" fillId="39" borderId="457" applyNumberFormat="0" applyAlignment="0" applyProtection="0"/>
    <xf numFmtId="0" fontId="49" fillId="7" borderId="457" applyNumberFormat="0" applyAlignment="0" applyProtection="0"/>
    <xf numFmtId="0" fontId="49" fillId="7" borderId="445" applyNumberFormat="0" applyAlignment="0" applyProtection="0"/>
    <xf numFmtId="0" fontId="50" fillId="39" borderId="445" applyNumberFormat="0" applyAlignment="0" applyProtection="0"/>
    <xf numFmtId="0" fontId="31" fillId="0" borderId="444">
      <alignment horizontal="left" vertical="center"/>
    </xf>
    <xf numFmtId="10" fontId="57" fillId="2" borderId="442" applyNumberFormat="0" applyBorder="0" applyAlignment="0" applyProtection="0"/>
    <xf numFmtId="0" fontId="66" fillId="35" borderId="445" applyNumberFormat="0" applyAlignment="0" applyProtection="0"/>
    <xf numFmtId="0" fontId="66" fillId="35" borderId="445" applyNumberFormat="0" applyAlignment="0" applyProtection="0"/>
    <xf numFmtId="0" fontId="66" fillId="13" borderId="445" applyNumberFormat="0" applyAlignment="0" applyProtection="0"/>
    <xf numFmtId="0" fontId="38" fillId="26" borderId="441" applyNumberFormat="0" applyFont="0" applyAlignment="0" applyProtection="0"/>
    <xf numFmtId="0" fontId="42" fillId="46" borderId="441" applyNumberFormat="0" applyFont="0" applyAlignment="0" applyProtection="0"/>
    <xf numFmtId="0" fontId="42" fillId="46" borderId="441" applyNumberFormat="0" applyFont="0" applyAlignment="0" applyProtection="0"/>
    <xf numFmtId="49" fontId="52" fillId="0" borderId="443">
      <alignment horizontal="right" wrapText="1"/>
    </xf>
    <xf numFmtId="0" fontId="49" fillId="7" borderId="445" applyNumberFormat="0" applyAlignment="0" applyProtection="0"/>
    <xf numFmtId="0" fontId="50" fillId="39" borderId="445" applyNumberFormat="0" applyAlignment="0" applyProtection="0"/>
    <xf numFmtId="0" fontId="31" fillId="0" borderId="444">
      <alignment horizontal="left" vertical="center"/>
    </xf>
    <xf numFmtId="10" fontId="57" fillId="2" borderId="442" applyNumberFormat="0" applyBorder="0" applyAlignment="0" applyProtection="0"/>
    <xf numFmtId="0" fontId="66" fillId="35" borderId="445" applyNumberFormat="0" applyAlignment="0" applyProtection="0"/>
    <xf numFmtId="0" fontId="66" fillId="35" borderId="445" applyNumberFormat="0" applyAlignment="0" applyProtection="0"/>
    <xf numFmtId="0" fontId="66" fillId="13" borderId="445" applyNumberFormat="0" applyAlignment="0" applyProtection="0"/>
    <xf numFmtId="0" fontId="38" fillId="26" borderId="441" applyNumberFormat="0" applyFont="0" applyAlignment="0" applyProtection="0"/>
    <xf numFmtId="0" fontId="42" fillId="46" borderId="441" applyNumberFormat="0" applyFont="0" applyAlignment="0" applyProtection="0"/>
    <xf numFmtId="0" fontId="42" fillId="46" borderId="441" applyNumberFormat="0" applyFont="0" applyAlignment="0" applyProtection="0"/>
    <xf numFmtId="0" fontId="71" fillId="7" borderId="446" applyNumberFormat="0" applyAlignment="0" applyProtection="0"/>
    <xf numFmtId="0" fontId="71" fillId="39" borderId="446" applyNumberFormat="0" applyAlignment="0" applyProtection="0"/>
    <xf numFmtId="0" fontId="44" fillId="0" borderId="447" applyNumberFormat="0" applyFill="0" applyAlignment="0" applyProtection="0"/>
    <xf numFmtId="0" fontId="44" fillId="0" borderId="448" applyNumberFormat="0" applyFill="0" applyAlignment="0" applyProtection="0"/>
    <xf numFmtId="0" fontId="31" fillId="0" borderId="549">
      <alignment horizontal="left" vertical="center"/>
    </xf>
    <xf numFmtId="49" fontId="52" fillId="0" borderId="443">
      <alignment horizontal="right" wrapText="1"/>
    </xf>
    <xf numFmtId="0" fontId="49" fillId="7" borderId="452" applyNumberFormat="0" applyAlignment="0" applyProtection="0"/>
    <xf numFmtId="0" fontId="50" fillId="39" borderId="452" applyNumberFormat="0" applyAlignment="0" applyProtection="0"/>
    <xf numFmtId="0" fontId="31" fillId="0" borderId="451">
      <alignment horizontal="left" vertical="center"/>
    </xf>
    <xf numFmtId="10" fontId="57" fillId="2" borderId="450" applyNumberFormat="0" applyBorder="0" applyAlignment="0" applyProtection="0"/>
    <xf numFmtId="0" fontId="66" fillId="35" borderId="452" applyNumberFormat="0" applyAlignment="0" applyProtection="0"/>
    <xf numFmtId="0" fontId="66" fillId="35" borderId="452" applyNumberFormat="0" applyAlignment="0" applyProtection="0"/>
    <xf numFmtId="0" fontId="66" fillId="13" borderId="452" applyNumberFormat="0" applyAlignment="0" applyProtection="0"/>
    <xf numFmtId="0" fontId="38" fillId="26" borderId="449" applyNumberFormat="0" applyFont="0" applyAlignment="0" applyProtection="0"/>
    <xf numFmtId="0" fontId="42" fillId="46" borderId="449" applyNumberFormat="0" applyFont="0" applyAlignment="0" applyProtection="0"/>
    <xf numFmtId="0" fontId="42" fillId="46" borderId="449" applyNumberFormat="0" applyFont="0" applyAlignment="0" applyProtection="0"/>
    <xf numFmtId="0" fontId="38" fillId="26" borderId="453" applyNumberFormat="0" applyFont="0" applyAlignment="0" applyProtection="0"/>
    <xf numFmtId="0" fontId="42" fillId="46" borderId="453" applyNumberFormat="0" applyFont="0" applyAlignment="0" applyProtection="0"/>
    <xf numFmtId="0" fontId="42" fillId="46" borderId="453" applyNumberFormat="0" applyFont="0" applyAlignment="0" applyProtection="0"/>
    <xf numFmtId="0" fontId="71" fillId="7" borderId="458" applyNumberFormat="0" applyAlignment="0" applyProtection="0"/>
    <xf numFmtId="0" fontId="71" fillId="39" borderId="458" applyNumberFormat="0" applyAlignment="0" applyProtection="0"/>
    <xf numFmtId="0" fontId="44" fillId="0" borderId="459" applyNumberFormat="0" applyFill="0" applyAlignment="0" applyProtection="0"/>
    <xf numFmtId="0" fontId="44" fillId="0" borderId="460" applyNumberFormat="0" applyFill="0" applyAlignment="0" applyProtection="0"/>
    <xf numFmtId="49" fontId="52" fillId="0" borderId="455">
      <alignment horizontal="right" wrapText="1"/>
    </xf>
    <xf numFmtId="0" fontId="49" fillId="7" borderId="465" applyNumberFormat="0" applyAlignment="0" applyProtection="0"/>
    <xf numFmtId="0" fontId="50" fillId="39" borderId="465" applyNumberFormat="0" applyAlignment="0" applyProtection="0"/>
    <xf numFmtId="0" fontId="31" fillId="0" borderId="464">
      <alignment horizontal="left" vertical="center"/>
    </xf>
    <xf numFmtId="10" fontId="57" fillId="2" borderId="462" applyNumberFormat="0" applyBorder="0" applyAlignment="0" applyProtection="0"/>
    <xf numFmtId="0" fontId="66" fillId="35" borderId="465" applyNumberFormat="0" applyAlignment="0" applyProtection="0"/>
    <xf numFmtId="0" fontId="66" fillId="35" borderId="465" applyNumberFormat="0" applyAlignment="0" applyProtection="0"/>
    <xf numFmtId="0" fontId="66" fillId="13" borderId="465" applyNumberFormat="0" applyAlignment="0" applyProtection="0"/>
    <xf numFmtId="0" fontId="38" fillId="26" borderId="461" applyNumberFormat="0" applyFont="0" applyAlignment="0" applyProtection="0"/>
    <xf numFmtId="0" fontId="42" fillId="46" borderId="461" applyNumberFormat="0" applyFont="0" applyAlignment="0" applyProtection="0"/>
    <xf numFmtId="0" fontId="42" fillId="46" borderId="461" applyNumberFormat="0" applyFont="0" applyAlignment="0" applyProtection="0"/>
    <xf numFmtId="0" fontId="71" fillId="7" borderId="466" applyNumberFormat="0" applyAlignment="0" applyProtection="0"/>
    <xf numFmtId="0" fontId="71" fillId="39" borderId="466" applyNumberFormat="0" applyAlignment="0" applyProtection="0"/>
    <xf numFmtId="0" fontId="44" fillId="0" borderId="467" applyNumberFormat="0" applyFill="0" applyAlignment="0" applyProtection="0"/>
    <xf numFmtId="0" fontId="44" fillId="0" borderId="468" applyNumberFormat="0" applyFill="0" applyAlignment="0" applyProtection="0"/>
    <xf numFmtId="49" fontId="52" fillId="0" borderId="463">
      <alignment horizontal="right" wrapText="1"/>
    </xf>
    <xf numFmtId="0" fontId="49" fillId="7" borderId="472" applyNumberFormat="0" applyAlignment="0" applyProtection="0"/>
    <xf numFmtId="0" fontId="50" fillId="39" borderId="472" applyNumberFormat="0" applyAlignment="0" applyProtection="0"/>
    <xf numFmtId="0" fontId="31" fillId="0" borderId="471">
      <alignment horizontal="left" vertical="center"/>
    </xf>
    <xf numFmtId="10" fontId="57" fillId="2" borderId="470" applyNumberFormat="0" applyBorder="0" applyAlignment="0" applyProtection="0"/>
    <xf numFmtId="0" fontId="66" fillId="35" borderId="472" applyNumberFormat="0" applyAlignment="0" applyProtection="0"/>
    <xf numFmtId="0" fontId="66" fillId="35" borderId="472" applyNumberFormat="0" applyAlignment="0" applyProtection="0"/>
    <xf numFmtId="0" fontId="66" fillId="13" borderId="472" applyNumberFormat="0" applyAlignment="0" applyProtection="0"/>
    <xf numFmtId="0" fontId="38" fillId="26" borderId="469" applyNumberFormat="0" applyFont="0" applyAlignment="0" applyProtection="0"/>
    <xf numFmtId="0" fontId="42" fillId="46" borderId="469" applyNumberFormat="0" applyFont="0" applyAlignment="0" applyProtection="0"/>
    <xf numFmtId="0" fontId="42" fillId="46" borderId="469" applyNumberFormat="0" applyFont="0" applyAlignment="0" applyProtection="0"/>
    <xf numFmtId="0" fontId="71" fillId="39" borderId="707" applyNumberFormat="0" applyAlignment="0" applyProtection="0"/>
    <xf numFmtId="0" fontId="44" fillId="0" borderId="479" applyNumberFormat="0" applyFill="0" applyAlignment="0" applyProtection="0"/>
    <xf numFmtId="0" fontId="44" fillId="0" borderId="480" applyNumberFormat="0" applyFill="0" applyAlignment="0" applyProtection="0"/>
    <xf numFmtId="0" fontId="66" fillId="13" borderId="1292" applyNumberFormat="0" applyAlignment="0" applyProtection="0"/>
    <xf numFmtId="0" fontId="31" fillId="0" borderId="586">
      <alignment horizontal="left" vertical="center"/>
    </xf>
    <xf numFmtId="10" fontId="57" fillId="2" borderId="941" applyNumberFormat="0" applyBorder="0" applyAlignment="0" applyProtection="0"/>
    <xf numFmtId="0" fontId="31" fillId="0" borderId="1064">
      <alignment horizontal="left" vertical="center"/>
    </xf>
    <xf numFmtId="0" fontId="71" fillId="39" borderId="1253" applyNumberFormat="0" applyAlignment="0" applyProtection="0"/>
    <xf numFmtId="0" fontId="49" fillId="7" borderId="985" applyNumberFormat="0" applyAlignment="0" applyProtection="0"/>
    <xf numFmtId="49" fontId="52" fillId="0" borderId="475">
      <alignment horizontal="right" wrapText="1"/>
    </xf>
    <xf numFmtId="0" fontId="66" fillId="13" borderId="497" applyNumberFormat="0" applyAlignment="0" applyProtection="0"/>
    <xf numFmtId="0" fontId="66" fillId="35" borderId="497" applyNumberFormat="0" applyAlignment="0" applyProtection="0"/>
    <xf numFmtId="0" fontId="66" fillId="35" borderId="497" applyNumberFormat="0" applyAlignment="0" applyProtection="0"/>
    <xf numFmtId="10" fontId="57" fillId="2" borderId="494" applyNumberFormat="0" applyBorder="0" applyAlignment="0" applyProtection="0"/>
    <xf numFmtId="0" fontId="31" fillId="0" borderId="496">
      <alignment horizontal="left" vertical="center"/>
    </xf>
    <xf numFmtId="0" fontId="50" fillId="39" borderId="497" applyNumberFormat="0" applyAlignment="0" applyProtection="0"/>
    <xf numFmtId="0" fontId="49" fillId="7" borderId="497" applyNumberFormat="0" applyAlignment="0" applyProtection="0"/>
    <xf numFmtId="0" fontId="49" fillId="7" borderId="485" applyNumberFormat="0" applyAlignment="0" applyProtection="0"/>
    <xf numFmtId="0" fontId="50" fillId="39" borderId="485" applyNumberFormat="0" applyAlignment="0" applyProtection="0"/>
    <xf numFmtId="0" fontId="31" fillId="0" borderId="484">
      <alignment horizontal="left" vertical="center"/>
    </xf>
    <xf numFmtId="10" fontId="57" fillId="2" borderId="482" applyNumberFormat="0" applyBorder="0" applyAlignment="0" applyProtection="0"/>
    <xf numFmtId="0" fontId="66" fillId="35" borderId="485" applyNumberFormat="0" applyAlignment="0" applyProtection="0"/>
    <xf numFmtId="0" fontId="66" fillId="35" borderId="485" applyNumberFormat="0" applyAlignment="0" applyProtection="0"/>
    <xf numFmtId="0" fontId="66" fillId="13" borderId="485" applyNumberFormat="0" applyAlignment="0" applyProtection="0"/>
    <xf numFmtId="0" fontId="38" fillId="26" borderId="481" applyNumberFormat="0" applyFont="0" applyAlignment="0" applyProtection="0"/>
    <xf numFmtId="0" fontId="42" fillId="46" borderId="481" applyNumberFormat="0" applyFont="0" applyAlignment="0" applyProtection="0"/>
    <xf numFmtId="0" fontId="42" fillId="46" borderId="481" applyNumberFormat="0" applyFont="0" applyAlignment="0" applyProtection="0"/>
    <xf numFmtId="0" fontId="42" fillId="46" borderId="940" applyNumberFormat="0" applyFont="0" applyAlignment="0" applyProtection="0"/>
    <xf numFmtId="10" fontId="57" fillId="2" borderId="784" applyNumberFormat="0" applyBorder="0" applyAlignment="0" applyProtection="0"/>
    <xf numFmtId="49" fontId="52" fillId="0" borderId="483">
      <alignment horizontal="right" wrapText="1"/>
    </xf>
    <xf numFmtId="0" fontId="49" fillId="7" borderId="485" applyNumberFormat="0" applyAlignment="0" applyProtection="0"/>
    <xf numFmtId="0" fontId="50" fillId="39" borderId="485" applyNumberFormat="0" applyAlignment="0" applyProtection="0"/>
    <xf numFmtId="0" fontId="31" fillId="0" borderId="484">
      <alignment horizontal="left" vertical="center"/>
    </xf>
    <xf numFmtId="10" fontId="57" fillId="2" borderId="482" applyNumberFormat="0" applyBorder="0" applyAlignment="0" applyProtection="0"/>
    <xf numFmtId="0" fontId="66" fillId="35" borderId="485" applyNumberFormat="0" applyAlignment="0" applyProtection="0"/>
    <xf numFmtId="0" fontId="66" fillId="35" borderId="485" applyNumberFormat="0" applyAlignment="0" applyProtection="0"/>
    <xf numFmtId="0" fontId="66" fillId="13" borderId="485" applyNumberFormat="0" applyAlignment="0" applyProtection="0"/>
    <xf numFmtId="0" fontId="38" fillId="26" borderId="481" applyNumberFormat="0" applyFont="0" applyAlignment="0" applyProtection="0"/>
    <xf numFmtId="0" fontId="42" fillId="46" borderId="481" applyNumberFormat="0" applyFont="0" applyAlignment="0" applyProtection="0"/>
    <xf numFmtId="0" fontId="42" fillId="46" borderId="481" applyNumberFormat="0" applyFont="0" applyAlignment="0" applyProtection="0"/>
    <xf numFmtId="0" fontId="71" fillId="7" borderId="486" applyNumberFormat="0" applyAlignment="0" applyProtection="0"/>
    <xf numFmtId="0" fontId="71" fillId="39" borderId="486" applyNumberFormat="0" applyAlignment="0" applyProtection="0"/>
    <xf numFmtId="0" fontId="44" fillId="0" borderId="487" applyNumberFormat="0" applyFill="0" applyAlignment="0" applyProtection="0"/>
    <xf numFmtId="0" fontId="44" fillId="0" borderId="488" applyNumberFormat="0" applyFill="0" applyAlignment="0" applyProtection="0"/>
    <xf numFmtId="0" fontId="71" fillId="39" borderId="666" applyNumberFormat="0" applyAlignment="0" applyProtection="0"/>
    <xf numFmtId="49" fontId="52" fillId="0" borderId="483">
      <alignment horizontal="right" wrapText="1"/>
    </xf>
    <xf numFmtId="0" fontId="49" fillId="7" borderId="492" applyNumberFormat="0" applyAlignment="0" applyProtection="0"/>
    <xf numFmtId="0" fontId="50" fillId="39" borderId="492" applyNumberFormat="0" applyAlignment="0" applyProtection="0"/>
    <xf numFmtId="0" fontId="31" fillId="0" borderId="491">
      <alignment horizontal="left" vertical="center"/>
    </xf>
    <xf numFmtId="10" fontId="57" fillId="2" borderId="490" applyNumberFormat="0" applyBorder="0" applyAlignment="0" applyProtection="0"/>
    <xf numFmtId="0" fontId="66" fillId="35" borderId="492" applyNumberFormat="0" applyAlignment="0" applyProtection="0"/>
    <xf numFmtId="0" fontId="66" fillId="35" borderId="492" applyNumberFormat="0" applyAlignment="0" applyProtection="0"/>
    <xf numFmtId="0" fontId="66" fillId="13" borderId="492" applyNumberFormat="0" applyAlignment="0" applyProtection="0"/>
    <xf numFmtId="0" fontId="38" fillId="26" borderId="489" applyNumberFormat="0" applyFont="0" applyAlignment="0" applyProtection="0"/>
    <xf numFmtId="0" fontId="42" fillId="46" borderId="489" applyNumberFormat="0" applyFont="0" applyAlignment="0" applyProtection="0"/>
    <xf numFmtId="0" fontId="42" fillId="46" borderId="489" applyNumberFormat="0" applyFont="0" applyAlignment="0" applyProtection="0"/>
    <xf numFmtId="0" fontId="38" fillId="26" borderId="493" applyNumberFormat="0" applyFont="0" applyAlignment="0" applyProtection="0"/>
    <xf numFmtId="0" fontId="42" fillId="46" borderId="493" applyNumberFormat="0" applyFont="0" applyAlignment="0" applyProtection="0"/>
    <xf numFmtId="0" fontId="42" fillId="46" borderId="493" applyNumberFormat="0" applyFont="0" applyAlignment="0" applyProtection="0"/>
    <xf numFmtId="0" fontId="71" fillId="7" borderId="498" applyNumberFormat="0" applyAlignment="0" applyProtection="0"/>
    <xf numFmtId="0" fontId="71" fillId="39" borderId="498" applyNumberFormat="0" applyAlignment="0" applyProtection="0"/>
    <xf numFmtId="0" fontId="44" fillId="0" borderId="499" applyNumberFormat="0" applyFill="0" applyAlignment="0" applyProtection="0"/>
    <xf numFmtId="0" fontId="44" fillId="0" borderId="500" applyNumberFormat="0" applyFill="0" applyAlignment="0" applyProtection="0"/>
    <xf numFmtId="49" fontId="52" fillId="0" borderId="495">
      <alignment horizontal="right" wrapText="1"/>
    </xf>
    <xf numFmtId="0" fontId="49" fillId="7" borderId="505" applyNumberFormat="0" applyAlignment="0" applyProtection="0"/>
    <xf numFmtId="0" fontId="50" fillId="39" borderId="505" applyNumberFormat="0" applyAlignment="0" applyProtection="0"/>
    <xf numFmtId="0" fontId="31" fillId="0" borderId="504">
      <alignment horizontal="left" vertical="center"/>
    </xf>
    <xf numFmtId="10" fontId="57" fillId="2" borderId="502" applyNumberFormat="0" applyBorder="0" applyAlignment="0" applyProtection="0"/>
    <xf numFmtId="0" fontId="66" fillId="35" borderId="505" applyNumberFormat="0" applyAlignment="0" applyProtection="0"/>
    <xf numFmtId="0" fontId="66" fillId="35" borderId="505" applyNumberFormat="0" applyAlignment="0" applyProtection="0"/>
    <xf numFmtId="0" fontId="66" fillId="13" borderId="505" applyNumberFormat="0" applyAlignment="0" applyProtection="0"/>
    <xf numFmtId="0" fontId="38" fillId="26" borderId="501" applyNumberFormat="0" applyFont="0" applyAlignment="0" applyProtection="0"/>
    <xf numFmtId="0" fontId="42" fillId="46" borderId="501" applyNumberFormat="0" applyFont="0" applyAlignment="0" applyProtection="0"/>
    <xf numFmtId="0" fontId="42" fillId="46" borderId="501" applyNumberFormat="0" applyFont="0" applyAlignment="0" applyProtection="0"/>
    <xf numFmtId="0" fontId="71" fillId="7" borderId="506" applyNumberFormat="0" applyAlignment="0" applyProtection="0"/>
    <xf numFmtId="0" fontId="71" fillId="39" borderId="506" applyNumberFormat="0" applyAlignment="0" applyProtection="0"/>
    <xf numFmtId="0" fontId="44" fillId="0" borderId="507" applyNumberFormat="0" applyFill="0" applyAlignment="0" applyProtection="0"/>
    <xf numFmtId="0" fontId="44" fillId="0" borderId="508" applyNumberFormat="0" applyFill="0" applyAlignment="0" applyProtection="0"/>
    <xf numFmtId="49" fontId="52" fillId="0" borderId="503">
      <alignment horizontal="right" wrapText="1"/>
    </xf>
    <xf numFmtId="0" fontId="49" fillId="7" borderId="512" applyNumberFormat="0" applyAlignment="0" applyProtection="0"/>
    <xf numFmtId="0" fontId="50" fillId="39" borderId="512" applyNumberFormat="0" applyAlignment="0" applyProtection="0"/>
    <xf numFmtId="0" fontId="31" fillId="0" borderId="511">
      <alignment horizontal="left" vertical="center"/>
    </xf>
    <xf numFmtId="10" fontId="57" fillId="2" borderId="510" applyNumberFormat="0" applyBorder="0" applyAlignment="0" applyProtection="0"/>
    <xf numFmtId="0" fontId="66" fillId="35" borderId="512" applyNumberFormat="0" applyAlignment="0" applyProtection="0"/>
    <xf numFmtId="0" fontId="66" fillId="35" borderId="512" applyNumberFormat="0" applyAlignment="0" applyProtection="0"/>
    <xf numFmtId="0" fontId="66" fillId="13" borderId="512" applyNumberFormat="0" applyAlignment="0" applyProtection="0"/>
    <xf numFmtId="0" fontId="38" fillId="26" borderId="509" applyNumberFormat="0" applyFont="0" applyAlignment="0" applyProtection="0"/>
    <xf numFmtId="0" fontId="42" fillId="46" borderId="509" applyNumberFormat="0" applyFont="0" applyAlignment="0" applyProtection="0"/>
    <xf numFmtId="0" fontId="42" fillId="46" borderId="509" applyNumberFormat="0" applyFont="0" applyAlignment="0" applyProtection="0"/>
    <xf numFmtId="0" fontId="66" fillId="35" borderId="706" applyNumberFormat="0" applyAlignment="0" applyProtection="0"/>
    <xf numFmtId="0" fontId="49" fillId="7" borderId="787" applyNumberFormat="0" applyAlignment="0" applyProtection="0"/>
    <xf numFmtId="0" fontId="44" fillId="0" borderId="520" applyNumberFormat="0" applyFill="0" applyAlignment="0" applyProtection="0"/>
    <xf numFmtId="0" fontId="44" fillId="0" borderId="521" applyNumberFormat="0" applyFill="0" applyAlignment="0" applyProtection="0"/>
    <xf numFmtId="0" fontId="50" fillId="39" borderId="746" applyNumberFormat="0" applyAlignment="0" applyProtection="0"/>
    <xf numFmtId="0" fontId="66" fillId="13" borderId="706" applyNumberFormat="0" applyAlignment="0" applyProtection="0"/>
    <xf numFmtId="0" fontId="66" fillId="13" borderId="1172" applyNumberFormat="0" applyAlignment="0" applyProtection="0"/>
    <xf numFmtId="0" fontId="50" fillId="39" borderId="868" applyNumberFormat="0" applyAlignment="0" applyProtection="0"/>
    <xf numFmtId="0" fontId="71" fillId="7" borderId="1293" applyNumberFormat="0" applyAlignment="0" applyProtection="0"/>
    <xf numFmtId="49" fontId="52" fillId="0" borderId="516">
      <alignment horizontal="right" wrapText="1"/>
    </xf>
    <xf numFmtId="0" fontId="66" fillId="13" borderId="530" applyNumberFormat="0" applyAlignment="0" applyProtection="0"/>
    <xf numFmtId="0" fontId="66" fillId="35" borderId="530" applyNumberFormat="0" applyAlignment="0" applyProtection="0"/>
    <xf numFmtId="0" fontId="66" fillId="35" borderId="530" applyNumberFormat="0" applyAlignment="0" applyProtection="0"/>
    <xf numFmtId="10" fontId="57" fillId="2" borderId="527" applyNumberFormat="0" applyBorder="0" applyAlignment="0" applyProtection="0"/>
    <xf numFmtId="0" fontId="31" fillId="0" borderId="529">
      <alignment horizontal="left" vertical="center"/>
    </xf>
    <xf numFmtId="0" fontId="50" fillId="39" borderId="530" applyNumberFormat="0" applyAlignment="0" applyProtection="0"/>
    <xf numFmtId="0" fontId="49" fillId="7" borderId="530" applyNumberFormat="0" applyAlignment="0" applyProtection="0"/>
    <xf numFmtId="0" fontId="49" fillId="7" borderId="518" applyNumberFormat="0" applyAlignment="0" applyProtection="0"/>
    <xf numFmtId="0" fontId="50" fillId="39" borderId="518" applyNumberFormat="0" applyAlignment="0" applyProtection="0"/>
    <xf numFmtId="0" fontId="31" fillId="0" borderId="517">
      <alignment horizontal="left" vertical="center"/>
    </xf>
    <xf numFmtId="10" fontId="57" fillId="2" borderId="515" applyNumberFormat="0" applyBorder="0" applyAlignment="0" applyProtection="0"/>
    <xf numFmtId="0" fontId="66" fillId="35" borderId="518" applyNumberFormat="0" applyAlignment="0" applyProtection="0"/>
    <xf numFmtId="0" fontId="66" fillId="35" borderId="518" applyNumberFormat="0" applyAlignment="0" applyProtection="0"/>
    <xf numFmtId="0" fontId="66" fillId="13" borderId="518" applyNumberFormat="0" applyAlignment="0" applyProtection="0"/>
    <xf numFmtId="0" fontId="38" fillId="26" borderId="514" applyNumberFormat="0" applyFont="0" applyAlignment="0" applyProtection="0"/>
    <xf numFmtId="0" fontId="42" fillId="46" borderId="514" applyNumberFormat="0" applyFont="0" applyAlignment="0" applyProtection="0"/>
    <xf numFmtId="0" fontId="42" fillId="46" borderId="514" applyNumberFormat="0" applyFont="0" applyAlignment="0" applyProtection="0"/>
    <xf numFmtId="10" fontId="57" fillId="2" borderId="703" applyNumberFormat="0" applyBorder="0" applyAlignment="0" applyProtection="0"/>
    <xf numFmtId="0" fontId="66" fillId="13" borderId="1025" applyNumberFormat="0" applyAlignment="0" applyProtection="0"/>
    <xf numFmtId="0" fontId="66" fillId="35" borderId="746" applyNumberFormat="0" applyAlignment="0" applyProtection="0"/>
    <xf numFmtId="49" fontId="52" fillId="0" borderId="516">
      <alignment horizontal="right" wrapText="1"/>
    </xf>
    <xf numFmtId="0" fontId="49" fillId="7" borderId="518" applyNumberFormat="0" applyAlignment="0" applyProtection="0"/>
    <xf numFmtId="0" fontId="50" fillId="39" borderId="518" applyNumberFormat="0" applyAlignment="0" applyProtection="0"/>
    <xf numFmtId="0" fontId="31" fillId="0" borderId="517">
      <alignment horizontal="left" vertical="center"/>
    </xf>
    <xf numFmtId="10" fontId="57" fillId="2" borderId="515" applyNumberFormat="0" applyBorder="0" applyAlignment="0" applyProtection="0"/>
    <xf numFmtId="0" fontId="66" fillId="35" borderId="518" applyNumberFormat="0" applyAlignment="0" applyProtection="0"/>
    <xf numFmtId="0" fontId="66" fillId="35" borderId="518" applyNumberFormat="0" applyAlignment="0" applyProtection="0"/>
    <xf numFmtId="0" fontId="66" fillId="13" borderId="518" applyNumberFormat="0" applyAlignment="0" applyProtection="0"/>
    <xf numFmtId="0" fontId="38" fillId="26" borderId="514" applyNumberFormat="0" applyFont="0" applyAlignment="0" applyProtection="0"/>
    <xf numFmtId="0" fontId="42" fillId="46" borderId="514" applyNumberFormat="0" applyFont="0" applyAlignment="0" applyProtection="0"/>
    <xf numFmtId="0" fontId="42" fillId="46" borderId="514" applyNumberFormat="0" applyFont="0" applyAlignment="0" applyProtection="0"/>
    <xf numFmtId="0" fontId="71" fillId="7" borderId="519" applyNumberFormat="0" applyAlignment="0" applyProtection="0"/>
    <xf numFmtId="0" fontId="71" fillId="39" borderId="519" applyNumberFormat="0" applyAlignment="0" applyProtection="0"/>
    <xf numFmtId="0" fontId="44" fillId="0" borderId="520" applyNumberFormat="0" applyFill="0" applyAlignment="0" applyProtection="0"/>
    <xf numFmtId="0" fontId="44" fillId="0" borderId="521" applyNumberFormat="0" applyFill="0" applyAlignment="0" applyProtection="0"/>
    <xf numFmtId="0" fontId="71" fillId="39" borderId="1293" applyNumberFormat="0" applyAlignment="0" applyProtection="0"/>
    <xf numFmtId="49" fontId="52" fillId="0" borderId="516">
      <alignment horizontal="right" wrapText="1"/>
    </xf>
    <xf numFmtId="0" fontId="49" fillId="7" borderId="525" applyNumberFormat="0" applyAlignment="0" applyProtection="0"/>
    <xf numFmtId="0" fontId="50" fillId="39" borderId="525" applyNumberFormat="0" applyAlignment="0" applyProtection="0"/>
    <xf numFmtId="0" fontId="31" fillId="0" borderId="524">
      <alignment horizontal="left" vertical="center"/>
    </xf>
    <xf numFmtId="10" fontId="57" fillId="2" borderId="523" applyNumberFormat="0" applyBorder="0" applyAlignment="0" applyProtection="0"/>
    <xf numFmtId="0" fontId="66" fillId="35" borderId="525" applyNumberFormat="0" applyAlignment="0" applyProtection="0"/>
    <xf numFmtId="0" fontId="66" fillId="35" borderId="525" applyNumberFormat="0" applyAlignment="0" applyProtection="0"/>
    <xf numFmtId="0" fontId="66" fillId="13" borderId="525" applyNumberFormat="0" applyAlignment="0" applyProtection="0"/>
    <xf numFmtId="0" fontId="38" fillId="26" borderId="522" applyNumberFormat="0" applyFont="0" applyAlignment="0" applyProtection="0"/>
    <xf numFmtId="0" fontId="42" fillId="46" borderId="522" applyNumberFormat="0" applyFont="0" applyAlignment="0" applyProtection="0"/>
    <xf numFmtId="0" fontId="42" fillId="46" borderId="522" applyNumberFormat="0" applyFont="0" applyAlignment="0" applyProtection="0"/>
    <xf numFmtId="0" fontId="38" fillId="26" borderId="526" applyNumberFormat="0" applyFont="0" applyAlignment="0" applyProtection="0"/>
    <xf numFmtId="0" fontId="42" fillId="46" borderId="526" applyNumberFormat="0" applyFont="0" applyAlignment="0" applyProtection="0"/>
    <xf numFmtId="0" fontId="42" fillId="46" borderId="526" applyNumberFormat="0" applyFont="0" applyAlignment="0" applyProtection="0"/>
    <xf numFmtId="0" fontId="71" fillId="7" borderId="531" applyNumberFormat="0" applyAlignment="0" applyProtection="0"/>
    <xf numFmtId="0" fontId="71" fillId="39" borderId="531" applyNumberFormat="0" applyAlignment="0" applyProtection="0"/>
    <xf numFmtId="0" fontId="44" fillId="0" borderId="532" applyNumberFormat="0" applyFill="0" applyAlignment="0" applyProtection="0"/>
    <xf numFmtId="0" fontId="44" fillId="0" borderId="533" applyNumberFormat="0" applyFill="0" applyAlignment="0" applyProtection="0"/>
    <xf numFmtId="49" fontId="52" fillId="0" borderId="528">
      <alignment horizontal="right" wrapText="1"/>
    </xf>
    <xf numFmtId="0" fontId="49" fillId="7" borderId="538" applyNumberFormat="0" applyAlignment="0" applyProtection="0"/>
    <xf numFmtId="0" fontId="50" fillId="39" borderId="538" applyNumberFormat="0" applyAlignment="0" applyProtection="0"/>
    <xf numFmtId="0" fontId="31" fillId="0" borderId="537">
      <alignment horizontal="left" vertical="center"/>
    </xf>
    <xf numFmtId="10" fontId="57" fillId="2" borderId="535" applyNumberFormat="0" applyBorder="0" applyAlignment="0" applyProtection="0"/>
    <xf numFmtId="0" fontId="66" fillId="35" borderId="538" applyNumberFormat="0" applyAlignment="0" applyProtection="0"/>
    <xf numFmtId="0" fontId="66" fillId="35" borderId="538" applyNumberFormat="0" applyAlignment="0" applyProtection="0"/>
    <xf numFmtId="0" fontId="66" fillId="13" borderId="538" applyNumberFormat="0" applyAlignment="0" applyProtection="0"/>
    <xf numFmtId="0" fontId="38" fillId="26" borderId="534" applyNumberFormat="0" applyFont="0" applyAlignment="0" applyProtection="0"/>
    <xf numFmtId="0" fontId="42" fillId="46" borderId="534" applyNumberFormat="0" applyFont="0" applyAlignment="0" applyProtection="0"/>
    <xf numFmtId="0" fontId="42" fillId="46" borderId="534" applyNumberFormat="0" applyFont="0" applyAlignment="0" applyProtection="0"/>
    <xf numFmtId="0" fontId="71" fillId="7" borderId="539" applyNumberFormat="0" applyAlignment="0" applyProtection="0"/>
    <xf numFmtId="0" fontId="71" fillId="39" borderId="539" applyNumberFormat="0" applyAlignment="0" applyProtection="0"/>
    <xf numFmtId="0" fontId="44" fillId="0" borderId="540" applyNumberFormat="0" applyFill="0" applyAlignment="0" applyProtection="0"/>
    <xf numFmtId="0" fontId="44" fillId="0" borderId="541" applyNumberFormat="0" applyFill="0" applyAlignment="0" applyProtection="0"/>
    <xf numFmtId="49" fontId="52" fillId="0" borderId="536">
      <alignment horizontal="right" wrapText="1"/>
    </xf>
    <xf numFmtId="0" fontId="49" fillId="7" borderId="545" applyNumberFormat="0" applyAlignment="0" applyProtection="0"/>
    <xf numFmtId="0" fontId="50" fillId="39" borderId="545" applyNumberFormat="0" applyAlignment="0" applyProtection="0"/>
    <xf numFmtId="0" fontId="31" fillId="0" borderId="544">
      <alignment horizontal="left" vertical="center"/>
    </xf>
    <xf numFmtId="10" fontId="57" fillId="2" borderId="543" applyNumberFormat="0" applyBorder="0" applyAlignment="0" applyProtection="0"/>
    <xf numFmtId="0" fontId="66" fillId="35" borderId="545" applyNumberFormat="0" applyAlignment="0" applyProtection="0"/>
    <xf numFmtId="0" fontId="66" fillId="35" borderId="545" applyNumberFormat="0" applyAlignment="0" applyProtection="0"/>
    <xf numFmtId="0" fontId="66" fillId="13" borderId="545" applyNumberFormat="0" applyAlignment="0" applyProtection="0"/>
    <xf numFmtId="0" fontId="38" fillId="26" borderId="542" applyNumberFormat="0" applyFont="0" applyAlignment="0" applyProtection="0"/>
    <xf numFmtId="0" fontId="42" fillId="46" borderId="542" applyNumberFormat="0" applyFont="0" applyAlignment="0" applyProtection="0"/>
    <xf numFmtId="0" fontId="42" fillId="46" borderId="542" applyNumberFormat="0" applyFont="0" applyAlignment="0" applyProtection="0"/>
    <xf numFmtId="0" fontId="66" fillId="35" borderId="665" applyNumberFormat="0" applyAlignment="0" applyProtection="0"/>
    <xf numFmtId="0" fontId="66" fillId="35" borderId="868" applyNumberFormat="0" applyAlignment="0" applyProtection="0"/>
    <xf numFmtId="0" fontId="71" fillId="39" borderId="829" applyNumberFormat="0" applyAlignment="0" applyProtection="0"/>
    <xf numFmtId="0" fontId="42" fillId="46" borderId="900" applyNumberFormat="0" applyFont="0" applyAlignment="0" applyProtection="0"/>
    <xf numFmtId="0" fontId="42" fillId="46" borderId="824" applyNumberFormat="0" applyFont="0" applyAlignment="0" applyProtection="0"/>
    <xf numFmtId="0" fontId="38" fillId="26" borderId="783" applyNumberFormat="0" applyFont="0" applyAlignment="0" applyProtection="0"/>
    <xf numFmtId="0" fontId="66" fillId="35" borderId="828" applyNumberFormat="0" applyAlignment="0" applyProtection="0"/>
    <xf numFmtId="0" fontId="50" fillId="39" borderId="1025" applyNumberFormat="0" applyAlignment="0" applyProtection="0"/>
    <xf numFmtId="0" fontId="44" fillId="0" borderId="907" applyNumberFormat="0" applyFill="0" applyAlignment="0" applyProtection="0"/>
    <xf numFmtId="0" fontId="66" fillId="35" borderId="706" applyNumberFormat="0" applyAlignment="0" applyProtection="0"/>
    <xf numFmtId="0" fontId="38" fillId="26" borderId="702" applyNumberFormat="0" applyFont="0" applyAlignment="0" applyProtection="0"/>
    <xf numFmtId="49" fontId="52" fillId="0" borderId="548">
      <alignment horizontal="right" wrapText="1"/>
    </xf>
    <xf numFmtId="0" fontId="66" fillId="13" borderId="566" applyNumberFormat="0" applyAlignment="0" applyProtection="0"/>
    <xf numFmtId="0" fontId="66" fillId="35" borderId="566" applyNumberFormat="0" applyAlignment="0" applyProtection="0"/>
    <xf numFmtId="0" fontId="66" fillId="35" borderId="566" applyNumberFormat="0" applyAlignment="0" applyProtection="0"/>
    <xf numFmtId="10" fontId="57" fillId="2" borderId="563" applyNumberFormat="0" applyBorder="0" applyAlignment="0" applyProtection="0"/>
    <xf numFmtId="0" fontId="31" fillId="0" borderId="565">
      <alignment horizontal="left" vertical="center"/>
    </xf>
    <xf numFmtId="0" fontId="50" fillId="39" borderId="566" applyNumberFormat="0" applyAlignment="0" applyProtection="0"/>
    <xf numFmtId="0" fontId="49" fillId="7" borderId="566" applyNumberFormat="0" applyAlignment="0" applyProtection="0"/>
    <xf numFmtId="0" fontId="49" fillId="7" borderId="554" applyNumberFormat="0" applyAlignment="0" applyProtection="0"/>
    <xf numFmtId="0" fontId="50" fillId="39" borderId="554" applyNumberFormat="0" applyAlignment="0" applyProtection="0"/>
    <xf numFmtId="0" fontId="31" fillId="0" borderId="553">
      <alignment horizontal="left" vertical="center"/>
    </xf>
    <xf numFmtId="10" fontId="57" fillId="2" borderId="551" applyNumberFormat="0" applyBorder="0" applyAlignment="0" applyProtection="0"/>
    <xf numFmtId="0" fontId="66" fillId="35" borderId="554" applyNumberFormat="0" applyAlignment="0" applyProtection="0"/>
    <xf numFmtId="0" fontId="66" fillId="35" borderId="554" applyNumberFormat="0" applyAlignment="0" applyProtection="0"/>
    <xf numFmtId="0" fontId="66" fillId="13" borderId="554" applyNumberFormat="0" applyAlignment="0" applyProtection="0"/>
    <xf numFmtId="0" fontId="38" fillId="26" borderId="546" applyNumberFormat="0" applyFont="0" applyAlignment="0" applyProtection="0"/>
    <xf numFmtId="0" fontId="42" fillId="46" borderId="546" applyNumberFormat="0" applyFont="0" applyAlignment="0" applyProtection="0"/>
    <xf numFmtId="0" fontId="42" fillId="46" borderId="546" applyNumberFormat="0" applyFont="0" applyAlignment="0" applyProtection="0"/>
    <xf numFmtId="0" fontId="42" fillId="46" borderId="940" applyNumberFormat="0" applyFont="0" applyAlignment="0" applyProtection="0"/>
    <xf numFmtId="0" fontId="66" fillId="35" borderId="787" applyNumberFormat="0" applyAlignment="0" applyProtection="0"/>
    <xf numFmtId="49" fontId="52" fillId="0" borderId="552">
      <alignment horizontal="right" wrapText="1"/>
    </xf>
    <xf numFmtId="0" fontId="49" fillId="7" borderId="554" applyNumberFormat="0" applyAlignment="0" applyProtection="0"/>
    <xf numFmtId="0" fontId="50" fillId="39" borderId="554" applyNumberFormat="0" applyAlignment="0" applyProtection="0"/>
    <xf numFmtId="0" fontId="31" fillId="0" borderId="553">
      <alignment horizontal="left" vertical="center"/>
    </xf>
    <xf numFmtId="10" fontId="57" fillId="2" borderId="551" applyNumberFormat="0" applyBorder="0" applyAlignment="0" applyProtection="0"/>
    <xf numFmtId="0" fontId="66" fillId="35" borderId="554" applyNumberFormat="0" applyAlignment="0" applyProtection="0"/>
    <xf numFmtId="0" fontId="66" fillId="35" borderId="554" applyNumberFormat="0" applyAlignment="0" applyProtection="0"/>
    <xf numFmtId="0" fontId="66" fillId="13" borderId="554" applyNumberFormat="0" applyAlignment="0" applyProtection="0"/>
    <xf numFmtId="0" fontId="38" fillId="26" borderId="546" applyNumberFormat="0" applyFont="0" applyAlignment="0" applyProtection="0"/>
    <xf numFmtId="0" fontId="42" fillId="46" borderId="546" applyNumberFormat="0" applyFont="0" applyAlignment="0" applyProtection="0"/>
    <xf numFmtId="0" fontId="42" fillId="46" borderId="546" applyNumberFormat="0" applyFont="0" applyAlignment="0" applyProtection="0"/>
    <xf numFmtId="0" fontId="71" fillId="7" borderId="555" applyNumberFormat="0" applyAlignment="0" applyProtection="0"/>
    <xf numFmtId="0" fontId="71" fillId="39" borderId="555" applyNumberFormat="0" applyAlignment="0" applyProtection="0"/>
    <xf numFmtId="0" fontId="44" fillId="0" borderId="556" applyNumberFormat="0" applyFill="0" applyAlignment="0" applyProtection="0"/>
    <xf numFmtId="0" fontId="44" fillId="0" borderId="557" applyNumberFormat="0" applyFill="0" applyAlignment="0" applyProtection="0"/>
    <xf numFmtId="49" fontId="52" fillId="0" borderId="552">
      <alignment horizontal="right" wrapText="1"/>
    </xf>
    <xf numFmtId="0" fontId="49" fillId="7" borderId="561" applyNumberFormat="0" applyAlignment="0" applyProtection="0"/>
    <xf numFmtId="0" fontId="50" fillId="39" borderId="561" applyNumberFormat="0" applyAlignment="0" applyProtection="0"/>
    <xf numFmtId="0" fontId="31" fillId="0" borderId="560">
      <alignment horizontal="left" vertical="center"/>
    </xf>
    <xf numFmtId="10" fontId="57" fillId="2" borderId="559" applyNumberFormat="0" applyBorder="0" applyAlignment="0" applyProtection="0"/>
    <xf numFmtId="0" fontId="66" fillId="35" borderId="561" applyNumberFormat="0" applyAlignment="0" applyProtection="0"/>
    <xf numFmtId="0" fontId="66" fillId="35" borderId="561" applyNumberFormat="0" applyAlignment="0" applyProtection="0"/>
    <xf numFmtId="0" fontId="66" fillId="13" borderId="561" applyNumberFormat="0" applyAlignment="0" applyProtection="0"/>
    <xf numFmtId="0" fontId="38" fillId="26" borderId="558" applyNumberFormat="0" applyFont="0" applyAlignment="0" applyProtection="0"/>
    <xf numFmtId="0" fontId="42" fillId="46" borderId="558" applyNumberFormat="0" applyFont="0" applyAlignment="0" applyProtection="0"/>
    <xf numFmtId="0" fontId="42" fillId="46" borderId="558" applyNumberFormat="0" applyFont="0" applyAlignment="0" applyProtection="0"/>
    <xf numFmtId="0" fontId="38" fillId="26" borderId="562" applyNumberFormat="0" applyFont="0" applyAlignment="0" applyProtection="0"/>
    <xf numFmtId="0" fontId="42" fillId="46" borderId="562" applyNumberFormat="0" applyFont="0" applyAlignment="0" applyProtection="0"/>
    <xf numFmtId="0" fontId="42" fillId="46" borderId="562" applyNumberFormat="0" applyFont="0" applyAlignment="0" applyProtection="0"/>
    <xf numFmtId="0" fontId="71" fillId="7" borderId="567" applyNumberFormat="0" applyAlignment="0" applyProtection="0"/>
    <xf numFmtId="0" fontId="71" fillId="39" borderId="567" applyNumberFormat="0" applyAlignment="0" applyProtection="0"/>
    <xf numFmtId="0" fontId="44" fillId="0" borderId="568" applyNumberFormat="0" applyFill="0" applyAlignment="0" applyProtection="0"/>
    <xf numFmtId="0" fontId="44" fillId="0" borderId="569" applyNumberFormat="0" applyFill="0" applyAlignment="0" applyProtection="0"/>
    <xf numFmtId="49" fontId="52" fillId="0" borderId="564">
      <alignment horizontal="right" wrapText="1"/>
    </xf>
    <xf numFmtId="0" fontId="49" fillId="7" borderId="574" applyNumberFormat="0" applyAlignment="0" applyProtection="0"/>
    <xf numFmtId="0" fontId="50" fillId="39" borderId="574" applyNumberFormat="0" applyAlignment="0" applyProtection="0"/>
    <xf numFmtId="0" fontId="31" fillId="0" borderId="573">
      <alignment horizontal="left" vertical="center"/>
    </xf>
    <xf numFmtId="10" fontId="57" fillId="2" borderId="571" applyNumberFormat="0" applyBorder="0" applyAlignment="0" applyProtection="0"/>
    <xf numFmtId="0" fontId="66" fillId="35" borderId="574" applyNumberFormat="0" applyAlignment="0" applyProtection="0"/>
    <xf numFmtId="0" fontId="66" fillId="35" borderId="574" applyNumberFormat="0" applyAlignment="0" applyProtection="0"/>
    <xf numFmtId="0" fontId="66" fillId="13" borderId="574" applyNumberFormat="0" applyAlignment="0" applyProtection="0"/>
    <xf numFmtId="0" fontId="38" fillId="26" borderId="570" applyNumberFormat="0" applyFont="0" applyAlignment="0" applyProtection="0"/>
    <xf numFmtId="0" fontId="42" fillId="46" borderId="570" applyNumberFormat="0" applyFont="0" applyAlignment="0" applyProtection="0"/>
    <xf numFmtId="0" fontId="42" fillId="46" borderId="570" applyNumberFormat="0" applyFont="0" applyAlignment="0" applyProtection="0"/>
    <xf numFmtId="0" fontId="71" fillId="7" borderId="575" applyNumberFormat="0" applyAlignment="0" applyProtection="0"/>
    <xf numFmtId="0" fontId="71" fillId="39" borderId="575" applyNumberFormat="0" applyAlignment="0" applyProtection="0"/>
    <xf numFmtId="0" fontId="44" fillId="0" borderId="576" applyNumberFormat="0" applyFill="0" applyAlignment="0" applyProtection="0"/>
    <xf numFmtId="0" fontId="44" fillId="0" borderId="577" applyNumberFormat="0" applyFill="0" applyAlignment="0" applyProtection="0"/>
    <xf numFmtId="49" fontId="52" fillId="0" borderId="572">
      <alignment horizontal="right" wrapText="1"/>
    </xf>
    <xf numFmtId="0" fontId="49" fillId="7" borderId="581" applyNumberFormat="0" applyAlignment="0" applyProtection="0"/>
    <xf numFmtId="0" fontId="50" fillId="39" borderId="581" applyNumberFormat="0" applyAlignment="0" applyProtection="0"/>
    <xf numFmtId="0" fontId="31" fillId="0" borderId="580">
      <alignment horizontal="left" vertical="center"/>
    </xf>
    <xf numFmtId="10" fontId="57" fillId="2" borderId="579" applyNumberFormat="0" applyBorder="0" applyAlignment="0" applyProtection="0"/>
    <xf numFmtId="0" fontId="66" fillId="35" borderId="581" applyNumberFormat="0" applyAlignment="0" applyProtection="0"/>
    <xf numFmtId="0" fontId="66" fillId="35" borderId="581" applyNumberFormat="0" applyAlignment="0" applyProtection="0"/>
    <xf numFmtId="0" fontId="66" fillId="13" borderId="581" applyNumberFormat="0" applyAlignment="0" applyProtection="0"/>
    <xf numFmtId="0" fontId="38" fillId="26" borderId="578" applyNumberFormat="0" applyFont="0" applyAlignment="0" applyProtection="0"/>
    <xf numFmtId="0" fontId="42" fillId="46" borderId="578" applyNumberFormat="0" applyFont="0" applyAlignment="0" applyProtection="0"/>
    <xf numFmtId="0" fontId="42" fillId="46" borderId="578" applyNumberFormat="0" applyFont="0" applyAlignment="0" applyProtection="0"/>
    <xf numFmtId="0" fontId="42" fillId="46" borderId="783" applyNumberFormat="0" applyFont="0" applyAlignment="0" applyProtection="0"/>
    <xf numFmtId="0" fontId="31" fillId="0" borderId="1096">
      <alignment horizontal="left" vertical="center"/>
    </xf>
    <xf numFmtId="0" fontId="49" fillId="7" borderId="1212" applyNumberFormat="0" applyAlignment="0" applyProtection="0"/>
    <xf numFmtId="0" fontId="42" fillId="46" borderId="742" applyNumberFormat="0" applyFont="0" applyAlignment="0" applyProtection="0"/>
    <xf numFmtId="49" fontId="52" fillId="0" borderId="585">
      <alignment horizontal="right" wrapText="1"/>
    </xf>
    <xf numFmtId="0" fontId="66" fillId="13" borderId="607" applyNumberFormat="0" applyAlignment="0" applyProtection="0"/>
    <xf numFmtId="0" fontId="66" fillId="35" borderId="607" applyNumberFormat="0" applyAlignment="0" applyProtection="0"/>
    <xf numFmtId="0" fontId="66" fillId="35" borderId="607" applyNumberFormat="0" applyAlignment="0" applyProtection="0"/>
    <xf numFmtId="10" fontId="57" fillId="2" borderId="604" applyNumberFormat="0" applyBorder="0" applyAlignment="0" applyProtection="0"/>
    <xf numFmtId="0" fontId="31" fillId="0" borderId="606">
      <alignment horizontal="left" vertical="center"/>
    </xf>
    <xf numFmtId="0" fontId="50" fillId="39" borderId="607" applyNumberFormat="0" applyAlignment="0" applyProtection="0"/>
    <xf numFmtId="0" fontId="49" fillId="7" borderId="607" applyNumberFormat="0" applyAlignment="0" applyProtection="0"/>
    <xf numFmtId="0" fontId="49" fillId="7" borderId="595" applyNumberFormat="0" applyAlignment="0" applyProtection="0"/>
    <xf numFmtId="0" fontId="50" fillId="39" borderId="595" applyNumberFormat="0" applyAlignment="0" applyProtection="0"/>
    <xf numFmtId="0" fontId="31" fillId="0" borderId="594">
      <alignment horizontal="left" vertical="center"/>
    </xf>
    <xf numFmtId="10" fontId="57" fillId="2" borderId="592" applyNumberFormat="0" applyBorder="0" applyAlignment="0" applyProtection="0"/>
    <xf numFmtId="0" fontId="66" fillId="35" borderId="595" applyNumberFormat="0" applyAlignment="0" applyProtection="0"/>
    <xf numFmtId="0" fontId="66" fillId="35" borderId="595" applyNumberFormat="0" applyAlignment="0" applyProtection="0"/>
    <xf numFmtId="0" fontId="66" fillId="13" borderId="595" applyNumberFormat="0" applyAlignment="0" applyProtection="0"/>
    <xf numFmtId="0" fontId="38" fillId="26" borderId="591" applyNumberFormat="0" applyFont="0" applyAlignment="0" applyProtection="0"/>
    <xf numFmtId="0" fontId="42" fillId="46" borderId="591" applyNumberFormat="0" applyFont="0" applyAlignment="0" applyProtection="0"/>
    <xf numFmtId="0" fontId="42" fillId="46" borderId="591" applyNumberFormat="0" applyFont="0" applyAlignment="0" applyProtection="0"/>
    <xf numFmtId="0" fontId="31" fillId="0" borderId="705">
      <alignment horizontal="left" vertical="center"/>
    </xf>
    <xf numFmtId="10" fontId="57" fillId="2" borderId="1169" applyNumberFormat="0" applyBorder="0" applyAlignment="0" applyProtection="0"/>
    <xf numFmtId="49" fontId="52" fillId="0" borderId="593">
      <alignment horizontal="right" wrapText="1"/>
    </xf>
    <xf numFmtId="0" fontId="49" fillId="7" borderId="595" applyNumberFormat="0" applyAlignment="0" applyProtection="0"/>
    <xf numFmtId="0" fontId="50" fillId="39" borderId="595" applyNumberFormat="0" applyAlignment="0" applyProtection="0"/>
    <xf numFmtId="0" fontId="31" fillId="0" borderId="594">
      <alignment horizontal="left" vertical="center"/>
    </xf>
    <xf numFmtId="10" fontId="57" fillId="2" borderId="592" applyNumberFormat="0" applyBorder="0" applyAlignment="0" applyProtection="0"/>
    <xf numFmtId="0" fontId="66" fillId="35" borderId="595" applyNumberFormat="0" applyAlignment="0" applyProtection="0"/>
    <xf numFmtId="0" fontId="66" fillId="35" borderId="595" applyNumberFormat="0" applyAlignment="0" applyProtection="0"/>
    <xf numFmtId="0" fontId="66" fillId="13" borderId="595" applyNumberFormat="0" applyAlignment="0" applyProtection="0"/>
    <xf numFmtId="0" fontId="38" fillId="26" borderId="591" applyNumberFormat="0" applyFont="0" applyAlignment="0" applyProtection="0"/>
    <xf numFmtId="0" fontId="42" fillId="46" borderId="591" applyNumberFormat="0" applyFont="0" applyAlignment="0" applyProtection="0"/>
    <xf numFmtId="0" fontId="42" fillId="46" borderId="591" applyNumberFormat="0" applyFont="0" applyAlignment="0" applyProtection="0"/>
    <xf numFmtId="0" fontId="71" fillId="7" borderId="596" applyNumberFormat="0" applyAlignment="0" applyProtection="0"/>
    <xf numFmtId="0" fontId="71" fillId="39" borderId="596" applyNumberFormat="0" applyAlignment="0" applyProtection="0"/>
    <xf numFmtId="0" fontId="44" fillId="0" borderId="597" applyNumberFormat="0" applyFill="0" applyAlignment="0" applyProtection="0"/>
    <xf numFmtId="0" fontId="44" fillId="0" borderId="598" applyNumberFormat="0" applyFill="0" applyAlignment="0" applyProtection="0"/>
    <xf numFmtId="49" fontId="52" fillId="0" borderId="593">
      <alignment horizontal="right" wrapText="1"/>
    </xf>
    <xf numFmtId="0" fontId="49" fillId="7" borderId="602" applyNumberFormat="0" applyAlignment="0" applyProtection="0"/>
    <xf numFmtId="0" fontId="50" fillId="39" borderId="602" applyNumberFormat="0" applyAlignment="0" applyProtection="0"/>
    <xf numFmtId="0" fontId="31" fillId="0" borderId="601">
      <alignment horizontal="left" vertical="center"/>
    </xf>
    <xf numFmtId="10" fontId="57" fillId="2" borderId="600" applyNumberFormat="0" applyBorder="0" applyAlignment="0" applyProtection="0"/>
    <xf numFmtId="0" fontId="66" fillId="35" borderId="602" applyNumberFormat="0" applyAlignment="0" applyProtection="0"/>
    <xf numFmtId="0" fontId="66" fillId="35" borderId="602" applyNumberFormat="0" applyAlignment="0" applyProtection="0"/>
    <xf numFmtId="0" fontId="66" fillId="13" borderId="602" applyNumberFormat="0" applyAlignment="0" applyProtection="0"/>
    <xf numFmtId="0" fontId="38" fillId="26" borderId="599" applyNumberFormat="0" applyFont="0" applyAlignment="0" applyProtection="0"/>
    <xf numFmtId="0" fontId="42" fillId="46" borderId="599" applyNumberFormat="0" applyFont="0" applyAlignment="0" applyProtection="0"/>
    <xf numFmtId="0" fontId="42" fillId="46" borderId="599" applyNumberFormat="0" applyFont="0" applyAlignment="0" applyProtection="0"/>
    <xf numFmtId="0" fontId="38" fillId="26" borderId="603" applyNumberFormat="0" applyFont="0" applyAlignment="0" applyProtection="0"/>
    <xf numFmtId="0" fontId="42" fillId="46" borderId="603" applyNumberFormat="0" applyFont="0" applyAlignment="0" applyProtection="0"/>
    <xf numFmtId="0" fontId="42" fillId="46" borderId="603" applyNumberFormat="0" applyFont="0" applyAlignment="0" applyProtection="0"/>
    <xf numFmtId="0" fontId="71" fillId="7" borderId="608" applyNumberFormat="0" applyAlignment="0" applyProtection="0"/>
    <xf numFmtId="0" fontId="71" fillId="39" borderId="608" applyNumberFormat="0" applyAlignment="0" applyProtection="0"/>
    <xf numFmtId="0" fontId="44" fillId="0" borderId="609" applyNumberFormat="0" applyFill="0" applyAlignment="0" applyProtection="0"/>
    <xf numFmtId="0" fontId="44" fillId="0" borderId="610" applyNumberFormat="0" applyFill="0" applyAlignment="0" applyProtection="0"/>
    <xf numFmtId="49" fontId="52" fillId="0" borderId="605">
      <alignment horizontal="right" wrapText="1"/>
    </xf>
    <xf numFmtId="0" fontId="49" fillId="7" borderId="615" applyNumberFormat="0" applyAlignment="0" applyProtection="0"/>
    <xf numFmtId="0" fontId="50" fillId="39" borderId="615" applyNumberFormat="0" applyAlignment="0" applyProtection="0"/>
    <xf numFmtId="0" fontId="31" fillId="0" borderId="614">
      <alignment horizontal="left" vertical="center"/>
    </xf>
    <xf numFmtId="10" fontId="57" fillId="2" borderId="612" applyNumberFormat="0" applyBorder="0" applyAlignment="0" applyProtection="0"/>
    <xf numFmtId="0" fontId="66" fillId="35" borderId="615" applyNumberFormat="0" applyAlignment="0" applyProtection="0"/>
    <xf numFmtId="0" fontId="66" fillId="35" borderId="615" applyNumberFormat="0" applyAlignment="0" applyProtection="0"/>
    <xf numFmtId="0" fontId="66" fillId="13" borderId="615" applyNumberFormat="0" applyAlignment="0" applyProtection="0"/>
    <xf numFmtId="0" fontId="38" fillId="26" borderId="611" applyNumberFormat="0" applyFont="0" applyAlignment="0" applyProtection="0"/>
    <xf numFmtId="0" fontId="42" fillId="46" borderId="611" applyNumberFormat="0" applyFont="0" applyAlignment="0" applyProtection="0"/>
    <xf numFmtId="0" fontId="42" fillId="46" borderId="611" applyNumberFormat="0" applyFont="0" applyAlignment="0" applyProtection="0"/>
    <xf numFmtId="0" fontId="71" fillId="7" borderId="616" applyNumberFormat="0" applyAlignment="0" applyProtection="0"/>
    <xf numFmtId="0" fontId="71" fillId="39" borderId="616" applyNumberFormat="0" applyAlignment="0" applyProtection="0"/>
    <xf numFmtId="0" fontId="44" fillId="0" borderId="617" applyNumberFormat="0" applyFill="0" applyAlignment="0" applyProtection="0"/>
    <xf numFmtId="0" fontId="44" fillId="0" borderId="618" applyNumberFormat="0" applyFill="0" applyAlignment="0" applyProtection="0"/>
    <xf numFmtId="49" fontId="52" fillId="0" borderId="613">
      <alignment horizontal="right" wrapText="1"/>
    </xf>
    <xf numFmtId="0" fontId="49" fillId="7" borderId="622" applyNumberFormat="0" applyAlignment="0" applyProtection="0"/>
    <xf numFmtId="0" fontId="50" fillId="39" borderId="622" applyNumberFormat="0" applyAlignment="0" applyProtection="0"/>
    <xf numFmtId="0" fontId="31" fillId="0" borderId="621">
      <alignment horizontal="left" vertical="center"/>
    </xf>
    <xf numFmtId="10" fontId="57" fillId="2" borderId="620" applyNumberFormat="0" applyBorder="0" applyAlignment="0" applyProtection="0"/>
    <xf numFmtId="0" fontId="66" fillId="35" borderId="622" applyNumberFormat="0" applyAlignment="0" applyProtection="0"/>
    <xf numFmtId="0" fontId="66" fillId="35" borderId="622" applyNumberFormat="0" applyAlignment="0" applyProtection="0"/>
    <xf numFmtId="0" fontId="66" fillId="13" borderId="622" applyNumberFormat="0" applyAlignment="0" applyProtection="0"/>
    <xf numFmtId="0" fontId="38" fillId="26" borderId="619" applyNumberFormat="0" applyFont="0" applyAlignment="0" applyProtection="0"/>
    <xf numFmtId="0" fontId="42" fillId="46" borderId="619" applyNumberFormat="0" applyFont="0" applyAlignment="0" applyProtection="0"/>
    <xf numFmtId="0" fontId="42" fillId="46" borderId="619" applyNumberFormat="0" applyFont="0" applyAlignment="0" applyProtection="0"/>
    <xf numFmtId="0" fontId="31" fillId="0" borderId="984">
      <alignment horizontal="left" vertical="center"/>
    </xf>
    <xf numFmtId="0" fontId="42" fillId="46" borderId="1061" applyNumberFormat="0" applyFont="0" applyAlignment="0" applyProtection="0"/>
    <xf numFmtId="0" fontId="50" fillId="39" borderId="985" applyNumberFormat="0" applyAlignment="0" applyProtection="0"/>
    <xf numFmtId="0" fontId="44" fillId="0" borderId="628" applyNumberFormat="0" applyFill="0" applyAlignment="0" applyProtection="0"/>
    <xf numFmtId="0" fontId="44" fillId="0" borderId="629" applyNumberFormat="0" applyFill="0" applyAlignment="0" applyProtection="0"/>
    <xf numFmtId="0" fontId="66" fillId="13" borderId="787" applyNumberFormat="0" applyAlignment="0" applyProtection="0"/>
    <xf numFmtId="0" fontId="50" fillId="39" borderId="828" applyNumberFormat="0" applyAlignment="0" applyProtection="0"/>
    <xf numFmtId="0" fontId="42" fillId="46" borderId="783" applyNumberFormat="0" applyFont="0" applyAlignment="0" applyProtection="0"/>
    <xf numFmtId="0" fontId="38" fillId="26" borderId="1288" applyNumberFormat="0" applyFont="0" applyAlignment="0" applyProtection="0"/>
    <xf numFmtId="0" fontId="66" fillId="35" borderId="1172" applyNumberFormat="0" applyAlignment="0" applyProtection="0"/>
    <xf numFmtId="49" fontId="52" fillId="0" borderId="625">
      <alignment horizontal="right" wrapText="1"/>
    </xf>
    <xf numFmtId="0" fontId="66" fillId="13" borderId="646" applyNumberFormat="0" applyAlignment="0" applyProtection="0"/>
    <xf numFmtId="0" fontId="66" fillId="35" borderId="646" applyNumberFormat="0" applyAlignment="0" applyProtection="0"/>
    <xf numFmtId="0" fontId="66" fillId="35" borderId="646" applyNumberFormat="0" applyAlignment="0" applyProtection="0"/>
    <xf numFmtId="10" fontId="57" fillId="2" borderId="643" applyNumberFormat="0" applyBorder="0" applyAlignment="0" applyProtection="0"/>
    <xf numFmtId="0" fontId="31" fillId="0" borderId="645">
      <alignment horizontal="left" vertical="center"/>
    </xf>
    <xf numFmtId="0" fontId="50" fillId="39" borderId="646" applyNumberFormat="0" applyAlignment="0" applyProtection="0"/>
    <xf numFmtId="0" fontId="49" fillId="7" borderId="646" applyNumberFormat="0" applyAlignment="0" applyProtection="0"/>
    <xf numFmtId="0" fontId="49" fillId="7" borderId="634" applyNumberFormat="0" applyAlignment="0" applyProtection="0"/>
    <xf numFmtId="0" fontId="50" fillId="39" borderId="634" applyNumberFormat="0" applyAlignment="0" applyProtection="0"/>
    <xf numFmtId="0" fontId="31" fillId="0" borderId="633">
      <alignment horizontal="left" vertical="center"/>
    </xf>
    <xf numFmtId="10" fontId="57" fillId="2" borderId="631" applyNumberFormat="0" applyBorder="0" applyAlignment="0" applyProtection="0"/>
    <xf numFmtId="0" fontId="66" fillId="35" borderId="634" applyNumberFormat="0" applyAlignment="0" applyProtection="0"/>
    <xf numFmtId="0" fontId="66" fillId="35" borderId="634" applyNumberFormat="0" applyAlignment="0" applyProtection="0"/>
    <xf numFmtId="0" fontId="66" fillId="13" borderId="634" applyNumberFormat="0" applyAlignment="0" applyProtection="0"/>
    <xf numFmtId="0" fontId="38" fillId="26" borderId="630" applyNumberFormat="0" applyFont="0" applyAlignment="0" applyProtection="0"/>
    <xf numFmtId="0" fontId="42" fillId="46" borderId="630" applyNumberFormat="0" applyFont="0" applyAlignment="0" applyProtection="0"/>
    <xf numFmtId="0" fontId="42" fillId="46" borderId="630" applyNumberFormat="0" applyFont="0" applyAlignment="0" applyProtection="0"/>
    <xf numFmtId="10" fontId="57" fillId="2" borderId="1249" applyNumberFormat="0" applyBorder="0" applyAlignment="0" applyProtection="0"/>
    <xf numFmtId="0" fontId="50" fillId="39" borderId="1292" applyNumberFormat="0" applyAlignment="0" applyProtection="0"/>
    <xf numFmtId="0" fontId="38" fillId="26" borderId="940" applyNumberFormat="0" applyFont="0" applyAlignment="0" applyProtection="0"/>
    <xf numFmtId="49" fontId="52" fillId="0" borderId="632">
      <alignment horizontal="right" wrapText="1"/>
    </xf>
    <xf numFmtId="0" fontId="49" fillId="7" borderId="634" applyNumberFormat="0" applyAlignment="0" applyProtection="0"/>
    <xf numFmtId="0" fontId="50" fillId="39" borderId="634" applyNumberFormat="0" applyAlignment="0" applyProtection="0"/>
    <xf numFmtId="0" fontId="31" fillId="0" borderId="633">
      <alignment horizontal="left" vertical="center"/>
    </xf>
    <xf numFmtId="10" fontId="57" fillId="2" borderId="631" applyNumberFormat="0" applyBorder="0" applyAlignment="0" applyProtection="0"/>
    <xf numFmtId="0" fontId="66" fillId="35" borderId="634" applyNumberFormat="0" applyAlignment="0" applyProtection="0"/>
    <xf numFmtId="0" fontId="66" fillId="35" borderId="634" applyNumberFormat="0" applyAlignment="0" applyProtection="0"/>
    <xf numFmtId="0" fontId="66" fillId="13" borderId="634" applyNumberFormat="0" applyAlignment="0" applyProtection="0"/>
    <xf numFmtId="0" fontId="38" fillId="26" borderId="630" applyNumberFormat="0" applyFont="0" applyAlignment="0" applyProtection="0"/>
    <xf numFmtId="0" fontId="42" fillId="46" borderId="630" applyNumberFormat="0" applyFont="0" applyAlignment="0" applyProtection="0"/>
    <xf numFmtId="0" fontId="42" fillId="46" borderId="630" applyNumberFormat="0" applyFont="0" applyAlignment="0" applyProtection="0"/>
    <xf numFmtId="0" fontId="71" fillId="7" borderId="635" applyNumberFormat="0" applyAlignment="0" applyProtection="0"/>
    <xf numFmtId="0" fontId="71" fillId="39" borderId="635" applyNumberFormat="0" applyAlignment="0" applyProtection="0"/>
    <xf numFmtId="0" fontId="44" fillId="0" borderId="636" applyNumberFormat="0" applyFill="0" applyAlignment="0" applyProtection="0"/>
    <xf numFmtId="0" fontId="44" fillId="0" borderId="637" applyNumberFormat="0" applyFill="0" applyAlignment="0" applyProtection="0"/>
    <xf numFmtId="49" fontId="52" fillId="0" borderId="632">
      <alignment horizontal="right" wrapText="1"/>
    </xf>
    <xf numFmtId="0" fontId="49" fillId="7" borderId="641" applyNumberFormat="0" applyAlignment="0" applyProtection="0"/>
    <xf numFmtId="0" fontId="50" fillId="39" borderId="641" applyNumberFormat="0" applyAlignment="0" applyProtection="0"/>
    <xf numFmtId="0" fontId="31" fillId="0" borderId="640">
      <alignment horizontal="left" vertical="center"/>
    </xf>
    <xf numFmtId="10" fontId="57" fillId="2" borderId="639" applyNumberFormat="0" applyBorder="0" applyAlignment="0" applyProtection="0"/>
    <xf numFmtId="0" fontId="66" fillId="35" borderId="641" applyNumberFormat="0" applyAlignment="0" applyProtection="0"/>
    <xf numFmtId="0" fontId="66" fillId="35" borderId="641" applyNumberFormat="0" applyAlignment="0" applyProtection="0"/>
    <xf numFmtId="0" fontId="66" fillId="13" borderId="641" applyNumberFormat="0" applyAlignment="0" applyProtection="0"/>
    <xf numFmtId="0" fontId="38" fillId="26" borderId="638" applyNumberFormat="0" applyFont="0" applyAlignment="0" applyProtection="0"/>
    <xf numFmtId="0" fontId="42" fillId="46" borderId="638" applyNumberFormat="0" applyFont="0" applyAlignment="0" applyProtection="0"/>
    <xf numFmtId="0" fontId="42" fillId="46" borderId="638" applyNumberFormat="0" applyFont="0" applyAlignment="0" applyProtection="0"/>
    <xf numFmtId="0" fontId="38" fillId="26" borderId="642" applyNumberFormat="0" applyFont="0" applyAlignment="0" applyProtection="0"/>
    <xf numFmtId="0" fontId="42" fillId="46" borderId="642" applyNumberFormat="0" applyFont="0" applyAlignment="0" applyProtection="0"/>
    <xf numFmtId="0" fontId="42" fillId="46" borderId="642" applyNumberFormat="0" applyFont="0" applyAlignment="0" applyProtection="0"/>
    <xf numFmtId="0" fontId="71" fillId="7" borderId="647" applyNumberFormat="0" applyAlignment="0" applyProtection="0"/>
    <xf numFmtId="0" fontId="71" fillId="39" borderId="647" applyNumberFormat="0" applyAlignment="0" applyProtection="0"/>
    <xf numFmtId="0" fontId="44" fillId="0" borderId="648" applyNumberFormat="0" applyFill="0" applyAlignment="0" applyProtection="0"/>
    <xf numFmtId="0" fontId="44" fillId="0" borderId="649" applyNumberFormat="0" applyFill="0" applyAlignment="0" applyProtection="0"/>
    <xf numFmtId="49" fontId="52" fillId="0" borderId="644">
      <alignment horizontal="right" wrapText="1"/>
    </xf>
    <xf numFmtId="0" fontId="49" fillId="7" borderId="654" applyNumberFormat="0" applyAlignment="0" applyProtection="0"/>
    <xf numFmtId="0" fontId="50" fillId="39" borderId="654" applyNumberFormat="0" applyAlignment="0" applyProtection="0"/>
    <xf numFmtId="0" fontId="31" fillId="0" borderId="653">
      <alignment horizontal="left" vertical="center"/>
    </xf>
    <xf numFmtId="10" fontId="57" fillId="2" borderId="651" applyNumberFormat="0" applyBorder="0" applyAlignment="0" applyProtection="0"/>
    <xf numFmtId="0" fontId="66" fillId="35" borderId="654" applyNumberFormat="0" applyAlignment="0" applyProtection="0"/>
    <xf numFmtId="0" fontId="66" fillId="35" borderId="654" applyNumberFormat="0" applyAlignment="0" applyProtection="0"/>
    <xf numFmtId="0" fontId="66" fillId="13" borderId="654" applyNumberFormat="0" applyAlignment="0" applyProtection="0"/>
    <xf numFmtId="0" fontId="38" fillId="26" borderId="650" applyNumberFormat="0" applyFont="0" applyAlignment="0" applyProtection="0"/>
    <xf numFmtId="0" fontId="42" fillId="46" borderId="650" applyNumberFormat="0" applyFont="0" applyAlignment="0" applyProtection="0"/>
    <xf numFmtId="0" fontId="42" fillId="46" borderId="650" applyNumberFormat="0" applyFont="0" applyAlignment="0" applyProtection="0"/>
    <xf numFmtId="0" fontId="71" fillId="7" borderId="655" applyNumberFormat="0" applyAlignment="0" applyProtection="0"/>
    <xf numFmtId="0" fontId="71" fillId="39" borderId="655" applyNumberFormat="0" applyAlignment="0" applyProtection="0"/>
    <xf numFmtId="0" fontId="44" fillId="0" borderId="656" applyNumberFormat="0" applyFill="0" applyAlignment="0" applyProtection="0"/>
    <xf numFmtId="0" fontId="44" fillId="0" borderId="657" applyNumberFormat="0" applyFill="0" applyAlignment="0" applyProtection="0"/>
    <xf numFmtId="49" fontId="52" fillId="0" borderId="652">
      <alignment horizontal="right" wrapText="1"/>
    </xf>
    <xf numFmtId="0" fontId="49" fillId="7" borderId="661" applyNumberFormat="0" applyAlignment="0" applyProtection="0"/>
    <xf numFmtId="0" fontId="50" fillId="39" borderId="661" applyNumberFormat="0" applyAlignment="0" applyProtection="0"/>
    <xf numFmtId="0" fontId="31" fillId="0" borderId="660">
      <alignment horizontal="left" vertical="center"/>
    </xf>
    <xf numFmtId="10" fontId="57" fillId="2" borderId="659" applyNumberFormat="0" applyBorder="0" applyAlignment="0" applyProtection="0"/>
    <xf numFmtId="0" fontId="66" fillId="35" borderId="661" applyNumberFormat="0" applyAlignment="0" applyProtection="0"/>
    <xf numFmtId="0" fontId="66" fillId="35" borderId="661" applyNumberFormat="0" applyAlignment="0" applyProtection="0"/>
    <xf numFmtId="0" fontId="66" fillId="13" borderId="661" applyNumberFormat="0" applyAlignment="0" applyProtection="0"/>
    <xf numFmtId="0" fontId="38" fillId="26" borderId="658" applyNumberFormat="0" applyFont="0" applyAlignment="0" applyProtection="0"/>
    <xf numFmtId="0" fontId="42" fillId="46" borderId="658" applyNumberFormat="0" applyFont="0" applyAlignment="0" applyProtection="0"/>
    <xf numFmtId="0" fontId="42" fillId="46" borderId="658" applyNumberFormat="0" applyFont="0" applyAlignment="0" applyProtection="0"/>
    <xf numFmtId="0" fontId="44" fillId="0" borderId="667" applyNumberFormat="0" applyFill="0" applyAlignment="0" applyProtection="0"/>
    <xf numFmtId="0" fontId="44" fillId="0" borderId="668" applyNumberFormat="0" applyFill="0" applyAlignment="0" applyProtection="0"/>
    <xf numFmtId="0" fontId="42" fillId="46" borderId="900" applyNumberFormat="0" applyFont="0" applyAlignment="0" applyProtection="0"/>
    <xf numFmtId="0" fontId="71" fillId="7" borderId="1253" applyNumberFormat="0" applyAlignment="0" applyProtection="0"/>
    <xf numFmtId="0" fontId="31" fillId="0" borderId="745">
      <alignment horizontal="left" vertical="center"/>
    </xf>
    <xf numFmtId="0" fontId="44" fillId="0" borderId="1135" applyNumberFormat="0" applyFill="0" applyAlignment="0" applyProtection="0"/>
    <xf numFmtId="49" fontId="52" fillId="0" borderId="663">
      <alignment horizontal="right" wrapText="1"/>
    </xf>
    <xf numFmtId="0" fontId="66" fillId="13" borderId="685" applyNumberFormat="0" applyAlignment="0" applyProtection="0"/>
    <xf numFmtId="0" fontId="66" fillId="35" borderId="685" applyNumberFormat="0" applyAlignment="0" applyProtection="0"/>
    <xf numFmtId="0" fontId="66" fillId="35" borderId="685" applyNumberFormat="0" applyAlignment="0" applyProtection="0"/>
    <xf numFmtId="10" fontId="57" fillId="2" borderId="682" applyNumberFormat="0" applyBorder="0" applyAlignment="0" applyProtection="0"/>
    <xf numFmtId="0" fontId="31" fillId="0" borderId="684">
      <alignment horizontal="left" vertical="center"/>
    </xf>
    <xf numFmtId="0" fontId="50" fillId="39" borderId="685" applyNumberFormat="0" applyAlignment="0" applyProtection="0"/>
    <xf numFmtId="0" fontId="49" fillId="7" borderId="685" applyNumberFormat="0" applyAlignment="0" applyProtection="0"/>
    <xf numFmtId="0" fontId="49" fillId="7" borderId="673" applyNumberFormat="0" applyAlignment="0" applyProtection="0"/>
    <xf numFmtId="0" fontId="50" fillId="39" borderId="673" applyNumberFormat="0" applyAlignment="0" applyProtection="0"/>
    <xf numFmtId="0" fontId="31" fillId="0" borderId="672">
      <alignment horizontal="left" vertical="center"/>
    </xf>
    <xf numFmtId="10" fontId="57" fillId="2" borderId="670" applyNumberFormat="0" applyBorder="0" applyAlignment="0" applyProtection="0"/>
    <xf numFmtId="0" fontId="66" fillId="35" borderId="673" applyNumberFormat="0" applyAlignment="0" applyProtection="0"/>
    <xf numFmtId="0" fontId="66" fillId="35" borderId="673" applyNumberFormat="0" applyAlignment="0" applyProtection="0"/>
    <xf numFmtId="0" fontId="66" fillId="13" borderId="673" applyNumberFormat="0" applyAlignment="0" applyProtection="0"/>
    <xf numFmtId="0" fontId="38" fillId="26" borderId="669" applyNumberFormat="0" applyFont="0" applyAlignment="0" applyProtection="0"/>
    <xf numFmtId="0" fontId="42" fillId="46" borderId="669" applyNumberFormat="0" applyFont="0" applyAlignment="0" applyProtection="0"/>
    <xf numFmtId="0" fontId="42" fillId="46" borderId="669" applyNumberFormat="0" applyFont="0" applyAlignment="0" applyProtection="0"/>
    <xf numFmtId="0" fontId="66" fillId="35" borderId="1292" applyNumberFormat="0" applyAlignment="0" applyProtection="0"/>
    <xf numFmtId="0" fontId="66" fillId="13" borderId="944" applyNumberFormat="0" applyAlignment="0" applyProtection="0"/>
    <xf numFmtId="49" fontId="52" fillId="0" borderId="782">
      <alignment horizontal="right" wrapText="1"/>
    </xf>
    <xf numFmtId="49" fontId="52" fillId="0" borderId="671">
      <alignment horizontal="right" wrapText="1"/>
    </xf>
    <xf numFmtId="0" fontId="49" fillId="7" borderId="673" applyNumberFormat="0" applyAlignment="0" applyProtection="0"/>
    <xf numFmtId="0" fontId="50" fillId="39" borderId="673" applyNumberFormat="0" applyAlignment="0" applyProtection="0"/>
    <xf numFmtId="0" fontId="31" fillId="0" borderId="672">
      <alignment horizontal="left" vertical="center"/>
    </xf>
    <xf numFmtId="10" fontId="57" fillId="2" borderId="670" applyNumberFormat="0" applyBorder="0" applyAlignment="0" applyProtection="0"/>
    <xf numFmtId="0" fontId="66" fillId="35" borderId="673" applyNumberFormat="0" applyAlignment="0" applyProtection="0"/>
    <xf numFmtId="0" fontId="66" fillId="35" borderId="673" applyNumberFormat="0" applyAlignment="0" applyProtection="0"/>
    <xf numFmtId="0" fontId="66" fillId="13" borderId="673" applyNumberFormat="0" applyAlignment="0" applyProtection="0"/>
    <xf numFmtId="0" fontId="38" fillId="26" borderId="669" applyNumberFormat="0" applyFont="0" applyAlignment="0" applyProtection="0"/>
    <xf numFmtId="0" fontId="42" fillId="46" borderId="669" applyNumberFormat="0" applyFont="0" applyAlignment="0" applyProtection="0"/>
    <xf numFmtId="0" fontId="42" fillId="46" borderId="669" applyNumberFormat="0" applyFont="0" applyAlignment="0" applyProtection="0"/>
    <xf numFmtId="0" fontId="71" fillId="7" borderId="674" applyNumberFormat="0" applyAlignment="0" applyProtection="0"/>
    <xf numFmtId="0" fontId="71" fillId="39" borderId="674" applyNumberFormat="0" applyAlignment="0" applyProtection="0"/>
    <xf numFmtId="0" fontId="44" fillId="0" borderId="675" applyNumberFormat="0" applyFill="0" applyAlignment="0" applyProtection="0"/>
    <xf numFmtId="0" fontId="44" fillId="0" borderId="676" applyNumberFormat="0" applyFill="0" applyAlignment="0" applyProtection="0"/>
    <xf numFmtId="49" fontId="52" fillId="0" borderId="671">
      <alignment horizontal="right" wrapText="1"/>
    </xf>
    <xf numFmtId="0" fontId="49" fillId="7" borderId="680" applyNumberFormat="0" applyAlignment="0" applyProtection="0"/>
    <xf numFmtId="0" fontId="50" fillId="39" borderId="680" applyNumberFormat="0" applyAlignment="0" applyProtection="0"/>
    <xf numFmtId="0" fontId="31" fillId="0" borderId="679">
      <alignment horizontal="left" vertical="center"/>
    </xf>
    <xf numFmtId="10" fontId="57" fillId="2" borderId="678" applyNumberFormat="0" applyBorder="0" applyAlignment="0" applyProtection="0"/>
    <xf numFmtId="0" fontId="66" fillId="35" borderId="680" applyNumberFormat="0" applyAlignment="0" applyProtection="0"/>
    <xf numFmtId="0" fontId="66" fillId="35" borderId="680" applyNumberFormat="0" applyAlignment="0" applyProtection="0"/>
    <xf numFmtId="0" fontId="66" fillId="13" borderId="680" applyNumberFormat="0" applyAlignment="0" applyProtection="0"/>
    <xf numFmtId="0" fontId="38" fillId="26" borderId="677" applyNumberFormat="0" applyFont="0" applyAlignment="0" applyProtection="0"/>
    <xf numFmtId="0" fontId="42" fillId="46" borderId="677" applyNumberFormat="0" applyFont="0" applyAlignment="0" applyProtection="0"/>
    <xf numFmtId="0" fontId="42" fillId="46" borderId="677" applyNumberFormat="0" applyFont="0" applyAlignment="0" applyProtection="0"/>
    <xf numFmtId="0" fontId="38" fillId="26" borderId="681" applyNumberFormat="0" applyFont="0" applyAlignment="0" applyProtection="0"/>
    <xf numFmtId="0" fontId="42" fillId="46" borderId="681" applyNumberFormat="0" applyFont="0" applyAlignment="0" applyProtection="0"/>
    <xf numFmtId="0" fontId="42" fillId="46" borderId="681" applyNumberFormat="0" applyFont="0" applyAlignment="0" applyProtection="0"/>
    <xf numFmtId="0" fontId="71" fillId="7" borderId="686" applyNumberFormat="0" applyAlignment="0" applyProtection="0"/>
    <xf numFmtId="0" fontId="71" fillId="39" borderId="686" applyNumberFormat="0" applyAlignment="0" applyProtection="0"/>
    <xf numFmtId="0" fontId="44" fillId="0" borderId="687" applyNumberFormat="0" applyFill="0" applyAlignment="0" applyProtection="0"/>
    <xf numFmtId="0" fontId="44" fillId="0" borderId="688" applyNumberFormat="0" applyFill="0" applyAlignment="0" applyProtection="0"/>
    <xf numFmtId="49" fontId="52" fillId="0" borderId="683">
      <alignment horizontal="right" wrapText="1"/>
    </xf>
    <xf numFmtId="0" fontId="49" fillId="7" borderId="693" applyNumberFormat="0" applyAlignment="0" applyProtection="0"/>
    <xf numFmtId="0" fontId="50" fillId="39" borderId="693" applyNumberFormat="0" applyAlignment="0" applyProtection="0"/>
    <xf numFmtId="0" fontId="31" fillId="0" borderId="692">
      <alignment horizontal="left" vertical="center"/>
    </xf>
    <xf numFmtId="10" fontId="57" fillId="2" borderId="690" applyNumberFormat="0" applyBorder="0" applyAlignment="0" applyProtection="0"/>
    <xf numFmtId="0" fontId="66" fillId="35" borderId="693" applyNumberFormat="0" applyAlignment="0" applyProtection="0"/>
    <xf numFmtId="0" fontId="66" fillId="35" borderId="693" applyNumberFormat="0" applyAlignment="0" applyProtection="0"/>
    <xf numFmtId="0" fontId="66" fillId="13" borderId="693" applyNumberFormat="0" applyAlignment="0" applyProtection="0"/>
    <xf numFmtId="0" fontId="38" fillId="26" borderId="689" applyNumberFormat="0" applyFont="0" applyAlignment="0" applyProtection="0"/>
    <xf numFmtId="0" fontId="42" fillId="46" borderId="689" applyNumberFormat="0" applyFont="0" applyAlignment="0" applyProtection="0"/>
    <xf numFmtId="0" fontId="42" fillId="46" borderId="689" applyNumberFormat="0" applyFont="0" applyAlignment="0" applyProtection="0"/>
    <xf numFmtId="0" fontId="71" fillId="7" borderId="694" applyNumberFormat="0" applyAlignment="0" applyProtection="0"/>
    <xf numFmtId="0" fontId="71" fillId="39" borderId="694" applyNumberFormat="0" applyAlignment="0" applyProtection="0"/>
    <xf numFmtId="0" fontId="44" fillId="0" borderId="695" applyNumberFormat="0" applyFill="0" applyAlignment="0" applyProtection="0"/>
    <xf numFmtId="0" fontId="44" fillId="0" borderId="696" applyNumberFormat="0" applyFill="0" applyAlignment="0" applyProtection="0"/>
    <xf numFmtId="49" fontId="52" fillId="0" borderId="691">
      <alignment horizontal="right" wrapText="1"/>
    </xf>
    <xf numFmtId="0" fontId="49" fillId="7" borderId="700" applyNumberFormat="0" applyAlignment="0" applyProtection="0"/>
    <xf numFmtId="0" fontId="50" fillId="39" borderId="700" applyNumberFormat="0" applyAlignment="0" applyProtection="0"/>
    <xf numFmtId="0" fontId="31" fillId="0" borderId="699">
      <alignment horizontal="left" vertical="center"/>
    </xf>
    <xf numFmtId="10" fontId="57" fillId="2" borderId="698" applyNumberFormat="0" applyBorder="0" applyAlignment="0" applyProtection="0"/>
    <xf numFmtId="0" fontId="66" fillId="35" borderId="700" applyNumberFormat="0" applyAlignment="0" applyProtection="0"/>
    <xf numFmtId="0" fontId="66" fillId="35" borderId="700" applyNumberFormat="0" applyAlignment="0" applyProtection="0"/>
    <xf numFmtId="0" fontId="66" fillId="13" borderId="700" applyNumberFormat="0" applyAlignment="0" applyProtection="0"/>
    <xf numFmtId="0" fontId="38" fillId="26" borderId="697" applyNumberFormat="0" applyFont="0" applyAlignment="0" applyProtection="0"/>
    <xf numFmtId="0" fontId="42" fillId="46" borderId="697" applyNumberFormat="0" applyFont="0" applyAlignment="0" applyProtection="0"/>
    <xf numFmtId="0" fontId="42" fillId="46" borderId="697" applyNumberFormat="0" applyFont="0" applyAlignment="0" applyProtection="0"/>
    <xf numFmtId="0" fontId="44" fillId="0" borderId="709" applyNumberFormat="0" applyFill="0" applyAlignment="0" applyProtection="0"/>
    <xf numFmtId="0" fontId="66" fillId="13" borderId="1252" applyNumberFormat="0" applyAlignment="0" applyProtection="0"/>
    <xf numFmtId="0" fontId="42" fillId="46" borderId="1168" applyNumberFormat="0" applyFont="0" applyAlignment="0" applyProtection="0"/>
    <xf numFmtId="0" fontId="71" fillId="7" borderId="905" applyNumberFormat="0" applyAlignment="0" applyProtection="0"/>
    <xf numFmtId="0" fontId="38" fillId="26" borderId="864" applyNumberFormat="0" applyFont="0" applyAlignment="0" applyProtection="0"/>
    <xf numFmtId="0" fontId="31" fillId="0" borderId="1132">
      <alignment horizontal="left" vertical="center"/>
    </xf>
    <xf numFmtId="0" fontId="66" fillId="35" borderId="985" applyNumberFormat="0" applyAlignment="0" applyProtection="0"/>
    <xf numFmtId="49" fontId="52" fillId="0" borderId="704">
      <alignment horizontal="right" wrapText="1"/>
    </xf>
    <xf numFmtId="0" fontId="66" fillId="13" borderId="726" applyNumberFormat="0" applyAlignment="0" applyProtection="0"/>
    <xf numFmtId="0" fontId="66" fillId="35" borderId="726" applyNumberFormat="0" applyAlignment="0" applyProtection="0"/>
    <xf numFmtId="0" fontId="66" fillId="35" borderId="726" applyNumberFormat="0" applyAlignment="0" applyProtection="0"/>
    <xf numFmtId="10" fontId="57" fillId="2" borderId="723" applyNumberFormat="0" applyBorder="0" applyAlignment="0" applyProtection="0"/>
    <xf numFmtId="0" fontId="31" fillId="0" borderId="725">
      <alignment horizontal="left" vertical="center"/>
    </xf>
    <xf numFmtId="0" fontId="50" fillId="39" borderId="726" applyNumberFormat="0" applyAlignment="0" applyProtection="0"/>
    <xf numFmtId="0" fontId="49" fillId="7" borderId="726" applyNumberFormat="0" applyAlignment="0" applyProtection="0"/>
    <xf numFmtId="0" fontId="49" fillId="7" borderId="714" applyNumberFormat="0" applyAlignment="0" applyProtection="0"/>
    <xf numFmtId="0" fontId="50" fillId="39" borderId="714" applyNumberFormat="0" applyAlignment="0" applyProtection="0"/>
    <xf numFmtId="0" fontId="31" fillId="0" borderId="713">
      <alignment horizontal="left" vertical="center"/>
    </xf>
    <xf numFmtId="10" fontId="57" fillId="2" borderId="711" applyNumberFormat="0" applyBorder="0" applyAlignment="0" applyProtection="0"/>
    <xf numFmtId="0" fontId="66" fillId="35" borderId="714" applyNumberFormat="0" applyAlignment="0" applyProtection="0"/>
    <xf numFmtId="0" fontId="66" fillId="35" borderId="714" applyNumberFormat="0" applyAlignment="0" applyProtection="0"/>
    <xf numFmtId="0" fontId="66" fillId="13" borderId="714" applyNumberFormat="0" applyAlignment="0" applyProtection="0"/>
    <xf numFmtId="0" fontId="38" fillId="26" borderId="710" applyNumberFormat="0" applyFont="0" applyAlignment="0" applyProtection="0"/>
    <xf numFmtId="0" fontId="42" fillId="46" borderId="710" applyNumberFormat="0" applyFont="0" applyAlignment="0" applyProtection="0"/>
    <xf numFmtId="0" fontId="42" fillId="46" borderId="710" applyNumberFormat="0" applyFont="0" applyAlignment="0" applyProtection="0"/>
    <xf numFmtId="0" fontId="38" fillId="26" borderId="900" applyNumberFormat="0" applyFont="0" applyAlignment="0" applyProtection="0"/>
    <xf numFmtId="49" fontId="52" fillId="0" borderId="823">
      <alignment horizontal="right" wrapText="1"/>
    </xf>
    <xf numFmtId="49" fontId="52" fillId="0" borderId="712">
      <alignment horizontal="right" wrapText="1"/>
    </xf>
    <xf numFmtId="0" fontId="49" fillId="7" borderId="714" applyNumberFormat="0" applyAlignment="0" applyProtection="0"/>
    <xf numFmtId="0" fontId="50" fillId="39" borderId="714" applyNumberFormat="0" applyAlignment="0" applyProtection="0"/>
    <xf numFmtId="0" fontId="31" fillId="0" borderId="713">
      <alignment horizontal="left" vertical="center"/>
    </xf>
    <xf numFmtId="10" fontId="57" fillId="2" borderId="711" applyNumberFormat="0" applyBorder="0" applyAlignment="0" applyProtection="0"/>
    <xf numFmtId="0" fontId="66" fillId="35" borderId="714" applyNumberFormat="0" applyAlignment="0" applyProtection="0"/>
    <xf numFmtId="0" fontId="66" fillId="35" borderId="714" applyNumberFormat="0" applyAlignment="0" applyProtection="0"/>
    <xf numFmtId="0" fontId="66" fillId="13" borderId="714" applyNumberFormat="0" applyAlignment="0" applyProtection="0"/>
    <xf numFmtId="0" fontId="38" fillId="26" borderId="710" applyNumberFormat="0" applyFont="0" applyAlignment="0" applyProtection="0"/>
    <xf numFmtId="0" fontId="42" fillId="46" borderId="710" applyNumberFormat="0" applyFont="0" applyAlignment="0" applyProtection="0"/>
    <xf numFmtId="0" fontId="42" fillId="46" borderId="710" applyNumberFormat="0" applyFont="0" applyAlignment="0" applyProtection="0"/>
    <xf numFmtId="0" fontId="71" fillId="7" borderId="715" applyNumberFormat="0" applyAlignment="0" applyProtection="0"/>
    <xf numFmtId="0" fontId="71" fillId="39" borderId="715" applyNumberFormat="0" applyAlignment="0" applyProtection="0"/>
    <xf numFmtId="0" fontId="44" fillId="0" borderId="716" applyNumberFormat="0" applyFill="0" applyAlignment="0" applyProtection="0"/>
    <xf numFmtId="0" fontId="44" fillId="0" borderId="717" applyNumberFormat="0" applyFill="0" applyAlignment="0" applyProtection="0"/>
    <xf numFmtId="0" fontId="31" fillId="0" borderId="827">
      <alignment horizontal="left" vertical="center"/>
    </xf>
    <xf numFmtId="49" fontId="52" fillId="0" borderId="712">
      <alignment horizontal="right" wrapText="1"/>
    </xf>
    <xf numFmtId="0" fontId="49" fillId="7" borderId="721" applyNumberFormat="0" applyAlignment="0" applyProtection="0"/>
    <xf numFmtId="0" fontId="50" fillId="39" borderId="721" applyNumberFormat="0" applyAlignment="0" applyProtection="0"/>
    <xf numFmtId="0" fontId="31" fillId="0" borderId="720">
      <alignment horizontal="left" vertical="center"/>
    </xf>
    <xf numFmtId="10" fontId="57" fillId="2" borderId="719" applyNumberFormat="0" applyBorder="0" applyAlignment="0" applyProtection="0"/>
    <xf numFmtId="0" fontId="66" fillId="35" borderId="721" applyNumberFormat="0" applyAlignment="0" applyProtection="0"/>
    <xf numFmtId="0" fontId="66" fillId="35" borderId="721" applyNumberFormat="0" applyAlignment="0" applyProtection="0"/>
    <xf numFmtId="0" fontId="66" fillId="13" borderId="721" applyNumberFormat="0" applyAlignment="0" applyProtection="0"/>
    <xf numFmtId="0" fontId="38" fillId="26" borderId="718" applyNumberFormat="0" applyFont="0" applyAlignment="0" applyProtection="0"/>
    <xf numFmtId="0" fontId="42" fillId="46" borderId="718" applyNumberFormat="0" applyFont="0" applyAlignment="0" applyProtection="0"/>
    <xf numFmtId="0" fontId="42" fillId="46" borderId="718" applyNumberFormat="0" applyFont="0" applyAlignment="0" applyProtection="0"/>
    <xf numFmtId="0" fontId="38" fillId="26" borderId="722" applyNumberFormat="0" applyFont="0" applyAlignment="0" applyProtection="0"/>
    <xf numFmtId="0" fontId="42" fillId="46" borderId="722" applyNumberFormat="0" applyFont="0" applyAlignment="0" applyProtection="0"/>
    <xf numFmtId="0" fontId="42" fillId="46" borderId="722" applyNumberFormat="0" applyFont="0" applyAlignment="0" applyProtection="0"/>
    <xf numFmtId="0" fontId="71" fillId="7" borderId="727" applyNumberFormat="0" applyAlignment="0" applyProtection="0"/>
    <xf numFmtId="0" fontId="71" fillId="39" borderId="727" applyNumberFormat="0" applyAlignment="0" applyProtection="0"/>
    <xf numFmtId="0" fontId="44" fillId="0" borderId="728" applyNumberFormat="0" applyFill="0" applyAlignment="0" applyProtection="0"/>
    <xf numFmtId="0" fontId="44" fillId="0" borderId="729" applyNumberFormat="0" applyFill="0" applyAlignment="0" applyProtection="0"/>
    <xf numFmtId="49" fontId="52" fillId="0" borderId="724">
      <alignment horizontal="right" wrapText="1"/>
    </xf>
    <xf numFmtId="0" fontId="49" fillId="7" borderId="734" applyNumberFormat="0" applyAlignment="0" applyProtection="0"/>
    <xf numFmtId="0" fontId="50" fillId="39" borderId="734" applyNumberFormat="0" applyAlignment="0" applyProtection="0"/>
    <xf numFmtId="0" fontId="31" fillId="0" borderId="733">
      <alignment horizontal="left" vertical="center"/>
    </xf>
    <xf numFmtId="10" fontId="57" fillId="2" borderId="731" applyNumberFormat="0" applyBorder="0" applyAlignment="0" applyProtection="0"/>
    <xf numFmtId="0" fontId="66" fillId="35" borderId="734" applyNumberFormat="0" applyAlignment="0" applyProtection="0"/>
    <xf numFmtId="0" fontId="66" fillId="35" borderId="734" applyNumberFormat="0" applyAlignment="0" applyProtection="0"/>
    <xf numFmtId="0" fontId="66" fillId="13" borderId="734" applyNumberFormat="0" applyAlignment="0" applyProtection="0"/>
    <xf numFmtId="0" fontId="38" fillId="26" borderId="730" applyNumberFormat="0" applyFont="0" applyAlignment="0" applyProtection="0"/>
    <xf numFmtId="0" fontId="42" fillId="46" borderId="730" applyNumberFormat="0" applyFont="0" applyAlignment="0" applyProtection="0"/>
    <xf numFmtId="0" fontId="42" fillId="46" borderId="730" applyNumberFormat="0" applyFont="0" applyAlignment="0" applyProtection="0"/>
    <xf numFmtId="0" fontId="71" fillId="7" borderId="735" applyNumberFormat="0" applyAlignment="0" applyProtection="0"/>
    <xf numFmtId="0" fontId="71" fillId="39" borderId="735" applyNumberFormat="0" applyAlignment="0" applyProtection="0"/>
    <xf numFmtId="0" fontId="44" fillId="0" borderId="736" applyNumberFormat="0" applyFill="0" applyAlignment="0" applyProtection="0"/>
    <xf numFmtId="0" fontId="44" fillId="0" borderId="737" applyNumberFormat="0" applyFill="0" applyAlignment="0" applyProtection="0"/>
    <xf numFmtId="49" fontId="52" fillId="0" borderId="732">
      <alignment horizontal="right" wrapText="1"/>
    </xf>
    <xf numFmtId="0" fontId="49" fillId="7" borderId="741" applyNumberFormat="0" applyAlignment="0" applyProtection="0"/>
    <xf numFmtId="0" fontId="50" fillId="39" borderId="741" applyNumberFormat="0" applyAlignment="0" applyProtection="0"/>
    <xf numFmtId="0" fontId="31" fillId="0" borderId="740">
      <alignment horizontal="left" vertical="center"/>
    </xf>
    <xf numFmtId="10" fontId="57" fillId="2" borderId="739" applyNumberFormat="0" applyBorder="0" applyAlignment="0" applyProtection="0"/>
    <xf numFmtId="0" fontId="66" fillId="35" borderId="741" applyNumberFormat="0" applyAlignment="0" applyProtection="0"/>
    <xf numFmtId="0" fontId="66" fillId="35" borderId="741" applyNumberFormat="0" applyAlignment="0" applyProtection="0"/>
    <xf numFmtId="0" fontId="66" fillId="13" borderId="741" applyNumberFormat="0" applyAlignment="0" applyProtection="0"/>
    <xf numFmtId="0" fontId="38" fillId="26" borderId="738" applyNumberFormat="0" applyFont="0" applyAlignment="0" applyProtection="0"/>
    <xf numFmtId="0" fontId="42" fillId="46" borderId="738" applyNumberFormat="0" applyFont="0" applyAlignment="0" applyProtection="0"/>
    <xf numFmtId="0" fontId="42" fillId="46" borderId="738" applyNumberFormat="0" applyFont="0" applyAlignment="0" applyProtection="0"/>
    <xf numFmtId="0" fontId="50" fillId="39" borderId="944" applyNumberFormat="0" applyAlignment="0" applyProtection="0"/>
    <xf numFmtId="0" fontId="66" fillId="35" borderId="904" applyNumberFormat="0" applyAlignment="0" applyProtection="0"/>
    <xf numFmtId="0" fontId="44" fillId="0" borderId="748" applyNumberFormat="0" applyFill="0" applyAlignment="0" applyProtection="0"/>
    <xf numFmtId="0" fontId="44" fillId="0" borderId="749" applyNumberFormat="0" applyFill="0" applyAlignment="0" applyProtection="0"/>
    <xf numFmtId="0" fontId="71" fillId="7" borderId="986" applyNumberFormat="0" applyAlignment="0" applyProtection="0"/>
    <xf numFmtId="0" fontId="71" fillId="39" borderId="905" applyNumberFormat="0" applyAlignment="0" applyProtection="0"/>
    <xf numFmtId="0" fontId="38" fillId="26" borderId="1248" applyNumberFormat="0" applyFont="0" applyAlignment="0" applyProtection="0"/>
    <xf numFmtId="49" fontId="52" fillId="0" borderId="744">
      <alignment horizontal="right" wrapText="1"/>
    </xf>
    <xf numFmtId="0" fontId="66" fillId="13" borderId="766" applyNumberFormat="0" applyAlignment="0" applyProtection="0"/>
    <xf numFmtId="0" fontId="66" fillId="35" borderId="766" applyNumberFormat="0" applyAlignment="0" applyProtection="0"/>
    <xf numFmtId="0" fontId="66" fillId="35" borderId="766" applyNumberFormat="0" applyAlignment="0" applyProtection="0"/>
    <xf numFmtId="10" fontId="57" fillId="2" borderId="763" applyNumberFormat="0" applyBorder="0" applyAlignment="0" applyProtection="0"/>
    <xf numFmtId="0" fontId="31" fillId="0" borderId="765">
      <alignment horizontal="left" vertical="center"/>
    </xf>
    <xf numFmtId="0" fontId="50" fillId="39" borderId="766" applyNumberFormat="0" applyAlignment="0" applyProtection="0"/>
    <xf numFmtId="0" fontId="49" fillId="7" borderId="766" applyNumberFormat="0" applyAlignment="0" applyProtection="0"/>
    <xf numFmtId="0" fontId="49" fillId="7" borderId="754" applyNumberFormat="0" applyAlignment="0" applyProtection="0"/>
    <xf numFmtId="0" fontId="50" fillId="39" borderId="754" applyNumberFormat="0" applyAlignment="0" applyProtection="0"/>
    <xf numFmtId="0" fontId="31" fillId="0" borderId="753">
      <alignment horizontal="left" vertical="center"/>
    </xf>
    <xf numFmtId="10" fontId="57" fillId="2" borderId="751" applyNumberFormat="0" applyBorder="0" applyAlignment="0" applyProtection="0"/>
    <xf numFmtId="0" fontId="66" fillId="35" borderId="754" applyNumberFormat="0" applyAlignment="0" applyProtection="0"/>
    <xf numFmtId="0" fontId="66" fillId="35" borderId="754" applyNumberFormat="0" applyAlignment="0" applyProtection="0"/>
    <xf numFmtId="0" fontId="66" fillId="13" borderId="754" applyNumberFormat="0" applyAlignment="0" applyProtection="0"/>
    <xf numFmtId="0" fontId="38" fillId="26" borderId="750" applyNumberFormat="0" applyFont="0" applyAlignment="0" applyProtection="0"/>
    <xf numFmtId="0" fontId="42" fillId="46" borderId="750" applyNumberFormat="0" applyFont="0" applyAlignment="0" applyProtection="0"/>
    <xf numFmtId="0" fontId="42" fillId="46" borderId="750" applyNumberFormat="0" applyFont="0" applyAlignment="0" applyProtection="0"/>
    <xf numFmtId="0" fontId="66" fillId="13" borderId="1065" applyNumberFormat="0" applyAlignment="0" applyProtection="0"/>
    <xf numFmtId="0" fontId="71" fillId="7" borderId="1213" applyNumberFormat="0" applyAlignment="0" applyProtection="0"/>
    <xf numFmtId="49" fontId="52" fillId="0" borderId="752">
      <alignment horizontal="right" wrapText="1"/>
    </xf>
    <xf numFmtId="0" fontId="49" fillId="7" borderId="754" applyNumberFormat="0" applyAlignment="0" applyProtection="0"/>
    <xf numFmtId="0" fontId="50" fillId="39" borderId="754" applyNumberFormat="0" applyAlignment="0" applyProtection="0"/>
    <xf numFmtId="0" fontId="31" fillId="0" borderId="753">
      <alignment horizontal="left" vertical="center"/>
    </xf>
    <xf numFmtId="10" fontId="57" fillId="2" borderId="751" applyNumberFormat="0" applyBorder="0" applyAlignment="0" applyProtection="0"/>
    <xf numFmtId="0" fontId="66" fillId="35" borderId="754" applyNumberFormat="0" applyAlignment="0" applyProtection="0"/>
    <xf numFmtId="0" fontId="66" fillId="35" borderId="754" applyNumberFormat="0" applyAlignment="0" applyProtection="0"/>
    <xf numFmtId="0" fontId="66" fillId="13" borderId="754" applyNumberFormat="0" applyAlignment="0" applyProtection="0"/>
    <xf numFmtId="0" fontId="38" fillId="26" borderId="750" applyNumberFormat="0" applyFont="0" applyAlignment="0" applyProtection="0"/>
    <xf numFmtId="0" fontId="42" fillId="46" borderId="750" applyNumberFormat="0" applyFont="0" applyAlignment="0" applyProtection="0"/>
    <xf numFmtId="0" fontId="42" fillId="46" borderId="750" applyNumberFormat="0" applyFont="0" applyAlignment="0" applyProtection="0"/>
    <xf numFmtId="0" fontId="71" fillId="7" borderId="755" applyNumberFormat="0" applyAlignment="0" applyProtection="0"/>
    <xf numFmtId="0" fontId="71" fillId="39" borderId="755" applyNumberFormat="0" applyAlignment="0" applyProtection="0"/>
    <xf numFmtId="0" fontId="44" fillId="0" borderId="756" applyNumberFormat="0" applyFill="0" applyAlignment="0" applyProtection="0"/>
    <xf numFmtId="0" fontId="44" fillId="0" borderId="757" applyNumberFormat="0" applyFill="0" applyAlignment="0" applyProtection="0"/>
    <xf numFmtId="0" fontId="31" fillId="0" borderId="867">
      <alignment horizontal="left" vertical="center"/>
    </xf>
    <xf numFmtId="49" fontId="52" fillId="0" borderId="752">
      <alignment horizontal="right" wrapText="1"/>
    </xf>
    <xf numFmtId="0" fontId="49" fillId="7" borderId="761" applyNumberFormat="0" applyAlignment="0" applyProtection="0"/>
    <xf numFmtId="0" fontId="50" fillId="39" borderId="761" applyNumberFormat="0" applyAlignment="0" applyProtection="0"/>
    <xf numFmtId="0" fontId="31" fillId="0" borderId="760">
      <alignment horizontal="left" vertical="center"/>
    </xf>
    <xf numFmtId="10" fontId="57" fillId="2" borderId="759" applyNumberFormat="0" applyBorder="0" applyAlignment="0" applyProtection="0"/>
    <xf numFmtId="0" fontId="66" fillId="35" borderId="761" applyNumberFormat="0" applyAlignment="0" applyProtection="0"/>
    <xf numFmtId="0" fontId="66" fillId="35" borderId="761" applyNumberFormat="0" applyAlignment="0" applyProtection="0"/>
    <xf numFmtId="0" fontId="66" fillId="13" borderId="761" applyNumberFormat="0" applyAlignment="0" applyProtection="0"/>
    <xf numFmtId="0" fontId="38" fillId="26" borderId="758" applyNumberFormat="0" applyFont="0" applyAlignment="0" applyProtection="0"/>
    <xf numFmtId="0" fontId="42" fillId="46" borderId="758" applyNumberFormat="0" applyFont="0" applyAlignment="0" applyProtection="0"/>
    <xf numFmtId="0" fontId="42" fillId="46" borderId="758" applyNumberFormat="0" applyFont="0" applyAlignment="0" applyProtection="0"/>
    <xf numFmtId="0" fontId="38" fillId="26" borderId="762" applyNumberFormat="0" applyFont="0" applyAlignment="0" applyProtection="0"/>
    <xf numFmtId="0" fontId="42" fillId="46" borderId="762" applyNumberFormat="0" applyFont="0" applyAlignment="0" applyProtection="0"/>
    <xf numFmtId="0" fontId="42" fillId="46" borderId="762" applyNumberFormat="0" applyFont="0" applyAlignment="0" applyProtection="0"/>
    <xf numFmtId="0" fontId="71" fillId="7" borderId="767" applyNumberFormat="0" applyAlignment="0" applyProtection="0"/>
    <xf numFmtId="0" fontId="71" fillId="39" borderId="767" applyNumberFormat="0" applyAlignment="0" applyProtection="0"/>
    <xf numFmtId="0" fontId="44" fillId="0" borderId="768" applyNumberFormat="0" applyFill="0" applyAlignment="0" applyProtection="0"/>
    <xf numFmtId="0" fontId="44" fillId="0" borderId="769" applyNumberFormat="0" applyFill="0" applyAlignment="0" applyProtection="0"/>
    <xf numFmtId="49" fontId="52" fillId="0" borderId="764">
      <alignment horizontal="right" wrapText="1"/>
    </xf>
    <xf numFmtId="0" fontId="49" fillId="7" borderId="774" applyNumberFormat="0" applyAlignment="0" applyProtection="0"/>
    <xf numFmtId="0" fontId="50" fillId="39" borderId="774" applyNumberFormat="0" applyAlignment="0" applyProtection="0"/>
    <xf numFmtId="0" fontId="31" fillId="0" borderId="773">
      <alignment horizontal="left" vertical="center"/>
    </xf>
    <xf numFmtId="10" fontId="57" fillId="2" borderId="771" applyNumberFormat="0" applyBorder="0" applyAlignment="0" applyProtection="0"/>
    <xf numFmtId="0" fontId="66" fillId="35" borderId="774" applyNumberFormat="0" applyAlignment="0" applyProtection="0"/>
    <xf numFmtId="0" fontId="66" fillId="35" borderId="774" applyNumberFormat="0" applyAlignment="0" applyProtection="0"/>
    <xf numFmtId="0" fontId="66" fillId="13" borderId="774" applyNumberFormat="0" applyAlignment="0" applyProtection="0"/>
    <xf numFmtId="0" fontId="38" fillId="26" borderId="770" applyNumberFormat="0" applyFont="0" applyAlignment="0" applyProtection="0"/>
    <xf numFmtId="0" fontId="42" fillId="46" borderId="770" applyNumberFormat="0" applyFont="0" applyAlignment="0" applyProtection="0"/>
    <xf numFmtId="0" fontId="42" fillId="46" borderId="770" applyNumberFormat="0" applyFont="0" applyAlignment="0" applyProtection="0"/>
    <xf numFmtId="0" fontId="71" fillId="7" borderId="775" applyNumberFormat="0" applyAlignment="0" applyProtection="0"/>
    <xf numFmtId="0" fontId="71" fillId="39" borderId="775" applyNumberFormat="0" applyAlignment="0" applyProtection="0"/>
    <xf numFmtId="0" fontId="44" fillId="0" borderId="776" applyNumberFormat="0" applyFill="0" applyAlignment="0" applyProtection="0"/>
    <xf numFmtId="0" fontId="44" fillId="0" borderId="777" applyNumberFormat="0" applyFill="0" applyAlignment="0" applyProtection="0"/>
    <xf numFmtId="49" fontId="52" fillId="0" borderId="772">
      <alignment horizontal="right" wrapText="1"/>
    </xf>
    <xf numFmtId="0" fontId="49" fillId="7" borderId="781" applyNumberFormat="0" applyAlignment="0" applyProtection="0"/>
    <xf numFmtId="0" fontId="50" fillId="39" borderId="781" applyNumberFormat="0" applyAlignment="0" applyProtection="0"/>
    <xf numFmtId="0" fontId="31" fillId="0" borderId="780">
      <alignment horizontal="left" vertical="center"/>
    </xf>
    <xf numFmtId="10" fontId="57" fillId="2" borderId="779" applyNumberFormat="0" applyBorder="0" applyAlignment="0" applyProtection="0"/>
    <xf numFmtId="0" fontId="66" fillId="35" borderId="781" applyNumberFormat="0" applyAlignment="0" applyProtection="0"/>
    <xf numFmtId="0" fontId="66" fillId="35" borderId="781" applyNumberFormat="0" applyAlignment="0" applyProtection="0"/>
    <xf numFmtId="0" fontId="66" fillId="13" borderId="781" applyNumberFormat="0" applyAlignment="0" applyProtection="0"/>
    <xf numFmtId="0" fontId="38" fillId="26" borderId="778" applyNumberFormat="0" applyFont="0" applyAlignment="0" applyProtection="0"/>
    <xf numFmtId="0" fontId="42" fillId="46" borderId="778" applyNumberFormat="0" applyFont="0" applyAlignment="0" applyProtection="0"/>
    <xf numFmtId="0" fontId="42" fillId="46" borderId="778" applyNumberFormat="0" applyFont="0" applyAlignment="0" applyProtection="0"/>
    <xf numFmtId="0" fontId="71" fillId="7" borderId="1026" applyNumberFormat="0" applyAlignment="0" applyProtection="0"/>
    <xf numFmtId="0" fontId="66" fillId="35" borderId="985" applyNumberFormat="0" applyAlignment="0" applyProtection="0"/>
    <xf numFmtId="0" fontId="44" fillId="0" borderId="789" applyNumberFormat="0" applyFill="0" applyAlignment="0" applyProtection="0"/>
    <xf numFmtId="0" fontId="44" fillId="0" borderId="790" applyNumberFormat="0" applyFill="0" applyAlignment="0" applyProtection="0"/>
    <xf numFmtId="0" fontId="31" fillId="0" borderId="903">
      <alignment horizontal="left" vertical="center"/>
    </xf>
    <xf numFmtId="0" fontId="71" fillId="39" borderId="986" applyNumberFormat="0" applyAlignment="0" applyProtection="0"/>
    <xf numFmtId="0" fontId="42" fillId="46" borderId="1208" applyNumberFormat="0" applyFont="0" applyAlignment="0" applyProtection="0"/>
    <xf numFmtId="0" fontId="66" fillId="35" borderId="1097" applyNumberFormat="0" applyAlignment="0" applyProtection="0"/>
    <xf numFmtId="49" fontId="52" fillId="0" borderId="785">
      <alignment horizontal="right" wrapText="1"/>
    </xf>
    <xf numFmtId="0" fontId="66" fillId="13" borderId="807" applyNumberFormat="0" applyAlignment="0" applyProtection="0"/>
    <xf numFmtId="0" fontId="66" fillId="35" borderId="807" applyNumberFormat="0" applyAlignment="0" applyProtection="0"/>
    <xf numFmtId="0" fontId="66" fillId="35" borderId="807" applyNumberFormat="0" applyAlignment="0" applyProtection="0"/>
    <xf numFmtId="10" fontId="57" fillId="2" borderId="804" applyNumberFormat="0" applyBorder="0" applyAlignment="0" applyProtection="0"/>
    <xf numFmtId="0" fontId="31" fillId="0" borderId="806">
      <alignment horizontal="left" vertical="center"/>
    </xf>
    <xf numFmtId="0" fontId="50" fillId="39" borderId="807" applyNumberFormat="0" applyAlignment="0" applyProtection="0"/>
    <xf numFmtId="0" fontId="49" fillId="7" borderId="807" applyNumberFormat="0" applyAlignment="0" applyProtection="0"/>
    <xf numFmtId="0" fontId="49" fillId="7" borderId="795" applyNumberFormat="0" applyAlignment="0" applyProtection="0"/>
    <xf numFmtId="0" fontId="50" fillId="39" borderId="795" applyNumberFormat="0" applyAlignment="0" applyProtection="0"/>
    <xf numFmtId="0" fontId="31" fillId="0" borderId="794">
      <alignment horizontal="left" vertical="center"/>
    </xf>
    <xf numFmtId="10" fontId="57" fillId="2" borderId="792" applyNumberFormat="0" applyBorder="0" applyAlignment="0" applyProtection="0"/>
    <xf numFmtId="0" fontId="66" fillId="35" borderId="795" applyNumberFormat="0" applyAlignment="0" applyProtection="0"/>
    <xf numFmtId="0" fontId="66" fillId="35" borderId="795" applyNumberFormat="0" applyAlignment="0" applyProtection="0"/>
    <xf numFmtId="0" fontId="66" fillId="13" borderId="795" applyNumberFormat="0" applyAlignment="0" applyProtection="0"/>
    <xf numFmtId="0" fontId="38" fillId="26" borderId="791" applyNumberFormat="0" applyFont="0" applyAlignment="0" applyProtection="0"/>
    <xf numFmtId="0" fontId="42" fillId="46" borderId="791" applyNumberFormat="0" applyFont="0" applyAlignment="0" applyProtection="0"/>
    <xf numFmtId="0" fontId="42" fillId="46" borderId="791" applyNumberFormat="0" applyFont="0" applyAlignment="0" applyProtection="0"/>
    <xf numFmtId="0" fontId="38" fillId="26" borderId="981" applyNumberFormat="0" applyFont="0" applyAlignment="0" applyProtection="0"/>
    <xf numFmtId="0" fontId="31" fillId="0" borderId="1331">
      <alignment horizontal="left" vertical="center"/>
    </xf>
    <xf numFmtId="49" fontId="52" fillId="0" borderId="793">
      <alignment horizontal="right" wrapText="1"/>
    </xf>
    <xf numFmtId="0" fontId="49" fillId="7" borderId="795" applyNumberFormat="0" applyAlignment="0" applyProtection="0"/>
    <xf numFmtId="0" fontId="50" fillId="39" borderId="795" applyNumberFormat="0" applyAlignment="0" applyProtection="0"/>
    <xf numFmtId="0" fontId="31" fillId="0" borderId="794">
      <alignment horizontal="left" vertical="center"/>
    </xf>
    <xf numFmtId="10" fontId="57" fillId="2" borderId="792" applyNumberFormat="0" applyBorder="0" applyAlignment="0" applyProtection="0"/>
    <xf numFmtId="0" fontId="66" fillId="35" borderId="795" applyNumberFormat="0" applyAlignment="0" applyProtection="0"/>
    <xf numFmtId="0" fontId="66" fillId="35" borderId="795" applyNumberFormat="0" applyAlignment="0" applyProtection="0"/>
    <xf numFmtId="0" fontId="66" fillId="13" borderId="795" applyNumberFormat="0" applyAlignment="0" applyProtection="0"/>
    <xf numFmtId="0" fontId="38" fillId="26" borderId="791" applyNumberFormat="0" applyFont="0" applyAlignment="0" applyProtection="0"/>
    <xf numFmtId="0" fontId="42" fillId="46" borderId="791" applyNumberFormat="0" applyFont="0" applyAlignment="0" applyProtection="0"/>
    <xf numFmtId="0" fontId="42" fillId="46" borderId="791" applyNumberFormat="0" applyFont="0" applyAlignment="0" applyProtection="0"/>
    <xf numFmtId="0" fontId="71" fillId="7" borderId="796" applyNumberFormat="0" applyAlignment="0" applyProtection="0"/>
    <xf numFmtId="0" fontId="71" fillId="39" borderId="796" applyNumberFormat="0" applyAlignment="0" applyProtection="0"/>
    <xf numFmtId="0" fontId="44" fillId="0" borderId="797" applyNumberFormat="0" applyFill="0" applyAlignment="0" applyProtection="0"/>
    <xf numFmtId="0" fontId="44" fillId="0" borderId="798" applyNumberFormat="0" applyFill="0" applyAlignment="0" applyProtection="0"/>
    <xf numFmtId="0" fontId="42" fillId="46" borderId="981" applyNumberFormat="0" applyFont="0" applyAlignment="0" applyProtection="0"/>
    <xf numFmtId="49" fontId="52" fillId="0" borderId="793">
      <alignment horizontal="right" wrapText="1"/>
    </xf>
    <xf numFmtId="0" fontId="49" fillId="7" borderId="802" applyNumberFormat="0" applyAlignment="0" applyProtection="0"/>
    <xf numFmtId="0" fontId="50" fillId="39" borderId="802" applyNumberFormat="0" applyAlignment="0" applyProtection="0"/>
    <xf numFmtId="0" fontId="31" fillId="0" borderId="801">
      <alignment horizontal="left" vertical="center"/>
    </xf>
    <xf numFmtId="10" fontId="57" fillId="2" borderId="800" applyNumberFormat="0" applyBorder="0" applyAlignment="0" applyProtection="0"/>
    <xf numFmtId="0" fontId="66" fillId="35" borderId="802" applyNumberFormat="0" applyAlignment="0" applyProtection="0"/>
    <xf numFmtId="0" fontId="66" fillId="35" borderId="802" applyNumberFormat="0" applyAlignment="0" applyProtection="0"/>
    <xf numFmtId="0" fontId="66" fillId="13" borderId="802" applyNumberFormat="0" applyAlignment="0" applyProtection="0"/>
    <xf numFmtId="0" fontId="38" fillId="26" borderId="799" applyNumberFormat="0" applyFont="0" applyAlignment="0" applyProtection="0"/>
    <xf numFmtId="0" fontId="42" fillId="46" borderId="799" applyNumberFormat="0" applyFont="0" applyAlignment="0" applyProtection="0"/>
    <xf numFmtId="0" fontId="42" fillId="46" borderId="799" applyNumberFormat="0" applyFont="0" applyAlignment="0" applyProtection="0"/>
    <xf numFmtId="0" fontId="38" fillId="26" borderId="803" applyNumberFormat="0" applyFont="0" applyAlignment="0" applyProtection="0"/>
    <xf numFmtId="0" fontId="42" fillId="46" borderId="803" applyNumberFormat="0" applyFont="0" applyAlignment="0" applyProtection="0"/>
    <xf numFmtId="0" fontId="42" fillId="46" borderId="803" applyNumberFormat="0" applyFont="0" applyAlignment="0" applyProtection="0"/>
    <xf numFmtId="0" fontId="71" fillId="7" borderId="808" applyNumberFormat="0" applyAlignment="0" applyProtection="0"/>
    <xf numFmtId="0" fontId="71" fillId="39" borderId="808" applyNumberFormat="0" applyAlignment="0" applyProtection="0"/>
    <xf numFmtId="0" fontId="44" fillId="0" borderId="809" applyNumberFormat="0" applyFill="0" applyAlignment="0" applyProtection="0"/>
    <xf numFmtId="0" fontId="44" fillId="0" borderId="810" applyNumberFormat="0" applyFill="0" applyAlignment="0" applyProtection="0"/>
    <xf numFmtId="49" fontId="52" fillId="0" borderId="805">
      <alignment horizontal="right" wrapText="1"/>
    </xf>
    <xf numFmtId="0" fontId="49" fillId="7" borderId="815" applyNumberFormat="0" applyAlignment="0" applyProtection="0"/>
    <xf numFmtId="0" fontId="50" fillId="39" borderId="815" applyNumberFormat="0" applyAlignment="0" applyProtection="0"/>
    <xf numFmtId="0" fontId="31" fillId="0" borderId="814">
      <alignment horizontal="left" vertical="center"/>
    </xf>
    <xf numFmtId="10" fontId="57" fillId="2" borderId="812" applyNumberFormat="0" applyBorder="0" applyAlignment="0" applyProtection="0"/>
    <xf numFmtId="0" fontId="66" fillId="35" borderId="815" applyNumberFormat="0" applyAlignment="0" applyProtection="0"/>
    <xf numFmtId="0" fontId="66" fillId="35" borderId="815" applyNumberFormat="0" applyAlignment="0" applyProtection="0"/>
    <xf numFmtId="0" fontId="66" fillId="13" borderId="815" applyNumberFormat="0" applyAlignment="0" applyProtection="0"/>
    <xf numFmtId="0" fontId="38" fillId="26" borderId="811" applyNumberFormat="0" applyFont="0" applyAlignment="0" applyProtection="0"/>
    <xf numFmtId="0" fontId="42" fillId="46" borderId="811" applyNumberFormat="0" applyFont="0" applyAlignment="0" applyProtection="0"/>
    <xf numFmtId="0" fontId="42" fillId="46" borderId="811" applyNumberFormat="0" applyFont="0" applyAlignment="0" applyProtection="0"/>
    <xf numFmtId="0" fontId="71" fillId="7" borderId="816" applyNumberFormat="0" applyAlignment="0" applyProtection="0"/>
    <xf numFmtId="0" fontId="71" fillId="39" borderId="816" applyNumberFormat="0" applyAlignment="0" applyProtection="0"/>
    <xf numFmtId="0" fontId="44" fillId="0" borderId="817" applyNumberFormat="0" applyFill="0" applyAlignment="0" applyProtection="0"/>
    <xf numFmtId="0" fontId="44" fillId="0" borderId="818" applyNumberFormat="0" applyFill="0" applyAlignment="0" applyProtection="0"/>
    <xf numFmtId="49" fontId="52" fillId="0" borderId="813">
      <alignment horizontal="right" wrapText="1"/>
    </xf>
    <xf numFmtId="0" fontId="49" fillId="7" borderId="822" applyNumberFormat="0" applyAlignment="0" applyProtection="0"/>
    <xf numFmtId="0" fontId="50" fillId="39" borderId="822" applyNumberFormat="0" applyAlignment="0" applyProtection="0"/>
    <xf numFmtId="0" fontId="31" fillId="0" borderId="821">
      <alignment horizontal="left" vertical="center"/>
    </xf>
    <xf numFmtId="10" fontId="57" fillId="2" borderId="820" applyNumberFormat="0" applyBorder="0" applyAlignment="0" applyProtection="0"/>
    <xf numFmtId="0" fontId="66" fillId="35" borderId="822" applyNumberFormat="0" applyAlignment="0" applyProtection="0"/>
    <xf numFmtId="0" fontId="66" fillId="35" borderId="822" applyNumberFormat="0" applyAlignment="0" applyProtection="0"/>
    <xf numFmtId="0" fontId="66" fillId="13" borderId="822" applyNumberFormat="0" applyAlignment="0" applyProtection="0"/>
    <xf numFmtId="0" fontId="38" fillId="26" borderId="819" applyNumberFormat="0" applyFont="0" applyAlignment="0" applyProtection="0"/>
    <xf numFmtId="0" fontId="42" fillId="46" borderId="819" applyNumberFormat="0" applyFont="0" applyAlignment="0" applyProtection="0"/>
    <xf numFmtId="0" fontId="42" fillId="46" borderId="819" applyNumberFormat="0" applyFont="0" applyAlignment="0" applyProtection="0"/>
    <xf numFmtId="0" fontId="31" fillId="0" borderId="1171">
      <alignment horizontal="left" vertical="center"/>
    </xf>
    <xf numFmtId="0" fontId="49" fillId="7" borderId="1097" applyNumberFormat="0" applyAlignment="0" applyProtection="0"/>
    <xf numFmtId="0" fontId="44" fillId="0" borderId="830" applyNumberFormat="0" applyFill="0" applyAlignment="0" applyProtection="0"/>
    <xf numFmtId="0" fontId="44" fillId="0" borderId="831" applyNumberFormat="0" applyFill="0" applyAlignment="0" applyProtection="0"/>
    <xf numFmtId="0" fontId="66" fillId="13" borderId="1212" applyNumberFormat="0" applyAlignment="0" applyProtection="0"/>
    <xf numFmtId="0" fontId="49" fillId="7" borderId="1172" applyNumberFormat="0" applyAlignment="0" applyProtection="0"/>
    <xf numFmtId="49" fontId="52" fillId="0" borderId="826">
      <alignment horizontal="right" wrapText="1"/>
    </xf>
    <xf numFmtId="0" fontId="66" fillId="13" borderId="848" applyNumberFormat="0" applyAlignment="0" applyProtection="0"/>
    <xf numFmtId="0" fontId="66" fillId="35" borderId="848" applyNumberFormat="0" applyAlignment="0" applyProtection="0"/>
    <xf numFmtId="0" fontId="66" fillId="35" borderId="848" applyNumberFormat="0" applyAlignment="0" applyProtection="0"/>
    <xf numFmtId="10" fontId="57" fillId="2" borderId="845" applyNumberFormat="0" applyBorder="0" applyAlignment="0" applyProtection="0"/>
    <xf numFmtId="0" fontId="31" fillId="0" borderId="847">
      <alignment horizontal="left" vertical="center"/>
    </xf>
    <xf numFmtId="0" fontId="50" fillId="39" borderId="848" applyNumberFormat="0" applyAlignment="0" applyProtection="0"/>
    <xf numFmtId="0" fontId="49" fillId="7" borderId="848" applyNumberFormat="0" applyAlignment="0" applyProtection="0"/>
    <xf numFmtId="0" fontId="49" fillId="7" borderId="836" applyNumberFormat="0" applyAlignment="0" applyProtection="0"/>
    <xf numFmtId="0" fontId="50" fillId="39" borderId="836" applyNumberFormat="0" applyAlignment="0" applyProtection="0"/>
    <xf numFmtId="0" fontId="31" fillId="0" borderId="835">
      <alignment horizontal="left" vertical="center"/>
    </xf>
    <xf numFmtId="10" fontId="57" fillId="2" borderId="833" applyNumberFormat="0" applyBorder="0" applyAlignment="0" applyProtection="0"/>
    <xf numFmtId="0" fontId="66" fillId="35" borderId="836" applyNumberFormat="0" applyAlignment="0" applyProtection="0"/>
    <xf numFmtId="0" fontId="66" fillId="35" borderId="836" applyNumberFormat="0" applyAlignment="0" applyProtection="0"/>
    <xf numFmtId="0" fontId="66" fillId="13" borderId="836" applyNumberFormat="0" applyAlignment="0" applyProtection="0"/>
    <xf numFmtId="0" fontId="38" fillId="26" borderId="832" applyNumberFormat="0" applyFont="0" applyAlignment="0" applyProtection="0"/>
    <xf numFmtId="0" fontId="42" fillId="46" borderId="832" applyNumberFormat="0" applyFont="0" applyAlignment="0" applyProtection="0"/>
    <xf numFmtId="0" fontId="42" fillId="46" borderId="832" applyNumberFormat="0" applyFont="0" applyAlignment="0" applyProtection="0"/>
    <xf numFmtId="0" fontId="66" fillId="35" borderId="1025" applyNumberFormat="0" applyAlignment="0" applyProtection="0"/>
    <xf numFmtId="49" fontId="52" fillId="0" borderId="834">
      <alignment horizontal="right" wrapText="1"/>
    </xf>
    <xf numFmtId="0" fontId="49" fillId="7" borderId="836" applyNumberFormat="0" applyAlignment="0" applyProtection="0"/>
    <xf numFmtId="0" fontId="50" fillId="39" borderId="836" applyNumberFormat="0" applyAlignment="0" applyProtection="0"/>
    <xf numFmtId="0" fontId="31" fillId="0" borderId="835">
      <alignment horizontal="left" vertical="center"/>
    </xf>
    <xf numFmtId="10" fontId="57" fillId="2" borderId="833" applyNumberFormat="0" applyBorder="0" applyAlignment="0" applyProtection="0"/>
    <xf numFmtId="0" fontId="66" fillId="35" borderId="836" applyNumberFormat="0" applyAlignment="0" applyProtection="0"/>
    <xf numFmtId="0" fontId="66" fillId="35" borderId="836" applyNumberFormat="0" applyAlignment="0" applyProtection="0"/>
    <xf numFmtId="0" fontId="66" fillId="13" borderId="836" applyNumberFormat="0" applyAlignment="0" applyProtection="0"/>
    <xf numFmtId="0" fontId="38" fillId="26" borderId="832" applyNumberFormat="0" applyFont="0" applyAlignment="0" applyProtection="0"/>
    <xf numFmtId="0" fontId="42" fillId="46" borderId="832" applyNumberFormat="0" applyFont="0" applyAlignment="0" applyProtection="0"/>
    <xf numFmtId="0" fontId="42" fillId="46" borderId="832" applyNumberFormat="0" applyFont="0" applyAlignment="0" applyProtection="0"/>
    <xf numFmtId="0" fontId="71" fillId="7" borderId="837" applyNumberFormat="0" applyAlignment="0" applyProtection="0"/>
    <xf numFmtId="0" fontId="71" fillId="39" borderId="837" applyNumberFormat="0" applyAlignment="0" applyProtection="0"/>
    <xf numFmtId="0" fontId="44" fillId="0" borderId="838" applyNumberFormat="0" applyFill="0" applyAlignment="0" applyProtection="0"/>
    <xf numFmtId="0" fontId="44" fillId="0" borderId="839" applyNumberFormat="0" applyFill="0" applyAlignment="0" applyProtection="0"/>
    <xf numFmtId="49" fontId="52" fillId="0" borderId="834">
      <alignment horizontal="right" wrapText="1"/>
    </xf>
    <xf numFmtId="0" fontId="49" fillId="7" borderId="843" applyNumberFormat="0" applyAlignment="0" applyProtection="0"/>
    <xf numFmtId="0" fontId="50" fillId="39" borderId="843" applyNumberFormat="0" applyAlignment="0" applyProtection="0"/>
    <xf numFmtId="0" fontId="31" fillId="0" borderId="842">
      <alignment horizontal="left" vertical="center"/>
    </xf>
    <xf numFmtId="10" fontId="57" fillId="2" borderId="841" applyNumberFormat="0" applyBorder="0" applyAlignment="0" applyProtection="0"/>
    <xf numFmtId="0" fontId="66" fillId="35" borderId="843" applyNumberFormat="0" applyAlignment="0" applyProtection="0"/>
    <xf numFmtId="0" fontId="66" fillId="35" borderId="843" applyNumberFormat="0" applyAlignment="0" applyProtection="0"/>
    <xf numFmtId="0" fontId="66" fillId="13" borderId="843" applyNumberFormat="0" applyAlignment="0" applyProtection="0"/>
    <xf numFmtId="0" fontId="38" fillId="26" borderId="840" applyNumberFormat="0" applyFont="0" applyAlignment="0" applyProtection="0"/>
    <xf numFmtId="0" fontId="42" fillId="46" borderId="840" applyNumberFormat="0" applyFont="0" applyAlignment="0" applyProtection="0"/>
    <xf numFmtId="0" fontId="42" fillId="46" borderId="840" applyNumberFormat="0" applyFont="0" applyAlignment="0" applyProtection="0"/>
    <xf numFmtId="0" fontId="38" fillId="26" borderId="844" applyNumberFormat="0" applyFont="0" applyAlignment="0" applyProtection="0"/>
    <xf numFmtId="0" fontId="42" fillId="46" borderId="844" applyNumberFormat="0" applyFont="0" applyAlignment="0" applyProtection="0"/>
    <xf numFmtId="0" fontId="42" fillId="46" borderId="844" applyNumberFormat="0" applyFont="0" applyAlignment="0" applyProtection="0"/>
    <xf numFmtId="0" fontId="71" fillId="7" borderId="849" applyNumberFormat="0" applyAlignment="0" applyProtection="0"/>
    <xf numFmtId="0" fontId="71" fillId="39" borderId="849" applyNumberFormat="0" applyAlignment="0" applyProtection="0"/>
    <xf numFmtId="0" fontId="44" fillId="0" borderId="850" applyNumberFormat="0" applyFill="0" applyAlignment="0" applyProtection="0"/>
    <xf numFmtId="0" fontId="44" fillId="0" borderId="851" applyNumberFormat="0" applyFill="0" applyAlignment="0" applyProtection="0"/>
    <xf numFmtId="49" fontId="52" fillId="0" borderId="846">
      <alignment horizontal="right" wrapText="1"/>
    </xf>
    <xf numFmtId="0" fontId="49" fillId="7" borderId="856" applyNumberFormat="0" applyAlignment="0" applyProtection="0"/>
    <xf numFmtId="0" fontId="50" fillId="39" borderId="856" applyNumberFormat="0" applyAlignment="0" applyProtection="0"/>
    <xf numFmtId="0" fontId="31" fillId="0" borderId="855">
      <alignment horizontal="left" vertical="center"/>
    </xf>
    <xf numFmtId="10" fontId="57" fillId="2" borderId="853" applyNumberFormat="0" applyBorder="0" applyAlignment="0" applyProtection="0"/>
    <xf numFmtId="0" fontId="66" fillId="35" borderId="856" applyNumberFormat="0" applyAlignment="0" applyProtection="0"/>
    <xf numFmtId="0" fontId="66" fillId="35" borderId="856" applyNumberFormat="0" applyAlignment="0" applyProtection="0"/>
    <xf numFmtId="0" fontId="66" fillId="13" borderId="856" applyNumberFormat="0" applyAlignment="0" applyProtection="0"/>
    <xf numFmtId="0" fontId="38" fillId="26" borderId="852" applyNumberFormat="0" applyFont="0" applyAlignment="0" applyProtection="0"/>
    <xf numFmtId="0" fontId="42" fillId="46" borderId="852" applyNumberFormat="0" applyFont="0" applyAlignment="0" applyProtection="0"/>
    <xf numFmtId="0" fontId="42" fillId="46" borderId="852" applyNumberFormat="0" applyFont="0" applyAlignment="0" applyProtection="0"/>
    <xf numFmtId="0" fontId="71" fillId="7" borderId="857" applyNumberFormat="0" applyAlignment="0" applyProtection="0"/>
    <xf numFmtId="0" fontId="71" fillId="39" borderId="857" applyNumberFormat="0" applyAlignment="0" applyProtection="0"/>
    <xf numFmtId="0" fontId="44" fillId="0" borderId="858" applyNumberFormat="0" applyFill="0" applyAlignment="0" applyProtection="0"/>
    <xf numFmtId="0" fontId="44" fillId="0" borderId="859" applyNumberFormat="0" applyFill="0" applyAlignment="0" applyProtection="0"/>
    <xf numFmtId="49" fontId="52" fillId="0" borderId="854">
      <alignment horizontal="right" wrapText="1"/>
    </xf>
    <xf numFmtId="0" fontId="49" fillId="7" borderId="863" applyNumberFormat="0" applyAlignment="0" applyProtection="0"/>
    <xf numFmtId="0" fontId="50" fillId="39" borderId="863" applyNumberFormat="0" applyAlignment="0" applyProtection="0"/>
    <xf numFmtId="0" fontId="31" fillId="0" borderId="862">
      <alignment horizontal="left" vertical="center"/>
    </xf>
    <xf numFmtId="10" fontId="57" fillId="2" borderId="861" applyNumberFormat="0" applyBorder="0" applyAlignment="0" applyProtection="0"/>
    <xf numFmtId="0" fontId="66" fillId="35" borderId="863" applyNumberFormat="0" applyAlignment="0" applyProtection="0"/>
    <xf numFmtId="0" fontId="66" fillId="35" borderId="863" applyNumberFormat="0" applyAlignment="0" applyProtection="0"/>
    <xf numFmtId="0" fontId="66" fillId="13" borderId="863" applyNumberFormat="0" applyAlignment="0" applyProtection="0"/>
    <xf numFmtId="0" fontId="38" fillId="26" borderId="860" applyNumberFormat="0" applyFont="0" applyAlignment="0" applyProtection="0"/>
    <xf numFmtId="0" fontId="42" fillId="46" borderId="860" applyNumberFormat="0" applyFont="0" applyAlignment="0" applyProtection="0"/>
    <xf numFmtId="0" fontId="42" fillId="46" borderId="860" applyNumberFormat="0" applyFont="0" applyAlignment="0" applyProtection="0"/>
    <xf numFmtId="10" fontId="57" fillId="2" borderId="982" applyNumberFormat="0" applyBorder="0" applyAlignment="0" applyProtection="0"/>
    <xf numFmtId="0" fontId="66" fillId="35" borderId="1172" applyNumberFormat="0" applyAlignment="0" applyProtection="0"/>
    <xf numFmtId="0" fontId="38" fillId="26" borderId="1093" applyNumberFormat="0" applyFont="0" applyAlignment="0" applyProtection="0"/>
    <xf numFmtId="0" fontId="31" fillId="0" borderId="943">
      <alignment horizontal="left" vertical="center"/>
    </xf>
    <xf numFmtId="10" fontId="57" fillId="2" borderId="1022" applyNumberFormat="0" applyBorder="0" applyAlignment="0" applyProtection="0"/>
    <xf numFmtId="49" fontId="52" fillId="0" borderId="866">
      <alignment horizontal="right" wrapText="1"/>
    </xf>
    <xf numFmtId="0" fontId="66" fillId="13" borderId="884" applyNumberFormat="0" applyAlignment="0" applyProtection="0"/>
    <xf numFmtId="0" fontId="66" fillId="35" borderId="884" applyNumberFormat="0" applyAlignment="0" applyProtection="0"/>
    <xf numFmtId="0" fontId="66" fillId="35" borderId="884" applyNumberFormat="0" applyAlignment="0" applyProtection="0"/>
    <xf numFmtId="10" fontId="57" fillId="2" borderId="881" applyNumberFormat="0" applyBorder="0" applyAlignment="0" applyProtection="0"/>
    <xf numFmtId="0" fontId="31" fillId="0" borderId="883">
      <alignment horizontal="left" vertical="center"/>
    </xf>
    <xf numFmtId="0" fontId="50" fillId="39" borderId="884" applyNumberFormat="0" applyAlignment="0" applyProtection="0"/>
    <xf numFmtId="0" fontId="49" fillId="7" borderId="884" applyNumberFormat="0" applyAlignment="0" applyProtection="0"/>
    <xf numFmtId="0" fontId="49" fillId="7" borderId="872" applyNumberFormat="0" applyAlignment="0" applyProtection="0"/>
    <xf numFmtId="0" fontId="50" fillId="39" borderId="872" applyNumberFormat="0" applyAlignment="0" applyProtection="0"/>
    <xf numFmtId="0" fontId="31" fillId="0" borderId="871">
      <alignment horizontal="left" vertical="center"/>
    </xf>
    <xf numFmtId="10" fontId="57" fillId="2" borderId="869" applyNumberFormat="0" applyBorder="0" applyAlignment="0" applyProtection="0"/>
    <xf numFmtId="0" fontId="66" fillId="35" borderId="872" applyNumberFormat="0" applyAlignment="0" applyProtection="0"/>
    <xf numFmtId="0" fontId="66" fillId="35" borderId="872" applyNumberFormat="0" applyAlignment="0" applyProtection="0"/>
    <xf numFmtId="0" fontId="66" fillId="13" borderId="872" applyNumberFormat="0" applyAlignment="0" applyProtection="0"/>
    <xf numFmtId="0" fontId="38" fillId="26" borderId="864" applyNumberFormat="0" applyFont="0" applyAlignment="0" applyProtection="0"/>
    <xf numFmtId="0" fontId="42" fillId="46" borderId="864" applyNumberFormat="0" applyFont="0" applyAlignment="0" applyProtection="0"/>
    <xf numFmtId="0" fontId="42" fillId="46" borderId="864" applyNumberFormat="0" applyFont="0" applyAlignment="0" applyProtection="0"/>
    <xf numFmtId="0" fontId="38" fillId="26" borderId="1061" applyNumberFormat="0" applyFont="0" applyAlignment="0" applyProtection="0"/>
    <xf numFmtId="49" fontId="52" fillId="0" borderId="870">
      <alignment horizontal="right" wrapText="1"/>
    </xf>
    <xf numFmtId="0" fontId="49" fillId="7" borderId="872" applyNumberFormat="0" applyAlignment="0" applyProtection="0"/>
    <xf numFmtId="0" fontId="50" fillId="39" borderId="872" applyNumberFormat="0" applyAlignment="0" applyProtection="0"/>
    <xf numFmtId="0" fontId="31" fillId="0" borderId="871">
      <alignment horizontal="left" vertical="center"/>
    </xf>
    <xf numFmtId="10" fontId="57" fillId="2" borderId="869" applyNumberFormat="0" applyBorder="0" applyAlignment="0" applyProtection="0"/>
    <xf numFmtId="0" fontId="66" fillId="35" borderId="872" applyNumberFormat="0" applyAlignment="0" applyProtection="0"/>
    <xf numFmtId="0" fontId="66" fillId="35" borderId="872" applyNumberFormat="0" applyAlignment="0" applyProtection="0"/>
    <xf numFmtId="0" fontId="66" fillId="13" borderId="872" applyNumberFormat="0" applyAlignment="0" applyProtection="0"/>
    <xf numFmtId="0" fontId="38" fillId="26" borderId="864" applyNumberFormat="0" applyFont="0" applyAlignment="0" applyProtection="0"/>
    <xf numFmtId="0" fontId="42" fillId="46" borderId="864" applyNumberFormat="0" applyFont="0" applyAlignment="0" applyProtection="0"/>
    <xf numFmtId="0" fontId="42" fillId="46" borderId="864" applyNumberFormat="0" applyFont="0" applyAlignment="0" applyProtection="0"/>
    <xf numFmtId="0" fontId="71" fillId="7" borderId="873" applyNumberFormat="0" applyAlignment="0" applyProtection="0"/>
    <xf numFmtId="0" fontId="71" fillId="39" borderId="873" applyNumberFormat="0" applyAlignment="0" applyProtection="0"/>
    <xf numFmtId="0" fontId="44" fillId="0" borderId="874" applyNumberFormat="0" applyFill="0" applyAlignment="0" applyProtection="0"/>
    <xf numFmtId="0" fontId="44" fillId="0" borderId="875" applyNumberFormat="0" applyFill="0" applyAlignment="0" applyProtection="0"/>
    <xf numFmtId="49" fontId="52" fillId="0" borderId="870">
      <alignment horizontal="right" wrapText="1"/>
    </xf>
    <xf numFmtId="0" fontId="49" fillId="7" borderId="879" applyNumberFormat="0" applyAlignment="0" applyProtection="0"/>
    <xf numFmtId="0" fontId="50" fillId="39" borderId="879" applyNumberFormat="0" applyAlignment="0" applyProtection="0"/>
    <xf numFmtId="0" fontId="31" fillId="0" borderId="878">
      <alignment horizontal="left" vertical="center"/>
    </xf>
    <xf numFmtId="10" fontId="57" fillId="2" borderId="877" applyNumberFormat="0" applyBorder="0" applyAlignment="0" applyProtection="0"/>
    <xf numFmtId="0" fontId="66" fillId="35" borderId="879" applyNumberFormat="0" applyAlignment="0" applyProtection="0"/>
    <xf numFmtId="0" fontId="66" fillId="35" borderId="879" applyNumberFormat="0" applyAlignment="0" applyProtection="0"/>
    <xf numFmtId="0" fontId="66" fillId="13" borderId="879" applyNumberFormat="0" applyAlignment="0" applyProtection="0"/>
    <xf numFmtId="0" fontId="38" fillId="26" borderId="876" applyNumberFormat="0" applyFont="0" applyAlignment="0" applyProtection="0"/>
    <xf numFmtId="0" fontId="42" fillId="46" borderId="876" applyNumberFormat="0" applyFont="0" applyAlignment="0" applyProtection="0"/>
    <xf numFmtId="0" fontId="42" fillId="46" borderId="876" applyNumberFormat="0" applyFont="0" applyAlignment="0" applyProtection="0"/>
    <xf numFmtId="0" fontId="38" fillId="26" borderId="880" applyNumberFormat="0" applyFont="0" applyAlignment="0" applyProtection="0"/>
    <xf numFmtId="0" fontId="42" fillId="46" borderId="880" applyNumberFormat="0" applyFont="0" applyAlignment="0" applyProtection="0"/>
    <xf numFmtId="0" fontId="42" fillId="46" borderId="880" applyNumberFormat="0" applyFont="0" applyAlignment="0" applyProtection="0"/>
    <xf numFmtId="0" fontId="71" fillId="7" borderId="885" applyNumberFormat="0" applyAlignment="0" applyProtection="0"/>
    <xf numFmtId="0" fontId="71" fillId="39" borderId="885" applyNumberFormat="0" applyAlignment="0" applyProtection="0"/>
    <xf numFmtId="0" fontId="44" fillId="0" borderId="886" applyNumberFormat="0" applyFill="0" applyAlignment="0" applyProtection="0"/>
    <xf numFmtId="0" fontId="44" fillId="0" borderId="887" applyNumberFormat="0" applyFill="0" applyAlignment="0" applyProtection="0"/>
    <xf numFmtId="49" fontId="52" fillId="0" borderId="882">
      <alignment horizontal="right" wrapText="1"/>
    </xf>
    <xf numFmtId="0" fontId="49" fillId="7" borderId="892" applyNumberFormat="0" applyAlignment="0" applyProtection="0"/>
    <xf numFmtId="0" fontId="50" fillId="39" borderId="892" applyNumberFormat="0" applyAlignment="0" applyProtection="0"/>
    <xf numFmtId="0" fontId="31" fillId="0" borderId="891">
      <alignment horizontal="left" vertical="center"/>
    </xf>
    <xf numFmtId="10" fontId="57" fillId="2" borderId="889" applyNumberFormat="0" applyBorder="0" applyAlignment="0" applyProtection="0"/>
    <xf numFmtId="0" fontId="66" fillId="35" borderId="892" applyNumberFormat="0" applyAlignment="0" applyProtection="0"/>
    <xf numFmtId="0" fontId="66" fillId="35" borderId="892" applyNumberFormat="0" applyAlignment="0" applyProtection="0"/>
    <xf numFmtId="0" fontId="66" fillId="13" borderId="892" applyNumberFormat="0" applyAlignment="0" applyProtection="0"/>
    <xf numFmtId="0" fontId="38" fillId="26" borderId="888" applyNumberFormat="0" applyFont="0" applyAlignment="0" applyProtection="0"/>
    <xf numFmtId="0" fontId="42" fillId="46" borderId="888" applyNumberFormat="0" applyFont="0" applyAlignment="0" applyProtection="0"/>
    <xf numFmtId="0" fontId="42" fillId="46" borderId="888" applyNumberFormat="0" applyFont="0" applyAlignment="0" applyProtection="0"/>
    <xf numFmtId="0" fontId="71" fillId="7" borderId="893" applyNumberFormat="0" applyAlignment="0" applyProtection="0"/>
    <xf numFmtId="0" fontId="71" fillId="39" borderId="893" applyNumberFormat="0" applyAlignment="0" applyProtection="0"/>
    <xf numFmtId="0" fontId="44" fillId="0" borderId="894" applyNumberFormat="0" applyFill="0" applyAlignment="0" applyProtection="0"/>
    <xf numFmtId="0" fontId="44" fillId="0" borderId="895" applyNumberFormat="0" applyFill="0" applyAlignment="0" applyProtection="0"/>
    <xf numFmtId="49" fontId="52" fillId="0" borderId="890">
      <alignment horizontal="right" wrapText="1"/>
    </xf>
    <xf numFmtId="0" fontId="49" fillId="7" borderId="899" applyNumberFormat="0" applyAlignment="0" applyProtection="0"/>
    <xf numFmtId="0" fontId="50" fillId="39" borderId="899" applyNumberFormat="0" applyAlignment="0" applyProtection="0"/>
    <xf numFmtId="0" fontId="31" fillId="0" borderId="898">
      <alignment horizontal="left" vertical="center"/>
    </xf>
    <xf numFmtId="10" fontId="57" fillId="2" borderId="897" applyNumberFormat="0" applyBorder="0" applyAlignment="0" applyProtection="0"/>
    <xf numFmtId="0" fontId="66" fillId="35" borderId="899" applyNumberFormat="0" applyAlignment="0" applyProtection="0"/>
    <xf numFmtId="0" fontId="66" fillId="35" borderId="899" applyNumberFormat="0" applyAlignment="0" applyProtection="0"/>
    <xf numFmtId="0" fontId="66" fillId="13" borderId="899" applyNumberFormat="0" applyAlignment="0" applyProtection="0"/>
    <xf numFmtId="0" fontId="38" fillId="26" borderId="896" applyNumberFormat="0" applyFont="0" applyAlignment="0" applyProtection="0"/>
    <xf numFmtId="0" fontId="42" fillId="46" borderId="896" applyNumberFormat="0" applyFont="0" applyAlignment="0" applyProtection="0"/>
    <xf numFmtId="0" fontId="42" fillId="46" borderId="896" applyNumberFormat="0" applyFont="0" applyAlignment="0" applyProtection="0"/>
    <xf numFmtId="0" fontId="42" fillId="46" borderId="1129" applyNumberFormat="0" applyFont="0" applyAlignment="0" applyProtection="0"/>
    <xf numFmtId="0" fontId="50" fillId="39" borderId="1332" applyNumberFormat="0" applyAlignment="0" applyProtection="0"/>
    <xf numFmtId="0" fontId="42" fillId="46" borderId="1093" applyNumberFormat="0" applyFont="0" applyAlignment="0" applyProtection="0"/>
    <xf numFmtId="0" fontId="42" fillId="46" borderId="1061" applyNumberFormat="0" applyFont="0" applyAlignment="0" applyProtection="0"/>
    <xf numFmtId="49" fontId="52" fillId="0" borderId="902">
      <alignment horizontal="right" wrapText="1"/>
    </xf>
    <xf numFmtId="0" fontId="66" fillId="13" borderId="924" applyNumberFormat="0" applyAlignment="0" applyProtection="0"/>
    <xf numFmtId="0" fontId="66" fillId="35" borderId="924" applyNumberFormat="0" applyAlignment="0" applyProtection="0"/>
    <xf numFmtId="0" fontId="66" fillId="35" borderId="924" applyNumberFormat="0" applyAlignment="0" applyProtection="0"/>
    <xf numFmtId="10" fontId="57" fillId="2" borderId="921" applyNumberFormat="0" applyBorder="0" applyAlignment="0" applyProtection="0"/>
    <xf numFmtId="0" fontId="31" fillId="0" borderId="923">
      <alignment horizontal="left" vertical="center"/>
    </xf>
    <xf numFmtId="0" fontId="50" fillId="39" borderId="924" applyNumberFormat="0" applyAlignment="0" applyProtection="0"/>
    <xf numFmtId="0" fontId="49" fillId="7" borderId="924" applyNumberFormat="0" applyAlignment="0" applyProtection="0"/>
    <xf numFmtId="0" fontId="49" fillId="7" borderId="912" applyNumberFormat="0" applyAlignment="0" applyProtection="0"/>
    <xf numFmtId="0" fontId="50" fillId="39" borderId="912" applyNumberFormat="0" applyAlignment="0" applyProtection="0"/>
    <xf numFmtId="0" fontId="31" fillId="0" borderId="911">
      <alignment horizontal="left" vertical="center"/>
    </xf>
    <xf numFmtId="10" fontId="57" fillId="2" borderId="909" applyNumberFormat="0" applyBorder="0" applyAlignment="0" applyProtection="0"/>
    <xf numFmtId="0" fontId="66" fillId="35" borderId="912" applyNumberFormat="0" applyAlignment="0" applyProtection="0"/>
    <xf numFmtId="0" fontId="66" fillId="35" borderId="912" applyNumberFormat="0" applyAlignment="0" applyProtection="0"/>
    <xf numFmtId="0" fontId="66" fillId="13" borderId="912" applyNumberFormat="0" applyAlignment="0" applyProtection="0"/>
    <xf numFmtId="0" fontId="38" fillId="26" borderId="908" applyNumberFormat="0" applyFont="0" applyAlignment="0" applyProtection="0"/>
    <xf numFmtId="0" fontId="42" fillId="46" borderId="908" applyNumberFormat="0" applyFont="0" applyAlignment="0" applyProtection="0"/>
    <xf numFmtId="0" fontId="42" fillId="46" borderId="908" applyNumberFormat="0" applyFont="0" applyAlignment="0" applyProtection="0"/>
    <xf numFmtId="0" fontId="66" fillId="35" borderId="1292" applyNumberFormat="0" applyAlignment="0" applyProtection="0"/>
    <xf numFmtId="49" fontId="52" fillId="0" borderId="910">
      <alignment horizontal="right" wrapText="1"/>
    </xf>
    <xf numFmtId="0" fontId="49" fillId="7" borderId="912" applyNumberFormat="0" applyAlignment="0" applyProtection="0"/>
    <xf numFmtId="0" fontId="50" fillId="39" borderId="912" applyNumberFormat="0" applyAlignment="0" applyProtection="0"/>
    <xf numFmtId="0" fontId="31" fillId="0" borderId="911">
      <alignment horizontal="left" vertical="center"/>
    </xf>
    <xf numFmtId="10" fontId="57" fillId="2" borderId="909" applyNumberFormat="0" applyBorder="0" applyAlignment="0" applyProtection="0"/>
    <xf numFmtId="0" fontId="66" fillId="35" borderId="912" applyNumberFormat="0" applyAlignment="0" applyProtection="0"/>
    <xf numFmtId="0" fontId="66" fillId="35" borderId="912" applyNumberFormat="0" applyAlignment="0" applyProtection="0"/>
    <xf numFmtId="0" fontId="66" fillId="13" borderId="912" applyNumberFormat="0" applyAlignment="0" applyProtection="0"/>
    <xf numFmtId="0" fontId="38" fillId="26" borderId="908" applyNumberFormat="0" applyFont="0" applyAlignment="0" applyProtection="0"/>
    <xf numFmtId="0" fontId="42" fillId="46" borderId="908" applyNumberFormat="0" applyFont="0" applyAlignment="0" applyProtection="0"/>
    <xf numFmtId="0" fontId="42" fillId="46" borderId="908" applyNumberFormat="0" applyFont="0" applyAlignment="0" applyProtection="0"/>
    <xf numFmtId="0" fontId="71" fillId="7" borderId="913" applyNumberFormat="0" applyAlignment="0" applyProtection="0"/>
    <xf numFmtId="0" fontId="71" fillId="39" borderId="913" applyNumberFormat="0" applyAlignment="0" applyProtection="0"/>
    <xf numFmtId="0" fontId="44" fillId="0" borderId="914" applyNumberFormat="0" applyFill="0" applyAlignment="0" applyProtection="0"/>
    <xf numFmtId="0" fontId="44" fillId="0" borderId="915" applyNumberFormat="0" applyFill="0" applyAlignment="0" applyProtection="0"/>
    <xf numFmtId="0" fontId="31" fillId="0" borderId="1024">
      <alignment horizontal="left" vertical="center"/>
    </xf>
    <xf numFmtId="49" fontId="52" fillId="0" borderId="910">
      <alignment horizontal="right" wrapText="1"/>
    </xf>
    <xf numFmtId="0" fontId="49" fillId="7" borderId="919" applyNumberFormat="0" applyAlignment="0" applyProtection="0"/>
    <xf numFmtId="0" fontId="50" fillId="39" borderId="919" applyNumberFormat="0" applyAlignment="0" applyProtection="0"/>
    <xf numFmtId="0" fontId="31" fillId="0" borderId="918">
      <alignment horizontal="left" vertical="center"/>
    </xf>
    <xf numFmtId="10" fontId="57" fillId="2" borderId="917" applyNumberFormat="0" applyBorder="0" applyAlignment="0" applyProtection="0"/>
    <xf numFmtId="0" fontId="66" fillId="35" borderId="919" applyNumberFormat="0" applyAlignment="0" applyProtection="0"/>
    <xf numFmtId="0" fontId="66" fillId="35" borderId="919" applyNumberFormat="0" applyAlignment="0" applyProtection="0"/>
    <xf numFmtId="0" fontId="66" fillId="13" borderId="919" applyNumberFormat="0" applyAlignment="0" applyProtection="0"/>
    <xf numFmtId="0" fontId="38" fillId="26" borderId="916" applyNumberFormat="0" applyFont="0" applyAlignment="0" applyProtection="0"/>
    <xf numFmtId="0" fontId="42" fillId="46" borderId="916" applyNumberFormat="0" applyFont="0" applyAlignment="0" applyProtection="0"/>
    <xf numFmtId="0" fontId="42" fillId="46" borderId="916" applyNumberFormat="0" applyFont="0" applyAlignment="0" applyProtection="0"/>
    <xf numFmtId="0" fontId="38" fillId="26" borderId="920" applyNumberFormat="0" applyFont="0" applyAlignment="0" applyProtection="0"/>
    <xf numFmtId="0" fontId="42" fillId="46" borderId="920" applyNumberFormat="0" applyFont="0" applyAlignment="0" applyProtection="0"/>
    <xf numFmtId="0" fontId="42" fillId="46" borderId="920" applyNumberFormat="0" applyFont="0" applyAlignment="0" applyProtection="0"/>
    <xf numFmtId="0" fontId="71" fillId="7" borderId="925" applyNumberFormat="0" applyAlignment="0" applyProtection="0"/>
    <xf numFmtId="0" fontId="71" fillId="39" borderId="925" applyNumberFormat="0" applyAlignment="0" applyProtection="0"/>
    <xf numFmtId="0" fontId="44" fillId="0" borderId="926" applyNumberFormat="0" applyFill="0" applyAlignment="0" applyProtection="0"/>
    <xf numFmtId="0" fontId="44" fillId="0" borderId="927" applyNumberFormat="0" applyFill="0" applyAlignment="0" applyProtection="0"/>
    <xf numFmtId="49" fontId="52" fillId="0" borderId="922">
      <alignment horizontal="right" wrapText="1"/>
    </xf>
    <xf numFmtId="0" fontId="49" fillId="7" borderId="932" applyNumberFormat="0" applyAlignment="0" applyProtection="0"/>
    <xf numFmtId="0" fontId="50" fillId="39" borderId="932" applyNumberFormat="0" applyAlignment="0" applyProtection="0"/>
    <xf numFmtId="0" fontId="31" fillId="0" borderId="931">
      <alignment horizontal="left" vertical="center"/>
    </xf>
    <xf numFmtId="10" fontId="57" fillId="2" borderId="929" applyNumberFormat="0" applyBorder="0" applyAlignment="0" applyProtection="0"/>
    <xf numFmtId="0" fontId="66" fillId="35" borderId="932" applyNumberFormat="0" applyAlignment="0" applyProtection="0"/>
    <xf numFmtId="0" fontId="66" fillId="35" borderId="932" applyNumberFormat="0" applyAlignment="0" applyProtection="0"/>
    <xf numFmtId="0" fontId="66" fillId="13" borderId="932" applyNumberFormat="0" applyAlignment="0" applyProtection="0"/>
    <xf numFmtId="0" fontId="38" fillId="26" borderId="928" applyNumberFormat="0" applyFont="0" applyAlignment="0" applyProtection="0"/>
    <xf numFmtId="0" fontId="42" fillId="46" borderId="928" applyNumberFormat="0" applyFont="0" applyAlignment="0" applyProtection="0"/>
    <xf numFmtId="0" fontId="42" fillId="46" borderId="928" applyNumberFormat="0" applyFont="0" applyAlignment="0" applyProtection="0"/>
    <xf numFmtId="0" fontId="71" fillId="7" borderId="933" applyNumberFormat="0" applyAlignment="0" applyProtection="0"/>
    <xf numFmtId="0" fontId="71" fillId="39" borderId="933" applyNumberFormat="0" applyAlignment="0" applyProtection="0"/>
    <xf numFmtId="0" fontId="44" fillId="0" borderId="934" applyNumberFormat="0" applyFill="0" applyAlignment="0" applyProtection="0"/>
    <xf numFmtId="0" fontId="44" fillId="0" borderId="935" applyNumberFormat="0" applyFill="0" applyAlignment="0" applyProtection="0"/>
    <xf numFmtId="49" fontId="52" fillId="0" borderId="930">
      <alignment horizontal="right" wrapText="1"/>
    </xf>
    <xf numFmtId="0" fontId="49" fillId="7" borderId="939" applyNumberFormat="0" applyAlignment="0" applyProtection="0"/>
    <xf numFmtId="0" fontId="50" fillId="39" borderId="939" applyNumberFormat="0" applyAlignment="0" applyProtection="0"/>
    <xf numFmtId="0" fontId="31" fillId="0" borderId="938">
      <alignment horizontal="left" vertical="center"/>
    </xf>
    <xf numFmtId="10" fontId="57" fillId="2" borderId="937" applyNumberFormat="0" applyBorder="0" applyAlignment="0" applyProtection="0"/>
    <xf numFmtId="0" fontId="66" fillId="35" borderId="939" applyNumberFormat="0" applyAlignment="0" applyProtection="0"/>
    <xf numFmtId="0" fontId="66" fillId="35" borderId="939" applyNumberFormat="0" applyAlignment="0" applyProtection="0"/>
    <xf numFmtId="0" fontId="66" fillId="13" borderId="939" applyNumberFormat="0" applyAlignment="0" applyProtection="0"/>
    <xf numFmtId="0" fontId="38" fillId="26" borderId="936" applyNumberFormat="0" applyFont="0" applyAlignment="0" applyProtection="0"/>
    <xf numFmtId="0" fontId="42" fillId="46" borderId="936" applyNumberFormat="0" applyFont="0" applyAlignment="0" applyProtection="0"/>
    <xf numFmtId="0" fontId="42" fillId="46" borderId="936" applyNumberFormat="0" applyFont="0" applyAlignment="0" applyProtection="0"/>
    <xf numFmtId="10" fontId="57" fillId="2" borderId="1094" applyNumberFormat="0" applyBorder="0" applyAlignment="0" applyProtection="0"/>
    <xf numFmtId="0" fontId="44" fillId="0" borderId="946" applyNumberFormat="0" applyFill="0" applyAlignment="0" applyProtection="0"/>
    <xf numFmtId="0" fontId="44" fillId="0" borderId="947" applyNumberFormat="0" applyFill="0" applyAlignment="0" applyProtection="0"/>
    <xf numFmtId="0" fontId="42" fillId="46" borderId="1129" applyNumberFormat="0" applyFont="0" applyAlignment="0" applyProtection="0"/>
    <xf numFmtId="0" fontId="42" fillId="46" borderId="1093" applyNumberFormat="0" applyFont="0" applyAlignment="0" applyProtection="0"/>
    <xf numFmtId="49" fontId="52" fillId="0" borderId="942">
      <alignment horizontal="right" wrapText="1"/>
    </xf>
    <xf numFmtId="0" fontId="66" fillId="13" borderId="964" applyNumberFormat="0" applyAlignment="0" applyProtection="0"/>
    <xf numFmtId="0" fontId="66" fillId="35" borderId="964" applyNumberFormat="0" applyAlignment="0" applyProtection="0"/>
    <xf numFmtId="0" fontId="66" fillId="35" borderId="964" applyNumberFormat="0" applyAlignment="0" applyProtection="0"/>
    <xf numFmtId="10" fontId="57" fillId="2" borderId="961" applyNumberFormat="0" applyBorder="0" applyAlignment="0" applyProtection="0"/>
    <xf numFmtId="0" fontId="31" fillId="0" borderId="963">
      <alignment horizontal="left" vertical="center"/>
    </xf>
    <xf numFmtId="0" fontId="50" fillId="39" borderId="964" applyNumberFormat="0" applyAlignment="0" applyProtection="0"/>
    <xf numFmtId="0" fontId="49" fillId="7" borderId="964" applyNumberFormat="0" applyAlignment="0" applyProtection="0"/>
    <xf numFmtId="0" fontId="49" fillId="7" borderId="952" applyNumberFormat="0" applyAlignment="0" applyProtection="0"/>
    <xf numFmtId="0" fontId="50" fillId="39" borderId="952" applyNumberFormat="0" applyAlignment="0" applyProtection="0"/>
    <xf numFmtId="0" fontId="31" fillId="0" borderId="951">
      <alignment horizontal="left" vertical="center"/>
    </xf>
    <xf numFmtId="10" fontId="57" fillId="2" borderId="949" applyNumberFormat="0" applyBorder="0" applyAlignment="0" applyProtection="0"/>
    <xf numFmtId="0" fontId="66" fillId="35" borderId="952" applyNumberFormat="0" applyAlignment="0" applyProtection="0"/>
    <xf numFmtId="0" fontId="66" fillId="35" borderId="952" applyNumberFormat="0" applyAlignment="0" applyProtection="0"/>
    <xf numFmtId="0" fontId="66" fillId="13" borderId="952" applyNumberFormat="0" applyAlignment="0" applyProtection="0"/>
    <xf numFmtId="0" fontId="38" fillId="26" borderId="948" applyNumberFormat="0" applyFont="0" applyAlignment="0" applyProtection="0"/>
    <xf numFmtId="0" fontId="42" fillId="46" borderId="948" applyNumberFormat="0" applyFont="0" applyAlignment="0" applyProtection="0"/>
    <xf numFmtId="0" fontId="42" fillId="46" borderId="948" applyNumberFormat="0" applyFont="0" applyAlignment="0" applyProtection="0"/>
    <xf numFmtId="0" fontId="66" fillId="35" borderId="1252" applyNumberFormat="0" applyAlignment="0" applyProtection="0"/>
    <xf numFmtId="49" fontId="52" fillId="0" borderId="950">
      <alignment horizontal="right" wrapText="1"/>
    </xf>
    <xf numFmtId="0" fontId="49" fillId="7" borderId="952" applyNumberFormat="0" applyAlignment="0" applyProtection="0"/>
    <xf numFmtId="0" fontId="50" fillId="39" borderId="952" applyNumberFormat="0" applyAlignment="0" applyProtection="0"/>
    <xf numFmtId="0" fontId="31" fillId="0" borderId="951">
      <alignment horizontal="left" vertical="center"/>
    </xf>
    <xf numFmtId="10" fontId="57" fillId="2" borderId="949" applyNumberFormat="0" applyBorder="0" applyAlignment="0" applyProtection="0"/>
    <xf numFmtId="0" fontId="66" fillId="35" borderId="952" applyNumberFormat="0" applyAlignment="0" applyProtection="0"/>
    <xf numFmtId="0" fontId="66" fillId="35" borderId="952" applyNumberFormat="0" applyAlignment="0" applyProtection="0"/>
    <xf numFmtId="0" fontId="66" fillId="13" borderId="952" applyNumberFormat="0" applyAlignment="0" applyProtection="0"/>
    <xf numFmtId="0" fontId="38" fillId="26" borderId="948" applyNumberFormat="0" applyFont="0" applyAlignment="0" applyProtection="0"/>
    <xf numFmtId="0" fontId="42" fillId="46" borderId="948" applyNumberFormat="0" applyFont="0" applyAlignment="0" applyProtection="0"/>
    <xf numFmtId="0" fontId="42" fillId="46" borderId="948" applyNumberFormat="0" applyFont="0" applyAlignment="0" applyProtection="0"/>
    <xf numFmtId="0" fontId="71" fillId="7" borderId="953" applyNumberFormat="0" applyAlignment="0" applyProtection="0"/>
    <xf numFmtId="0" fontId="71" fillId="39" borderId="953" applyNumberFormat="0" applyAlignment="0" applyProtection="0"/>
    <xf numFmtId="0" fontId="44" fillId="0" borderId="954" applyNumberFormat="0" applyFill="0" applyAlignment="0" applyProtection="0"/>
    <xf numFmtId="0" fontId="44" fillId="0" borderId="955" applyNumberFormat="0" applyFill="0" applyAlignment="0" applyProtection="0"/>
    <xf numFmtId="0" fontId="38" fillId="26" borderId="1129" applyNumberFormat="0" applyFont="0" applyAlignment="0" applyProtection="0"/>
    <xf numFmtId="49" fontId="52" fillId="0" borderId="950">
      <alignment horizontal="right" wrapText="1"/>
    </xf>
    <xf numFmtId="0" fontId="49" fillId="7" borderId="959" applyNumberFormat="0" applyAlignment="0" applyProtection="0"/>
    <xf numFmtId="0" fontId="50" fillId="39" borderId="959" applyNumberFormat="0" applyAlignment="0" applyProtection="0"/>
    <xf numFmtId="0" fontId="31" fillId="0" borderId="958">
      <alignment horizontal="left" vertical="center"/>
    </xf>
    <xf numFmtId="10" fontId="57" fillId="2" borderId="957" applyNumberFormat="0" applyBorder="0" applyAlignment="0" applyProtection="0"/>
    <xf numFmtId="0" fontId="66" fillId="35" borderId="959" applyNumberFormat="0" applyAlignment="0" applyProtection="0"/>
    <xf numFmtId="0" fontId="66" fillId="35" borderId="959" applyNumberFormat="0" applyAlignment="0" applyProtection="0"/>
    <xf numFmtId="0" fontId="66" fillId="13" borderId="959" applyNumberFormat="0" applyAlignment="0" applyProtection="0"/>
    <xf numFmtId="0" fontId="38" fillId="26" borderId="956" applyNumberFormat="0" applyFont="0" applyAlignment="0" applyProtection="0"/>
    <xf numFmtId="0" fontId="42" fillId="46" borderId="956" applyNumberFormat="0" applyFont="0" applyAlignment="0" applyProtection="0"/>
    <xf numFmtId="0" fontId="42" fillId="46" borderId="956" applyNumberFormat="0" applyFont="0" applyAlignment="0" applyProtection="0"/>
    <xf numFmtId="0" fontId="38" fillId="26" borderId="960" applyNumberFormat="0" applyFont="0" applyAlignment="0" applyProtection="0"/>
    <xf numFmtId="0" fontId="42" fillId="46" borderId="960" applyNumberFormat="0" applyFont="0" applyAlignment="0" applyProtection="0"/>
    <xf numFmtId="0" fontId="42" fillId="46" borderId="960" applyNumberFormat="0" applyFont="0" applyAlignment="0" applyProtection="0"/>
    <xf numFmtId="0" fontId="71" fillId="7" borderId="965" applyNumberFormat="0" applyAlignment="0" applyProtection="0"/>
    <xf numFmtId="0" fontId="71" fillId="39" borderId="965" applyNumberFormat="0" applyAlignment="0" applyProtection="0"/>
    <xf numFmtId="0" fontId="44" fillId="0" borderId="966" applyNumberFormat="0" applyFill="0" applyAlignment="0" applyProtection="0"/>
    <xf numFmtId="0" fontId="44" fillId="0" borderId="967" applyNumberFormat="0" applyFill="0" applyAlignment="0" applyProtection="0"/>
    <xf numFmtId="49" fontId="52" fillId="0" borderId="962">
      <alignment horizontal="right" wrapText="1"/>
    </xf>
    <xf numFmtId="0" fontId="49" fillId="7" borderId="972" applyNumberFormat="0" applyAlignment="0" applyProtection="0"/>
    <xf numFmtId="0" fontId="50" fillId="39" borderId="972" applyNumberFormat="0" applyAlignment="0" applyProtection="0"/>
    <xf numFmtId="0" fontId="31" fillId="0" borderId="971">
      <alignment horizontal="left" vertical="center"/>
    </xf>
    <xf numFmtId="10" fontId="57" fillId="2" borderId="969" applyNumberFormat="0" applyBorder="0" applyAlignment="0" applyProtection="0"/>
    <xf numFmtId="0" fontId="66" fillId="35" borderId="972" applyNumberFormat="0" applyAlignment="0" applyProtection="0"/>
    <xf numFmtId="0" fontId="66" fillId="35" borderId="972" applyNumberFormat="0" applyAlignment="0" applyProtection="0"/>
    <xf numFmtId="0" fontId="66" fillId="13" borderId="972" applyNumberFormat="0" applyAlignment="0" applyProtection="0"/>
    <xf numFmtId="0" fontId="38" fillId="26" borderId="968" applyNumberFormat="0" applyFont="0" applyAlignment="0" applyProtection="0"/>
    <xf numFmtId="0" fontId="42" fillId="46" borderId="968" applyNumberFormat="0" applyFont="0" applyAlignment="0" applyProtection="0"/>
    <xf numFmtId="0" fontId="42" fillId="46" borderId="968" applyNumberFormat="0" applyFont="0" applyAlignment="0" applyProtection="0"/>
    <xf numFmtId="0" fontId="71" fillId="7" borderId="973" applyNumberFormat="0" applyAlignment="0" applyProtection="0"/>
    <xf numFmtId="0" fontId="71" fillId="39" borderId="973" applyNumberFormat="0" applyAlignment="0" applyProtection="0"/>
    <xf numFmtId="0" fontId="44" fillId="0" borderId="974" applyNumberFormat="0" applyFill="0" applyAlignment="0" applyProtection="0"/>
    <xf numFmtId="0" fontId="44" fillId="0" borderId="975" applyNumberFormat="0" applyFill="0" applyAlignment="0" applyProtection="0"/>
    <xf numFmtId="49" fontId="52" fillId="0" borderId="970">
      <alignment horizontal="right" wrapText="1"/>
    </xf>
    <xf numFmtId="0" fontId="49" fillId="7" borderId="979" applyNumberFormat="0" applyAlignment="0" applyProtection="0"/>
    <xf numFmtId="0" fontId="50" fillId="39" borderId="979" applyNumberFormat="0" applyAlignment="0" applyProtection="0"/>
    <xf numFmtId="0" fontId="31" fillId="0" borderId="978">
      <alignment horizontal="left" vertical="center"/>
    </xf>
    <xf numFmtId="10" fontId="57" fillId="2" borderId="977" applyNumberFormat="0" applyBorder="0" applyAlignment="0" applyProtection="0"/>
    <xf numFmtId="0" fontId="66" fillId="35" borderId="979" applyNumberFormat="0" applyAlignment="0" applyProtection="0"/>
    <xf numFmtId="0" fontId="66" fillId="35" borderId="979" applyNumberFormat="0" applyAlignment="0" applyProtection="0"/>
    <xf numFmtId="0" fontId="66" fillId="13" borderId="979" applyNumberFormat="0" applyAlignment="0" applyProtection="0"/>
    <xf numFmtId="0" fontId="38" fillId="26" borderId="976" applyNumberFormat="0" applyFont="0" applyAlignment="0" applyProtection="0"/>
    <xf numFmtId="0" fontId="42" fillId="46" borderId="976" applyNumberFormat="0" applyFont="0" applyAlignment="0" applyProtection="0"/>
    <xf numFmtId="0" fontId="42" fillId="46" borderId="976" applyNumberFormat="0" applyFont="0" applyAlignment="0" applyProtection="0"/>
    <xf numFmtId="10" fontId="57" fillId="2" borderId="1130" applyNumberFormat="0" applyBorder="0" applyAlignment="0" applyProtection="0"/>
    <xf numFmtId="0" fontId="44" fillId="0" borderId="987" applyNumberFormat="0" applyFill="0" applyAlignment="0" applyProtection="0"/>
    <xf numFmtId="0" fontId="44" fillId="0" borderId="988" applyNumberFormat="0" applyFill="0" applyAlignment="0" applyProtection="0"/>
    <xf numFmtId="0" fontId="38" fillId="26" borderId="1168" applyNumberFormat="0" applyFont="0" applyAlignment="0" applyProtection="0"/>
    <xf numFmtId="10" fontId="57" fillId="2" borderId="1289" applyNumberFormat="0" applyBorder="0" applyAlignment="0" applyProtection="0"/>
    <xf numFmtId="49" fontId="52" fillId="0" borderId="983">
      <alignment horizontal="right" wrapText="1"/>
    </xf>
    <xf numFmtId="0" fontId="66" fillId="13" borderId="1005" applyNumberFormat="0" applyAlignment="0" applyProtection="0"/>
    <xf numFmtId="0" fontId="66" fillId="35" borderId="1005" applyNumberFormat="0" applyAlignment="0" applyProtection="0"/>
    <xf numFmtId="0" fontId="66" fillId="35" borderId="1005" applyNumberFormat="0" applyAlignment="0" applyProtection="0"/>
    <xf numFmtId="10" fontId="57" fillId="2" borderId="1002" applyNumberFormat="0" applyBorder="0" applyAlignment="0" applyProtection="0"/>
    <xf numFmtId="0" fontId="31" fillId="0" borderId="1004">
      <alignment horizontal="left" vertical="center"/>
    </xf>
    <xf numFmtId="0" fontId="50" fillId="39" borderId="1005" applyNumberFormat="0" applyAlignment="0" applyProtection="0"/>
    <xf numFmtId="0" fontId="49" fillId="7" borderId="1005" applyNumberFormat="0" applyAlignment="0" applyProtection="0"/>
    <xf numFmtId="0" fontId="49" fillId="7" borderId="993" applyNumberFormat="0" applyAlignment="0" applyProtection="0"/>
    <xf numFmtId="0" fontId="50" fillId="39" borderId="993" applyNumberFormat="0" applyAlignment="0" applyProtection="0"/>
    <xf numFmtId="0" fontId="31" fillId="0" borderId="992">
      <alignment horizontal="left" vertical="center"/>
    </xf>
    <xf numFmtId="10" fontId="57" fillId="2" borderId="990" applyNumberFormat="0" applyBorder="0" applyAlignment="0" applyProtection="0"/>
    <xf numFmtId="0" fontId="66" fillId="35" borderId="993" applyNumberFormat="0" applyAlignment="0" applyProtection="0"/>
    <xf numFmtId="0" fontId="66" fillId="35" borderId="993" applyNumberFormat="0" applyAlignment="0" applyProtection="0"/>
    <xf numFmtId="0" fontId="66" fillId="13" borderId="993" applyNumberFormat="0" applyAlignment="0" applyProtection="0"/>
    <xf numFmtId="0" fontId="38" fillId="26" borderId="989" applyNumberFormat="0" applyFont="0" applyAlignment="0" applyProtection="0"/>
    <xf numFmtId="0" fontId="42" fillId="46" borderId="989" applyNumberFormat="0" applyFont="0" applyAlignment="0" applyProtection="0"/>
    <xf numFmtId="0" fontId="42" fillId="46" borderId="989" applyNumberFormat="0" applyFont="0" applyAlignment="0" applyProtection="0"/>
    <xf numFmtId="0" fontId="66" fillId="35" borderId="1252" applyNumberFormat="0" applyAlignment="0" applyProtection="0"/>
    <xf numFmtId="49" fontId="52" fillId="0" borderId="991">
      <alignment horizontal="right" wrapText="1"/>
    </xf>
    <xf numFmtId="0" fontId="49" fillId="7" borderId="993" applyNumberFormat="0" applyAlignment="0" applyProtection="0"/>
    <xf numFmtId="0" fontId="50" fillId="39" borderId="993" applyNumberFormat="0" applyAlignment="0" applyProtection="0"/>
    <xf numFmtId="0" fontId="31" fillId="0" borderId="992">
      <alignment horizontal="left" vertical="center"/>
    </xf>
    <xf numFmtId="10" fontId="57" fillId="2" borderId="990" applyNumberFormat="0" applyBorder="0" applyAlignment="0" applyProtection="0"/>
    <xf numFmtId="0" fontId="66" fillId="35" borderId="993" applyNumberFormat="0" applyAlignment="0" applyProtection="0"/>
    <xf numFmtId="0" fontId="66" fillId="35" borderId="993" applyNumberFormat="0" applyAlignment="0" applyProtection="0"/>
    <xf numFmtId="0" fontId="66" fillId="13" borderId="993" applyNumberFormat="0" applyAlignment="0" applyProtection="0"/>
    <xf numFmtId="0" fontId="38" fillId="26" borderId="989" applyNumberFormat="0" applyFont="0" applyAlignment="0" applyProtection="0"/>
    <xf numFmtId="0" fontId="42" fillId="46" borderId="989" applyNumberFormat="0" applyFont="0" applyAlignment="0" applyProtection="0"/>
    <xf numFmtId="0" fontId="42" fillId="46" borderId="989" applyNumberFormat="0" applyFont="0" applyAlignment="0" applyProtection="0"/>
    <xf numFmtId="0" fontId="71" fillId="7" borderId="994" applyNumberFormat="0" applyAlignment="0" applyProtection="0"/>
    <xf numFmtId="0" fontId="71" fillId="39" borderId="994" applyNumberFormat="0" applyAlignment="0" applyProtection="0"/>
    <xf numFmtId="0" fontId="44" fillId="0" borderId="995" applyNumberFormat="0" applyFill="0" applyAlignment="0" applyProtection="0"/>
    <xf numFmtId="0" fontId="44" fillId="0" borderId="996" applyNumberFormat="0" applyFill="0" applyAlignment="0" applyProtection="0"/>
    <xf numFmtId="49" fontId="52" fillId="0" borderId="991">
      <alignment horizontal="right" wrapText="1"/>
    </xf>
    <xf numFmtId="0" fontId="49" fillId="7" borderId="1000" applyNumberFormat="0" applyAlignment="0" applyProtection="0"/>
    <xf numFmtId="0" fontId="50" fillId="39" borderId="1000" applyNumberFormat="0" applyAlignment="0" applyProtection="0"/>
    <xf numFmtId="0" fontId="31" fillId="0" borderId="999">
      <alignment horizontal="left" vertical="center"/>
    </xf>
    <xf numFmtId="10" fontId="57" fillId="2" borderId="998" applyNumberFormat="0" applyBorder="0" applyAlignment="0" applyProtection="0"/>
    <xf numFmtId="0" fontId="66" fillId="35" borderId="1000" applyNumberFormat="0" applyAlignment="0" applyProtection="0"/>
    <xf numFmtId="0" fontId="66" fillId="35" borderId="1000" applyNumberFormat="0" applyAlignment="0" applyProtection="0"/>
    <xf numFmtId="0" fontId="66" fillId="13" borderId="1000" applyNumberFormat="0" applyAlignment="0" applyProtection="0"/>
    <xf numFmtId="0" fontId="38" fillId="26" borderId="997" applyNumberFormat="0" applyFont="0" applyAlignment="0" applyProtection="0"/>
    <xf numFmtId="0" fontId="42" fillId="46" borderId="997" applyNumberFormat="0" applyFont="0" applyAlignment="0" applyProtection="0"/>
    <xf numFmtId="0" fontId="42" fillId="46" borderId="997" applyNumberFormat="0" applyFont="0" applyAlignment="0" applyProtection="0"/>
    <xf numFmtId="0" fontId="38" fillId="26" borderId="1001" applyNumberFormat="0" applyFont="0" applyAlignment="0" applyProtection="0"/>
    <xf numFmtId="0" fontId="42" fillId="46" borderId="1001" applyNumberFormat="0" applyFont="0" applyAlignment="0" applyProtection="0"/>
    <xf numFmtId="0" fontId="42" fillId="46" borderId="1001" applyNumberFormat="0" applyFont="0" applyAlignment="0" applyProtection="0"/>
    <xf numFmtId="0" fontId="71" fillId="7" borderId="1006" applyNumberFormat="0" applyAlignment="0" applyProtection="0"/>
    <xf numFmtId="0" fontId="71" fillId="39" borderId="1006" applyNumberFormat="0" applyAlignment="0" applyProtection="0"/>
    <xf numFmtId="0" fontId="44" fillId="0" borderId="1007" applyNumberFormat="0" applyFill="0" applyAlignment="0" applyProtection="0"/>
    <xf numFmtId="0" fontId="44" fillId="0" borderId="1008" applyNumberFormat="0" applyFill="0" applyAlignment="0" applyProtection="0"/>
    <xf numFmtId="49" fontId="52" fillId="0" borderId="1003">
      <alignment horizontal="right" wrapText="1"/>
    </xf>
    <xf numFmtId="0" fontId="49" fillId="7" borderId="1013" applyNumberFormat="0" applyAlignment="0" applyProtection="0"/>
    <xf numFmtId="0" fontId="50" fillId="39" borderId="1013" applyNumberFormat="0" applyAlignment="0" applyProtection="0"/>
    <xf numFmtId="0" fontId="31" fillId="0" borderId="1012">
      <alignment horizontal="left" vertical="center"/>
    </xf>
    <xf numFmtId="10" fontId="57" fillId="2" borderId="1010" applyNumberFormat="0" applyBorder="0" applyAlignment="0" applyProtection="0"/>
    <xf numFmtId="0" fontId="66" fillId="35" borderId="1013" applyNumberFormat="0" applyAlignment="0" applyProtection="0"/>
    <xf numFmtId="0" fontId="66" fillId="35" borderId="1013" applyNumberFormat="0" applyAlignment="0" applyProtection="0"/>
    <xf numFmtId="0" fontId="66" fillId="13" borderId="1013" applyNumberFormat="0" applyAlignment="0" applyProtection="0"/>
    <xf numFmtId="0" fontId="38" fillId="26" borderId="1009" applyNumberFormat="0" applyFont="0" applyAlignment="0" applyProtection="0"/>
    <xf numFmtId="0" fontId="42" fillId="46" borderId="1009" applyNumberFormat="0" applyFont="0" applyAlignment="0" applyProtection="0"/>
    <xf numFmtId="0" fontId="42" fillId="46" borderId="1009" applyNumberFormat="0" applyFont="0" applyAlignment="0" applyProtection="0"/>
    <xf numFmtId="0" fontId="71" fillId="7" borderId="1014" applyNumberFormat="0" applyAlignment="0" applyProtection="0"/>
    <xf numFmtId="0" fontId="71" fillId="39" borderId="1014" applyNumberFormat="0" applyAlignment="0" applyProtection="0"/>
    <xf numFmtId="0" fontId="44" fillId="0" borderId="1015" applyNumberFormat="0" applyFill="0" applyAlignment="0" applyProtection="0"/>
    <xf numFmtId="0" fontId="44" fillId="0" borderId="1016" applyNumberFormat="0" applyFill="0" applyAlignment="0" applyProtection="0"/>
    <xf numFmtId="49" fontId="52" fillId="0" borderId="1011">
      <alignment horizontal="right" wrapText="1"/>
    </xf>
    <xf numFmtId="0" fontId="49" fillId="7" borderId="1020" applyNumberFormat="0" applyAlignment="0" applyProtection="0"/>
    <xf numFmtId="0" fontId="50" fillId="39" borderId="1020" applyNumberFormat="0" applyAlignment="0" applyProtection="0"/>
    <xf numFmtId="0" fontId="31" fillId="0" borderId="1019">
      <alignment horizontal="left" vertical="center"/>
    </xf>
    <xf numFmtId="10" fontId="57" fillId="2" borderId="1018" applyNumberFormat="0" applyBorder="0" applyAlignment="0" applyProtection="0"/>
    <xf numFmtId="0" fontId="66" fillId="35" borderId="1020" applyNumberFormat="0" applyAlignment="0" applyProtection="0"/>
    <xf numFmtId="0" fontId="66" fillId="35" borderId="1020" applyNumberFormat="0" applyAlignment="0" applyProtection="0"/>
    <xf numFmtId="0" fontId="66" fillId="13" borderId="1020" applyNumberFormat="0" applyAlignment="0" applyProtection="0"/>
    <xf numFmtId="0" fontId="38" fillId="26" borderId="1017" applyNumberFormat="0" applyFont="0" applyAlignment="0" applyProtection="0"/>
    <xf numFmtId="0" fontId="42" fillId="46" borderId="1017" applyNumberFormat="0" applyFont="0" applyAlignment="0" applyProtection="0"/>
    <xf numFmtId="0" fontId="42" fillId="46" borderId="1017" applyNumberFormat="0" applyFont="0" applyAlignment="0" applyProtection="0"/>
    <xf numFmtId="0" fontId="44" fillId="0" borderId="1027" applyNumberFormat="0" applyFill="0" applyAlignment="0" applyProtection="0"/>
    <xf numFmtId="0" fontId="44" fillId="0" borderId="1028" applyNumberFormat="0" applyFill="0" applyAlignment="0" applyProtection="0"/>
    <xf numFmtId="0" fontId="38" fillId="26" borderId="1208" applyNumberFormat="0" applyFont="0" applyAlignment="0" applyProtection="0"/>
    <xf numFmtId="0" fontId="42" fillId="46" borderId="1168" applyNumberFormat="0" applyFont="0" applyAlignment="0" applyProtection="0"/>
    <xf numFmtId="0" fontId="71" fillId="39" borderId="1173" applyNumberFormat="0" applyAlignment="0" applyProtection="0"/>
    <xf numFmtId="49" fontId="52" fillId="0" borderId="1023">
      <alignment horizontal="right" wrapText="1"/>
    </xf>
    <xf numFmtId="0" fontId="66" fillId="13" borderId="1045" applyNumberFormat="0" applyAlignment="0" applyProtection="0"/>
    <xf numFmtId="0" fontId="66" fillId="35" borderId="1045" applyNumberFormat="0" applyAlignment="0" applyProtection="0"/>
    <xf numFmtId="0" fontId="66" fillId="35" borderId="1045" applyNumberFormat="0" applyAlignment="0" applyProtection="0"/>
    <xf numFmtId="10" fontId="57" fillId="2" borderId="1042" applyNumberFormat="0" applyBorder="0" applyAlignment="0" applyProtection="0"/>
    <xf numFmtId="0" fontId="31" fillId="0" borderId="1044">
      <alignment horizontal="left" vertical="center"/>
    </xf>
    <xf numFmtId="0" fontId="50" fillId="39" borderId="1045" applyNumberFormat="0" applyAlignment="0" applyProtection="0"/>
    <xf numFmtId="0" fontId="49" fillId="7" borderId="1045" applyNumberFormat="0" applyAlignment="0" applyProtection="0"/>
    <xf numFmtId="0" fontId="49" fillId="7" borderId="1033" applyNumberFormat="0" applyAlignment="0" applyProtection="0"/>
    <xf numFmtId="0" fontId="50" fillId="39" borderId="1033" applyNumberFormat="0" applyAlignment="0" applyProtection="0"/>
    <xf numFmtId="0" fontId="31" fillId="0" borderId="1032">
      <alignment horizontal="left" vertical="center"/>
    </xf>
    <xf numFmtId="10" fontId="57" fillId="2" borderId="1030" applyNumberFormat="0" applyBorder="0" applyAlignment="0" applyProtection="0"/>
    <xf numFmtId="0" fontId="66" fillId="35" borderId="1033" applyNumberFormat="0" applyAlignment="0" applyProtection="0"/>
    <xf numFmtId="0" fontId="66" fillId="35" borderId="1033" applyNumberFormat="0" applyAlignment="0" applyProtection="0"/>
    <xf numFmtId="0" fontId="66" fillId="13" borderId="1033" applyNumberFormat="0" applyAlignment="0" applyProtection="0"/>
    <xf numFmtId="0" fontId="38" fillId="26" borderId="1029" applyNumberFormat="0" applyFont="0" applyAlignment="0" applyProtection="0"/>
    <xf numFmtId="0" fontId="42" fillId="46" borderId="1029" applyNumberFormat="0" applyFont="0" applyAlignment="0" applyProtection="0"/>
    <xf numFmtId="0" fontId="42" fillId="46" borderId="1029" applyNumberFormat="0" applyFont="0" applyAlignment="0" applyProtection="0"/>
    <xf numFmtId="0" fontId="42" fillId="46" borderId="1288" applyNumberFormat="0" applyFont="0" applyAlignment="0" applyProtection="0"/>
    <xf numFmtId="49" fontId="52" fillId="0" borderId="1031">
      <alignment horizontal="right" wrapText="1"/>
    </xf>
    <xf numFmtId="0" fontId="49" fillId="7" borderId="1033" applyNumberFormat="0" applyAlignment="0" applyProtection="0"/>
    <xf numFmtId="0" fontId="50" fillId="39" borderId="1033" applyNumberFormat="0" applyAlignment="0" applyProtection="0"/>
    <xf numFmtId="0" fontId="31" fillId="0" borderId="1032">
      <alignment horizontal="left" vertical="center"/>
    </xf>
    <xf numFmtId="10" fontId="57" fillId="2" borderId="1030" applyNumberFormat="0" applyBorder="0" applyAlignment="0" applyProtection="0"/>
    <xf numFmtId="0" fontId="66" fillId="35" borderId="1033" applyNumberFormat="0" applyAlignment="0" applyProtection="0"/>
    <xf numFmtId="0" fontId="66" fillId="35" borderId="1033" applyNumberFormat="0" applyAlignment="0" applyProtection="0"/>
    <xf numFmtId="0" fontId="66" fillId="13" borderId="1033" applyNumberFormat="0" applyAlignment="0" applyProtection="0"/>
    <xf numFmtId="0" fontId="38" fillId="26" borderId="1029" applyNumberFormat="0" applyFont="0" applyAlignment="0" applyProtection="0"/>
    <xf numFmtId="0" fontId="42" fillId="46" borderId="1029" applyNumberFormat="0" applyFont="0" applyAlignment="0" applyProtection="0"/>
    <xf numFmtId="0" fontId="42" fillId="46" borderId="1029" applyNumberFormat="0" applyFont="0" applyAlignment="0" applyProtection="0"/>
    <xf numFmtId="0" fontId="71" fillId="7" borderId="1034" applyNumberFormat="0" applyAlignment="0" applyProtection="0"/>
    <xf numFmtId="0" fontId="71" fillId="39" borderId="1034" applyNumberFormat="0" applyAlignment="0" applyProtection="0"/>
    <xf numFmtId="0" fontId="44" fillId="0" borderId="1035" applyNumberFormat="0" applyFill="0" applyAlignment="0" applyProtection="0"/>
    <xf numFmtId="0" fontId="44" fillId="0" borderId="1036" applyNumberFormat="0" applyFill="0" applyAlignment="0" applyProtection="0"/>
    <xf numFmtId="49" fontId="52" fillId="0" borderId="1031">
      <alignment horizontal="right" wrapText="1"/>
    </xf>
    <xf numFmtId="0" fontId="49" fillId="7" borderId="1040" applyNumberFormat="0" applyAlignment="0" applyProtection="0"/>
    <xf numFmtId="0" fontId="50" fillId="39" borderId="1040" applyNumberFormat="0" applyAlignment="0" applyProtection="0"/>
    <xf numFmtId="0" fontId="31" fillId="0" borderId="1039">
      <alignment horizontal="left" vertical="center"/>
    </xf>
    <xf numFmtId="10" fontId="57" fillId="2" borderId="1038" applyNumberFormat="0" applyBorder="0" applyAlignment="0" applyProtection="0"/>
    <xf numFmtId="0" fontId="66" fillId="35" borderId="1040" applyNumberFormat="0" applyAlignment="0" applyProtection="0"/>
    <xf numFmtId="0" fontId="66" fillId="35" borderId="1040" applyNumberFormat="0" applyAlignment="0" applyProtection="0"/>
    <xf numFmtId="0" fontId="66" fillId="13" borderId="1040" applyNumberFormat="0" applyAlignment="0" applyProtection="0"/>
    <xf numFmtId="0" fontId="38" fillId="26" borderId="1037" applyNumberFormat="0" applyFont="0" applyAlignment="0" applyProtection="0"/>
    <xf numFmtId="0" fontId="42" fillId="46" borderId="1037" applyNumberFormat="0" applyFont="0" applyAlignment="0" applyProtection="0"/>
    <xf numFmtId="0" fontId="42" fillId="46" borderId="1037" applyNumberFormat="0" applyFont="0" applyAlignment="0" applyProtection="0"/>
    <xf numFmtId="0" fontId="38" fillId="26" borderId="1041" applyNumberFormat="0" applyFont="0" applyAlignment="0" applyProtection="0"/>
    <xf numFmtId="0" fontId="42" fillId="46" borderId="1041" applyNumberFormat="0" applyFont="0" applyAlignment="0" applyProtection="0"/>
    <xf numFmtId="0" fontId="42" fillId="46" borderId="1041" applyNumberFormat="0" applyFont="0" applyAlignment="0" applyProtection="0"/>
    <xf numFmtId="0" fontId="71" fillId="7" borderId="1046" applyNumberFormat="0" applyAlignment="0" applyProtection="0"/>
    <xf numFmtId="0" fontId="71" fillId="39" borderId="1046" applyNumberFormat="0" applyAlignment="0" applyProtection="0"/>
    <xf numFmtId="0" fontId="44" fillId="0" borderId="1047" applyNumberFormat="0" applyFill="0" applyAlignment="0" applyProtection="0"/>
    <xf numFmtId="0" fontId="44" fillId="0" borderId="1048" applyNumberFormat="0" applyFill="0" applyAlignment="0" applyProtection="0"/>
    <xf numFmtId="49" fontId="52" fillId="0" borderId="1043">
      <alignment horizontal="right" wrapText="1"/>
    </xf>
    <xf numFmtId="0" fontId="49" fillId="7" borderId="1053" applyNumberFormat="0" applyAlignment="0" applyProtection="0"/>
    <xf numFmtId="0" fontId="50" fillId="39" borderId="1053" applyNumberFormat="0" applyAlignment="0" applyProtection="0"/>
    <xf numFmtId="0" fontId="31" fillId="0" borderId="1052">
      <alignment horizontal="left" vertical="center"/>
    </xf>
    <xf numFmtId="10" fontId="57" fillId="2" borderId="1050" applyNumberFormat="0" applyBorder="0" applyAlignment="0" applyProtection="0"/>
    <xf numFmtId="0" fontId="66" fillId="35" borderId="1053" applyNumberFormat="0" applyAlignment="0" applyProtection="0"/>
    <xf numFmtId="0" fontId="66" fillId="35" borderId="1053" applyNumberFormat="0" applyAlignment="0" applyProtection="0"/>
    <xf numFmtId="0" fontId="66" fillId="13" borderId="1053" applyNumberFormat="0" applyAlignment="0" applyProtection="0"/>
    <xf numFmtId="0" fontId="38" fillId="26" borderId="1049" applyNumberFormat="0" applyFont="0" applyAlignment="0" applyProtection="0"/>
    <xf numFmtId="0" fontId="42" fillId="46" borderId="1049" applyNumberFormat="0" applyFont="0" applyAlignment="0" applyProtection="0"/>
    <xf numFmtId="0" fontId="42" fillId="46" borderId="1049" applyNumberFormat="0" applyFont="0" applyAlignment="0" applyProtection="0"/>
    <xf numFmtId="0" fontId="71" fillId="7" borderId="1054" applyNumberFormat="0" applyAlignment="0" applyProtection="0"/>
    <xf numFmtId="0" fontId="71" fillId="39" borderId="1054" applyNumberFormat="0" applyAlignment="0" applyProtection="0"/>
    <xf numFmtId="0" fontId="44" fillId="0" borderId="1055" applyNumberFormat="0" applyFill="0" applyAlignment="0" applyProtection="0"/>
    <xf numFmtId="0" fontId="44" fillId="0" borderId="1056" applyNumberFormat="0" applyFill="0" applyAlignment="0" applyProtection="0"/>
    <xf numFmtId="49" fontId="52" fillId="0" borderId="1051">
      <alignment horizontal="right" wrapText="1"/>
    </xf>
    <xf numFmtId="0" fontId="49" fillId="7" borderId="1060" applyNumberFormat="0" applyAlignment="0" applyProtection="0"/>
    <xf numFmtId="0" fontId="50" fillId="39" borderId="1060" applyNumberFormat="0" applyAlignment="0" applyProtection="0"/>
    <xf numFmtId="0" fontId="31" fillId="0" borderId="1059">
      <alignment horizontal="left" vertical="center"/>
    </xf>
    <xf numFmtId="10" fontId="57" fillId="2" borderId="1058" applyNumberFormat="0" applyBorder="0" applyAlignment="0" applyProtection="0"/>
    <xf numFmtId="0" fontId="66" fillId="35" borderId="1060" applyNumberFormat="0" applyAlignment="0" applyProtection="0"/>
    <xf numFmtId="0" fontId="66" fillId="35" borderId="1060" applyNumberFormat="0" applyAlignment="0" applyProtection="0"/>
    <xf numFmtId="0" fontId="66" fillId="13" borderId="1060" applyNumberFormat="0" applyAlignment="0" applyProtection="0"/>
    <xf numFmtId="0" fontId="38" fillId="26" borderId="1057" applyNumberFormat="0" applyFont="0" applyAlignment="0" applyProtection="0"/>
    <xf numFmtId="0" fontId="42" fillId="46" borderId="1057" applyNumberFormat="0" applyFont="0" applyAlignment="0" applyProtection="0"/>
    <xf numFmtId="0" fontId="42" fillId="46" borderId="1057" applyNumberFormat="0" applyFont="0" applyAlignment="0" applyProtection="0"/>
    <xf numFmtId="0" fontId="50" fillId="39" borderId="1172" applyNumberFormat="0" applyAlignment="0" applyProtection="0"/>
    <xf numFmtId="0" fontId="44" fillId="0" borderId="1066" applyNumberFormat="0" applyFill="0" applyAlignment="0" applyProtection="0"/>
    <xf numFmtId="0" fontId="44" fillId="0" borderId="1067" applyNumberFormat="0" applyFill="0" applyAlignment="0" applyProtection="0"/>
    <xf numFmtId="0" fontId="42" fillId="46" borderId="1208" applyNumberFormat="0" applyFont="0" applyAlignment="0" applyProtection="0"/>
    <xf numFmtId="0" fontId="71" fillId="39" borderId="1213" applyNumberFormat="0" applyAlignment="0" applyProtection="0"/>
    <xf numFmtId="49" fontId="52" fillId="0" borderId="1063">
      <alignment horizontal="right" wrapText="1"/>
    </xf>
    <xf numFmtId="0" fontId="66" fillId="13" borderId="1077" applyNumberFormat="0" applyAlignment="0" applyProtection="0"/>
    <xf numFmtId="0" fontId="66" fillId="35" borderId="1077" applyNumberFormat="0" applyAlignment="0" applyProtection="0"/>
    <xf numFmtId="0" fontId="66" fillId="35" borderId="1077" applyNumberFormat="0" applyAlignment="0" applyProtection="0"/>
    <xf numFmtId="10" fontId="57" fillId="2" borderId="1074" applyNumberFormat="0" applyBorder="0" applyAlignment="0" applyProtection="0"/>
    <xf numFmtId="0" fontId="31" fillId="0" borderId="1076">
      <alignment horizontal="left" vertical="center"/>
    </xf>
    <xf numFmtId="0" fontId="50" fillId="39" borderId="1077" applyNumberFormat="0" applyAlignment="0" applyProtection="0"/>
    <xf numFmtId="0" fontId="49" fillId="7" borderId="1077" applyNumberFormat="0" applyAlignment="0" applyProtection="0"/>
    <xf numFmtId="0" fontId="49" fillId="7" borderId="1065" applyNumberFormat="0" applyAlignment="0" applyProtection="0"/>
    <xf numFmtId="0" fontId="50" fillId="39" borderId="1065" applyNumberFormat="0" applyAlignment="0" applyProtection="0"/>
    <xf numFmtId="0" fontId="31" fillId="0" borderId="1064">
      <alignment horizontal="left" vertical="center"/>
    </xf>
    <xf numFmtId="10" fontId="57" fillId="2" borderId="1062" applyNumberFormat="0" applyBorder="0" applyAlignment="0" applyProtection="0"/>
    <xf numFmtId="0" fontId="66" fillId="35" borderId="1065" applyNumberFormat="0" applyAlignment="0" applyProtection="0"/>
    <xf numFmtId="0" fontId="66" fillId="35" borderId="1065" applyNumberFormat="0" applyAlignment="0" applyProtection="0"/>
    <xf numFmtId="0" fontId="66" fillId="13" borderId="1065" applyNumberFormat="0" applyAlignment="0" applyProtection="0"/>
    <xf numFmtId="0" fontId="38" fillId="26" borderId="1061" applyNumberFormat="0" applyFont="0" applyAlignment="0" applyProtection="0"/>
    <xf numFmtId="0" fontId="42" fillId="46" borderId="1061" applyNumberFormat="0" applyFont="0" applyAlignment="0" applyProtection="0"/>
    <xf numFmtId="0" fontId="42" fillId="46" borderId="1061" applyNumberFormat="0" applyFont="0" applyAlignment="0" applyProtection="0"/>
    <xf numFmtId="49" fontId="52" fillId="0" borderId="1063">
      <alignment horizontal="right" wrapText="1"/>
    </xf>
    <xf numFmtId="0" fontId="49" fillId="7" borderId="1065" applyNumberFormat="0" applyAlignment="0" applyProtection="0"/>
    <xf numFmtId="0" fontId="50" fillId="39" borderId="1065" applyNumberFormat="0" applyAlignment="0" applyProtection="0"/>
    <xf numFmtId="0" fontId="31" fillId="0" borderId="1064">
      <alignment horizontal="left" vertical="center"/>
    </xf>
    <xf numFmtId="10" fontId="57" fillId="2" borderId="1062" applyNumberFormat="0" applyBorder="0" applyAlignment="0" applyProtection="0"/>
    <xf numFmtId="0" fontId="66" fillId="35" borderId="1065" applyNumberFormat="0" applyAlignment="0" applyProtection="0"/>
    <xf numFmtId="0" fontId="66" fillId="35" borderId="1065" applyNumberFormat="0" applyAlignment="0" applyProtection="0"/>
    <xf numFmtId="0" fontId="66" fillId="13" borderId="1065" applyNumberFormat="0" applyAlignment="0" applyProtection="0"/>
    <xf numFmtId="0" fontId="38" fillId="26" borderId="1061" applyNumberFormat="0" applyFont="0" applyAlignment="0" applyProtection="0"/>
    <xf numFmtId="0" fontId="42" fillId="46" borderId="1061" applyNumberFormat="0" applyFont="0" applyAlignment="0" applyProtection="0"/>
    <xf numFmtId="0" fontId="42" fillId="46" borderId="1061" applyNumberFormat="0" applyFont="0" applyAlignment="0" applyProtection="0"/>
    <xf numFmtId="0" fontId="71" fillId="7" borderId="1068" applyNumberFormat="0" applyAlignment="0" applyProtection="0"/>
    <xf numFmtId="0" fontId="71" fillId="39" borderId="1068" applyNumberFormat="0" applyAlignment="0" applyProtection="0"/>
    <xf numFmtId="0" fontId="44" fillId="0" borderId="1066" applyNumberFormat="0" applyFill="0" applyAlignment="0" applyProtection="0"/>
    <xf numFmtId="0" fontId="44" fillId="0" borderId="1067" applyNumberFormat="0" applyFill="0" applyAlignment="0" applyProtection="0"/>
    <xf numFmtId="49" fontId="52" fillId="0" borderId="1063">
      <alignment horizontal="right" wrapText="1"/>
    </xf>
    <xf numFmtId="0" fontId="49" fillId="7" borderId="1072" applyNumberFormat="0" applyAlignment="0" applyProtection="0"/>
    <xf numFmtId="0" fontId="50" fillId="39" borderId="1072" applyNumberFormat="0" applyAlignment="0" applyProtection="0"/>
    <xf numFmtId="0" fontId="31" fillId="0" borderId="1071">
      <alignment horizontal="left" vertical="center"/>
    </xf>
    <xf numFmtId="10" fontId="57" fillId="2" borderId="1070" applyNumberFormat="0" applyBorder="0" applyAlignment="0" applyProtection="0"/>
    <xf numFmtId="0" fontId="66" fillId="35" borderId="1072" applyNumberFormat="0" applyAlignment="0" applyProtection="0"/>
    <xf numFmtId="0" fontId="66" fillId="35" borderId="1072" applyNumberFormat="0" applyAlignment="0" applyProtection="0"/>
    <xf numFmtId="0" fontId="66" fillId="13" borderId="1072" applyNumberFormat="0" applyAlignment="0" applyProtection="0"/>
    <xf numFmtId="0" fontId="38" fillId="26" borderId="1069" applyNumberFormat="0" applyFont="0" applyAlignment="0" applyProtection="0"/>
    <xf numFmtId="0" fontId="42" fillId="46" borderId="1069" applyNumberFormat="0" applyFont="0" applyAlignment="0" applyProtection="0"/>
    <xf numFmtId="0" fontId="42" fillId="46" borderId="1069" applyNumberFormat="0" applyFont="0" applyAlignment="0" applyProtection="0"/>
    <xf numFmtId="0" fontId="38" fillId="26" borderId="1073" applyNumberFormat="0" applyFont="0" applyAlignment="0" applyProtection="0"/>
    <xf numFmtId="0" fontId="42" fillId="46" borderId="1073" applyNumberFormat="0" applyFont="0" applyAlignment="0" applyProtection="0"/>
    <xf numFmtId="0" fontId="42" fillId="46" borderId="1073" applyNumberFormat="0" applyFont="0" applyAlignment="0" applyProtection="0"/>
    <xf numFmtId="0" fontId="71" fillId="7" borderId="1078" applyNumberFormat="0" applyAlignment="0" applyProtection="0"/>
    <xf numFmtId="0" fontId="71" fillId="39" borderId="1078" applyNumberFormat="0" applyAlignment="0" applyProtection="0"/>
    <xf numFmtId="0" fontId="44" fillId="0" borderId="1079" applyNumberFormat="0" applyFill="0" applyAlignment="0" applyProtection="0"/>
    <xf numFmtId="0" fontId="44" fillId="0" borderId="1080" applyNumberFormat="0" applyFill="0" applyAlignment="0" applyProtection="0"/>
    <xf numFmtId="49" fontId="52" fillId="0" borderId="1075">
      <alignment horizontal="right" wrapText="1"/>
    </xf>
    <xf numFmtId="0" fontId="49" fillId="7" borderId="1085" applyNumberFormat="0" applyAlignment="0" applyProtection="0"/>
    <xf numFmtId="0" fontId="50" fillId="39" borderId="1085" applyNumberFormat="0" applyAlignment="0" applyProtection="0"/>
    <xf numFmtId="0" fontId="31" fillId="0" borderId="1084">
      <alignment horizontal="left" vertical="center"/>
    </xf>
    <xf numFmtId="10" fontId="57" fillId="2" borderId="1082" applyNumberFormat="0" applyBorder="0" applyAlignment="0" applyProtection="0"/>
    <xf numFmtId="0" fontId="66" fillId="35" borderId="1085" applyNumberFormat="0" applyAlignment="0" applyProtection="0"/>
    <xf numFmtId="0" fontId="66" fillId="35" borderId="1085" applyNumberFormat="0" applyAlignment="0" applyProtection="0"/>
    <xf numFmtId="0" fontId="66" fillId="13" borderId="1085" applyNumberFormat="0" applyAlignment="0" applyProtection="0"/>
    <xf numFmtId="0" fontId="38" fillId="26" borderId="1081" applyNumberFormat="0" applyFont="0" applyAlignment="0" applyProtection="0"/>
    <xf numFmtId="0" fontId="42" fillId="46" borderId="1081" applyNumberFormat="0" applyFont="0" applyAlignment="0" applyProtection="0"/>
    <xf numFmtId="0" fontId="42" fillId="46" borderId="1081" applyNumberFormat="0" applyFont="0" applyAlignment="0" applyProtection="0"/>
    <xf numFmtId="0" fontId="71" fillId="7" borderId="1086" applyNumberFormat="0" applyAlignment="0" applyProtection="0"/>
    <xf numFmtId="0" fontId="71" fillId="39" borderId="1086" applyNumberFormat="0" applyAlignment="0" applyProtection="0"/>
    <xf numFmtId="0" fontId="44" fillId="0" borderId="1087" applyNumberFormat="0" applyFill="0" applyAlignment="0" applyProtection="0"/>
    <xf numFmtId="0" fontId="44" fillId="0" borderId="1088" applyNumberFormat="0" applyFill="0" applyAlignment="0" applyProtection="0"/>
    <xf numFmtId="49" fontId="52" fillId="0" borderId="1083">
      <alignment horizontal="right" wrapText="1"/>
    </xf>
    <xf numFmtId="0" fontId="49" fillId="7" borderId="1092" applyNumberFormat="0" applyAlignment="0" applyProtection="0"/>
    <xf numFmtId="0" fontId="50" fillId="39" borderId="1092" applyNumberFormat="0" applyAlignment="0" applyProtection="0"/>
    <xf numFmtId="0" fontId="31" fillId="0" borderId="1091">
      <alignment horizontal="left" vertical="center"/>
    </xf>
    <xf numFmtId="10" fontId="57" fillId="2" borderId="1090" applyNumberFormat="0" applyBorder="0" applyAlignment="0" applyProtection="0"/>
    <xf numFmtId="0" fontId="66" fillId="35" borderId="1092" applyNumberFormat="0" applyAlignment="0" applyProtection="0"/>
    <xf numFmtId="0" fontId="66" fillId="35" borderId="1092" applyNumberFormat="0" applyAlignment="0" applyProtection="0"/>
    <xf numFmtId="0" fontId="66" fillId="13" borderId="1092" applyNumberFormat="0" applyAlignment="0" applyProtection="0"/>
    <xf numFmtId="0" fontId="38" fillId="26" borderId="1089" applyNumberFormat="0" applyFont="0" applyAlignment="0" applyProtection="0"/>
    <xf numFmtId="0" fontId="42" fillId="46" borderId="1089" applyNumberFormat="0" applyFont="0" applyAlignment="0" applyProtection="0"/>
    <xf numFmtId="0" fontId="42" fillId="46" borderId="1089" applyNumberFormat="0" applyFont="0" applyAlignment="0" applyProtection="0"/>
    <xf numFmtId="0" fontId="50" fillId="39" borderId="1212" applyNumberFormat="0" applyAlignment="0" applyProtection="0"/>
    <xf numFmtId="0" fontId="42" fillId="46" borderId="1248" applyNumberFormat="0" applyFont="0" applyAlignment="0" applyProtection="0"/>
    <xf numFmtId="49" fontId="52" fillId="0" borderId="1095">
      <alignment horizontal="right" wrapText="1"/>
    </xf>
    <xf numFmtId="0" fontId="66" fillId="13" borderId="1113" applyNumberFormat="0" applyAlignment="0" applyProtection="0"/>
    <xf numFmtId="0" fontId="66" fillId="35" borderId="1113" applyNumberFormat="0" applyAlignment="0" applyProtection="0"/>
    <xf numFmtId="0" fontId="66" fillId="35" borderId="1113" applyNumberFormat="0" applyAlignment="0" applyProtection="0"/>
    <xf numFmtId="10" fontId="57" fillId="2" borderId="1110" applyNumberFormat="0" applyBorder="0" applyAlignment="0" applyProtection="0"/>
    <xf numFmtId="0" fontId="31" fillId="0" borderId="1112">
      <alignment horizontal="left" vertical="center"/>
    </xf>
    <xf numFmtId="0" fontId="50" fillId="39" borderId="1113" applyNumberFormat="0" applyAlignment="0" applyProtection="0"/>
    <xf numFmtId="0" fontId="49" fillId="7" borderId="1113" applyNumberFormat="0" applyAlignment="0" applyProtection="0"/>
    <xf numFmtId="0" fontId="49" fillId="7" borderId="1101" applyNumberFormat="0" applyAlignment="0" applyProtection="0"/>
    <xf numFmtId="0" fontId="50" fillId="39" borderId="1101" applyNumberFormat="0" applyAlignment="0" applyProtection="0"/>
    <xf numFmtId="0" fontId="31" fillId="0" borderId="1100">
      <alignment horizontal="left" vertical="center"/>
    </xf>
    <xf numFmtId="10" fontId="57" fillId="2" borderId="1098" applyNumberFormat="0" applyBorder="0" applyAlignment="0" applyProtection="0"/>
    <xf numFmtId="0" fontId="66" fillId="35" borderId="1101" applyNumberFormat="0" applyAlignment="0" applyProtection="0"/>
    <xf numFmtId="0" fontId="66" fillId="35" borderId="1101" applyNumberFormat="0" applyAlignment="0" applyProtection="0"/>
    <xf numFmtId="0" fontId="66" fillId="13" borderId="1101" applyNumberFormat="0" applyAlignment="0" applyProtection="0"/>
    <xf numFmtId="0" fontId="38" fillId="26" borderId="1093" applyNumberFormat="0" applyFont="0" applyAlignment="0" applyProtection="0"/>
    <xf numFmtId="0" fontId="42" fillId="46" borderId="1093" applyNumberFormat="0" applyFont="0" applyAlignment="0" applyProtection="0"/>
    <xf numFmtId="0" fontId="42" fillId="46" borderId="1093" applyNumberFormat="0" applyFont="0" applyAlignment="0" applyProtection="0"/>
    <xf numFmtId="0" fontId="66" fillId="13" borderId="1332" applyNumberFormat="0" applyAlignment="0" applyProtection="0"/>
    <xf numFmtId="49" fontId="52" fillId="0" borderId="1099">
      <alignment horizontal="right" wrapText="1"/>
    </xf>
    <xf numFmtId="0" fontId="49" fillId="7" borderId="1101" applyNumberFormat="0" applyAlignment="0" applyProtection="0"/>
    <xf numFmtId="0" fontId="50" fillId="39" borderId="1101" applyNumberFormat="0" applyAlignment="0" applyProtection="0"/>
    <xf numFmtId="0" fontId="31" fillId="0" borderId="1100">
      <alignment horizontal="left" vertical="center"/>
    </xf>
    <xf numFmtId="10" fontId="57" fillId="2" borderId="1098" applyNumberFormat="0" applyBorder="0" applyAlignment="0" applyProtection="0"/>
    <xf numFmtId="0" fontId="66" fillId="35" borderId="1101" applyNumberFormat="0" applyAlignment="0" applyProtection="0"/>
    <xf numFmtId="0" fontId="66" fillId="35" borderId="1101" applyNumberFormat="0" applyAlignment="0" applyProtection="0"/>
    <xf numFmtId="0" fontId="66" fillId="13" borderId="1101" applyNumberFormat="0" applyAlignment="0" applyProtection="0"/>
    <xf numFmtId="0" fontId="38" fillId="26" borderId="1093" applyNumberFormat="0" applyFont="0" applyAlignment="0" applyProtection="0"/>
    <xf numFmtId="0" fontId="42" fillId="46" borderId="1093" applyNumberFormat="0" applyFont="0" applyAlignment="0" applyProtection="0"/>
    <xf numFmtId="0" fontId="42" fillId="46" borderId="1093" applyNumberFormat="0" applyFont="0" applyAlignment="0" applyProtection="0"/>
    <xf numFmtId="0" fontId="71" fillId="7" borderId="1102" applyNumberFormat="0" applyAlignment="0" applyProtection="0"/>
    <xf numFmtId="0" fontId="71" fillId="39" borderId="1102" applyNumberFormat="0" applyAlignment="0" applyProtection="0"/>
    <xf numFmtId="0" fontId="44" fillId="0" borderId="1103" applyNumberFormat="0" applyFill="0" applyAlignment="0" applyProtection="0"/>
    <xf numFmtId="0" fontId="44" fillId="0" borderId="1104" applyNumberFormat="0" applyFill="0" applyAlignment="0" applyProtection="0"/>
    <xf numFmtId="49" fontId="52" fillId="0" borderId="1099">
      <alignment horizontal="right" wrapText="1"/>
    </xf>
    <xf numFmtId="0" fontId="49" fillId="7" borderId="1108" applyNumberFormat="0" applyAlignment="0" applyProtection="0"/>
    <xf numFmtId="0" fontId="50" fillId="39" borderId="1108" applyNumberFormat="0" applyAlignment="0" applyProtection="0"/>
    <xf numFmtId="0" fontId="31" fillId="0" borderId="1107">
      <alignment horizontal="left" vertical="center"/>
    </xf>
    <xf numFmtId="10" fontId="57" fillId="2" borderId="1106" applyNumberFormat="0" applyBorder="0" applyAlignment="0" applyProtection="0"/>
    <xf numFmtId="0" fontId="66" fillId="35" borderId="1108" applyNumberFormat="0" applyAlignment="0" applyProtection="0"/>
    <xf numFmtId="0" fontId="66" fillId="35" borderId="1108" applyNumberFormat="0" applyAlignment="0" applyProtection="0"/>
    <xf numFmtId="0" fontId="66" fillId="13" borderId="1108" applyNumberFormat="0" applyAlignment="0" applyProtection="0"/>
    <xf numFmtId="0" fontId="38" fillId="26" borderId="1105" applyNumberFormat="0" applyFont="0" applyAlignment="0" applyProtection="0"/>
    <xf numFmtId="0" fontId="42" fillId="46" borderId="1105" applyNumberFormat="0" applyFont="0" applyAlignment="0" applyProtection="0"/>
    <xf numFmtId="0" fontId="42" fillId="46" borderId="1105" applyNumberFormat="0" applyFont="0" applyAlignment="0" applyProtection="0"/>
    <xf numFmtId="0" fontId="38" fillId="26" borderId="1109" applyNumberFormat="0" applyFont="0" applyAlignment="0" applyProtection="0"/>
    <xf numFmtId="0" fontId="42" fillId="46" borderId="1109" applyNumberFormat="0" applyFont="0" applyAlignment="0" applyProtection="0"/>
    <xf numFmtId="0" fontId="42" fillId="46" borderId="1109" applyNumberFormat="0" applyFont="0" applyAlignment="0" applyProtection="0"/>
    <xf numFmtId="0" fontId="71" fillId="7" borderId="1114" applyNumberFormat="0" applyAlignment="0" applyProtection="0"/>
    <xf numFmtId="0" fontId="71" fillId="39" borderId="1114" applyNumberFormat="0" applyAlignment="0" applyProtection="0"/>
    <xf numFmtId="0" fontId="44" fillId="0" borderId="1115" applyNumberFormat="0" applyFill="0" applyAlignment="0" applyProtection="0"/>
    <xf numFmtId="0" fontId="44" fillId="0" borderId="1116" applyNumberFormat="0" applyFill="0" applyAlignment="0" applyProtection="0"/>
    <xf numFmtId="49" fontId="52" fillId="0" borderId="1111">
      <alignment horizontal="right" wrapText="1"/>
    </xf>
    <xf numFmtId="0" fontId="49" fillId="7" borderId="1121" applyNumberFormat="0" applyAlignment="0" applyProtection="0"/>
    <xf numFmtId="0" fontId="50" fillId="39" borderId="1121" applyNumberFormat="0" applyAlignment="0" applyProtection="0"/>
    <xf numFmtId="0" fontId="31" fillId="0" borderId="1120">
      <alignment horizontal="left" vertical="center"/>
    </xf>
    <xf numFmtId="10" fontId="57" fillId="2" borderId="1118" applyNumberFormat="0" applyBorder="0" applyAlignment="0" applyProtection="0"/>
    <xf numFmtId="0" fontId="66" fillId="35" borderId="1121" applyNumberFormat="0" applyAlignment="0" applyProtection="0"/>
    <xf numFmtId="0" fontId="66" fillId="35" borderId="1121" applyNumberFormat="0" applyAlignment="0" applyProtection="0"/>
    <xf numFmtId="0" fontId="66" fillId="13" borderId="1121" applyNumberFormat="0" applyAlignment="0" applyProtection="0"/>
    <xf numFmtId="0" fontId="38" fillId="26" borderId="1117" applyNumberFormat="0" applyFont="0" applyAlignment="0" applyProtection="0"/>
    <xf numFmtId="0" fontId="42" fillId="46" borderId="1117" applyNumberFormat="0" applyFont="0" applyAlignment="0" applyProtection="0"/>
    <xf numFmtId="0" fontId="42" fillId="46" borderId="1117" applyNumberFormat="0" applyFont="0" applyAlignment="0" applyProtection="0"/>
    <xf numFmtId="0" fontId="71" fillId="7" borderId="1122" applyNumberFormat="0" applyAlignment="0" applyProtection="0"/>
    <xf numFmtId="0" fontId="71" fillId="39" borderId="1122" applyNumberFormat="0" applyAlignment="0" applyProtection="0"/>
    <xf numFmtId="0" fontId="44" fillId="0" borderId="1123" applyNumberFormat="0" applyFill="0" applyAlignment="0" applyProtection="0"/>
    <xf numFmtId="0" fontId="44" fillId="0" borderId="1124" applyNumberFormat="0" applyFill="0" applyAlignment="0" applyProtection="0"/>
    <xf numFmtId="49" fontId="52" fillId="0" borderId="1119">
      <alignment horizontal="right" wrapText="1"/>
    </xf>
    <xf numFmtId="0" fontId="49" fillId="7" borderId="1128" applyNumberFormat="0" applyAlignment="0" applyProtection="0"/>
    <xf numFmtId="0" fontId="50" fillId="39" borderId="1128" applyNumberFormat="0" applyAlignment="0" applyProtection="0"/>
    <xf numFmtId="0" fontId="31" fillId="0" borderId="1127">
      <alignment horizontal="left" vertical="center"/>
    </xf>
    <xf numFmtId="10" fontId="57" fillId="2" borderId="1126" applyNumberFormat="0" applyBorder="0" applyAlignment="0" applyProtection="0"/>
    <xf numFmtId="0" fontId="66" fillId="35" borderId="1128" applyNumberFormat="0" applyAlignment="0" applyProtection="0"/>
    <xf numFmtId="0" fontId="66" fillId="35" borderId="1128" applyNumberFormat="0" applyAlignment="0" applyProtection="0"/>
    <xf numFmtId="0" fontId="66" fillId="13" borderId="1128" applyNumberFormat="0" applyAlignment="0" applyProtection="0"/>
    <xf numFmtId="0" fontId="38" fillId="26" borderId="1125" applyNumberFormat="0" applyFont="0" applyAlignment="0" applyProtection="0"/>
    <xf numFmtId="0" fontId="42" fillId="46" borderId="1125" applyNumberFormat="0" applyFont="0" applyAlignment="0" applyProtection="0"/>
    <xf numFmtId="0" fontId="42" fillId="46" borderId="1125" applyNumberFormat="0" applyFont="0" applyAlignment="0" applyProtection="0"/>
    <xf numFmtId="0" fontId="42" fillId="46" borderId="1288" applyNumberFormat="0" applyFont="0" applyAlignment="0" applyProtection="0"/>
    <xf numFmtId="49" fontId="52" fillId="0" borderId="1131">
      <alignment horizontal="right" wrapText="1"/>
    </xf>
    <xf numFmtId="0" fontId="66" fillId="13" borderId="1152" applyNumberFormat="0" applyAlignment="0" applyProtection="0"/>
    <xf numFmtId="0" fontId="66" fillId="35" borderId="1152" applyNumberFormat="0" applyAlignment="0" applyProtection="0"/>
    <xf numFmtId="0" fontId="66" fillId="35" borderId="1152" applyNumberFormat="0" applyAlignment="0" applyProtection="0"/>
    <xf numFmtId="10" fontId="57" fillId="2" borderId="1149" applyNumberFormat="0" applyBorder="0" applyAlignment="0" applyProtection="0"/>
    <xf numFmtId="0" fontId="31" fillId="0" borderId="1151">
      <alignment horizontal="left" vertical="center"/>
    </xf>
    <xf numFmtId="0" fontId="50" fillId="39" borderId="1152" applyNumberFormat="0" applyAlignment="0" applyProtection="0"/>
    <xf numFmtId="0" fontId="49" fillId="7" borderId="1152" applyNumberFormat="0" applyAlignment="0" applyProtection="0"/>
    <xf numFmtId="0" fontId="49" fillId="7" borderId="1140" applyNumberFormat="0" applyAlignment="0" applyProtection="0"/>
    <xf numFmtId="0" fontId="50" fillId="39" borderId="1140" applyNumberFormat="0" applyAlignment="0" applyProtection="0"/>
    <xf numFmtId="0" fontId="31" fillId="0" borderId="1139">
      <alignment horizontal="left" vertical="center"/>
    </xf>
    <xf numFmtId="10" fontId="57" fillId="2" borderId="1137" applyNumberFormat="0" applyBorder="0" applyAlignment="0" applyProtection="0"/>
    <xf numFmtId="0" fontId="66" fillId="35" borderId="1140" applyNumberFormat="0" applyAlignment="0" applyProtection="0"/>
    <xf numFmtId="0" fontId="66" fillId="35" borderId="1140" applyNumberFormat="0" applyAlignment="0" applyProtection="0"/>
    <xf numFmtId="0" fontId="66" fillId="13" borderId="1140" applyNumberFormat="0" applyAlignment="0" applyProtection="0"/>
    <xf numFmtId="0" fontId="38" fillId="26" borderId="1136" applyNumberFormat="0" applyFont="0" applyAlignment="0" applyProtection="0"/>
    <xf numFmtId="0" fontId="42" fillId="46" borderId="1136" applyNumberFormat="0" applyFont="0" applyAlignment="0" applyProtection="0"/>
    <xf numFmtId="0" fontId="42" fillId="46" borderId="1136" applyNumberFormat="0" applyFont="0" applyAlignment="0" applyProtection="0"/>
    <xf numFmtId="49" fontId="52" fillId="0" borderId="1138">
      <alignment horizontal="right" wrapText="1"/>
    </xf>
    <xf numFmtId="0" fontId="49" fillId="7" borderId="1140" applyNumberFormat="0" applyAlignment="0" applyProtection="0"/>
    <xf numFmtId="0" fontId="50" fillId="39" borderId="1140" applyNumberFormat="0" applyAlignment="0" applyProtection="0"/>
    <xf numFmtId="0" fontId="31" fillId="0" borderId="1139">
      <alignment horizontal="left" vertical="center"/>
    </xf>
    <xf numFmtId="10" fontId="57" fillId="2" borderId="1137" applyNumberFormat="0" applyBorder="0" applyAlignment="0" applyProtection="0"/>
    <xf numFmtId="0" fontId="66" fillId="35" borderId="1140" applyNumberFormat="0" applyAlignment="0" applyProtection="0"/>
    <xf numFmtId="0" fontId="66" fillId="35" borderId="1140" applyNumberFormat="0" applyAlignment="0" applyProtection="0"/>
    <xf numFmtId="0" fontId="66" fillId="13" borderId="1140" applyNumberFormat="0" applyAlignment="0" applyProtection="0"/>
    <xf numFmtId="0" fontId="38" fillId="26" borderId="1136" applyNumberFormat="0" applyFont="0" applyAlignment="0" applyProtection="0"/>
    <xf numFmtId="0" fontId="42" fillId="46" borderId="1136" applyNumberFormat="0" applyFont="0" applyAlignment="0" applyProtection="0"/>
    <xf numFmtId="0" fontId="42" fillId="46" borderId="1136" applyNumberFormat="0" applyFont="0" applyAlignment="0" applyProtection="0"/>
    <xf numFmtId="0" fontId="71" fillId="7" borderId="1141" applyNumberFormat="0" applyAlignment="0" applyProtection="0"/>
    <xf numFmtId="0" fontId="71" fillId="39" borderId="1141" applyNumberFormat="0" applyAlignment="0" applyProtection="0"/>
    <xf numFmtId="0" fontId="44" fillId="0" borderId="1142" applyNumberFormat="0" applyFill="0" applyAlignment="0" applyProtection="0"/>
    <xf numFmtId="0" fontId="44" fillId="0" borderId="1143" applyNumberFormat="0" applyFill="0" applyAlignment="0" applyProtection="0"/>
    <xf numFmtId="49" fontId="52" fillId="0" borderId="1138">
      <alignment horizontal="right" wrapText="1"/>
    </xf>
    <xf numFmtId="0" fontId="49" fillId="7" borderId="1147" applyNumberFormat="0" applyAlignment="0" applyProtection="0"/>
    <xf numFmtId="0" fontId="50" fillId="39" borderId="1147" applyNumberFormat="0" applyAlignment="0" applyProtection="0"/>
    <xf numFmtId="0" fontId="31" fillId="0" borderId="1146">
      <alignment horizontal="left" vertical="center"/>
    </xf>
    <xf numFmtId="10" fontId="57" fillId="2" borderId="1145" applyNumberFormat="0" applyBorder="0" applyAlignment="0" applyProtection="0"/>
    <xf numFmtId="0" fontId="66" fillId="35" borderId="1147" applyNumberFormat="0" applyAlignment="0" applyProtection="0"/>
    <xf numFmtId="0" fontId="66" fillId="35" borderId="1147" applyNumberFormat="0" applyAlignment="0" applyProtection="0"/>
    <xf numFmtId="0" fontId="66" fillId="13" borderId="1147" applyNumberFormat="0" applyAlignment="0" applyProtection="0"/>
    <xf numFmtId="0" fontId="38" fillId="26" borderId="1144" applyNumberFormat="0" applyFont="0" applyAlignment="0" applyProtection="0"/>
    <xf numFmtId="0" fontId="42" fillId="46" borderId="1144" applyNumberFormat="0" applyFont="0" applyAlignment="0" applyProtection="0"/>
    <xf numFmtId="0" fontId="42" fillId="46" borderId="1144" applyNumberFormat="0" applyFont="0" applyAlignment="0" applyProtection="0"/>
    <xf numFmtId="0" fontId="38" fillId="26" borderId="1148" applyNumberFormat="0" applyFont="0" applyAlignment="0" applyProtection="0"/>
    <xf numFmtId="0" fontId="42" fillId="46" borderId="1148" applyNumberFormat="0" applyFont="0" applyAlignment="0" applyProtection="0"/>
    <xf numFmtId="0" fontId="42" fillId="46" borderId="1148" applyNumberFormat="0" applyFont="0" applyAlignment="0" applyProtection="0"/>
    <xf numFmtId="0" fontId="71" fillId="7" borderId="1153" applyNumberFormat="0" applyAlignment="0" applyProtection="0"/>
    <xf numFmtId="0" fontId="71" fillId="39" borderId="1153" applyNumberFormat="0" applyAlignment="0" applyProtection="0"/>
    <xf numFmtId="0" fontId="44" fillId="0" borderId="1154" applyNumberFormat="0" applyFill="0" applyAlignment="0" applyProtection="0"/>
    <xf numFmtId="0" fontId="44" fillId="0" borderId="1155" applyNumberFormat="0" applyFill="0" applyAlignment="0" applyProtection="0"/>
    <xf numFmtId="49" fontId="52" fillId="0" borderId="1150">
      <alignment horizontal="right" wrapText="1"/>
    </xf>
    <xf numFmtId="0" fontId="49" fillId="7" borderId="1160" applyNumberFormat="0" applyAlignment="0" applyProtection="0"/>
    <xf numFmtId="0" fontId="50" fillId="39" borderId="1160" applyNumberFormat="0" applyAlignment="0" applyProtection="0"/>
    <xf numFmtId="0" fontId="31" fillId="0" borderId="1159">
      <alignment horizontal="left" vertical="center"/>
    </xf>
    <xf numFmtId="10" fontId="57" fillId="2" borderId="1157" applyNumberFormat="0" applyBorder="0" applyAlignment="0" applyProtection="0"/>
    <xf numFmtId="0" fontId="66" fillId="35" borderId="1160" applyNumberFormat="0" applyAlignment="0" applyProtection="0"/>
    <xf numFmtId="0" fontId="66" fillId="35" borderId="1160" applyNumberFormat="0" applyAlignment="0" applyProtection="0"/>
    <xf numFmtId="0" fontId="66" fillId="13" borderId="1160" applyNumberFormat="0" applyAlignment="0" applyProtection="0"/>
    <xf numFmtId="0" fontId="38" fillId="26" borderId="1156" applyNumberFormat="0" applyFont="0" applyAlignment="0" applyProtection="0"/>
    <xf numFmtId="0" fontId="42" fillId="46" borderId="1156" applyNumberFormat="0" applyFont="0" applyAlignment="0" applyProtection="0"/>
    <xf numFmtId="0" fontId="42" fillId="46" borderId="1156" applyNumberFormat="0" applyFont="0" applyAlignment="0" applyProtection="0"/>
    <xf numFmtId="0" fontId="71" fillId="7" borderId="1161" applyNumberFormat="0" applyAlignment="0" applyProtection="0"/>
    <xf numFmtId="0" fontId="71" fillId="39" borderId="1161" applyNumberFormat="0" applyAlignment="0" applyProtection="0"/>
    <xf numFmtId="0" fontId="44" fillId="0" borderId="1162" applyNumberFormat="0" applyFill="0" applyAlignment="0" applyProtection="0"/>
    <xf numFmtId="0" fontId="44" fillId="0" borderId="1163" applyNumberFormat="0" applyFill="0" applyAlignment="0" applyProtection="0"/>
    <xf numFmtId="49" fontId="52" fillId="0" borderId="1158">
      <alignment horizontal="right" wrapText="1"/>
    </xf>
    <xf numFmtId="0" fontId="49" fillId="7" borderId="1167" applyNumberFormat="0" applyAlignment="0" applyProtection="0"/>
    <xf numFmtId="0" fontId="50" fillId="39" borderId="1167" applyNumberFormat="0" applyAlignment="0" applyProtection="0"/>
    <xf numFmtId="0" fontId="31" fillId="0" borderId="1166">
      <alignment horizontal="left" vertical="center"/>
    </xf>
    <xf numFmtId="10" fontId="57" fillId="2" borderId="1165" applyNumberFormat="0" applyBorder="0" applyAlignment="0" applyProtection="0"/>
    <xf numFmtId="0" fontId="66" fillId="35" borderId="1167" applyNumberFormat="0" applyAlignment="0" applyProtection="0"/>
    <xf numFmtId="0" fontId="66" fillId="35" borderId="1167" applyNumberFormat="0" applyAlignment="0" applyProtection="0"/>
    <xf numFmtId="0" fontId="66" fillId="13" borderId="1167" applyNumberFormat="0" applyAlignment="0" applyProtection="0"/>
    <xf numFmtId="0" fontId="38" fillId="26" borderId="1164" applyNumberFormat="0" applyFont="0" applyAlignment="0" applyProtection="0"/>
    <xf numFmtId="0" fontId="42" fillId="46" borderId="1164" applyNumberFormat="0" applyFont="0" applyAlignment="0" applyProtection="0"/>
    <xf numFmtId="0" fontId="42" fillId="46" borderId="1164" applyNumberFormat="0" applyFont="0" applyAlignment="0" applyProtection="0"/>
    <xf numFmtId="0" fontId="44" fillId="0" borderId="1174" applyNumberFormat="0" applyFill="0" applyAlignment="0" applyProtection="0"/>
    <xf numFmtId="0" fontId="44" fillId="0" borderId="1175" applyNumberFormat="0" applyFill="0" applyAlignment="0" applyProtection="0"/>
    <xf numFmtId="49" fontId="52" fillId="0" borderId="1170">
      <alignment horizontal="right" wrapText="1"/>
    </xf>
    <xf numFmtId="0" fontId="66" fillId="13" borderId="1192" applyNumberFormat="0" applyAlignment="0" applyProtection="0"/>
    <xf numFmtId="0" fontId="66" fillId="35" borderId="1192" applyNumberFormat="0" applyAlignment="0" applyProtection="0"/>
    <xf numFmtId="0" fontId="66" fillId="35" borderId="1192" applyNumberFormat="0" applyAlignment="0" applyProtection="0"/>
    <xf numFmtId="10" fontId="57" fillId="2" borderId="1189" applyNumberFormat="0" applyBorder="0" applyAlignment="0" applyProtection="0"/>
    <xf numFmtId="0" fontId="31" fillId="0" borderId="1191">
      <alignment horizontal="left" vertical="center"/>
    </xf>
    <xf numFmtId="0" fontId="50" fillId="39" borderId="1192" applyNumberFormat="0" applyAlignment="0" applyProtection="0"/>
    <xf numFmtId="0" fontId="49" fillId="7" borderId="1192" applyNumberFormat="0" applyAlignment="0" applyProtection="0"/>
    <xf numFmtId="0" fontId="49" fillId="7" borderId="1180" applyNumberFormat="0" applyAlignment="0" applyProtection="0"/>
    <xf numFmtId="0" fontId="50" fillId="39" borderId="1180" applyNumberFormat="0" applyAlignment="0" applyProtection="0"/>
    <xf numFmtId="0" fontId="31" fillId="0" borderId="1179">
      <alignment horizontal="left" vertical="center"/>
    </xf>
    <xf numFmtId="10" fontId="57" fillId="2" borderId="1177" applyNumberFormat="0" applyBorder="0" applyAlignment="0" applyProtection="0"/>
    <xf numFmtId="0" fontId="66" fillId="35" borderId="1180" applyNumberFormat="0" applyAlignment="0" applyProtection="0"/>
    <xf numFmtId="0" fontId="66" fillId="35" borderId="1180" applyNumberFormat="0" applyAlignment="0" applyProtection="0"/>
    <xf numFmtId="0" fontId="66" fillId="13" borderId="1180" applyNumberFormat="0" applyAlignment="0" applyProtection="0"/>
    <xf numFmtId="0" fontId="38" fillId="26" borderId="1176" applyNumberFormat="0" applyFont="0" applyAlignment="0" applyProtection="0"/>
    <xf numFmtId="0" fontId="42" fillId="46" borderId="1176" applyNumberFormat="0" applyFont="0" applyAlignment="0" applyProtection="0"/>
    <xf numFmtId="0" fontId="42" fillId="46" borderId="1176" applyNumberFormat="0" applyFont="0" applyAlignment="0" applyProtection="0"/>
    <xf numFmtId="49" fontId="52" fillId="0" borderId="1178">
      <alignment horizontal="right" wrapText="1"/>
    </xf>
    <xf numFmtId="0" fontId="49" fillId="7" borderId="1180" applyNumberFormat="0" applyAlignment="0" applyProtection="0"/>
    <xf numFmtId="0" fontId="50" fillId="39" borderId="1180" applyNumberFormat="0" applyAlignment="0" applyProtection="0"/>
    <xf numFmtId="0" fontId="31" fillId="0" borderId="1179">
      <alignment horizontal="left" vertical="center"/>
    </xf>
    <xf numFmtId="10" fontId="57" fillId="2" borderId="1177" applyNumberFormat="0" applyBorder="0" applyAlignment="0" applyProtection="0"/>
    <xf numFmtId="0" fontId="66" fillId="35" borderId="1180" applyNumberFormat="0" applyAlignment="0" applyProtection="0"/>
    <xf numFmtId="0" fontId="66" fillId="35" borderId="1180" applyNumberFormat="0" applyAlignment="0" applyProtection="0"/>
    <xf numFmtId="0" fontId="66" fillId="13" borderId="1180" applyNumberFormat="0" applyAlignment="0" applyProtection="0"/>
    <xf numFmtId="0" fontId="38" fillId="26" borderId="1176" applyNumberFormat="0" applyFont="0" applyAlignment="0" applyProtection="0"/>
    <xf numFmtId="0" fontId="42" fillId="46" borderId="1176" applyNumberFormat="0" applyFont="0" applyAlignment="0" applyProtection="0"/>
    <xf numFmtId="0" fontId="42" fillId="46" borderId="1176" applyNumberFormat="0" applyFont="0" applyAlignment="0" applyProtection="0"/>
    <xf numFmtId="0" fontId="71" fillId="7" borderId="1181" applyNumberFormat="0" applyAlignment="0" applyProtection="0"/>
    <xf numFmtId="0" fontId="71" fillId="39" borderId="1181" applyNumberFormat="0" applyAlignment="0" applyProtection="0"/>
    <xf numFmtId="0" fontId="44" fillId="0" borderId="1182" applyNumberFormat="0" applyFill="0" applyAlignment="0" applyProtection="0"/>
    <xf numFmtId="0" fontId="44" fillId="0" borderId="1183" applyNumberFormat="0" applyFill="0" applyAlignment="0" applyProtection="0"/>
    <xf numFmtId="49" fontId="52" fillId="0" borderId="1178">
      <alignment horizontal="right" wrapText="1"/>
    </xf>
    <xf numFmtId="0" fontId="49" fillId="7" borderId="1187" applyNumberFormat="0" applyAlignment="0" applyProtection="0"/>
    <xf numFmtId="0" fontId="50" fillId="39" borderId="1187" applyNumberFormat="0" applyAlignment="0" applyProtection="0"/>
    <xf numFmtId="0" fontId="31" fillId="0" borderId="1186">
      <alignment horizontal="left" vertical="center"/>
    </xf>
    <xf numFmtId="10" fontId="57" fillId="2" borderId="1185" applyNumberFormat="0" applyBorder="0" applyAlignment="0" applyProtection="0"/>
    <xf numFmtId="0" fontId="66" fillId="35" borderId="1187" applyNumberFormat="0" applyAlignment="0" applyProtection="0"/>
    <xf numFmtId="0" fontId="66" fillId="35" borderId="1187" applyNumberFormat="0" applyAlignment="0" applyProtection="0"/>
    <xf numFmtId="0" fontId="66" fillId="13" borderId="1187" applyNumberFormat="0" applyAlignment="0" applyProtection="0"/>
    <xf numFmtId="0" fontId="38" fillId="26" borderId="1184" applyNumberFormat="0" applyFont="0" applyAlignment="0" applyProtection="0"/>
    <xf numFmtId="0" fontId="42" fillId="46" borderId="1184" applyNumberFormat="0" applyFont="0" applyAlignment="0" applyProtection="0"/>
    <xf numFmtId="0" fontId="42" fillId="46" borderId="1184" applyNumberFormat="0" applyFont="0" applyAlignment="0" applyProtection="0"/>
    <xf numFmtId="0" fontId="38" fillId="26" borderId="1188" applyNumberFormat="0" applyFont="0" applyAlignment="0" applyProtection="0"/>
    <xf numFmtId="0" fontId="42" fillId="46" borderId="1188" applyNumberFormat="0" applyFont="0" applyAlignment="0" applyProtection="0"/>
    <xf numFmtId="0" fontId="42" fillId="46" borderId="1188" applyNumberFormat="0" applyFont="0" applyAlignment="0" applyProtection="0"/>
    <xf numFmtId="0" fontId="71" fillId="7" borderId="1193" applyNumberFormat="0" applyAlignment="0" applyProtection="0"/>
    <xf numFmtId="0" fontId="71" fillId="39" borderId="1193" applyNumberFormat="0" applyAlignment="0" applyProtection="0"/>
    <xf numFmtId="0" fontId="44" fillId="0" borderId="1194" applyNumberFormat="0" applyFill="0" applyAlignment="0" applyProtection="0"/>
    <xf numFmtId="0" fontId="44" fillId="0" borderId="1195" applyNumberFormat="0" applyFill="0" applyAlignment="0" applyProtection="0"/>
    <xf numFmtId="49" fontId="52" fillId="0" borderId="1190">
      <alignment horizontal="right" wrapText="1"/>
    </xf>
    <xf numFmtId="0" fontId="49" fillId="7" borderId="1200" applyNumberFormat="0" applyAlignment="0" applyProtection="0"/>
    <xf numFmtId="0" fontId="50" fillId="39" borderId="1200" applyNumberFormat="0" applyAlignment="0" applyProtection="0"/>
    <xf numFmtId="0" fontId="31" fillId="0" borderId="1199">
      <alignment horizontal="left" vertical="center"/>
    </xf>
    <xf numFmtId="10" fontId="57" fillId="2" borderId="1197" applyNumberFormat="0" applyBorder="0" applyAlignment="0" applyProtection="0"/>
    <xf numFmtId="0" fontId="66" fillId="35" borderId="1200" applyNumberFormat="0" applyAlignment="0" applyProtection="0"/>
    <xf numFmtId="0" fontId="66" fillId="35" borderId="1200" applyNumberFormat="0" applyAlignment="0" applyProtection="0"/>
    <xf numFmtId="0" fontId="66" fillId="13" borderId="1200" applyNumberFormat="0" applyAlignment="0" applyProtection="0"/>
    <xf numFmtId="0" fontId="38" fillId="26" borderId="1196" applyNumberFormat="0" applyFont="0" applyAlignment="0" applyProtection="0"/>
    <xf numFmtId="0" fontId="42" fillId="46" borderId="1196" applyNumberFormat="0" applyFont="0" applyAlignment="0" applyProtection="0"/>
    <xf numFmtId="0" fontId="42" fillId="46" borderId="1196" applyNumberFormat="0" applyFont="0" applyAlignment="0" applyProtection="0"/>
    <xf numFmtId="0" fontId="71" fillId="7" borderId="1201" applyNumberFormat="0" applyAlignment="0" applyProtection="0"/>
    <xf numFmtId="0" fontId="71" fillId="39" borderId="1201" applyNumberFormat="0" applyAlignment="0" applyProtection="0"/>
    <xf numFmtId="0" fontId="44" fillId="0" borderId="1202" applyNumberFormat="0" applyFill="0" applyAlignment="0" applyProtection="0"/>
    <xf numFmtId="0" fontId="44" fillId="0" borderId="1203" applyNumberFormat="0" applyFill="0" applyAlignment="0" applyProtection="0"/>
    <xf numFmtId="49" fontId="52" fillId="0" borderId="1198">
      <alignment horizontal="right" wrapText="1"/>
    </xf>
    <xf numFmtId="0" fontId="49" fillId="7" borderId="1207" applyNumberFormat="0" applyAlignment="0" applyProtection="0"/>
    <xf numFmtId="0" fontId="50" fillId="39" borderId="1207" applyNumberFormat="0" applyAlignment="0" applyProtection="0"/>
    <xf numFmtId="0" fontId="31" fillId="0" borderId="1206">
      <alignment horizontal="left" vertical="center"/>
    </xf>
    <xf numFmtId="10" fontId="57" fillId="2" borderId="1205" applyNumberFormat="0" applyBorder="0" applyAlignment="0" applyProtection="0"/>
    <xf numFmtId="0" fontId="66" fillId="35" borderId="1207" applyNumberFormat="0" applyAlignment="0" applyProtection="0"/>
    <xf numFmtId="0" fontId="66" fillId="35" borderId="1207" applyNumberFormat="0" applyAlignment="0" applyProtection="0"/>
    <xf numFmtId="0" fontId="66" fillId="13" borderId="1207" applyNumberFormat="0" applyAlignment="0" applyProtection="0"/>
    <xf numFmtId="0" fontId="38" fillId="26" borderId="1204" applyNumberFormat="0" applyFont="0" applyAlignment="0" applyProtection="0"/>
    <xf numFmtId="0" fontId="42" fillId="46" borderId="1204" applyNumberFormat="0" applyFont="0" applyAlignment="0" applyProtection="0"/>
    <xf numFmtId="0" fontId="42" fillId="46" borderId="1204" applyNumberFormat="0" applyFont="0" applyAlignment="0" applyProtection="0"/>
    <xf numFmtId="0" fontId="44" fillId="0" borderId="1214" applyNumberFormat="0" applyFill="0" applyAlignment="0" applyProtection="0"/>
    <xf numFmtId="0" fontId="44" fillId="0" borderId="1215" applyNumberFormat="0" applyFill="0" applyAlignment="0" applyProtection="0"/>
    <xf numFmtId="49" fontId="52" fillId="0" borderId="1210">
      <alignment horizontal="right" wrapText="1"/>
    </xf>
    <xf numFmtId="0" fontId="66" fillId="13" borderId="1232" applyNumberFormat="0" applyAlignment="0" applyProtection="0"/>
    <xf numFmtId="0" fontId="66" fillId="35" borderId="1232" applyNumberFormat="0" applyAlignment="0" applyProtection="0"/>
    <xf numFmtId="0" fontId="66" fillId="35" borderId="1232" applyNumberFormat="0" applyAlignment="0" applyProtection="0"/>
    <xf numFmtId="10" fontId="57" fillId="2" borderId="1229" applyNumberFormat="0" applyBorder="0" applyAlignment="0" applyProtection="0"/>
    <xf numFmtId="0" fontId="31" fillId="0" borderId="1231">
      <alignment horizontal="left" vertical="center"/>
    </xf>
    <xf numFmtId="0" fontId="50" fillId="39" borderId="1232" applyNumberFormat="0" applyAlignment="0" applyProtection="0"/>
    <xf numFmtId="0" fontId="49" fillId="7" borderId="1232" applyNumberFormat="0" applyAlignment="0" applyProtection="0"/>
    <xf numFmtId="0" fontId="49" fillId="7" borderId="1220" applyNumberFormat="0" applyAlignment="0" applyProtection="0"/>
    <xf numFmtId="0" fontId="50" fillId="39" borderId="1220" applyNumberFormat="0" applyAlignment="0" applyProtection="0"/>
    <xf numFmtId="0" fontId="31" fillId="0" borderId="1219">
      <alignment horizontal="left" vertical="center"/>
    </xf>
    <xf numFmtId="10" fontId="57" fillId="2" borderId="1217" applyNumberFormat="0" applyBorder="0" applyAlignment="0" applyProtection="0"/>
    <xf numFmtId="0" fontId="66" fillId="35" borderId="1220" applyNumberFormat="0" applyAlignment="0" applyProtection="0"/>
    <xf numFmtId="0" fontId="66" fillId="35" borderId="1220" applyNumberFormat="0" applyAlignment="0" applyProtection="0"/>
    <xf numFmtId="0" fontId="66" fillId="13" borderId="1220" applyNumberFormat="0" applyAlignment="0" applyProtection="0"/>
    <xf numFmtId="0" fontId="38" fillId="26" borderId="1216" applyNumberFormat="0" applyFont="0" applyAlignment="0" applyProtection="0"/>
    <xf numFmtId="0" fontId="42" fillId="46" borderId="1216" applyNumberFormat="0" applyFont="0" applyAlignment="0" applyProtection="0"/>
    <xf numFmtId="0" fontId="42" fillId="46" borderId="1216" applyNumberFormat="0" applyFont="0" applyAlignment="0" applyProtection="0"/>
    <xf numFmtId="49" fontId="52" fillId="0" borderId="1218">
      <alignment horizontal="right" wrapText="1"/>
    </xf>
    <xf numFmtId="0" fontId="49" fillId="7" borderId="1220" applyNumberFormat="0" applyAlignment="0" applyProtection="0"/>
    <xf numFmtId="0" fontId="50" fillId="39" borderId="1220" applyNumberFormat="0" applyAlignment="0" applyProtection="0"/>
    <xf numFmtId="0" fontId="31" fillId="0" borderId="1219">
      <alignment horizontal="left" vertical="center"/>
    </xf>
    <xf numFmtId="10" fontId="57" fillId="2" borderId="1217" applyNumberFormat="0" applyBorder="0" applyAlignment="0" applyProtection="0"/>
    <xf numFmtId="0" fontId="66" fillId="35" borderId="1220" applyNumberFormat="0" applyAlignment="0" applyProtection="0"/>
    <xf numFmtId="0" fontId="66" fillId="35" borderId="1220" applyNumberFormat="0" applyAlignment="0" applyProtection="0"/>
    <xf numFmtId="0" fontId="66" fillId="13" borderId="1220" applyNumberFormat="0" applyAlignment="0" applyProtection="0"/>
    <xf numFmtId="0" fontId="38" fillId="26" borderId="1216" applyNumberFormat="0" applyFont="0" applyAlignment="0" applyProtection="0"/>
    <xf numFmtId="0" fontId="42" fillId="46" borderId="1216" applyNumberFormat="0" applyFont="0" applyAlignment="0" applyProtection="0"/>
    <xf numFmtId="0" fontId="42" fillId="46" borderId="1216" applyNumberFormat="0" applyFont="0" applyAlignment="0" applyProtection="0"/>
    <xf numFmtId="0" fontId="71" fillId="7" borderId="1221" applyNumberFormat="0" applyAlignment="0" applyProtection="0"/>
    <xf numFmtId="0" fontId="71" fillId="39" borderId="1221" applyNumberFormat="0" applyAlignment="0" applyProtection="0"/>
    <xf numFmtId="0" fontId="44" fillId="0" borderId="1222" applyNumberFormat="0" applyFill="0" applyAlignment="0" applyProtection="0"/>
    <xf numFmtId="0" fontId="44" fillId="0" borderId="1223" applyNumberFormat="0" applyFill="0" applyAlignment="0" applyProtection="0"/>
    <xf numFmtId="49" fontId="52" fillId="0" borderId="1218">
      <alignment horizontal="right" wrapText="1"/>
    </xf>
    <xf numFmtId="0" fontId="49" fillId="7" borderId="1227" applyNumberFormat="0" applyAlignment="0" applyProtection="0"/>
    <xf numFmtId="0" fontId="50" fillId="39" borderId="1227" applyNumberFormat="0" applyAlignment="0" applyProtection="0"/>
    <xf numFmtId="0" fontId="31" fillId="0" borderId="1226">
      <alignment horizontal="left" vertical="center"/>
    </xf>
    <xf numFmtId="10" fontId="57" fillId="2" borderId="1225" applyNumberFormat="0" applyBorder="0" applyAlignment="0" applyProtection="0"/>
    <xf numFmtId="0" fontId="66" fillId="35" borderId="1227" applyNumberFormat="0" applyAlignment="0" applyProtection="0"/>
    <xf numFmtId="0" fontId="66" fillId="35" borderId="1227" applyNumberFormat="0" applyAlignment="0" applyProtection="0"/>
    <xf numFmtId="0" fontId="66" fillId="13" borderId="1227" applyNumberFormat="0" applyAlignment="0" applyProtection="0"/>
    <xf numFmtId="0" fontId="38" fillId="26" borderId="1224" applyNumberFormat="0" applyFont="0" applyAlignment="0" applyProtection="0"/>
    <xf numFmtId="0" fontId="42" fillId="46" borderId="1224" applyNumberFormat="0" applyFont="0" applyAlignment="0" applyProtection="0"/>
    <xf numFmtId="0" fontId="42" fillId="46" borderId="1224" applyNumberFormat="0" applyFont="0" applyAlignment="0" applyProtection="0"/>
    <xf numFmtId="0" fontId="38" fillId="26" borderId="1228" applyNumberFormat="0" applyFont="0" applyAlignment="0" applyProtection="0"/>
    <xf numFmtId="0" fontId="42" fillId="46" borderId="1228" applyNumberFormat="0" applyFont="0" applyAlignment="0" applyProtection="0"/>
    <xf numFmtId="0" fontId="42" fillId="46" borderId="1228" applyNumberFormat="0" applyFont="0" applyAlignment="0" applyProtection="0"/>
    <xf numFmtId="0" fontId="71" fillId="7" borderId="1233" applyNumberFormat="0" applyAlignment="0" applyProtection="0"/>
    <xf numFmtId="0" fontId="71" fillId="39" borderId="1233" applyNumberFormat="0" applyAlignment="0" applyProtection="0"/>
    <xf numFmtId="0" fontId="44" fillId="0" borderId="1234" applyNumberFormat="0" applyFill="0" applyAlignment="0" applyProtection="0"/>
    <xf numFmtId="0" fontId="44" fillId="0" borderId="1235" applyNumberFormat="0" applyFill="0" applyAlignment="0" applyProtection="0"/>
    <xf numFmtId="49" fontId="52" fillId="0" borderId="1230">
      <alignment horizontal="right" wrapText="1"/>
    </xf>
    <xf numFmtId="0" fontId="49" fillId="7" borderId="1240" applyNumberFormat="0" applyAlignment="0" applyProtection="0"/>
    <xf numFmtId="0" fontId="50" fillId="39" borderId="1240" applyNumberFormat="0" applyAlignment="0" applyProtection="0"/>
    <xf numFmtId="0" fontId="31" fillId="0" borderId="1239">
      <alignment horizontal="left" vertical="center"/>
    </xf>
    <xf numFmtId="10" fontId="57" fillId="2" borderId="1237" applyNumberFormat="0" applyBorder="0" applyAlignment="0" applyProtection="0"/>
    <xf numFmtId="0" fontId="66" fillId="35" borderId="1240" applyNumberFormat="0" applyAlignment="0" applyProtection="0"/>
    <xf numFmtId="0" fontId="66" fillId="35" borderId="1240" applyNumberFormat="0" applyAlignment="0" applyProtection="0"/>
    <xf numFmtId="0" fontId="66" fillId="13" borderId="1240" applyNumberFormat="0" applyAlignment="0" applyProtection="0"/>
    <xf numFmtId="0" fontId="38" fillId="26" borderId="1236" applyNumberFormat="0" applyFont="0" applyAlignment="0" applyProtection="0"/>
    <xf numFmtId="0" fontId="42" fillId="46" borderId="1236" applyNumberFormat="0" applyFont="0" applyAlignment="0" applyProtection="0"/>
    <xf numFmtId="0" fontId="42" fillId="46" borderId="1236" applyNumberFormat="0" applyFont="0" applyAlignment="0" applyProtection="0"/>
    <xf numFmtId="0" fontId="71" fillId="7" borderId="1241" applyNumberFormat="0" applyAlignment="0" applyProtection="0"/>
    <xf numFmtId="0" fontId="71" fillId="39" borderId="1241" applyNumberFormat="0" applyAlignment="0" applyProtection="0"/>
    <xf numFmtId="0" fontId="44" fillId="0" borderId="1242" applyNumberFormat="0" applyFill="0" applyAlignment="0" applyProtection="0"/>
    <xf numFmtId="0" fontId="44" fillId="0" borderId="1243" applyNumberFormat="0" applyFill="0" applyAlignment="0" applyProtection="0"/>
    <xf numFmtId="49" fontId="52" fillId="0" borderId="1238">
      <alignment horizontal="right" wrapText="1"/>
    </xf>
    <xf numFmtId="0" fontId="49" fillId="7" borderId="1247" applyNumberFormat="0" applyAlignment="0" applyProtection="0"/>
    <xf numFmtId="0" fontId="50" fillId="39" borderId="1247" applyNumberFormat="0" applyAlignment="0" applyProtection="0"/>
    <xf numFmtId="0" fontId="31" fillId="0" borderId="1246">
      <alignment horizontal="left" vertical="center"/>
    </xf>
    <xf numFmtId="10" fontId="57" fillId="2" borderId="1245" applyNumberFormat="0" applyBorder="0" applyAlignment="0" applyProtection="0"/>
    <xf numFmtId="0" fontId="66" fillId="35" borderId="1247" applyNumberFormat="0" applyAlignment="0" applyProtection="0"/>
    <xf numFmtId="0" fontId="66" fillId="35" borderId="1247" applyNumberFormat="0" applyAlignment="0" applyProtection="0"/>
    <xf numFmtId="0" fontId="66" fillId="13" borderId="1247" applyNumberFormat="0" applyAlignment="0" applyProtection="0"/>
    <xf numFmtId="0" fontId="38" fillId="26" borderId="1244" applyNumberFormat="0" applyFont="0" applyAlignment="0" applyProtection="0"/>
    <xf numFmtId="0" fontId="42" fillId="46" borderId="1244" applyNumberFormat="0" applyFont="0" applyAlignment="0" applyProtection="0"/>
    <xf numFmtId="0" fontId="42" fillId="46" borderId="1244" applyNumberFormat="0" applyFont="0" applyAlignment="0" applyProtection="0"/>
    <xf numFmtId="0" fontId="44" fillId="0" borderId="1254" applyNumberFormat="0" applyFill="0" applyAlignment="0" applyProtection="0"/>
    <xf numFmtId="0" fontId="44" fillId="0" borderId="1255" applyNumberFormat="0" applyFill="0" applyAlignment="0" applyProtection="0"/>
    <xf numFmtId="49" fontId="52" fillId="0" borderId="1250">
      <alignment horizontal="right" wrapText="1"/>
    </xf>
    <xf numFmtId="0" fontId="66" fillId="13" borderId="1272" applyNumberFormat="0" applyAlignment="0" applyProtection="0"/>
    <xf numFmtId="0" fontId="66" fillId="35" borderId="1272" applyNumberFormat="0" applyAlignment="0" applyProtection="0"/>
    <xf numFmtId="0" fontId="66" fillId="35" borderId="1272" applyNumberFormat="0" applyAlignment="0" applyProtection="0"/>
    <xf numFmtId="10" fontId="57" fillId="2" borderId="1269" applyNumberFormat="0" applyBorder="0" applyAlignment="0" applyProtection="0"/>
    <xf numFmtId="0" fontId="31" fillId="0" borderId="1271">
      <alignment horizontal="left" vertical="center"/>
    </xf>
    <xf numFmtId="0" fontId="50" fillId="39" borderId="1272" applyNumberFormat="0" applyAlignment="0" applyProtection="0"/>
    <xf numFmtId="0" fontId="49" fillId="7" borderId="1272" applyNumberFormat="0" applyAlignment="0" applyProtection="0"/>
    <xf numFmtId="0" fontId="49" fillId="7" borderId="1260" applyNumberFormat="0" applyAlignment="0" applyProtection="0"/>
    <xf numFmtId="0" fontId="50" fillId="39" borderId="1260" applyNumberFormat="0" applyAlignment="0" applyProtection="0"/>
    <xf numFmtId="0" fontId="31" fillId="0" borderId="1259">
      <alignment horizontal="left" vertical="center"/>
    </xf>
    <xf numFmtId="10" fontId="57" fillId="2" borderId="1257" applyNumberFormat="0" applyBorder="0" applyAlignment="0" applyProtection="0"/>
    <xf numFmtId="0" fontId="66" fillId="35" borderId="1260" applyNumberFormat="0" applyAlignment="0" applyProtection="0"/>
    <xf numFmtId="0" fontId="66" fillId="35" borderId="1260" applyNumberFormat="0" applyAlignment="0" applyProtection="0"/>
    <xf numFmtId="0" fontId="66" fillId="13" borderId="1260" applyNumberFormat="0" applyAlignment="0" applyProtection="0"/>
    <xf numFmtId="0" fontId="38" fillId="26" borderId="1256" applyNumberFormat="0" applyFont="0" applyAlignment="0" applyProtection="0"/>
    <xf numFmtId="0" fontId="42" fillId="46" borderId="1256" applyNumberFormat="0" applyFont="0" applyAlignment="0" applyProtection="0"/>
    <xf numFmtId="0" fontId="42" fillId="46" borderId="1256" applyNumberFormat="0" applyFont="0" applyAlignment="0" applyProtection="0"/>
    <xf numFmtId="49" fontId="52" fillId="0" borderId="1258">
      <alignment horizontal="right" wrapText="1"/>
    </xf>
    <xf numFmtId="0" fontId="49" fillId="7" borderId="1260" applyNumberFormat="0" applyAlignment="0" applyProtection="0"/>
    <xf numFmtId="0" fontId="50" fillId="39" borderId="1260" applyNumberFormat="0" applyAlignment="0" applyProtection="0"/>
    <xf numFmtId="0" fontId="31" fillId="0" borderId="1259">
      <alignment horizontal="left" vertical="center"/>
    </xf>
    <xf numFmtId="10" fontId="57" fillId="2" borderId="1257" applyNumberFormat="0" applyBorder="0" applyAlignment="0" applyProtection="0"/>
    <xf numFmtId="0" fontId="66" fillId="35" borderId="1260" applyNumberFormat="0" applyAlignment="0" applyProtection="0"/>
    <xf numFmtId="0" fontId="66" fillId="35" borderId="1260" applyNumberFormat="0" applyAlignment="0" applyProtection="0"/>
    <xf numFmtId="0" fontId="66" fillId="13" borderId="1260" applyNumberFormat="0" applyAlignment="0" applyProtection="0"/>
    <xf numFmtId="0" fontId="38" fillId="26" borderId="1256" applyNumberFormat="0" applyFont="0" applyAlignment="0" applyProtection="0"/>
    <xf numFmtId="0" fontId="42" fillId="46" borderId="1256" applyNumberFormat="0" applyFont="0" applyAlignment="0" applyProtection="0"/>
    <xf numFmtId="0" fontId="42" fillId="46" borderId="1256" applyNumberFormat="0" applyFont="0" applyAlignment="0" applyProtection="0"/>
    <xf numFmtId="0" fontId="71" fillId="7" borderId="1261" applyNumberFormat="0" applyAlignment="0" applyProtection="0"/>
    <xf numFmtId="0" fontId="71" fillId="39" borderId="1261" applyNumberFormat="0" applyAlignment="0" applyProtection="0"/>
    <xf numFmtId="0" fontId="44" fillId="0" borderId="1262" applyNumberFormat="0" applyFill="0" applyAlignment="0" applyProtection="0"/>
    <xf numFmtId="0" fontId="44" fillId="0" borderId="1263" applyNumberFormat="0" applyFill="0" applyAlignment="0" applyProtection="0"/>
    <xf numFmtId="49" fontId="52" fillId="0" borderId="1258">
      <alignment horizontal="right" wrapText="1"/>
    </xf>
    <xf numFmtId="0" fontId="49" fillId="7" borderId="1267" applyNumberFormat="0" applyAlignment="0" applyProtection="0"/>
    <xf numFmtId="0" fontId="50" fillId="39" borderId="1267" applyNumberFormat="0" applyAlignment="0" applyProtection="0"/>
    <xf numFmtId="0" fontId="31" fillId="0" borderId="1266">
      <alignment horizontal="left" vertical="center"/>
    </xf>
    <xf numFmtId="10" fontId="57" fillId="2" borderId="1265" applyNumberFormat="0" applyBorder="0" applyAlignment="0" applyProtection="0"/>
    <xf numFmtId="0" fontId="66" fillId="35" borderId="1267" applyNumberFormat="0" applyAlignment="0" applyProtection="0"/>
    <xf numFmtId="0" fontId="66" fillId="35" borderId="1267" applyNumberFormat="0" applyAlignment="0" applyProtection="0"/>
    <xf numFmtId="0" fontId="66" fillId="13" borderId="1267" applyNumberFormat="0" applyAlignment="0" applyProtection="0"/>
    <xf numFmtId="0" fontId="38" fillId="26" borderId="1264" applyNumberFormat="0" applyFont="0" applyAlignment="0" applyProtection="0"/>
    <xf numFmtId="0" fontId="42" fillId="46" borderId="1264" applyNumberFormat="0" applyFont="0" applyAlignment="0" applyProtection="0"/>
    <xf numFmtId="0" fontId="42" fillId="46" borderId="1264" applyNumberFormat="0" applyFont="0" applyAlignment="0" applyProtection="0"/>
    <xf numFmtId="0" fontId="38" fillId="26" borderId="1268" applyNumberFormat="0" applyFont="0" applyAlignment="0" applyProtection="0"/>
    <xf numFmtId="0" fontId="42" fillId="46" borderId="1268" applyNumberFormat="0" applyFont="0" applyAlignment="0" applyProtection="0"/>
    <xf numFmtId="0" fontId="42" fillId="46" borderId="1268" applyNumberFormat="0" applyFont="0" applyAlignment="0" applyProtection="0"/>
    <xf numFmtId="0" fontId="71" fillId="7" borderId="1273" applyNumberFormat="0" applyAlignment="0" applyProtection="0"/>
    <xf numFmtId="0" fontId="71" fillId="39" borderId="1273" applyNumberFormat="0" applyAlignment="0" applyProtection="0"/>
    <xf numFmtId="0" fontId="44" fillId="0" borderId="1274" applyNumberFormat="0" applyFill="0" applyAlignment="0" applyProtection="0"/>
    <xf numFmtId="0" fontId="44" fillId="0" borderId="1275" applyNumberFormat="0" applyFill="0" applyAlignment="0" applyProtection="0"/>
    <xf numFmtId="49" fontId="52" fillId="0" borderId="1270">
      <alignment horizontal="right" wrapText="1"/>
    </xf>
    <xf numFmtId="0" fontId="49" fillId="7" borderId="1280" applyNumberFormat="0" applyAlignment="0" applyProtection="0"/>
    <xf numFmtId="0" fontId="50" fillId="39" borderId="1280" applyNumberFormat="0" applyAlignment="0" applyProtection="0"/>
    <xf numFmtId="0" fontId="31" fillId="0" borderId="1279">
      <alignment horizontal="left" vertical="center"/>
    </xf>
    <xf numFmtId="10" fontId="57" fillId="2" borderId="1277" applyNumberFormat="0" applyBorder="0" applyAlignment="0" applyProtection="0"/>
    <xf numFmtId="0" fontId="66" fillId="35" borderId="1280" applyNumberFormat="0" applyAlignment="0" applyProtection="0"/>
    <xf numFmtId="0" fontId="66" fillId="35" borderId="1280" applyNumberFormat="0" applyAlignment="0" applyProtection="0"/>
    <xf numFmtId="0" fontId="66" fillId="13" borderId="1280" applyNumberFormat="0" applyAlignment="0" applyProtection="0"/>
    <xf numFmtId="0" fontId="38" fillId="26" borderId="1276" applyNumberFormat="0" applyFont="0" applyAlignment="0" applyProtection="0"/>
    <xf numFmtId="0" fontId="42" fillId="46" borderId="1276" applyNumberFormat="0" applyFont="0" applyAlignment="0" applyProtection="0"/>
    <xf numFmtId="0" fontId="42" fillId="46" borderId="1276" applyNumberFormat="0" applyFont="0" applyAlignment="0" applyProtection="0"/>
    <xf numFmtId="0" fontId="71" fillId="7" borderId="1281" applyNumberFormat="0" applyAlignment="0" applyProtection="0"/>
    <xf numFmtId="0" fontId="71" fillId="39" borderId="1281" applyNumberFormat="0" applyAlignment="0" applyProtection="0"/>
    <xf numFmtId="0" fontId="44" fillId="0" borderId="1282" applyNumberFormat="0" applyFill="0" applyAlignment="0" applyProtection="0"/>
    <xf numFmtId="0" fontId="44" fillId="0" borderId="1283" applyNumberFormat="0" applyFill="0" applyAlignment="0" applyProtection="0"/>
    <xf numFmtId="49" fontId="52" fillId="0" borderId="1278">
      <alignment horizontal="right" wrapText="1"/>
    </xf>
    <xf numFmtId="0" fontId="49" fillId="7" borderId="1287" applyNumberFormat="0" applyAlignment="0" applyProtection="0"/>
    <xf numFmtId="0" fontId="50" fillId="39" borderId="1287" applyNumberFormat="0" applyAlignment="0" applyProtection="0"/>
    <xf numFmtId="0" fontId="31" fillId="0" borderId="1286">
      <alignment horizontal="left" vertical="center"/>
    </xf>
    <xf numFmtId="10" fontId="57" fillId="2" borderId="1285" applyNumberFormat="0" applyBorder="0" applyAlignment="0" applyProtection="0"/>
    <xf numFmtId="0" fontId="66" fillId="35" borderId="1287" applyNumberFormat="0" applyAlignment="0" applyProtection="0"/>
    <xf numFmtId="0" fontId="66" fillId="35" borderId="1287" applyNumberFormat="0" applyAlignment="0" applyProtection="0"/>
    <xf numFmtId="0" fontId="66" fillId="13" borderId="1287" applyNumberFormat="0" applyAlignment="0" applyProtection="0"/>
    <xf numFmtId="0" fontId="38" fillId="26" borderId="1284" applyNumberFormat="0" applyFont="0" applyAlignment="0" applyProtection="0"/>
    <xf numFmtId="0" fontId="42" fillId="46" borderId="1284" applyNumberFormat="0" applyFont="0" applyAlignment="0" applyProtection="0"/>
    <xf numFmtId="0" fontId="42" fillId="46" borderId="1284" applyNumberFormat="0" applyFont="0" applyAlignment="0" applyProtection="0"/>
    <xf numFmtId="0" fontId="44" fillId="0" borderId="1294" applyNumberFormat="0" applyFill="0" applyAlignment="0" applyProtection="0"/>
    <xf numFmtId="0" fontId="44" fillId="0" borderId="1295" applyNumberFormat="0" applyFill="0" applyAlignment="0" applyProtection="0"/>
    <xf numFmtId="49" fontId="52" fillId="0" borderId="1290">
      <alignment horizontal="right" wrapText="1"/>
    </xf>
    <xf numFmtId="0" fontId="66" fillId="13" borderId="1312" applyNumberFormat="0" applyAlignment="0" applyProtection="0"/>
    <xf numFmtId="0" fontId="66" fillId="35" borderId="1312" applyNumberFormat="0" applyAlignment="0" applyProtection="0"/>
    <xf numFmtId="0" fontId="66" fillId="35" borderId="1312" applyNumberFormat="0" applyAlignment="0" applyProtection="0"/>
    <xf numFmtId="10" fontId="57" fillId="2" borderId="1309" applyNumberFormat="0" applyBorder="0" applyAlignment="0" applyProtection="0"/>
    <xf numFmtId="0" fontId="31" fillId="0" borderId="1311">
      <alignment horizontal="left" vertical="center"/>
    </xf>
    <xf numFmtId="0" fontId="50" fillId="39" borderId="1312" applyNumberFormat="0" applyAlignment="0" applyProtection="0"/>
    <xf numFmtId="0" fontId="49" fillId="7" borderId="1312" applyNumberFormat="0" applyAlignment="0" applyProtection="0"/>
    <xf numFmtId="0" fontId="49" fillId="7" borderId="1300" applyNumberFormat="0" applyAlignment="0" applyProtection="0"/>
    <xf numFmtId="0" fontId="50" fillId="39" borderId="1300" applyNumberFormat="0" applyAlignment="0" applyProtection="0"/>
    <xf numFmtId="0" fontId="31" fillId="0" borderId="1299">
      <alignment horizontal="left" vertical="center"/>
    </xf>
    <xf numFmtId="10" fontId="57" fillId="2" borderId="1297" applyNumberFormat="0" applyBorder="0" applyAlignment="0" applyProtection="0"/>
    <xf numFmtId="0" fontId="66" fillId="35" borderId="1300" applyNumberFormat="0" applyAlignment="0" applyProtection="0"/>
    <xf numFmtId="0" fontId="66" fillId="35" borderId="1300" applyNumberFormat="0" applyAlignment="0" applyProtection="0"/>
    <xf numFmtId="0" fontId="66" fillId="13" borderId="1300" applyNumberFormat="0" applyAlignment="0" applyProtection="0"/>
    <xf numFmtId="0" fontId="38" fillId="26" borderId="1296" applyNumberFormat="0" applyFont="0" applyAlignment="0" applyProtection="0"/>
    <xf numFmtId="0" fontId="42" fillId="46" borderId="1296" applyNumberFormat="0" applyFont="0" applyAlignment="0" applyProtection="0"/>
    <xf numFmtId="0" fontId="42" fillId="46" borderId="1296" applyNumberFormat="0" applyFont="0" applyAlignment="0" applyProtection="0"/>
    <xf numFmtId="49" fontId="52" fillId="0" borderId="1298">
      <alignment horizontal="right" wrapText="1"/>
    </xf>
    <xf numFmtId="0" fontId="49" fillId="7" borderId="1300" applyNumberFormat="0" applyAlignment="0" applyProtection="0"/>
    <xf numFmtId="0" fontId="50" fillId="39" borderId="1300" applyNumberFormat="0" applyAlignment="0" applyProtection="0"/>
    <xf numFmtId="0" fontId="31" fillId="0" borderId="1299">
      <alignment horizontal="left" vertical="center"/>
    </xf>
    <xf numFmtId="10" fontId="57" fillId="2" borderId="1297" applyNumberFormat="0" applyBorder="0" applyAlignment="0" applyProtection="0"/>
    <xf numFmtId="0" fontId="66" fillId="35" borderId="1300" applyNumberFormat="0" applyAlignment="0" applyProtection="0"/>
    <xf numFmtId="0" fontId="66" fillId="35" borderId="1300" applyNumberFormat="0" applyAlignment="0" applyProtection="0"/>
    <xf numFmtId="0" fontId="66" fillId="13" borderId="1300" applyNumberFormat="0" applyAlignment="0" applyProtection="0"/>
    <xf numFmtId="0" fontId="38" fillId="26" borderId="1296" applyNumberFormat="0" applyFont="0" applyAlignment="0" applyProtection="0"/>
    <xf numFmtId="0" fontId="42" fillId="46" borderId="1296" applyNumberFormat="0" applyFont="0" applyAlignment="0" applyProtection="0"/>
    <xf numFmtId="0" fontId="42" fillId="46" borderId="1296" applyNumberFormat="0" applyFont="0" applyAlignment="0" applyProtection="0"/>
    <xf numFmtId="0" fontId="71" fillId="7" borderId="1301" applyNumberFormat="0" applyAlignment="0" applyProtection="0"/>
    <xf numFmtId="0" fontId="71" fillId="39" borderId="1301" applyNumberFormat="0" applyAlignment="0" applyProtection="0"/>
    <xf numFmtId="0" fontId="44" fillId="0" borderId="1302" applyNumberFormat="0" applyFill="0" applyAlignment="0" applyProtection="0"/>
    <xf numFmtId="0" fontId="44" fillId="0" borderId="1303" applyNumberFormat="0" applyFill="0" applyAlignment="0" applyProtection="0"/>
    <xf numFmtId="49" fontId="52" fillId="0" borderId="1298">
      <alignment horizontal="right" wrapText="1"/>
    </xf>
    <xf numFmtId="0" fontId="49" fillId="7" borderId="1307" applyNumberFormat="0" applyAlignment="0" applyProtection="0"/>
    <xf numFmtId="0" fontId="50" fillId="39" borderId="1307" applyNumberFormat="0" applyAlignment="0" applyProtection="0"/>
    <xf numFmtId="0" fontId="31" fillId="0" borderId="1306">
      <alignment horizontal="left" vertical="center"/>
    </xf>
    <xf numFmtId="10" fontId="57" fillId="2" borderId="1305" applyNumberFormat="0" applyBorder="0" applyAlignment="0" applyProtection="0"/>
    <xf numFmtId="0" fontId="66" fillId="35" borderId="1307" applyNumberFormat="0" applyAlignment="0" applyProtection="0"/>
    <xf numFmtId="0" fontId="66" fillId="35" borderId="1307" applyNumberFormat="0" applyAlignment="0" applyProtection="0"/>
    <xf numFmtId="0" fontId="66" fillId="13" borderId="1307" applyNumberFormat="0" applyAlignment="0" applyProtection="0"/>
    <xf numFmtId="0" fontId="38" fillId="2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38" fillId="26" borderId="1308" applyNumberFormat="0" applyFont="0" applyAlignment="0" applyProtection="0"/>
    <xf numFmtId="0" fontId="42" fillId="46" borderId="1308" applyNumberFormat="0" applyFont="0" applyAlignment="0" applyProtection="0"/>
    <xf numFmtId="0" fontId="42" fillId="46" borderId="1308" applyNumberFormat="0" applyFont="0" applyAlignment="0" applyProtection="0"/>
    <xf numFmtId="0" fontId="71" fillId="7" borderId="1313" applyNumberFormat="0" applyAlignment="0" applyProtection="0"/>
    <xf numFmtId="0" fontId="71" fillId="39" borderId="1313" applyNumberFormat="0" applyAlignment="0" applyProtection="0"/>
    <xf numFmtId="0" fontId="44" fillId="0" borderId="1314" applyNumberFormat="0" applyFill="0" applyAlignment="0" applyProtection="0"/>
    <xf numFmtId="0" fontId="44" fillId="0" borderId="1315" applyNumberFormat="0" applyFill="0" applyAlignment="0" applyProtection="0"/>
    <xf numFmtId="49" fontId="52" fillId="0" borderId="1310">
      <alignment horizontal="right" wrapText="1"/>
    </xf>
    <xf numFmtId="0" fontId="49" fillId="7" borderId="1320" applyNumberFormat="0" applyAlignment="0" applyProtection="0"/>
    <xf numFmtId="0" fontId="50" fillId="39" borderId="1320" applyNumberFormat="0" applyAlignment="0" applyProtection="0"/>
    <xf numFmtId="0" fontId="31" fillId="0" borderId="1319">
      <alignment horizontal="left" vertical="center"/>
    </xf>
    <xf numFmtId="10" fontId="57" fillId="2" borderId="1317" applyNumberFormat="0" applyBorder="0" applyAlignment="0" applyProtection="0"/>
    <xf numFmtId="0" fontId="66" fillId="35" borderId="1320" applyNumberFormat="0" applyAlignment="0" applyProtection="0"/>
    <xf numFmtId="0" fontId="66" fillId="35" borderId="1320" applyNumberFormat="0" applyAlignment="0" applyProtection="0"/>
    <xf numFmtId="0" fontId="66" fillId="13" borderId="1320" applyNumberFormat="0" applyAlignment="0" applyProtection="0"/>
    <xf numFmtId="0" fontId="38" fillId="26" borderId="1316" applyNumberFormat="0" applyFont="0" applyAlignment="0" applyProtection="0"/>
    <xf numFmtId="0" fontId="42" fillId="46" borderId="1316" applyNumberFormat="0" applyFont="0" applyAlignment="0" applyProtection="0"/>
    <xf numFmtId="0" fontId="42" fillId="46" borderId="1316" applyNumberFormat="0" applyFont="0" applyAlignment="0" applyProtection="0"/>
    <xf numFmtId="0" fontId="71" fillId="7" borderId="1321" applyNumberFormat="0" applyAlignment="0" applyProtection="0"/>
    <xf numFmtId="0" fontId="71" fillId="39" borderId="1321" applyNumberFormat="0" applyAlignment="0" applyProtection="0"/>
    <xf numFmtId="0" fontId="44" fillId="0" borderId="1322" applyNumberFormat="0" applyFill="0" applyAlignment="0" applyProtection="0"/>
    <xf numFmtId="0" fontId="44" fillId="0" borderId="1323" applyNumberFormat="0" applyFill="0" applyAlignment="0" applyProtection="0"/>
    <xf numFmtId="49" fontId="52" fillId="0" borderId="1318">
      <alignment horizontal="right" wrapText="1"/>
    </xf>
    <xf numFmtId="0" fontId="49" fillId="7" borderId="1327" applyNumberFormat="0" applyAlignment="0" applyProtection="0"/>
    <xf numFmtId="0" fontId="50" fillId="39" borderId="1327" applyNumberFormat="0" applyAlignment="0" applyProtection="0"/>
    <xf numFmtId="0" fontId="31" fillId="0" borderId="1326">
      <alignment horizontal="left" vertical="center"/>
    </xf>
    <xf numFmtId="10" fontId="57" fillId="2" borderId="1325" applyNumberFormat="0" applyBorder="0" applyAlignment="0" applyProtection="0"/>
    <xf numFmtId="0" fontId="66" fillId="35" borderId="1327" applyNumberFormat="0" applyAlignment="0" applyProtection="0"/>
    <xf numFmtId="0" fontId="66" fillId="35" borderId="1327" applyNumberFormat="0" applyAlignment="0" applyProtection="0"/>
    <xf numFmtId="0" fontId="66" fillId="13" borderId="1327" applyNumberFormat="0" applyAlignment="0" applyProtection="0"/>
    <xf numFmtId="0" fontId="38" fillId="26" borderId="1324" applyNumberFormat="0" applyFont="0" applyAlignment="0" applyProtection="0"/>
    <xf numFmtId="0" fontId="42" fillId="46" borderId="1324" applyNumberFormat="0" applyFont="0" applyAlignment="0" applyProtection="0"/>
    <xf numFmtId="0" fontId="42" fillId="46" borderId="1324" applyNumberFormat="0" applyFont="0" applyAlignment="0" applyProtection="0"/>
    <xf numFmtId="0" fontId="38" fillId="26" borderId="1328" applyNumberFormat="0" applyFont="0" applyAlignment="0" applyProtection="0"/>
    <xf numFmtId="0" fontId="42" fillId="46" borderId="1328" applyNumberFormat="0" applyFont="0" applyAlignment="0" applyProtection="0"/>
    <xf numFmtId="0" fontId="42" fillId="46" borderId="1328" applyNumberFormat="0" applyFont="0" applyAlignment="0" applyProtection="0"/>
    <xf numFmtId="0" fontId="71" fillId="7" borderId="1333" applyNumberFormat="0" applyAlignment="0" applyProtection="0"/>
    <xf numFmtId="0" fontId="71" fillId="39" borderId="1333" applyNumberFormat="0" applyAlignment="0" applyProtection="0"/>
    <xf numFmtId="0" fontId="44" fillId="0" borderId="1334" applyNumberFormat="0" applyFill="0" applyAlignment="0" applyProtection="0"/>
    <xf numFmtId="0" fontId="44" fillId="0" borderId="1335" applyNumberFormat="0" applyFill="0" applyAlignment="0" applyProtection="0"/>
    <xf numFmtId="49" fontId="52" fillId="0" borderId="1330">
      <alignment horizontal="right" wrapText="1"/>
    </xf>
    <xf numFmtId="0" fontId="66" fillId="13" borderId="1352" applyNumberFormat="0" applyAlignment="0" applyProtection="0"/>
    <xf numFmtId="0" fontId="66" fillId="35" borderId="1352" applyNumberFormat="0" applyAlignment="0" applyProtection="0"/>
    <xf numFmtId="0" fontId="66" fillId="35" borderId="1352" applyNumberFormat="0" applyAlignment="0" applyProtection="0"/>
    <xf numFmtId="10" fontId="57" fillId="2" borderId="1349" applyNumberFormat="0" applyBorder="0" applyAlignment="0" applyProtection="0"/>
    <xf numFmtId="0" fontId="31" fillId="0" borderId="1351">
      <alignment horizontal="left" vertical="center"/>
    </xf>
    <xf numFmtId="0" fontId="50" fillId="39" borderId="1352" applyNumberFormat="0" applyAlignment="0" applyProtection="0"/>
    <xf numFmtId="0" fontId="49" fillId="7" borderId="1352" applyNumberFormat="0" applyAlignment="0" applyProtection="0"/>
    <xf numFmtId="0" fontId="49" fillId="7" borderId="1340" applyNumberFormat="0" applyAlignment="0" applyProtection="0"/>
    <xf numFmtId="0" fontId="50" fillId="39" borderId="1340" applyNumberFormat="0" applyAlignment="0" applyProtection="0"/>
    <xf numFmtId="0" fontId="31" fillId="0" borderId="1339">
      <alignment horizontal="left" vertical="center"/>
    </xf>
    <xf numFmtId="10" fontId="57" fillId="2" borderId="1337" applyNumberFormat="0" applyBorder="0" applyAlignment="0" applyProtection="0"/>
    <xf numFmtId="0" fontId="66" fillId="35" borderId="1340" applyNumberFormat="0" applyAlignment="0" applyProtection="0"/>
    <xf numFmtId="0" fontId="66" fillId="35" borderId="1340" applyNumberFormat="0" applyAlignment="0" applyProtection="0"/>
    <xf numFmtId="0" fontId="66" fillId="13" borderId="1340" applyNumberFormat="0" applyAlignment="0" applyProtection="0"/>
    <xf numFmtId="0" fontId="38" fillId="26" borderId="1336" applyNumberFormat="0" applyFont="0" applyAlignment="0" applyProtection="0"/>
    <xf numFmtId="0" fontId="42" fillId="46" borderId="1336" applyNumberFormat="0" applyFont="0" applyAlignment="0" applyProtection="0"/>
    <xf numFmtId="0" fontId="42" fillId="46" borderId="1336" applyNumberFormat="0" applyFont="0" applyAlignment="0" applyProtection="0"/>
    <xf numFmtId="49" fontId="52" fillId="0" borderId="1338">
      <alignment horizontal="right" wrapText="1"/>
    </xf>
    <xf numFmtId="0" fontId="49" fillId="7" borderId="1340" applyNumberFormat="0" applyAlignment="0" applyProtection="0"/>
    <xf numFmtId="0" fontId="50" fillId="39" borderId="1340" applyNumberFormat="0" applyAlignment="0" applyProtection="0"/>
    <xf numFmtId="0" fontId="31" fillId="0" borderId="1339">
      <alignment horizontal="left" vertical="center"/>
    </xf>
    <xf numFmtId="10" fontId="57" fillId="2" borderId="1337" applyNumberFormat="0" applyBorder="0" applyAlignment="0" applyProtection="0"/>
    <xf numFmtId="0" fontId="66" fillId="35" borderId="1340" applyNumberFormat="0" applyAlignment="0" applyProtection="0"/>
    <xf numFmtId="0" fontId="66" fillId="35" borderId="1340" applyNumberFormat="0" applyAlignment="0" applyProtection="0"/>
    <xf numFmtId="0" fontId="66" fillId="13" borderId="1340" applyNumberFormat="0" applyAlignment="0" applyProtection="0"/>
    <xf numFmtId="0" fontId="38" fillId="26" borderId="1336" applyNumberFormat="0" applyFont="0" applyAlignment="0" applyProtection="0"/>
    <xf numFmtId="0" fontId="42" fillId="46" borderId="1336" applyNumberFormat="0" applyFont="0" applyAlignment="0" applyProtection="0"/>
    <xf numFmtId="0" fontId="42" fillId="46" borderId="1336" applyNumberFormat="0" applyFont="0" applyAlignment="0" applyProtection="0"/>
    <xf numFmtId="0" fontId="71" fillId="7" borderId="1341" applyNumberFormat="0" applyAlignment="0" applyProtection="0"/>
    <xf numFmtId="0" fontId="71" fillId="39" borderId="1341" applyNumberFormat="0" applyAlignment="0" applyProtection="0"/>
    <xf numFmtId="0" fontId="44" fillId="0" borderId="1342" applyNumberFormat="0" applyFill="0" applyAlignment="0" applyProtection="0"/>
    <xf numFmtId="0" fontId="44" fillId="0" borderId="1343" applyNumberFormat="0" applyFill="0" applyAlignment="0" applyProtection="0"/>
    <xf numFmtId="49" fontId="52" fillId="0" borderId="1338">
      <alignment horizontal="right" wrapText="1"/>
    </xf>
    <xf numFmtId="0" fontId="49" fillId="7" borderId="1347" applyNumberFormat="0" applyAlignment="0" applyProtection="0"/>
    <xf numFmtId="0" fontId="50" fillId="39" borderId="1347" applyNumberFormat="0" applyAlignment="0" applyProtection="0"/>
    <xf numFmtId="0" fontId="31" fillId="0" borderId="1346">
      <alignment horizontal="left" vertical="center"/>
    </xf>
    <xf numFmtId="10" fontId="57" fillId="2" borderId="1345" applyNumberFormat="0" applyBorder="0" applyAlignment="0" applyProtection="0"/>
    <xf numFmtId="0" fontId="66" fillId="35" borderId="1347" applyNumberFormat="0" applyAlignment="0" applyProtection="0"/>
    <xf numFmtId="0" fontId="66" fillId="35" borderId="1347" applyNumberFormat="0" applyAlignment="0" applyProtection="0"/>
    <xf numFmtId="0" fontId="66" fillId="13" borderId="1347" applyNumberFormat="0" applyAlignment="0" applyProtection="0"/>
    <xf numFmtId="0" fontId="38" fillId="26" borderId="1344" applyNumberFormat="0" applyFont="0" applyAlignment="0" applyProtection="0"/>
    <xf numFmtId="0" fontId="42" fillId="46" borderId="1344" applyNumberFormat="0" applyFont="0" applyAlignment="0" applyProtection="0"/>
    <xf numFmtId="0" fontId="42" fillId="46" borderId="1344" applyNumberFormat="0" applyFont="0" applyAlignment="0" applyProtection="0"/>
    <xf numFmtId="0" fontId="38" fillId="26" borderId="1348" applyNumberFormat="0" applyFont="0" applyAlignment="0" applyProtection="0"/>
    <xf numFmtId="0" fontId="42" fillId="46" borderId="1348" applyNumberFormat="0" applyFont="0" applyAlignment="0" applyProtection="0"/>
    <xf numFmtId="0" fontId="42" fillId="46" borderId="1348" applyNumberFormat="0" applyFont="0" applyAlignment="0" applyProtection="0"/>
    <xf numFmtId="0" fontId="71" fillId="7" borderId="1353" applyNumberFormat="0" applyAlignment="0" applyProtection="0"/>
    <xf numFmtId="0" fontId="71" fillId="39" borderId="1353" applyNumberFormat="0" applyAlignment="0" applyProtection="0"/>
    <xf numFmtId="0" fontId="44" fillId="0" borderId="1354" applyNumberFormat="0" applyFill="0" applyAlignment="0" applyProtection="0"/>
    <xf numFmtId="0" fontId="44" fillId="0" borderId="1355" applyNumberFormat="0" applyFill="0" applyAlignment="0" applyProtection="0"/>
    <xf numFmtId="49" fontId="52" fillId="0" borderId="1350">
      <alignment horizontal="right" wrapText="1"/>
    </xf>
    <xf numFmtId="0" fontId="49" fillId="7" borderId="1360" applyNumberFormat="0" applyAlignment="0" applyProtection="0"/>
    <xf numFmtId="0" fontId="50" fillId="39" borderId="1360" applyNumberFormat="0" applyAlignment="0" applyProtection="0"/>
    <xf numFmtId="0" fontId="31" fillId="0" borderId="1359">
      <alignment horizontal="left" vertical="center"/>
    </xf>
    <xf numFmtId="10" fontId="57" fillId="2" borderId="1357" applyNumberFormat="0" applyBorder="0" applyAlignment="0" applyProtection="0"/>
    <xf numFmtId="0" fontId="66" fillId="35" borderId="1360" applyNumberFormat="0" applyAlignment="0" applyProtection="0"/>
    <xf numFmtId="0" fontId="66" fillId="35" borderId="1360" applyNumberFormat="0" applyAlignment="0" applyProtection="0"/>
    <xf numFmtId="0" fontId="66" fillId="13" borderId="1360" applyNumberFormat="0" applyAlignment="0" applyProtection="0"/>
    <xf numFmtId="0" fontId="38" fillId="26" borderId="1356" applyNumberFormat="0" applyFont="0" applyAlignment="0" applyProtection="0"/>
    <xf numFmtId="0" fontId="42" fillId="46" borderId="1356" applyNumberFormat="0" applyFont="0" applyAlignment="0" applyProtection="0"/>
    <xf numFmtId="0" fontId="42" fillId="46" borderId="1356" applyNumberFormat="0" applyFont="0" applyAlignment="0" applyProtection="0"/>
    <xf numFmtId="0" fontId="71" fillId="7" borderId="1361" applyNumberFormat="0" applyAlignment="0" applyProtection="0"/>
    <xf numFmtId="0" fontId="71" fillId="39" borderId="1361" applyNumberFormat="0" applyAlignment="0" applyProtection="0"/>
    <xf numFmtId="0" fontId="44" fillId="0" borderId="1362" applyNumberFormat="0" applyFill="0" applyAlignment="0" applyProtection="0"/>
    <xf numFmtId="0" fontId="44" fillId="0" borderId="1363" applyNumberFormat="0" applyFill="0" applyAlignment="0" applyProtection="0"/>
    <xf numFmtId="49" fontId="52" fillId="0" borderId="1358">
      <alignment horizontal="right" wrapText="1"/>
    </xf>
    <xf numFmtId="0" fontId="49" fillId="7" borderId="1367" applyNumberFormat="0" applyAlignment="0" applyProtection="0"/>
    <xf numFmtId="0" fontId="50" fillId="39" borderId="1367" applyNumberFormat="0" applyAlignment="0" applyProtection="0"/>
    <xf numFmtId="0" fontId="31" fillId="0" borderId="1366">
      <alignment horizontal="left" vertical="center"/>
    </xf>
    <xf numFmtId="10" fontId="57" fillId="2" borderId="1365" applyNumberFormat="0" applyBorder="0" applyAlignment="0" applyProtection="0"/>
    <xf numFmtId="0" fontId="66" fillId="35" borderId="1367" applyNumberFormat="0" applyAlignment="0" applyProtection="0"/>
    <xf numFmtId="0" fontId="66" fillId="35" borderId="1367" applyNumberFormat="0" applyAlignment="0" applyProtection="0"/>
    <xf numFmtId="0" fontId="66" fillId="13" borderId="1367" applyNumberFormat="0" applyAlignment="0" applyProtection="0"/>
    <xf numFmtId="0" fontId="38" fillId="26" borderId="1364" applyNumberFormat="0" applyFont="0" applyAlignment="0" applyProtection="0"/>
    <xf numFmtId="0" fontId="42" fillId="46" borderId="1364" applyNumberFormat="0" applyFont="0" applyAlignment="0" applyProtection="0"/>
    <xf numFmtId="0" fontId="42" fillId="46" borderId="1364" applyNumberFormat="0" applyFont="0" applyAlignment="0" applyProtection="0"/>
    <xf numFmtId="0" fontId="25" fillId="0" borderId="0"/>
    <xf numFmtId="0" fontId="30" fillId="0" borderId="0"/>
    <xf numFmtId="0" fontId="25" fillId="55" borderId="0" applyNumberFormat="0" applyBorder="0" applyAlignment="0" applyProtection="0"/>
    <xf numFmtId="0" fontId="25" fillId="55" borderId="0" applyNumberFormat="0" applyBorder="0" applyAlignment="0" applyProtection="0"/>
    <xf numFmtId="0" fontId="25" fillId="55" borderId="0" applyNumberFormat="0" applyBorder="0" applyAlignment="0" applyProtection="0"/>
    <xf numFmtId="0" fontId="25" fillId="55" borderId="0" applyNumberFormat="0" applyBorder="0" applyAlignment="0" applyProtection="0"/>
    <xf numFmtId="0" fontId="25" fillId="55" borderId="0" applyNumberFormat="0" applyBorder="0" applyAlignment="0" applyProtection="0"/>
    <xf numFmtId="0" fontId="25" fillId="55" borderId="0" applyNumberFormat="0" applyBorder="0" applyAlignment="0" applyProtection="0"/>
    <xf numFmtId="0" fontId="25" fillId="55" borderId="0" applyNumberFormat="0" applyBorder="0" applyAlignment="0" applyProtection="0"/>
    <xf numFmtId="0" fontId="25" fillId="55" borderId="0" applyNumberFormat="0" applyBorder="0" applyAlignment="0" applyProtection="0"/>
    <xf numFmtId="0" fontId="25" fillId="55" borderId="0" applyNumberFormat="0" applyBorder="0" applyAlignment="0" applyProtection="0"/>
    <xf numFmtId="0" fontId="25" fillId="55" borderId="0" applyNumberFormat="0" applyBorder="0" applyAlignment="0" applyProtection="0"/>
    <xf numFmtId="0" fontId="25" fillId="55" borderId="0" applyNumberFormat="0" applyBorder="0" applyAlignment="0" applyProtection="0"/>
    <xf numFmtId="0" fontId="25" fillId="55" borderId="0" applyNumberFormat="0" applyBorder="0" applyAlignment="0" applyProtection="0"/>
    <xf numFmtId="0" fontId="25" fillId="55" borderId="0" applyNumberFormat="0" applyBorder="0" applyAlignment="0" applyProtection="0"/>
    <xf numFmtId="0" fontId="25" fillId="55" borderId="0" applyNumberFormat="0" applyBorder="0" applyAlignment="0" applyProtection="0"/>
    <xf numFmtId="0" fontId="25" fillId="55" borderId="0" applyNumberFormat="0" applyBorder="0" applyAlignment="0" applyProtection="0"/>
    <xf numFmtId="0" fontId="25" fillId="55" borderId="0" applyNumberFormat="0" applyBorder="0" applyAlignment="0" applyProtection="0"/>
    <xf numFmtId="0" fontId="25" fillId="55" borderId="0" applyNumberFormat="0" applyBorder="0" applyAlignment="0" applyProtection="0"/>
    <xf numFmtId="0" fontId="25" fillId="59" borderId="0" applyNumberFormat="0" applyBorder="0" applyAlignment="0" applyProtection="0"/>
    <xf numFmtId="0" fontId="25" fillId="59" borderId="0" applyNumberFormat="0" applyBorder="0" applyAlignment="0" applyProtection="0"/>
    <xf numFmtId="0" fontId="25" fillId="59" borderId="0" applyNumberFormat="0" applyBorder="0" applyAlignment="0" applyProtection="0"/>
    <xf numFmtId="0" fontId="25" fillId="59" borderId="0" applyNumberFormat="0" applyBorder="0" applyAlignment="0" applyProtection="0"/>
    <xf numFmtId="0" fontId="25" fillId="59" borderId="0" applyNumberFormat="0" applyBorder="0" applyAlignment="0" applyProtection="0"/>
    <xf numFmtId="0" fontId="25" fillId="59" borderId="0" applyNumberFormat="0" applyBorder="0" applyAlignment="0" applyProtection="0"/>
    <xf numFmtId="0" fontId="25" fillId="59" borderId="0" applyNumberFormat="0" applyBorder="0" applyAlignment="0" applyProtection="0"/>
    <xf numFmtId="0" fontId="25" fillId="59" borderId="0" applyNumberFormat="0" applyBorder="0" applyAlignment="0" applyProtection="0"/>
    <xf numFmtId="0" fontId="25" fillId="59" borderId="0" applyNumberFormat="0" applyBorder="0" applyAlignment="0" applyProtection="0"/>
    <xf numFmtId="0" fontId="25" fillId="59" borderId="0" applyNumberFormat="0" applyBorder="0" applyAlignment="0" applyProtection="0"/>
    <xf numFmtId="0" fontId="25" fillId="59" borderId="0" applyNumberFormat="0" applyBorder="0" applyAlignment="0" applyProtection="0"/>
    <xf numFmtId="0" fontId="25" fillId="59" borderId="0" applyNumberFormat="0" applyBorder="0" applyAlignment="0" applyProtection="0"/>
    <xf numFmtId="0" fontId="25" fillId="59" borderId="0" applyNumberFormat="0" applyBorder="0" applyAlignment="0" applyProtection="0"/>
    <xf numFmtId="0" fontId="25" fillId="59" borderId="0" applyNumberFormat="0" applyBorder="0" applyAlignment="0" applyProtection="0"/>
    <xf numFmtId="0" fontId="25" fillId="59" borderId="0" applyNumberFormat="0" applyBorder="0" applyAlignment="0" applyProtection="0"/>
    <xf numFmtId="0" fontId="25" fillId="59" borderId="0" applyNumberFormat="0" applyBorder="0" applyAlignment="0" applyProtection="0"/>
    <xf numFmtId="0" fontId="25" fillId="59" borderId="0" applyNumberFormat="0" applyBorder="0" applyAlignment="0" applyProtection="0"/>
    <xf numFmtId="0" fontId="25" fillId="63" borderId="0" applyNumberFormat="0" applyBorder="0" applyAlignment="0" applyProtection="0"/>
    <xf numFmtId="0" fontId="25" fillId="63" borderId="0" applyNumberFormat="0" applyBorder="0" applyAlignment="0" applyProtection="0"/>
    <xf numFmtId="0" fontId="25" fillId="63" borderId="0" applyNumberFormat="0" applyBorder="0" applyAlignment="0" applyProtection="0"/>
    <xf numFmtId="0" fontId="25" fillId="63" borderId="0" applyNumberFormat="0" applyBorder="0" applyAlignment="0" applyProtection="0"/>
    <xf numFmtId="0" fontId="25" fillId="63" borderId="0" applyNumberFormat="0" applyBorder="0" applyAlignment="0" applyProtection="0"/>
    <xf numFmtId="0" fontId="25" fillId="63" borderId="0" applyNumberFormat="0" applyBorder="0" applyAlignment="0" applyProtection="0"/>
    <xf numFmtId="0" fontId="25" fillId="63" borderId="0" applyNumberFormat="0" applyBorder="0" applyAlignment="0" applyProtection="0"/>
    <xf numFmtId="0" fontId="25" fillId="63" borderId="0" applyNumberFormat="0" applyBorder="0" applyAlignment="0" applyProtection="0"/>
    <xf numFmtId="0" fontId="25" fillId="63" borderId="0" applyNumberFormat="0" applyBorder="0" applyAlignment="0" applyProtection="0"/>
    <xf numFmtId="0" fontId="25" fillId="63" borderId="0" applyNumberFormat="0" applyBorder="0" applyAlignment="0" applyProtection="0"/>
    <xf numFmtId="0" fontId="25" fillId="63" borderId="0" applyNumberFormat="0" applyBorder="0" applyAlignment="0" applyProtection="0"/>
    <xf numFmtId="0" fontId="25" fillId="63" borderId="0" applyNumberFormat="0" applyBorder="0" applyAlignment="0" applyProtection="0"/>
    <xf numFmtId="0" fontId="25" fillId="63" borderId="0" applyNumberFormat="0" applyBorder="0" applyAlignment="0" applyProtection="0"/>
    <xf numFmtId="0" fontId="25" fillId="63" borderId="0" applyNumberFormat="0" applyBorder="0" applyAlignment="0" applyProtection="0"/>
    <xf numFmtId="0" fontId="25" fillId="63" borderId="0" applyNumberFormat="0" applyBorder="0" applyAlignment="0" applyProtection="0"/>
    <xf numFmtId="0" fontId="25" fillId="63" borderId="0" applyNumberFormat="0" applyBorder="0" applyAlignment="0" applyProtection="0"/>
    <xf numFmtId="0" fontId="25" fillId="63" borderId="0" applyNumberFormat="0" applyBorder="0" applyAlignment="0" applyProtection="0"/>
    <xf numFmtId="0" fontId="25" fillId="67" borderId="0" applyNumberFormat="0" applyBorder="0" applyAlignment="0" applyProtection="0"/>
    <xf numFmtId="0" fontId="25" fillId="67" borderId="0" applyNumberFormat="0" applyBorder="0" applyAlignment="0" applyProtection="0"/>
    <xf numFmtId="0" fontId="25" fillId="67" borderId="0" applyNumberFormat="0" applyBorder="0" applyAlignment="0" applyProtection="0"/>
    <xf numFmtId="0" fontId="25" fillId="67" borderId="0" applyNumberFormat="0" applyBorder="0" applyAlignment="0" applyProtection="0"/>
    <xf numFmtId="0" fontId="25" fillId="67" borderId="0" applyNumberFormat="0" applyBorder="0" applyAlignment="0" applyProtection="0"/>
    <xf numFmtId="0" fontId="25" fillId="67" borderId="0" applyNumberFormat="0" applyBorder="0" applyAlignment="0" applyProtection="0"/>
    <xf numFmtId="0" fontId="25" fillId="67" borderId="0" applyNumberFormat="0" applyBorder="0" applyAlignment="0" applyProtection="0"/>
    <xf numFmtId="0" fontId="25" fillId="67" borderId="0" applyNumberFormat="0" applyBorder="0" applyAlignment="0" applyProtection="0"/>
    <xf numFmtId="0" fontId="25" fillId="67" borderId="0" applyNumberFormat="0" applyBorder="0" applyAlignment="0" applyProtection="0"/>
    <xf numFmtId="0" fontId="25" fillId="67" borderId="0" applyNumberFormat="0" applyBorder="0" applyAlignment="0" applyProtection="0"/>
    <xf numFmtId="0" fontId="25" fillId="67" borderId="0" applyNumberFormat="0" applyBorder="0" applyAlignment="0" applyProtection="0"/>
    <xf numFmtId="0" fontId="25" fillId="67" borderId="0" applyNumberFormat="0" applyBorder="0" applyAlignment="0" applyProtection="0"/>
    <xf numFmtId="0" fontId="25" fillId="67" borderId="0" applyNumberFormat="0" applyBorder="0" applyAlignment="0" applyProtection="0"/>
    <xf numFmtId="0" fontId="25" fillId="67" borderId="0" applyNumberFormat="0" applyBorder="0" applyAlignment="0" applyProtection="0"/>
    <xf numFmtId="0" fontId="25" fillId="67" borderId="0" applyNumberFormat="0" applyBorder="0" applyAlignment="0" applyProtection="0"/>
    <xf numFmtId="0" fontId="25" fillId="67" borderId="0" applyNumberFormat="0" applyBorder="0" applyAlignment="0" applyProtection="0"/>
    <xf numFmtId="0" fontId="25" fillId="67" borderId="0" applyNumberFormat="0" applyBorder="0" applyAlignment="0" applyProtection="0"/>
    <xf numFmtId="0" fontId="25" fillId="71" borderId="0" applyNumberFormat="0" applyBorder="0" applyAlignment="0" applyProtection="0"/>
    <xf numFmtId="0" fontId="25" fillId="71" borderId="0" applyNumberFormat="0" applyBorder="0" applyAlignment="0" applyProtection="0"/>
    <xf numFmtId="0" fontId="25" fillId="71" borderId="0" applyNumberFormat="0" applyBorder="0" applyAlignment="0" applyProtection="0"/>
    <xf numFmtId="0" fontId="25" fillId="71" borderId="0" applyNumberFormat="0" applyBorder="0" applyAlignment="0" applyProtection="0"/>
    <xf numFmtId="0" fontId="25" fillId="71" borderId="0" applyNumberFormat="0" applyBorder="0" applyAlignment="0" applyProtection="0"/>
    <xf numFmtId="0" fontId="25" fillId="71" borderId="0" applyNumberFormat="0" applyBorder="0" applyAlignment="0" applyProtection="0"/>
    <xf numFmtId="0" fontId="25" fillId="71" borderId="0" applyNumberFormat="0" applyBorder="0" applyAlignment="0" applyProtection="0"/>
    <xf numFmtId="0" fontId="25" fillId="71" borderId="0" applyNumberFormat="0" applyBorder="0" applyAlignment="0" applyProtection="0"/>
    <xf numFmtId="0" fontId="25" fillId="71" borderId="0" applyNumberFormat="0" applyBorder="0" applyAlignment="0" applyProtection="0"/>
    <xf numFmtId="0" fontId="25" fillId="71" borderId="0" applyNumberFormat="0" applyBorder="0" applyAlignment="0" applyProtection="0"/>
    <xf numFmtId="0" fontId="25" fillId="71" borderId="0" applyNumberFormat="0" applyBorder="0" applyAlignment="0" applyProtection="0"/>
    <xf numFmtId="0" fontId="25" fillId="71" borderId="0" applyNumberFormat="0" applyBorder="0" applyAlignment="0" applyProtection="0"/>
    <xf numFmtId="0" fontId="25" fillId="71" borderId="0" applyNumberFormat="0" applyBorder="0" applyAlignment="0" applyProtection="0"/>
    <xf numFmtId="0" fontId="25" fillId="71" borderId="0" applyNumberFormat="0" applyBorder="0" applyAlignment="0" applyProtection="0"/>
    <xf numFmtId="0" fontId="25" fillId="71" borderId="0" applyNumberFormat="0" applyBorder="0" applyAlignment="0" applyProtection="0"/>
    <xf numFmtId="0" fontId="25" fillId="71" borderId="0" applyNumberFormat="0" applyBorder="0" applyAlignment="0" applyProtection="0"/>
    <xf numFmtId="0" fontId="25" fillId="71" borderId="0" applyNumberFormat="0" applyBorder="0" applyAlignment="0" applyProtection="0"/>
    <xf numFmtId="0" fontId="42" fillId="12" borderId="0" applyNumberFormat="0" applyBorder="0" applyAlignment="0" applyProtection="0"/>
    <xf numFmtId="0" fontId="25" fillId="75" borderId="0" applyNumberFormat="0" applyBorder="0" applyAlignment="0" applyProtection="0"/>
    <xf numFmtId="0" fontId="25" fillId="75" borderId="0" applyNumberFormat="0" applyBorder="0" applyAlignment="0" applyProtection="0"/>
    <xf numFmtId="0" fontId="25" fillId="75" borderId="0" applyNumberFormat="0" applyBorder="0" applyAlignment="0" applyProtection="0"/>
    <xf numFmtId="0" fontId="25" fillId="75" borderId="0" applyNumberFormat="0" applyBorder="0" applyAlignment="0" applyProtection="0"/>
    <xf numFmtId="0" fontId="25" fillId="75" borderId="0" applyNumberFormat="0" applyBorder="0" applyAlignment="0" applyProtection="0"/>
    <xf numFmtId="0" fontId="25" fillId="75" borderId="0" applyNumberFormat="0" applyBorder="0" applyAlignment="0" applyProtection="0"/>
    <xf numFmtId="0" fontId="25" fillId="75" borderId="0" applyNumberFormat="0" applyBorder="0" applyAlignment="0" applyProtection="0"/>
    <xf numFmtId="0" fontId="25" fillId="75" borderId="0" applyNumberFormat="0" applyBorder="0" applyAlignment="0" applyProtection="0"/>
    <xf numFmtId="0" fontId="25" fillId="75" borderId="0" applyNumberFormat="0" applyBorder="0" applyAlignment="0" applyProtection="0"/>
    <xf numFmtId="0" fontId="25" fillId="75" borderId="0" applyNumberFormat="0" applyBorder="0" applyAlignment="0" applyProtection="0"/>
    <xf numFmtId="0" fontId="25" fillId="75" borderId="0" applyNumberFormat="0" applyBorder="0" applyAlignment="0" applyProtection="0"/>
    <xf numFmtId="0" fontId="25" fillId="75" borderId="0" applyNumberFormat="0" applyBorder="0" applyAlignment="0" applyProtection="0"/>
    <xf numFmtId="0" fontId="25" fillId="75" borderId="0" applyNumberFormat="0" applyBorder="0" applyAlignment="0" applyProtection="0"/>
    <xf numFmtId="0" fontId="25" fillId="75" borderId="0" applyNumberFormat="0" applyBorder="0" applyAlignment="0" applyProtection="0"/>
    <xf numFmtId="0" fontId="25" fillId="75" borderId="0" applyNumberFormat="0" applyBorder="0" applyAlignment="0" applyProtection="0"/>
    <xf numFmtId="0" fontId="25" fillId="75" borderId="0" applyNumberFormat="0" applyBorder="0" applyAlignment="0" applyProtection="0"/>
    <xf numFmtId="0" fontId="25" fillId="75" borderId="0" applyNumberFormat="0" applyBorder="0" applyAlignment="0" applyProtection="0"/>
    <xf numFmtId="0" fontId="42" fillId="46" borderId="0" applyNumberFormat="0" applyBorder="0" applyAlignment="0" applyProtection="0"/>
    <xf numFmtId="0" fontId="25" fillId="56" borderId="0" applyNumberFormat="0" applyBorder="0" applyAlignment="0" applyProtection="0"/>
    <xf numFmtId="0" fontId="25" fillId="56" borderId="0" applyNumberFormat="0" applyBorder="0" applyAlignment="0" applyProtection="0"/>
    <xf numFmtId="0" fontId="25" fillId="56" borderId="0" applyNumberFormat="0" applyBorder="0" applyAlignment="0" applyProtection="0"/>
    <xf numFmtId="0" fontId="25" fillId="56" borderId="0" applyNumberFormat="0" applyBorder="0" applyAlignment="0" applyProtection="0"/>
    <xf numFmtId="0" fontId="25" fillId="56" borderId="0" applyNumberFormat="0" applyBorder="0" applyAlignment="0" applyProtection="0"/>
    <xf numFmtId="0" fontId="25" fillId="56" borderId="0" applyNumberFormat="0" applyBorder="0" applyAlignment="0" applyProtection="0"/>
    <xf numFmtId="0" fontId="25" fillId="56" borderId="0" applyNumberFormat="0" applyBorder="0" applyAlignment="0" applyProtection="0"/>
    <xf numFmtId="0" fontId="25" fillId="56" borderId="0" applyNumberFormat="0" applyBorder="0" applyAlignment="0" applyProtection="0"/>
    <xf numFmtId="0" fontId="25" fillId="56" borderId="0" applyNumberFormat="0" applyBorder="0" applyAlignment="0" applyProtection="0"/>
    <xf numFmtId="0" fontId="25" fillId="56" borderId="0" applyNumberFormat="0" applyBorder="0" applyAlignment="0" applyProtection="0"/>
    <xf numFmtId="0" fontId="25" fillId="56" borderId="0" applyNumberFormat="0" applyBorder="0" applyAlignment="0" applyProtection="0"/>
    <xf numFmtId="0" fontId="25" fillId="56" borderId="0" applyNumberFormat="0" applyBorder="0" applyAlignment="0" applyProtection="0"/>
    <xf numFmtId="0" fontId="25" fillId="56" borderId="0" applyNumberFormat="0" applyBorder="0" applyAlignment="0" applyProtection="0"/>
    <xf numFmtId="0" fontId="25" fillId="56" borderId="0" applyNumberFormat="0" applyBorder="0" applyAlignment="0" applyProtection="0"/>
    <xf numFmtId="0" fontId="25" fillId="56" borderId="0" applyNumberFormat="0" applyBorder="0" applyAlignment="0" applyProtection="0"/>
    <xf numFmtId="0" fontId="25" fillId="56" borderId="0" applyNumberFormat="0" applyBorder="0" applyAlignment="0" applyProtection="0"/>
    <xf numFmtId="0" fontId="25" fillId="56" borderId="0" applyNumberFormat="0" applyBorder="0" applyAlignment="0" applyProtection="0"/>
    <xf numFmtId="0" fontId="42" fillId="12" borderId="0" applyNumberFormat="0" applyBorder="0" applyAlignment="0" applyProtection="0"/>
    <xf numFmtId="0" fontId="25" fillId="60" borderId="0" applyNumberFormat="0" applyBorder="0" applyAlignment="0" applyProtection="0"/>
    <xf numFmtId="0" fontId="25" fillId="60" borderId="0" applyNumberFormat="0" applyBorder="0" applyAlignment="0" applyProtection="0"/>
    <xf numFmtId="0" fontId="25" fillId="60" borderId="0" applyNumberFormat="0" applyBorder="0" applyAlignment="0" applyProtection="0"/>
    <xf numFmtId="0" fontId="25" fillId="60" borderId="0" applyNumberFormat="0" applyBorder="0" applyAlignment="0" applyProtection="0"/>
    <xf numFmtId="0" fontId="25" fillId="60" borderId="0" applyNumberFormat="0" applyBorder="0" applyAlignment="0" applyProtection="0"/>
    <xf numFmtId="0" fontId="25" fillId="60" borderId="0" applyNumberFormat="0" applyBorder="0" applyAlignment="0" applyProtection="0"/>
    <xf numFmtId="0" fontId="25" fillId="60" borderId="0" applyNumberFormat="0" applyBorder="0" applyAlignment="0" applyProtection="0"/>
    <xf numFmtId="0" fontId="25" fillId="60" borderId="0" applyNumberFormat="0" applyBorder="0" applyAlignment="0" applyProtection="0"/>
    <xf numFmtId="0" fontId="25" fillId="60" borderId="0" applyNumberFormat="0" applyBorder="0" applyAlignment="0" applyProtection="0"/>
    <xf numFmtId="0" fontId="25" fillId="60" borderId="0" applyNumberFormat="0" applyBorder="0" applyAlignment="0" applyProtection="0"/>
    <xf numFmtId="0" fontId="25" fillId="60" borderId="0" applyNumberFormat="0" applyBorder="0" applyAlignment="0" applyProtection="0"/>
    <xf numFmtId="0" fontId="25" fillId="60" borderId="0" applyNumberFormat="0" applyBorder="0" applyAlignment="0" applyProtection="0"/>
    <xf numFmtId="0" fontId="25" fillId="60" borderId="0" applyNumberFormat="0" applyBorder="0" applyAlignment="0" applyProtection="0"/>
    <xf numFmtId="0" fontId="25" fillId="60" borderId="0" applyNumberFormat="0" applyBorder="0" applyAlignment="0" applyProtection="0"/>
    <xf numFmtId="0" fontId="25" fillId="60" borderId="0" applyNumberFormat="0" applyBorder="0" applyAlignment="0" applyProtection="0"/>
    <xf numFmtId="0" fontId="25" fillId="60" borderId="0" applyNumberFormat="0" applyBorder="0" applyAlignment="0" applyProtection="0"/>
    <xf numFmtId="0" fontId="25" fillId="60" borderId="0" applyNumberFormat="0" applyBorder="0" applyAlignment="0" applyProtection="0"/>
    <xf numFmtId="0" fontId="42" fillId="15" borderId="0" applyNumberFormat="0" applyBorder="0" applyAlignment="0" applyProtection="0"/>
    <xf numFmtId="0" fontId="25" fillId="64" borderId="0" applyNumberFormat="0" applyBorder="0" applyAlignment="0" applyProtection="0"/>
    <xf numFmtId="0" fontId="25" fillId="64" borderId="0" applyNumberFormat="0" applyBorder="0" applyAlignment="0" applyProtection="0"/>
    <xf numFmtId="0" fontId="25" fillId="64" borderId="0" applyNumberFormat="0" applyBorder="0" applyAlignment="0" applyProtection="0"/>
    <xf numFmtId="0" fontId="25" fillId="64" borderId="0" applyNumberFormat="0" applyBorder="0" applyAlignment="0" applyProtection="0"/>
    <xf numFmtId="0" fontId="25" fillId="64" borderId="0" applyNumberFormat="0" applyBorder="0" applyAlignment="0" applyProtection="0"/>
    <xf numFmtId="0" fontId="25" fillId="64" borderId="0" applyNumberFormat="0" applyBorder="0" applyAlignment="0" applyProtection="0"/>
    <xf numFmtId="0" fontId="25" fillId="64" borderId="0" applyNumberFormat="0" applyBorder="0" applyAlignment="0" applyProtection="0"/>
    <xf numFmtId="0" fontId="25" fillId="64" borderId="0" applyNumberFormat="0" applyBorder="0" applyAlignment="0" applyProtection="0"/>
    <xf numFmtId="0" fontId="25" fillId="64" borderId="0" applyNumberFormat="0" applyBorder="0" applyAlignment="0" applyProtection="0"/>
    <xf numFmtId="0" fontId="25" fillId="64" borderId="0" applyNumberFormat="0" applyBorder="0" applyAlignment="0" applyProtection="0"/>
    <xf numFmtId="0" fontId="25" fillId="64" borderId="0" applyNumberFormat="0" applyBorder="0" applyAlignment="0" applyProtection="0"/>
    <xf numFmtId="0" fontId="25" fillId="64" borderId="0" applyNumberFormat="0" applyBorder="0" applyAlignment="0" applyProtection="0"/>
    <xf numFmtId="0" fontId="25" fillId="64" borderId="0" applyNumberFormat="0" applyBorder="0" applyAlignment="0" applyProtection="0"/>
    <xf numFmtId="0" fontId="25" fillId="64" borderId="0" applyNumberFormat="0" applyBorder="0" applyAlignment="0" applyProtection="0"/>
    <xf numFmtId="0" fontId="25" fillId="64" borderId="0" applyNumberFormat="0" applyBorder="0" applyAlignment="0" applyProtection="0"/>
    <xf numFmtId="0" fontId="25" fillId="64" borderId="0" applyNumberFormat="0" applyBorder="0" applyAlignment="0" applyProtection="0"/>
    <xf numFmtId="0" fontId="25" fillId="64" borderId="0" applyNumberFormat="0" applyBorder="0" applyAlignment="0" applyProtection="0"/>
    <xf numFmtId="0" fontId="25" fillId="68" borderId="0" applyNumberFormat="0" applyBorder="0" applyAlignment="0" applyProtection="0"/>
    <xf numFmtId="0" fontId="25" fillId="68" borderId="0" applyNumberFormat="0" applyBorder="0" applyAlignment="0" applyProtection="0"/>
    <xf numFmtId="0" fontId="25" fillId="68" borderId="0" applyNumberFormat="0" applyBorder="0" applyAlignment="0" applyProtection="0"/>
    <xf numFmtId="0" fontId="25" fillId="68" borderId="0" applyNumberFormat="0" applyBorder="0" applyAlignment="0" applyProtection="0"/>
    <xf numFmtId="0" fontId="25" fillId="68" borderId="0" applyNumberFormat="0" applyBorder="0" applyAlignment="0" applyProtection="0"/>
    <xf numFmtId="0" fontId="25" fillId="68" borderId="0" applyNumberFormat="0" applyBorder="0" applyAlignment="0" applyProtection="0"/>
    <xf numFmtId="0" fontId="25" fillId="68" borderId="0" applyNumberFormat="0" applyBorder="0" applyAlignment="0" applyProtection="0"/>
    <xf numFmtId="0" fontId="25" fillId="68" borderId="0" applyNumberFormat="0" applyBorder="0" applyAlignment="0" applyProtection="0"/>
    <xf numFmtId="0" fontId="25" fillId="68" borderId="0" applyNumberFormat="0" applyBorder="0" applyAlignment="0" applyProtection="0"/>
    <xf numFmtId="0" fontId="25" fillId="68" borderId="0" applyNumberFormat="0" applyBorder="0" applyAlignment="0" applyProtection="0"/>
    <xf numFmtId="0" fontId="25" fillId="68" borderId="0" applyNumberFormat="0" applyBorder="0" applyAlignment="0" applyProtection="0"/>
    <xf numFmtId="0" fontId="25" fillId="68" borderId="0" applyNumberFormat="0" applyBorder="0" applyAlignment="0" applyProtection="0"/>
    <xf numFmtId="0" fontId="25" fillId="68" borderId="0" applyNumberFormat="0" applyBorder="0" applyAlignment="0" applyProtection="0"/>
    <xf numFmtId="0" fontId="25" fillId="68" borderId="0" applyNumberFormat="0" applyBorder="0" applyAlignment="0" applyProtection="0"/>
    <xf numFmtId="0" fontId="25" fillId="68" borderId="0" applyNumberFormat="0" applyBorder="0" applyAlignment="0" applyProtection="0"/>
    <xf numFmtId="0" fontId="25" fillId="68" borderId="0" applyNumberFormat="0" applyBorder="0" applyAlignment="0" applyProtection="0"/>
    <xf numFmtId="0" fontId="25" fillId="68" borderId="0" applyNumberFormat="0" applyBorder="0" applyAlignment="0" applyProtection="0"/>
    <xf numFmtId="0" fontId="42" fillId="9" borderId="0" applyNumberFormat="0" applyBorder="0" applyAlignment="0" applyProtection="0"/>
    <xf numFmtId="0" fontId="25" fillId="72" borderId="0" applyNumberFormat="0" applyBorder="0" applyAlignment="0" applyProtection="0"/>
    <xf numFmtId="0" fontId="25" fillId="72" borderId="0" applyNumberFormat="0" applyBorder="0" applyAlignment="0" applyProtection="0"/>
    <xf numFmtId="0" fontId="25" fillId="72" borderId="0" applyNumberFormat="0" applyBorder="0" applyAlignment="0" applyProtection="0"/>
    <xf numFmtId="0" fontId="25" fillId="72" borderId="0" applyNumberFormat="0" applyBorder="0" applyAlignment="0" applyProtection="0"/>
    <xf numFmtId="0" fontId="25" fillId="72" borderId="0" applyNumberFormat="0" applyBorder="0" applyAlignment="0" applyProtection="0"/>
    <xf numFmtId="0" fontId="25" fillId="72" borderId="0" applyNumberFormat="0" applyBorder="0" applyAlignment="0" applyProtection="0"/>
    <xf numFmtId="0" fontId="25" fillId="72" borderId="0" applyNumberFormat="0" applyBorder="0" applyAlignment="0" applyProtection="0"/>
    <xf numFmtId="0" fontId="25" fillId="72" borderId="0" applyNumberFormat="0" applyBorder="0" applyAlignment="0" applyProtection="0"/>
    <xf numFmtId="0" fontId="25" fillId="72" borderId="0" applyNumberFormat="0" applyBorder="0" applyAlignment="0" applyProtection="0"/>
    <xf numFmtId="0" fontId="25" fillId="72" borderId="0" applyNumberFormat="0" applyBorder="0" applyAlignment="0" applyProtection="0"/>
    <xf numFmtId="0" fontId="25" fillId="72" borderId="0" applyNumberFormat="0" applyBorder="0" applyAlignment="0" applyProtection="0"/>
    <xf numFmtId="0" fontId="25" fillId="72" borderId="0" applyNumberFormat="0" applyBorder="0" applyAlignment="0" applyProtection="0"/>
    <xf numFmtId="0" fontId="25" fillId="72" borderId="0" applyNumberFormat="0" applyBorder="0" applyAlignment="0" applyProtection="0"/>
    <xf numFmtId="0" fontId="25" fillId="72" borderId="0" applyNumberFormat="0" applyBorder="0" applyAlignment="0" applyProtection="0"/>
    <xf numFmtId="0" fontId="25" fillId="72" borderId="0" applyNumberFormat="0" applyBorder="0" applyAlignment="0" applyProtection="0"/>
    <xf numFmtId="0" fontId="25" fillId="72" borderId="0" applyNumberFormat="0" applyBorder="0" applyAlignment="0" applyProtection="0"/>
    <xf numFmtId="0" fontId="25" fillId="72" borderId="0" applyNumberFormat="0" applyBorder="0" applyAlignment="0" applyProtection="0"/>
    <xf numFmtId="0" fontId="42" fillId="12" borderId="0" applyNumberFormat="0" applyBorder="0" applyAlignment="0" applyProtection="0"/>
    <xf numFmtId="0" fontId="25" fillId="76" borderId="0" applyNumberFormat="0" applyBorder="0" applyAlignment="0" applyProtection="0"/>
    <xf numFmtId="0" fontId="25" fillId="76" borderId="0" applyNumberFormat="0" applyBorder="0" applyAlignment="0" applyProtection="0"/>
    <xf numFmtId="0" fontId="25" fillId="76" borderId="0" applyNumberFormat="0" applyBorder="0" applyAlignment="0" applyProtection="0"/>
    <xf numFmtId="0" fontId="25" fillId="76" borderId="0" applyNumberFormat="0" applyBorder="0" applyAlignment="0" applyProtection="0"/>
    <xf numFmtId="0" fontId="25" fillId="76" borderId="0" applyNumberFormat="0" applyBorder="0" applyAlignment="0" applyProtection="0"/>
    <xf numFmtId="0" fontId="25" fillId="76" borderId="0" applyNumberFormat="0" applyBorder="0" applyAlignment="0" applyProtection="0"/>
    <xf numFmtId="0" fontId="25" fillId="76" borderId="0" applyNumberFormat="0" applyBorder="0" applyAlignment="0" applyProtection="0"/>
    <xf numFmtId="0" fontId="25" fillId="76" borderId="0" applyNumberFormat="0" applyBorder="0" applyAlignment="0" applyProtection="0"/>
    <xf numFmtId="0" fontId="25" fillId="76" borderId="0" applyNumberFormat="0" applyBorder="0" applyAlignment="0" applyProtection="0"/>
    <xf numFmtId="0" fontId="25" fillId="76" borderId="0" applyNumberFormat="0" applyBorder="0" applyAlignment="0" applyProtection="0"/>
    <xf numFmtId="0" fontId="25" fillId="76" borderId="0" applyNumberFormat="0" applyBorder="0" applyAlignment="0" applyProtection="0"/>
    <xf numFmtId="0" fontId="25" fillId="76" borderId="0" applyNumberFormat="0" applyBorder="0" applyAlignment="0" applyProtection="0"/>
    <xf numFmtId="0" fontId="25" fillId="76" borderId="0" applyNumberFormat="0" applyBorder="0" applyAlignment="0" applyProtection="0"/>
    <xf numFmtId="0" fontId="25" fillId="76" borderId="0" applyNumberFormat="0" applyBorder="0" applyAlignment="0" applyProtection="0"/>
    <xf numFmtId="0" fontId="25" fillId="76" borderId="0" applyNumberFormat="0" applyBorder="0" applyAlignment="0" applyProtection="0"/>
    <xf numFmtId="0" fontId="25" fillId="76" borderId="0" applyNumberFormat="0" applyBorder="0" applyAlignment="0" applyProtection="0"/>
    <xf numFmtId="0" fontId="25" fillId="76" borderId="0" applyNumberFormat="0" applyBorder="0" applyAlignment="0" applyProtection="0"/>
    <xf numFmtId="0" fontId="42" fillId="46" borderId="0" applyNumberFormat="0" applyBorder="0" applyAlignment="0" applyProtection="0"/>
    <xf numFmtId="0" fontId="46" fillId="78" borderId="0" applyNumberFormat="0" applyBorder="0" applyAlignment="0" applyProtection="0"/>
    <xf numFmtId="0" fontId="46" fillId="37" borderId="0" applyNumberFormat="0" applyBorder="0" applyAlignment="0" applyProtection="0"/>
    <xf numFmtId="0" fontId="46" fillId="17" borderId="0" applyNumberFormat="0" applyBorder="0" applyAlignment="0" applyProtection="0"/>
    <xf numFmtId="0" fontId="46" fillId="79" borderId="0" applyNumberFormat="0" applyBorder="0" applyAlignment="0" applyProtection="0"/>
    <xf numFmtId="0" fontId="46" fillId="20" borderId="0" applyNumberFormat="0" applyBorder="0" applyAlignment="0" applyProtection="0"/>
    <xf numFmtId="0" fontId="46" fillId="30" borderId="0" applyNumberFormat="0" applyBorder="0" applyAlignment="0" applyProtection="0"/>
    <xf numFmtId="0" fontId="48" fillId="11" borderId="0" applyNumberFormat="0" applyBorder="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89" fillId="80" borderId="1300" applyNumberFormat="0" applyAlignment="0" applyProtection="0"/>
    <xf numFmtId="0" fontId="89" fillId="80" borderId="1300" applyNumberFormat="0" applyAlignment="0" applyProtection="0"/>
    <xf numFmtId="0" fontId="89" fillId="80" borderId="1300" applyNumberFormat="0" applyAlignment="0" applyProtection="0"/>
    <xf numFmtId="0" fontId="89" fillId="80" borderId="1300" applyNumberFormat="0" applyAlignment="0" applyProtection="0"/>
    <xf numFmtId="0" fontId="89" fillId="80"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89" fillId="80" borderId="1300" applyNumberFormat="0" applyAlignment="0" applyProtection="0"/>
    <xf numFmtId="0" fontId="89" fillId="80" borderId="1300" applyNumberFormat="0" applyAlignment="0" applyProtection="0"/>
    <xf numFmtId="0" fontId="89" fillId="80" borderId="1300" applyNumberFormat="0" applyAlignment="0" applyProtection="0"/>
    <xf numFmtId="0" fontId="89" fillId="80" borderId="1300" applyNumberFormat="0" applyAlignment="0" applyProtection="0"/>
    <xf numFmtId="0" fontId="89" fillId="80"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49" fillId="7"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89" fillId="80" borderId="1300" applyNumberFormat="0" applyAlignment="0" applyProtection="0"/>
    <xf numFmtId="0" fontId="89" fillId="80" borderId="1300" applyNumberFormat="0" applyAlignment="0" applyProtection="0"/>
    <xf numFmtId="0" fontId="89" fillId="80" borderId="1300" applyNumberFormat="0" applyAlignment="0" applyProtection="0"/>
    <xf numFmtId="0" fontId="89" fillId="80" borderId="1300" applyNumberFormat="0" applyAlignment="0" applyProtection="0"/>
    <xf numFmtId="0" fontId="89" fillId="80"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89" fillId="80" borderId="1300" applyNumberFormat="0" applyAlignment="0" applyProtection="0"/>
    <xf numFmtId="0" fontId="89" fillId="80" borderId="1300" applyNumberFormat="0" applyAlignment="0" applyProtection="0"/>
    <xf numFmtId="0" fontId="89" fillId="80" borderId="1300" applyNumberFormat="0" applyAlignment="0" applyProtection="0"/>
    <xf numFmtId="0" fontId="89" fillId="80" borderId="1300" applyNumberFormat="0" applyAlignment="0" applyProtection="0"/>
    <xf numFmtId="0" fontId="89" fillId="80"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50" fillId="39" borderId="1300" applyNumberFormat="0" applyAlignment="0" applyProtection="0"/>
    <xf numFmtId="0" fontId="89" fillId="80" borderId="1300" applyNumberFormat="0" applyAlignment="0" applyProtection="0"/>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9" fontId="52" fillId="0" borderId="1210">
      <alignment horizontal="right" wrapText="1"/>
    </xf>
    <xf numFmtId="43" fontId="30"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9"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56" fillId="12" borderId="0" applyNumberFormat="0" applyBorder="0" applyAlignment="0" applyProtection="0"/>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31" fillId="0" borderId="1331">
      <alignment horizontal="left" vertical="center"/>
    </xf>
    <xf numFmtId="0" fontId="62" fillId="0" borderId="42" applyNumberFormat="0" applyFill="0" applyAlignment="0" applyProtection="0"/>
    <xf numFmtId="0" fontId="62" fillId="0" borderId="0" applyNumberFormat="0" applyFill="0" applyBorder="0" applyAlignment="0" applyProtection="0"/>
    <xf numFmtId="0" fontId="109" fillId="0" borderId="0" applyNumberFormat="0" applyFill="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10" fontId="57" fillId="2" borderId="1317" applyNumberFormat="0" applyBorder="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45" borderId="1300" applyNumberFormat="0" applyAlignment="0" applyProtection="0"/>
    <xf numFmtId="0" fontId="66" fillId="45" borderId="1300" applyNumberFormat="0" applyAlignment="0" applyProtection="0"/>
    <xf numFmtId="0" fontId="66" fillId="45" borderId="1300" applyNumberFormat="0" applyAlignment="0" applyProtection="0"/>
    <xf numFmtId="0" fontId="66" fillId="45" borderId="1300" applyNumberFormat="0" applyAlignment="0" applyProtection="0"/>
    <xf numFmtId="0" fontId="66" fillId="4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45" borderId="1300" applyNumberFormat="0" applyAlignment="0" applyProtection="0"/>
    <xf numFmtId="0" fontId="66" fillId="45" borderId="1300" applyNumberFormat="0" applyAlignment="0" applyProtection="0"/>
    <xf numFmtId="0" fontId="66" fillId="45" borderId="1300" applyNumberFormat="0" applyAlignment="0" applyProtection="0"/>
    <xf numFmtId="0" fontId="66" fillId="45" borderId="1300" applyNumberFormat="0" applyAlignment="0" applyProtection="0"/>
    <xf numFmtId="0" fontId="66" fillId="4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45" borderId="1300" applyNumberFormat="0" applyAlignment="0" applyProtection="0"/>
    <xf numFmtId="0" fontId="66" fillId="45" borderId="1300" applyNumberFormat="0" applyAlignment="0" applyProtection="0"/>
    <xf numFmtId="0" fontId="66" fillId="45" borderId="1300" applyNumberFormat="0" applyAlignment="0" applyProtection="0"/>
    <xf numFmtId="0" fontId="66" fillId="45" borderId="1300" applyNumberFormat="0" applyAlignment="0" applyProtection="0"/>
    <xf numFmtId="0" fontId="66" fillId="4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45" borderId="1300" applyNumberFormat="0" applyAlignment="0" applyProtection="0"/>
    <xf numFmtId="0" fontId="66" fillId="45" borderId="1300" applyNumberFormat="0" applyAlignment="0" applyProtection="0"/>
    <xf numFmtId="0" fontId="66" fillId="45" borderId="1300" applyNumberFormat="0" applyAlignment="0" applyProtection="0"/>
    <xf numFmtId="0" fontId="66" fillId="45" borderId="1300" applyNumberFormat="0" applyAlignment="0" applyProtection="0"/>
    <xf numFmtId="0" fontId="66" fillId="4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35"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13" borderId="1300" applyNumberFormat="0" applyAlignment="0" applyProtection="0"/>
    <xf numFmtId="0" fontId="66" fillId="45" borderId="1300" applyNumberFormat="0" applyAlignment="0" applyProtection="0"/>
    <xf numFmtId="0" fontId="74" fillId="0" borderId="43" applyNumberFormat="0" applyFill="0" applyAlignment="0" applyProtection="0"/>
    <xf numFmtId="0" fontId="99" fillId="45" borderId="0" applyNumberFormat="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30" fillId="0" borderId="0"/>
    <xf numFmtId="0" fontId="25" fillId="0" borderId="0"/>
    <xf numFmtId="0" fontId="25" fillId="0" borderId="0"/>
    <xf numFmtId="0" fontId="29" fillId="0" borderId="0"/>
    <xf numFmtId="0" fontId="29" fillId="0" borderId="0"/>
    <xf numFmtId="0" fontId="29" fillId="0" borderId="0"/>
    <xf numFmtId="0" fontId="29" fillId="0" borderId="0"/>
    <xf numFmtId="0" fontId="29" fillId="0" borderId="0"/>
    <xf numFmtId="0" fontId="41" fillId="0" borderId="0"/>
    <xf numFmtId="0" fontId="41"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3" fillId="46" borderId="1304" applyNumberFormat="0" applyFont="0" applyAlignment="0" applyProtection="0"/>
    <xf numFmtId="0" fontId="33" fillId="46" borderId="1304" applyNumberFormat="0" applyFont="0" applyAlignment="0" applyProtection="0"/>
    <xf numFmtId="0" fontId="33" fillId="46" borderId="1304" applyNumberFormat="0" applyFont="0" applyAlignment="0" applyProtection="0"/>
    <xf numFmtId="0" fontId="33" fillId="46" borderId="1304" applyNumberFormat="0" applyFont="0" applyAlignment="0" applyProtection="0"/>
    <xf numFmtId="0" fontId="33" fillId="4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3" fillId="46" borderId="1304" applyNumberFormat="0" applyFont="0" applyAlignment="0" applyProtection="0"/>
    <xf numFmtId="0" fontId="33" fillId="46" borderId="1304" applyNumberFormat="0" applyFont="0" applyAlignment="0" applyProtection="0"/>
    <xf numFmtId="0" fontId="33" fillId="46" borderId="1304" applyNumberFormat="0" applyFont="0" applyAlignment="0" applyProtection="0"/>
    <xf numFmtId="0" fontId="33" fillId="46" borderId="1304" applyNumberFormat="0" applyFont="0" applyAlignment="0" applyProtection="0"/>
    <xf numFmtId="0" fontId="33" fillId="4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3" fillId="46" borderId="1304" applyNumberFormat="0" applyFont="0" applyAlignment="0" applyProtection="0"/>
    <xf numFmtId="0" fontId="33" fillId="46" borderId="1304" applyNumberFormat="0" applyFont="0" applyAlignment="0" applyProtection="0"/>
    <xf numFmtId="0" fontId="33" fillId="46" borderId="1304" applyNumberFormat="0" applyFont="0" applyAlignment="0" applyProtection="0"/>
    <xf numFmtId="0" fontId="33" fillId="46" borderId="1304" applyNumberFormat="0" applyFont="0" applyAlignment="0" applyProtection="0"/>
    <xf numFmtId="0" fontId="33" fillId="4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3" fillId="46" borderId="1304" applyNumberFormat="0" applyFont="0" applyAlignment="0" applyProtection="0"/>
    <xf numFmtId="0" fontId="33" fillId="46" borderId="1304" applyNumberFormat="0" applyFont="0" applyAlignment="0" applyProtection="0"/>
    <xf numFmtId="0" fontId="33" fillId="46" borderId="1304" applyNumberFormat="0" applyFont="0" applyAlignment="0" applyProtection="0"/>
    <xf numFmtId="0" fontId="33" fillId="46" borderId="1304" applyNumberFormat="0" applyFont="0" applyAlignment="0" applyProtection="0"/>
    <xf numFmtId="0" fontId="33" fillId="4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3" fillId="46" borderId="1304" applyNumberFormat="0" applyFont="0" applyAlignment="0" applyProtection="0"/>
    <xf numFmtId="0" fontId="33" fillId="46" borderId="1304" applyNumberFormat="0" applyFont="0" applyAlignment="0" applyProtection="0"/>
    <xf numFmtId="0" fontId="33" fillId="46" borderId="1304" applyNumberFormat="0" applyFont="0" applyAlignment="0" applyProtection="0"/>
    <xf numFmtId="0" fontId="33" fillId="46" borderId="1304" applyNumberFormat="0" applyFont="0" applyAlignment="0" applyProtection="0"/>
    <xf numFmtId="0" fontId="33" fillId="4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3" fillId="46" borderId="1304" applyNumberFormat="0" applyFont="0" applyAlignment="0" applyProtection="0"/>
    <xf numFmtId="0" fontId="33" fillId="46" borderId="1304" applyNumberFormat="0" applyFont="0" applyAlignment="0" applyProtection="0"/>
    <xf numFmtId="0" fontId="33" fillId="46" borderId="1304" applyNumberFormat="0" applyFont="0" applyAlignment="0" applyProtection="0"/>
    <xf numFmtId="0" fontId="33" fillId="46" borderId="1304" applyNumberFormat="0" applyFont="0" applyAlignment="0" applyProtection="0"/>
    <xf numFmtId="0" fontId="33" fillId="4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38" fillId="2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25" fillId="53" borderId="38"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25" fillId="53" borderId="38"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25" fillId="53" borderId="38"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25" fillId="53" borderId="38"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25" fillId="53" borderId="38"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25" fillId="53" borderId="38"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25" fillId="53" borderId="38"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25" fillId="53" borderId="38"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25" fillId="53" borderId="38"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25" fillId="53" borderId="38"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25" fillId="53" borderId="38"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25" fillId="53" borderId="38"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25" fillId="53" borderId="38"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25" fillId="53" borderId="38"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25" fillId="53" borderId="38"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33" fillId="46" borderId="1304" applyNumberFormat="0" applyFont="0" applyAlignment="0" applyProtection="0"/>
    <xf numFmtId="0" fontId="33" fillId="46" borderId="1304" applyNumberFormat="0" applyFont="0" applyAlignment="0" applyProtection="0"/>
    <xf numFmtId="0" fontId="33" fillId="46" borderId="1304" applyNumberFormat="0" applyFont="0" applyAlignment="0" applyProtection="0"/>
    <xf numFmtId="0" fontId="33" fillId="46" borderId="1304" applyNumberFormat="0" applyFont="0" applyAlignment="0" applyProtection="0"/>
    <xf numFmtId="0" fontId="33"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25" fillId="53" borderId="38"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25" fillId="53" borderId="38"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33" fillId="46" borderId="1304" applyNumberFormat="0" applyFont="0" applyAlignment="0" applyProtection="0"/>
    <xf numFmtId="0" fontId="33" fillId="46" borderId="1304" applyNumberFormat="0" applyFont="0" applyAlignment="0" applyProtection="0"/>
    <xf numFmtId="0" fontId="33" fillId="46" borderId="1304" applyNumberFormat="0" applyFont="0" applyAlignment="0" applyProtection="0"/>
    <xf numFmtId="0" fontId="33" fillId="46" borderId="1304" applyNumberFormat="0" applyFont="0" applyAlignment="0" applyProtection="0"/>
    <xf numFmtId="0" fontId="33"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42" fillId="46" borderId="1304" applyNumberFormat="0" applyFon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7"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80" borderId="1301" applyNumberFormat="0" applyAlignment="0" applyProtection="0"/>
    <xf numFmtId="0" fontId="71" fillId="80" borderId="1301" applyNumberFormat="0" applyAlignment="0" applyProtection="0"/>
    <xf numFmtId="0" fontId="71" fillId="80" borderId="1301" applyNumberFormat="0" applyAlignment="0" applyProtection="0"/>
    <xf numFmtId="0" fontId="71" fillId="80" borderId="1301" applyNumberFormat="0" applyAlignment="0" applyProtection="0"/>
    <xf numFmtId="0" fontId="71" fillId="80"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80" borderId="1301" applyNumberFormat="0" applyAlignment="0" applyProtection="0"/>
    <xf numFmtId="0" fontId="71" fillId="80" borderId="1301" applyNumberFormat="0" applyAlignment="0" applyProtection="0"/>
    <xf numFmtId="0" fontId="71" fillId="80" borderId="1301" applyNumberFormat="0" applyAlignment="0" applyProtection="0"/>
    <xf numFmtId="0" fontId="71" fillId="80" borderId="1301" applyNumberFormat="0" applyAlignment="0" applyProtection="0"/>
    <xf numFmtId="0" fontId="71" fillId="80"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80" borderId="1301" applyNumberFormat="0" applyAlignment="0" applyProtection="0"/>
    <xf numFmtId="0" fontId="71" fillId="80" borderId="1301" applyNumberFormat="0" applyAlignment="0" applyProtection="0"/>
    <xf numFmtId="0" fontId="71" fillId="80" borderId="1301" applyNumberFormat="0" applyAlignment="0" applyProtection="0"/>
    <xf numFmtId="0" fontId="71" fillId="80" borderId="1301" applyNumberFormat="0" applyAlignment="0" applyProtection="0"/>
    <xf numFmtId="0" fontId="71" fillId="80"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0" fontId="71" fillId="39" borderId="1301" applyNumberFormat="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4" fontId="102" fillId="45" borderId="1368" applyNumberFormat="0" applyProtection="0">
      <alignment vertical="center"/>
    </xf>
    <xf numFmtId="4" fontId="102" fillId="45" borderId="1368" applyNumberFormat="0" applyProtection="0">
      <alignment vertical="center"/>
    </xf>
    <xf numFmtId="4" fontId="102" fillId="45" borderId="1368" applyNumberFormat="0" applyProtection="0">
      <alignment vertical="center"/>
    </xf>
    <xf numFmtId="4" fontId="102" fillId="45" borderId="1368" applyNumberFormat="0" applyProtection="0">
      <alignment vertical="center"/>
    </xf>
    <xf numFmtId="4" fontId="102" fillId="45" borderId="1368" applyNumberFormat="0" applyProtection="0">
      <alignment vertical="center"/>
    </xf>
    <xf numFmtId="4" fontId="103" fillId="81" borderId="1368" applyNumberFormat="0" applyProtection="0">
      <alignment vertical="center"/>
    </xf>
    <xf numFmtId="4" fontId="103" fillId="81" borderId="1368" applyNumberFormat="0" applyProtection="0">
      <alignment vertical="center"/>
    </xf>
    <xf numFmtId="4" fontId="103" fillId="81" borderId="1368" applyNumberFormat="0" applyProtection="0">
      <alignment vertical="center"/>
    </xf>
    <xf numFmtId="4" fontId="103" fillId="81" borderId="1368" applyNumberFormat="0" applyProtection="0">
      <alignment vertical="center"/>
    </xf>
    <xf numFmtId="4" fontId="103" fillId="81" borderId="1368" applyNumberFormat="0" applyProtection="0">
      <alignment vertical="center"/>
    </xf>
    <xf numFmtId="4" fontId="102" fillId="81" borderId="1368" applyNumberFormat="0" applyProtection="0">
      <alignment horizontal="left" vertical="center" indent="1"/>
    </xf>
    <xf numFmtId="4" fontId="102" fillId="81" borderId="1368" applyNumberFormat="0" applyProtection="0">
      <alignment horizontal="left" vertical="center" indent="1"/>
    </xf>
    <xf numFmtId="4" fontId="102" fillId="81" borderId="1368" applyNumberFormat="0" applyProtection="0">
      <alignment horizontal="left" vertical="center" indent="1"/>
    </xf>
    <xf numFmtId="4" fontId="102" fillId="81" borderId="1368" applyNumberFormat="0" applyProtection="0">
      <alignment horizontal="left" vertical="center" indent="1"/>
    </xf>
    <xf numFmtId="4" fontId="102" fillId="81" borderId="1368" applyNumberFormat="0" applyProtection="0">
      <alignment horizontal="left" vertical="center" indent="1"/>
    </xf>
    <xf numFmtId="0" fontId="102" fillId="81" borderId="1368" applyNumberFormat="0" applyProtection="0">
      <alignment horizontal="left" vertical="top" indent="1"/>
    </xf>
    <xf numFmtId="0" fontId="102" fillId="81" borderId="1368" applyNumberFormat="0" applyProtection="0">
      <alignment horizontal="left" vertical="top" indent="1"/>
    </xf>
    <xf numFmtId="0" fontId="102" fillId="81" borderId="1368" applyNumberFormat="0" applyProtection="0">
      <alignment horizontal="left" vertical="top" indent="1"/>
    </xf>
    <xf numFmtId="0" fontId="102" fillId="81" borderId="1368" applyNumberFormat="0" applyProtection="0">
      <alignment horizontal="left" vertical="top" indent="1"/>
    </xf>
    <xf numFmtId="0" fontId="102" fillId="81" borderId="1368" applyNumberFormat="0" applyProtection="0">
      <alignment horizontal="left" vertical="top" indent="1"/>
    </xf>
    <xf numFmtId="4" fontId="41" fillId="9" borderId="1368" applyNumberFormat="0" applyProtection="0">
      <alignment horizontal="right" vertical="center"/>
    </xf>
    <xf numFmtId="4" fontId="41" fillId="9" borderId="1368" applyNumberFormat="0" applyProtection="0">
      <alignment horizontal="right" vertical="center"/>
    </xf>
    <xf numFmtId="4" fontId="41" fillId="9" borderId="1368" applyNumberFormat="0" applyProtection="0">
      <alignment horizontal="right" vertical="center"/>
    </xf>
    <xf numFmtId="4" fontId="41" fillId="9" borderId="1368" applyNumberFormat="0" applyProtection="0">
      <alignment horizontal="right" vertical="center"/>
    </xf>
    <xf numFmtId="4" fontId="41" fillId="9" borderId="1368" applyNumberFormat="0" applyProtection="0">
      <alignment horizontal="right" vertical="center"/>
    </xf>
    <xf numFmtId="4" fontId="41" fillId="15" borderId="1368" applyNumberFormat="0" applyProtection="0">
      <alignment horizontal="right" vertical="center"/>
    </xf>
    <xf numFmtId="4" fontId="41" fillId="15" borderId="1368" applyNumberFormat="0" applyProtection="0">
      <alignment horizontal="right" vertical="center"/>
    </xf>
    <xf numFmtId="4" fontId="41" fillId="15" borderId="1368" applyNumberFormat="0" applyProtection="0">
      <alignment horizontal="right" vertical="center"/>
    </xf>
    <xf numFmtId="4" fontId="41" fillId="15" borderId="1368" applyNumberFormat="0" applyProtection="0">
      <alignment horizontal="right" vertical="center"/>
    </xf>
    <xf numFmtId="4" fontId="41" fillId="15" borderId="1368" applyNumberFormat="0" applyProtection="0">
      <alignment horizontal="right" vertical="center"/>
    </xf>
    <xf numFmtId="4" fontId="41" fillId="30" borderId="1368" applyNumberFormat="0" applyProtection="0">
      <alignment horizontal="right" vertical="center"/>
    </xf>
    <xf numFmtId="4" fontId="41" fillId="30" borderId="1368" applyNumberFormat="0" applyProtection="0">
      <alignment horizontal="right" vertical="center"/>
    </xf>
    <xf numFmtId="4" fontId="41" fillId="30" borderId="1368" applyNumberFormat="0" applyProtection="0">
      <alignment horizontal="right" vertical="center"/>
    </xf>
    <xf numFmtId="4" fontId="41" fillId="30" borderId="1368" applyNumberFormat="0" applyProtection="0">
      <alignment horizontal="right" vertical="center"/>
    </xf>
    <xf numFmtId="4" fontId="41" fillId="30" borderId="1368" applyNumberFormat="0" applyProtection="0">
      <alignment horizontal="right" vertical="center"/>
    </xf>
    <xf numFmtId="4" fontId="41" fillId="17" borderId="1368" applyNumberFormat="0" applyProtection="0">
      <alignment horizontal="right" vertical="center"/>
    </xf>
    <xf numFmtId="4" fontId="41" fillId="17" borderId="1368" applyNumberFormat="0" applyProtection="0">
      <alignment horizontal="right" vertical="center"/>
    </xf>
    <xf numFmtId="4" fontId="41" fillId="17" borderId="1368" applyNumberFormat="0" applyProtection="0">
      <alignment horizontal="right" vertical="center"/>
    </xf>
    <xf numFmtId="4" fontId="41" fillId="17" borderId="1368" applyNumberFormat="0" applyProtection="0">
      <alignment horizontal="right" vertical="center"/>
    </xf>
    <xf numFmtId="4" fontId="41" fillId="17" borderId="1368" applyNumberFormat="0" applyProtection="0">
      <alignment horizontal="right" vertical="center"/>
    </xf>
    <xf numFmtId="4" fontId="41" fillId="21" borderId="1368" applyNumberFormat="0" applyProtection="0">
      <alignment horizontal="right" vertical="center"/>
    </xf>
    <xf numFmtId="4" fontId="41" fillId="21" borderId="1368" applyNumberFormat="0" applyProtection="0">
      <alignment horizontal="right" vertical="center"/>
    </xf>
    <xf numFmtId="4" fontId="41" fillId="21" borderId="1368" applyNumberFormat="0" applyProtection="0">
      <alignment horizontal="right" vertical="center"/>
    </xf>
    <xf numFmtId="4" fontId="41" fillId="21" borderId="1368" applyNumberFormat="0" applyProtection="0">
      <alignment horizontal="right" vertical="center"/>
    </xf>
    <xf numFmtId="4" fontId="41" fillId="21" borderId="1368" applyNumberFormat="0" applyProtection="0">
      <alignment horizontal="right" vertical="center"/>
    </xf>
    <xf numFmtId="4" fontId="41" fillId="37" borderId="1368" applyNumberFormat="0" applyProtection="0">
      <alignment horizontal="right" vertical="center"/>
    </xf>
    <xf numFmtId="4" fontId="41" fillId="37" borderId="1368" applyNumberFormat="0" applyProtection="0">
      <alignment horizontal="right" vertical="center"/>
    </xf>
    <xf numFmtId="4" fontId="41" fillId="37" borderId="1368" applyNumberFormat="0" applyProtection="0">
      <alignment horizontal="right" vertical="center"/>
    </xf>
    <xf numFmtId="4" fontId="41" fillId="37" borderId="1368" applyNumberFormat="0" applyProtection="0">
      <alignment horizontal="right" vertical="center"/>
    </xf>
    <xf numFmtId="4" fontId="41" fillId="37" borderId="1368" applyNumberFormat="0" applyProtection="0">
      <alignment horizontal="right" vertical="center"/>
    </xf>
    <xf numFmtId="4" fontId="41" fillId="32" borderId="1368" applyNumberFormat="0" applyProtection="0">
      <alignment horizontal="right" vertical="center"/>
    </xf>
    <xf numFmtId="4" fontId="41" fillId="32" borderId="1368" applyNumberFormat="0" applyProtection="0">
      <alignment horizontal="right" vertical="center"/>
    </xf>
    <xf numFmtId="4" fontId="41" fillId="32" borderId="1368" applyNumberFormat="0" applyProtection="0">
      <alignment horizontal="right" vertical="center"/>
    </xf>
    <xf numFmtId="4" fontId="41" fillId="32" borderId="1368" applyNumberFormat="0" applyProtection="0">
      <alignment horizontal="right" vertical="center"/>
    </xf>
    <xf numFmtId="4" fontId="41" fillId="32" borderId="1368" applyNumberFormat="0" applyProtection="0">
      <alignment horizontal="right" vertical="center"/>
    </xf>
    <xf numFmtId="4" fontId="41" fillId="83" borderId="1368" applyNumberFormat="0" applyProtection="0">
      <alignment horizontal="right" vertical="center"/>
    </xf>
    <xf numFmtId="4" fontId="41" fillId="83" borderId="1368" applyNumberFormat="0" applyProtection="0">
      <alignment horizontal="right" vertical="center"/>
    </xf>
    <xf numFmtId="4" fontId="41" fillId="83" borderId="1368" applyNumberFormat="0" applyProtection="0">
      <alignment horizontal="right" vertical="center"/>
    </xf>
    <xf numFmtId="4" fontId="41" fillId="83" borderId="1368" applyNumberFormat="0" applyProtection="0">
      <alignment horizontal="right" vertical="center"/>
    </xf>
    <xf numFmtId="4" fontId="41" fillId="83" borderId="1368" applyNumberFormat="0" applyProtection="0">
      <alignment horizontal="right" vertical="center"/>
    </xf>
    <xf numFmtId="4" fontId="41" fillId="16" borderId="1368" applyNumberFormat="0" applyProtection="0">
      <alignment horizontal="right" vertical="center"/>
    </xf>
    <xf numFmtId="4" fontId="41" fillId="16" borderId="1368" applyNumberFormat="0" applyProtection="0">
      <alignment horizontal="right" vertical="center"/>
    </xf>
    <xf numFmtId="4" fontId="41" fillId="16" borderId="1368" applyNumberFormat="0" applyProtection="0">
      <alignment horizontal="right" vertical="center"/>
    </xf>
    <xf numFmtId="4" fontId="41" fillId="16" borderId="1368" applyNumberFormat="0" applyProtection="0">
      <alignment horizontal="right" vertical="center"/>
    </xf>
    <xf numFmtId="4" fontId="41" fillId="16" borderId="1368" applyNumberFormat="0" applyProtection="0">
      <alignment horizontal="right" vertical="center"/>
    </xf>
    <xf numFmtId="4" fontId="41" fillId="87" borderId="1368" applyNumberFormat="0" applyProtection="0">
      <alignment horizontal="right" vertical="center"/>
    </xf>
    <xf numFmtId="4" fontId="41" fillId="87" borderId="1368" applyNumberFormat="0" applyProtection="0">
      <alignment horizontal="right" vertical="center"/>
    </xf>
    <xf numFmtId="4" fontId="41" fillId="87" borderId="1368" applyNumberFormat="0" applyProtection="0">
      <alignment horizontal="right" vertical="center"/>
    </xf>
    <xf numFmtId="4" fontId="41" fillId="87" borderId="1368" applyNumberFormat="0" applyProtection="0">
      <alignment horizontal="right" vertical="center"/>
    </xf>
    <xf numFmtId="4" fontId="41" fillId="87" borderId="1368" applyNumberFormat="0" applyProtection="0">
      <alignment horizontal="right" vertical="center"/>
    </xf>
    <xf numFmtId="0" fontId="30" fillId="86" borderId="1368" applyNumberFormat="0" applyProtection="0">
      <alignment horizontal="left" vertical="center" indent="1"/>
    </xf>
    <xf numFmtId="0" fontId="30" fillId="86" borderId="1368" applyNumberFormat="0" applyProtection="0">
      <alignment horizontal="left" vertical="center" indent="1"/>
    </xf>
    <xf numFmtId="0" fontId="30" fillId="86" borderId="1368" applyNumberFormat="0" applyProtection="0">
      <alignment horizontal="left" vertical="center" indent="1"/>
    </xf>
    <xf numFmtId="0" fontId="30" fillId="86" borderId="1368" applyNumberFormat="0" applyProtection="0">
      <alignment horizontal="left" vertical="center" indent="1"/>
    </xf>
    <xf numFmtId="0" fontId="30" fillId="86" borderId="1368" applyNumberFormat="0" applyProtection="0">
      <alignment horizontal="left" vertical="center" indent="1"/>
    </xf>
    <xf numFmtId="0" fontId="30" fillId="86" borderId="1368" applyNumberFormat="0" applyProtection="0">
      <alignment horizontal="left" vertical="top" indent="1"/>
    </xf>
    <xf numFmtId="0" fontId="30" fillId="86" borderId="1368" applyNumberFormat="0" applyProtection="0">
      <alignment horizontal="left" vertical="top" indent="1"/>
    </xf>
    <xf numFmtId="0" fontId="30" fillId="86" borderId="1368" applyNumberFormat="0" applyProtection="0">
      <alignment horizontal="left" vertical="top" indent="1"/>
    </xf>
    <xf numFmtId="0" fontId="30" fillId="86" borderId="1368" applyNumberFormat="0" applyProtection="0">
      <alignment horizontal="left" vertical="top" indent="1"/>
    </xf>
    <xf numFmtId="0" fontId="30" fillId="86" borderId="1368" applyNumberFormat="0" applyProtection="0">
      <alignment horizontal="left" vertical="top" indent="1"/>
    </xf>
    <xf numFmtId="0" fontId="30" fillId="82" borderId="1368" applyNumberFormat="0" applyProtection="0">
      <alignment horizontal="left" vertical="center" indent="1"/>
    </xf>
    <xf numFmtId="0" fontId="30" fillId="82" borderId="1368" applyNumberFormat="0" applyProtection="0">
      <alignment horizontal="left" vertical="center" indent="1"/>
    </xf>
    <xf numFmtId="0" fontId="30" fillId="82" borderId="1368" applyNumberFormat="0" applyProtection="0">
      <alignment horizontal="left" vertical="center" indent="1"/>
    </xf>
    <xf numFmtId="0" fontId="30" fillId="82" borderId="1368" applyNumberFormat="0" applyProtection="0">
      <alignment horizontal="left" vertical="center" indent="1"/>
    </xf>
    <xf numFmtId="0" fontId="30" fillId="82" borderId="1368" applyNumberFormat="0" applyProtection="0">
      <alignment horizontal="left" vertical="center" indent="1"/>
    </xf>
    <xf numFmtId="0" fontId="30" fillId="82" borderId="1368" applyNumberFormat="0" applyProtection="0">
      <alignment horizontal="left" vertical="top" indent="1"/>
    </xf>
    <xf numFmtId="0" fontId="30" fillId="82" borderId="1368" applyNumberFormat="0" applyProtection="0">
      <alignment horizontal="left" vertical="top" indent="1"/>
    </xf>
    <xf numFmtId="0" fontId="30" fillId="82" borderId="1368" applyNumberFormat="0" applyProtection="0">
      <alignment horizontal="left" vertical="top" indent="1"/>
    </xf>
    <xf numFmtId="0" fontId="30" fillId="82" borderId="1368" applyNumberFormat="0" applyProtection="0">
      <alignment horizontal="left" vertical="top" indent="1"/>
    </xf>
    <xf numFmtId="0" fontId="30" fillId="82" borderId="1368" applyNumberFormat="0" applyProtection="0">
      <alignment horizontal="left" vertical="top" indent="1"/>
    </xf>
    <xf numFmtId="0" fontId="30" fillId="88" borderId="1368" applyNumberFormat="0" applyProtection="0">
      <alignment horizontal="left" vertical="center" indent="1"/>
    </xf>
    <xf numFmtId="0" fontId="30" fillId="88" borderId="1368" applyNumberFormat="0" applyProtection="0">
      <alignment horizontal="left" vertical="center" indent="1"/>
    </xf>
    <xf numFmtId="0" fontId="30" fillId="88" borderId="1368" applyNumberFormat="0" applyProtection="0">
      <alignment horizontal="left" vertical="center" indent="1"/>
    </xf>
    <xf numFmtId="0" fontId="30" fillId="88" borderId="1368" applyNumberFormat="0" applyProtection="0">
      <alignment horizontal="left" vertical="center" indent="1"/>
    </xf>
    <xf numFmtId="0" fontId="30" fillId="88" borderId="1368" applyNumberFormat="0" applyProtection="0">
      <alignment horizontal="left" vertical="center" indent="1"/>
    </xf>
    <xf numFmtId="0" fontId="30" fillId="88" borderId="1368" applyNumberFormat="0" applyProtection="0">
      <alignment horizontal="left" vertical="top" indent="1"/>
    </xf>
    <xf numFmtId="0" fontId="30" fillId="88" borderId="1368" applyNumberFormat="0" applyProtection="0">
      <alignment horizontal="left" vertical="top" indent="1"/>
    </xf>
    <xf numFmtId="0" fontId="30" fillId="88" borderId="1368" applyNumberFormat="0" applyProtection="0">
      <alignment horizontal="left" vertical="top" indent="1"/>
    </xf>
    <xf numFmtId="0" fontId="30" fillId="88" borderId="1368" applyNumberFormat="0" applyProtection="0">
      <alignment horizontal="left" vertical="top" indent="1"/>
    </xf>
    <xf numFmtId="0" fontId="30" fillId="88" borderId="1368" applyNumberFormat="0" applyProtection="0">
      <alignment horizontal="left" vertical="top" indent="1"/>
    </xf>
    <xf numFmtId="0" fontId="30" fillId="4" borderId="1368" applyNumberFormat="0" applyProtection="0">
      <alignment horizontal="left" vertical="center" indent="1"/>
    </xf>
    <xf numFmtId="0" fontId="30" fillId="4" borderId="1368" applyNumberFormat="0" applyProtection="0">
      <alignment horizontal="left" vertical="center" indent="1"/>
    </xf>
    <xf numFmtId="0" fontId="30" fillId="4" borderId="1368" applyNumberFormat="0" applyProtection="0">
      <alignment horizontal="left" vertical="center" indent="1"/>
    </xf>
    <xf numFmtId="0" fontId="30" fillId="4" borderId="1368" applyNumberFormat="0" applyProtection="0">
      <alignment horizontal="left" vertical="center" indent="1"/>
    </xf>
    <xf numFmtId="0" fontId="30" fillId="4" borderId="1368" applyNumberFormat="0" applyProtection="0">
      <alignment horizontal="left" vertical="center" indent="1"/>
    </xf>
    <xf numFmtId="0" fontId="30" fillId="4" borderId="1368" applyNumberFormat="0" applyProtection="0">
      <alignment horizontal="left" vertical="top" indent="1"/>
    </xf>
    <xf numFmtId="0" fontId="30" fillId="4" borderId="1368" applyNumberFormat="0" applyProtection="0">
      <alignment horizontal="left" vertical="top" indent="1"/>
    </xf>
    <xf numFmtId="0" fontId="30" fillId="4" borderId="1368" applyNumberFormat="0" applyProtection="0">
      <alignment horizontal="left" vertical="top" indent="1"/>
    </xf>
    <xf numFmtId="0" fontId="30" fillId="4" borderId="1368" applyNumberFormat="0" applyProtection="0">
      <alignment horizontal="left" vertical="top" indent="1"/>
    </xf>
    <xf numFmtId="0" fontId="30" fillId="4" borderId="1368" applyNumberFormat="0" applyProtection="0">
      <alignment horizontal="left" vertical="top" indent="1"/>
    </xf>
    <xf numFmtId="4" fontId="41" fillId="89" borderId="1368" applyNumberFormat="0" applyProtection="0">
      <alignment vertical="center"/>
    </xf>
    <xf numFmtId="4" fontId="41" fillId="89" borderId="1368" applyNumberFormat="0" applyProtection="0">
      <alignment vertical="center"/>
    </xf>
    <xf numFmtId="4" fontId="41" fillId="89" borderId="1368" applyNumberFormat="0" applyProtection="0">
      <alignment vertical="center"/>
    </xf>
    <xf numFmtId="4" fontId="41" fillId="89" borderId="1368" applyNumberFormat="0" applyProtection="0">
      <alignment vertical="center"/>
    </xf>
    <xf numFmtId="4" fontId="41" fillId="89" borderId="1368" applyNumberFormat="0" applyProtection="0">
      <alignment vertical="center"/>
    </xf>
    <xf numFmtId="4" fontId="105" fillId="89" borderId="1368" applyNumberFormat="0" applyProtection="0">
      <alignment vertical="center"/>
    </xf>
    <xf numFmtId="4" fontId="105" fillId="89" borderId="1368" applyNumberFormat="0" applyProtection="0">
      <alignment vertical="center"/>
    </xf>
    <xf numFmtId="4" fontId="105" fillId="89" borderId="1368" applyNumberFormat="0" applyProtection="0">
      <alignment vertical="center"/>
    </xf>
    <xf numFmtId="4" fontId="105" fillId="89" borderId="1368" applyNumberFormat="0" applyProtection="0">
      <alignment vertical="center"/>
    </xf>
    <xf numFmtId="4" fontId="105" fillId="89" borderId="1368" applyNumberFormat="0" applyProtection="0">
      <alignment vertical="center"/>
    </xf>
    <xf numFmtId="4" fontId="41" fillId="89" borderId="1368" applyNumberFormat="0" applyProtection="0">
      <alignment horizontal="left" vertical="center" indent="1"/>
    </xf>
    <xf numFmtId="4" fontId="41" fillId="89" borderId="1368" applyNumberFormat="0" applyProtection="0">
      <alignment horizontal="left" vertical="center" indent="1"/>
    </xf>
    <xf numFmtId="4" fontId="41" fillId="89" borderId="1368" applyNumberFormat="0" applyProtection="0">
      <alignment horizontal="left" vertical="center" indent="1"/>
    </xf>
    <xf numFmtId="4" fontId="41" fillId="89" borderId="1368" applyNumberFormat="0" applyProtection="0">
      <alignment horizontal="left" vertical="center" indent="1"/>
    </xf>
    <xf numFmtId="4" fontId="41" fillId="89" borderId="1368" applyNumberFormat="0" applyProtection="0">
      <alignment horizontal="left" vertical="center" indent="1"/>
    </xf>
    <xf numFmtId="0" fontId="41" fillId="89" borderId="1368" applyNumberFormat="0" applyProtection="0">
      <alignment horizontal="left" vertical="top" indent="1"/>
    </xf>
    <xf numFmtId="0" fontId="41" fillId="89" borderId="1368" applyNumberFormat="0" applyProtection="0">
      <alignment horizontal="left" vertical="top" indent="1"/>
    </xf>
    <xf numFmtId="0" fontId="41" fillId="89" borderId="1368" applyNumberFormat="0" applyProtection="0">
      <alignment horizontal="left" vertical="top" indent="1"/>
    </xf>
    <xf numFmtId="0" fontId="41" fillId="89" borderId="1368" applyNumberFormat="0" applyProtection="0">
      <alignment horizontal="left" vertical="top" indent="1"/>
    </xf>
    <xf numFmtId="0" fontId="41" fillId="89" borderId="1368" applyNumberFormat="0" applyProtection="0">
      <alignment horizontal="left" vertical="top" indent="1"/>
    </xf>
    <xf numFmtId="4" fontId="41" fillId="90" borderId="1301" applyNumberFormat="0" applyProtection="0">
      <alignment horizontal="right" vertical="center"/>
    </xf>
    <xf numFmtId="4" fontId="41" fillId="90" borderId="1301" applyNumberFormat="0" applyProtection="0">
      <alignment horizontal="right" vertical="center"/>
    </xf>
    <xf numFmtId="4" fontId="41" fillId="90" borderId="1301" applyNumberFormat="0" applyProtection="0">
      <alignment horizontal="right" vertical="center"/>
    </xf>
    <xf numFmtId="4" fontId="41" fillId="90" borderId="1301" applyNumberFormat="0" applyProtection="0">
      <alignment horizontal="right" vertical="center"/>
    </xf>
    <xf numFmtId="4" fontId="41" fillId="90" borderId="1301" applyNumberFormat="0" applyProtection="0">
      <alignment horizontal="right" vertical="center"/>
    </xf>
    <xf numFmtId="4" fontId="105" fillId="85" borderId="1368" applyNumberFormat="0" applyProtection="0">
      <alignment horizontal="right" vertical="center"/>
    </xf>
    <xf numFmtId="4" fontId="105" fillId="85" borderId="1368" applyNumberFormat="0" applyProtection="0">
      <alignment horizontal="right" vertical="center"/>
    </xf>
    <xf numFmtId="4" fontId="105" fillId="85" borderId="1368" applyNumberFormat="0" applyProtection="0">
      <alignment horizontal="right" vertical="center"/>
    </xf>
    <xf numFmtId="4" fontId="105" fillId="85" borderId="1368" applyNumberFormat="0" applyProtection="0">
      <alignment horizontal="right" vertical="center"/>
    </xf>
    <xf numFmtId="4" fontId="105" fillId="85" borderId="1368" applyNumberFormat="0" applyProtection="0">
      <alignment horizontal="right" vertical="center"/>
    </xf>
    <xf numFmtId="0" fontId="30" fillId="91" borderId="1301" applyNumberFormat="0" applyProtection="0">
      <alignment horizontal="left" vertical="center" indent="1"/>
    </xf>
    <xf numFmtId="0" fontId="30" fillId="91" borderId="1301" applyNumberFormat="0" applyProtection="0">
      <alignment horizontal="left" vertical="center" indent="1"/>
    </xf>
    <xf numFmtId="0" fontId="30" fillId="91" borderId="1301" applyNumberFormat="0" applyProtection="0">
      <alignment horizontal="left" vertical="center" indent="1"/>
    </xf>
    <xf numFmtId="0" fontId="30" fillId="91" borderId="1301" applyNumberFormat="0" applyProtection="0">
      <alignment horizontal="left" vertical="center" indent="1"/>
    </xf>
    <xf numFmtId="0" fontId="30" fillId="91" borderId="1301" applyNumberFormat="0" applyProtection="0">
      <alignment horizontal="left" vertical="center" indent="1"/>
    </xf>
    <xf numFmtId="0" fontId="41" fillId="82" borderId="1368" applyNumberFormat="0" applyProtection="0">
      <alignment horizontal="left" vertical="top" indent="1"/>
    </xf>
    <xf numFmtId="0" fontId="41" fillId="82" borderId="1368" applyNumberFormat="0" applyProtection="0">
      <alignment horizontal="left" vertical="top" indent="1"/>
    </xf>
    <xf numFmtId="0" fontId="41" fillId="82" borderId="1368" applyNumberFormat="0" applyProtection="0">
      <alignment horizontal="left" vertical="top" indent="1"/>
    </xf>
    <xf numFmtId="0" fontId="41" fillId="82" borderId="1368" applyNumberFormat="0" applyProtection="0">
      <alignment horizontal="left" vertical="top" indent="1"/>
    </xf>
    <xf numFmtId="0" fontId="41" fillId="82" borderId="1368" applyNumberFormat="0" applyProtection="0">
      <alignment horizontal="left" vertical="top" indent="1"/>
    </xf>
    <xf numFmtId="4" fontId="107" fillId="85" borderId="1368" applyNumberFormat="0" applyProtection="0">
      <alignment horizontal="right" vertical="center"/>
    </xf>
    <xf numFmtId="4" fontId="107" fillId="85" borderId="1368" applyNumberFormat="0" applyProtection="0">
      <alignment horizontal="right" vertical="center"/>
    </xf>
    <xf numFmtId="4" fontId="107" fillId="85" borderId="1368" applyNumberFormat="0" applyProtection="0">
      <alignment horizontal="right" vertical="center"/>
    </xf>
    <xf numFmtId="4" fontId="107" fillId="85" borderId="1368" applyNumberFormat="0" applyProtection="0">
      <alignment horizontal="right" vertical="center"/>
    </xf>
    <xf numFmtId="4" fontId="107" fillId="85" borderId="1368" applyNumberFormat="0" applyProtection="0">
      <alignment horizontal="right" vertical="center"/>
    </xf>
    <xf numFmtId="0" fontId="72" fillId="0" borderId="0" applyNumberFormat="0" applyFill="0" applyBorder="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2"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44" fillId="0" borderId="1303" applyNumberFormat="0" applyFill="0" applyAlignment="0" applyProtection="0"/>
    <xf numFmtId="0" fontId="38" fillId="0" borderId="47" applyNumberFormat="0" applyFill="0" applyAlignment="0" applyProtection="0"/>
    <xf numFmtId="0" fontId="24" fillId="0" borderId="0"/>
    <xf numFmtId="0" fontId="41" fillId="0" borderId="0"/>
    <xf numFmtId="0" fontId="89" fillId="80" borderId="1352" applyNumberFormat="0" applyAlignment="0" applyProtection="0"/>
    <xf numFmtId="0" fontId="91" fillId="52" borderId="37" applyNumberFormat="0" applyAlignment="0" applyProtection="0"/>
    <xf numFmtId="43" fontId="33"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0" fontId="111" fillId="0" borderId="31" applyNumberFormat="0" applyFill="0" applyAlignment="0" applyProtection="0"/>
    <xf numFmtId="0" fontId="110" fillId="0" borderId="0" applyNumberFormat="0" applyFill="0" applyBorder="0" applyAlignment="0" applyProtection="0"/>
    <xf numFmtId="0" fontId="66" fillId="45" borderId="1352" applyNumberFormat="0" applyAlignment="0" applyProtection="0"/>
    <xf numFmtId="0" fontId="30" fillId="0" borderId="0"/>
    <xf numFmtId="0" fontId="30" fillId="0" borderId="0"/>
    <xf numFmtId="0" fontId="24" fillId="0" borderId="0"/>
    <xf numFmtId="0" fontId="24" fillId="0" borderId="0"/>
    <xf numFmtId="0" fontId="30" fillId="0" borderId="0"/>
    <xf numFmtId="0" fontId="24" fillId="0" borderId="0"/>
    <xf numFmtId="0" fontId="24" fillId="0" borderId="0"/>
    <xf numFmtId="0" fontId="30" fillId="0" borderId="0"/>
    <xf numFmtId="0" fontId="30" fillId="0" borderId="0"/>
    <xf numFmtId="0" fontId="33" fillId="46" borderId="1356" applyNumberFormat="0" applyFont="0" applyAlignment="0" applyProtection="0"/>
    <xf numFmtId="0" fontId="112" fillId="51" borderId="35" applyNumberFormat="0" applyAlignment="0" applyProtection="0"/>
    <xf numFmtId="0" fontId="71" fillId="80" borderId="1353" applyNumberFormat="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24" fillId="0" borderId="0" applyFont="0" applyFill="0" applyBorder="0" applyAlignment="0" applyProtection="0"/>
    <xf numFmtId="0" fontId="72" fillId="0" borderId="0" applyNumberFormat="0" applyFill="0" applyBorder="0" applyAlignment="0" applyProtection="0"/>
    <xf numFmtId="0" fontId="23" fillId="0" borderId="0"/>
    <xf numFmtId="0" fontId="22" fillId="55" borderId="0" applyNumberFormat="0" applyBorder="0" applyAlignment="0" applyProtection="0"/>
    <xf numFmtId="0" fontId="22" fillId="75" borderId="0" applyNumberFormat="0" applyBorder="0" applyAlignment="0" applyProtection="0"/>
    <xf numFmtId="0" fontId="21" fillId="0" borderId="0"/>
    <xf numFmtId="43" fontId="21" fillId="0" borderId="0" applyFont="0" applyFill="0" applyBorder="0" applyAlignment="0" applyProtection="0"/>
    <xf numFmtId="44" fontId="20" fillId="0" borderId="0" applyFont="0" applyFill="0" applyBorder="0" applyAlignment="0" applyProtection="0"/>
    <xf numFmtId="0" fontId="20" fillId="0" borderId="0"/>
    <xf numFmtId="0" fontId="113" fillId="0" borderId="0" applyNumberFormat="0" applyFill="0" applyBorder="0" applyAlignment="0" applyProtection="0"/>
    <xf numFmtId="0" fontId="76" fillId="0" borderId="31" applyNumberFormat="0" applyFill="0" applyAlignment="0" applyProtection="0"/>
    <xf numFmtId="0" fontId="77" fillId="0" borderId="32" applyNumberFormat="0" applyFill="0" applyAlignment="0" applyProtection="0"/>
    <xf numFmtId="0" fontId="78" fillId="0" borderId="33" applyNumberFormat="0" applyFill="0" applyAlignment="0" applyProtection="0"/>
    <xf numFmtId="0" fontId="78" fillId="0" borderId="0" applyNumberFormat="0" applyFill="0" applyBorder="0" applyAlignment="0" applyProtection="0"/>
    <xf numFmtId="0" fontId="79" fillId="47" borderId="0" applyNumberFormat="0" applyBorder="0" applyAlignment="0" applyProtection="0"/>
    <xf numFmtId="0" fontId="80" fillId="48" borderId="0" applyNumberFormat="0" applyBorder="0" applyAlignment="0" applyProtection="0"/>
    <xf numFmtId="0" fontId="81" fillId="49" borderId="0" applyNumberFormat="0" applyBorder="0" applyAlignment="0" applyProtection="0"/>
    <xf numFmtId="0" fontId="82" fillId="50" borderId="34" applyNumberFormat="0" applyAlignment="0" applyProtection="0"/>
    <xf numFmtId="0" fontId="83" fillId="51" borderId="35" applyNumberFormat="0" applyAlignment="0" applyProtection="0"/>
    <xf numFmtId="0" fontId="84" fillId="51" borderId="34" applyNumberFormat="0" applyAlignment="0" applyProtection="0"/>
    <xf numFmtId="0" fontId="85" fillId="0" borderId="36" applyNumberFormat="0" applyFill="0" applyAlignment="0" applyProtection="0"/>
    <xf numFmtId="0" fontId="75" fillId="52" borderId="37" applyNumberFormat="0" applyAlignment="0" applyProtection="0"/>
    <xf numFmtId="0" fontId="40" fillId="0" borderId="0" applyNumberFormat="0" applyFill="0" applyBorder="0" applyAlignment="0" applyProtection="0"/>
    <xf numFmtId="0" fontId="86" fillId="0" borderId="0" applyNumberFormat="0" applyFill="0" applyBorder="0" applyAlignment="0" applyProtection="0"/>
    <xf numFmtId="0" fontId="35" fillId="0" borderId="39" applyNumberFormat="0" applyFill="0" applyAlignment="0" applyProtection="0"/>
    <xf numFmtId="0" fontId="37" fillId="54" borderId="0" applyNumberFormat="0" applyBorder="0" applyAlignment="0" applyProtection="0"/>
    <xf numFmtId="0" fontId="19" fillId="56" borderId="0" applyNumberFormat="0" applyBorder="0" applyAlignment="0" applyProtection="0"/>
    <xf numFmtId="0" fontId="37" fillId="57" borderId="0" applyNumberFormat="0" applyBorder="0" applyAlignment="0" applyProtection="0"/>
    <xf numFmtId="0" fontId="37" fillId="58" borderId="0" applyNumberFormat="0" applyBorder="0" applyAlignment="0" applyProtection="0"/>
    <xf numFmtId="0" fontId="19" fillId="59" borderId="0" applyNumberFormat="0" applyBorder="0" applyAlignment="0" applyProtection="0"/>
    <xf numFmtId="0" fontId="19" fillId="60" borderId="0" applyNumberFormat="0" applyBorder="0" applyAlignment="0" applyProtection="0"/>
    <xf numFmtId="0" fontId="37" fillId="61" borderId="0" applyNumberFormat="0" applyBorder="0" applyAlignment="0" applyProtection="0"/>
    <xf numFmtId="0" fontId="37" fillId="62" borderId="0" applyNumberFormat="0" applyBorder="0" applyAlignment="0" applyProtection="0"/>
    <xf numFmtId="0" fontId="19" fillId="63" borderId="0" applyNumberFormat="0" applyBorder="0" applyAlignment="0" applyProtection="0"/>
    <xf numFmtId="0" fontId="19" fillId="64" borderId="0" applyNumberFormat="0" applyBorder="0" applyAlignment="0" applyProtection="0"/>
    <xf numFmtId="0" fontId="37" fillId="65" borderId="0" applyNumberFormat="0" applyBorder="0" applyAlignment="0" applyProtection="0"/>
    <xf numFmtId="0" fontId="37" fillId="66" borderId="0" applyNumberFormat="0" applyBorder="0" applyAlignment="0" applyProtection="0"/>
    <xf numFmtId="0" fontId="19" fillId="67" borderId="0" applyNumberFormat="0" applyBorder="0" applyAlignment="0" applyProtection="0"/>
    <xf numFmtId="0" fontId="19" fillId="68" borderId="0" applyNumberFormat="0" applyBorder="0" applyAlignment="0" applyProtection="0"/>
    <xf numFmtId="0" fontId="37" fillId="69" borderId="0" applyNumberFormat="0" applyBorder="0" applyAlignment="0" applyProtection="0"/>
    <xf numFmtId="0" fontId="37" fillId="70" borderId="0" applyNumberFormat="0" applyBorder="0" applyAlignment="0" applyProtection="0"/>
    <xf numFmtId="0" fontId="19" fillId="71" borderId="0" applyNumberFormat="0" applyBorder="0" applyAlignment="0" applyProtection="0"/>
    <xf numFmtId="0" fontId="19" fillId="72" borderId="0" applyNumberFormat="0" applyBorder="0" applyAlignment="0" applyProtection="0"/>
    <xf numFmtId="0" fontId="37" fillId="73" borderId="0" applyNumberFormat="0" applyBorder="0" applyAlignment="0" applyProtection="0"/>
    <xf numFmtId="0" fontId="37" fillId="74" borderId="0" applyNumberFormat="0" applyBorder="0" applyAlignment="0" applyProtection="0"/>
    <xf numFmtId="0" fontId="19" fillId="76" borderId="0" applyNumberFormat="0" applyBorder="0" applyAlignment="0" applyProtection="0"/>
    <xf numFmtId="0" fontId="37" fillId="77" borderId="0" applyNumberFormat="0" applyBorder="0" applyAlignment="0" applyProtection="0"/>
    <xf numFmtId="0" fontId="19" fillId="0" borderId="0"/>
    <xf numFmtId="0" fontId="19" fillId="0" borderId="0"/>
    <xf numFmtId="0" fontId="19" fillId="53" borderId="38" applyNumberFormat="0" applyFont="0" applyAlignment="0" applyProtection="0"/>
    <xf numFmtId="0" fontId="19" fillId="55" borderId="0" applyNumberFormat="0" applyBorder="0" applyAlignment="0" applyProtection="0"/>
    <xf numFmtId="0" fontId="19" fillId="0" borderId="0"/>
    <xf numFmtId="0" fontId="19" fillId="75" borderId="0" applyNumberFormat="0" applyBorder="0" applyAlignment="0" applyProtection="0"/>
    <xf numFmtId="43" fontId="19" fillId="0" borderId="0" applyFont="0" applyFill="0" applyBorder="0" applyAlignment="0" applyProtection="0"/>
    <xf numFmtId="0" fontId="19" fillId="0" borderId="0"/>
    <xf numFmtId="0" fontId="19" fillId="0" borderId="0"/>
    <xf numFmtId="0" fontId="18" fillId="0" borderId="0"/>
    <xf numFmtId="43" fontId="18" fillId="0" borderId="0" applyFont="0" applyFill="0" applyBorder="0" applyAlignment="0" applyProtection="0"/>
    <xf numFmtId="0" fontId="114" fillId="0" borderId="0"/>
    <xf numFmtId="0" fontId="115" fillId="0" borderId="0"/>
    <xf numFmtId="43" fontId="116" fillId="0" borderId="0" applyFont="0" applyFill="0" applyBorder="0" applyAlignment="0" applyProtection="0"/>
    <xf numFmtId="43" fontId="17" fillId="0" borderId="0" applyFont="0" applyFill="0" applyBorder="0" applyAlignment="0" applyProtection="0"/>
    <xf numFmtId="44" fontId="17" fillId="0" borderId="0" applyFont="0" applyFill="0" applyBorder="0" applyAlignment="0" applyProtection="0"/>
    <xf numFmtId="9" fontId="17" fillId="0" borderId="0" applyFont="0" applyFill="0" applyBorder="0" applyAlignment="0" applyProtection="0"/>
    <xf numFmtId="0" fontId="17" fillId="0" borderId="0"/>
    <xf numFmtId="0" fontId="30" fillId="0" borderId="0"/>
    <xf numFmtId="0" fontId="16" fillId="0" borderId="0"/>
    <xf numFmtId="0" fontId="16" fillId="0" borderId="0"/>
    <xf numFmtId="0" fontId="16" fillId="0" borderId="0"/>
    <xf numFmtId="0" fontId="16" fillId="0" borderId="0"/>
    <xf numFmtId="0" fontId="16" fillId="0" borderId="0"/>
    <xf numFmtId="43" fontId="30"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0" fontId="15" fillId="0" borderId="0"/>
    <xf numFmtId="44" fontId="15" fillId="0" borderId="0" applyFont="0" applyFill="0" applyBorder="0" applyAlignment="0" applyProtection="0"/>
    <xf numFmtId="0" fontId="15" fillId="0" borderId="0"/>
    <xf numFmtId="0" fontId="15" fillId="53" borderId="38" applyNumberFormat="0" applyFont="0" applyAlignment="0" applyProtection="0"/>
    <xf numFmtId="0" fontId="15" fillId="55" borderId="0" applyNumberFormat="0" applyBorder="0" applyAlignment="0" applyProtection="0"/>
    <xf numFmtId="0" fontId="15" fillId="56" borderId="0" applyNumberFormat="0" applyBorder="0" applyAlignment="0" applyProtection="0"/>
    <xf numFmtId="0" fontId="15" fillId="59" borderId="0" applyNumberFormat="0" applyBorder="0" applyAlignment="0" applyProtection="0"/>
    <xf numFmtId="0" fontId="15" fillId="60" borderId="0" applyNumberFormat="0" applyBorder="0" applyAlignment="0" applyProtection="0"/>
    <xf numFmtId="0" fontId="15" fillId="63" borderId="0" applyNumberFormat="0" applyBorder="0" applyAlignment="0" applyProtection="0"/>
    <xf numFmtId="0" fontId="15" fillId="64" borderId="0" applyNumberFormat="0" applyBorder="0" applyAlignment="0" applyProtection="0"/>
    <xf numFmtId="0" fontId="15" fillId="67" borderId="0" applyNumberFormat="0" applyBorder="0" applyAlignment="0" applyProtection="0"/>
    <xf numFmtId="0" fontId="15" fillId="68" borderId="0" applyNumberFormat="0" applyBorder="0" applyAlignment="0" applyProtection="0"/>
    <xf numFmtId="0" fontId="15" fillId="71" borderId="0" applyNumberFormat="0" applyBorder="0" applyAlignment="0" applyProtection="0"/>
    <xf numFmtId="0" fontId="15" fillId="72" borderId="0" applyNumberFormat="0" applyBorder="0" applyAlignment="0" applyProtection="0"/>
    <xf numFmtId="0" fontId="15" fillId="75" borderId="0" applyNumberFormat="0" applyBorder="0" applyAlignment="0" applyProtection="0"/>
    <xf numFmtId="0" fontId="15" fillId="76" borderId="0" applyNumberFormat="0" applyBorder="0" applyAlignment="0" applyProtection="0"/>
    <xf numFmtId="0" fontId="14" fillId="0" borderId="0"/>
    <xf numFmtId="0" fontId="14" fillId="0" borderId="0"/>
    <xf numFmtId="0" fontId="14" fillId="53" borderId="38" applyNumberFormat="0" applyFont="0" applyAlignment="0" applyProtection="0"/>
    <xf numFmtId="0" fontId="14" fillId="55" borderId="0" applyNumberFormat="0" applyBorder="0" applyAlignment="0" applyProtection="0"/>
    <xf numFmtId="0" fontId="14" fillId="56" borderId="0" applyNumberFormat="0" applyBorder="0" applyAlignment="0" applyProtection="0"/>
    <xf numFmtId="0" fontId="14" fillId="59" borderId="0" applyNumberFormat="0" applyBorder="0" applyAlignment="0" applyProtection="0"/>
    <xf numFmtId="0" fontId="14" fillId="60" borderId="0" applyNumberFormat="0" applyBorder="0" applyAlignment="0" applyProtection="0"/>
    <xf numFmtId="0" fontId="14" fillId="63" borderId="0" applyNumberFormat="0" applyBorder="0" applyAlignment="0" applyProtection="0"/>
    <xf numFmtId="0" fontId="14" fillId="64" borderId="0" applyNumberFormat="0" applyBorder="0" applyAlignment="0" applyProtection="0"/>
    <xf numFmtId="0" fontId="14" fillId="67" borderId="0" applyNumberFormat="0" applyBorder="0" applyAlignment="0" applyProtection="0"/>
    <xf numFmtId="0" fontId="14" fillId="68" borderId="0" applyNumberFormat="0" applyBorder="0" applyAlignment="0" applyProtection="0"/>
    <xf numFmtId="0" fontId="14" fillId="0" borderId="0"/>
    <xf numFmtId="0" fontId="14" fillId="71" borderId="0" applyNumberFormat="0" applyBorder="0" applyAlignment="0" applyProtection="0"/>
    <xf numFmtId="0" fontId="14" fillId="72" borderId="0" applyNumberFormat="0" applyBorder="0" applyAlignment="0" applyProtection="0"/>
    <xf numFmtId="0" fontId="14" fillId="75" borderId="0" applyNumberFormat="0" applyBorder="0" applyAlignment="0" applyProtection="0"/>
    <xf numFmtId="0" fontId="14" fillId="76" borderId="0" applyNumberFormat="0" applyBorder="0" applyAlignment="0" applyProtection="0"/>
    <xf numFmtId="43" fontId="14" fillId="0" borderId="0" applyFont="0" applyFill="0" applyBorder="0" applyAlignment="0" applyProtection="0"/>
    <xf numFmtId="44" fontId="14" fillId="0" borderId="0" applyFont="0" applyFill="0" applyBorder="0" applyAlignment="0" applyProtection="0"/>
    <xf numFmtId="0" fontId="14" fillId="0" borderId="0"/>
    <xf numFmtId="0" fontId="13" fillId="0" borderId="0"/>
    <xf numFmtId="0" fontId="13" fillId="53" borderId="38" applyNumberFormat="0" applyFont="0" applyAlignment="0" applyProtection="0"/>
    <xf numFmtId="0" fontId="13" fillId="0" borderId="0"/>
    <xf numFmtId="0" fontId="13" fillId="55" borderId="0" applyNumberFormat="0" applyBorder="0" applyAlignment="0" applyProtection="0"/>
    <xf numFmtId="0" fontId="13" fillId="56" borderId="0" applyNumberFormat="0" applyBorder="0" applyAlignment="0" applyProtection="0"/>
    <xf numFmtId="0" fontId="13" fillId="59" borderId="0" applyNumberFormat="0" applyBorder="0" applyAlignment="0" applyProtection="0"/>
    <xf numFmtId="0" fontId="13" fillId="60" borderId="0" applyNumberFormat="0" applyBorder="0" applyAlignment="0" applyProtection="0"/>
    <xf numFmtId="0" fontId="13" fillId="63" borderId="0" applyNumberFormat="0" applyBorder="0" applyAlignment="0" applyProtection="0"/>
    <xf numFmtId="0" fontId="13" fillId="64" borderId="0" applyNumberFormat="0" applyBorder="0" applyAlignment="0" applyProtection="0"/>
    <xf numFmtId="0" fontId="13" fillId="67" borderId="0" applyNumberFormat="0" applyBorder="0" applyAlignment="0" applyProtection="0"/>
    <xf numFmtId="0" fontId="13" fillId="68" borderId="0" applyNumberFormat="0" applyBorder="0" applyAlignment="0" applyProtection="0"/>
    <xf numFmtId="0" fontId="13" fillId="71" borderId="0" applyNumberFormat="0" applyBorder="0" applyAlignment="0" applyProtection="0"/>
    <xf numFmtId="0" fontId="13" fillId="72" borderId="0" applyNumberFormat="0" applyBorder="0" applyAlignment="0" applyProtection="0"/>
    <xf numFmtId="0" fontId="13" fillId="75" borderId="0" applyNumberFormat="0" applyBorder="0" applyAlignment="0" applyProtection="0"/>
    <xf numFmtId="0" fontId="13" fillId="76" borderId="0" applyNumberFormat="0" applyBorder="0" applyAlignment="0" applyProtection="0"/>
    <xf numFmtId="43" fontId="13"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118" fillId="0" borderId="0" applyFont="0" applyFill="0" applyBorder="0" applyAlignment="0" applyProtection="0"/>
    <xf numFmtId="43" fontId="29" fillId="0" borderId="0" applyFont="0" applyFill="0" applyBorder="0" applyAlignment="0" applyProtection="0"/>
    <xf numFmtId="43" fontId="33"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119" fillId="0" borderId="0" applyFont="0" applyFill="0" applyBorder="0" applyAlignment="0" applyProtection="0"/>
    <xf numFmtId="43" fontId="29" fillId="0" borderId="0" applyFont="0" applyFill="0" applyBorder="0" applyAlignment="0" applyProtection="0"/>
    <xf numFmtId="44" fontId="120" fillId="0" borderId="0" applyFont="0" applyFill="0" applyBorder="0" applyAlignment="0" applyProtection="0"/>
    <xf numFmtId="0" fontId="66" fillId="13" borderId="1375" applyNumberFormat="0" applyAlignment="0" applyProtection="0"/>
    <xf numFmtId="0" fontId="66" fillId="13" borderId="1375" applyNumberFormat="0" applyAlignment="0" applyProtection="0"/>
    <xf numFmtId="0" fontId="66" fillId="13" borderId="1375" applyNumberFormat="0" applyAlignment="0" applyProtection="0"/>
    <xf numFmtId="0" fontId="66" fillId="13" borderId="1375" applyNumberFormat="0" applyAlignment="0" applyProtection="0"/>
    <xf numFmtId="0" fontId="66" fillId="13" borderId="1375" applyNumberFormat="0" applyAlignment="0" applyProtection="0"/>
    <xf numFmtId="0" fontId="66" fillId="13" borderId="1375" applyNumberFormat="0" applyAlignment="0" applyProtection="0"/>
    <xf numFmtId="0" fontId="66" fillId="13" borderId="1375" applyNumberFormat="0" applyAlignment="0" applyProtection="0"/>
    <xf numFmtId="0" fontId="66" fillId="13" borderId="1375" applyNumberFormat="0" applyAlignment="0" applyProtection="0"/>
    <xf numFmtId="0" fontId="66" fillId="13" borderId="1375" applyNumberFormat="0" applyAlignment="0" applyProtection="0"/>
    <xf numFmtId="0" fontId="66" fillId="13" borderId="1375" applyNumberFormat="0" applyAlignment="0" applyProtection="0"/>
    <xf numFmtId="0" fontId="66" fillId="13" borderId="1375" applyNumberFormat="0" applyAlignment="0" applyProtection="0"/>
    <xf numFmtId="0" fontId="66" fillId="13" borderId="1375" applyNumberFormat="0" applyAlignment="0" applyProtection="0"/>
    <xf numFmtId="0" fontId="66" fillId="13" borderId="1375" applyNumberFormat="0" applyAlignment="0" applyProtection="0"/>
    <xf numFmtId="0" fontId="66" fillId="13" borderId="1375" applyNumberFormat="0" applyAlignment="0" applyProtection="0"/>
    <xf numFmtId="0" fontId="66" fillId="13" borderId="1375" applyNumberFormat="0" applyAlignment="0" applyProtection="0"/>
    <xf numFmtId="0" fontId="66" fillId="13" borderId="1375" applyNumberFormat="0" applyAlignment="0" applyProtection="0"/>
    <xf numFmtId="0" fontId="66" fillId="13" borderId="1375" applyNumberFormat="0" applyAlignment="0" applyProtection="0"/>
    <xf numFmtId="0" fontId="66" fillId="13" borderId="1375" applyNumberFormat="0" applyAlignment="0" applyProtection="0"/>
    <xf numFmtId="0" fontId="66" fillId="13" borderId="1375" applyNumberFormat="0" applyAlignment="0" applyProtection="0"/>
    <xf numFmtId="0" fontId="66" fillId="13" borderId="1375" applyNumberFormat="0" applyAlignment="0" applyProtection="0"/>
    <xf numFmtId="0" fontId="66" fillId="13" borderId="1375" applyNumberFormat="0" applyAlignment="0" applyProtection="0"/>
    <xf numFmtId="0" fontId="66" fillId="13" borderId="1375" applyNumberFormat="0" applyAlignment="0" applyProtection="0"/>
    <xf numFmtId="0" fontId="66" fillId="13" borderId="1375" applyNumberFormat="0" applyAlignment="0" applyProtection="0"/>
    <xf numFmtId="0" fontId="66" fillId="13" borderId="1375" applyNumberFormat="0" applyAlignment="0" applyProtection="0"/>
    <xf numFmtId="0" fontId="66" fillId="13" borderId="1375" applyNumberFormat="0" applyAlignment="0" applyProtection="0"/>
    <xf numFmtId="0" fontId="66" fillId="13" borderId="1375" applyNumberFormat="0" applyAlignment="0" applyProtection="0"/>
    <xf numFmtId="0" fontId="66" fillId="13" borderId="1375" applyNumberFormat="0" applyAlignment="0" applyProtection="0"/>
    <xf numFmtId="0" fontId="66" fillId="13" borderId="1375" applyNumberFormat="0" applyAlignment="0" applyProtection="0"/>
    <xf numFmtId="0" fontId="66" fillId="13" borderId="1375" applyNumberFormat="0" applyAlignment="0" applyProtection="0"/>
    <xf numFmtId="0" fontId="66" fillId="13" borderId="1375" applyNumberFormat="0" applyAlignment="0" applyProtection="0"/>
    <xf numFmtId="0" fontId="66" fillId="13" borderId="1375" applyNumberFormat="0" applyAlignment="0" applyProtection="0"/>
    <xf numFmtId="0" fontId="66" fillId="13" borderId="1375" applyNumberFormat="0" applyAlignment="0" applyProtection="0"/>
    <xf numFmtId="0" fontId="66" fillId="13" borderId="1375" applyNumberFormat="0" applyAlignment="0" applyProtection="0"/>
    <xf numFmtId="0" fontId="66" fillId="13" borderId="1375" applyNumberFormat="0" applyAlignment="0" applyProtection="0"/>
    <xf numFmtId="0" fontId="66" fillId="13" borderId="1375" applyNumberFormat="0" applyAlignment="0" applyProtection="0"/>
    <xf numFmtId="0" fontId="66" fillId="13" borderId="1375" applyNumberFormat="0" applyAlignment="0" applyProtection="0"/>
    <xf numFmtId="0" fontId="66" fillId="13" borderId="1375" applyNumberFormat="0" applyAlignment="0" applyProtection="0"/>
    <xf numFmtId="0" fontId="66" fillId="13" borderId="1375" applyNumberFormat="0" applyAlignment="0" applyProtection="0"/>
    <xf numFmtId="0" fontId="66" fillId="13" borderId="1375" applyNumberFormat="0" applyAlignment="0" applyProtection="0"/>
    <xf numFmtId="0" fontId="66" fillId="13" borderId="1375" applyNumberFormat="0" applyAlignment="0" applyProtection="0"/>
    <xf numFmtId="0" fontId="66" fillId="13" borderId="1375" applyNumberFormat="0" applyAlignment="0" applyProtection="0"/>
    <xf numFmtId="0" fontId="66" fillId="13" borderId="1375" applyNumberFormat="0" applyAlignment="0" applyProtection="0"/>
    <xf numFmtId="0" fontId="66" fillId="13" borderId="1375" applyNumberFormat="0" applyAlignment="0" applyProtection="0"/>
    <xf numFmtId="0" fontId="66" fillId="13" borderId="1375" applyNumberFormat="0" applyAlignment="0" applyProtection="0"/>
    <xf numFmtId="0" fontId="66" fillId="13" borderId="1375" applyNumberFormat="0" applyAlignment="0" applyProtection="0"/>
    <xf numFmtId="0" fontId="66" fillId="13" borderId="1375" applyNumberFormat="0" applyAlignment="0" applyProtection="0"/>
    <xf numFmtId="0" fontId="66" fillId="13" borderId="1375" applyNumberFormat="0" applyAlignment="0" applyProtection="0"/>
    <xf numFmtId="0" fontId="66" fillId="13" borderId="1375" applyNumberFormat="0" applyAlignment="0" applyProtection="0"/>
    <xf numFmtId="0" fontId="66" fillId="13" borderId="1375" applyNumberFormat="0" applyAlignment="0" applyProtection="0"/>
    <xf numFmtId="0" fontId="66" fillId="13" borderId="1375" applyNumberFormat="0" applyAlignment="0" applyProtection="0"/>
    <xf numFmtId="0" fontId="66" fillId="13" borderId="1375" applyNumberFormat="0" applyAlignment="0" applyProtection="0"/>
    <xf numFmtId="0" fontId="66" fillId="13" borderId="1375" applyNumberFormat="0" applyAlignment="0" applyProtection="0"/>
    <xf numFmtId="0" fontId="66" fillId="13" borderId="1375" applyNumberFormat="0" applyAlignment="0" applyProtection="0"/>
    <xf numFmtId="0" fontId="66" fillId="13" borderId="1375" applyNumberFormat="0" applyAlignment="0" applyProtection="0"/>
    <xf numFmtId="0" fontId="66" fillId="13" borderId="1375" applyNumberFormat="0" applyAlignment="0" applyProtection="0"/>
    <xf numFmtId="0" fontId="66" fillId="13" borderId="1375" applyNumberFormat="0" applyAlignment="0" applyProtection="0"/>
    <xf numFmtId="0" fontId="66" fillId="13" borderId="1375" applyNumberFormat="0" applyAlignment="0" applyProtection="0"/>
    <xf numFmtId="0" fontId="66" fillId="13" borderId="1375" applyNumberFormat="0" applyAlignment="0" applyProtection="0"/>
    <xf numFmtId="0" fontId="66" fillId="13" borderId="1375" applyNumberFormat="0" applyAlignment="0" applyProtection="0"/>
    <xf numFmtId="0" fontId="66" fillId="13" borderId="1375" applyNumberFormat="0" applyAlignment="0" applyProtection="0"/>
    <xf numFmtId="0" fontId="66" fillId="13" borderId="1375" applyNumberFormat="0" applyAlignment="0" applyProtection="0"/>
    <xf numFmtId="0" fontId="66" fillId="13" borderId="1375" applyNumberFormat="0" applyAlignment="0" applyProtection="0"/>
    <xf numFmtId="0" fontId="66" fillId="13" borderId="1375" applyNumberFormat="0" applyAlignment="0" applyProtection="0"/>
    <xf numFmtId="0" fontId="66" fillId="13" borderId="1375" applyNumberFormat="0" applyAlignment="0" applyProtection="0"/>
    <xf numFmtId="0" fontId="66" fillId="13" borderId="1375" applyNumberFormat="0" applyAlignment="0" applyProtection="0"/>
    <xf numFmtId="0" fontId="66" fillId="13" borderId="1375" applyNumberFormat="0" applyAlignment="0" applyProtection="0"/>
    <xf numFmtId="0" fontId="66" fillId="13" borderId="1375" applyNumberFormat="0" applyAlignment="0" applyProtection="0"/>
    <xf numFmtId="0" fontId="66" fillId="13" borderId="1375" applyNumberFormat="0" applyAlignment="0" applyProtection="0"/>
    <xf numFmtId="0" fontId="66" fillId="13" borderId="1375" applyNumberFormat="0" applyAlignment="0" applyProtection="0"/>
    <xf numFmtId="0" fontId="66" fillId="13" borderId="1375" applyNumberFormat="0" applyAlignment="0" applyProtection="0"/>
    <xf numFmtId="0" fontId="66" fillId="13" borderId="1375" applyNumberFormat="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75" fontId="11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75" fontId="11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75" fontId="119" fillId="0" borderId="0"/>
    <xf numFmtId="175" fontId="119" fillId="0" borderId="0"/>
    <xf numFmtId="175" fontId="119" fillId="0" borderId="0"/>
    <xf numFmtId="175" fontId="119" fillId="0" borderId="0"/>
    <xf numFmtId="175" fontId="119" fillId="0" borderId="0"/>
    <xf numFmtId="175" fontId="119" fillId="0" borderId="0"/>
    <xf numFmtId="175" fontId="119" fillId="0" borderId="0"/>
    <xf numFmtId="175" fontId="119" fillId="0" borderId="0"/>
    <xf numFmtId="175" fontId="119" fillId="0" borderId="0"/>
    <xf numFmtId="0" fontId="29" fillId="0" borderId="0"/>
    <xf numFmtId="0" fontId="29" fillId="0" borderId="0"/>
    <xf numFmtId="0" fontId="29" fillId="0" borderId="0"/>
    <xf numFmtId="175" fontId="119" fillId="0" borderId="0"/>
    <xf numFmtId="175" fontId="119" fillId="0" borderId="0"/>
    <xf numFmtId="175" fontId="119" fillId="0" borderId="0"/>
    <xf numFmtId="175" fontId="119" fillId="0" borderId="0"/>
    <xf numFmtId="175" fontId="119" fillId="0" borderId="0"/>
    <xf numFmtId="175" fontId="119" fillId="0" borderId="0"/>
    <xf numFmtId="175" fontId="119" fillId="0" borderId="0"/>
    <xf numFmtId="175" fontId="119" fillId="0" borderId="0"/>
    <xf numFmtId="175" fontId="119" fillId="0" borderId="0"/>
    <xf numFmtId="175" fontId="11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12"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75" fontId="119" fillId="0" borderId="0"/>
    <xf numFmtId="175" fontId="119" fillId="0" borderId="0"/>
    <xf numFmtId="175" fontId="119" fillId="0" borderId="0"/>
    <xf numFmtId="175" fontId="119" fillId="0" borderId="0"/>
    <xf numFmtId="175" fontId="119" fillId="0" borderId="0"/>
    <xf numFmtId="175" fontId="119" fillId="0" borderId="0"/>
    <xf numFmtId="175" fontId="119" fillId="0" borderId="0"/>
    <xf numFmtId="175" fontId="119" fillId="0" borderId="0"/>
    <xf numFmtId="175" fontId="119" fillId="0" borderId="0"/>
    <xf numFmtId="175" fontId="119" fillId="0" borderId="0"/>
    <xf numFmtId="175" fontId="119" fillId="0" borderId="0"/>
    <xf numFmtId="175" fontId="119" fillId="0" borderId="0"/>
    <xf numFmtId="175" fontId="11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30"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12" fillId="0" borderId="0" applyFont="0" applyFill="0" applyBorder="0" applyAlignment="0" applyProtection="0"/>
    <xf numFmtId="0" fontId="11" fillId="0" borderId="0"/>
    <xf numFmtId="43" fontId="11" fillId="0" borderId="0" applyFont="0" applyFill="0" applyBorder="0" applyAlignment="0" applyProtection="0"/>
    <xf numFmtId="44" fontId="11" fillId="0" borderId="0" applyFont="0" applyFill="0" applyBorder="0" applyAlignment="0" applyProtection="0"/>
    <xf numFmtId="43" fontId="33"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45" fillId="0" borderId="0" applyFont="0" applyFill="0" applyBorder="0" applyAlignment="0" applyProtection="0"/>
    <xf numFmtId="44" fontId="33" fillId="0" borderId="0" applyFont="0" applyFill="0" applyBorder="0" applyAlignment="0" applyProtection="0"/>
    <xf numFmtId="44" fontId="29" fillId="0" borderId="0" applyFont="0" applyFill="0" applyBorder="0" applyAlignment="0" applyProtection="0"/>
    <xf numFmtId="0" fontId="29" fillId="0" borderId="0"/>
    <xf numFmtId="0" fontId="29" fillId="0" borderId="0"/>
    <xf numFmtId="0" fontId="29" fillId="0" borderId="0"/>
    <xf numFmtId="9" fontId="30"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45" fillId="0" borderId="0" applyFont="0" applyFill="0" applyBorder="0" applyAlignment="0" applyProtection="0"/>
    <xf numFmtId="0" fontId="10" fillId="0" borderId="0"/>
    <xf numFmtId="44" fontId="10" fillId="0" borderId="0" applyFont="0" applyFill="0" applyBorder="0" applyAlignment="0" applyProtection="0"/>
    <xf numFmtId="0" fontId="9" fillId="0" borderId="0"/>
    <xf numFmtId="0" fontId="9" fillId="0" borderId="0"/>
    <xf numFmtId="0" fontId="8" fillId="0" borderId="0"/>
    <xf numFmtId="44" fontId="8" fillId="0" borderId="0" applyFont="0" applyFill="0" applyBorder="0" applyAlignment="0" applyProtection="0"/>
    <xf numFmtId="9" fontId="8"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75" borderId="0" applyNumberFormat="0" applyBorder="0" applyAlignment="0" applyProtection="0"/>
    <xf numFmtId="0" fontId="7" fillId="0" borderId="0"/>
    <xf numFmtId="44" fontId="7" fillId="0" borderId="0" applyFont="0" applyFill="0" applyBorder="0" applyAlignment="0" applyProtection="0"/>
    <xf numFmtId="9" fontId="7" fillId="0" borderId="0" applyFont="0" applyFill="0" applyBorder="0" applyAlignment="0" applyProtection="0"/>
    <xf numFmtId="0" fontId="6" fillId="0" borderId="0"/>
    <xf numFmtId="0" fontId="121" fillId="0" borderId="0"/>
    <xf numFmtId="43" fontId="121" fillId="0" borderId="0" applyFont="0" applyFill="0" applyBorder="0" applyAlignment="0" applyProtection="0"/>
    <xf numFmtId="43" fontId="121" fillId="0" borderId="0" applyFont="0" applyFill="0" applyBorder="0" applyAlignment="0" applyProtection="0"/>
    <xf numFmtId="0" fontId="121" fillId="0" borderId="0"/>
    <xf numFmtId="0" fontId="121" fillId="0" borderId="0"/>
    <xf numFmtId="44" fontId="54" fillId="0" borderId="0" applyFont="0" applyFill="0" applyBorder="0" applyAlignment="0" applyProtection="0"/>
    <xf numFmtId="0" fontId="29" fillId="0" borderId="0"/>
    <xf numFmtId="43" fontId="6" fillId="0" borderId="0" applyFont="0" applyFill="0" applyBorder="0" applyAlignment="0" applyProtection="0"/>
    <xf numFmtId="0" fontId="41" fillId="0" borderId="0"/>
    <xf numFmtId="9" fontId="41" fillId="0" borderId="0" applyFont="0" applyFill="0" applyBorder="0" applyAlignment="0" applyProtection="0"/>
    <xf numFmtId="0" fontId="41" fillId="0" borderId="0"/>
    <xf numFmtId="9" fontId="41" fillId="0" borderId="0" applyFont="0" applyFill="0" applyBorder="0" applyAlignment="0" applyProtection="0"/>
    <xf numFmtId="9" fontId="130" fillId="0" borderId="0" applyFont="0" applyFill="0" applyBorder="0" applyAlignment="0" applyProtection="0"/>
    <xf numFmtId="44" fontId="130" fillId="0" borderId="0" applyFont="0" applyFill="0" applyBorder="0" applyAlignment="0" applyProtection="0"/>
    <xf numFmtId="44" fontId="41" fillId="0" borderId="0" applyFont="0" applyFill="0" applyBorder="0" applyAlignment="0" applyProtection="0"/>
    <xf numFmtId="9" fontId="41" fillId="0" borderId="0" applyFont="0" applyFill="0" applyBorder="0" applyAlignment="0" applyProtection="0"/>
    <xf numFmtId="44" fontId="42" fillId="0" borderId="0" applyFont="0" applyFill="0" applyBorder="0" applyAlignment="0" applyProtection="0"/>
    <xf numFmtId="0" fontId="41" fillId="0" borderId="0"/>
    <xf numFmtId="9" fontId="41" fillId="0" borderId="0" applyFont="0" applyFill="0" applyBorder="0" applyAlignment="0" applyProtection="0"/>
    <xf numFmtId="0" fontId="41"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0" fontId="7" fillId="0" borderId="0"/>
    <xf numFmtId="9" fontId="7" fillId="0" borderId="0" applyFont="0" applyFill="0" applyBorder="0" applyAlignment="0" applyProtection="0"/>
    <xf numFmtId="43" fontId="7" fillId="0" borderId="0" applyFont="0" applyFill="0" applyBorder="0" applyAlignment="0" applyProtection="0"/>
    <xf numFmtId="0" fontId="131" fillId="0" borderId="0" applyNumberFormat="0" applyFill="0" applyBorder="0" applyAlignment="0" applyProtection="0"/>
    <xf numFmtId="0" fontId="7" fillId="60" borderId="0" applyNumberFormat="0" applyBorder="0" applyAlignment="0" applyProtection="0"/>
    <xf numFmtId="0" fontId="7" fillId="72" borderId="0" applyNumberFormat="0" applyBorder="0" applyAlignment="0" applyProtection="0"/>
    <xf numFmtId="0" fontId="41" fillId="0" borderId="0"/>
    <xf numFmtId="42" fontId="30" fillId="0" borderId="0" applyFont="0" applyFill="0" applyBorder="0" applyAlignment="0" applyProtection="0"/>
    <xf numFmtId="41" fontId="30" fillId="0" borderId="0" applyFont="0" applyFill="0" applyBorder="0" applyAlignment="0" applyProtection="0"/>
    <xf numFmtId="0" fontId="109" fillId="0" borderId="0" applyNumberFormat="0" applyFill="0" applyBorder="0" applyAlignment="0" applyProtection="0"/>
    <xf numFmtId="0" fontId="7" fillId="60" borderId="0" applyNumberFormat="0" applyBorder="0" applyAlignment="0" applyProtection="0"/>
    <xf numFmtId="0" fontId="7" fillId="72" borderId="0" applyNumberFormat="0" applyBorder="0" applyAlignment="0" applyProtection="0"/>
    <xf numFmtId="9" fontId="41" fillId="0" borderId="0" applyFont="0" applyFill="0" applyBorder="0" applyAlignment="0" applyProtection="0"/>
    <xf numFmtId="0" fontId="7" fillId="0" borderId="0"/>
    <xf numFmtId="9" fontId="7" fillId="0" borderId="0" applyFont="0" applyFill="0" applyBorder="0" applyAlignment="0" applyProtection="0"/>
    <xf numFmtId="43" fontId="7" fillId="0" borderId="0" applyFont="0" applyFill="0" applyBorder="0" applyAlignment="0" applyProtection="0"/>
    <xf numFmtId="0" fontId="7" fillId="0" borderId="0"/>
    <xf numFmtId="9" fontId="7" fillId="0" borderId="0" applyFont="0" applyFill="0" applyBorder="0" applyAlignment="0" applyProtection="0"/>
    <xf numFmtId="43" fontId="7" fillId="0" borderId="0" applyFont="0" applyFill="0" applyBorder="0" applyAlignment="0" applyProtection="0"/>
    <xf numFmtId="0" fontId="7" fillId="72" borderId="0" applyNumberFormat="0" applyBorder="0" applyAlignment="0" applyProtection="0"/>
    <xf numFmtId="0" fontId="7" fillId="0" borderId="0"/>
    <xf numFmtId="9" fontId="7" fillId="0" borderId="0" applyFont="0" applyFill="0" applyBorder="0" applyAlignment="0" applyProtection="0"/>
    <xf numFmtId="43" fontId="7" fillId="0" borderId="0" applyFont="0" applyFill="0" applyBorder="0" applyAlignment="0" applyProtection="0"/>
    <xf numFmtId="0" fontId="7" fillId="0" borderId="0"/>
    <xf numFmtId="9" fontId="7" fillId="0" borderId="0" applyFont="0" applyFill="0" applyBorder="0" applyAlignment="0" applyProtection="0"/>
    <xf numFmtId="43" fontId="7" fillId="0" borderId="0" applyFont="0" applyFill="0" applyBorder="0" applyAlignment="0" applyProtection="0"/>
    <xf numFmtId="0" fontId="7" fillId="60" borderId="0" applyNumberFormat="0" applyBorder="0" applyAlignment="0" applyProtection="0"/>
    <xf numFmtId="0" fontId="7" fillId="72" borderId="0" applyNumberFormat="0" applyBorder="0" applyAlignment="0" applyProtection="0"/>
    <xf numFmtId="0" fontId="7" fillId="60" borderId="0" applyNumberFormat="0" applyBorder="0" applyAlignment="0" applyProtection="0"/>
    <xf numFmtId="0" fontId="7" fillId="72" borderId="0" applyNumberFormat="0" applyBorder="0" applyAlignment="0" applyProtection="0"/>
    <xf numFmtId="0" fontId="7" fillId="0" borderId="0"/>
    <xf numFmtId="9" fontId="7" fillId="0" borderId="0" applyFont="0" applyFill="0" applyBorder="0" applyAlignment="0" applyProtection="0"/>
    <xf numFmtId="43" fontId="7" fillId="0" borderId="0" applyFont="0" applyFill="0" applyBorder="0" applyAlignment="0" applyProtection="0"/>
    <xf numFmtId="0" fontId="7" fillId="0" borderId="0"/>
    <xf numFmtId="9"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132" fillId="0" borderId="0"/>
    <xf numFmtId="44" fontId="132" fillId="0" borderId="0" applyFont="0" applyFill="0" applyBorder="0" applyAlignment="0" applyProtection="0"/>
    <xf numFmtId="9" fontId="132" fillId="0" borderId="0" applyFont="0" applyFill="0" applyBorder="0" applyAlignment="0" applyProtection="0"/>
    <xf numFmtId="43" fontId="41" fillId="0" borderId="0" applyFont="0" applyFill="0" applyBorder="0" applyAlignment="0" applyProtection="0"/>
    <xf numFmtId="0" fontId="7" fillId="0" borderId="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41"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39" fillId="96" borderId="0"/>
    <xf numFmtId="49" fontId="39" fillId="115" borderId="0"/>
    <xf numFmtId="0" fontId="4" fillId="0" borderId="0"/>
    <xf numFmtId="0" fontId="156" fillId="0" borderId="0" applyNumberFormat="0" applyFill="0" applyBorder="0" applyAlignment="0" applyProtection="0"/>
    <xf numFmtId="0" fontId="157" fillId="0" borderId="31" applyNumberFormat="0" applyFill="0" applyAlignment="0" applyProtection="0"/>
    <xf numFmtId="0" fontId="158" fillId="0" borderId="32" applyNumberFormat="0" applyFill="0" applyAlignment="0" applyProtection="0"/>
    <xf numFmtId="0" fontId="159" fillId="0" borderId="33" applyNumberFormat="0" applyFill="0" applyAlignment="0" applyProtection="0"/>
    <xf numFmtId="0" fontId="159" fillId="0" borderId="0" applyNumberFormat="0" applyFill="0" applyBorder="0" applyAlignment="0" applyProtection="0"/>
    <xf numFmtId="0" fontId="160" fillId="47" borderId="0" applyNumberFormat="0" applyBorder="0" applyAlignment="0" applyProtection="0"/>
    <xf numFmtId="0" fontId="161" fillId="48" borderId="0" applyNumberFormat="0" applyBorder="0" applyAlignment="0" applyProtection="0"/>
    <xf numFmtId="0" fontId="162" fillId="49" borderId="0" applyNumberFormat="0" applyBorder="0" applyAlignment="0" applyProtection="0"/>
    <xf numFmtId="0" fontId="163" fillId="50" borderId="34" applyNumberFormat="0" applyAlignment="0" applyProtection="0"/>
    <xf numFmtId="0" fontId="164" fillId="51" borderId="35" applyNumberFormat="0" applyAlignment="0" applyProtection="0"/>
    <xf numFmtId="0" fontId="165" fillId="51" borderId="34" applyNumberFormat="0" applyAlignment="0" applyProtection="0"/>
    <xf numFmtId="0" fontId="166" fillId="0" borderId="36" applyNumberFormat="0" applyFill="0" applyAlignment="0" applyProtection="0"/>
    <xf numFmtId="0" fontId="167" fillId="52" borderId="37" applyNumberFormat="0" applyAlignment="0" applyProtection="0"/>
    <xf numFmtId="0" fontId="168" fillId="0" borderId="0" applyNumberFormat="0" applyFill="0" applyBorder="0" applyAlignment="0" applyProtection="0"/>
    <xf numFmtId="0" fontId="4" fillId="53" borderId="38" applyNumberFormat="0" applyFont="0" applyAlignment="0" applyProtection="0"/>
    <xf numFmtId="0" fontId="169" fillId="0" borderId="0" applyNumberFormat="0" applyFill="0" applyBorder="0" applyAlignment="0" applyProtection="0"/>
    <xf numFmtId="0" fontId="170" fillId="0" borderId="39" applyNumberFormat="0" applyFill="0" applyAlignment="0" applyProtection="0"/>
    <xf numFmtId="0" fontId="171" fillId="54" borderId="0" applyNumberFormat="0" applyBorder="0" applyAlignment="0" applyProtection="0"/>
    <xf numFmtId="0" fontId="4" fillId="55" borderId="0" applyNumberFormat="0" applyBorder="0" applyAlignment="0" applyProtection="0"/>
    <xf numFmtId="0" fontId="4" fillId="56" borderId="0" applyNumberFormat="0" applyBorder="0" applyAlignment="0" applyProtection="0"/>
    <xf numFmtId="0" fontId="4" fillId="57" borderId="0" applyNumberFormat="0" applyBorder="0" applyAlignment="0" applyProtection="0"/>
    <xf numFmtId="0" fontId="171" fillId="58" borderId="0" applyNumberFormat="0" applyBorder="0" applyAlignment="0" applyProtection="0"/>
    <xf numFmtId="0" fontId="4" fillId="59" borderId="0" applyNumberFormat="0" applyBorder="0" applyAlignment="0" applyProtection="0"/>
    <xf numFmtId="0" fontId="4" fillId="60" borderId="0" applyNumberFormat="0" applyBorder="0" applyAlignment="0" applyProtection="0"/>
    <xf numFmtId="0" fontId="4" fillId="61" borderId="0" applyNumberFormat="0" applyBorder="0" applyAlignment="0" applyProtection="0"/>
    <xf numFmtId="0" fontId="171" fillId="62" borderId="0" applyNumberFormat="0" applyBorder="0" applyAlignment="0" applyProtection="0"/>
    <xf numFmtId="0" fontId="4" fillId="63" borderId="0" applyNumberFormat="0" applyBorder="0" applyAlignment="0" applyProtection="0"/>
    <xf numFmtId="0" fontId="4" fillId="64" borderId="0" applyNumberFormat="0" applyBorder="0" applyAlignment="0" applyProtection="0"/>
    <xf numFmtId="0" fontId="4" fillId="65" borderId="0" applyNumberFormat="0" applyBorder="0" applyAlignment="0" applyProtection="0"/>
    <xf numFmtId="0" fontId="171" fillId="66" borderId="0" applyNumberFormat="0" applyBorder="0" applyAlignment="0" applyProtection="0"/>
    <xf numFmtId="0" fontId="4" fillId="67" borderId="0" applyNumberFormat="0" applyBorder="0" applyAlignment="0" applyProtection="0"/>
    <xf numFmtId="0" fontId="4" fillId="68" borderId="0" applyNumberFormat="0" applyBorder="0" applyAlignment="0" applyProtection="0"/>
    <xf numFmtId="0" fontId="4" fillId="69" borderId="0" applyNumberFormat="0" applyBorder="0" applyAlignment="0" applyProtection="0"/>
    <xf numFmtId="0" fontId="171" fillId="70" borderId="0" applyNumberFormat="0" applyBorder="0" applyAlignment="0" applyProtection="0"/>
    <xf numFmtId="0" fontId="4" fillId="71" borderId="0" applyNumberFormat="0" applyBorder="0" applyAlignment="0" applyProtection="0"/>
    <xf numFmtId="0" fontId="4" fillId="72" borderId="0" applyNumberFormat="0" applyBorder="0" applyAlignment="0" applyProtection="0"/>
    <xf numFmtId="0" fontId="4" fillId="73" borderId="0" applyNumberFormat="0" applyBorder="0" applyAlignment="0" applyProtection="0"/>
    <xf numFmtId="0" fontId="171" fillId="74" borderId="0" applyNumberFormat="0" applyBorder="0" applyAlignment="0" applyProtection="0"/>
    <xf numFmtId="0" fontId="4" fillId="75" borderId="0" applyNumberFormat="0" applyBorder="0" applyAlignment="0" applyProtection="0"/>
    <xf numFmtId="0" fontId="4" fillId="76" borderId="0" applyNumberFormat="0" applyBorder="0" applyAlignment="0" applyProtection="0"/>
    <xf numFmtId="0" fontId="4" fillId="77" borderId="0" applyNumberFormat="0" applyBorder="0" applyAlignment="0" applyProtection="0"/>
    <xf numFmtId="0" fontId="4" fillId="0" borderId="0"/>
    <xf numFmtId="0" fontId="163" fillId="50" borderId="34" applyNumberFormat="0" applyAlignment="0" applyProtection="0"/>
    <xf numFmtId="0" fontId="171" fillId="54" borderId="0" applyNumberFormat="0" applyBorder="0" applyAlignment="0" applyProtection="0"/>
    <xf numFmtId="0" fontId="171" fillId="58" borderId="0" applyNumberFormat="0" applyBorder="0" applyAlignment="0" applyProtection="0"/>
    <xf numFmtId="0" fontId="171" fillId="62" borderId="0" applyNumberFormat="0" applyBorder="0" applyAlignment="0" applyProtection="0"/>
    <xf numFmtId="0" fontId="171" fillId="66" borderId="0" applyNumberFormat="0" applyBorder="0" applyAlignment="0" applyProtection="0"/>
    <xf numFmtId="0" fontId="171" fillId="70" borderId="0" applyNumberFormat="0" applyBorder="0" applyAlignment="0" applyProtection="0"/>
    <xf numFmtId="0" fontId="171" fillId="74" borderId="0" applyNumberFormat="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121" fillId="0" borderId="0"/>
    <xf numFmtId="0" fontId="3" fillId="0" borderId="0"/>
    <xf numFmtId="0" fontId="3" fillId="0" borderId="0"/>
    <xf numFmtId="44" fontId="7" fillId="0" borderId="0" applyFont="0" applyFill="0" applyBorder="0" applyAlignment="0" applyProtection="0"/>
    <xf numFmtId="0" fontId="3" fillId="0" borderId="0"/>
    <xf numFmtId="44" fontId="7" fillId="0" borderId="0" applyFont="0" applyFill="0" applyBorder="0" applyAlignment="0" applyProtection="0"/>
    <xf numFmtId="43" fontId="2" fillId="0" borderId="0" applyFont="0" applyFill="0" applyBorder="0" applyAlignment="0" applyProtection="0"/>
    <xf numFmtId="0" fontId="2"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cellStyleXfs>
  <cellXfs count="1440">
    <xf numFmtId="0" fontId="0" fillId="0" borderId="0" xfId="0"/>
    <xf numFmtId="41" fontId="30" fillId="0" borderId="0" xfId="1" applyNumberFormat="1" applyFont="1" applyFill="1" applyBorder="1"/>
    <xf numFmtId="165" fontId="30" fillId="0" borderId="0" xfId="7" applyNumberFormat="1" applyAlignment="1">
      <alignment horizontal="center" wrapText="1"/>
    </xf>
    <xf numFmtId="43" fontId="30" fillId="0" borderId="0" xfId="7" applyNumberFormat="1" applyAlignment="1">
      <alignment horizontal="center" wrapText="1"/>
    </xf>
    <xf numFmtId="0" fontId="34" fillId="0" borderId="0" xfId="4" applyFont="1" applyAlignment="1">
      <alignment horizontal="left"/>
    </xf>
    <xf numFmtId="0" fontId="34" fillId="0" borderId="0" xfId="4" applyFont="1" applyAlignment="1">
      <alignment horizontal="center"/>
    </xf>
    <xf numFmtId="41" fontId="30" fillId="0" borderId="0" xfId="11" applyNumberFormat="1" applyFont="1" applyFill="1" applyBorder="1" applyProtection="1"/>
    <xf numFmtId="0" fontId="30" fillId="0" borderId="0" xfId="4"/>
    <xf numFmtId="0" fontId="30" fillId="0" borderId="0" xfId="4" applyAlignment="1">
      <alignment horizontal="center" wrapText="1"/>
    </xf>
    <xf numFmtId="41" fontId="30" fillId="0" borderId="0" xfId="4" applyNumberFormat="1"/>
    <xf numFmtId="0" fontId="30" fillId="0" borderId="0" xfId="5" applyFont="1"/>
    <xf numFmtId="49" fontId="30" fillId="0" borderId="0" xfId="5" applyNumberFormat="1" applyFont="1"/>
    <xf numFmtId="0" fontId="30" fillId="0" borderId="0" xfId="5" applyFont="1" applyAlignment="1">
      <alignment horizontal="center"/>
    </xf>
    <xf numFmtId="0" fontId="30" fillId="0" borderId="0" xfId="7"/>
    <xf numFmtId="0" fontId="30" fillId="0" borderId="0" xfId="4" applyAlignment="1">
      <alignment vertical="top"/>
    </xf>
    <xf numFmtId="169" fontId="30" fillId="0" borderId="0" xfId="2" applyNumberFormat="1" applyFont="1" applyFill="1"/>
    <xf numFmtId="0" fontId="30" fillId="0" borderId="0" xfId="4" applyAlignment="1">
      <alignment horizontal="center"/>
    </xf>
    <xf numFmtId="0" fontId="30" fillId="0" borderId="3" xfId="4" applyBorder="1"/>
    <xf numFmtId="0" fontId="30" fillId="0" borderId="0" xfId="4" applyAlignment="1">
      <alignment horizontal="left"/>
    </xf>
    <xf numFmtId="167" fontId="30" fillId="0" borderId="0" xfId="4" applyNumberFormat="1"/>
    <xf numFmtId="0" fontId="30" fillId="0" borderId="0" xfId="5" applyFont="1" applyAlignment="1">
      <alignment vertical="top"/>
    </xf>
    <xf numFmtId="41" fontId="30" fillId="0" borderId="0" xfId="8" applyNumberFormat="1"/>
    <xf numFmtId="41" fontId="30" fillId="0" borderId="0" xfId="1" applyNumberFormat="1" applyFont="1" applyFill="1" applyBorder="1" applyProtection="1">
      <protection locked="0"/>
    </xf>
    <xf numFmtId="43" fontId="30" fillId="0" borderId="0" xfId="4" applyNumberFormat="1"/>
    <xf numFmtId="168" fontId="30" fillId="0" borderId="0" xfId="11" applyNumberFormat="1" applyFont="1" applyFill="1" applyBorder="1" applyProtection="1"/>
    <xf numFmtId="164" fontId="30" fillId="0" borderId="0" xfId="4" applyNumberFormat="1"/>
    <xf numFmtId="41" fontId="30" fillId="0" borderId="0" xfId="7" applyNumberFormat="1"/>
    <xf numFmtId="0" fontId="30" fillId="0" borderId="0" xfId="5" applyFont="1" applyAlignment="1">
      <alignment horizontal="center" wrapText="1"/>
    </xf>
    <xf numFmtId="14" fontId="30" fillId="0" borderId="0" xfId="5" applyNumberFormat="1" applyFont="1" applyAlignment="1">
      <alignment horizontal="center"/>
    </xf>
    <xf numFmtId="0" fontId="30" fillId="0" borderId="0" xfId="7" applyAlignment="1">
      <alignment horizontal="center"/>
    </xf>
    <xf numFmtId="0" fontId="30" fillId="0" borderId="0" xfId="7" applyAlignment="1">
      <alignment horizontal="left"/>
    </xf>
    <xf numFmtId="165" fontId="30" fillId="0" borderId="0" xfId="1" applyNumberFormat="1" applyFont="1" applyFill="1" applyBorder="1" applyAlignment="1">
      <alignment horizontal="center"/>
    </xf>
    <xf numFmtId="0" fontId="30" fillId="0" borderId="0" xfId="1" applyNumberFormat="1" applyFont="1" applyFill="1" applyBorder="1" applyAlignment="1"/>
    <xf numFmtId="170" fontId="30" fillId="0" borderId="0" xfId="7" applyNumberFormat="1"/>
    <xf numFmtId="0" fontId="30" fillId="0" borderId="0" xfId="7" applyAlignment="1">
      <alignment wrapText="1"/>
    </xf>
    <xf numFmtId="0" fontId="30" fillId="0" borderId="0" xfId="7" applyAlignment="1">
      <alignment vertical="center"/>
    </xf>
    <xf numFmtId="0" fontId="30" fillId="0" borderId="0" xfId="7" applyAlignment="1">
      <alignment horizontal="center" wrapText="1"/>
    </xf>
    <xf numFmtId="49" fontId="30" fillId="0" borderId="0" xfId="4" applyNumberFormat="1"/>
    <xf numFmtId="14" fontId="30" fillId="0" borderId="0" xfId="5" applyNumberFormat="1" applyFont="1"/>
    <xf numFmtId="165" fontId="30" fillId="0" borderId="0" xfId="1" applyNumberFormat="1" applyFont="1" applyFill="1" applyBorder="1" applyAlignment="1" applyProtection="1">
      <alignment horizontal="center"/>
    </xf>
    <xf numFmtId="0" fontId="30" fillId="0" borderId="0" xfId="0" applyFont="1"/>
    <xf numFmtId="164" fontId="30" fillId="0" borderId="0" xfId="11" applyNumberFormat="1" applyFont="1" applyFill="1" applyAlignment="1" applyProtection="1">
      <alignment horizontal="left"/>
    </xf>
    <xf numFmtId="41" fontId="30" fillId="0" borderId="0" xfId="1" applyNumberFormat="1" applyFont="1" applyFill="1" applyBorder="1" applyProtection="1"/>
    <xf numFmtId="41" fontId="30" fillId="0" borderId="7" xfId="1" applyNumberFormat="1" applyFont="1" applyFill="1" applyBorder="1" applyProtection="1"/>
    <xf numFmtId="169" fontId="30" fillId="0" borderId="0" xfId="797" applyNumberFormat="1" applyFont="1" applyFill="1" applyBorder="1" applyAlignment="1">
      <alignment horizontal="center" vertical="center" wrapText="1"/>
    </xf>
    <xf numFmtId="169" fontId="30" fillId="0" borderId="0" xfId="797" applyNumberFormat="1" applyFont="1" applyFill="1" applyBorder="1" applyAlignment="1">
      <alignment vertical="top" wrapText="1"/>
    </xf>
    <xf numFmtId="0" fontId="41" fillId="0" borderId="1374" xfId="44144" applyBorder="1"/>
    <xf numFmtId="9" fontId="41" fillId="0" borderId="1374" xfId="3" applyFont="1" applyFill="1" applyBorder="1" applyAlignment="1"/>
    <xf numFmtId="0" fontId="41" fillId="0" borderId="0" xfId="44144"/>
    <xf numFmtId="0" fontId="37" fillId="6" borderId="0" xfId="0" applyFont="1" applyFill="1"/>
    <xf numFmtId="164" fontId="30" fillId="0" borderId="0" xfId="11" applyNumberFormat="1" applyFont="1" applyFill="1" applyAlignment="1">
      <alignment horizontal="left"/>
    </xf>
    <xf numFmtId="0" fontId="32" fillId="0" borderId="0" xfId="4" applyFont="1" applyAlignment="1">
      <alignment horizontal="center"/>
    </xf>
    <xf numFmtId="169" fontId="34" fillId="0" borderId="0" xfId="2" applyNumberFormat="1" applyFont="1" applyFill="1"/>
    <xf numFmtId="169" fontId="30" fillId="0" borderId="0" xfId="2" applyNumberFormat="1" applyFont="1" applyFill="1" applyAlignment="1">
      <alignment horizontal="center" wrapText="1"/>
    </xf>
    <xf numFmtId="168" fontId="30" fillId="0" borderId="0" xfId="1" applyNumberFormat="1" applyFont="1" applyFill="1" applyBorder="1"/>
    <xf numFmtId="169" fontId="30" fillId="0" borderId="0" xfId="2" applyNumberFormat="1" applyFont="1" applyFill="1" applyBorder="1"/>
    <xf numFmtId="0" fontId="7" fillId="0" borderId="0" xfId="0" applyFont="1" applyAlignment="1">
      <alignment horizontal="center" vertical="center"/>
    </xf>
    <xf numFmtId="0" fontId="7" fillId="0" borderId="0" xfId="0" applyFont="1"/>
    <xf numFmtId="165" fontId="7" fillId="0" borderId="0" xfId="0" applyNumberFormat="1" applyFont="1"/>
    <xf numFmtId="0" fontId="7" fillId="0" borderId="1372" xfId="0" applyFont="1" applyBorder="1"/>
    <xf numFmtId="0" fontId="30" fillId="0" borderId="0" xfId="4" applyAlignment="1">
      <alignment horizontal="center" vertical="center" wrapText="1"/>
    </xf>
    <xf numFmtId="0" fontId="7" fillId="0" borderId="0" xfId="0" applyFont="1" applyAlignment="1">
      <alignment vertical="top"/>
    </xf>
    <xf numFmtId="0" fontId="7" fillId="0" borderId="4" xfId="0" applyFont="1" applyBorder="1"/>
    <xf numFmtId="169" fontId="7" fillId="0" borderId="0" xfId="44714" applyNumberFormat="1" applyFont="1" applyFill="1" applyBorder="1" applyAlignment="1">
      <alignment vertical="top"/>
    </xf>
    <xf numFmtId="165" fontId="41" fillId="0" borderId="0" xfId="44713" applyNumberFormat="1" applyFont="1" applyFill="1" applyBorder="1" applyAlignment="1"/>
    <xf numFmtId="9" fontId="30" fillId="0" borderId="0" xfId="3" applyFont="1" applyFill="1"/>
    <xf numFmtId="169" fontId="30" fillId="0" borderId="0" xfId="0" applyNumberFormat="1" applyFont="1"/>
    <xf numFmtId="0" fontId="30" fillId="0" borderId="0" xfId="5" applyFont="1" applyAlignment="1">
      <alignment vertical="center"/>
    </xf>
    <xf numFmtId="0" fontId="30" fillId="0" borderId="0" xfId="7" applyAlignment="1">
      <alignment horizontal="center" vertical="center"/>
    </xf>
    <xf numFmtId="179" fontId="30" fillId="0" borderId="0" xfId="2" applyNumberFormat="1" applyFont="1" applyFill="1"/>
    <xf numFmtId="180" fontId="30" fillId="0" borderId="0" xfId="2" applyNumberFormat="1" applyFont="1" applyFill="1"/>
    <xf numFmtId="0" fontId="30" fillId="0" borderId="5" xfId="4" applyBorder="1"/>
    <xf numFmtId="169" fontId="30" fillId="0" borderId="6" xfId="2" applyNumberFormat="1" applyFont="1" applyFill="1" applyBorder="1"/>
    <xf numFmtId="169" fontId="30" fillId="0" borderId="14" xfId="2" applyNumberFormat="1" applyFont="1" applyFill="1" applyBorder="1"/>
    <xf numFmtId="0" fontId="32" fillId="0" borderId="0" xfId="5" applyFont="1"/>
    <xf numFmtId="0" fontId="32" fillId="0" borderId="0" xfId="7" applyFont="1"/>
    <xf numFmtId="177" fontId="30" fillId="0" borderId="0" xfId="7" applyNumberFormat="1"/>
    <xf numFmtId="178" fontId="30" fillId="0" borderId="0" xfId="3" applyNumberFormat="1" applyFont="1" applyFill="1" applyBorder="1" applyAlignment="1"/>
    <xf numFmtId="0" fontId="30" fillId="0" borderId="13" xfId="5" applyFont="1" applyBorder="1" applyAlignment="1">
      <alignment horizontal="center"/>
    </xf>
    <xf numFmtId="0" fontId="30" fillId="0" borderId="0" xfId="7" quotePrefix="1" applyAlignment="1">
      <alignment horizontal="center"/>
    </xf>
    <xf numFmtId="10" fontId="30" fillId="0" borderId="0" xfId="7" applyNumberFormat="1"/>
    <xf numFmtId="169" fontId="30" fillId="0" borderId="0" xfId="7" applyNumberFormat="1"/>
    <xf numFmtId="169" fontId="30" fillId="0" borderId="0" xfId="2" applyNumberFormat="1" applyFont="1" applyFill="1" applyBorder="1" applyProtection="1"/>
    <xf numFmtId="5" fontId="30" fillId="0" borderId="0" xfId="7" applyNumberFormat="1"/>
    <xf numFmtId="165" fontId="30" fillId="0" borderId="0" xfId="7" applyNumberFormat="1"/>
    <xf numFmtId="177" fontId="32" fillId="0" borderId="0" xfId="8" applyNumberFormat="1" applyFont="1"/>
    <xf numFmtId="182" fontId="30" fillId="0" borderId="0" xfId="7" applyNumberFormat="1"/>
    <xf numFmtId="177" fontId="32" fillId="0" borderId="0" xfId="2" applyNumberFormat="1" applyFont="1" applyFill="1" applyBorder="1" applyAlignment="1">
      <alignment horizontal="right"/>
    </xf>
    <xf numFmtId="177" fontId="32" fillId="0" borderId="0" xfId="5" applyNumberFormat="1" applyFont="1"/>
    <xf numFmtId="165" fontId="30" fillId="0" borderId="0" xfId="1" applyNumberFormat="1" applyFont="1" applyFill="1" applyBorder="1" applyAlignment="1">
      <alignment horizontal="right" vertical="center"/>
    </xf>
    <xf numFmtId="177" fontId="30" fillId="0" borderId="0" xfId="5" applyNumberFormat="1" applyFont="1" applyAlignment="1">
      <alignment horizontal="right" vertical="center"/>
    </xf>
    <xf numFmtId="0" fontId="32" fillId="0" borderId="0" xfId="5" applyFont="1" applyAlignment="1">
      <alignment horizontal="left" vertical="center" wrapText="1"/>
    </xf>
    <xf numFmtId="41" fontId="30" fillId="0" borderId="13" xfId="11" applyNumberFormat="1" applyFont="1" applyFill="1" applyBorder="1" applyProtection="1"/>
    <xf numFmtId="41" fontId="30" fillId="0" borderId="1372" xfId="11" applyNumberFormat="1" applyFont="1" applyFill="1" applyBorder="1" applyProtection="1"/>
    <xf numFmtId="0" fontId="30" fillId="0" borderId="0" xfId="4" applyAlignment="1">
      <alignment horizontal="center" vertical="center"/>
    </xf>
    <xf numFmtId="49" fontId="30" fillId="0" borderId="0" xfId="0" applyNumberFormat="1" applyFont="1"/>
    <xf numFmtId="165" fontId="30" fillId="105" borderId="13" xfId="1" applyNumberFormat="1" applyFont="1" applyFill="1" applyBorder="1" applyProtection="1"/>
    <xf numFmtId="0" fontId="32" fillId="0" borderId="0" xfId="4" applyFont="1"/>
    <xf numFmtId="0" fontId="30" fillId="0" borderId="0" xfId="1" applyNumberFormat="1" applyFont="1" applyFill="1" applyAlignment="1" applyProtection="1">
      <alignment horizontal="left"/>
    </xf>
    <xf numFmtId="0" fontId="30" fillId="0" borderId="15" xfId="7" applyBorder="1" applyAlignment="1">
      <alignment horizontal="left" vertical="center"/>
    </xf>
    <xf numFmtId="0" fontId="30" fillId="0" borderId="2" xfId="7" applyBorder="1" applyAlignment="1">
      <alignment vertical="center"/>
    </xf>
    <xf numFmtId="0" fontId="30" fillId="0" borderId="8" xfId="7" applyBorder="1" applyAlignment="1">
      <alignment vertical="center"/>
    </xf>
    <xf numFmtId="0" fontId="30" fillId="0" borderId="13" xfId="8" applyBorder="1" applyAlignment="1">
      <alignment horizontal="center" vertical="center" wrapText="1"/>
    </xf>
    <xf numFmtId="0" fontId="30" fillId="0" borderId="15" xfId="8" applyBorder="1" applyAlignment="1">
      <alignment horizontal="center" vertical="center" wrapText="1"/>
    </xf>
    <xf numFmtId="0" fontId="30" fillId="104" borderId="13" xfId="7" applyFill="1" applyBorder="1" applyAlignment="1">
      <alignment horizontal="center" vertical="center" wrapText="1"/>
    </xf>
    <xf numFmtId="0" fontId="30" fillId="102" borderId="13" xfId="7" applyFill="1" applyBorder="1" applyAlignment="1">
      <alignment horizontal="center" vertical="center" wrapText="1"/>
    </xf>
    <xf numFmtId="0" fontId="30" fillId="103" borderId="13" xfId="7" applyFill="1" applyBorder="1" applyAlignment="1">
      <alignment horizontal="center" vertical="center" wrapText="1"/>
    </xf>
    <xf numFmtId="0" fontId="30" fillId="103" borderId="8" xfId="7" applyFill="1" applyBorder="1" applyAlignment="1">
      <alignment horizontal="center" vertical="center" wrapText="1"/>
    </xf>
    <xf numFmtId="182" fontId="30" fillId="0" borderId="15" xfId="7" applyNumberFormat="1" applyBorder="1"/>
    <xf numFmtId="0" fontId="30" fillId="102" borderId="13" xfId="7" applyFill="1" applyBorder="1" applyAlignment="1">
      <alignment horizontal="center" vertical="center"/>
    </xf>
    <xf numFmtId="0" fontId="7" fillId="0" borderId="0" xfId="44714" applyNumberFormat="1" applyFont="1" applyFill="1" applyBorder="1" applyAlignment="1">
      <alignment vertical="top"/>
    </xf>
    <xf numFmtId="169" fontId="41" fillId="0" borderId="1374" xfId="2" applyNumberFormat="1" applyFont="1" applyFill="1" applyBorder="1" applyAlignment="1"/>
    <xf numFmtId="183" fontId="41" fillId="0" borderId="1374" xfId="2" applyNumberFormat="1" applyFont="1" applyFill="1" applyBorder="1" applyAlignment="1"/>
    <xf numFmtId="183" fontId="41" fillId="0" borderId="1374" xfId="44713" applyNumberFormat="1" applyFont="1" applyFill="1" applyBorder="1" applyAlignment="1"/>
    <xf numFmtId="0" fontId="7" fillId="0" borderId="1381" xfId="0" applyFont="1" applyBorder="1" applyAlignment="1">
      <alignment vertical="top"/>
    </xf>
    <xf numFmtId="44" fontId="41" fillId="0" borderId="1381" xfId="2" applyFont="1" applyFill="1" applyBorder="1" applyAlignment="1"/>
    <xf numFmtId="0" fontId="7" fillId="0" borderId="1381" xfId="0" applyFont="1" applyBorder="1" applyAlignment="1">
      <alignment horizontal="center" vertical="center"/>
    </xf>
    <xf numFmtId="0" fontId="41" fillId="0" borderId="47" xfId="44144" applyBorder="1"/>
    <xf numFmtId="0" fontId="41" fillId="96" borderId="1383" xfId="44144" applyFill="1" applyBorder="1" applyAlignment="1">
      <alignment wrapText="1"/>
    </xf>
    <xf numFmtId="0" fontId="7" fillId="0" borderId="13" xfId="0" applyFont="1" applyBorder="1" applyAlignment="1">
      <alignment horizontal="right" vertical="center"/>
    </xf>
    <xf numFmtId="0" fontId="30" fillId="0" borderId="0" xfId="20"/>
    <xf numFmtId="0" fontId="30" fillId="0" borderId="0" xfId="20" applyAlignment="1">
      <alignment horizontal="left"/>
    </xf>
    <xf numFmtId="0" fontId="30" fillId="0" borderId="0" xfId="20" applyAlignment="1">
      <alignment horizontal="center" vertical="top" wrapText="1"/>
    </xf>
    <xf numFmtId="0" fontId="30" fillId="0" borderId="0" xfId="20" applyAlignment="1">
      <alignment wrapText="1"/>
    </xf>
    <xf numFmtId="0" fontId="30" fillId="0" borderId="0" xfId="20" applyAlignment="1">
      <alignment horizontal="center"/>
    </xf>
    <xf numFmtId="0" fontId="124" fillId="0" borderId="0" xfId="20" applyFont="1"/>
    <xf numFmtId="0" fontId="30" fillId="0" borderId="0" xfId="20" applyAlignment="1">
      <alignment horizontal="right"/>
    </xf>
    <xf numFmtId="0" fontId="30" fillId="0" borderId="0" xfId="20" applyAlignment="1">
      <alignment vertical="top" wrapText="1"/>
    </xf>
    <xf numFmtId="0" fontId="30" fillId="0" borderId="0" xfId="20" applyAlignment="1">
      <alignment vertical="top"/>
    </xf>
    <xf numFmtId="0" fontId="41" fillId="46" borderId="2" xfId="3376" applyFont="1" applyBorder="1" applyAlignment="1" applyProtection="1">
      <alignment horizontal="center"/>
      <protection locked="0"/>
    </xf>
    <xf numFmtId="0" fontId="32" fillId="0" borderId="0" xfId="20" applyFont="1"/>
    <xf numFmtId="0" fontId="30" fillId="0" borderId="0" xfId="20" applyAlignment="1">
      <alignment horizontal="right" vertical="top" wrapText="1"/>
    </xf>
    <xf numFmtId="0" fontId="127" fillId="0" borderId="0" xfId="20" applyFont="1" applyAlignment="1">
      <alignment vertical="top" wrapText="1"/>
    </xf>
    <xf numFmtId="0" fontId="127" fillId="0" borderId="0" xfId="20" applyFont="1"/>
    <xf numFmtId="0" fontId="127" fillId="0" borderId="0" xfId="20" applyFont="1" applyAlignment="1">
      <alignment horizontal="left" vertical="top" wrapText="1"/>
    </xf>
    <xf numFmtId="5" fontId="30" fillId="0" borderId="0" xfId="20" applyNumberFormat="1"/>
    <xf numFmtId="5" fontId="127" fillId="0" borderId="0" xfId="20" applyNumberFormat="1" applyFont="1" applyAlignment="1">
      <alignment horizontal="center"/>
    </xf>
    <xf numFmtId="0" fontId="30" fillId="0" borderId="0" xfId="4" applyAlignment="1">
      <alignment horizontal="right"/>
    </xf>
    <xf numFmtId="0" fontId="32" fillId="0" borderId="0" xfId="4" applyFont="1" applyAlignment="1">
      <alignment vertical="top"/>
    </xf>
    <xf numFmtId="0" fontId="30" fillId="0" borderId="0" xfId="5" applyFont="1" applyAlignment="1">
      <alignment horizontal="right"/>
    </xf>
    <xf numFmtId="10" fontId="30" fillId="0" borderId="0" xfId="3" applyNumberFormat="1" applyFont="1" applyFill="1" applyBorder="1" applyAlignment="1" applyProtection="1">
      <alignment horizontal="center"/>
    </xf>
    <xf numFmtId="165" fontId="30" fillId="0" borderId="0" xfId="1" applyNumberFormat="1" applyFont="1" applyFill="1" applyBorder="1" applyAlignment="1" applyProtection="1"/>
    <xf numFmtId="176" fontId="30" fillId="0" borderId="0" xfId="4" applyNumberFormat="1"/>
    <xf numFmtId="0" fontId="30" fillId="0" borderId="0" xfId="4" quotePrefix="1"/>
    <xf numFmtId="165" fontId="30" fillId="0" borderId="0" xfId="1" applyNumberFormat="1" applyFont="1" applyFill="1" applyBorder="1" applyAlignment="1" applyProtection="1">
      <alignment horizontal="right"/>
    </xf>
    <xf numFmtId="0" fontId="30" fillId="0" borderId="0" xfId="1" applyNumberFormat="1" applyFont="1" applyFill="1" applyBorder="1" applyAlignment="1" applyProtection="1">
      <alignment horizontal="right"/>
    </xf>
    <xf numFmtId="0" fontId="30" fillId="0" borderId="0" xfId="7" applyAlignment="1">
      <alignment horizontal="right"/>
    </xf>
    <xf numFmtId="41" fontId="30" fillId="0" borderId="0" xfId="7" applyNumberFormat="1" applyAlignment="1">
      <alignment horizontal="right"/>
    </xf>
    <xf numFmtId="14" fontId="32" fillId="0" borderId="0" xfId="4" applyNumberFormat="1" applyFont="1"/>
    <xf numFmtId="14" fontId="32" fillId="0" borderId="0" xfId="4" applyNumberFormat="1" applyFont="1" applyAlignment="1">
      <alignment horizontal="center"/>
    </xf>
    <xf numFmtId="169" fontId="7" fillId="0" borderId="0" xfId="2" applyNumberFormat="1" applyFont="1" applyFill="1" applyBorder="1"/>
    <xf numFmtId="0" fontId="37" fillId="0" borderId="0" xfId="0" applyFont="1"/>
    <xf numFmtId="183" fontId="37" fillId="0" borderId="0" xfId="0" applyNumberFormat="1" applyFont="1" applyAlignment="1">
      <alignment horizontal="right"/>
    </xf>
    <xf numFmtId="168" fontId="30" fillId="110" borderId="9" xfId="1" applyNumberFormat="1" applyFont="1" applyFill="1" applyBorder="1"/>
    <xf numFmtId="0" fontId="0" fillId="0" borderId="13" xfId="0" applyBorder="1"/>
    <xf numFmtId="0" fontId="0" fillId="0" borderId="0" xfId="0" quotePrefix="1"/>
    <xf numFmtId="0" fontId="30" fillId="6" borderId="13" xfId="44716" applyNumberFormat="1" applyFont="1" applyFill="1" applyBorder="1" applyAlignment="1"/>
    <xf numFmtId="0" fontId="30" fillId="94" borderId="13" xfId="44716" applyNumberFormat="1" applyFont="1" applyFill="1" applyBorder="1" applyAlignment="1">
      <alignment horizontal="left"/>
    </xf>
    <xf numFmtId="0" fontId="30" fillId="94" borderId="13" xfId="44716" applyNumberFormat="1" applyFont="1" applyFill="1" applyBorder="1" applyAlignment="1">
      <alignment horizontal="center"/>
    </xf>
    <xf numFmtId="0" fontId="7" fillId="0" borderId="0" xfId="20" applyFont="1"/>
    <xf numFmtId="0" fontId="7" fillId="0" borderId="0" xfId="0" applyFont="1" applyAlignment="1">
      <alignment horizontal="center"/>
    </xf>
    <xf numFmtId="0" fontId="124" fillId="0" borderId="0" xfId="20" applyFont="1" applyAlignment="1">
      <alignment horizontal="left"/>
    </xf>
    <xf numFmtId="0" fontId="30" fillId="0" borderId="1382" xfId="4" applyBorder="1" applyAlignment="1">
      <alignment horizontal="right"/>
    </xf>
    <xf numFmtId="0" fontId="40" fillId="0" borderId="7" xfId="4" applyFont="1" applyBorder="1" applyAlignment="1">
      <alignment wrapText="1"/>
    </xf>
    <xf numFmtId="0" fontId="30" fillId="0" borderId="7" xfId="4" applyBorder="1"/>
    <xf numFmtId="0" fontId="30" fillId="0" borderId="1382" xfId="4" applyBorder="1" applyAlignment="1">
      <alignment horizontal="right" vertical="top"/>
    </xf>
    <xf numFmtId="0" fontId="30" fillId="0" borderId="7" xfId="4" applyBorder="1" applyAlignment="1">
      <alignment vertical="top"/>
    </xf>
    <xf numFmtId="0" fontId="30" fillId="0" borderId="7" xfId="4" applyBorder="1" applyProtection="1">
      <protection locked="0"/>
    </xf>
    <xf numFmtId="0" fontId="30" fillId="0" borderId="1382" xfId="4" applyBorder="1" applyAlignment="1">
      <alignment vertical="top"/>
    </xf>
    <xf numFmtId="0" fontId="30" fillId="0" borderId="0" xfId="4" applyAlignment="1">
      <alignment vertical="top" wrapText="1"/>
    </xf>
    <xf numFmtId="0" fontId="30" fillId="0" borderId="15" xfId="4" applyBorder="1" applyAlignment="1">
      <alignment vertical="top"/>
    </xf>
    <xf numFmtId="0" fontId="30" fillId="0" borderId="2" xfId="4" applyBorder="1" applyAlignment="1">
      <alignment vertical="top"/>
    </xf>
    <xf numFmtId="0" fontId="30" fillId="0" borderId="8" xfId="4" applyBorder="1" applyAlignment="1">
      <alignment vertical="top"/>
    </xf>
    <xf numFmtId="0" fontId="7" fillId="0" borderId="1382" xfId="0" applyFont="1" applyBorder="1"/>
    <xf numFmtId="0" fontId="30" fillId="0" borderId="1382" xfId="4" applyBorder="1"/>
    <xf numFmtId="0" fontId="0" fillId="0" borderId="1382" xfId="0" applyBorder="1"/>
    <xf numFmtId="0" fontId="0" fillId="0" borderId="7" xfId="0" applyBorder="1"/>
    <xf numFmtId="0" fontId="0" fillId="0" borderId="8" xfId="0" applyBorder="1"/>
    <xf numFmtId="49" fontId="30" fillId="0" borderId="7" xfId="4" applyNumberFormat="1" applyBorder="1"/>
    <xf numFmtId="0" fontId="30" fillId="0" borderId="15" xfId="4" applyBorder="1" applyAlignment="1">
      <alignment horizontal="left"/>
    </xf>
    <xf numFmtId="0" fontId="30" fillId="0" borderId="2" xfId="4" applyBorder="1" applyAlignment="1">
      <alignment horizontal="right" vertical="top"/>
    </xf>
    <xf numFmtId="0" fontId="30" fillId="0" borderId="0" xfId="4" applyAlignment="1">
      <alignment horizontal="right" vertical="top"/>
    </xf>
    <xf numFmtId="0" fontId="30" fillId="0" borderId="7" xfId="4" quotePrefix="1" applyBorder="1"/>
    <xf numFmtId="183" fontId="7" fillId="0" borderId="0" xfId="0" applyNumberFormat="1" applyFont="1" applyAlignment="1">
      <alignment horizontal="right"/>
    </xf>
    <xf numFmtId="183" fontId="30" fillId="0" borderId="15" xfId="1" applyNumberFormat="1" applyFont="1" applyFill="1" applyBorder="1" applyAlignment="1">
      <alignment vertical="center"/>
    </xf>
    <xf numFmtId="183" fontId="30" fillId="0" borderId="2" xfId="1" applyNumberFormat="1" applyFont="1" applyFill="1" applyBorder="1" applyAlignment="1">
      <alignment vertical="center"/>
    </xf>
    <xf numFmtId="183" fontId="30" fillId="0" borderId="8" xfId="1" applyNumberFormat="1" applyFont="1" applyFill="1" applyBorder="1" applyAlignment="1">
      <alignment vertical="center"/>
    </xf>
    <xf numFmtId="41" fontId="30" fillId="0" borderId="1381" xfId="1" applyNumberFormat="1" applyFont="1" applyFill="1" applyBorder="1" applyProtection="1"/>
    <xf numFmtId="0" fontId="30" fillId="0" borderId="1381" xfId="1" applyNumberFormat="1" applyFont="1" applyFill="1" applyBorder="1" applyProtection="1"/>
    <xf numFmtId="0" fontId="30" fillId="0" borderId="1381" xfId="4" applyBorder="1"/>
    <xf numFmtId="173" fontId="30" fillId="0" borderId="0" xfId="20" applyNumberFormat="1" applyProtection="1">
      <protection locked="0"/>
    </xf>
    <xf numFmtId="0" fontId="30" fillId="0" borderId="0" xfId="20" applyAlignment="1">
      <alignment horizontal="left" vertical="top" wrapText="1"/>
    </xf>
    <xf numFmtId="0" fontId="7" fillId="0" borderId="1374" xfId="0" applyFont="1" applyBorder="1"/>
    <xf numFmtId="0" fontId="32" fillId="6" borderId="0" xfId="0" applyFont="1" applyFill="1" applyAlignment="1">
      <alignment horizontal="center" vertical="center"/>
    </xf>
    <xf numFmtId="0" fontId="7" fillId="0" borderId="13" xfId="0" applyFont="1" applyBorder="1" applyAlignment="1">
      <alignment horizontal="center"/>
    </xf>
    <xf numFmtId="0" fontId="41" fillId="0" borderId="0" xfId="3376" applyFont="1" applyFill="1" applyBorder="1" applyAlignment="1" applyProtection="1">
      <alignment horizontal="center"/>
      <protection locked="0"/>
    </xf>
    <xf numFmtId="0" fontId="117" fillId="0" borderId="0" xfId="0" applyFont="1"/>
    <xf numFmtId="0" fontId="127" fillId="0" borderId="0" xfId="20" applyFont="1" applyAlignment="1">
      <alignment wrapText="1"/>
    </xf>
    <xf numFmtId="0" fontId="126" fillId="0" borderId="0" xfId="20" applyFont="1" applyAlignment="1">
      <alignment horizontal="right"/>
    </xf>
    <xf numFmtId="0" fontId="30" fillId="0" borderId="7" xfId="20" applyBorder="1" applyAlignment="1">
      <alignment vertical="top" wrapText="1"/>
    </xf>
    <xf numFmtId="3" fontId="30" fillId="0" borderId="0" xfId="20" applyNumberFormat="1"/>
    <xf numFmtId="0" fontId="30" fillId="0" borderId="0" xfId="20" applyAlignment="1">
      <alignment horizontal="left" wrapText="1"/>
    </xf>
    <xf numFmtId="0" fontId="30" fillId="0" borderId="0" xfId="20" applyAlignment="1">
      <alignment horizontal="left" vertical="center" wrapText="1"/>
    </xf>
    <xf numFmtId="0" fontId="30" fillId="0" borderId="0" xfId="20" applyAlignment="1">
      <alignment horizontal="left" vertical="top"/>
    </xf>
    <xf numFmtId="0" fontId="30" fillId="0" borderId="7" xfId="20" applyBorder="1"/>
    <xf numFmtId="0" fontId="127" fillId="0" borderId="0" xfId="20" applyFont="1" applyAlignment="1">
      <alignment horizontal="left" wrapText="1"/>
    </xf>
    <xf numFmtId="0" fontId="126" fillId="0" borderId="0" xfId="20" applyFont="1" applyAlignment="1">
      <alignment horizontal="left"/>
    </xf>
    <xf numFmtId="0" fontId="30" fillId="0" borderId="1382" xfId="20" applyBorder="1" applyAlignment="1">
      <alignment horizontal="right"/>
    </xf>
    <xf numFmtId="0" fontId="117" fillId="0" borderId="1382" xfId="0" applyFont="1" applyBorder="1"/>
    <xf numFmtId="173" fontId="30" fillId="0" borderId="1382" xfId="20" applyNumberFormat="1" applyBorder="1" applyProtection="1">
      <protection locked="0"/>
    </xf>
    <xf numFmtId="0" fontId="30" fillId="0" borderId="2" xfId="20" applyBorder="1" applyAlignment="1">
      <alignment horizontal="left" wrapText="1"/>
    </xf>
    <xf numFmtId="0" fontId="30" fillId="0" borderId="15" xfId="20" applyBorder="1" applyAlignment="1">
      <alignment horizontal="right"/>
    </xf>
    <xf numFmtId="0" fontId="0" fillId="0" borderId="2" xfId="0" applyBorder="1"/>
    <xf numFmtId="0" fontId="30" fillId="0" borderId="1382" xfId="20" applyBorder="1"/>
    <xf numFmtId="0" fontId="127" fillId="0" borderId="1382" xfId="20" applyFont="1" applyBorder="1" applyAlignment="1">
      <alignment horizontal="right"/>
    </xf>
    <xf numFmtId="0" fontId="127" fillId="0" borderId="1382" xfId="20" applyFont="1" applyBorder="1" applyAlignment="1">
      <alignment horizontal="left"/>
    </xf>
    <xf numFmtId="0" fontId="30" fillId="0" borderId="1382" xfId="20" applyBorder="1" applyAlignment="1">
      <alignment horizontal="center"/>
    </xf>
    <xf numFmtId="0" fontId="138" fillId="0" borderId="0" xfId="0" applyFont="1"/>
    <xf numFmtId="49" fontId="30" fillId="0" borderId="0" xfId="20" applyNumberFormat="1" applyAlignment="1">
      <alignment horizontal="center"/>
    </xf>
    <xf numFmtId="0" fontId="127" fillId="0" borderId="1385" xfId="20" applyFont="1" applyBorder="1"/>
    <xf numFmtId="165" fontId="30" fillId="0" borderId="1385" xfId="1" applyNumberFormat="1" applyFont="1" applyFill="1" applyBorder="1"/>
    <xf numFmtId="172" fontId="30" fillId="0" borderId="1382" xfId="20" applyNumberFormat="1" applyBorder="1" applyAlignment="1">
      <alignment horizontal="right"/>
    </xf>
    <xf numFmtId="0" fontId="30" fillId="0" borderId="1382" xfId="20" applyBorder="1" applyAlignment="1">
      <alignment horizontal="left"/>
    </xf>
    <xf numFmtId="0" fontId="30" fillId="0" borderId="1382" xfId="20" applyBorder="1" applyAlignment="1">
      <alignment horizontal="center" vertical="center" wrapText="1"/>
    </xf>
    <xf numFmtId="0" fontId="30" fillId="0" borderId="1382" xfId="0" applyFont="1" applyBorder="1" applyAlignment="1" applyProtection="1">
      <alignment shrinkToFit="1"/>
      <protection locked="0"/>
    </xf>
    <xf numFmtId="0" fontId="117" fillId="112" borderId="0" xfId="0" applyFont="1" applyFill="1"/>
    <xf numFmtId="0" fontId="30" fillId="112" borderId="7" xfId="20" applyFill="1" applyBorder="1"/>
    <xf numFmtId="0" fontId="117" fillId="112" borderId="1382" xfId="0" applyFont="1" applyFill="1" applyBorder="1"/>
    <xf numFmtId="0" fontId="117" fillId="0" borderId="0" xfId="0" quotePrefix="1" applyFont="1"/>
    <xf numFmtId="41" fontId="30" fillId="0" borderId="1382" xfId="4" applyNumberFormat="1" applyBorder="1" applyProtection="1">
      <protection locked="0"/>
    </xf>
    <xf numFmtId="41" fontId="30" fillId="0" borderId="7" xfId="1" applyNumberFormat="1" applyFont="1" applyFill="1" applyBorder="1" applyProtection="1">
      <protection locked="0"/>
    </xf>
    <xf numFmtId="0" fontId="32" fillId="0" borderId="0" xfId="20" applyFont="1" applyAlignment="1">
      <alignment horizontal="right"/>
    </xf>
    <xf numFmtId="0" fontId="30" fillId="0" borderId="7" xfId="20" applyBorder="1" applyAlignment="1">
      <alignment vertical="top"/>
    </xf>
    <xf numFmtId="0" fontId="31" fillId="0" borderId="0" xfId="20" applyFont="1" applyAlignment="1">
      <alignment vertical="top"/>
    </xf>
    <xf numFmtId="0" fontId="30" fillId="0" borderId="2" xfId="20" applyBorder="1"/>
    <xf numFmtId="166" fontId="123" fillId="0" borderId="0" xfId="20" applyNumberFormat="1" applyFont="1"/>
    <xf numFmtId="0" fontId="30" fillId="0" borderId="13" xfId="20" applyBorder="1" applyAlignment="1">
      <alignment horizontal="center"/>
    </xf>
    <xf numFmtId="0" fontId="30" fillId="0" borderId="1385" xfId="20" applyBorder="1"/>
    <xf numFmtId="3" fontId="30" fillId="0" borderId="1385" xfId="20" applyNumberFormat="1" applyBorder="1"/>
    <xf numFmtId="0" fontId="30" fillId="0" borderId="7" xfId="20" applyBorder="1" applyAlignment="1">
      <alignment horizontal="right" vertical="top"/>
    </xf>
    <xf numFmtId="5" fontId="30" fillId="0" borderId="1385" xfId="20" applyNumberFormat="1" applyBorder="1"/>
    <xf numFmtId="0" fontId="31" fillId="0" borderId="0" xfId="20" applyFont="1"/>
    <xf numFmtId="0" fontId="141" fillId="0" borderId="0" xfId="0" applyFont="1"/>
    <xf numFmtId="165" fontId="30" fillId="0" borderId="1385" xfId="1" applyNumberFormat="1" applyFont="1" applyFill="1" applyBorder="1" applyAlignment="1" applyProtection="1"/>
    <xf numFmtId="166" fontId="30" fillId="0" borderId="0" xfId="20" applyNumberFormat="1"/>
    <xf numFmtId="3" fontId="30" fillId="0" borderId="0" xfId="20" applyNumberFormat="1" applyAlignment="1">
      <alignment wrapText="1"/>
    </xf>
    <xf numFmtId="0" fontId="32" fillId="0" borderId="15" xfId="20" applyFont="1" applyBorder="1" applyAlignment="1">
      <alignment horizontal="right"/>
    </xf>
    <xf numFmtId="44" fontId="30" fillId="0" borderId="0" xfId="2" applyFont="1" applyFill="1" applyBorder="1" applyAlignment="1" applyProtection="1"/>
    <xf numFmtId="0" fontId="31" fillId="0" borderId="0" xfId="20" applyFont="1" applyAlignment="1">
      <alignment horizontal="center"/>
    </xf>
    <xf numFmtId="0" fontId="32" fillId="0" borderId="2" xfId="20" applyFont="1" applyBorder="1"/>
    <xf numFmtId="0" fontId="139" fillId="0" borderId="7" xfId="20" applyFont="1" applyBorder="1"/>
    <xf numFmtId="0" fontId="30" fillId="0" borderId="0" xfId="20" applyAlignment="1">
      <alignment horizontal="right" vertical="top"/>
    </xf>
    <xf numFmtId="0" fontId="0" fillId="0" borderId="0" xfId="0" applyAlignment="1">
      <alignment horizontal="right"/>
    </xf>
    <xf numFmtId="0" fontId="30" fillId="0" borderId="1382" xfId="20" applyBorder="1" applyAlignment="1">
      <alignment horizontal="right" vertical="top"/>
    </xf>
    <xf numFmtId="0" fontId="142" fillId="0" borderId="1382" xfId="20" applyFont="1" applyBorder="1" applyAlignment="1">
      <alignment horizontal="right" vertical="top"/>
    </xf>
    <xf numFmtId="0" fontId="142" fillId="0" borderId="0" xfId="20" applyFont="1"/>
    <xf numFmtId="41" fontId="30" fillId="0" borderId="13" xfId="11" applyNumberFormat="1" applyFont="1" applyFill="1" applyBorder="1" applyAlignment="1" applyProtection="1">
      <alignment horizontal="center"/>
    </xf>
    <xf numFmtId="0" fontId="140" fillId="0" borderId="0" xfId="3376" applyFont="1" applyFill="1" applyBorder="1" applyAlignment="1"/>
    <xf numFmtId="0" fontId="30" fillId="0" borderId="7" xfId="0" applyFont="1" applyBorder="1"/>
    <xf numFmtId="0" fontId="30" fillId="0" borderId="1382" xfId="0" applyFont="1" applyBorder="1"/>
    <xf numFmtId="0" fontId="32" fillId="0" borderId="0" xfId="0" applyFont="1" applyAlignment="1">
      <alignment horizontal="right"/>
    </xf>
    <xf numFmtId="0" fontId="0" fillId="0" borderId="15" xfId="0" applyBorder="1"/>
    <xf numFmtId="0" fontId="30" fillId="0" borderId="1381" xfId="4" applyBorder="1" applyProtection="1">
      <protection locked="0"/>
    </xf>
    <xf numFmtId="41" fontId="30" fillId="0" borderId="1381" xfId="11" applyNumberFormat="1" applyFont="1" applyFill="1" applyBorder="1" applyProtection="1"/>
    <xf numFmtId="0" fontId="34" fillId="0" borderId="0" xfId="4" applyFont="1" applyProtection="1">
      <protection locked="0"/>
    </xf>
    <xf numFmtId="0" fontId="43" fillId="0" borderId="0" xfId="0" applyFont="1"/>
    <xf numFmtId="0" fontId="30" fillId="0" borderId="8" xfId="4" applyBorder="1" applyAlignment="1">
      <alignment horizontal="center"/>
    </xf>
    <xf numFmtId="0" fontId="30" fillId="0" borderId="1382" xfId="4" applyBorder="1" applyAlignment="1">
      <alignment horizontal="left" indent="1"/>
    </xf>
    <xf numFmtId="0" fontId="30" fillId="0" borderId="1382" xfId="4" applyBorder="1" applyAlignment="1">
      <alignment horizontal="left" vertical="top" indent="1"/>
    </xf>
    <xf numFmtId="0" fontId="30" fillId="0" borderId="8" xfId="20" applyBorder="1" applyAlignment="1">
      <alignment horizontal="center"/>
    </xf>
    <xf numFmtId="0" fontId="30" fillId="0" borderId="13" xfId="20" applyBorder="1"/>
    <xf numFmtId="0" fontId="7" fillId="0" borderId="7" xfId="0" applyFont="1" applyBorder="1"/>
    <xf numFmtId="0" fontId="7" fillId="0" borderId="15" xfId="0" applyFont="1" applyBorder="1"/>
    <xf numFmtId="0" fontId="121" fillId="0" borderId="1382" xfId="0" applyFont="1" applyBorder="1" applyAlignment="1">
      <alignment horizontal="left" indent="1"/>
    </xf>
    <xf numFmtId="0" fontId="7" fillId="0" borderId="0" xfId="0" applyFont="1" applyAlignment="1">
      <alignment horizontal="right" vertical="center" indent="10"/>
    </xf>
    <xf numFmtId="0" fontId="7" fillId="0" borderId="2" xfId="0" applyFont="1" applyBorder="1"/>
    <xf numFmtId="0" fontId="7" fillId="0" borderId="0" xfId="0" applyFont="1" applyAlignment="1">
      <alignment horizontal="right"/>
    </xf>
    <xf numFmtId="0" fontId="30" fillId="0" borderId="0" xfId="1" applyNumberFormat="1" applyFont="1" applyFill="1" applyBorder="1" applyAlignment="1" applyProtection="1">
      <alignment horizontal="left"/>
    </xf>
    <xf numFmtId="0" fontId="31" fillId="0" borderId="0" xfId="4" applyFont="1"/>
    <xf numFmtId="0" fontId="30" fillId="0" borderId="13" xfId="4" applyBorder="1" applyAlignment="1">
      <alignment horizontal="center"/>
    </xf>
    <xf numFmtId="0" fontId="137" fillId="0" borderId="0" xfId="0" applyFont="1"/>
    <xf numFmtId="0" fontId="30" fillId="112" borderId="0" xfId="20" applyFill="1"/>
    <xf numFmtId="0" fontId="40" fillId="0" borderId="0" xfId="20" applyFont="1"/>
    <xf numFmtId="187" fontId="30" fillId="0" borderId="1382" xfId="20" applyNumberFormat="1" applyBorder="1" applyAlignment="1">
      <alignment horizontal="right"/>
    </xf>
    <xf numFmtId="186" fontId="30" fillId="0" borderId="1382" xfId="20" applyNumberFormat="1" applyBorder="1" applyAlignment="1">
      <alignment horizontal="right"/>
    </xf>
    <xf numFmtId="0" fontId="117" fillId="112" borderId="15" xfId="0" applyFont="1" applyFill="1" applyBorder="1"/>
    <xf numFmtId="0" fontId="7" fillId="0" borderId="15" xfId="0" applyFont="1" applyBorder="1" applyAlignment="1">
      <alignment horizontal="center"/>
    </xf>
    <xf numFmtId="0" fontId="117" fillId="112" borderId="2" xfId="0" applyFont="1" applyFill="1" applyBorder="1"/>
    <xf numFmtId="0" fontId="30" fillId="0" borderId="2" xfId="20" applyBorder="1" applyAlignment="1">
      <alignment horizontal="left" vertical="center" wrapText="1"/>
    </xf>
    <xf numFmtId="166" fontId="30" fillId="0" borderId="2" xfId="20" applyNumberFormat="1" applyBorder="1" applyAlignment="1">
      <alignment horizontal="center" vertical="center"/>
    </xf>
    <xf numFmtId="0" fontId="30" fillId="0" borderId="15" xfId="20" applyBorder="1"/>
    <xf numFmtId="166" fontId="30" fillId="0" borderId="8" xfId="20" applyNumberFormat="1" applyBorder="1" applyAlignment="1">
      <alignment horizontal="center" vertical="center"/>
    </xf>
    <xf numFmtId="0" fontId="30" fillId="96" borderId="1381" xfId="4" applyFill="1" applyBorder="1" applyProtection="1">
      <protection locked="0"/>
    </xf>
    <xf numFmtId="188" fontId="30" fillId="0" borderId="0" xfId="20" applyNumberFormat="1" applyAlignment="1">
      <alignment horizontal="right" vertical="center"/>
    </xf>
    <xf numFmtId="6" fontId="30" fillId="109" borderId="13" xfId="2" applyNumberFormat="1" applyFont="1" applyFill="1" applyBorder="1" applyAlignment="1" applyProtection="1">
      <alignment wrapText="1"/>
      <protection locked="0"/>
    </xf>
    <xf numFmtId="49" fontId="30" fillId="0" borderId="13" xfId="7" applyNumberFormat="1" applyBorder="1" applyAlignment="1">
      <alignment horizontal="center"/>
    </xf>
    <xf numFmtId="191" fontId="30" fillId="0" borderId="1382" xfId="1" applyNumberFormat="1" applyFont="1" applyFill="1" applyBorder="1" applyAlignment="1" applyProtection="1">
      <alignment horizontal="right"/>
      <protection locked="0"/>
    </xf>
    <xf numFmtId="191" fontId="30" fillId="0" borderId="7" xfId="1" applyNumberFormat="1" applyFont="1" applyFill="1" applyBorder="1" applyAlignment="1" applyProtection="1">
      <alignment horizontal="right"/>
      <protection locked="0"/>
    </xf>
    <xf numFmtId="0" fontId="30" fillId="96" borderId="0" xfId="4" applyFill="1"/>
    <xf numFmtId="0" fontId="30" fillId="96" borderId="0" xfId="4" applyFill="1" applyProtection="1">
      <protection locked="0"/>
    </xf>
    <xf numFmtId="0" fontId="30" fillId="96" borderId="13" xfId="4" applyFill="1" applyBorder="1" applyProtection="1">
      <protection locked="0"/>
    </xf>
    <xf numFmtId="191" fontId="30" fillId="96" borderId="0" xfId="1" applyNumberFormat="1" applyFont="1" applyFill="1" applyBorder="1" applyProtection="1">
      <protection locked="0"/>
    </xf>
    <xf numFmtId="191" fontId="30" fillId="96" borderId="7" xfId="1" applyNumberFormat="1" applyFont="1" applyFill="1" applyBorder="1" applyProtection="1">
      <protection locked="0"/>
    </xf>
    <xf numFmtId="191" fontId="30" fillId="96" borderId="8" xfId="1" applyNumberFormat="1" applyFont="1" applyFill="1" applyBorder="1" applyProtection="1">
      <protection locked="0"/>
    </xf>
    <xf numFmtId="191" fontId="30" fillId="96" borderId="1381" xfId="1" applyNumberFormat="1" applyFont="1" applyFill="1" applyBorder="1" applyProtection="1">
      <protection locked="0"/>
    </xf>
    <xf numFmtId="191" fontId="30" fillId="96" borderId="13" xfId="1" applyNumberFormat="1" applyFont="1" applyFill="1" applyBorder="1" applyProtection="1">
      <protection locked="0"/>
    </xf>
    <xf numFmtId="191" fontId="30" fillId="0" borderId="0" xfId="1" applyNumberFormat="1" applyFont="1" applyFill="1" applyBorder="1" applyProtection="1"/>
    <xf numFmtId="41" fontId="30" fillId="0" borderId="1381" xfId="4" applyNumberFormat="1" applyBorder="1"/>
    <xf numFmtId="191" fontId="30" fillId="0" borderId="1382" xfId="1" applyNumberFormat="1" applyFont="1" applyFill="1" applyBorder="1" applyProtection="1"/>
    <xf numFmtId="0" fontId="30" fillId="0" borderId="0" xfId="1" applyNumberFormat="1" applyFont="1" applyFill="1" applyBorder="1" applyAlignment="1" applyProtection="1">
      <alignment horizontal="center"/>
      <protection locked="0"/>
    </xf>
    <xf numFmtId="0" fontId="30" fillId="0" borderId="0" xfId="1" applyNumberFormat="1" applyFont="1" applyFill="1" applyBorder="1" applyAlignment="1" applyProtection="1">
      <alignment horizontal="center"/>
    </xf>
    <xf numFmtId="191" fontId="30" fillId="96" borderId="1382" xfId="1" applyNumberFormat="1" applyFont="1" applyFill="1" applyBorder="1" applyProtection="1">
      <protection locked="0"/>
    </xf>
    <xf numFmtId="191" fontId="30" fillId="96" borderId="15" xfId="1" applyNumberFormat="1" applyFont="1" applyFill="1" applyBorder="1" applyProtection="1">
      <protection locked="0"/>
    </xf>
    <xf numFmtId="191" fontId="30" fillId="0" borderId="0" xfId="1" applyNumberFormat="1" applyFont="1" applyFill="1" applyProtection="1"/>
    <xf numFmtId="0" fontId="30" fillId="96" borderId="1386" xfId="4" applyFill="1" applyBorder="1" applyProtection="1">
      <protection locked="0"/>
    </xf>
    <xf numFmtId="191" fontId="30" fillId="96" borderId="1386" xfId="1" applyNumberFormat="1" applyFont="1" applyFill="1" applyBorder="1" applyProtection="1">
      <protection locked="0"/>
    </xf>
    <xf numFmtId="0" fontId="30" fillId="0" borderId="1387" xfId="1" applyNumberFormat="1" applyFont="1" applyFill="1" applyBorder="1" applyAlignment="1" applyProtection="1">
      <alignment horizontal="center"/>
    </xf>
    <xf numFmtId="41" fontId="30" fillId="0" borderId="1386" xfId="4" applyNumberFormat="1" applyBorder="1"/>
    <xf numFmtId="191" fontId="30" fillId="0" borderId="1387" xfId="1" applyNumberFormat="1" applyFont="1" applyFill="1" applyBorder="1" applyProtection="1"/>
    <xf numFmtId="41" fontId="30" fillId="0" borderId="1386" xfId="1" applyNumberFormat="1" applyFont="1" applyFill="1" applyBorder="1" applyProtection="1"/>
    <xf numFmtId="191" fontId="30" fillId="0" borderId="1389" xfId="1" applyNumberFormat="1" applyFont="1" applyFill="1" applyBorder="1" applyAlignment="1" applyProtection="1">
      <alignment horizontal="right"/>
      <protection locked="0"/>
    </xf>
    <xf numFmtId="191" fontId="30" fillId="0" borderId="1388" xfId="1" applyNumberFormat="1" applyFont="1" applyFill="1" applyBorder="1" applyAlignment="1" applyProtection="1">
      <alignment horizontal="right"/>
      <protection locked="0"/>
    </xf>
    <xf numFmtId="191" fontId="30" fillId="96" borderId="1390" xfId="1" applyNumberFormat="1" applyFont="1" applyFill="1" applyBorder="1" applyProtection="1">
      <protection locked="0"/>
    </xf>
    <xf numFmtId="41" fontId="30" fillId="0" borderId="1391" xfId="1" applyNumberFormat="1" applyFont="1" applyFill="1" applyBorder="1" applyProtection="1"/>
    <xf numFmtId="0" fontId="30" fillId="0" borderId="1391" xfId="1" applyNumberFormat="1" applyFont="1" applyFill="1" applyBorder="1" applyAlignment="1" applyProtection="1">
      <alignment horizontal="center"/>
    </xf>
    <xf numFmtId="41" fontId="30" fillId="0" borderId="1390" xfId="4" applyNumberFormat="1" applyBorder="1"/>
    <xf numFmtId="191" fontId="30" fillId="0" borderId="1391" xfId="1" applyNumberFormat="1" applyFont="1" applyFill="1" applyBorder="1" applyProtection="1"/>
    <xf numFmtId="41" fontId="30" fillId="0" borderId="1390" xfId="1" applyNumberFormat="1" applyFont="1" applyFill="1" applyBorder="1" applyProtection="1"/>
    <xf numFmtId="191" fontId="30" fillId="0" borderId="1393" xfId="1" applyNumberFormat="1" applyFont="1" applyFill="1" applyBorder="1" applyAlignment="1" applyProtection="1">
      <alignment horizontal="right"/>
      <protection locked="0"/>
    </xf>
    <xf numFmtId="191" fontId="30" fillId="0" borderId="1392" xfId="1" applyNumberFormat="1" applyFont="1" applyFill="1" applyBorder="1" applyAlignment="1" applyProtection="1">
      <alignment horizontal="right"/>
      <protection locked="0"/>
    </xf>
    <xf numFmtId="41" fontId="30" fillId="0" borderId="1388" xfId="1" applyNumberFormat="1" applyFont="1" applyFill="1" applyBorder="1" applyProtection="1"/>
    <xf numFmtId="41" fontId="30" fillId="0" borderId="1392" xfId="1" applyNumberFormat="1" applyFont="1" applyFill="1" applyBorder="1" applyProtection="1"/>
    <xf numFmtId="191" fontId="30" fillId="0" borderId="1393" xfId="1" applyNumberFormat="1" applyFont="1" applyFill="1" applyBorder="1" applyProtection="1"/>
    <xf numFmtId="191" fontId="30" fillId="0" borderId="1389" xfId="1" applyNumberFormat="1" applyFont="1" applyFill="1" applyBorder="1" applyProtection="1"/>
    <xf numFmtId="185" fontId="30" fillId="0" borderId="0" xfId="4" applyNumberFormat="1"/>
    <xf numFmtId="6" fontId="41" fillId="46" borderId="1394" xfId="2" applyNumberFormat="1" applyFont="1" applyFill="1" applyBorder="1" applyAlignment="1">
      <alignment horizontal="right"/>
    </xf>
    <xf numFmtId="6" fontId="41" fillId="46" borderId="1394" xfId="3376" applyNumberFormat="1" applyFont="1" applyBorder="1" applyAlignment="1" applyProtection="1">
      <alignment horizontal="right"/>
      <protection locked="0"/>
    </xf>
    <xf numFmtId="38" fontId="41" fillId="46" borderId="1394" xfId="1" applyNumberFormat="1" applyFont="1" applyFill="1" applyBorder="1" applyAlignment="1" applyProtection="1">
      <alignment horizontal="right"/>
      <protection locked="0"/>
    </xf>
    <xf numFmtId="166" fontId="41" fillId="46" borderId="1394" xfId="3376" applyNumberFormat="1" applyFont="1" applyBorder="1" applyAlignment="1" applyProtection="1">
      <alignment horizontal="right"/>
      <protection locked="0"/>
    </xf>
    <xf numFmtId="192" fontId="30" fillId="0" borderId="13" xfId="1" applyNumberFormat="1" applyFont="1" applyFill="1" applyBorder="1" applyAlignment="1" applyProtection="1"/>
    <xf numFmtId="192" fontId="41" fillId="46" borderId="1394" xfId="3376" applyNumberFormat="1" applyFont="1" applyBorder="1"/>
    <xf numFmtId="191" fontId="41" fillId="46" borderId="1394" xfId="3376" applyNumberFormat="1" applyFont="1" applyBorder="1"/>
    <xf numFmtId="191" fontId="30" fillId="0" borderId="13" xfId="1" applyNumberFormat="1" applyFont="1" applyFill="1" applyBorder="1" applyAlignment="1" applyProtection="1"/>
    <xf numFmtId="191" fontId="30" fillId="0" borderId="13" xfId="1" applyNumberFormat="1" applyFont="1" applyFill="1" applyBorder="1" applyAlignment="1" applyProtection="1">
      <alignment horizontal="right"/>
    </xf>
    <xf numFmtId="191" fontId="30" fillId="0" borderId="1395" xfId="1" applyNumberFormat="1" applyFont="1" applyFill="1" applyBorder="1" applyAlignment="1" applyProtection="1"/>
    <xf numFmtId="191" fontId="41" fillId="46" borderId="1394" xfId="3381" applyNumberFormat="1" applyFont="1" applyBorder="1" applyProtection="1"/>
    <xf numFmtId="191" fontId="41" fillId="46" borderId="1394" xfId="3381" applyNumberFormat="1" applyFont="1" applyBorder="1" applyProtection="1">
      <protection locked="0"/>
    </xf>
    <xf numFmtId="191" fontId="30" fillId="0" borderId="1394" xfId="1" applyNumberFormat="1" applyFont="1" applyFill="1" applyBorder="1" applyAlignment="1" applyProtection="1"/>
    <xf numFmtId="191" fontId="30" fillId="0" borderId="13" xfId="8" applyNumberFormat="1" applyBorder="1"/>
    <xf numFmtId="191" fontId="41" fillId="46" borderId="1394" xfId="3381" applyNumberFormat="1" applyFont="1" applyBorder="1" applyAlignment="1" applyProtection="1">
      <alignment horizontal="right"/>
      <protection locked="0"/>
    </xf>
    <xf numFmtId="41" fontId="30" fillId="0" borderId="1389" xfId="1" applyNumberFormat="1" applyFont="1" applyFill="1" applyBorder="1" applyProtection="1"/>
    <xf numFmtId="38" fontId="41" fillId="46" borderId="1394" xfId="3376" applyNumberFormat="1" applyFont="1" applyBorder="1" applyAlignment="1" applyProtection="1">
      <alignment shrinkToFit="1"/>
      <protection locked="0"/>
    </xf>
    <xf numFmtId="0" fontId="32" fillId="0" borderId="1382" xfId="4" applyFont="1" applyBorder="1" applyAlignment="1">
      <alignment horizontal="right"/>
    </xf>
    <xf numFmtId="0" fontId="32" fillId="0" borderId="7" xfId="4" quotePrefix="1" applyFont="1" applyBorder="1"/>
    <xf numFmtId="0" fontId="35" fillId="0" borderId="0" xfId="0" applyFont="1"/>
    <xf numFmtId="0" fontId="30" fillId="0" borderId="1394" xfId="4" applyBorder="1"/>
    <xf numFmtId="176" fontId="30" fillId="0" borderId="0" xfId="4" quotePrefix="1" applyNumberFormat="1"/>
    <xf numFmtId="191" fontId="30" fillId="0" borderId="0" xfId="4" applyNumberFormat="1"/>
    <xf numFmtId="191" fontId="0" fillId="0" borderId="0" xfId="0" applyNumberFormat="1"/>
    <xf numFmtId="41" fontId="0" fillId="0" borderId="0" xfId="0" applyNumberFormat="1"/>
    <xf numFmtId="191" fontId="30" fillId="0" borderId="13" xfId="2" applyNumberFormat="1" applyFont="1" applyFill="1" applyBorder="1" applyAlignment="1" applyProtection="1"/>
    <xf numFmtId="165" fontId="30" fillId="96" borderId="1394" xfId="1" applyNumberFormat="1" applyFont="1" applyFill="1" applyBorder="1" applyAlignment="1" applyProtection="1">
      <protection locked="0"/>
    </xf>
    <xf numFmtId="166" fontId="30" fillId="96" borderId="1394" xfId="2" applyNumberFormat="1" applyFont="1" applyFill="1" applyBorder="1" applyAlignment="1" applyProtection="1">
      <protection locked="0"/>
    </xf>
    <xf numFmtId="0" fontId="30" fillId="0" borderId="15" xfId="20" applyBorder="1" applyAlignment="1">
      <alignment vertical="top"/>
    </xf>
    <xf numFmtId="3" fontId="30" fillId="0" borderId="2" xfId="20" applyNumberFormat="1" applyBorder="1"/>
    <xf numFmtId="0" fontId="30" fillId="0" borderId="8" xfId="20" applyBorder="1"/>
    <xf numFmtId="0" fontId="30" fillId="0" borderId="1394" xfId="7" applyBorder="1"/>
    <xf numFmtId="0" fontId="30" fillId="0" borderId="1394" xfId="7" applyBorder="1" applyAlignment="1">
      <alignment horizontal="center" vertical="center"/>
    </xf>
    <xf numFmtId="0" fontId="30" fillId="0" borderId="1394" xfId="8" applyBorder="1" applyAlignment="1">
      <alignment horizontal="center" vertical="center" wrapText="1"/>
    </xf>
    <xf numFmtId="0" fontId="30" fillId="0" borderId="1394" xfId="7" applyBorder="1" applyAlignment="1">
      <alignment horizontal="center" vertical="center" wrapText="1"/>
    </xf>
    <xf numFmtId="0" fontId="32" fillId="0" borderId="1396" xfId="7" applyFont="1" applyBorder="1"/>
    <xf numFmtId="0" fontId="30" fillId="0" borderId="1395" xfId="7" applyBorder="1"/>
    <xf numFmtId="0" fontId="30" fillId="108" borderId="13" xfId="7" applyFill="1" applyBorder="1" applyAlignment="1">
      <alignment horizontal="center" vertical="center" wrapText="1"/>
    </xf>
    <xf numFmtId="0" fontId="30" fillId="107" borderId="13" xfId="7" applyFill="1" applyBorder="1" applyAlignment="1">
      <alignment horizontal="center" vertical="center" wrapText="1"/>
    </xf>
    <xf numFmtId="0" fontId="30" fillId="99" borderId="13" xfId="7" applyFill="1" applyBorder="1" applyAlignment="1">
      <alignment horizontal="center" vertical="center" wrapText="1"/>
    </xf>
    <xf numFmtId="0" fontId="32" fillId="0" borderId="1396" xfId="5" applyFont="1" applyBorder="1"/>
    <xf numFmtId="191" fontId="41" fillId="46" borderId="1395" xfId="3381" applyNumberFormat="1" applyFont="1" applyBorder="1" applyProtection="1">
      <protection locked="0"/>
    </xf>
    <xf numFmtId="192" fontId="41" fillId="46" borderId="1395" xfId="3376" applyNumberFormat="1" applyFont="1" applyBorder="1"/>
    <xf numFmtId="191" fontId="41" fillId="46" borderId="1395" xfId="3376" applyNumberFormat="1" applyFont="1" applyBorder="1"/>
    <xf numFmtId="191" fontId="30" fillId="0" borderId="1395" xfId="8" applyNumberFormat="1" applyBorder="1"/>
    <xf numFmtId="0" fontId="32" fillId="0" borderId="1395" xfId="7" applyFont="1" applyBorder="1" applyAlignment="1">
      <alignment horizontal="center" vertical="center" wrapText="1"/>
    </xf>
    <xf numFmtId="0" fontId="32" fillId="0" borderId="13" xfId="7" applyFont="1" applyBorder="1" applyAlignment="1">
      <alignment horizontal="center" vertical="center" wrapText="1"/>
    </xf>
    <xf numFmtId="0" fontId="30" fillId="0" borderId="1397" xfId="7" applyBorder="1"/>
    <xf numFmtId="191" fontId="30" fillId="0" borderId="13" xfId="2" applyNumberFormat="1" applyFont="1" applyFill="1" applyBorder="1" applyAlignment="1">
      <alignment horizontal="right" vertical="center"/>
    </xf>
    <xf numFmtId="191" fontId="30" fillId="108" borderId="1394" xfId="2" applyNumberFormat="1" applyFont="1" applyFill="1" applyBorder="1" applyAlignment="1">
      <alignment horizontal="right"/>
    </xf>
    <xf numFmtId="191" fontId="30" fillId="107" borderId="1394" xfId="5" applyNumberFormat="1" applyFont="1" applyFill="1" applyBorder="1"/>
    <xf numFmtId="191" fontId="30" fillId="99" borderId="1394" xfId="5" applyNumberFormat="1" applyFont="1" applyFill="1" applyBorder="1"/>
    <xf numFmtId="191" fontId="30" fillId="108" borderId="1395" xfId="2" applyNumberFormat="1" applyFont="1" applyFill="1" applyBorder="1" applyAlignment="1">
      <alignment horizontal="right"/>
    </xf>
    <xf numFmtId="191" fontId="30" fillId="107" borderId="1395" xfId="5" applyNumberFormat="1" applyFont="1" applyFill="1" applyBorder="1"/>
    <xf numFmtId="191" fontId="30" fillId="99" borderId="1395" xfId="5" applyNumberFormat="1" applyFont="1" applyFill="1" applyBorder="1"/>
    <xf numFmtId="0" fontId="30" fillId="0" borderId="1397" xfId="797" applyNumberFormat="1" applyFont="1" applyFill="1" applyBorder="1" applyAlignment="1">
      <alignment vertical="top" wrapText="1"/>
    </xf>
    <xf numFmtId="0" fontId="7" fillId="0" borderId="1382" xfId="0" applyFont="1" applyBorder="1" applyAlignment="1">
      <alignment vertical="top"/>
    </xf>
    <xf numFmtId="169" fontId="30" fillId="0" borderId="2" xfId="797" applyNumberFormat="1" applyFont="1" applyFill="1" applyBorder="1" applyAlignment="1">
      <alignment horizontal="center" vertical="center" wrapText="1"/>
    </xf>
    <xf numFmtId="0" fontId="32" fillId="114" borderId="13" xfId="20" applyFont="1" applyFill="1" applyBorder="1" applyAlignment="1">
      <alignment horizontal="center"/>
    </xf>
    <xf numFmtId="0" fontId="30" fillId="114" borderId="13" xfId="20" applyFill="1" applyBorder="1" applyAlignment="1">
      <alignment horizontal="center"/>
    </xf>
    <xf numFmtId="0" fontId="30" fillId="114" borderId="1394" xfId="20" applyFill="1" applyBorder="1" applyAlignment="1">
      <alignment horizontal="center"/>
    </xf>
    <xf numFmtId="0" fontId="30" fillId="97" borderId="2" xfId="4" applyFill="1" applyBorder="1" applyAlignment="1">
      <alignment horizontal="left"/>
    </xf>
    <xf numFmtId="0" fontId="7" fillId="0" borderId="0" xfId="0" applyFont="1" applyAlignment="1">
      <alignment horizontal="left"/>
    </xf>
    <xf numFmtId="0" fontId="30" fillId="114" borderId="13" xfId="20" applyFill="1" applyBorder="1" applyAlignment="1">
      <alignment horizontal="center" vertical="center" wrapText="1"/>
    </xf>
    <xf numFmtId="41" fontId="30" fillId="0" borderId="1397" xfId="1" applyNumberFormat="1" applyFont="1" applyFill="1" applyBorder="1" applyProtection="1"/>
    <xf numFmtId="0" fontId="148" fillId="0" borderId="0" xfId="0" applyFont="1"/>
    <xf numFmtId="0" fontId="34" fillId="0" borderId="0" xfId="4" applyFont="1"/>
    <xf numFmtId="0" fontId="30" fillId="0" borderId="0" xfId="4" applyAlignment="1">
      <alignment horizontal="left" indent="1"/>
    </xf>
    <xf numFmtId="191" fontId="30" fillId="0" borderId="2" xfId="2" applyNumberFormat="1" applyFont="1" applyFill="1" applyBorder="1" applyProtection="1"/>
    <xf numFmtId="191" fontId="30" fillId="97" borderId="1394" xfId="1" applyNumberFormat="1" applyFont="1" applyFill="1" applyBorder="1" applyAlignment="1" applyProtection="1">
      <alignment shrinkToFit="1"/>
    </xf>
    <xf numFmtId="0" fontId="35" fillId="0" borderId="1396" xfId="0" applyFont="1" applyBorder="1" applyAlignment="1">
      <alignment wrapText="1"/>
    </xf>
    <xf numFmtId="0" fontId="7" fillId="0" borderId="1396" xfId="0" applyFont="1" applyBorder="1"/>
    <xf numFmtId="191" fontId="30" fillId="0" borderId="1395" xfId="20" applyNumberFormat="1" applyBorder="1"/>
    <xf numFmtId="191" fontId="30" fillId="0" borderId="1395" xfId="2" applyNumberFormat="1" applyFont="1" applyFill="1" applyBorder="1" applyAlignment="1" applyProtection="1"/>
    <xf numFmtId="5" fontId="30" fillId="0" borderId="1402" xfId="20" applyNumberFormat="1" applyBorder="1"/>
    <xf numFmtId="191" fontId="30" fillId="0" borderId="8" xfId="2" applyNumberFormat="1" applyFont="1" applyFill="1" applyBorder="1" applyAlignment="1" applyProtection="1"/>
    <xf numFmtId="0" fontId="32" fillId="0" borderId="1394" xfId="7" applyFont="1" applyBorder="1" applyAlignment="1">
      <alignment horizontal="right"/>
    </xf>
    <xf numFmtId="191" fontId="30" fillId="102" borderId="1394" xfId="1" applyNumberFormat="1" applyFont="1" applyFill="1" applyBorder="1" applyAlignment="1" applyProtection="1">
      <alignment shrinkToFit="1"/>
    </xf>
    <xf numFmtId="190" fontId="30" fillId="102" borderId="1394" xfId="8" applyNumberFormat="1" applyFill="1" applyBorder="1"/>
    <xf numFmtId="190" fontId="30" fillId="97" borderId="1394" xfId="8" applyNumberFormat="1" applyFill="1" applyBorder="1"/>
    <xf numFmtId="191" fontId="30" fillId="97" borderId="1396" xfId="1" applyNumberFormat="1" applyFont="1" applyFill="1" applyBorder="1" applyAlignment="1" applyProtection="1">
      <alignment shrinkToFit="1"/>
    </xf>
    <xf numFmtId="0" fontId="32" fillId="0" borderId="1401" xfId="7" applyFont="1" applyBorder="1"/>
    <xf numFmtId="177" fontId="32" fillId="108" borderId="1394" xfId="2" applyNumberFormat="1" applyFont="1" applyFill="1" applyBorder="1" applyAlignment="1">
      <alignment horizontal="right"/>
    </xf>
    <xf numFmtId="177" fontId="32" fillId="99" borderId="1394" xfId="5" applyNumberFormat="1" applyFont="1" applyFill="1" applyBorder="1"/>
    <xf numFmtId="0" fontId="30" fillId="108" borderId="1394" xfId="7" applyFill="1" applyBorder="1" applyAlignment="1">
      <alignment horizontal="center" vertical="center" wrapText="1"/>
    </xf>
    <xf numFmtId="177" fontId="32" fillId="107" borderId="1394" xfId="2" applyNumberFormat="1" applyFont="1" applyFill="1" applyBorder="1" applyAlignment="1">
      <alignment horizontal="right"/>
    </xf>
    <xf numFmtId="0" fontId="30" fillId="99" borderId="1394" xfId="5" applyFont="1" applyFill="1" applyBorder="1"/>
    <xf numFmtId="0" fontId="32" fillId="0" borderId="1401" xfId="7" applyFont="1" applyBorder="1" applyAlignment="1">
      <alignment vertical="center"/>
    </xf>
    <xf numFmtId="0" fontId="32" fillId="0" borderId="1400" xfId="7" applyFont="1" applyBorder="1" applyAlignment="1">
      <alignment vertical="center"/>
    </xf>
    <xf numFmtId="0" fontId="30" fillId="0" borderId="1379" xfId="7" applyBorder="1" applyAlignment="1">
      <alignment vertical="center"/>
    </xf>
    <xf numFmtId="0" fontId="30" fillId="0" borderId="1397" xfId="7" applyBorder="1" applyAlignment="1">
      <alignment vertical="center"/>
    </xf>
    <xf numFmtId="0" fontId="32" fillId="0" borderId="15" xfId="7" applyFont="1" applyBorder="1"/>
    <xf numFmtId="0" fontId="30" fillId="0" borderId="1401" xfId="7" applyBorder="1"/>
    <xf numFmtId="0" fontId="32" fillId="0" borderId="1397" xfId="7" applyFont="1" applyBorder="1"/>
    <xf numFmtId="165" fontId="32" fillId="0" borderId="1394" xfId="1" applyNumberFormat="1" applyFont="1" applyFill="1" applyBorder="1" applyAlignment="1">
      <alignment horizontal="center"/>
    </xf>
    <xf numFmtId="0" fontId="32" fillId="108" borderId="1394" xfId="5" applyFont="1" applyFill="1" applyBorder="1" applyAlignment="1">
      <alignment horizontal="center" wrapText="1"/>
    </xf>
    <xf numFmtId="0" fontId="32" fillId="107" borderId="1394" xfId="5" applyFont="1" applyFill="1" applyBorder="1" applyAlignment="1">
      <alignment horizontal="center" wrapText="1"/>
    </xf>
    <xf numFmtId="0" fontId="32" fillId="99" borderId="1394" xfId="5" applyFont="1" applyFill="1" applyBorder="1" applyAlignment="1">
      <alignment horizontal="center" wrapText="1"/>
    </xf>
    <xf numFmtId="0" fontId="30" fillId="6" borderId="1394" xfId="44716" applyNumberFormat="1" applyFont="1" applyFill="1" applyBorder="1" applyAlignment="1"/>
    <xf numFmtId="0" fontId="30" fillId="94" borderId="1394" xfId="44716" applyNumberFormat="1" applyFont="1" applyFill="1" applyBorder="1" applyAlignment="1">
      <alignment horizontal="left"/>
    </xf>
    <xf numFmtId="0" fontId="30" fillId="94" borderId="1394" xfId="44716" applyNumberFormat="1" applyFont="1" applyFill="1" applyBorder="1" applyAlignment="1">
      <alignment horizontal="center"/>
    </xf>
    <xf numFmtId="0" fontId="30" fillId="114" borderId="1396" xfId="7" applyFill="1" applyBorder="1"/>
    <xf numFmtId="0" fontId="30" fillId="114" borderId="1397" xfId="5" applyFont="1" applyFill="1" applyBorder="1"/>
    <xf numFmtId="0" fontId="32" fillId="114" borderId="1397" xfId="5" applyFont="1" applyFill="1" applyBorder="1"/>
    <xf numFmtId="0" fontId="30" fillId="114" borderId="1397" xfId="5" applyFont="1" applyFill="1" applyBorder="1" applyAlignment="1">
      <alignment horizontal="center"/>
    </xf>
    <xf numFmtId="0" fontId="30" fillId="114" borderId="1397" xfId="4" applyFill="1" applyBorder="1"/>
    <xf numFmtId="0" fontId="30" fillId="114" borderId="1397" xfId="4" applyFill="1" applyBorder="1" applyAlignment="1">
      <alignment horizontal="right"/>
    </xf>
    <xf numFmtId="0" fontId="30" fillId="114" borderId="1401" xfId="4" applyFill="1" applyBorder="1"/>
    <xf numFmtId="0" fontId="30" fillId="114" borderId="1397" xfId="7" applyFill="1" applyBorder="1"/>
    <xf numFmtId="0" fontId="30" fillId="114" borderId="1397" xfId="7" applyFill="1" applyBorder="1" applyAlignment="1">
      <alignment horizontal="center"/>
    </xf>
    <xf numFmtId="0" fontId="30" fillId="114" borderId="1397" xfId="7" applyFill="1" applyBorder="1" applyAlignment="1">
      <alignment horizontal="center" wrapText="1"/>
    </xf>
    <xf numFmtId="0" fontId="30" fillId="114" borderId="1397" xfId="7" applyFill="1" applyBorder="1" applyAlignment="1">
      <alignment horizontal="right"/>
    </xf>
    <xf numFmtId="0" fontId="30" fillId="114" borderId="1401" xfId="4" applyFill="1" applyBorder="1" applyAlignment="1">
      <alignment horizontal="right"/>
    </xf>
    <xf numFmtId="0" fontId="30" fillId="114" borderId="1394" xfId="7" applyFill="1" applyBorder="1" applyAlignment="1">
      <alignment vertical="center"/>
    </xf>
    <xf numFmtId="0" fontId="30" fillId="114" borderId="1394" xfId="7" applyFill="1" applyBorder="1" applyAlignment="1">
      <alignment horizontal="center" vertical="center" wrapText="1"/>
    </xf>
    <xf numFmtId="0" fontId="30" fillId="114" borderId="1396" xfId="7" applyFill="1" applyBorder="1" applyAlignment="1">
      <alignment horizontal="center"/>
    </xf>
    <xf numFmtId="0" fontId="30" fillId="114" borderId="1394" xfId="7" applyFill="1" applyBorder="1" applyAlignment="1">
      <alignment horizontal="center" vertical="center"/>
    </xf>
    <xf numFmtId="0" fontId="30" fillId="114" borderId="1396" xfId="7" applyFill="1" applyBorder="1" applyAlignment="1">
      <alignment horizontal="center" vertical="center"/>
    </xf>
    <xf numFmtId="0" fontId="30" fillId="114" borderId="1397" xfId="7" applyFill="1" applyBorder="1" applyAlignment="1">
      <alignment horizontal="center" vertical="center"/>
    </xf>
    <xf numFmtId="0" fontId="32" fillId="0" borderId="1394" xfId="7" applyFont="1" applyBorder="1"/>
    <xf numFmtId="0" fontId="32" fillId="114" borderId="1394" xfId="4" applyFont="1" applyFill="1" applyBorder="1" applyAlignment="1">
      <alignment horizontal="center" vertical="center"/>
    </xf>
    <xf numFmtId="0" fontId="32" fillId="114" borderId="1394" xfId="7" applyFont="1" applyFill="1" applyBorder="1" applyAlignment="1">
      <alignment horizontal="center" vertical="center" wrapText="1"/>
    </xf>
    <xf numFmtId="0" fontId="32" fillId="114" borderId="1381" xfId="0" applyFont="1" applyFill="1" applyBorder="1" applyAlignment="1">
      <alignment horizontal="center" vertical="center"/>
    </xf>
    <xf numFmtId="0" fontId="32" fillId="114" borderId="13" xfId="4" applyFont="1" applyFill="1" applyBorder="1" applyAlignment="1">
      <alignment horizontal="center" vertical="center"/>
    </xf>
    <xf numFmtId="6" fontId="41" fillId="0" borderId="0" xfId="2" applyNumberFormat="1" applyFont="1" applyFill="1" applyBorder="1" applyAlignment="1">
      <alignment horizontal="right"/>
    </xf>
    <xf numFmtId="191" fontId="32" fillId="0" borderId="1372" xfId="2" applyNumberFormat="1" applyFont="1" applyFill="1" applyBorder="1" applyProtection="1"/>
    <xf numFmtId="191" fontId="151" fillId="0" borderId="0" xfId="2" applyNumberFormat="1" applyFont="1" applyFill="1" applyProtection="1"/>
    <xf numFmtId="0" fontId="30" fillId="0" borderId="3" xfId="4" applyBorder="1" applyAlignment="1">
      <alignment horizontal="center" wrapText="1"/>
    </xf>
    <xf numFmtId="0" fontId="152" fillId="0" borderId="0" xfId="0" applyFont="1"/>
    <xf numFmtId="0" fontId="30" fillId="0" borderId="3" xfId="4" applyBorder="1" applyAlignment="1">
      <alignment horizontal="left"/>
    </xf>
    <xf numFmtId="0" fontId="30" fillId="0" borderId="2" xfId="7" applyBorder="1"/>
    <xf numFmtId="0" fontId="153" fillId="0" borderId="0" xfId="0" applyFont="1" applyAlignment="1">
      <alignment wrapText="1"/>
    </xf>
    <xf numFmtId="0" fontId="30" fillId="0" borderId="1396" xfId="7" applyBorder="1" applyAlignment="1">
      <alignment horizontal="center" vertical="center"/>
    </xf>
    <xf numFmtId="0" fontId="30" fillId="0" borderId="1397" xfId="7" applyBorder="1" applyAlignment="1">
      <alignment horizontal="center"/>
    </xf>
    <xf numFmtId="0" fontId="30" fillId="0" borderId="1401" xfId="7" applyBorder="1" applyAlignment="1">
      <alignment horizontal="center"/>
    </xf>
    <xf numFmtId="0" fontId="30" fillId="0" borderId="15" xfId="7" applyBorder="1"/>
    <xf numFmtId="0" fontId="30" fillId="0" borderId="1398" xfId="7" applyBorder="1"/>
    <xf numFmtId="0" fontId="30" fillId="0" borderId="1399" xfId="7" applyBorder="1"/>
    <xf numFmtId="0" fontId="30" fillId="0" borderId="1399" xfId="7" applyBorder="1" applyAlignment="1">
      <alignment horizontal="center"/>
    </xf>
    <xf numFmtId="0" fontId="30" fillId="0" borderId="1400" xfId="7" applyBorder="1" applyAlignment="1">
      <alignment horizontal="center"/>
    </xf>
    <xf numFmtId="0" fontId="30" fillId="0" borderId="1397" xfId="7" applyBorder="1" applyAlignment="1">
      <alignment horizontal="center" vertical="center"/>
    </xf>
    <xf numFmtId="0" fontId="30" fillId="0" borderId="1401" xfId="7" applyBorder="1" applyAlignment="1">
      <alignment horizontal="center" vertical="center"/>
    </xf>
    <xf numFmtId="0" fontId="30" fillId="0" borderId="7" xfId="7" applyBorder="1"/>
    <xf numFmtId="177" fontId="30" fillId="0" borderId="1394" xfId="8" applyNumberFormat="1" applyBorder="1" applyAlignment="1">
      <alignment horizontal="right"/>
    </xf>
    <xf numFmtId="0" fontId="32" fillId="0" borderId="2" xfId="7" applyFont="1" applyBorder="1"/>
    <xf numFmtId="0" fontId="30" fillId="0" borderId="1400" xfId="7" applyBorder="1"/>
    <xf numFmtId="170" fontId="30" fillId="0" borderId="2" xfId="7" applyNumberFormat="1" applyBorder="1"/>
    <xf numFmtId="0" fontId="30" fillId="0" borderId="1382" xfId="5" applyFont="1" applyBorder="1"/>
    <xf numFmtId="0" fontId="30" fillId="0" borderId="1399" xfId="5" applyFont="1" applyBorder="1"/>
    <xf numFmtId="0" fontId="30" fillId="0" borderId="1397" xfId="5" applyFont="1" applyBorder="1"/>
    <xf numFmtId="0" fontId="0" fillId="0" borderId="1399" xfId="0" applyBorder="1"/>
    <xf numFmtId="0" fontId="30" fillId="0" borderId="1397" xfId="5" applyFont="1" applyBorder="1" applyAlignment="1">
      <alignment horizontal="center"/>
    </xf>
    <xf numFmtId="0" fontId="30" fillId="0" borderId="7" xfId="5" applyFont="1" applyBorder="1"/>
    <xf numFmtId="0" fontId="30" fillId="0" borderId="1399" xfId="7" applyBorder="1" applyAlignment="1">
      <alignment horizontal="center" vertical="center"/>
    </xf>
    <xf numFmtId="0" fontId="30" fillId="0" borderId="1394" xfId="5" applyFont="1" applyBorder="1" applyAlignment="1">
      <alignment horizontal="center"/>
    </xf>
    <xf numFmtId="14" fontId="30" fillId="0" borderId="1394" xfId="5" applyNumberFormat="1" applyFont="1" applyBorder="1" applyAlignment="1">
      <alignment horizontal="center"/>
    </xf>
    <xf numFmtId="183" fontId="30" fillId="0" borderId="1394" xfId="5" applyNumberFormat="1" applyFont="1" applyBorder="1" applyAlignment="1">
      <alignment horizontal="right"/>
    </xf>
    <xf numFmtId="0" fontId="30" fillId="97" borderId="1381" xfId="44171" applyFont="1" applyFill="1" applyBorder="1" applyAlignment="1" applyProtection="1">
      <alignment horizontal="center" vertical="center"/>
    </xf>
    <xf numFmtId="0" fontId="30" fillId="97" borderId="1382" xfId="44171" applyFont="1" applyFill="1" applyBorder="1" applyAlignment="1" applyProtection="1">
      <alignment horizontal="center" vertical="center" wrapText="1"/>
    </xf>
    <xf numFmtId="0" fontId="30" fillId="102" borderId="1381" xfId="44171" applyFont="1" applyFill="1" applyBorder="1" applyAlignment="1" applyProtection="1">
      <alignment horizontal="center" vertical="center" wrapText="1"/>
    </xf>
    <xf numFmtId="0" fontId="30" fillId="97" borderId="1394" xfId="44172" applyFont="1" applyFill="1" applyBorder="1" applyAlignment="1" applyProtection="1">
      <alignment horizontal="center" vertical="center" wrapText="1"/>
    </xf>
    <xf numFmtId="0" fontId="30" fillId="97" borderId="1396" xfId="44172" applyFont="1" applyFill="1" applyBorder="1" applyAlignment="1" applyProtection="1">
      <alignment horizontal="center" vertical="center" wrapText="1"/>
    </xf>
    <xf numFmtId="0" fontId="30" fillId="102" borderId="1394" xfId="44172" applyFont="1" applyFill="1" applyBorder="1" applyAlignment="1" applyProtection="1">
      <alignment horizontal="center" vertical="center" wrapText="1"/>
    </xf>
    <xf numFmtId="191" fontId="32" fillId="97" borderId="1396" xfId="1" applyNumberFormat="1" applyFont="1" applyFill="1" applyBorder="1" applyAlignment="1" applyProtection="1">
      <alignment shrinkToFit="1"/>
    </xf>
    <xf numFmtId="191" fontId="32" fillId="102" borderId="1394" xfId="1" applyNumberFormat="1" applyFont="1" applyFill="1" applyBorder="1" applyAlignment="1" applyProtection="1">
      <alignment shrinkToFit="1"/>
    </xf>
    <xf numFmtId="8" fontId="30" fillId="0" borderId="0" xfId="1" applyNumberFormat="1" applyFont="1" applyFill="1" applyBorder="1" applyAlignment="1" applyProtection="1"/>
    <xf numFmtId="191" fontId="30" fillId="0" borderId="1381" xfId="4" applyNumberFormat="1" applyBorder="1"/>
    <xf numFmtId="0" fontId="30" fillId="0" borderId="1396" xfId="7" applyBorder="1"/>
    <xf numFmtId="0" fontId="30" fillId="0" borderId="1401" xfId="5" applyFont="1" applyBorder="1" applyAlignment="1">
      <alignment horizontal="center"/>
    </xf>
    <xf numFmtId="0" fontId="30" fillId="0" borderId="1397" xfId="7" applyBorder="1" applyAlignment="1">
      <alignment horizontal="left"/>
    </xf>
    <xf numFmtId="0" fontId="30" fillId="0" borderId="1401" xfId="7" applyBorder="1" applyAlignment="1">
      <alignment horizontal="left"/>
    </xf>
    <xf numFmtId="176" fontId="30" fillId="0" borderId="1401" xfId="1" applyNumberFormat="1" applyFont="1" applyFill="1" applyBorder="1" applyProtection="1"/>
    <xf numFmtId="177" fontId="30" fillId="104" borderId="1394" xfId="2" applyNumberFormat="1" applyFont="1" applyFill="1" applyBorder="1" applyAlignment="1" applyProtection="1"/>
    <xf numFmtId="165" fontId="30" fillId="102" borderId="1394" xfId="1" applyNumberFormat="1" applyFont="1" applyFill="1" applyBorder="1" applyAlignment="1" applyProtection="1">
      <alignment horizontal="center" wrapText="1"/>
    </xf>
    <xf numFmtId="177" fontId="30" fillId="102" borderId="1394" xfId="2" applyNumberFormat="1" applyFont="1" applyFill="1" applyBorder="1" applyAlignment="1" applyProtection="1"/>
    <xf numFmtId="176" fontId="30" fillId="103" borderId="1394" xfId="1" applyNumberFormat="1" applyFont="1" applyFill="1" applyBorder="1" applyAlignment="1" applyProtection="1"/>
    <xf numFmtId="176" fontId="30" fillId="102" borderId="1394" xfId="1" applyNumberFormat="1" applyFont="1" applyFill="1" applyBorder="1" applyAlignment="1" applyProtection="1"/>
    <xf numFmtId="176" fontId="30" fillId="103" borderId="1401" xfId="1" applyNumberFormat="1" applyFont="1" applyFill="1" applyBorder="1" applyAlignment="1" applyProtection="1"/>
    <xf numFmtId="177" fontId="30" fillId="103" borderId="1394" xfId="2" applyNumberFormat="1" applyFont="1" applyFill="1" applyBorder="1" applyAlignment="1" applyProtection="1"/>
    <xf numFmtId="176" fontId="30" fillId="0" borderId="1397" xfId="1" applyNumberFormat="1" applyFont="1" applyFill="1" applyBorder="1" applyProtection="1"/>
    <xf numFmtId="0" fontId="30" fillId="0" borderId="1398" xfId="5" applyFont="1" applyBorder="1" applyAlignment="1">
      <alignment horizontal="center"/>
    </xf>
    <xf numFmtId="0" fontId="30" fillId="0" borderId="1399" xfId="5" applyFont="1" applyBorder="1" applyAlignment="1">
      <alignment horizontal="center"/>
    </xf>
    <xf numFmtId="3" fontId="30" fillId="0" borderId="1399" xfId="7" applyNumberFormat="1" applyBorder="1" applyAlignment="1">
      <alignment horizontal="center"/>
    </xf>
    <xf numFmtId="0" fontId="30" fillId="0" borderId="1400" xfId="5" applyFont="1" applyBorder="1"/>
    <xf numFmtId="0" fontId="30" fillId="0" borderId="1396" xfId="7" applyBorder="1" applyAlignment="1">
      <alignment horizontal="center"/>
    </xf>
    <xf numFmtId="176" fontId="30" fillId="104" borderId="1394" xfId="1" applyNumberFormat="1" applyFont="1" applyFill="1" applyBorder="1" applyAlignment="1" applyProtection="1"/>
    <xf numFmtId="0" fontId="30" fillId="0" borderId="2" xfId="5" applyFont="1" applyBorder="1"/>
    <xf numFmtId="0" fontId="30" fillId="0" borderId="2" xfId="7" applyBorder="1" applyAlignment="1">
      <alignment horizontal="center" vertical="center"/>
    </xf>
    <xf numFmtId="176" fontId="30" fillId="0" borderId="1400" xfId="1" applyNumberFormat="1" applyFont="1" applyFill="1" applyBorder="1" applyProtection="1"/>
    <xf numFmtId="176" fontId="30" fillId="0" borderId="1399" xfId="1" applyNumberFormat="1" applyFont="1" applyFill="1" applyBorder="1" applyProtection="1"/>
    <xf numFmtId="0" fontId="30" fillId="104" borderId="8" xfId="7" applyFill="1" applyBorder="1" applyAlignment="1">
      <alignment horizontal="center" vertical="center" wrapText="1"/>
    </xf>
    <xf numFmtId="176" fontId="30" fillId="104" borderId="1401" xfId="1" applyNumberFormat="1" applyFont="1" applyFill="1" applyBorder="1" applyAlignment="1" applyProtection="1"/>
    <xf numFmtId="0" fontId="30" fillId="0" borderId="1400" xfId="5" applyFont="1" applyBorder="1" applyAlignment="1">
      <alignment horizontal="center"/>
    </xf>
    <xf numFmtId="3" fontId="30" fillId="0" borderId="1400" xfId="7" applyNumberFormat="1" applyBorder="1" applyAlignment="1">
      <alignment horizontal="center"/>
    </xf>
    <xf numFmtId="0" fontId="30" fillId="0" borderId="1401" xfId="7" applyBorder="1" applyAlignment="1">
      <alignment horizontal="center" wrapText="1"/>
    </xf>
    <xf numFmtId="14" fontId="30" fillId="0" borderId="2" xfId="5" applyNumberFormat="1" applyFont="1" applyBorder="1"/>
    <xf numFmtId="14" fontId="30" fillId="0" borderId="2" xfId="5" applyNumberFormat="1" applyFont="1" applyBorder="1" applyAlignment="1">
      <alignment horizontal="center"/>
    </xf>
    <xf numFmtId="0" fontId="30" fillId="0" borderId="2" xfId="5" applyFont="1" applyBorder="1" applyAlignment="1">
      <alignment horizontal="center"/>
    </xf>
    <xf numFmtId="0" fontId="30" fillId="0" borderId="2" xfId="5" applyFont="1" applyBorder="1" applyAlignment="1">
      <alignment horizontal="center" wrapText="1"/>
    </xf>
    <xf numFmtId="165" fontId="30" fillId="105" borderId="1395" xfId="1" applyNumberFormat="1" applyFont="1" applyFill="1" applyBorder="1" applyProtection="1"/>
    <xf numFmtId="0" fontId="30" fillId="0" borderId="1396" xfId="5" applyFont="1" applyBorder="1"/>
    <xf numFmtId="14" fontId="30" fillId="0" borderId="1397" xfId="5" applyNumberFormat="1" applyFont="1" applyBorder="1" applyAlignment="1">
      <alignment horizontal="center"/>
    </xf>
    <xf numFmtId="0" fontId="30" fillId="103" borderId="1395" xfId="5" applyFont="1" applyFill="1" applyBorder="1"/>
    <xf numFmtId="14" fontId="30" fillId="0" borderId="8" xfId="5" applyNumberFormat="1" applyFont="1" applyBorder="1" applyAlignment="1">
      <alignment horizontal="center"/>
    </xf>
    <xf numFmtId="0" fontId="30" fillId="0" borderId="13" xfId="5" applyFont="1" applyBorder="1" applyAlignment="1">
      <alignment horizontal="center" wrapText="1"/>
    </xf>
    <xf numFmtId="14" fontId="30" fillId="0" borderId="1396" xfId="5" applyNumberFormat="1" applyFont="1" applyBorder="1" applyAlignment="1">
      <alignment horizontal="center"/>
    </xf>
    <xf numFmtId="14" fontId="30" fillId="0" borderId="1401" xfId="5" applyNumberFormat="1" applyFont="1" applyBorder="1" applyAlignment="1">
      <alignment horizontal="center"/>
    </xf>
    <xf numFmtId="0" fontId="30" fillId="0" borderId="2" xfId="7" applyBorder="1" applyAlignment="1">
      <alignment horizontal="center"/>
    </xf>
    <xf numFmtId="0" fontId="30" fillId="104" borderId="1401" xfId="7" applyFill="1" applyBorder="1" applyAlignment="1">
      <alignment horizontal="center" vertical="center" wrapText="1"/>
    </xf>
    <xf numFmtId="177" fontId="30" fillId="104" borderId="1401" xfId="2" applyNumberFormat="1" applyFont="1" applyFill="1" applyBorder="1" applyProtection="1"/>
    <xf numFmtId="0" fontId="30" fillId="0" borderId="7" xfId="7" applyBorder="1" applyAlignment="1">
      <alignment horizontal="center"/>
    </xf>
    <xf numFmtId="177" fontId="30" fillId="103" borderId="1395" xfId="2" applyNumberFormat="1" applyFont="1" applyFill="1" applyBorder="1" applyProtection="1"/>
    <xf numFmtId="0" fontId="30" fillId="0" borderId="1381" xfId="7" applyBorder="1" applyAlignment="1">
      <alignment horizontal="center"/>
    </xf>
    <xf numFmtId="0" fontId="30" fillId="0" borderId="1397" xfId="7" applyBorder="1" applyAlignment="1">
      <alignment horizontal="center" vertical="center" wrapText="1"/>
    </xf>
    <xf numFmtId="0" fontId="32" fillId="0" borderId="1400" xfId="7" applyFont="1" applyBorder="1"/>
    <xf numFmtId="0" fontId="32" fillId="0" borderId="8" xfId="7" applyFont="1" applyBorder="1"/>
    <xf numFmtId="176" fontId="32" fillId="0" borderId="1394" xfId="1" applyNumberFormat="1" applyFont="1" applyFill="1" applyBorder="1" applyProtection="1"/>
    <xf numFmtId="176" fontId="32" fillId="0" borderId="1401" xfId="1" applyNumberFormat="1" applyFont="1" applyFill="1" applyBorder="1" applyProtection="1"/>
    <xf numFmtId="176" fontId="32" fillId="104" borderId="8" xfId="1" applyNumberFormat="1" applyFont="1" applyFill="1" applyBorder="1" applyAlignment="1" applyProtection="1"/>
    <xf numFmtId="177" fontId="32" fillId="104" borderId="13" xfId="2" applyNumberFormat="1" applyFont="1" applyFill="1" applyBorder="1" applyAlignment="1" applyProtection="1"/>
    <xf numFmtId="165" fontId="32" fillId="102" borderId="13" xfId="1" applyNumberFormat="1" applyFont="1" applyFill="1" applyBorder="1" applyAlignment="1" applyProtection="1">
      <alignment horizontal="center" wrapText="1"/>
    </xf>
    <xf numFmtId="177" fontId="32" fillId="102" borderId="13" xfId="2" applyNumberFormat="1" applyFont="1" applyFill="1" applyBorder="1" applyAlignment="1" applyProtection="1"/>
    <xf numFmtId="176" fontId="32" fillId="103" borderId="13" xfId="1" applyNumberFormat="1" applyFont="1" applyFill="1" applyBorder="1" applyAlignment="1" applyProtection="1"/>
    <xf numFmtId="177" fontId="32" fillId="103" borderId="13" xfId="2" applyNumberFormat="1" applyFont="1" applyFill="1" applyBorder="1" applyAlignment="1" applyProtection="1"/>
    <xf numFmtId="176" fontId="32" fillId="102" borderId="13" xfId="1" applyNumberFormat="1" applyFont="1" applyFill="1" applyBorder="1" applyAlignment="1" applyProtection="1"/>
    <xf numFmtId="177" fontId="32" fillId="104" borderId="13" xfId="1" applyNumberFormat="1" applyFont="1" applyFill="1" applyBorder="1" applyAlignment="1" applyProtection="1"/>
    <xf numFmtId="176" fontId="32" fillId="103" borderId="8" xfId="1" applyNumberFormat="1" applyFont="1" applyFill="1" applyBorder="1" applyAlignment="1" applyProtection="1"/>
    <xf numFmtId="0" fontId="30" fillId="114" borderId="1396" xfId="5" applyFont="1" applyFill="1" applyBorder="1"/>
    <xf numFmtId="14" fontId="30" fillId="114" borderId="1397" xfId="5" applyNumberFormat="1" applyFont="1" applyFill="1" applyBorder="1"/>
    <xf numFmtId="14" fontId="30" fillId="114" borderId="1397" xfId="5" applyNumberFormat="1" applyFont="1" applyFill="1" applyBorder="1" applyAlignment="1">
      <alignment horizontal="center"/>
    </xf>
    <xf numFmtId="0" fontId="30" fillId="114" borderId="1397" xfId="5" applyFont="1" applyFill="1" applyBorder="1" applyAlignment="1">
      <alignment horizontal="center" wrapText="1"/>
    </xf>
    <xf numFmtId="0" fontId="30" fillId="114" borderId="1401" xfId="5" applyFont="1" applyFill="1" applyBorder="1" applyAlignment="1">
      <alignment horizontal="center" wrapText="1"/>
    </xf>
    <xf numFmtId="0" fontId="30" fillId="114" borderId="1396" xfId="4" applyFill="1" applyBorder="1"/>
    <xf numFmtId="0" fontId="30" fillId="114" borderId="1401" xfId="5" applyFont="1" applyFill="1" applyBorder="1" applyAlignment="1">
      <alignment horizontal="center"/>
    </xf>
    <xf numFmtId="0" fontId="30" fillId="114" borderId="1401" xfId="7" applyFill="1" applyBorder="1"/>
    <xf numFmtId="0" fontId="30" fillId="0" borderId="1397" xfId="7" quotePrefix="1" applyBorder="1" applyAlignment="1">
      <alignment horizontal="center"/>
    </xf>
    <xf numFmtId="0" fontId="30" fillId="0" borderId="1401" xfId="5" applyFont="1" applyBorder="1"/>
    <xf numFmtId="0" fontId="30" fillId="0" borderId="1396" xfId="7" applyBorder="1" applyAlignment="1">
      <alignment horizontal="center" vertical="center" wrapText="1"/>
    </xf>
    <xf numFmtId="177" fontId="30" fillId="104" borderId="1400" xfId="2" applyNumberFormat="1" applyFont="1" applyFill="1" applyBorder="1" applyProtection="1"/>
    <xf numFmtId="0" fontId="30" fillId="0" borderId="1382" xfId="7" applyBorder="1" applyAlignment="1">
      <alignment horizontal="center"/>
    </xf>
    <xf numFmtId="0" fontId="30" fillId="0" borderId="7" xfId="7" applyBorder="1" applyAlignment="1">
      <alignment horizontal="center" vertical="center"/>
    </xf>
    <xf numFmtId="177" fontId="30" fillId="104" borderId="1395" xfId="7" applyNumberFormat="1" applyFill="1" applyBorder="1"/>
    <xf numFmtId="177" fontId="30" fillId="102" borderId="1395" xfId="1" applyNumberFormat="1" applyFont="1" applyFill="1" applyBorder="1" applyProtection="1"/>
    <xf numFmtId="177" fontId="30" fillId="103" borderId="1395" xfId="1" applyNumberFormat="1" applyFont="1" applyFill="1" applyBorder="1" applyProtection="1"/>
    <xf numFmtId="0" fontId="30" fillId="103" borderId="1396" xfId="7" applyFill="1" applyBorder="1" applyAlignment="1">
      <alignment horizontal="center" vertical="center" wrapText="1"/>
    </xf>
    <xf numFmtId="177" fontId="30" fillId="103" borderId="1396" xfId="2" applyNumberFormat="1" applyFont="1" applyFill="1" applyBorder="1" applyAlignment="1" applyProtection="1">
      <alignment wrapText="1"/>
    </xf>
    <xf numFmtId="177" fontId="30" fillId="103" borderId="1398" xfId="2" applyNumberFormat="1" applyFont="1" applyFill="1" applyBorder="1" applyAlignment="1" applyProtection="1">
      <alignment wrapText="1"/>
    </xf>
    <xf numFmtId="0" fontId="30" fillId="103" borderId="1401" xfId="7" applyFill="1" applyBorder="1" applyAlignment="1">
      <alignment horizontal="center" vertical="center" wrapText="1"/>
    </xf>
    <xf numFmtId="177" fontId="30" fillId="103" borderId="1401" xfId="2" applyNumberFormat="1" applyFont="1" applyFill="1" applyBorder="1" applyAlignment="1" applyProtection="1">
      <alignment wrapText="1"/>
    </xf>
    <xf numFmtId="177" fontId="30" fillId="103" borderId="1400" xfId="2" applyNumberFormat="1" applyFont="1" applyFill="1" applyBorder="1" applyAlignment="1" applyProtection="1">
      <alignment wrapText="1"/>
    </xf>
    <xf numFmtId="0" fontId="30" fillId="0" borderId="1396" xfId="5" applyFont="1" applyBorder="1" applyAlignment="1">
      <alignment horizontal="center"/>
    </xf>
    <xf numFmtId="0" fontId="30" fillId="0" borderId="1382" xfId="5" applyFont="1" applyBorder="1" applyAlignment="1">
      <alignment horizontal="center"/>
    </xf>
    <xf numFmtId="0" fontId="30" fillId="0" borderId="7" xfId="5" applyFont="1" applyBorder="1" applyAlignment="1">
      <alignment horizontal="center"/>
    </xf>
    <xf numFmtId="177" fontId="30" fillId="104" borderId="1395" xfId="2" applyNumberFormat="1" applyFont="1" applyFill="1" applyBorder="1" applyAlignment="1" applyProtection="1">
      <alignment wrapText="1"/>
    </xf>
    <xf numFmtId="177" fontId="30" fillId="103" borderId="1395" xfId="2" applyNumberFormat="1" applyFont="1" applyFill="1" applyBorder="1" applyAlignment="1" applyProtection="1">
      <alignment wrapText="1"/>
    </xf>
    <xf numFmtId="41" fontId="30" fillId="0" borderId="1395" xfId="8" applyNumberFormat="1" applyBorder="1"/>
    <xf numFmtId="182" fontId="30" fillId="0" borderId="1382" xfId="7" applyNumberFormat="1" applyBorder="1"/>
    <xf numFmtId="177" fontId="30" fillId="104" borderId="1395" xfId="2" applyNumberFormat="1" applyFont="1" applyFill="1" applyBorder="1" applyProtection="1"/>
    <xf numFmtId="177" fontId="30" fillId="102" borderId="1395" xfId="7" applyNumberFormat="1" applyFill="1" applyBorder="1"/>
    <xf numFmtId="169" fontId="30" fillId="0" borderId="1401" xfId="7" applyNumberFormat="1" applyBorder="1" applyAlignment="1">
      <alignment horizontal="center" vertical="center" wrapText="1"/>
    </xf>
    <xf numFmtId="0" fontId="30" fillId="104" borderId="13" xfId="7" applyFill="1" applyBorder="1" applyAlignment="1">
      <alignment horizontal="center" vertical="center"/>
    </xf>
    <xf numFmtId="10" fontId="30" fillId="0" borderId="1401" xfId="7" applyNumberFormat="1" applyBorder="1" applyAlignment="1">
      <alignment horizontal="center" vertical="center"/>
    </xf>
    <xf numFmtId="0" fontId="30" fillId="104" borderId="8" xfId="7" applyFill="1" applyBorder="1" applyAlignment="1">
      <alignment horizontal="center" vertical="center"/>
    </xf>
    <xf numFmtId="41" fontId="30" fillId="103" borderId="13" xfId="7" applyNumberFormat="1" applyFill="1" applyBorder="1" applyAlignment="1">
      <alignment horizontal="center" vertical="center"/>
    </xf>
    <xf numFmtId="169" fontId="30" fillId="103" borderId="1401" xfId="7" applyNumberFormat="1" applyFill="1" applyBorder="1" applyAlignment="1">
      <alignment horizontal="center" vertical="center"/>
    </xf>
    <xf numFmtId="169" fontId="30" fillId="103" borderId="13" xfId="7" applyNumberFormat="1" applyFill="1" applyBorder="1" applyAlignment="1">
      <alignment horizontal="center" vertical="center"/>
    </xf>
    <xf numFmtId="169" fontId="30" fillId="0" borderId="1401" xfId="7" applyNumberFormat="1" applyBorder="1" applyAlignment="1">
      <alignment horizontal="center" vertical="center"/>
    </xf>
    <xf numFmtId="169" fontId="30" fillId="104" borderId="8" xfId="7" applyNumberFormat="1" applyFill="1" applyBorder="1" applyAlignment="1">
      <alignment horizontal="center" vertical="center"/>
    </xf>
    <xf numFmtId="169" fontId="30" fillId="0" borderId="1399" xfId="7" applyNumberFormat="1" applyBorder="1"/>
    <xf numFmtId="41" fontId="32" fillId="0" borderId="1395" xfId="7" applyNumberFormat="1" applyFont="1" applyBorder="1"/>
    <xf numFmtId="182" fontId="32" fillId="0" borderId="1395" xfId="7" applyNumberFormat="1" applyFont="1" applyBorder="1"/>
    <xf numFmtId="177" fontId="32" fillId="103" borderId="1404" xfId="7" applyNumberFormat="1" applyFont="1" applyFill="1" applyBorder="1"/>
    <xf numFmtId="177" fontId="32" fillId="104" borderId="1403" xfId="7" applyNumberFormat="1" applyFont="1" applyFill="1" applyBorder="1"/>
    <xf numFmtId="177" fontId="32" fillId="103" borderId="1396" xfId="1" applyNumberFormat="1" applyFont="1" applyFill="1" applyBorder="1" applyProtection="1"/>
    <xf numFmtId="177" fontId="32" fillId="103" borderId="1401" xfId="1" applyNumberFormat="1" applyFont="1" applyFill="1" applyBorder="1" applyProtection="1"/>
    <xf numFmtId="41" fontId="30" fillId="114" borderId="1397" xfId="7" applyNumberFormat="1" applyFill="1" applyBorder="1"/>
    <xf numFmtId="10" fontId="30" fillId="114" borderId="1397" xfId="7" applyNumberFormat="1" applyFill="1" applyBorder="1"/>
    <xf numFmtId="169" fontId="30" fillId="114" borderId="1397" xfId="7" applyNumberFormat="1" applyFill="1" applyBorder="1"/>
    <xf numFmtId="169" fontId="30" fillId="114" borderId="1401" xfId="7" applyNumberFormat="1" applyFill="1" applyBorder="1"/>
    <xf numFmtId="0" fontId="30" fillId="0" borderId="8" xfId="7" applyBorder="1" applyAlignment="1">
      <alignment horizontal="center"/>
    </xf>
    <xf numFmtId="0" fontId="30" fillId="0" borderId="13" xfId="7" applyBorder="1" applyAlignment="1">
      <alignment horizontal="center"/>
    </xf>
    <xf numFmtId="170" fontId="30" fillId="114" borderId="1397" xfId="7" applyNumberFormat="1" applyFill="1" applyBorder="1"/>
    <xf numFmtId="0" fontId="30" fillId="0" borderId="8" xfId="5" applyFont="1" applyBorder="1" applyAlignment="1">
      <alignment horizontal="center"/>
    </xf>
    <xf numFmtId="177" fontId="30" fillId="104" borderId="1397" xfId="2" applyNumberFormat="1" applyFont="1" applyFill="1" applyBorder="1" applyAlignment="1" applyProtection="1"/>
    <xf numFmtId="182" fontId="30" fillId="0" borderId="13" xfId="7" applyNumberFormat="1" applyBorder="1"/>
    <xf numFmtId="182" fontId="30" fillId="0" borderId="1396" xfId="7" applyNumberFormat="1" applyBorder="1"/>
    <xf numFmtId="177" fontId="30" fillId="103" borderId="1401" xfId="2" applyNumberFormat="1" applyFont="1" applyFill="1" applyBorder="1" applyAlignment="1" applyProtection="1"/>
    <xf numFmtId="0" fontId="30" fillId="0" borderId="8" xfId="7" applyBorder="1" applyAlignment="1">
      <alignment horizontal="center" vertical="center"/>
    </xf>
    <xf numFmtId="177" fontId="30" fillId="104" borderId="1401" xfId="2" applyNumberFormat="1" applyFont="1" applyFill="1" applyBorder="1" applyAlignment="1" applyProtection="1"/>
    <xf numFmtId="0" fontId="30" fillId="0" borderId="1401" xfId="7" applyBorder="1" applyAlignment="1">
      <alignment horizontal="center" vertical="center" wrapText="1"/>
    </xf>
    <xf numFmtId="0" fontId="7" fillId="114" borderId="1397" xfId="0" applyFont="1" applyFill="1" applyBorder="1"/>
    <xf numFmtId="0" fontId="7" fillId="114" borderId="1401" xfId="0" applyFont="1" applyFill="1" applyBorder="1"/>
    <xf numFmtId="177" fontId="32" fillId="104" borderId="1401" xfId="7" applyNumberFormat="1" applyFont="1" applyFill="1" applyBorder="1"/>
    <xf numFmtId="177" fontId="32" fillId="104" borderId="1401" xfId="2" applyNumberFormat="1" applyFont="1" applyFill="1" applyBorder="1" applyAlignment="1" applyProtection="1"/>
    <xf numFmtId="177" fontId="32" fillId="103" borderId="1401" xfId="2" applyNumberFormat="1" applyFont="1" applyFill="1" applyBorder="1" applyAlignment="1" applyProtection="1"/>
    <xf numFmtId="192" fontId="30" fillId="0" borderId="1394" xfId="1" applyNumberFormat="1" applyFont="1" applyFill="1" applyBorder="1" applyAlignment="1">
      <alignment horizontal="right"/>
    </xf>
    <xf numFmtId="192" fontId="30" fillId="0" borderId="1395" xfId="1" applyNumberFormat="1" applyFont="1" applyFill="1" applyBorder="1" applyAlignment="1">
      <alignment horizontal="right"/>
    </xf>
    <xf numFmtId="192" fontId="32" fillId="0" borderId="1394" xfId="1" applyNumberFormat="1" applyFont="1" applyFill="1" applyBorder="1" applyAlignment="1">
      <alignment horizontal="right"/>
    </xf>
    <xf numFmtId="192" fontId="30" fillId="108" borderId="1394" xfId="1" applyNumberFormat="1" applyFont="1" applyFill="1" applyBorder="1" applyAlignment="1"/>
    <xf numFmtId="192" fontId="30" fillId="108" borderId="1395" xfId="1" applyNumberFormat="1" applyFont="1" applyFill="1" applyBorder="1" applyAlignment="1"/>
    <xf numFmtId="192" fontId="30" fillId="107" borderId="1394" xfId="5" applyNumberFormat="1" applyFont="1" applyFill="1" applyBorder="1"/>
    <xf numFmtId="192" fontId="30" fillId="107" borderId="1395" xfId="5" applyNumberFormat="1" applyFont="1" applyFill="1" applyBorder="1"/>
    <xf numFmtId="192" fontId="32" fillId="107" borderId="1394" xfId="5" applyNumberFormat="1" applyFont="1" applyFill="1" applyBorder="1"/>
    <xf numFmtId="192" fontId="30" fillId="99" borderId="1394" xfId="1" applyNumberFormat="1" applyFont="1" applyFill="1" applyBorder="1" applyAlignment="1"/>
    <xf numFmtId="192" fontId="30" fillId="99" borderId="1395" xfId="1" applyNumberFormat="1" applyFont="1" applyFill="1" applyBorder="1" applyAlignment="1"/>
    <xf numFmtId="192" fontId="32" fillId="99" borderId="1394" xfId="1" applyNumberFormat="1" applyFont="1" applyFill="1" applyBorder="1" applyAlignment="1"/>
    <xf numFmtId="192" fontId="32" fillId="108" borderId="1394" xfId="1" applyNumberFormat="1" applyFont="1" applyFill="1" applyBorder="1" applyAlignment="1">
      <alignment horizontal="right"/>
    </xf>
    <xf numFmtId="191" fontId="30" fillId="0" borderId="1394" xfId="1" applyNumberFormat="1" applyFont="1" applyFill="1" applyBorder="1" applyAlignment="1">
      <alignment horizontal="right"/>
    </xf>
    <xf numFmtId="191" fontId="30" fillId="0" borderId="1395" xfId="1" applyNumberFormat="1" applyFont="1" applyFill="1" applyBorder="1" applyAlignment="1">
      <alignment horizontal="right"/>
    </xf>
    <xf numFmtId="191" fontId="32" fillId="99" borderId="1394" xfId="5" applyNumberFormat="1" applyFont="1" applyFill="1" applyBorder="1"/>
    <xf numFmtId="191" fontId="32" fillId="107" borderId="1394" xfId="5" applyNumberFormat="1" applyFont="1" applyFill="1" applyBorder="1"/>
    <xf numFmtId="191" fontId="32" fillId="108" borderId="1394" xfId="1" applyNumberFormat="1" applyFont="1" applyFill="1" applyBorder="1" applyAlignment="1">
      <alignment horizontal="right"/>
    </xf>
    <xf numFmtId="191" fontId="32" fillId="108" borderId="1394" xfId="2" applyNumberFormat="1" applyFont="1" applyFill="1" applyBorder="1" applyAlignment="1">
      <alignment horizontal="right"/>
    </xf>
    <xf numFmtId="191" fontId="30" fillId="0" borderId="1394" xfId="8" applyNumberFormat="1" applyBorder="1"/>
    <xf numFmtId="191" fontId="32" fillId="0" borderId="1394" xfId="7" applyNumberFormat="1" applyFont="1" applyBorder="1"/>
    <xf numFmtId="191" fontId="32" fillId="0" borderId="1395" xfId="8" applyNumberFormat="1" applyFont="1" applyBorder="1"/>
    <xf numFmtId="191" fontId="32" fillId="0" borderId="1394" xfId="8" applyNumberFormat="1" applyFont="1" applyBorder="1"/>
    <xf numFmtId="191" fontId="32" fillId="108" borderId="1395" xfId="2" applyNumberFormat="1" applyFont="1" applyFill="1" applyBorder="1" applyAlignment="1">
      <alignment vertical="center"/>
    </xf>
    <xf numFmtId="191" fontId="32" fillId="108" borderId="1394" xfId="2" applyNumberFormat="1" applyFont="1" applyFill="1" applyBorder="1" applyAlignment="1">
      <alignment vertical="center"/>
    </xf>
    <xf numFmtId="193" fontId="30" fillId="0" borderId="7" xfId="4" applyNumberFormat="1" applyBorder="1" applyAlignment="1" applyProtection="1">
      <alignment horizontal="right"/>
      <protection locked="0"/>
    </xf>
    <xf numFmtId="193" fontId="30" fillId="0" borderId="1388" xfId="4" applyNumberFormat="1" applyBorder="1" applyAlignment="1" applyProtection="1">
      <alignment horizontal="right"/>
      <protection locked="0"/>
    </xf>
    <xf numFmtId="193" fontId="30" fillId="0" borderId="1392" xfId="4" applyNumberFormat="1" applyBorder="1" applyAlignment="1" applyProtection="1">
      <alignment horizontal="right"/>
      <protection locked="0"/>
    </xf>
    <xf numFmtId="193" fontId="30" fillId="0" borderId="13" xfId="8" applyNumberFormat="1" applyBorder="1"/>
    <xf numFmtId="193" fontId="30" fillId="0" borderId="1381" xfId="8" applyNumberFormat="1" applyBorder="1"/>
    <xf numFmtId="193" fontId="30" fillId="0" borderId="1394" xfId="8" applyNumberFormat="1" applyBorder="1"/>
    <xf numFmtId="193" fontId="30" fillId="0" borderId="1395" xfId="8" applyNumberFormat="1" applyBorder="1"/>
    <xf numFmtId="193" fontId="30" fillId="0" borderId="1394" xfId="7" applyNumberFormat="1" applyBorder="1"/>
    <xf numFmtId="192" fontId="30" fillId="0" borderId="8" xfId="1" applyNumberFormat="1" applyFont="1" applyFill="1" applyBorder="1" applyAlignment="1">
      <alignment horizontal="right" vertical="center"/>
    </xf>
    <xf numFmtId="191" fontId="32" fillId="0" borderId="1401" xfId="1" applyNumberFormat="1" applyFont="1" applyFill="1" applyBorder="1" applyAlignment="1" applyProtection="1"/>
    <xf numFmtId="191" fontId="32" fillId="0" borderId="1394" xfId="1" applyNumberFormat="1" applyFont="1" applyFill="1" applyBorder="1" applyAlignment="1" applyProtection="1"/>
    <xf numFmtId="192" fontId="32" fillId="0" borderId="1394" xfId="1" applyNumberFormat="1" applyFont="1" applyFill="1" applyBorder="1" applyAlignment="1" applyProtection="1"/>
    <xf numFmtId="192" fontId="30" fillId="104" borderId="1401" xfId="7" applyNumberFormat="1" applyFill="1" applyBorder="1"/>
    <xf numFmtId="192" fontId="30" fillId="103" borderId="1401" xfId="7" applyNumberFormat="1" applyFill="1" applyBorder="1"/>
    <xf numFmtId="191" fontId="30" fillId="106" borderId="1395" xfId="5" applyNumberFormat="1" applyFont="1" applyFill="1" applyBorder="1"/>
    <xf numFmtId="191" fontId="30" fillId="106" borderId="1396" xfId="5" applyNumberFormat="1" applyFont="1" applyFill="1" applyBorder="1"/>
    <xf numFmtId="191" fontId="30" fillId="106" borderId="8" xfId="5" applyNumberFormat="1" applyFont="1" applyFill="1" applyBorder="1"/>
    <xf numFmtId="192" fontId="30" fillId="0" borderId="1401" xfId="1" applyNumberFormat="1" applyFont="1" applyFill="1" applyBorder="1" applyProtection="1"/>
    <xf numFmtId="192" fontId="32" fillId="0" borderId="8" xfId="1" applyNumberFormat="1" applyFont="1" applyFill="1" applyBorder="1" applyProtection="1"/>
    <xf numFmtId="191" fontId="32" fillId="0" borderId="13" xfId="2" applyNumberFormat="1" applyFont="1" applyFill="1" applyBorder="1" applyProtection="1"/>
    <xf numFmtId="191" fontId="30" fillId="0" borderId="1398" xfId="2" applyNumberFormat="1" applyFont="1" applyFill="1" applyBorder="1" applyProtection="1"/>
    <xf numFmtId="191" fontId="32" fillId="0" borderId="1396" xfId="2" applyNumberFormat="1" applyFont="1" applyFill="1" applyBorder="1" applyProtection="1"/>
    <xf numFmtId="192" fontId="30" fillId="105" borderId="1401" xfId="1" applyNumberFormat="1" applyFont="1" applyFill="1" applyBorder="1" applyProtection="1"/>
    <xf numFmtId="192" fontId="30" fillId="105" borderId="1400" xfId="1" applyNumberFormat="1" applyFont="1" applyFill="1" applyBorder="1" applyProtection="1"/>
    <xf numFmtId="192" fontId="30" fillId="105" borderId="8" xfId="1" applyNumberFormat="1" applyFont="1" applyFill="1" applyBorder="1" applyProtection="1"/>
    <xf numFmtId="191" fontId="30" fillId="0" borderId="1401" xfId="1" applyNumberFormat="1" applyFont="1" applyFill="1" applyBorder="1" applyProtection="1"/>
    <xf numFmtId="191" fontId="32" fillId="0" borderId="1401" xfId="1" applyNumberFormat="1" applyFont="1" applyFill="1" applyBorder="1" applyProtection="1"/>
    <xf numFmtId="191" fontId="30" fillId="104" borderId="8" xfId="2" applyNumberFormat="1" applyFont="1" applyFill="1" applyBorder="1" applyProtection="1"/>
    <xf numFmtId="191" fontId="30" fillId="102" borderId="13" xfId="2" applyNumberFormat="1" applyFont="1" applyFill="1" applyBorder="1" applyProtection="1"/>
    <xf numFmtId="191" fontId="30" fillId="103" borderId="13" xfId="2" applyNumberFormat="1" applyFont="1" applyFill="1" applyBorder="1" applyProtection="1"/>
    <xf numFmtId="191" fontId="30" fillId="104" borderId="8" xfId="2" quotePrefix="1" applyNumberFormat="1" applyFont="1" applyFill="1" applyBorder="1" applyProtection="1"/>
    <xf numFmtId="191" fontId="30" fillId="104" borderId="1401" xfId="2" applyNumberFormat="1" applyFont="1" applyFill="1" applyBorder="1" applyProtection="1"/>
    <xf numFmtId="191" fontId="30" fillId="104" borderId="1401" xfId="2" quotePrefix="1" applyNumberFormat="1" applyFont="1" applyFill="1" applyBorder="1" applyProtection="1"/>
    <xf numFmtId="191" fontId="30" fillId="104" borderId="1400" xfId="2" quotePrefix="1" applyNumberFormat="1" applyFont="1" applyFill="1" applyBorder="1" applyProtection="1"/>
    <xf numFmtId="191" fontId="30" fillId="103" borderId="1395" xfId="2" applyNumberFormat="1" applyFont="1" applyFill="1" applyBorder="1" applyProtection="1"/>
    <xf numFmtId="191" fontId="32" fillId="104" borderId="1401" xfId="7" applyNumberFormat="1" applyFont="1" applyFill="1" applyBorder="1"/>
    <xf numFmtId="194" fontId="30" fillId="0" borderId="13" xfId="7" applyNumberFormat="1" applyBorder="1"/>
    <xf numFmtId="195" fontId="41" fillId="46" borderId="1394" xfId="3376" applyNumberFormat="1" applyFont="1" applyBorder="1" applyAlignment="1">
      <alignment horizontal="right"/>
    </xf>
    <xf numFmtId="195" fontId="30" fillId="6" borderId="13" xfId="1" applyNumberFormat="1" applyFont="1" applyFill="1" applyBorder="1" applyAlignment="1" applyProtection="1"/>
    <xf numFmtId="195" fontId="30" fillId="6" borderId="1395" xfId="1" applyNumberFormat="1" applyFont="1" applyFill="1" applyBorder="1" applyAlignment="1" applyProtection="1"/>
    <xf numFmtId="195" fontId="41" fillId="46" borderId="1394" xfId="3376" applyNumberFormat="1" applyFont="1" applyBorder="1" applyAlignment="1"/>
    <xf numFmtId="195" fontId="30" fillId="0" borderId="13" xfId="1" applyNumberFormat="1" applyFont="1" applyFill="1" applyBorder="1" applyAlignment="1" applyProtection="1"/>
    <xf numFmtId="195" fontId="30" fillId="0" borderId="1395" xfId="1" applyNumberFormat="1" applyFont="1" applyFill="1" applyBorder="1" applyAlignment="1" applyProtection="1"/>
    <xf numFmtId="195" fontId="41" fillId="46" borderId="1394" xfId="3381" applyNumberFormat="1" applyFont="1" applyBorder="1" applyAlignment="1" applyProtection="1">
      <protection locked="0"/>
    </xf>
    <xf numFmtId="195" fontId="30" fillId="96" borderId="1381" xfId="4" applyNumberFormat="1" applyFill="1" applyBorder="1" applyAlignment="1">
      <alignment horizontal="right"/>
    </xf>
    <xf numFmtId="195" fontId="30" fillId="96" borderId="13" xfId="4" applyNumberFormat="1" applyFill="1" applyBorder="1" applyAlignment="1">
      <alignment horizontal="right"/>
    </xf>
    <xf numFmtId="195" fontId="30" fillId="0" borderId="1381" xfId="4" applyNumberFormat="1" applyBorder="1" applyAlignment="1">
      <alignment horizontal="right"/>
    </xf>
    <xf numFmtId="195" fontId="30" fillId="0" borderId="1386" xfId="4" applyNumberFormat="1" applyBorder="1" applyAlignment="1">
      <alignment horizontal="right"/>
    </xf>
    <xf numFmtId="195" fontId="30" fillId="0" borderId="1390" xfId="4" applyNumberFormat="1" applyBorder="1" applyAlignment="1">
      <alignment horizontal="right"/>
    </xf>
    <xf numFmtId="195" fontId="30" fillId="0" borderId="1382" xfId="4" applyNumberFormat="1" applyBorder="1"/>
    <xf numFmtId="196" fontId="30" fillId="0" borderId="1394" xfId="7" applyNumberFormat="1" applyBorder="1" applyAlignment="1">
      <alignment horizontal="right"/>
    </xf>
    <xf numFmtId="195" fontId="30" fillId="0" borderId="1394" xfId="7" applyNumberFormat="1" applyBorder="1" applyAlignment="1">
      <alignment horizontal="right"/>
    </xf>
    <xf numFmtId="197" fontId="30" fillId="0" borderId="0" xfId="4" applyNumberFormat="1" applyAlignment="1">
      <alignment horizontal="left"/>
    </xf>
    <xf numFmtId="197" fontId="30" fillId="0" borderId="1386" xfId="4" applyNumberFormat="1" applyBorder="1" applyAlignment="1">
      <alignment horizontal="left"/>
    </xf>
    <xf numFmtId="197" fontId="30" fillId="0" borderId="1391" xfId="4" applyNumberFormat="1" applyBorder="1" applyAlignment="1">
      <alignment horizontal="left"/>
    </xf>
    <xf numFmtId="197" fontId="30" fillId="0" borderId="1387" xfId="4" applyNumberFormat="1" applyBorder="1" applyAlignment="1">
      <alignment horizontal="left"/>
    </xf>
    <xf numFmtId="194" fontId="30" fillId="0" borderId="1394" xfId="7" applyNumberFormat="1" applyBorder="1"/>
    <xf numFmtId="194" fontId="30" fillId="0" borderId="1395" xfId="7" applyNumberFormat="1" applyBorder="1"/>
    <xf numFmtId="194" fontId="32" fillId="0" borderId="1394" xfId="3" applyNumberFormat="1" applyFont="1" applyFill="1" applyBorder="1" applyAlignment="1"/>
    <xf numFmtId="194" fontId="32" fillId="0" borderId="1395" xfId="7" applyNumberFormat="1" applyFont="1" applyBorder="1"/>
    <xf numFmtId="194" fontId="32" fillId="0" borderId="1394" xfId="7" applyNumberFormat="1" applyFont="1" applyBorder="1"/>
    <xf numFmtId="197" fontId="30" fillId="0" borderId="1394" xfId="7" applyNumberFormat="1" applyBorder="1" applyAlignment="1">
      <alignment horizontal="right"/>
    </xf>
    <xf numFmtId="0" fontId="32" fillId="0" borderId="1398" xfId="7" applyFont="1" applyBorder="1" applyAlignment="1">
      <alignment horizontal="left"/>
    </xf>
    <xf numFmtId="0" fontId="30" fillId="0" borderId="1399" xfId="7" applyBorder="1" applyAlignment="1">
      <alignment horizontal="left"/>
    </xf>
    <xf numFmtId="0" fontId="32" fillId="0" borderId="1396" xfId="7" applyFont="1" applyBorder="1" applyAlignment="1">
      <alignment horizontal="left"/>
    </xf>
    <xf numFmtId="195" fontId="30" fillId="0" borderId="2" xfId="7" applyNumberFormat="1" applyBorder="1" applyAlignment="1">
      <alignment horizontal="right"/>
    </xf>
    <xf numFmtId="195" fontId="30" fillId="0" borderId="8" xfId="7" applyNumberFormat="1" applyBorder="1" applyAlignment="1">
      <alignment horizontal="right"/>
    </xf>
    <xf numFmtId="195" fontId="30" fillId="0" borderId="7" xfId="7" applyNumberFormat="1" applyBorder="1" applyAlignment="1">
      <alignment horizontal="right"/>
    </xf>
    <xf numFmtId="169" fontId="7" fillId="0" borderId="1381" xfId="0" applyNumberFormat="1" applyFont="1" applyBorder="1" applyAlignment="1">
      <alignment horizontal="center" vertical="center"/>
    </xf>
    <xf numFmtId="0" fontId="30" fillId="0" borderId="1381" xfId="797" applyNumberFormat="1" applyFont="1" applyFill="1" applyBorder="1" applyAlignment="1">
      <alignment horizontal="center" vertical="center" wrapText="1"/>
    </xf>
    <xf numFmtId="41" fontId="30" fillId="0" borderId="1399" xfId="7" applyNumberFormat="1" applyBorder="1"/>
    <xf numFmtId="0" fontId="32" fillId="0" borderId="1397" xfId="5" applyFont="1" applyBorder="1"/>
    <xf numFmtId="0" fontId="32" fillId="0" borderId="0" xfId="5" applyFont="1" applyAlignment="1">
      <alignment horizontal="center"/>
    </xf>
    <xf numFmtId="169" fontId="32" fillId="0" borderId="1399" xfId="5" applyNumberFormat="1" applyFont="1" applyBorder="1"/>
    <xf numFmtId="196" fontId="30" fillId="0" borderId="13" xfId="7" applyNumberFormat="1" applyBorder="1" applyAlignment="1">
      <alignment horizontal="right"/>
    </xf>
    <xf numFmtId="195" fontId="30" fillId="0" borderId="13" xfId="7" applyNumberFormat="1" applyBorder="1" applyAlignment="1">
      <alignment horizontal="right"/>
    </xf>
    <xf numFmtId="195" fontId="30" fillId="0" borderId="1381" xfId="7" applyNumberFormat="1" applyBorder="1" applyAlignment="1">
      <alignment horizontal="right"/>
    </xf>
    <xf numFmtId="192" fontId="30" fillId="0" borderId="13" xfId="1" applyNumberFormat="1" applyFont="1" applyFill="1" applyBorder="1" applyAlignment="1"/>
    <xf numFmtId="192" fontId="30" fillId="0" borderId="1395" xfId="1" applyNumberFormat="1" applyFont="1" applyFill="1" applyBorder="1" applyAlignment="1"/>
    <xf numFmtId="192" fontId="32" fillId="0" borderId="1394" xfId="1" applyNumberFormat="1" applyFont="1" applyFill="1" applyBorder="1" applyAlignment="1"/>
    <xf numFmtId="191" fontId="32" fillId="0" borderId="1394" xfId="5" applyNumberFormat="1" applyFont="1" applyBorder="1"/>
    <xf numFmtId="191" fontId="30" fillId="0" borderId="13" xfId="8" applyNumberFormat="1" applyBorder="1" applyAlignment="1">
      <alignment horizontal="right"/>
    </xf>
    <xf numFmtId="191" fontId="30" fillId="0" borderId="1395" xfId="8" applyNumberFormat="1" applyBorder="1" applyAlignment="1">
      <alignment horizontal="right"/>
    </xf>
    <xf numFmtId="191" fontId="32" fillId="0" borderId="1394" xfId="5" applyNumberFormat="1" applyFont="1" applyBorder="1" applyAlignment="1">
      <alignment horizontal="right"/>
    </xf>
    <xf numFmtId="191" fontId="30" fillId="0" borderId="1394" xfId="8" applyNumberFormat="1" applyBorder="1" applyAlignment="1">
      <alignment horizontal="right"/>
    </xf>
    <xf numFmtId="191" fontId="32" fillId="0" borderId="1396" xfId="8" applyNumberFormat="1" applyFont="1" applyBorder="1"/>
    <xf numFmtId="191" fontId="32" fillId="0" borderId="13" xfId="8" applyNumberFormat="1" applyFont="1" applyBorder="1" applyAlignment="1">
      <alignment horizontal="right"/>
    </xf>
    <xf numFmtId="191" fontId="30" fillId="0" borderId="13" xfId="2" applyNumberFormat="1" applyFont="1" applyFill="1" applyBorder="1"/>
    <xf numFmtId="191" fontId="30" fillId="0" borderId="1394" xfId="2" applyNumberFormat="1" applyFont="1" applyFill="1" applyBorder="1"/>
    <xf numFmtId="191" fontId="32" fillId="0" borderId="2" xfId="2" applyNumberFormat="1" applyFont="1" applyFill="1" applyBorder="1"/>
    <xf numFmtId="191" fontId="32" fillId="0" borderId="13" xfId="2" applyNumberFormat="1" applyFont="1" applyFill="1" applyBorder="1"/>
    <xf numFmtId="194" fontId="32" fillId="0" borderId="13" xfId="7" applyNumberFormat="1" applyFont="1" applyBorder="1"/>
    <xf numFmtId="191" fontId="30" fillId="0" borderId="1395" xfId="2" applyNumberFormat="1" applyFont="1" applyFill="1" applyBorder="1"/>
    <xf numFmtId="191" fontId="32" fillId="0" borderId="1381" xfId="2" applyNumberFormat="1" applyFont="1" applyFill="1" applyBorder="1"/>
    <xf numFmtId="191" fontId="32" fillId="0" borderId="1398" xfId="2" applyNumberFormat="1" applyFont="1" applyFill="1" applyBorder="1"/>
    <xf numFmtId="194" fontId="30" fillId="0" borderId="13" xfId="9" applyNumberFormat="1" applyFont="1" applyFill="1" applyBorder="1"/>
    <xf numFmtId="194" fontId="30" fillId="0" borderId="13" xfId="3" applyNumberFormat="1" applyFont="1" applyFill="1" applyBorder="1" applyAlignment="1">
      <alignment horizontal="right"/>
    </xf>
    <xf numFmtId="194" fontId="30" fillId="0" borderId="1395" xfId="9" applyNumberFormat="1" applyFont="1" applyFill="1" applyBorder="1"/>
    <xf numFmtId="194" fontId="30" fillId="0" borderId="1394" xfId="3" applyNumberFormat="1" applyFont="1" applyFill="1" applyBorder="1" applyAlignment="1">
      <alignment horizontal="right"/>
    </xf>
    <xf numFmtId="191" fontId="32" fillId="0" borderId="1401" xfId="2" applyNumberFormat="1" applyFont="1" applyFill="1" applyBorder="1"/>
    <xf numFmtId="198" fontId="30" fillId="6" borderId="1385" xfId="1" applyNumberFormat="1" applyFont="1" applyFill="1" applyBorder="1" applyAlignment="1">
      <alignment horizontal="right"/>
    </xf>
    <xf numFmtId="183" fontId="30" fillId="0" borderId="1385" xfId="1" applyNumberFormat="1" applyFont="1" applyFill="1" applyBorder="1" applyAlignment="1">
      <alignment horizontal="right" vertical="center"/>
    </xf>
    <xf numFmtId="183" fontId="30" fillId="0" borderId="1385" xfId="44716" applyNumberFormat="1" applyFont="1" applyFill="1" applyBorder="1" applyAlignment="1">
      <alignment horizontal="right" vertical="top"/>
    </xf>
    <xf numFmtId="0" fontId="30" fillId="114" borderId="1381" xfId="20" applyFill="1" applyBorder="1" applyAlignment="1">
      <alignment horizontal="center"/>
    </xf>
    <xf numFmtId="0" fontId="7" fillId="114" borderId="1395" xfId="0" applyFont="1" applyFill="1" applyBorder="1" applyAlignment="1">
      <alignment horizontal="center" wrapText="1"/>
    </xf>
    <xf numFmtId="0" fontId="32" fillId="0" borderId="1382" xfId="20" applyFont="1" applyBorder="1"/>
    <xf numFmtId="0" fontId="32" fillId="0" borderId="1382" xfId="20" applyFont="1" applyBorder="1" applyAlignment="1">
      <alignment horizontal="right" vertical="center"/>
    </xf>
    <xf numFmtId="0" fontId="32" fillId="0" borderId="1382" xfId="20" applyFont="1" applyBorder="1" applyAlignment="1">
      <alignment horizontal="right"/>
    </xf>
    <xf numFmtId="0" fontId="32" fillId="0" borderId="1382" xfId="4" applyFont="1" applyBorder="1"/>
    <xf numFmtId="172" fontId="32" fillId="0" borderId="1382" xfId="20" applyNumberFormat="1" applyFont="1" applyBorder="1"/>
    <xf numFmtId="172" fontId="32" fillId="0" borderId="1382" xfId="20" applyNumberFormat="1" applyFont="1" applyBorder="1" applyAlignment="1">
      <alignment horizontal="right"/>
    </xf>
    <xf numFmtId="0" fontId="35" fillId="0" borderId="1382" xfId="0" applyFont="1" applyBorder="1" applyAlignment="1">
      <alignment horizontal="right"/>
    </xf>
    <xf numFmtId="189" fontId="32" fillId="0" borderId="1382" xfId="20" applyNumberFormat="1" applyFont="1" applyBorder="1" applyAlignment="1">
      <alignment horizontal="right"/>
    </xf>
    <xf numFmtId="191" fontId="41" fillId="0" borderId="1374" xfId="2" applyNumberFormat="1" applyFont="1" applyFill="1" applyBorder="1" applyAlignment="1"/>
    <xf numFmtId="191" fontId="30" fillId="0" borderId="0" xfId="2" applyNumberFormat="1" applyFont="1" applyFill="1" applyBorder="1" applyAlignment="1">
      <alignment horizontal="center" vertical="center" wrapText="1"/>
    </xf>
    <xf numFmtId="192" fontId="41" fillId="0" borderId="1374" xfId="2" applyNumberFormat="1" applyFont="1" applyFill="1" applyBorder="1" applyAlignment="1"/>
    <xf numFmtId="192" fontId="30" fillId="0" borderId="0" xfId="2" applyNumberFormat="1" applyFont="1" applyFill="1" applyBorder="1" applyAlignment="1">
      <alignment horizontal="center" vertical="center" wrapText="1"/>
    </xf>
    <xf numFmtId="191" fontId="30" fillId="0" borderId="0" xfId="797" applyNumberFormat="1" applyFont="1" applyFill="1" applyBorder="1" applyAlignment="1">
      <alignment horizontal="center" vertical="center" wrapText="1"/>
    </xf>
    <xf numFmtId="191" fontId="41" fillId="0" borderId="1374" xfId="44713" applyNumberFormat="1" applyFont="1" applyFill="1" applyBorder="1" applyAlignment="1"/>
    <xf numFmtId="0" fontId="32" fillId="0" borderId="7" xfId="20" applyFont="1" applyBorder="1"/>
    <xf numFmtId="0" fontId="32" fillId="0" borderId="0" xfId="1" applyNumberFormat="1" applyFont="1" applyFill="1" applyBorder="1" applyAlignment="1" applyProtection="1"/>
    <xf numFmtId="0" fontId="144" fillId="0" borderId="0" xfId="0" applyFont="1" applyAlignment="1">
      <alignment horizontal="center"/>
    </xf>
    <xf numFmtId="0" fontId="31" fillId="0" borderId="0" xfId="4" applyFont="1" applyAlignment="1">
      <alignment horizontal="center"/>
    </xf>
    <xf numFmtId="0" fontId="145" fillId="0" borderId="0" xfId="4" applyFont="1" applyAlignment="1">
      <alignment horizontal="center"/>
    </xf>
    <xf numFmtId="0" fontId="145" fillId="0" borderId="0" xfId="4" applyFont="1" applyAlignment="1">
      <alignment horizontal="left"/>
    </xf>
    <xf numFmtId="0" fontId="31" fillId="0" borderId="0" xfId="4" applyFont="1" applyAlignment="1">
      <alignment horizontal="left" indent="1"/>
    </xf>
    <xf numFmtId="0" fontId="30" fillId="0" borderId="1396" xfId="7" applyBorder="1" applyAlignment="1">
      <alignment horizontal="left" vertical="center"/>
    </xf>
    <xf numFmtId="0" fontId="30" fillId="0" borderId="1394" xfId="7" applyBorder="1" applyAlignment="1">
      <alignment horizontal="left" vertical="center"/>
    </xf>
    <xf numFmtId="192" fontId="41" fillId="96" borderId="1383" xfId="44144" applyNumberFormat="1" applyFill="1" applyBorder="1"/>
    <xf numFmtId="0" fontId="7" fillId="0" borderId="1381" xfId="0" applyFont="1" applyBorder="1"/>
    <xf numFmtId="0" fontId="35" fillId="0" borderId="1372" xfId="0" applyFont="1" applyBorder="1"/>
    <xf numFmtId="0" fontId="7" fillId="0" borderId="1382" xfId="0" applyFont="1" applyBorder="1" applyAlignment="1">
      <alignment horizontal="left" indent="1"/>
    </xf>
    <xf numFmtId="0" fontId="32" fillId="0" borderId="1382" xfId="4" applyFont="1" applyBorder="1" applyAlignment="1">
      <alignment horizontal="left" indent="1"/>
    </xf>
    <xf numFmtId="0" fontId="32" fillId="0" borderId="13" xfId="5" applyFont="1" applyBorder="1" applyAlignment="1">
      <alignment wrapText="1"/>
    </xf>
    <xf numFmtId="0" fontId="154" fillId="0" borderId="0" xfId="20" applyFont="1" applyAlignment="1">
      <alignment horizontal="center"/>
    </xf>
    <xf numFmtId="0" fontId="117" fillId="0" borderId="0" xfId="0" applyFont="1" applyAlignment="1">
      <alignment horizontal="center"/>
    </xf>
    <xf numFmtId="0" fontId="154" fillId="0" borderId="0" xfId="1" applyNumberFormat="1" applyFont="1" applyFill="1" applyBorder="1" applyAlignment="1" applyProtection="1">
      <alignment horizontal="center"/>
    </xf>
    <xf numFmtId="0" fontId="154" fillId="0" borderId="0" xfId="11" applyNumberFormat="1" applyFont="1" applyFill="1" applyBorder="1" applyAlignment="1" applyProtection="1">
      <alignment horizontal="center"/>
    </xf>
    <xf numFmtId="0" fontId="154" fillId="0" borderId="0" xfId="4" applyFont="1" applyAlignment="1">
      <alignment horizontal="center"/>
    </xf>
    <xf numFmtId="0" fontId="154" fillId="0" borderId="0" xfId="4" applyFont="1" applyAlignment="1">
      <alignment horizontal="left" indent="7"/>
    </xf>
    <xf numFmtId="0" fontId="117" fillId="0" borderId="0" xfId="0" applyFont="1" applyAlignment="1">
      <alignment horizontal="left" indent="9"/>
    </xf>
    <xf numFmtId="0" fontId="154" fillId="0" borderId="0" xfId="4" applyFont="1" applyAlignment="1">
      <alignment horizontal="left" indent="11"/>
    </xf>
    <xf numFmtId="0" fontId="154" fillId="0" borderId="0" xfId="5" applyFont="1" applyAlignment="1">
      <alignment horizontal="center"/>
    </xf>
    <xf numFmtId="0" fontId="154" fillId="0" borderId="0" xfId="20" applyFont="1" applyAlignment="1">
      <alignment horizontal="left"/>
    </xf>
    <xf numFmtId="0" fontId="31" fillId="0" borderId="0" xfId="4" applyFont="1" applyAlignment="1">
      <alignment horizontal="left"/>
    </xf>
    <xf numFmtId="0" fontId="30" fillId="0" borderId="7" xfId="20" applyBorder="1" applyAlignment="1">
      <alignment wrapText="1"/>
    </xf>
    <xf numFmtId="176" fontId="30" fillId="0" borderId="2" xfId="4" applyNumberFormat="1" applyBorder="1" applyAlignment="1">
      <alignment horizontal="center"/>
    </xf>
    <xf numFmtId="176" fontId="30" fillId="0" borderId="1397" xfId="7" quotePrefix="1" applyNumberFormat="1" applyBorder="1" applyAlignment="1">
      <alignment horizontal="center"/>
    </xf>
    <xf numFmtId="0" fontId="30" fillId="0" borderId="1399" xfId="4" applyBorder="1"/>
    <xf numFmtId="0" fontId="117" fillId="0" borderId="7" xfId="0" applyFont="1" applyBorder="1"/>
    <xf numFmtId="191" fontId="150" fillId="0" borderId="1395" xfId="2" applyNumberFormat="1" applyFont="1" applyFill="1" applyBorder="1" applyAlignment="1" applyProtection="1"/>
    <xf numFmtId="166" fontId="41" fillId="0" borderId="0" xfId="3376" applyNumberFormat="1" applyFont="1" applyFill="1" applyBorder="1" applyAlignment="1">
      <alignment horizontal="center"/>
    </xf>
    <xf numFmtId="0" fontId="117" fillId="0" borderId="15" xfId="0" applyFont="1" applyBorder="1"/>
    <xf numFmtId="0" fontId="117" fillId="0" borderId="2" xfId="0" applyFont="1" applyBorder="1"/>
    <xf numFmtId="0" fontId="117" fillId="0" borderId="8" xfId="0" applyFont="1" applyBorder="1"/>
    <xf numFmtId="0" fontId="0" fillId="0" borderId="1398" xfId="0" applyBorder="1"/>
    <xf numFmtId="0" fontId="0" fillId="0" borderId="1400" xfId="0" applyBorder="1"/>
    <xf numFmtId="0" fontId="30" fillId="114" borderId="1395" xfId="20" applyFill="1" applyBorder="1" applyAlignment="1">
      <alignment horizontal="center"/>
    </xf>
    <xf numFmtId="0" fontId="30" fillId="0" borderId="1396" xfId="20" applyBorder="1"/>
    <xf numFmtId="191" fontId="41" fillId="0" borderId="1394" xfId="3381" applyNumberFormat="1" applyFont="1" applyFill="1" applyBorder="1" applyProtection="1">
      <protection locked="0"/>
    </xf>
    <xf numFmtId="191" fontId="41" fillId="0" borderId="1395" xfId="3381" applyNumberFormat="1" applyFont="1" applyFill="1" applyBorder="1" applyProtection="1">
      <protection locked="0"/>
    </xf>
    <xf numFmtId="191" fontId="30" fillId="0" borderId="1398" xfId="1" applyNumberFormat="1" applyFont="1" applyFill="1" applyBorder="1" applyAlignment="1" applyProtection="1"/>
    <xf numFmtId="191" fontId="30" fillId="0" borderId="7" xfId="8" applyNumberFormat="1" applyBorder="1"/>
    <xf numFmtId="191" fontId="41" fillId="46" borderId="13" xfId="3381" applyNumberFormat="1" applyFont="1" applyBorder="1" applyProtection="1">
      <protection locked="0"/>
    </xf>
    <xf numFmtId="191" fontId="30" fillId="0" borderId="9" xfId="1" applyNumberFormat="1" applyFont="1" applyFill="1" applyBorder="1" applyAlignment="1" applyProtection="1"/>
    <xf numFmtId="0" fontId="34" fillId="96" borderId="1396" xfId="4" applyFont="1" applyFill="1" applyBorder="1" applyAlignment="1" applyProtection="1">
      <alignment horizontal="left"/>
      <protection locked="0"/>
    </xf>
    <xf numFmtId="195" fontId="30" fillId="96" borderId="1394" xfId="4" applyNumberFormat="1" applyFill="1" applyBorder="1" applyAlignment="1">
      <alignment horizontal="right"/>
    </xf>
    <xf numFmtId="0" fontId="34" fillId="109" borderId="1396" xfId="4" applyFont="1" applyFill="1" applyBorder="1" applyAlignment="1" applyProtection="1">
      <alignment horizontal="left"/>
      <protection locked="0"/>
    </xf>
    <xf numFmtId="0" fontId="34" fillId="109" borderId="1394" xfId="4" applyFont="1" applyFill="1" applyBorder="1" applyAlignment="1" applyProtection="1">
      <alignment horizontal="left"/>
      <protection locked="0"/>
    </xf>
    <xf numFmtId="0" fontId="30" fillId="0" borderId="0" xfId="5" applyFont="1" applyAlignment="1">
      <alignment vertical="center" wrapText="1"/>
    </xf>
    <xf numFmtId="0" fontId="30" fillId="109" borderId="1401" xfId="5" applyFont="1" applyFill="1" applyBorder="1" applyAlignment="1">
      <alignment vertical="center" wrapText="1"/>
    </xf>
    <xf numFmtId="199" fontId="150" fillId="0" borderId="0" xfId="20" applyNumberFormat="1" applyFont="1"/>
    <xf numFmtId="0" fontId="34" fillId="0" borderId="0" xfId="2" applyNumberFormat="1" applyFont="1" applyFill="1"/>
    <xf numFmtId="0" fontId="54" fillId="96" borderId="1396" xfId="4" applyFont="1" applyFill="1" applyBorder="1" applyAlignment="1" applyProtection="1">
      <alignment horizontal="left" vertical="center" wrapText="1"/>
      <protection locked="0"/>
    </xf>
    <xf numFmtId="0" fontId="135" fillId="0" borderId="1394" xfId="0" applyFont="1" applyBorder="1" applyAlignment="1">
      <alignment horizontal="center" vertical="center"/>
    </xf>
    <xf numFmtId="9" fontId="41" fillId="0" borderId="1374" xfId="2" applyNumberFormat="1" applyFont="1" applyFill="1" applyBorder="1" applyAlignment="1"/>
    <xf numFmtId="0" fontId="41" fillId="0" borderId="1373" xfId="44144" applyBorder="1" applyAlignment="1">
      <alignment horizontal="left"/>
    </xf>
    <xf numFmtId="0" fontId="41" fillId="0" borderId="1374" xfId="44144" applyBorder="1" applyAlignment="1">
      <alignment horizontal="left"/>
    </xf>
    <xf numFmtId="0" fontId="30" fillId="97" borderId="1401" xfId="4" applyFill="1" applyBorder="1"/>
    <xf numFmtId="0" fontId="30" fillId="97" borderId="1396" xfId="4" applyFill="1" applyBorder="1" applyAlignment="1">
      <alignment horizontal="left" indent="1"/>
    </xf>
    <xf numFmtId="14" fontId="148" fillId="0" borderId="0" xfId="0" applyNumberFormat="1" applyFont="1"/>
    <xf numFmtId="0" fontId="121" fillId="0" borderId="1382" xfId="0" applyFont="1" applyBorder="1" applyAlignment="1">
      <alignment horizontal="left" wrapText="1" indent="1"/>
    </xf>
    <xf numFmtId="0" fontId="121" fillId="0" borderId="0" xfId="0" applyFont="1" applyAlignment="1">
      <alignment horizontal="left" wrapText="1" indent="1"/>
    </xf>
    <xf numFmtId="0" fontId="121" fillId="0" borderId="7" xfId="0" applyFont="1" applyBorder="1" applyAlignment="1">
      <alignment horizontal="left" wrapText="1" indent="1"/>
    </xf>
    <xf numFmtId="0" fontId="139" fillId="0" borderId="1382" xfId="20" applyFont="1" applyBorder="1" applyAlignment="1">
      <alignment horizontal="left" vertical="center" wrapText="1"/>
    </xf>
    <xf numFmtId="0" fontId="139" fillId="0" borderId="0" xfId="20" applyFont="1" applyAlignment="1">
      <alignment horizontal="left" vertical="center" wrapText="1"/>
    </xf>
    <xf numFmtId="0" fontId="30" fillId="97" borderId="1399" xfId="4" applyFill="1" applyBorder="1" applyAlignment="1">
      <alignment horizontal="left"/>
    </xf>
    <xf numFmtId="0" fontId="0" fillId="0" borderId="0" xfId="0" applyAlignment="1">
      <alignment horizontal="left"/>
    </xf>
    <xf numFmtId="49" fontId="30" fillId="0" borderId="0" xfId="4" applyNumberFormat="1" applyAlignment="1">
      <alignment horizontal="left"/>
    </xf>
    <xf numFmtId="49" fontId="30" fillId="0" borderId="7" xfId="4" quotePrefix="1" applyNumberFormat="1" applyBorder="1"/>
    <xf numFmtId="0" fontId="30" fillId="0" borderId="0" xfId="4" applyAlignment="1">
      <alignment horizontal="left" wrapText="1"/>
    </xf>
    <xf numFmtId="0" fontId="30" fillId="97" borderId="1397" xfId="4" applyFill="1" applyBorder="1" applyAlignment="1">
      <alignment horizontal="left"/>
    </xf>
    <xf numFmtId="0" fontId="7" fillId="0" borderId="0" xfId="0" applyFont="1" applyAlignment="1">
      <alignment horizontal="left" indent="1"/>
    </xf>
    <xf numFmtId="188" fontId="30" fillId="0" borderId="0" xfId="4" applyNumberFormat="1" applyAlignment="1" applyProtection="1">
      <alignment horizontal="left"/>
      <protection locked="0"/>
    </xf>
    <xf numFmtId="0" fontId="30" fillId="97" borderId="1401" xfId="4" applyFill="1" applyBorder="1" applyAlignment="1">
      <alignment horizontal="center"/>
    </xf>
    <xf numFmtId="0" fontId="35" fillId="0" borderId="0" xfId="0" applyFont="1" applyAlignment="1">
      <alignment horizontal="left"/>
    </xf>
    <xf numFmtId="44" fontId="32" fillId="0" borderId="13" xfId="2" applyFont="1" applyFill="1" applyBorder="1" applyAlignment="1" applyProtection="1">
      <alignment horizontal="right"/>
    </xf>
    <xf numFmtId="14" fontId="30" fillId="97" borderId="1401" xfId="4" quotePrefix="1" applyNumberFormat="1" applyFill="1" applyBorder="1" applyAlignment="1">
      <alignment horizontal="left"/>
    </xf>
    <xf numFmtId="0" fontId="30" fillId="93" borderId="1396" xfId="4" applyFill="1" applyBorder="1" applyAlignment="1">
      <alignment horizontal="left" indent="1"/>
    </xf>
    <xf numFmtId="49" fontId="30" fillId="93" borderId="1397" xfId="4" applyNumberFormat="1" applyFill="1" applyBorder="1" applyAlignment="1">
      <alignment horizontal="left"/>
    </xf>
    <xf numFmtId="0" fontId="30" fillId="93" borderId="1396" xfId="4" applyFill="1" applyBorder="1" applyAlignment="1">
      <alignment horizontal="left"/>
    </xf>
    <xf numFmtId="0" fontId="7" fillId="93" borderId="1396" xfId="0" applyFont="1" applyFill="1" applyBorder="1" applyAlignment="1">
      <alignment horizontal="left"/>
    </xf>
    <xf numFmtId="6" fontId="41" fillId="93" borderId="1394" xfId="2" applyNumberFormat="1" applyFont="1" applyFill="1" applyBorder="1" applyAlignment="1">
      <alignment horizontal="right"/>
    </xf>
    <xf numFmtId="44" fontId="32" fillId="93" borderId="13" xfId="2" applyFont="1" applyFill="1" applyBorder="1" applyAlignment="1" applyProtection="1">
      <alignment horizontal="right"/>
    </xf>
    <xf numFmtId="0" fontId="30" fillId="97" borderId="1401" xfId="4" applyFill="1" applyBorder="1" applyAlignment="1">
      <alignment horizontal="left"/>
    </xf>
    <xf numFmtId="0" fontId="30" fillId="114" borderId="1395" xfId="20" applyFill="1" applyBorder="1" applyAlignment="1">
      <alignment horizontal="center" vertical="center"/>
    </xf>
    <xf numFmtId="0" fontId="30" fillId="93" borderId="1395" xfId="20" applyFill="1" applyBorder="1" applyAlignment="1">
      <alignment horizontal="center" vertical="center"/>
    </xf>
    <xf numFmtId="0" fontId="32" fillId="0" borderId="1394" xfId="7" applyFont="1" applyBorder="1" applyAlignment="1">
      <alignment horizontal="center" vertical="center"/>
    </xf>
    <xf numFmtId="0" fontId="32" fillId="114" borderId="1394" xfId="4" applyFont="1" applyFill="1" applyBorder="1" applyAlignment="1">
      <alignment horizontal="center" vertical="center" wrapText="1"/>
    </xf>
    <xf numFmtId="0" fontId="30" fillId="97" borderId="1397" xfId="4" quotePrefix="1" applyFill="1" applyBorder="1"/>
    <xf numFmtId="0" fontId="0" fillId="93" borderId="1396" xfId="0" applyFill="1" applyBorder="1"/>
    <xf numFmtId="0" fontId="0" fillId="93" borderId="1401" xfId="0" applyFill="1" applyBorder="1"/>
    <xf numFmtId="0" fontId="30" fillId="97" borderId="1401" xfId="4" quotePrefix="1" applyFill="1" applyBorder="1"/>
    <xf numFmtId="0" fontId="30" fillId="97" borderId="1397" xfId="4" applyFill="1" applyBorder="1" applyAlignment="1">
      <alignment horizontal="left" indent="1"/>
    </xf>
    <xf numFmtId="0" fontId="30" fillId="97" borderId="1401" xfId="4" quotePrefix="1" applyFill="1" applyBorder="1" applyAlignment="1">
      <alignment horizontal="left"/>
    </xf>
    <xf numFmtId="49" fontId="30" fillId="97" borderId="1401" xfId="4" quotePrefix="1" applyNumberFormat="1" applyFill="1" applyBorder="1"/>
    <xf numFmtId="0" fontId="121" fillId="0" borderId="1398" xfId="0" applyFont="1" applyBorder="1" applyAlignment="1">
      <alignment horizontal="left" wrapText="1" indent="1"/>
    </xf>
    <xf numFmtId="0" fontId="30" fillId="0" borderId="1400" xfId="4" applyBorder="1" applyAlignment="1">
      <alignment horizontal="left"/>
    </xf>
    <xf numFmtId="0" fontId="7" fillId="97" borderId="1396" xfId="0" applyFont="1" applyFill="1" applyBorder="1" applyAlignment="1">
      <alignment horizontal="left" indent="1"/>
    </xf>
    <xf numFmtId="200" fontId="30" fillId="97" borderId="1401" xfId="4" quotePrefix="1" applyNumberFormat="1" applyFill="1" applyBorder="1"/>
    <xf numFmtId="0" fontId="30" fillId="0" borderId="1398" xfId="4" applyBorder="1" applyAlignment="1">
      <alignment horizontal="right"/>
    </xf>
    <xf numFmtId="0" fontId="7" fillId="97" borderId="1397" xfId="0" applyFont="1" applyFill="1" applyBorder="1" applyAlignment="1">
      <alignment horizontal="left"/>
    </xf>
    <xf numFmtId="0" fontId="30" fillId="97" borderId="1397" xfId="4" applyFill="1" applyBorder="1"/>
    <xf numFmtId="0" fontId="30" fillId="0" borderId="1399" xfId="4" applyBorder="1" applyAlignment="1">
      <alignment horizontal="left"/>
    </xf>
    <xf numFmtId="0" fontId="30" fillId="0" borderId="1398" xfId="4" applyBorder="1" applyAlignment="1">
      <alignment horizontal="left" indent="1"/>
    </xf>
    <xf numFmtId="188" fontId="30" fillId="97" borderId="1401" xfId="4" applyNumberFormat="1" applyFill="1" applyBorder="1" applyAlignment="1" applyProtection="1">
      <alignment horizontal="center"/>
      <protection locked="0"/>
    </xf>
    <xf numFmtId="0" fontId="121" fillId="0" borderId="1398" xfId="0" applyFont="1" applyBorder="1" applyAlignment="1">
      <alignment horizontal="left" indent="1"/>
    </xf>
    <xf numFmtId="0" fontId="7" fillId="0" borderId="1399" xfId="0" applyFont="1" applyBorder="1" applyAlignment="1">
      <alignment horizontal="right" vertical="center" indent="10"/>
    </xf>
    <xf numFmtId="0" fontId="30" fillId="0" borderId="1400" xfId="4" applyBorder="1" applyAlignment="1">
      <alignment vertical="top"/>
    </xf>
    <xf numFmtId="14" fontId="30" fillId="97" borderId="1394" xfId="4" applyNumberFormat="1" applyFill="1" applyBorder="1" applyAlignment="1" applyProtection="1">
      <alignment horizontal="left"/>
      <protection locked="0"/>
    </xf>
    <xf numFmtId="0" fontId="30" fillId="114" borderId="1394" xfId="0" applyFont="1" applyFill="1" applyBorder="1" applyAlignment="1">
      <alignment horizontal="center"/>
    </xf>
    <xf numFmtId="0" fontId="30" fillId="114" borderId="1394" xfId="0" applyFont="1" applyFill="1" applyBorder="1" applyAlignment="1">
      <alignment horizontal="center" wrapText="1"/>
    </xf>
    <xf numFmtId="49" fontId="30" fillId="96" borderId="1394" xfId="0" applyNumberFormat="1" applyFont="1" applyFill="1" applyBorder="1" applyAlignment="1">
      <alignment horizontal="right"/>
    </xf>
    <xf numFmtId="49" fontId="30" fillId="96" borderId="1394" xfId="0" applyNumberFormat="1" applyFont="1" applyFill="1" applyBorder="1"/>
    <xf numFmtId="6" fontId="30" fillId="96" borderId="1394" xfId="0" applyNumberFormat="1" applyFont="1" applyFill="1" applyBorder="1"/>
    <xf numFmtId="191" fontId="32" fillId="0" borderId="1394" xfId="0" applyNumberFormat="1" applyFont="1" applyBorder="1"/>
    <xf numFmtId="0" fontId="30" fillId="0" borderId="1398" xfId="0" applyFont="1" applyBorder="1"/>
    <xf numFmtId="0" fontId="30" fillId="0" borderId="1400" xfId="0" applyFont="1" applyBorder="1"/>
    <xf numFmtId="49" fontId="30" fillId="96" borderId="1398" xfId="0" applyNumberFormat="1" applyFont="1" applyFill="1" applyBorder="1" applyAlignment="1">
      <alignment horizontal="right"/>
    </xf>
    <xf numFmtId="0" fontId="30" fillId="0" borderId="1399" xfId="0" applyFont="1" applyBorder="1"/>
    <xf numFmtId="6" fontId="30" fillId="96" borderId="1398" xfId="0" applyNumberFormat="1" applyFont="1" applyFill="1" applyBorder="1"/>
    <xf numFmtId="191" fontId="32" fillId="0" borderId="1396" xfId="0" applyNumberFormat="1" applyFont="1" applyBorder="1"/>
    <xf numFmtId="164" fontId="30" fillId="0" borderId="1394" xfId="4" applyNumberFormat="1" applyBorder="1" applyAlignment="1">
      <alignment horizontal="center"/>
    </xf>
    <xf numFmtId="0" fontId="30" fillId="0" borderId="1394" xfId="4" applyBorder="1" applyAlignment="1">
      <alignment horizontal="center"/>
    </xf>
    <xf numFmtId="164" fontId="32" fillId="0" borderId="1394" xfId="4" applyNumberFormat="1" applyFont="1" applyBorder="1" applyAlignment="1">
      <alignment horizontal="center" vertical="center" wrapText="1"/>
    </xf>
    <xf numFmtId="0" fontId="32" fillId="0" borderId="1394" xfId="4" applyFont="1" applyBorder="1" applyAlignment="1">
      <alignment horizontal="center" vertical="center" wrapText="1"/>
    </xf>
    <xf numFmtId="0" fontId="30" fillId="0" borderId="1397" xfId="4" applyBorder="1" applyAlignment="1">
      <alignment horizontal="center" vertical="center" wrapText="1"/>
    </xf>
    <xf numFmtId="0" fontId="30" fillId="0" borderId="1394" xfId="4" applyBorder="1" applyAlignment="1">
      <alignment horizontal="center" vertical="center" wrapText="1"/>
    </xf>
    <xf numFmtId="191" fontId="30" fillId="96" borderId="1400" xfId="1" applyNumberFormat="1" applyFont="1" applyFill="1" applyBorder="1" applyProtection="1">
      <protection locked="0"/>
    </xf>
    <xf numFmtId="191" fontId="30" fillId="0" borderId="1398" xfId="1" applyNumberFormat="1" applyFont="1" applyFill="1" applyBorder="1" applyProtection="1"/>
    <xf numFmtId="41" fontId="30" fillId="0" borderId="1400" xfId="1" applyNumberFormat="1" applyFont="1" applyFill="1" applyBorder="1" applyProtection="1"/>
    <xf numFmtId="164" fontId="30" fillId="0" borderId="1396" xfId="4" applyNumberFormat="1" applyBorder="1"/>
    <xf numFmtId="0" fontId="30" fillId="0" borderId="1396" xfId="4" applyBorder="1" applyAlignment="1">
      <alignment horizontal="left"/>
    </xf>
    <xf numFmtId="0" fontId="30" fillId="0" borderId="1394" xfId="4" applyBorder="1" applyProtection="1">
      <protection locked="0"/>
    </xf>
    <xf numFmtId="191" fontId="30" fillId="0" borderId="1397" xfId="1" applyNumberFormat="1" applyFont="1" applyFill="1" applyBorder="1" applyProtection="1"/>
    <xf numFmtId="191" fontId="30" fillId="0" borderId="1396" xfId="1" applyNumberFormat="1" applyFont="1" applyFill="1" applyBorder="1" applyProtection="1"/>
    <xf numFmtId="181" fontId="30" fillId="0" borderId="1401" xfId="1" applyNumberFormat="1" applyFont="1" applyFill="1" applyBorder="1" applyProtection="1"/>
    <xf numFmtId="0" fontId="30" fillId="0" borderId="1394" xfId="1" applyNumberFormat="1" applyFont="1" applyFill="1" applyBorder="1" applyProtection="1"/>
    <xf numFmtId="191" fontId="30" fillId="0" borderId="1394" xfId="1" applyNumberFormat="1" applyFont="1" applyFill="1" applyBorder="1" applyProtection="1"/>
    <xf numFmtId="41" fontId="30" fillId="0" borderId="1394" xfId="1" applyNumberFormat="1" applyFont="1" applyFill="1" applyBorder="1" applyProtection="1"/>
    <xf numFmtId="191" fontId="30" fillId="96" borderId="1401" xfId="4" applyNumberFormat="1" applyFill="1" applyBorder="1" applyProtection="1">
      <protection locked="0"/>
    </xf>
    <xf numFmtId="191" fontId="30" fillId="96" borderId="1394" xfId="4" applyNumberFormat="1" applyFill="1" applyBorder="1" applyProtection="1">
      <protection locked="0"/>
    </xf>
    <xf numFmtId="195" fontId="30" fillId="0" borderId="1396" xfId="4" applyNumberFormat="1" applyBorder="1"/>
    <xf numFmtId="41" fontId="30" fillId="0" borderId="1397" xfId="1" applyNumberFormat="1" applyFont="1" applyFill="1" applyBorder="1" applyProtection="1">
      <protection locked="0"/>
    </xf>
    <xf numFmtId="41" fontId="30" fillId="0" borderId="1401" xfId="1" applyNumberFormat="1" applyFont="1" applyFill="1" applyBorder="1" applyProtection="1"/>
    <xf numFmtId="191" fontId="30" fillId="0" borderId="1394" xfId="4" applyNumberFormat="1" applyBorder="1"/>
    <xf numFmtId="0" fontId="35" fillId="0" borderId="1394" xfId="0" applyFont="1" applyBorder="1" applyAlignment="1">
      <alignment horizontal="left" wrapText="1"/>
    </xf>
    <xf numFmtId="0" fontId="35" fillId="0" borderId="1397" xfId="0" applyFont="1" applyBorder="1"/>
    <xf numFmtId="0" fontId="35" fillId="0" borderId="1401" xfId="0" applyFont="1" applyBorder="1"/>
    <xf numFmtId="0" fontId="7" fillId="0" borderId="1394" xfId="0" applyFont="1" applyBorder="1" applyAlignment="1">
      <alignment horizontal="center"/>
    </xf>
    <xf numFmtId="164" fontId="30" fillId="0" borderId="1396" xfId="4" applyNumberFormat="1" applyBorder="1" applyAlignment="1">
      <alignment horizontal="center"/>
    </xf>
    <xf numFmtId="164" fontId="32" fillId="114" borderId="1394" xfId="4" applyNumberFormat="1" applyFont="1" applyFill="1" applyBorder="1" applyAlignment="1">
      <alignment horizontal="center" vertical="center" wrapText="1"/>
    </xf>
    <xf numFmtId="184" fontId="30" fillId="0" borderId="1394" xfId="4" applyNumberFormat="1" applyBorder="1"/>
    <xf numFmtId="0" fontId="30" fillId="96" borderId="1394" xfId="4" applyFill="1" applyBorder="1" applyProtection="1">
      <protection locked="0"/>
    </xf>
    <xf numFmtId="49" fontId="30" fillId="96" borderId="1394" xfId="4" applyNumberFormat="1" applyFill="1" applyBorder="1" applyProtection="1">
      <protection locked="0"/>
    </xf>
    <xf numFmtId="41" fontId="30" fillId="96" borderId="1394" xfId="11" applyNumberFormat="1" applyFont="1" applyFill="1" applyBorder="1" applyProtection="1">
      <protection locked="0"/>
    </xf>
    <xf numFmtId="41" fontId="30" fillId="0" borderId="1394" xfId="11" applyNumberFormat="1" applyFont="1" applyFill="1" applyBorder="1" applyProtection="1"/>
    <xf numFmtId="10" fontId="30" fillId="0" borderId="1394" xfId="27" applyNumberFormat="1" applyFont="1" applyFill="1" applyBorder="1" applyAlignment="1" applyProtection="1">
      <alignment horizontal="right"/>
    </xf>
    <xf numFmtId="41" fontId="30" fillId="0" borderId="1394" xfId="11" applyNumberFormat="1" applyFont="1" applyFill="1" applyBorder="1" applyAlignment="1" applyProtection="1">
      <alignment horizontal="right"/>
    </xf>
    <xf numFmtId="0" fontId="32" fillId="0" borderId="1400" xfId="4" applyFont="1" applyBorder="1" applyAlignment="1">
      <alignment horizontal="right"/>
    </xf>
    <xf numFmtId="49" fontId="41" fillId="109" borderId="1394" xfId="3376" applyNumberFormat="1" applyFont="1" applyFill="1" applyBorder="1" applyAlignment="1">
      <alignment horizontal="left"/>
    </xf>
    <xf numFmtId="0" fontId="32" fillId="114" borderId="1394" xfId="20" applyFont="1" applyFill="1" applyBorder="1" applyAlignment="1">
      <alignment horizontal="center" wrapText="1"/>
    </xf>
    <xf numFmtId="49" fontId="41" fillId="46" borderId="1394" xfId="3376" applyNumberFormat="1" applyFont="1" applyBorder="1" applyAlignment="1" applyProtection="1">
      <alignment horizontal="left"/>
      <protection locked="0"/>
    </xf>
    <xf numFmtId="0" fontId="30" fillId="0" borderId="1394" xfId="20" applyBorder="1" applyAlignment="1">
      <alignment horizontal="left"/>
    </xf>
    <xf numFmtId="0" fontId="117" fillId="0" borderId="1396" xfId="0" applyFont="1" applyBorder="1"/>
    <xf numFmtId="0" fontId="117" fillId="0" borderId="1397" xfId="0" applyFont="1" applyBorder="1"/>
    <xf numFmtId="0" fontId="117" fillId="0" borderId="1401" xfId="0" applyFont="1" applyBorder="1"/>
    <xf numFmtId="0" fontId="30" fillId="0" borderId="1394" xfId="20" applyBorder="1" applyAlignment="1">
      <alignment horizontal="center"/>
    </xf>
    <xf numFmtId="0" fontId="0" fillId="0" borderId="1396" xfId="0" applyBorder="1"/>
    <xf numFmtId="0" fontId="0" fillId="0" borderId="1397" xfId="0" applyBorder="1"/>
    <xf numFmtId="0" fontId="0" fillId="0" borderId="1401" xfId="0" applyBorder="1"/>
    <xf numFmtId="0" fontId="30" fillId="114" borderId="1395" xfId="20" applyFill="1" applyBorder="1" applyAlignment="1">
      <alignment horizontal="center" vertical="center" wrapText="1"/>
    </xf>
    <xf numFmtId="0" fontId="30" fillId="114" borderId="1394" xfId="20" applyFill="1" applyBorder="1" applyAlignment="1">
      <alignment horizontal="center" vertical="center"/>
    </xf>
    <xf numFmtId="192" fontId="30" fillId="0" borderId="1394" xfId="20" applyNumberFormat="1" applyBorder="1" applyProtection="1">
      <protection locked="0"/>
    </xf>
    <xf numFmtId="192" fontId="30" fillId="0" borderId="1394" xfId="1" applyNumberFormat="1" applyFont="1" applyFill="1" applyBorder="1" applyAlignment="1" applyProtection="1">
      <protection locked="0"/>
    </xf>
    <xf numFmtId="192" fontId="30" fillId="0" borderId="1394" xfId="20" applyNumberFormat="1" applyBorder="1"/>
    <xf numFmtId="0" fontId="30" fillId="93" borderId="1394" xfId="20" applyFill="1" applyBorder="1" applyAlignment="1">
      <alignment horizontal="center" vertical="center"/>
    </xf>
    <xf numFmtId="191" fontId="30" fillId="0" borderId="1396" xfId="20" applyNumberFormat="1" applyBorder="1" applyAlignment="1" applyProtection="1">
      <alignment horizontal="right"/>
      <protection locked="0"/>
    </xf>
    <xf numFmtId="191" fontId="30" fillId="0" borderId="1401" xfId="20" applyNumberFormat="1" applyBorder="1" applyAlignment="1">
      <alignment horizontal="right"/>
    </xf>
    <xf numFmtId="0" fontId="30" fillId="0" borderId="1394" xfId="44171" applyFont="1" applyFill="1" applyBorder="1" applyAlignment="1">
      <alignment horizontal="center" vertical="center" wrapText="1"/>
    </xf>
    <xf numFmtId="0" fontId="30" fillId="97" borderId="1394" xfId="44171" applyFont="1" applyFill="1" applyBorder="1" applyAlignment="1">
      <alignment horizontal="center" vertical="center" wrapText="1"/>
    </xf>
    <xf numFmtId="0" fontId="30" fillId="102" borderId="1394" xfId="44171" applyFont="1" applyFill="1" applyBorder="1" applyAlignment="1">
      <alignment horizontal="center" vertical="center" wrapText="1"/>
    </xf>
    <xf numFmtId="0" fontId="35" fillId="0" borderId="1394" xfId="0" applyFont="1" applyBorder="1" applyAlignment="1">
      <alignment wrapText="1"/>
    </xf>
    <xf numFmtId="0" fontId="30" fillId="0" borderId="1401" xfId="44172" applyFont="1" applyFill="1" applyBorder="1" applyAlignment="1">
      <alignment horizontal="center" vertical="center" wrapText="1"/>
    </xf>
    <xf numFmtId="0" fontId="30" fillId="0" borderId="1394" xfId="44172" applyFont="1" applyFill="1" applyBorder="1" applyAlignment="1">
      <alignment horizontal="center" vertical="center" wrapText="1"/>
    </xf>
    <xf numFmtId="0" fontId="30" fillId="97" borderId="1395" xfId="44172" applyFont="1" applyFill="1" applyBorder="1" applyAlignment="1">
      <alignment horizontal="center" vertical="center" wrapText="1"/>
    </xf>
    <xf numFmtId="0" fontId="30" fillId="102" borderId="1395" xfId="44172" applyFont="1" applyFill="1" applyBorder="1" applyAlignment="1">
      <alignment horizontal="center" vertical="center" wrapText="1"/>
    </xf>
    <xf numFmtId="0" fontId="7" fillId="0" borderId="1394" xfId="0" applyFont="1" applyBorder="1"/>
    <xf numFmtId="191" fontId="30" fillId="0" borderId="1401" xfId="1" applyNumberFormat="1" applyFont="1" applyFill="1" applyBorder="1" applyAlignment="1" applyProtection="1">
      <alignment shrinkToFit="1"/>
      <protection locked="0"/>
    </xf>
    <xf numFmtId="191" fontId="30" fillId="0" borderId="1394" xfId="1" applyNumberFormat="1" applyFont="1" applyFill="1" applyBorder="1" applyAlignment="1" applyProtection="1">
      <alignment shrinkToFit="1"/>
      <protection locked="0"/>
    </xf>
    <xf numFmtId="192" fontId="30" fillId="0" borderId="1396" xfId="1" applyNumberFormat="1" applyFont="1" applyFill="1" applyBorder="1" applyAlignment="1" applyProtection="1">
      <alignment horizontal="right" vertical="top" shrinkToFit="1"/>
      <protection locked="0"/>
    </xf>
    <xf numFmtId="0" fontId="30" fillId="114" borderId="1401" xfId="20" applyFill="1" applyBorder="1" applyAlignment="1">
      <alignment horizontal="center"/>
    </xf>
    <xf numFmtId="37" fontId="41" fillId="46" borderId="1394" xfId="3376" applyNumberFormat="1" applyFont="1" applyBorder="1"/>
    <xf numFmtId="6" fontId="41" fillId="46" borderId="1394" xfId="3376" applyNumberFormat="1" applyFont="1" applyBorder="1"/>
    <xf numFmtId="191" fontId="30" fillId="0" borderId="1394" xfId="20" applyNumberFormat="1" applyBorder="1"/>
    <xf numFmtId="0" fontId="30" fillId="114" borderId="1394" xfId="20" applyFill="1" applyBorder="1" applyAlignment="1">
      <alignment horizontal="center" vertical="center" wrapText="1"/>
    </xf>
    <xf numFmtId="0" fontId="30" fillId="0" borderId="1394" xfId="20" applyBorder="1" applyAlignment="1">
      <alignment horizontal="center" vertical="center" wrapText="1"/>
    </xf>
    <xf numFmtId="166" fontId="41" fillId="46" borderId="1394" xfId="3376" applyNumberFormat="1" applyFont="1" applyBorder="1" applyAlignment="1">
      <alignment horizontal="center" vertical="top" wrapText="1"/>
    </xf>
    <xf numFmtId="166" fontId="41" fillId="0" borderId="1394" xfId="3376" applyNumberFormat="1" applyFont="1" applyFill="1" applyBorder="1" applyAlignment="1">
      <alignment horizontal="center"/>
    </xf>
    <xf numFmtId="10" fontId="41" fillId="0" borderId="1394" xfId="3" applyNumberFormat="1" applyFont="1" applyFill="1" applyBorder="1" applyAlignment="1">
      <alignment horizontal="center"/>
    </xf>
    <xf numFmtId="166" fontId="41" fillId="0" borderId="1394" xfId="3376" applyNumberFormat="1" applyFont="1" applyFill="1" applyBorder="1" applyAlignment="1">
      <alignment horizontal="center" vertical="top" wrapText="1"/>
    </xf>
    <xf numFmtId="38" fontId="30" fillId="109" borderId="1394" xfId="1" applyNumberFormat="1" applyFont="1" applyFill="1" applyBorder="1" applyAlignment="1" applyProtection="1">
      <protection locked="0"/>
    </xf>
    <xf numFmtId="6" fontId="30" fillId="109" borderId="1394" xfId="2" applyNumberFormat="1" applyFont="1" applyFill="1" applyBorder="1" applyAlignment="1" applyProtection="1">
      <protection locked="0"/>
    </xf>
    <xf numFmtId="6" fontId="30" fillId="109" borderId="1394" xfId="2" applyNumberFormat="1" applyFont="1" applyFill="1" applyBorder="1" applyAlignment="1" applyProtection="1"/>
    <xf numFmtId="191" fontId="30" fillId="0" borderId="1394" xfId="2" applyNumberFormat="1" applyFont="1" applyFill="1" applyBorder="1" applyAlignment="1" applyProtection="1"/>
    <xf numFmtId="199" fontId="30" fillId="0" borderId="1394" xfId="20" applyNumberFormat="1" applyBorder="1" applyAlignment="1">
      <alignment horizontal="center" vertical="center"/>
    </xf>
    <xf numFmtId="0" fontId="30" fillId="0" borderId="1401" xfId="20" applyBorder="1"/>
    <xf numFmtId="0" fontId="30" fillId="0" borderId="1394" xfId="20" applyBorder="1"/>
    <xf numFmtId="191" fontId="150" fillId="0" borderId="1394" xfId="2" applyNumberFormat="1" applyFont="1" applyFill="1" applyBorder="1" applyAlignment="1" applyProtection="1"/>
    <xf numFmtId="0" fontId="30" fillId="109" borderId="1397" xfId="5" applyFont="1" applyFill="1" applyBorder="1" applyAlignment="1">
      <alignment vertical="center" wrapText="1"/>
    </xf>
    <xf numFmtId="0" fontId="32" fillId="0" borderId="1394" xfId="8" applyFont="1" applyBorder="1" applyAlignment="1">
      <alignment horizontal="center" vertical="center" wrapText="1"/>
    </xf>
    <xf numFmtId="49" fontId="30" fillId="0" borderId="1394" xfId="7" applyNumberFormat="1" applyBorder="1" applyAlignment="1">
      <alignment horizontal="center" wrapText="1"/>
    </xf>
    <xf numFmtId="192" fontId="30" fillId="0" borderId="1394" xfId="1" applyNumberFormat="1" applyFont="1" applyFill="1" applyBorder="1" applyAlignment="1" applyProtection="1"/>
    <xf numFmtId="196" fontId="30" fillId="0" borderId="1395" xfId="7" applyNumberFormat="1" applyBorder="1" applyAlignment="1">
      <alignment horizontal="right"/>
    </xf>
    <xf numFmtId="192" fontId="30" fillId="0" borderId="1395" xfId="1" applyNumberFormat="1" applyFont="1" applyFill="1" applyBorder="1" applyAlignment="1" applyProtection="1"/>
    <xf numFmtId="191" fontId="30" fillId="0" borderId="1401" xfId="1" applyNumberFormat="1" applyFont="1" applyFill="1" applyBorder="1" applyAlignment="1" applyProtection="1"/>
    <xf numFmtId="191" fontId="30" fillId="0" borderId="1400" xfId="1" applyNumberFormat="1" applyFont="1" applyFill="1" applyBorder="1" applyAlignment="1" applyProtection="1"/>
    <xf numFmtId="195" fontId="30" fillId="6" borderId="1394" xfId="1" applyNumberFormat="1" applyFont="1" applyFill="1" applyBorder="1" applyAlignment="1" applyProtection="1"/>
    <xf numFmtId="195" fontId="30" fillId="0" borderId="1394" xfId="1" applyNumberFormat="1" applyFont="1" applyFill="1" applyBorder="1" applyAlignment="1" applyProtection="1"/>
    <xf numFmtId="165" fontId="30" fillId="0" borderId="1399" xfId="1" applyNumberFormat="1" applyFont="1" applyFill="1" applyBorder="1" applyAlignment="1" applyProtection="1"/>
    <xf numFmtId="0" fontId="32" fillId="0" borderId="1394" xfId="4" applyFont="1" applyBorder="1" applyAlignment="1">
      <alignment horizontal="center" wrapText="1"/>
    </xf>
    <xf numFmtId="0" fontId="30" fillId="0" borderId="1394" xfId="4" applyBorder="1" applyAlignment="1">
      <alignment horizontal="left" vertical="top" wrapText="1"/>
    </xf>
    <xf numFmtId="0" fontId="30" fillId="0" borderId="1394" xfId="4" applyBorder="1" applyAlignment="1">
      <alignment wrapText="1"/>
    </xf>
    <xf numFmtId="191" fontId="30" fillId="0" borderId="1394" xfId="1" applyNumberFormat="1" applyFont="1" applyFill="1" applyBorder="1"/>
    <xf numFmtId="49" fontId="30" fillId="0" borderId="1394" xfId="4" applyNumberFormat="1" applyBorder="1"/>
    <xf numFmtId="168" fontId="30" fillId="0" borderId="1394" xfId="1" applyNumberFormat="1" applyFont="1" applyFill="1" applyBorder="1"/>
    <xf numFmtId="0" fontId="32" fillId="6" borderId="1394" xfId="4" applyFont="1" applyFill="1" applyBorder="1" applyAlignment="1">
      <alignment horizontal="center" vertical="center"/>
    </xf>
    <xf numFmtId="192" fontId="30" fillId="0" borderId="1401" xfId="1" applyNumberFormat="1" applyFont="1" applyFill="1" applyBorder="1" applyAlignment="1">
      <alignment horizontal="right" vertical="center"/>
    </xf>
    <xf numFmtId="191" fontId="30" fillId="0" borderId="1394" xfId="5" applyNumberFormat="1" applyFont="1" applyBorder="1" applyAlignment="1">
      <alignment horizontal="right" vertical="center"/>
    </xf>
    <xf numFmtId="0" fontId="32" fillId="0" borderId="1399" xfId="7" applyFont="1" applyBorder="1"/>
    <xf numFmtId="0" fontId="30" fillId="114" borderId="1401" xfId="7" applyFill="1" applyBorder="1" applyAlignment="1">
      <alignment horizontal="center"/>
    </xf>
    <xf numFmtId="0" fontId="30" fillId="114" borderId="1401" xfId="7" applyFill="1" applyBorder="1" applyAlignment="1">
      <alignment horizontal="center" vertical="center"/>
    </xf>
    <xf numFmtId="169" fontId="30" fillId="0" borderId="1394" xfId="2" applyNumberFormat="1" applyFont="1" applyFill="1" applyBorder="1" applyAlignment="1">
      <alignment horizontal="center" vertical="center" wrapText="1"/>
    </xf>
    <xf numFmtId="169" fontId="30" fillId="0" borderId="1394" xfId="2" applyNumberFormat="1" applyFont="1" applyFill="1" applyBorder="1"/>
    <xf numFmtId="169" fontId="30" fillId="0" borderId="1394" xfId="2" applyNumberFormat="1" applyFont="1" applyFill="1" applyBorder="1" applyAlignment="1">
      <alignment horizontal="center" vertical="center"/>
    </xf>
    <xf numFmtId="169" fontId="30" fillId="0" borderId="1394" xfId="2" applyNumberFormat="1" applyFont="1" applyFill="1" applyBorder="1" applyAlignment="1">
      <alignment wrapText="1"/>
    </xf>
    <xf numFmtId="49" fontId="30" fillId="0" borderId="1396" xfId="4" applyNumberFormat="1" applyBorder="1"/>
    <xf numFmtId="0" fontId="30" fillId="0" borderId="1394" xfId="4" applyBorder="1" applyAlignment="1">
      <alignment horizontal="center" vertical="center"/>
    </xf>
    <xf numFmtId="0" fontId="30" fillId="0" borderId="1394" xfId="4" applyBorder="1" applyAlignment="1">
      <alignment horizontal="center" vertical="top" wrapText="1"/>
    </xf>
    <xf numFmtId="0" fontId="30" fillId="0" borderId="1394" xfId="5" applyFont="1" applyBorder="1"/>
    <xf numFmtId="0" fontId="30" fillId="104" borderId="1394" xfId="5" applyFont="1" applyFill="1" applyBorder="1"/>
    <xf numFmtId="191" fontId="30" fillId="0" borderId="1394" xfId="2" applyNumberFormat="1" applyFont="1" applyFill="1" applyBorder="1" applyProtection="1"/>
    <xf numFmtId="0" fontId="30" fillId="102" borderId="1394" xfId="5" applyFont="1" applyFill="1" applyBorder="1"/>
    <xf numFmtId="191" fontId="30" fillId="105" borderId="1394" xfId="1" applyNumberFormat="1" applyFont="1" applyFill="1" applyBorder="1" applyProtection="1"/>
    <xf numFmtId="192" fontId="30" fillId="0" borderId="1394" xfId="1" applyNumberFormat="1" applyFont="1" applyFill="1" applyBorder="1" applyProtection="1"/>
    <xf numFmtId="0" fontId="32" fillId="0" borderId="1394" xfId="5" applyFont="1" applyBorder="1" applyAlignment="1">
      <alignment horizontal="right"/>
    </xf>
    <xf numFmtId="191" fontId="32" fillId="0" borderId="1394" xfId="2" applyNumberFormat="1" applyFont="1" applyFill="1" applyBorder="1" applyProtection="1"/>
    <xf numFmtId="0" fontId="30" fillId="102" borderId="1394" xfId="7" applyFill="1" applyBorder="1" applyAlignment="1">
      <alignment horizontal="center" vertical="center" wrapText="1"/>
    </xf>
    <xf numFmtId="0" fontId="30" fillId="103" borderId="1394" xfId="7" applyFill="1" applyBorder="1" applyAlignment="1">
      <alignment horizontal="center" vertical="center" wrapText="1"/>
    </xf>
    <xf numFmtId="191" fontId="30" fillId="102" borderId="1394" xfId="2" applyNumberFormat="1" applyFont="1" applyFill="1" applyBorder="1" applyProtection="1"/>
    <xf numFmtId="191" fontId="30" fillId="103" borderId="1394" xfId="2" applyNumberFormat="1" applyFont="1" applyFill="1" applyBorder="1" applyProtection="1"/>
    <xf numFmtId="191" fontId="32" fillId="102" borderId="1394" xfId="7" applyNumberFormat="1" applyFont="1" applyFill="1" applyBorder="1"/>
    <xf numFmtId="191" fontId="32" fillId="103" borderId="1394" xfId="7" applyNumberFormat="1" applyFont="1" applyFill="1" applyBorder="1"/>
    <xf numFmtId="0" fontId="30" fillId="104" borderId="1394" xfId="7" applyFill="1" applyBorder="1" applyAlignment="1">
      <alignment horizontal="center" vertical="center" wrapText="1"/>
    </xf>
    <xf numFmtId="41" fontId="30" fillId="0" borderId="1394" xfId="8" applyNumberFormat="1" applyBorder="1"/>
    <xf numFmtId="177" fontId="30" fillId="104" borderId="1394" xfId="7" applyNumberFormat="1" applyFill="1" applyBorder="1"/>
    <xf numFmtId="177" fontId="30" fillId="102" borderId="1394" xfId="1" applyNumberFormat="1" applyFont="1" applyFill="1" applyBorder="1" applyProtection="1"/>
    <xf numFmtId="177" fontId="30" fillId="103" borderId="1394" xfId="1" applyNumberFormat="1" applyFont="1" applyFill="1" applyBorder="1" applyProtection="1"/>
    <xf numFmtId="177" fontId="30" fillId="103" borderId="1394" xfId="2" applyNumberFormat="1" applyFont="1" applyFill="1" applyBorder="1" applyProtection="1"/>
    <xf numFmtId="177" fontId="30" fillId="104" borderId="1394" xfId="2" applyNumberFormat="1" applyFont="1" applyFill="1" applyBorder="1" applyProtection="1"/>
    <xf numFmtId="177" fontId="30" fillId="102" borderId="1394" xfId="7" applyNumberFormat="1" applyFill="1" applyBorder="1"/>
    <xf numFmtId="177" fontId="30" fillId="104" borderId="1394" xfId="2" applyNumberFormat="1" applyFont="1" applyFill="1" applyBorder="1" applyAlignment="1" applyProtection="1">
      <alignment wrapText="1"/>
    </xf>
    <xf numFmtId="177" fontId="30" fillId="103" borderId="1394" xfId="2" applyNumberFormat="1" applyFont="1" applyFill="1" applyBorder="1" applyAlignment="1" applyProtection="1">
      <alignment wrapText="1"/>
    </xf>
    <xf numFmtId="182" fontId="30" fillId="0" borderId="1394" xfId="3" applyNumberFormat="1" applyFont="1" applyFill="1" applyBorder="1" applyProtection="1"/>
    <xf numFmtId="177" fontId="32" fillId="104" borderId="1394" xfId="7" applyNumberFormat="1" applyFont="1" applyFill="1" applyBorder="1"/>
    <xf numFmtId="177" fontId="32" fillId="102" borderId="1394" xfId="7" applyNumberFormat="1" applyFont="1" applyFill="1" applyBorder="1"/>
    <xf numFmtId="177" fontId="32" fillId="103" borderId="1394" xfId="7" applyNumberFormat="1" applyFont="1" applyFill="1" applyBorder="1"/>
    <xf numFmtId="177" fontId="32" fillId="103" borderId="1394" xfId="1" applyNumberFormat="1" applyFont="1" applyFill="1" applyBorder="1" applyProtection="1"/>
    <xf numFmtId="177" fontId="32" fillId="104" borderId="1394" xfId="1" applyNumberFormat="1" applyFont="1" applyFill="1" applyBorder="1" applyProtection="1"/>
    <xf numFmtId="41" fontId="32" fillId="0" borderId="1394" xfId="7" applyNumberFormat="1" applyFont="1" applyBorder="1"/>
    <xf numFmtId="182" fontId="32" fillId="0" borderId="1394" xfId="7" applyNumberFormat="1" applyFont="1" applyBorder="1"/>
    <xf numFmtId="10" fontId="30" fillId="0" borderId="1394" xfId="7" applyNumberFormat="1" applyBorder="1" applyAlignment="1">
      <alignment horizontal="center" vertical="center"/>
    </xf>
    <xf numFmtId="169" fontId="30" fillId="0" borderId="1394" xfId="7" applyNumberFormat="1" applyBorder="1" applyAlignment="1">
      <alignment horizontal="center" vertical="center"/>
    </xf>
    <xf numFmtId="192" fontId="30" fillId="104" borderId="1394" xfId="7" applyNumberFormat="1" applyFill="1" applyBorder="1"/>
    <xf numFmtId="192" fontId="30" fillId="102" borderId="1394" xfId="7" applyNumberFormat="1" applyFill="1" applyBorder="1"/>
    <xf numFmtId="192" fontId="30" fillId="103" borderId="1394" xfId="7" applyNumberFormat="1" applyFill="1" applyBorder="1"/>
    <xf numFmtId="0" fontId="30" fillId="0" borderId="1394" xfId="7" applyBorder="1" applyAlignment="1">
      <alignment horizontal="center"/>
    </xf>
    <xf numFmtId="3" fontId="30" fillId="104" borderId="1394" xfId="7" applyNumberFormat="1" applyFill="1" applyBorder="1" applyAlignment="1">
      <alignment horizontal="center" vertical="center" wrapText="1"/>
    </xf>
    <xf numFmtId="169" fontId="30" fillId="102" borderId="1394" xfId="2" applyNumberFormat="1" applyFont="1" applyFill="1" applyBorder="1" applyAlignment="1" applyProtection="1">
      <alignment horizontal="center" vertical="center" wrapText="1"/>
    </xf>
    <xf numFmtId="177" fontId="30" fillId="0" borderId="1394" xfId="8" applyNumberFormat="1" applyBorder="1"/>
    <xf numFmtId="182" fontId="30" fillId="0" borderId="1394" xfId="7" applyNumberFormat="1" applyBorder="1"/>
    <xf numFmtId="177" fontId="32" fillId="0" borderId="1394" xfId="7" applyNumberFormat="1" applyFont="1" applyBorder="1"/>
    <xf numFmtId="177" fontId="32" fillId="102" borderId="1394" xfId="2" applyNumberFormat="1" applyFont="1" applyFill="1" applyBorder="1" applyAlignment="1" applyProtection="1"/>
    <xf numFmtId="177" fontId="32" fillId="103" borderId="1394" xfId="2" applyNumberFormat="1" applyFont="1" applyFill="1" applyBorder="1" applyAlignment="1" applyProtection="1"/>
    <xf numFmtId="177" fontId="32" fillId="104" borderId="1394" xfId="2" applyNumberFormat="1" applyFont="1" applyFill="1" applyBorder="1" applyAlignment="1" applyProtection="1"/>
    <xf numFmtId="0" fontId="30" fillId="104" borderId="1394" xfId="7" applyFill="1" applyBorder="1" applyAlignment="1">
      <alignment horizontal="center" vertical="center"/>
    </xf>
    <xf numFmtId="0" fontId="30" fillId="102" borderId="1394" xfId="7" applyFill="1" applyBorder="1" applyAlignment="1">
      <alignment horizontal="center" vertical="center"/>
    </xf>
    <xf numFmtId="41" fontId="30" fillId="103" borderId="1394" xfId="7" applyNumberFormat="1" applyFill="1" applyBorder="1" applyAlignment="1">
      <alignment horizontal="center" vertical="center"/>
    </xf>
    <xf numFmtId="169" fontId="30" fillId="104" borderId="1394" xfId="7" applyNumberFormat="1" applyFill="1" applyBorder="1" applyAlignment="1">
      <alignment horizontal="center" vertical="center"/>
    </xf>
    <xf numFmtId="169" fontId="30" fillId="103" borderId="1394" xfId="7" applyNumberFormat="1" applyFill="1" applyBorder="1" applyAlignment="1">
      <alignment horizontal="center" vertical="center"/>
    </xf>
    <xf numFmtId="191" fontId="7" fillId="104" borderId="1394" xfId="0" applyNumberFormat="1" applyFont="1" applyFill="1" applyBorder="1"/>
    <xf numFmtId="191" fontId="7" fillId="102" borderId="1394" xfId="0" applyNumberFormat="1" applyFont="1" applyFill="1" applyBorder="1"/>
    <xf numFmtId="191" fontId="7" fillId="103" borderId="1394" xfId="0" applyNumberFormat="1" applyFont="1" applyFill="1" applyBorder="1"/>
    <xf numFmtId="191" fontId="30" fillId="104" borderId="1394" xfId="5" applyNumberFormat="1" applyFont="1" applyFill="1" applyBorder="1"/>
    <xf numFmtId="191" fontId="30" fillId="102" borderId="1394" xfId="5" applyNumberFormat="1" applyFont="1" applyFill="1" applyBorder="1"/>
    <xf numFmtId="191" fontId="30" fillId="103" borderId="1394" xfId="5" applyNumberFormat="1" applyFont="1" applyFill="1" applyBorder="1"/>
    <xf numFmtId="191" fontId="35" fillId="104" borderId="1394" xfId="2" applyNumberFormat="1" applyFont="1" applyFill="1" applyBorder="1"/>
    <xf numFmtId="191" fontId="35" fillId="102" borderId="1394" xfId="2" applyNumberFormat="1" applyFont="1" applyFill="1" applyBorder="1"/>
    <xf numFmtId="191" fontId="35" fillId="103" borderId="1394" xfId="2" applyNumberFormat="1" applyFont="1" applyFill="1" applyBorder="1"/>
    <xf numFmtId="191" fontId="32" fillId="104" borderId="1394" xfId="2" applyNumberFormat="1" applyFont="1" applyFill="1" applyBorder="1" applyProtection="1"/>
    <xf numFmtId="191" fontId="32" fillId="102" borderId="1394" xfId="2" applyNumberFormat="1" applyFont="1" applyFill="1" applyBorder="1" applyProtection="1"/>
    <xf numFmtId="191" fontId="7" fillId="0" borderId="1394" xfId="0" applyNumberFormat="1" applyFont="1" applyBorder="1"/>
    <xf numFmtId="191" fontId="30" fillId="0" borderId="1394" xfId="5" applyNumberFormat="1" applyFont="1" applyBorder="1"/>
    <xf numFmtId="0" fontId="30" fillId="0" borderId="1394" xfId="5" applyFont="1" applyBorder="1" applyAlignment="1">
      <alignment wrapText="1"/>
    </xf>
    <xf numFmtId="192" fontId="30" fillId="0" borderId="1394" xfId="1" applyNumberFormat="1" applyFont="1" applyFill="1" applyBorder="1" applyAlignment="1"/>
    <xf numFmtId="194" fontId="30" fillId="0" borderId="1394" xfId="9" applyNumberFormat="1" applyFont="1" applyFill="1" applyBorder="1"/>
    <xf numFmtId="0" fontId="30" fillId="0" borderId="1401" xfId="797" applyNumberFormat="1" applyFont="1" applyFill="1" applyBorder="1" applyAlignment="1">
      <alignment horizontal="center" vertical="center" wrapText="1"/>
    </xf>
    <xf numFmtId="0" fontId="30" fillId="0" borderId="1394" xfId="797" applyNumberFormat="1" applyFont="1" applyFill="1" applyBorder="1" applyAlignment="1">
      <alignment horizontal="center" vertical="center" wrapText="1"/>
    </xf>
    <xf numFmtId="0" fontId="30" fillId="0" borderId="1394" xfId="797" applyNumberFormat="1" applyFont="1" applyFill="1" applyBorder="1" applyAlignment="1">
      <alignment wrapText="1"/>
    </xf>
    <xf numFmtId="0" fontId="41" fillId="0" borderId="1394" xfId="44144" applyBorder="1"/>
    <xf numFmtId="0" fontId="41" fillId="0" borderId="1394" xfId="44713" applyNumberFormat="1" applyFont="1" applyFill="1" applyBorder="1" applyAlignment="1"/>
    <xf numFmtId="0" fontId="7" fillId="0" borderId="1394" xfId="44714" applyNumberFormat="1" applyFont="1" applyFill="1" applyBorder="1" applyAlignment="1">
      <alignment vertical="top"/>
    </xf>
    <xf numFmtId="169" fontId="41" fillId="0" borderId="1394" xfId="44713" applyNumberFormat="1" applyFont="1" applyFill="1" applyBorder="1" applyAlignment="1"/>
    <xf numFmtId="0" fontId="7" fillId="0" borderId="1394" xfId="0" applyFont="1" applyBorder="1" applyAlignment="1">
      <alignment horizontal="center" vertical="center"/>
    </xf>
    <xf numFmtId="0" fontId="40" fillId="0" borderId="1394" xfId="0" applyFont="1" applyBorder="1" applyAlignment="1">
      <alignment horizontal="center" vertical="center" wrapText="1"/>
    </xf>
    <xf numFmtId="0" fontId="129" fillId="0" borderId="1394" xfId="0" applyFont="1" applyBorder="1" applyAlignment="1">
      <alignment horizontal="center" vertical="center"/>
    </xf>
    <xf numFmtId="169" fontId="30" fillId="0" borderId="1394" xfId="797" applyNumberFormat="1" applyFont="1" applyFill="1" applyBorder="1" applyAlignment="1">
      <alignment vertical="top" wrapText="1"/>
    </xf>
    <xf numFmtId="0" fontId="7" fillId="95" borderId="1394" xfId="0" applyFont="1" applyFill="1" applyBorder="1" applyAlignment="1">
      <alignment horizontal="center" vertical="center"/>
    </xf>
    <xf numFmtId="0" fontId="35" fillId="0" borderId="1395" xfId="0" applyFont="1" applyBorder="1"/>
    <xf numFmtId="169" fontId="32" fillId="0" borderId="1394" xfId="797" applyNumberFormat="1" applyFont="1" applyFill="1" applyBorder="1" applyAlignment="1">
      <alignment vertical="top" wrapText="1"/>
    </xf>
    <xf numFmtId="43" fontId="35" fillId="101" borderId="1394" xfId="1" applyFont="1" applyFill="1" applyBorder="1" applyAlignment="1">
      <alignment horizontal="center" vertical="center" wrapText="1"/>
    </xf>
    <xf numFmtId="169" fontId="32" fillId="0" borderId="1394" xfId="797" applyNumberFormat="1" applyFont="1" applyFill="1" applyBorder="1" applyAlignment="1">
      <alignment horizontal="center" vertical="center" wrapText="1"/>
    </xf>
    <xf numFmtId="0" fontId="7" fillId="0" borderId="1395" xfId="0" applyFont="1" applyBorder="1" applyAlignment="1">
      <alignment vertical="top"/>
    </xf>
    <xf numFmtId="191" fontId="41" fillId="0" borderId="1394" xfId="44713" applyNumberFormat="1" applyFont="1" applyFill="1" applyBorder="1" applyAlignment="1"/>
    <xf numFmtId="192" fontId="41" fillId="0" borderId="1394" xfId="44713" applyNumberFormat="1" applyFont="1" applyFill="1" applyBorder="1" applyAlignment="1"/>
    <xf numFmtId="191" fontId="7" fillId="0" borderId="1394" xfId="44714" applyNumberFormat="1" applyFont="1" applyFill="1" applyBorder="1" applyAlignment="1">
      <alignment vertical="top"/>
    </xf>
    <xf numFmtId="9" fontId="7" fillId="0" borderId="1394" xfId="3" applyFont="1" applyFill="1" applyBorder="1" applyAlignment="1"/>
    <xf numFmtId="0" fontId="7" fillId="0" borderId="1394" xfId="0" applyFont="1" applyBorder="1" applyAlignment="1">
      <alignment horizontal="right" vertical="center"/>
    </xf>
    <xf numFmtId="0" fontId="41" fillId="97" borderId="1394" xfId="44144" applyFill="1" applyBorder="1" applyAlignment="1">
      <alignment wrapText="1"/>
    </xf>
    <xf numFmtId="192" fontId="41" fillId="97" borderId="1394" xfId="1" applyNumberFormat="1" applyFont="1" applyFill="1" applyBorder="1" applyAlignment="1"/>
    <xf numFmtId="0" fontId="41" fillId="109" borderId="1394" xfId="44144" applyFill="1" applyBorder="1" applyAlignment="1">
      <alignment wrapText="1"/>
    </xf>
    <xf numFmtId="191" fontId="41" fillId="109" borderId="1394" xfId="2" applyNumberFormat="1" applyFont="1" applyFill="1" applyBorder="1" applyAlignment="1"/>
    <xf numFmtId="0" fontId="41" fillId="98" borderId="1394" xfId="44144" applyFill="1" applyBorder="1" applyAlignment="1">
      <alignment wrapText="1"/>
    </xf>
    <xf numFmtId="191" fontId="41" fillId="98" borderId="1394" xfId="2" applyNumberFormat="1" applyFont="1" applyFill="1" applyBorder="1" applyAlignment="1"/>
    <xf numFmtId="0" fontId="37" fillId="100" borderId="1394" xfId="44144" applyFont="1" applyFill="1" applyBorder="1" applyAlignment="1">
      <alignment wrapText="1"/>
    </xf>
    <xf numFmtId="191" fontId="37" fillId="100" borderId="1394" xfId="2" applyNumberFormat="1" applyFont="1" applyFill="1" applyBorder="1" applyAlignment="1"/>
    <xf numFmtId="191" fontId="30" fillId="6" borderId="1394" xfId="2" applyNumberFormat="1" applyFont="1" applyFill="1" applyBorder="1" applyAlignment="1">
      <alignment vertical="top"/>
    </xf>
    <xf numFmtId="0" fontId="37" fillId="111" borderId="1394" xfId="44144" applyFont="1" applyFill="1" applyBorder="1"/>
    <xf numFmtId="191" fontId="37" fillId="111" borderId="1394" xfId="2" applyNumberFormat="1" applyFont="1" applyFill="1" applyBorder="1" applyAlignment="1"/>
    <xf numFmtId="0" fontId="41" fillId="0" borderId="1395" xfId="44144" applyBorder="1"/>
    <xf numFmtId="191" fontId="41" fillId="0" borderId="1395" xfId="44713" applyNumberFormat="1" applyFont="1" applyFill="1" applyBorder="1" applyAlignment="1"/>
    <xf numFmtId="192" fontId="41" fillId="0" borderId="1395" xfId="44713" applyNumberFormat="1" applyFont="1" applyFill="1" applyBorder="1" applyAlignment="1"/>
    <xf numFmtId="191" fontId="7" fillId="0" borderId="1395" xfId="44714" applyNumberFormat="1" applyFont="1" applyFill="1" applyBorder="1" applyAlignment="1">
      <alignment vertical="top"/>
    </xf>
    <xf numFmtId="9" fontId="7" fillId="0" borderId="1395" xfId="3" applyFont="1" applyFill="1" applyBorder="1" applyAlignment="1"/>
    <xf numFmtId="191" fontId="7" fillId="0" borderId="1395" xfId="0" applyNumberFormat="1" applyFont="1" applyBorder="1"/>
    <xf numFmtId="198" fontId="41" fillId="0" borderId="1394" xfId="44713" applyNumberFormat="1" applyFont="1" applyFill="1" applyBorder="1" applyAlignment="1"/>
    <xf numFmtId="0" fontId="7" fillId="6" borderId="1394" xfId="0" applyFont="1" applyFill="1" applyBorder="1" applyAlignment="1">
      <alignment horizontal="center" vertical="center" wrapText="1"/>
    </xf>
    <xf numFmtId="0" fontId="30" fillId="0" borderId="1394" xfId="44716" applyFont="1" applyFill="1" applyBorder="1" applyAlignment="1">
      <alignment horizontal="center" vertical="center" wrapText="1"/>
    </xf>
    <xf numFmtId="0" fontId="7" fillId="0" borderId="1394" xfId="44715" applyBorder="1" applyAlignment="1">
      <alignment horizontal="center" vertical="center" wrapText="1"/>
    </xf>
    <xf numFmtId="0" fontId="7" fillId="6" borderId="1394" xfId="0" applyFont="1" applyFill="1" applyBorder="1"/>
    <xf numFmtId="0" fontId="30" fillId="6" borderId="1394" xfId="44716" applyFont="1" applyFill="1" applyBorder="1" applyAlignment="1">
      <alignment horizontal="center" vertical="center"/>
    </xf>
    <xf numFmtId="0" fontId="30" fillId="6" borderId="1394" xfId="44716" applyFont="1" applyFill="1" applyBorder="1" applyAlignment="1">
      <alignment horizontal="center" vertical="center" wrapText="1"/>
    </xf>
    <xf numFmtId="184" fontId="7" fillId="6" borderId="1394" xfId="2" applyNumberFormat="1" applyFont="1" applyFill="1" applyBorder="1" applyAlignment="1">
      <alignment horizontal="right"/>
    </xf>
    <xf numFmtId="184" fontId="30" fillId="6" borderId="1394" xfId="1" applyNumberFormat="1" applyFont="1" applyFill="1" applyBorder="1" applyAlignment="1">
      <alignment horizontal="right" vertical="center"/>
    </xf>
    <xf numFmtId="184" fontId="7" fillId="6" borderId="1394" xfId="0" applyNumberFormat="1" applyFont="1" applyFill="1" applyBorder="1" applyAlignment="1">
      <alignment horizontal="right"/>
    </xf>
    <xf numFmtId="14" fontId="30" fillId="6" borderId="1394" xfId="1" applyNumberFormat="1" applyFont="1" applyFill="1" applyBorder="1" applyAlignment="1"/>
    <xf numFmtId="0" fontId="30" fillId="6" borderId="1394" xfId="1" applyNumberFormat="1" applyFont="1" applyFill="1" applyBorder="1" applyAlignment="1"/>
    <xf numFmtId="198" fontId="30" fillId="6" borderId="1394" xfId="1" applyNumberFormat="1" applyFont="1" applyFill="1" applyBorder="1" applyAlignment="1">
      <alignment horizontal="right"/>
    </xf>
    <xf numFmtId="198" fontId="30" fillId="0" borderId="1394" xfId="1" applyNumberFormat="1" applyFont="1" applyFill="1" applyBorder="1" applyAlignment="1">
      <alignment horizontal="right"/>
    </xf>
    <xf numFmtId="0" fontId="30" fillId="0" borderId="1394" xfId="44716" applyFont="1" applyFill="1" applyBorder="1" applyAlignment="1">
      <alignment vertical="top" wrapText="1"/>
    </xf>
    <xf numFmtId="0" fontId="32" fillId="6" borderId="1394" xfId="44716" applyNumberFormat="1" applyFont="1" applyFill="1" applyBorder="1" applyAlignment="1">
      <alignment horizontal="center" vertical="center"/>
    </xf>
    <xf numFmtId="184" fontId="7" fillId="6" borderId="1394" xfId="2" applyNumberFormat="1" applyFont="1" applyFill="1" applyBorder="1" applyAlignment="1"/>
    <xf numFmtId="14" fontId="30" fillId="0" borderId="1394" xfId="1" applyNumberFormat="1" applyFont="1" applyFill="1" applyBorder="1" applyAlignment="1">
      <alignment horizontal="left"/>
    </xf>
    <xf numFmtId="0" fontId="30" fillId="0" borderId="1394" xfId="1" applyNumberFormat="1" applyFont="1" applyFill="1" applyBorder="1" applyAlignment="1">
      <alignment horizontal="left"/>
    </xf>
    <xf numFmtId="0" fontId="30" fillId="94" borderId="1394" xfId="44716" applyNumberFormat="1" applyFont="1" applyFill="1" applyBorder="1" applyAlignment="1">
      <alignment horizontal="center" vertical="center"/>
    </xf>
    <xf numFmtId="183" fontId="30" fillId="0" borderId="1398" xfId="1" applyNumberFormat="1" applyFont="1" applyFill="1" applyBorder="1" applyAlignment="1">
      <alignment vertical="center"/>
    </xf>
    <xf numFmtId="183" fontId="30" fillId="0" borderId="1399" xfId="1" applyNumberFormat="1" applyFont="1" applyFill="1" applyBorder="1" applyAlignment="1">
      <alignment vertical="center"/>
    </xf>
    <xf numFmtId="183" fontId="30" fillId="0" borderId="1400" xfId="1" applyNumberFormat="1" applyFont="1" applyFill="1" applyBorder="1" applyAlignment="1">
      <alignment vertical="center"/>
    </xf>
    <xf numFmtId="183" fontId="30" fillId="6" borderId="1394" xfId="0" applyNumberFormat="1" applyFont="1" applyFill="1" applyBorder="1" applyAlignment="1">
      <alignment horizontal="right"/>
    </xf>
    <xf numFmtId="0" fontId="30" fillId="6" borderId="1394" xfId="44716" applyNumberFormat="1" applyFont="1" applyFill="1" applyBorder="1" applyAlignment="1">
      <alignment vertical="top"/>
    </xf>
    <xf numFmtId="0" fontId="30" fillId="94" borderId="1394" xfId="44716" applyNumberFormat="1" applyFont="1" applyFill="1" applyBorder="1" applyAlignment="1">
      <alignment vertical="top"/>
    </xf>
    <xf numFmtId="0" fontId="7" fillId="97" borderId="1396" xfId="0" applyFont="1" applyFill="1" applyBorder="1" applyAlignment="1">
      <alignment horizontal="left" wrapText="1"/>
    </xf>
    <xf numFmtId="0" fontId="0" fillId="97" borderId="0" xfId="0" applyFill="1"/>
    <xf numFmtId="14" fontId="30" fillId="0" borderId="7" xfId="4" quotePrefix="1" applyNumberFormat="1" applyBorder="1"/>
    <xf numFmtId="0" fontId="117" fillId="0" borderId="1382" xfId="0" applyFont="1" applyBorder="1" applyAlignment="1">
      <alignment horizontal="left" indent="1"/>
    </xf>
    <xf numFmtId="14" fontId="7" fillId="0" borderId="7" xfId="0" applyNumberFormat="1" applyFont="1" applyBorder="1"/>
    <xf numFmtId="0" fontId="7" fillId="0" borderId="1394" xfId="0" applyFont="1" applyBorder="1" applyAlignment="1">
      <alignment horizontal="left" wrapText="1"/>
    </xf>
    <xf numFmtId="0" fontId="30" fillId="97" borderId="1396" xfId="4" applyFill="1" applyBorder="1"/>
    <xf numFmtId="0" fontId="30" fillId="93" borderId="1396" xfId="4" applyFill="1" applyBorder="1"/>
    <xf numFmtId="0" fontId="30" fillId="93" borderId="1396" xfId="4" applyFill="1" applyBorder="1" applyAlignment="1">
      <alignment horizontal="left" vertical="top" wrapText="1"/>
    </xf>
    <xf numFmtId="0" fontId="7" fillId="97" borderId="1401" xfId="0" applyFont="1" applyFill="1" applyBorder="1" applyAlignment="1">
      <alignment horizontal="center"/>
    </xf>
    <xf numFmtId="0" fontId="41" fillId="46" borderId="1394" xfId="3376" applyFont="1" applyBorder="1" applyAlignment="1" applyProtection="1">
      <alignment horizontal="center"/>
      <protection locked="0"/>
    </xf>
    <xf numFmtId="0" fontId="41" fillId="46" borderId="1394" xfId="3376" applyFont="1" applyBorder="1" applyAlignment="1" applyProtection="1">
      <alignment horizontal="center" wrapText="1"/>
      <protection locked="0"/>
    </xf>
    <xf numFmtId="44" fontId="30" fillId="93" borderId="1394" xfId="2" applyFont="1" applyFill="1" applyBorder="1" applyProtection="1"/>
    <xf numFmtId="0" fontId="32" fillId="93" borderId="1394" xfId="20" applyFont="1" applyFill="1" applyBorder="1" applyAlignment="1">
      <alignment horizontal="center" vertical="center" wrapText="1"/>
    </xf>
    <xf numFmtId="169" fontId="30" fillId="93" borderId="1394" xfId="2" applyNumberFormat="1" applyFont="1" applyFill="1" applyBorder="1" applyAlignment="1">
      <alignment horizontal="center" vertical="center"/>
    </xf>
    <xf numFmtId="169" fontId="30" fillId="93" borderId="1394" xfId="2" applyNumberFormat="1" applyFont="1" applyFill="1" applyBorder="1"/>
    <xf numFmtId="0" fontId="7" fillId="0" borderId="1401" xfId="0" applyFont="1" applyBorder="1" applyAlignment="1">
      <alignment horizontal="left" wrapText="1"/>
    </xf>
    <xf numFmtId="169" fontId="30" fillId="93" borderId="1394" xfId="2" applyNumberFormat="1" applyFont="1" applyFill="1" applyBorder="1" applyAlignment="1">
      <alignment horizontal="center" vertical="center" wrapText="1"/>
    </xf>
    <xf numFmtId="0" fontId="30" fillId="0" borderId="1399" xfId="20" applyBorder="1" applyAlignment="1">
      <alignment horizontal="center"/>
    </xf>
    <xf numFmtId="6" fontId="30" fillId="0" borderId="1399" xfId="20" applyNumberFormat="1" applyBorder="1" applyAlignment="1">
      <alignment horizontal="center"/>
    </xf>
    <xf numFmtId="191" fontId="7" fillId="93" borderId="1394" xfId="0" applyNumberFormat="1" applyFont="1" applyFill="1" applyBorder="1"/>
    <xf numFmtId="14" fontId="7" fillId="0" borderId="1400" xfId="0" applyNumberFormat="1" applyFont="1" applyBorder="1"/>
    <xf numFmtId="0" fontId="172" fillId="0" borderId="1382" xfId="0" applyFont="1" applyBorder="1" applyAlignment="1">
      <alignment horizontal="center" wrapText="1"/>
    </xf>
    <xf numFmtId="0" fontId="172" fillId="0" borderId="7" xfId="0" applyFont="1" applyBorder="1" applyAlignment="1">
      <alignment horizontal="center" wrapText="1"/>
    </xf>
    <xf numFmtId="0" fontId="172" fillId="0" borderId="15" xfId="0" applyFont="1" applyBorder="1" applyAlignment="1">
      <alignment horizontal="center" wrapText="1"/>
    </xf>
    <xf numFmtId="0" fontId="172" fillId="0" borderId="8" xfId="0" applyFont="1" applyBorder="1" applyAlignment="1">
      <alignment horizontal="center" wrapText="1"/>
    </xf>
    <xf numFmtId="0" fontId="144" fillId="0" borderId="1398" xfId="0" applyFont="1" applyBorder="1" applyAlignment="1">
      <alignment horizontal="center"/>
    </xf>
    <xf numFmtId="0" fontId="144" fillId="0" borderId="1399" xfId="0" applyFont="1" applyBorder="1" applyAlignment="1">
      <alignment horizontal="center"/>
    </xf>
    <xf numFmtId="0" fontId="144" fillId="0" borderId="1400" xfId="0" applyFont="1" applyBorder="1" applyAlignment="1">
      <alignment horizontal="center"/>
    </xf>
    <xf numFmtId="0" fontId="146" fillId="113" borderId="1396" xfId="4" applyFont="1" applyFill="1" applyBorder="1" applyAlignment="1">
      <alignment horizontal="center" vertical="center"/>
    </xf>
    <xf numFmtId="0" fontId="146" fillId="113" borderId="1397" xfId="4" applyFont="1" applyFill="1" applyBorder="1" applyAlignment="1">
      <alignment horizontal="center" vertical="center"/>
    </xf>
    <xf numFmtId="0" fontId="146" fillId="113" borderId="1401" xfId="4" applyFont="1" applyFill="1" applyBorder="1" applyAlignment="1">
      <alignment horizontal="center" vertical="center"/>
    </xf>
    <xf numFmtId="0" fontId="122" fillId="114" borderId="1396" xfId="0" applyFont="1" applyFill="1" applyBorder="1" applyAlignment="1">
      <alignment horizontal="center"/>
    </xf>
    <xf numFmtId="0" fontId="122" fillId="114" borderId="1401" xfId="0" applyFont="1" applyFill="1" applyBorder="1" applyAlignment="1">
      <alignment horizontal="center"/>
    </xf>
    <xf numFmtId="0" fontId="134" fillId="114" borderId="1396" xfId="4" applyFont="1" applyFill="1" applyBorder="1" applyAlignment="1">
      <alignment horizontal="center"/>
    </xf>
    <xf numFmtId="0" fontId="134" fillId="114" borderId="1401" xfId="4" applyFont="1" applyFill="1" applyBorder="1" applyAlignment="1">
      <alignment horizontal="center"/>
    </xf>
    <xf numFmtId="0" fontId="7" fillId="93" borderId="15" xfId="0" applyFont="1" applyFill="1" applyBorder="1" applyAlignment="1">
      <alignment horizontal="left" vertical="top" wrapText="1"/>
    </xf>
    <xf numFmtId="0" fontId="7" fillId="93" borderId="2" xfId="0" applyFont="1" applyFill="1" applyBorder="1" applyAlignment="1">
      <alignment horizontal="left" vertical="top" wrapText="1"/>
    </xf>
    <xf numFmtId="0" fontId="7" fillId="93" borderId="8" xfId="0" applyFont="1" applyFill="1" applyBorder="1" applyAlignment="1">
      <alignment horizontal="left" vertical="top" wrapText="1"/>
    </xf>
    <xf numFmtId="0" fontId="134" fillId="114" borderId="1397" xfId="4" applyFont="1" applyFill="1" applyBorder="1" applyAlignment="1">
      <alignment horizontal="center"/>
    </xf>
    <xf numFmtId="0" fontId="121" fillId="97" borderId="1398" xfId="0" applyFont="1" applyFill="1" applyBorder="1" applyAlignment="1">
      <alignment horizontal="left" wrapText="1" indent="1"/>
    </xf>
    <xf numFmtId="0" fontId="121" fillId="97" borderId="15" xfId="0" applyFont="1" applyFill="1" applyBorder="1" applyAlignment="1">
      <alignment horizontal="left" wrapText="1" indent="1"/>
    </xf>
    <xf numFmtId="0" fontId="30" fillId="97" borderId="1400" xfId="4" applyFill="1" applyBorder="1" applyAlignment="1">
      <alignment horizontal="left"/>
    </xf>
    <xf numFmtId="0" fontId="30" fillId="97" borderId="8" xfId="4" applyFill="1" applyBorder="1" applyAlignment="1">
      <alignment horizontal="left"/>
    </xf>
    <xf numFmtId="0" fontId="142" fillId="0" borderId="15" xfId="4" applyFont="1" applyBorder="1" applyAlignment="1">
      <alignment horizontal="left" vertical="top" wrapText="1"/>
    </xf>
    <xf numFmtId="0" fontId="142" fillId="0" borderId="2" xfId="4" applyFont="1" applyBorder="1" applyAlignment="1">
      <alignment horizontal="left" vertical="top" wrapText="1"/>
    </xf>
    <xf numFmtId="0" fontId="142" fillId="0" borderId="8" xfId="4" applyFont="1" applyBorder="1" applyAlignment="1">
      <alignment horizontal="left" vertical="top" wrapText="1"/>
    </xf>
    <xf numFmtId="0" fontId="7" fillId="93" borderId="1396" xfId="0" applyFont="1" applyFill="1" applyBorder="1" applyAlignment="1">
      <alignment horizontal="left" wrapText="1"/>
    </xf>
    <xf numFmtId="0" fontId="7" fillId="93" borderId="1397" xfId="0" applyFont="1" applyFill="1" applyBorder="1" applyAlignment="1">
      <alignment horizontal="left" wrapText="1"/>
    </xf>
    <xf numFmtId="0" fontId="7" fillId="93" borderId="1401" xfId="0" applyFont="1" applyFill="1" applyBorder="1" applyAlignment="1">
      <alignment horizontal="left" wrapText="1"/>
    </xf>
    <xf numFmtId="0" fontId="7" fillId="97" borderId="1396" xfId="0" applyFont="1" applyFill="1" applyBorder="1" applyAlignment="1">
      <alignment horizontal="left" wrapText="1"/>
    </xf>
    <xf numFmtId="0" fontId="7" fillId="97" borderId="1401" xfId="0" applyFont="1" applyFill="1" applyBorder="1" applyAlignment="1">
      <alignment horizontal="left" wrapText="1"/>
    </xf>
    <xf numFmtId="0" fontId="30" fillId="93" borderId="1396" xfId="4" applyFill="1" applyBorder="1" applyAlignment="1">
      <alignment horizontal="left"/>
    </xf>
    <xf numFmtId="0" fontId="30" fillId="93" borderId="1401" xfId="4" applyFill="1" applyBorder="1" applyAlignment="1">
      <alignment horizontal="left"/>
    </xf>
    <xf numFmtId="0" fontId="134" fillId="93" borderId="1397" xfId="4" applyFont="1" applyFill="1" applyBorder="1" applyAlignment="1">
      <alignment horizontal="center"/>
    </xf>
    <xf numFmtId="0" fontId="134" fillId="93" borderId="1401" xfId="4" applyFont="1" applyFill="1" applyBorder="1" applyAlignment="1">
      <alignment horizontal="center"/>
    </xf>
    <xf numFmtId="0" fontId="30" fillId="0" borderId="1399" xfId="4" applyBorder="1" applyAlignment="1">
      <alignment horizontal="left" vertical="top"/>
    </xf>
    <xf numFmtId="0" fontId="30" fillId="0" borderId="1400" xfId="4" applyBorder="1" applyAlignment="1">
      <alignment horizontal="left" vertical="top"/>
    </xf>
    <xf numFmtId="0" fontId="134" fillId="93" borderId="1396" xfId="4" applyFont="1" applyFill="1" applyBorder="1" applyAlignment="1">
      <alignment horizontal="center"/>
    </xf>
    <xf numFmtId="0" fontId="30" fillId="0" borderId="1382" xfId="4" applyBorder="1" applyAlignment="1">
      <alignment horizontal="left" vertical="top" wrapText="1" indent="1"/>
    </xf>
    <xf numFmtId="0" fontId="30" fillId="0" borderId="0" xfId="4" applyAlignment="1">
      <alignment horizontal="left" vertical="top" wrapText="1" indent="1"/>
    </xf>
    <xf numFmtId="0" fontId="30" fillId="0" borderId="7" xfId="4" applyBorder="1" applyAlignment="1">
      <alignment horizontal="left" vertical="top" wrapText="1" indent="1"/>
    </xf>
    <xf numFmtId="0" fontId="30" fillId="0" borderId="1398" xfId="4" applyBorder="1" applyAlignment="1">
      <alignment horizontal="left" indent="1"/>
    </xf>
    <xf numFmtId="0" fontId="30" fillId="0" borderId="1399" xfId="4" applyBorder="1" applyAlignment="1">
      <alignment horizontal="left" indent="1"/>
    </xf>
    <xf numFmtId="0" fontId="30" fillId="0" borderId="1398" xfId="4" applyBorder="1" applyAlignment="1">
      <alignment horizontal="left" vertical="center" wrapText="1" indent="1"/>
    </xf>
    <xf numFmtId="0" fontId="30" fillId="0" borderId="1399" xfId="4" applyBorder="1" applyAlignment="1">
      <alignment horizontal="left" vertical="center" wrapText="1" indent="1"/>
    </xf>
    <xf numFmtId="0" fontId="30" fillId="0" borderId="1400" xfId="4" applyBorder="1" applyAlignment="1">
      <alignment horizontal="left" vertical="center" wrapText="1" indent="1"/>
    </xf>
    <xf numFmtId="0" fontId="30" fillId="0" borderId="1382" xfId="4" applyBorder="1" applyAlignment="1">
      <alignment horizontal="left" vertical="center" wrapText="1" indent="1"/>
    </xf>
    <xf numFmtId="0" fontId="30" fillId="0" borderId="0" xfId="4" applyAlignment="1">
      <alignment horizontal="left" vertical="center" wrapText="1" indent="1"/>
    </xf>
    <xf numFmtId="0" fontId="30" fillId="0" borderId="7" xfId="4" applyBorder="1" applyAlignment="1">
      <alignment horizontal="left" vertical="center" wrapText="1" indent="1"/>
    </xf>
    <xf numFmtId="0" fontId="30" fillId="97" borderId="1398" xfId="4" applyFill="1" applyBorder="1" applyAlignment="1"/>
    <xf numFmtId="0" fontId="30" fillId="97" borderId="1400" xfId="4" applyFill="1" applyBorder="1" applyAlignment="1"/>
    <xf numFmtId="0" fontId="30" fillId="97" borderId="15" xfId="4" applyFill="1" applyBorder="1" applyAlignment="1"/>
    <xf numFmtId="0" fontId="30" fillId="97" borderId="8" xfId="4" applyFill="1" applyBorder="1" applyAlignment="1"/>
    <xf numFmtId="0" fontId="30" fillId="97" borderId="1399" xfId="4" applyFill="1" applyBorder="1" applyAlignment="1">
      <alignment horizontal="left" vertical="center"/>
    </xf>
    <xf numFmtId="0" fontId="0" fillId="0" borderId="2" xfId="0" applyBorder="1" applyAlignment="1">
      <alignment vertical="center"/>
    </xf>
    <xf numFmtId="0" fontId="139" fillId="0" borderId="1396" xfId="0" applyFont="1" applyBorder="1" applyAlignment="1">
      <alignment horizontal="center"/>
    </xf>
    <xf numFmtId="0" fontId="139" fillId="0" borderId="1397" xfId="0" applyFont="1" applyBorder="1" applyAlignment="1">
      <alignment horizontal="center"/>
    </xf>
    <xf numFmtId="0" fontId="139" fillId="0" borderId="1401" xfId="0" applyFont="1" applyBorder="1" applyAlignment="1">
      <alignment horizontal="center"/>
    </xf>
    <xf numFmtId="0" fontId="146" fillId="113" borderId="1396" xfId="0" applyFont="1" applyFill="1" applyBorder="1" applyAlignment="1">
      <alignment horizontal="center" vertical="center"/>
    </xf>
    <xf numFmtId="0" fontId="146" fillId="113" borderId="1397" xfId="0" applyFont="1" applyFill="1" applyBorder="1" applyAlignment="1">
      <alignment horizontal="center" vertical="center"/>
    </xf>
    <xf numFmtId="0" fontId="146" fillId="113" borderId="1401" xfId="0" applyFont="1" applyFill="1" applyBorder="1" applyAlignment="1">
      <alignment horizontal="center" vertical="center"/>
    </xf>
    <xf numFmtId="0" fontId="143" fillId="0" borderId="1395" xfId="0" applyFont="1" applyBorder="1" applyAlignment="1">
      <alignment vertical="center" textRotation="255" shrinkToFit="1"/>
    </xf>
    <xf numFmtId="0" fontId="143" fillId="0" borderId="1381" xfId="0" applyFont="1" applyBorder="1" applyAlignment="1">
      <alignment vertical="center" textRotation="255" shrinkToFit="1"/>
    </xf>
    <xf numFmtId="0" fontId="143" fillId="0" borderId="13" xfId="0" applyFont="1" applyBorder="1" applyAlignment="1">
      <alignment vertical="center" textRotation="255" shrinkToFit="1"/>
    </xf>
    <xf numFmtId="0" fontId="7" fillId="0" borderId="2" xfId="0" applyFont="1" applyBorder="1" applyAlignment="1">
      <alignment wrapText="1"/>
    </xf>
    <xf numFmtId="0" fontId="7" fillId="0" borderId="15" xfId="0" applyFont="1" applyBorder="1" applyAlignment="1">
      <alignment readingOrder="1"/>
    </xf>
    <xf numFmtId="0" fontId="7" fillId="0" borderId="2" xfId="0" applyFont="1" applyBorder="1" applyAlignment="1">
      <alignment readingOrder="1"/>
    </xf>
    <xf numFmtId="0" fontId="7" fillId="0" borderId="8" xfId="0" applyFont="1" applyBorder="1" applyAlignment="1">
      <alignment readingOrder="1"/>
    </xf>
    <xf numFmtId="0" fontId="7" fillId="0" borderId="1396" xfId="0" applyFont="1" applyBorder="1" applyAlignment="1"/>
    <xf numFmtId="0" fontId="7" fillId="0" borderId="1397" xfId="0" applyFont="1" applyBorder="1" applyAlignment="1"/>
    <xf numFmtId="0" fontId="7" fillId="0" borderId="1401" xfId="0" applyFont="1" applyBorder="1" applyAlignment="1"/>
    <xf numFmtId="49" fontId="41" fillId="46" borderId="1394" xfId="3376" applyNumberFormat="1" applyFont="1" applyBorder="1" applyAlignment="1" applyProtection="1">
      <protection locked="0"/>
    </xf>
    <xf numFmtId="0" fontId="30" fillId="0" borderId="1394" xfId="20" applyBorder="1" applyAlignment="1">
      <alignment wrapText="1"/>
    </xf>
    <xf numFmtId="0" fontId="30" fillId="0" borderId="1398" xfId="20" applyBorder="1" applyAlignment="1">
      <alignment horizontal="left" vertical="center" wrapText="1"/>
    </xf>
    <xf numFmtId="0" fontId="30" fillId="0" borderId="1399" xfId="20" applyBorder="1" applyAlignment="1">
      <alignment horizontal="left" vertical="center" wrapText="1"/>
    </xf>
    <xf numFmtId="0" fontId="30" fillId="0" borderId="1400" xfId="20" applyBorder="1" applyAlignment="1">
      <alignment horizontal="left" vertical="center" wrapText="1"/>
    </xf>
    <xf numFmtId="0" fontId="30" fillId="0" borderId="0" xfId="20" applyAlignment="1">
      <alignment horizontal="left" wrapText="1"/>
    </xf>
    <xf numFmtId="0" fontId="117" fillId="0" borderId="1398" xfId="0" applyFont="1" applyBorder="1" applyAlignment="1">
      <alignment horizontal="center" vertical="center"/>
    </xf>
    <xf numFmtId="0" fontId="117" fillId="0" borderId="1400" xfId="0" applyFont="1" applyBorder="1" applyAlignment="1">
      <alignment horizontal="center" vertical="center"/>
    </xf>
    <xf numFmtId="0" fontId="117" fillId="0" borderId="15" xfId="0" applyFont="1" applyBorder="1" applyAlignment="1">
      <alignment horizontal="center" vertical="center"/>
    </xf>
    <xf numFmtId="0" fontId="117" fillId="0" borderId="8" xfId="0" applyFont="1" applyBorder="1" applyAlignment="1">
      <alignment horizontal="center" vertical="center"/>
    </xf>
    <xf numFmtId="0" fontId="30" fillId="114" borderId="1395" xfId="20" applyFill="1" applyBorder="1" applyAlignment="1">
      <alignment horizontal="center" vertical="center"/>
    </xf>
    <xf numFmtId="0" fontId="30" fillId="114" borderId="13" xfId="20" applyFill="1" applyBorder="1" applyAlignment="1">
      <alignment horizontal="center" vertical="center"/>
    </xf>
    <xf numFmtId="0" fontId="146" fillId="113" borderId="1396" xfId="20" applyFont="1" applyFill="1" applyBorder="1" applyAlignment="1">
      <alignment horizontal="center" vertical="center"/>
    </xf>
    <xf numFmtId="0" fontId="146" fillId="113" borderId="1397" xfId="20" applyFont="1" applyFill="1" applyBorder="1" applyAlignment="1">
      <alignment horizontal="center" vertical="center"/>
    </xf>
    <xf numFmtId="0" fontId="32" fillId="0" borderId="1382" xfId="20" applyFont="1" applyBorder="1" applyAlignment="1">
      <alignment horizontal="right" vertical="center"/>
    </xf>
    <xf numFmtId="0" fontId="30" fillId="0" borderId="1399" xfId="20" applyBorder="1" applyAlignment="1">
      <alignment horizontal="left" wrapText="1"/>
    </xf>
    <xf numFmtId="0" fontId="146" fillId="113" borderId="1399" xfId="20" applyFont="1" applyFill="1" applyBorder="1" applyAlignment="1">
      <alignment horizontal="center" vertical="center"/>
    </xf>
    <xf numFmtId="0" fontId="146" fillId="113" borderId="1398" xfId="20" applyFont="1" applyFill="1" applyBorder="1" applyAlignment="1">
      <alignment horizontal="center" vertical="center"/>
    </xf>
    <xf numFmtId="0" fontId="147" fillId="113" borderId="15" xfId="20" applyFont="1" applyFill="1" applyBorder="1" applyAlignment="1">
      <alignment horizontal="center" vertical="center"/>
    </xf>
    <xf numFmtId="0" fontId="147" fillId="113" borderId="2" xfId="20" applyFont="1" applyFill="1" applyBorder="1" applyAlignment="1">
      <alignment horizontal="center" vertical="center"/>
    </xf>
    <xf numFmtId="0" fontId="139" fillId="0" borderId="1382" xfId="20" applyFont="1" applyBorder="1" applyAlignment="1">
      <alignment horizontal="left" vertical="center" wrapText="1"/>
    </xf>
    <xf numFmtId="0" fontId="139" fillId="0" borderId="0" xfId="20" applyFont="1" applyAlignment="1">
      <alignment horizontal="left" vertical="center" wrapText="1"/>
    </xf>
    <xf numFmtId="0" fontId="139" fillId="0" borderId="7" xfId="20" applyFont="1" applyBorder="1" applyAlignment="1">
      <alignment horizontal="left" vertical="center" wrapText="1"/>
    </xf>
    <xf numFmtId="0" fontId="30" fillId="93" borderId="1395" xfId="20" applyFill="1" applyBorder="1" applyAlignment="1">
      <alignment horizontal="center" vertical="center"/>
    </xf>
    <xf numFmtId="0" fontId="30" fillId="93" borderId="13" xfId="20" applyFill="1" applyBorder="1" applyAlignment="1">
      <alignment horizontal="center" vertical="center"/>
    </xf>
    <xf numFmtId="49" fontId="30" fillId="109" borderId="1394" xfId="20" applyNumberFormat="1" applyFill="1" applyBorder="1" applyAlignment="1">
      <alignment horizontal="left"/>
    </xf>
    <xf numFmtId="0" fontId="30" fillId="114" borderId="1398" xfId="20" applyFill="1" applyBorder="1" applyAlignment="1">
      <alignment horizontal="left" wrapText="1"/>
    </xf>
    <xf numFmtId="0" fontId="30" fillId="114" borderId="1399" xfId="20" applyFill="1" applyBorder="1" applyAlignment="1">
      <alignment horizontal="left" wrapText="1"/>
    </xf>
    <xf numFmtId="0" fontId="30" fillId="114" borderId="15" xfId="20" applyFill="1" applyBorder="1" applyAlignment="1">
      <alignment horizontal="left" wrapText="1"/>
    </xf>
    <xf numFmtId="0" fontId="30" fillId="114" borderId="2" xfId="20" applyFill="1" applyBorder="1" applyAlignment="1">
      <alignment horizontal="left" wrapText="1"/>
    </xf>
    <xf numFmtId="0" fontId="146" fillId="113" borderId="1401" xfId="20" applyFont="1" applyFill="1" applyBorder="1" applyAlignment="1">
      <alignment horizontal="center" vertical="center"/>
    </xf>
    <xf numFmtId="0" fontId="30" fillId="0" borderId="1382" xfId="20" applyBorder="1" applyAlignment="1">
      <alignment horizontal="left"/>
    </xf>
    <xf numFmtId="0" fontId="30" fillId="0" borderId="0" xfId="20" applyAlignment="1">
      <alignment horizontal="left"/>
    </xf>
    <xf numFmtId="0" fontId="30" fillId="0" borderId="7" xfId="20" applyBorder="1" applyAlignment="1">
      <alignment horizontal="left"/>
    </xf>
    <xf numFmtId="0" fontId="30" fillId="0" borderId="7" xfId="20" applyBorder="1" applyAlignment="1">
      <alignment horizontal="left" wrapText="1"/>
    </xf>
    <xf numFmtId="0" fontId="30" fillId="0" borderId="0" xfId="20" applyAlignment="1"/>
    <xf numFmtId="0" fontId="32" fillId="102" borderId="1394" xfId="4" applyFont="1" applyFill="1" applyBorder="1" applyAlignment="1">
      <alignment horizontal="right"/>
    </xf>
    <xf numFmtId="0" fontId="32" fillId="102" borderId="1394" xfId="20" applyFont="1" applyFill="1" applyBorder="1" applyAlignment="1">
      <alignment horizontal="right"/>
    </xf>
    <xf numFmtId="0" fontId="30" fillId="0" borderId="0" xfId="20" applyAlignment="1">
      <alignment horizontal="left" vertical="top" wrapText="1"/>
    </xf>
    <xf numFmtId="0" fontId="30" fillId="0" borderId="7" xfId="20" applyBorder="1" applyAlignment="1">
      <alignment horizontal="left" vertical="top" wrapText="1"/>
    </xf>
    <xf numFmtId="0" fontId="32" fillId="114" borderId="1396" xfId="20" applyFont="1" applyFill="1" applyBorder="1" applyAlignment="1">
      <alignment horizontal="center" vertical="center" wrapText="1"/>
    </xf>
    <xf numFmtId="0" fontId="32" fillId="114" borderId="1401" xfId="20" applyFont="1" applyFill="1" applyBorder="1" applyAlignment="1">
      <alignment horizontal="center" vertical="center" wrapText="1"/>
    </xf>
    <xf numFmtId="0" fontId="32" fillId="114" borderId="1396" xfId="20" applyFont="1" applyFill="1" applyBorder="1" applyAlignment="1">
      <alignment horizontal="center" vertical="center"/>
    </xf>
    <xf numFmtId="0" fontId="32" fillId="114" borderId="1397" xfId="20" applyFont="1" applyFill="1" applyBorder="1" applyAlignment="1">
      <alignment horizontal="center" vertical="center"/>
    </xf>
    <xf numFmtId="0" fontId="32" fillId="114" borderId="1401" xfId="20" applyFont="1" applyFill="1" applyBorder="1" applyAlignment="1">
      <alignment horizontal="center" vertical="center"/>
    </xf>
    <xf numFmtId="0" fontId="30" fillId="0" borderId="1396" xfId="20" applyBorder="1" applyAlignment="1">
      <alignment horizontal="center"/>
    </xf>
    <xf numFmtId="0" fontId="30" fillId="0" borderId="1397" xfId="20" applyBorder="1" applyAlignment="1">
      <alignment horizontal="center"/>
    </xf>
    <xf numFmtId="0" fontId="30" fillId="0" borderId="1401" xfId="20" applyBorder="1" applyAlignment="1">
      <alignment horizontal="center"/>
    </xf>
    <xf numFmtId="0" fontId="125" fillId="0" borderId="1382" xfId="20" applyFont="1" applyBorder="1" applyAlignment="1">
      <alignment horizontal="left" wrapText="1"/>
    </xf>
    <xf numFmtId="0" fontId="125" fillId="0" borderId="0" xfId="20" applyFont="1" applyAlignment="1">
      <alignment horizontal="left" wrapText="1"/>
    </xf>
    <xf numFmtId="0" fontId="125" fillId="0" borderId="7" xfId="20" applyFont="1" applyBorder="1" applyAlignment="1">
      <alignment horizontal="left" wrapText="1"/>
    </xf>
    <xf numFmtId="0" fontId="30" fillId="0" borderId="1382" xfId="20" applyBorder="1" applyAlignment="1">
      <alignment horizontal="left" wrapText="1"/>
    </xf>
    <xf numFmtId="0" fontId="30" fillId="0" borderId="1398" xfId="20" applyBorder="1" applyAlignment="1">
      <alignment horizontal="left" wrapText="1"/>
    </xf>
    <xf numFmtId="0" fontId="30" fillId="0" borderId="1400" xfId="20" applyBorder="1" applyAlignment="1">
      <alignment horizontal="left" wrapText="1"/>
    </xf>
    <xf numFmtId="0" fontId="32" fillId="97" borderId="1396" xfId="4" applyFont="1" applyFill="1" applyBorder="1" applyAlignment="1">
      <alignment horizontal="center" vertical="top"/>
    </xf>
    <xf numFmtId="0" fontId="32" fillId="97" borderId="1397" xfId="4" applyFont="1" applyFill="1" applyBorder="1" applyAlignment="1">
      <alignment horizontal="center" vertical="top"/>
    </xf>
    <xf numFmtId="0" fontId="32" fillId="102" borderId="1396" xfId="4" applyFont="1" applyFill="1" applyBorder="1" applyAlignment="1">
      <alignment horizontal="center" vertical="top"/>
    </xf>
    <xf numFmtId="0" fontId="32" fillId="102" borderId="1397" xfId="4" applyFont="1" applyFill="1" applyBorder="1" applyAlignment="1">
      <alignment horizontal="center" vertical="top"/>
    </xf>
    <xf numFmtId="0" fontId="32" fillId="102" borderId="1401" xfId="4" applyFont="1" applyFill="1" applyBorder="1" applyAlignment="1">
      <alignment horizontal="center" vertical="top"/>
    </xf>
    <xf numFmtId="0" fontId="30" fillId="0" borderId="1396" xfId="20" applyBorder="1" applyAlignment="1">
      <alignment horizontal="left" wrapText="1"/>
    </xf>
    <xf numFmtId="0" fontId="30" fillId="0" borderId="1401" xfId="20" applyBorder="1" applyAlignment="1">
      <alignment horizontal="left" wrapText="1"/>
    </xf>
    <xf numFmtId="0" fontId="32" fillId="114" borderId="15" xfId="20" applyFont="1" applyFill="1" applyBorder="1" applyAlignment="1">
      <alignment horizontal="center"/>
    </xf>
    <xf numFmtId="0" fontId="32" fillId="114" borderId="8" xfId="20" applyFont="1" applyFill="1" applyBorder="1" applyAlignment="1">
      <alignment horizontal="center"/>
    </xf>
    <xf numFmtId="0" fontId="30" fillId="114" borderId="1396" xfId="20" applyFill="1" applyBorder="1" applyAlignment="1">
      <alignment horizontal="left" wrapText="1"/>
    </xf>
    <xf numFmtId="0" fontId="30" fillId="114" borderId="1397" xfId="20" applyFill="1" applyBorder="1" applyAlignment="1">
      <alignment horizontal="left" wrapText="1"/>
    </xf>
    <xf numFmtId="0" fontId="30" fillId="114" borderId="1401" xfId="20" applyFill="1" applyBorder="1" applyAlignment="1">
      <alignment horizontal="left" wrapText="1"/>
    </xf>
    <xf numFmtId="44" fontId="30" fillId="93" borderId="1399" xfId="20" applyNumberFormat="1" applyFill="1" applyBorder="1" applyAlignment="1">
      <alignment horizontal="center"/>
    </xf>
    <xf numFmtId="0" fontId="30" fillId="93" borderId="1399" xfId="20" applyFill="1" applyBorder="1" applyAlignment="1">
      <alignment horizontal="center"/>
    </xf>
    <xf numFmtId="0" fontId="30" fillId="0" borderId="1394" xfId="20" applyBorder="1" applyAlignment="1">
      <alignment horizontal="center" vertical="center"/>
    </xf>
    <xf numFmtId="0" fontId="32" fillId="114" borderId="1395" xfId="20" applyFont="1" applyFill="1" applyBorder="1" applyAlignment="1">
      <alignment horizontal="center" wrapText="1"/>
    </xf>
    <xf numFmtId="0" fontId="32" fillId="97" borderId="1394" xfId="4" applyFont="1" applyFill="1" applyBorder="1" applyAlignment="1">
      <alignment horizontal="right"/>
    </xf>
    <xf numFmtId="49" fontId="30" fillId="109" borderId="1394" xfId="20" applyNumberFormat="1" applyFill="1" applyBorder="1" applyAlignment="1" applyProtection="1">
      <alignment horizontal="left"/>
      <protection locked="0"/>
    </xf>
    <xf numFmtId="166" fontId="30" fillId="0" borderId="1396" xfId="2" applyNumberFormat="1" applyFont="1" applyFill="1" applyBorder="1" applyAlignment="1">
      <alignment horizontal="center"/>
    </xf>
    <xf numFmtId="166" fontId="30" fillId="0" borderId="1397" xfId="2" applyNumberFormat="1" applyFont="1" applyFill="1" applyBorder="1" applyAlignment="1">
      <alignment horizontal="center"/>
    </xf>
    <xf numFmtId="166" fontId="30" fillId="0" borderId="1401" xfId="2" applyNumberFormat="1" applyFont="1" applyFill="1" applyBorder="1" applyAlignment="1">
      <alignment horizontal="center"/>
    </xf>
    <xf numFmtId="0" fontId="30" fillId="0" borderId="1396" xfId="20" applyBorder="1" applyAlignment="1">
      <alignment horizontal="left" vertical="center" wrapText="1"/>
    </xf>
    <xf numFmtId="0" fontId="30" fillId="0" borderId="1397" xfId="20" applyBorder="1" applyAlignment="1">
      <alignment horizontal="left" vertical="center" wrapText="1"/>
    </xf>
    <xf numFmtId="0" fontId="30" fillId="0" borderId="1401" xfId="20" applyBorder="1" applyAlignment="1">
      <alignment horizontal="left" vertical="center" wrapText="1"/>
    </xf>
    <xf numFmtId="0" fontId="124" fillId="0" borderId="1382" xfId="20" applyFont="1" applyBorder="1" applyAlignment="1">
      <alignment horizontal="left" wrapText="1"/>
    </xf>
    <xf numFmtId="0" fontId="124" fillId="0" borderId="0" xfId="20" applyFont="1" applyAlignment="1">
      <alignment horizontal="left" wrapText="1"/>
    </xf>
    <xf numFmtId="0" fontId="124" fillId="0" borderId="7" xfId="20" applyFont="1" applyBorder="1" applyAlignment="1">
      <alignment horizontal="left" wrapText="1"/>
    </xf>
    <xf numFmtId="0" fontId="134" fillId="114" borderId="1396" xfId="20" applyFont="1" applyFill="1" applyBorder="1" applyAlignment="1">
      <alignment horizontal="center"/>
    </xf>
    <xf numFmtId="0" fontId="134" fillId="114" borderId="1397" xfId="20" applyFont="1" applyFill="1" applyBorder="1" applyAlignment="1">
      <alignment horizontal="center"/>
    </xf>
    <xf numFmtId="0" fontId="134" fillId="114" borderId="1401" xfId="20" applyFont="1" applyFill="1" applyBorder="1" applyAlignment="1">
      <alignment horizontal="center"/>
    </xf>
    <xf numFmtId="0" fontId="30" fillId="0" borderId="1394" xfId="20" applyBorder="1" applyAlignment="1">
      <alignment horizontal="left"/>
    </xf>
    <xf numFmtId="49" fontId="30" fillId="97" borderId="1394" xfId="20" applyNumberFormat="1" applyFill="1" applyBorder="1" applyAlignment="1">
      <alignment horizontal="left"/>
    </xf>
    <xf numFmtId="49" fontId="30" fillId="0" borderId="1394" xfId="20" applyNumberFormat="1" applyBorder="1" applyAlignment="1">
      <alignment horizontal="left"/>
    </xf>
    <xf numFmtId="0" fontId="124" fillId="0" borderId="1382" xfId="20" applyFont="1" applyBorder="1" applyAlignment="1">
      <alignment horizontal="left" vertical="center" wrapText="1"/>
    </xf>
    <xf numFmtId="0" fontId="124" fillId="0" borderId="0" xfId="20" applyFont="1" applyAlignment="1">
      <alignment horizontal="left" vertical="center" wrapText="1"/>
    </xf>
    <xf numFmtId="0" fontId="124" fillId="0" borderId="7" xfId="20" applyFont="1" applyBorder="1" applyAlignment="1">
      <alignment horizontal="left" vertical="center" wrapText="1"/>
    </xf>
    <xf numFmtId="0" fontId="32" fillId="0" borderId="1396" xfId="20" applyFont="1" applyBorder="1" applyAlignment="1">
      <alignment horizontal="right"/>
    </xf>
    <xf numFmtId="0" fontId="32" fillId="0" borderId="1397" xfId="20" applyFont="1" applyBorder="1" applyAlignment="1">
      <alignment horizontal="right"/>
    </xf>
    <xf numFmtId="0" fontId="32" fillId="0" borderId="1401" xfId="20" applyFont="1" applyBorder="1" applyAlignment="1">
      <alignment horizontal="right"/>
    </xf>
    <xf numFmtId="0" fontId="30" fillId="114" borderId="15" xfId="20" applyFill="1" applyBorder="1" applyAlignment="1">
      <alignment horizontal="center"/>
    </xf>
    <xf numFmtId="0" fontId="30" fillId="114" borderId="2" xfId="20" applyFill="1" applyBorder="1" applyAlignment="1">
      <alignment horizontal="center"/>
    </xf>
    <xf numFmtId="0" fontId="30" fillId="114" borderId="8" xfId="20" applyFill="1" applyBorder="1" applyAlignment="1">
      <alignment horizontal="center"/>
    </xf>
    <xf numFmtId="0" fontId="30" fillId="114" borderId="1398" xfId="20" applyFill="1" applyBorder="1" applyAlignment="1">
      <alignment horizontal="center"/>
    </xf>
    <xf numFmtId="0" fontId="30" fillId="114" borderId="1399" xfId="20" applyFill="1" applyBorder="1" applyAlignment="1">
      <alignment horizontal="center"/>
    </xf>
    <xf numFmtId="0" fontId="30" fillId="114" borderId="1400" xfId="20" applyFill="1" applyBorder="1" applyAlignment="1">
      <alignment horizontal="center"/>
    </xf>
    <xf numFmtId="0" fontId="30" fillId="114" borderId="15" xfId="20" applyFill="1" applyBorder="1" applyAlignment="1">
      <alignment horizontal="center" vertical="center" wrapText="1"/>
    </xf>
    <xf numFmtId="0" fontId="30" fillId="114" borderId="8" xfId="20" applyFill="1" applyBorder="1" applyAlignment="1">
      <alignment horizontal="center" vertical="center" wrapText="1"/>
    </xf>
    <xf numFmtId="0" fontId="32" fillId="97" borderId="1394" xfId="20" applyFont="1" applyFill="1" applyBorder="1" applyAlignment="1">
      <alignment horizontal="left"/>
    </xf>
    <xf numFmtId="0" fontId="32" fillId="93" borderId="1396" xfId="20" applyFont="1" applyFill="1" applyBorder="1" applyAlignment="1">
      <alignment horizontal="left" wrapText="1"/>
    </xf>
    <xf numFmtId="0" fontId="32" fillId="93" borderId="1397" xfId="20" applyFont="1" applyFill="1" applyBorder="1" applyAlignment="1">
      <alignment horizontal="left" wrapText="1"/>
    </xf>
    <xf numFmtId="0" fontId="32" fillId="93" borderId="1401" xfId="20" applyFont="1" applyFill="1" applyBorder="1" applyAlignment="1">
      <alignment horizontal="left" wrapText="1"/>
    </xf>
    <xf numFmtId="0" fontId="139" fillId="0" borderId="0" xfId="20" applyFont="1" applyAlignment="1">
      <alignment horizontal="left" vertical="top" wrapText="1"/>
    </xf>
    <xf numFmtId="0" fontId="139" fillId="0" borderId="7" xfId="20" applyFont="1" applyBorder="1" applyAlignment="1">
      <alignment horizontal="left" vertical="top" wrapText="1"/>
    </xf>
    <xf numFmtId="0" fontId="30" fillId="114" borderId="1396" xfId="20" applyFill="1" applyBorder="1" applyAlignment="1">
      <alignment horizontal="center" vertical="center" wrapText="1"/>
    </xf>
    <xf numFmtId="0" fontId="30" fillId="114" borderId="1401" xfId="20" applyFill="1" applyBorder="1" applyAlignment="1">
      <alignment horizontal="center" vertical="center" wrapText="1"/>
    </xf>
    <xf numFmtId="0" fontId="32" fillId="0" borderId="0" xfId="20" applyFont="1" applyAlignment="1">
      <alignment horizontal="left" vertical="top" wrapText="1"/>
    </xf>
    <xf numFmtId="0" fontId="32" fillId="0" borderId="7" xfId="20" applyFont="1" applyBorder="1" applyAlignment="1">
      <alignment horizontal="left" vertical="top" wrapText="1"/>
    </xf>
    <xf numFmtId="0" fontId="30" fillId="0" borderId="13" xfId="20" applyBorder="1" applyAlignment="1"/>
    <xf numFmtId="0" fontId="30" fillId="0" borderId="1394" xfId="20" applyBorder="1" applyAlignment="1"/>
    <xf numFmtId="0" fontId="30" fillId="114" borderId="1396" xfId="20" applyFill="1" applyBorder="1" applyAlignment="1">
      <alignment horizontal="center" vertical="center"/>
    </xf>
    <xf numFmtId="0" fontId="30" fillId="114" borderId="1401" xfId="20" applyFill="1" applyBorder="1" applyAlignment="1">
      <alignment horizontal="center" vertical="center"/>
    </xf>
    <xf numFmtId="0" fontId="32" fillId="0" borderId="1394" xfId="20" applyFont="1" applyBorder="1" applyAlignment="1">
      <alignment horizontal="left"/>
    </xf>
    <xf numFmtId="0" fontId="30" fillId="0" borderId="1396" xfId="7" applyBorder="1" applyAlignment="1"/>
    <xf numFmtId="0" fontId="30" fillId="0" borderId="1397" xfId="7" applyBorder="1" applyAlignment="1"/>
    <xf numFmtId="0" fontId="30" fillId="0" borderId="1401" xfId="7" applyBorder="1" applyAlignment="1"/>
    <xf numFmtId="0" fontId="41" fillId="46" borderId="1394" xfId="3376" applyFont="1" applyBorder="1" applyAlignment="1"/>
    <xf numFmtId="0" fontId="30" fillId="6" borderId="15" xfId="7" applyFill="1" applyBorder="1" applyAlignment="1"/>
    <xf numFmtId="0" fontId="30" fillId="6" borderId="2" xfId="7" applyFill="1" applyBorder="1" applyAlignment="1"/>
    <xf numFmtId="0" fontId="30" fillId="6" borderId="8" xfId="7" applyFill="1" applyBorder="1" applyAlignment="1"/>
    <xf numFmtId="0" fontId="30" fillId="6" borderId="1396" xfId="7" applyFill="1" applyBorder="1" applyAlignment="1"/>
    <xf numFmtId="0" fontId="30" fillId="6" borderId="1397" xfId="7" applyFill="1" applyBorder="1" applyAlignment="1"/>
    <xf numFmtId="0" fontId="30" fillId="6" borderId="1401" xfId="7" applyFill="1" applyBorder="1" applyAlignment="1"/>
    <xf numFmtId="0" fontId="32" fillId="0" borderId="1394" xfId="7" applyFont="1" applyBorder="1" applyAlignment="1">
      <alignment horizontal="center" vertical="center" wrapText="1"/>
    </xf>
    <xf numFmtId="0" fontId="32" fillId="0" borderId="1394" xfId="7" applyFont="1" applyBorder="1" applyAlignment="1">
      <alignment horizontal="right"/>
    </xf>
    <xf numFmtId="0" fontId="30" fillId="0" borderId="15" xfId="7" applyBorder="1" applyAlignment="1"/>
    <xf numFmtId="0" fontId="30" fillId="0" borderId="2" xfId="7" applyBorder="1" applyAlignment="1"/>
    <xf numFmtId="0" fontId="30" fillId="0" borderId="8" xfId="7" applyBorder="1" applyAlignment="1"/>
    <xf numFmtId="0" fontId="32" fillId="0" borderId="1394" xfId="7" applyFont="1" applyBorder="1" applyAlignment="1">
      <alignment horizontal="center" vertical="center"/>
    </xf>
    <xf numFmtId="0" fontId="30" fillId="0" borderId="1398" xfId="7" applyBorder="1" applyAlignment="1">
      <alignment horizontal="left"/>
    </xf>
    <xf numFmtId="0" fontId="30" fillId="0" borderId="1399" xfId="7" applyBorder="1" applyAlignment="1">
      <alignment horizontal="left"/>
    </xf>
    <xf numFmtId="0" fontId="30" fillId="0" borderId="1400" xfId="7" applyBorder="1" applyAlignment="1">
      <alignment horizontal="left"/>
    </xf>
    <xf numFmtId="0" fontId="30" fillId="0" borderId="1396" xfId="7" applyBorder="1" applyAlignment="1">
      <alignment horizontal="left"/>
    </xf>
    <xf numFmtId="0" fontId="30" fillId="0" borderId="1397" xfId="7" applyBorder="1" applyAlignment="1">
      <alignment horizontal="left"/>
    </xf>
    <xf numFmtId="0" fontId="30" fillId="0" borderId="1401" xfId="7" applyBorder="1" applyAlignment="1">
      <alignment horizontal="left"/>
    </xf>
    <xf numFmtId="0" fontId="30" fillId="0" borderId="15" xfId="7" applyBorder="1" applyAlignment="1">
      <alignment horizontal="left"/>
    </xf>
    <xf numFmtId="0" fontId="30" fillId="0" borderId="2" xfId="7" applyBorder="1" applyAlignment="1">
      <alignment horizontal="left"/>
    </xf>
    <xf numFmtId="0" fontId="30" fillId="0" borderId="8" xfId="7" applyBorder="1" applyAlignment="1">
      <alignment horizontal="left"/>
    </xf>
    <xf numFmtId="176" fontId="30" fillId="0" borderId="1398" xfId="8" applyNumberFormat="1" applyBorder="1" applyAlignment="1">
      <alignment horizontal="center" vertical="center"/>
    </xf>
    <xf numFmtId="176" fontId="30" fillId="0" borderId="1399" xfId="8" applyNumberFormat="1" applyBorder="1" applyAlignment="1">
      <alignment horizontal="center" vertical="center"/>
    </xf>
    <xf numFmtId="176" fontId="30" fillId="0" borderId="1400" xfId="8" applyNumberFormat="1" applyBorder="1" applyAlignment="1">
      <alignment horizontal="center" vertical="center"/>
    </xf>
    <xf numFmtId="176" fontId="30" fillId="0" borderId="1382" xfId="8" applyNumberFormat="1" applyBorder="1" applyAlignment="1">
      <alignment horizontal="center" vertical="center"/>
    </xf>
    <xf numFmtId="176" fontId="30" fillId="0" borderId="0" xfId="8" applyNumberFormat="1" applyAlignment="1">
      <alignment horizontal="center" vertical="center"/>
    </xf>
    <xf numFmtId="176" fontId="30" fillId="0" borderId="7" xfId="8" applyNumberFormat="1" applyBorder="1" applyAlignment="1">
      <alignment horizontal="center" vertical="center"/>
    </xf>
    <xf numFmtId="176" fontId="30" fillId="0" borderId="15" xfId="8" applyNumberFormat="1" applyBorder="1" applyAlignment="1">
      <alignment horizontal="center" vertical="center"/>
    </xf>
    <xf numFmtId="176" fontId="30" fillId="0" borderId="2" xfId="8" applyNumberFormat="1" applyBorder="1" applyAlignment="1">
      <alignment horizontal="center" vertical="center"/>
    </xf>
    <xf numFmtId="176" fontId="30" fillId="0" borderId="8" xfId="8" applyNumberFormat="1" applyBorder="1" applyAlignment="1">
      <alignment horizontal="center" vertical="center"/>
    </xf>
    <xf numFmtId="0" fontId="30" fillId="6" borderId="1398" xfId="7" applyFill="1" applyBorder="1" applyAlignment="1"/>
    <xf numFmtId="0" fontId="30" fillId="6" borderId="1399" xfId="7" applyFill="1" applyBorder="1" applyAlignment="1"/>
    <xf numFmtId="0" fontId="30" fillId="6" borderId="1400" xfId="7" applyFill="1" applyBorder="1" applyAlignment="1"/>
    <xf numFmtId="0" fontId="41" fillId="46" borderId="1396" xfId="3381" applyFont="1" applyBorder="1" applyAlignment="1" applyProtection="1">
      <protection locked="0"/>
    </xf>
    <xf numFmtId="0" fontId="41" fillId="46" borderId="1397" xfId="3381" applyFont="1" applyBorder="1" applyAlignment="1" applyProtection="1">
      <protection locked="0"/>
    </xf>
    <xf numFmtId="0" fontId="41" fillId="46" borderId="1401" xfId="3381" applyFont="1" applyBorder="1" applyAlignment="1" applyProtection="1">
      <protection locked="0"/>
    </xf>
    <xf numFmtId="0" fontId="30" fillId="0" borderId="1398" xfId="7" applyBorder="1" applyAlignment="1"/>
    <xf numFmtId="0" fontId="30" fillId="0" borderId="1399" xfId="7" applyBorder="1" applyAlignment="1"/>
    <xf numFmtId="0" fontId="30" fillId="0" borderId="1400" xfId="7" applyBorder="1" applyAlignment="1"/>
    <xf numFmtId="0" fontId="41" fillId="46" borderId="1394" xfId="3381" applyFont="1" applyBorder="1" applyAlignment="1" applyProtection="1">
      <protection locked="0"/>
    </xf>
    <xf numFmtId="0" fontId="41" fillId="46" borderId="1395" xfId="3376" applyFont="1" applyBorder="1" applyAlignment="1"/>
    <xf numFmtId="0" fontId="32" fillId="99" borderId="1394" xfId="5" applyFont="1" applyFill="1" applyBorder="1" applyAlignment="1">
      <alignment horizontal="left" vertical="center" wrapText="1"/>
    </xf>
    <xf numFmtId="0" fontId="32" fillId="114" borderId="1394" xfId="4" applyFont="1" applyFill="1" applyBorder="1" applyAlignment="1">
      <alignment horizontal="center" vertical="center" wrapText="1"/>
    </xf>
    <xf numFmtId="0" fontId="32" fillId="108" borderId="1394" xfId="5" applyFont="1" applyFill="1" applyBorder="1" applyAlignment="1">
      <alignment horizontal="left" vertical="center"/>
    </xf>
    <xf numFmtId="0" fontId="32" fillId="107" borderId="1394" xfId="5" applyFont="1" applyFill="1" applyBorder="1" applyAlignment="1">
      <alignment horizontal="left" vertical="center" wrapText="1"/>
    </xf>
    <xf numFmtId="0" fontId="32" fillId="108" borderId="1394" xfId="5" applyFont="1" applyFill="1" applyBorder="1" applyAlignment="1">
      <alignment horizontal="center" vertical="center"/>
    </xf>
    <xf numFmtId="0" fontId="32" fillId="107" borderId="1394" xfId="5" applyFont="1" applyFill="1" applyBorder="1" applyAlignment="1">
      <alignment horizontal="center" vertical="center" wrapText="1"/>
    </xf>
    <xf numFmtId="0" fontId="32" fillId="99" borderId="1394" xfId="5" applyFont="1" applyFill="1" applyBorder="1" applyAlignment="1">
      <alignment horizontal="center"/>
    </xf>
    <xf numFmtId="197" fontId="30" fillId="0" borderId="1396" xfId="7" applyNumberFormat="1" applyBorder="1" applyAlignment="1">
      <alignment horizontal="left"/>
    </xf>
    <xf numFmtId="197" fontId="30" fillId="0" borderId="1397" xfId="7" applyNumberFormat="1" applyBorder="1" applyAlignment="1">
      <alignment horizontal="left"/>
    </xf>
    <xf numFmtId="197" fontId="30" fillId="0" borderId="1401" xfId="7" applyNumberFormat="1" applyBorder="1" applyAlignment="1">
      <alignment horizontal="left"/>
    </xf>
    <xf numFmtId="0" fontId="30" fillId="0" borderId="1394" xfId="7" applyBorder="1" applyAlignment="1">
      <alignment horizontal="center" vertical="center"/>
    </xf>
    <xf numFmtId="0" fontId="32" fillId="108" borderId="1395" xfId="5" applyFont="1" applyFill="1" applyBorder="1" applyAlignment="1">
      <alignment horizontal="center"/>
    </xf>
    <xf numFmtId="0" fontId="32" fillId="107" borderId="1395" xfId="5" applyFont="1" applyFill="1" applyBorder="1" applyAlignment="1">
      <alignment horizontal="center"/>
    </xf>
    <xf numFmtId="0" fontId="32" fillId="99" borderId="1395" xfId="5" applyFont="1" applyFill="1" applyBorder="1" applyAlignment="1">
      <alignment horizontal="center"/>
    </xf>
    <xf numFmtId="197" fontId="30" fillId="0" borderId="1394" xfId="7" applyNumberFormat="1" applyBorder="1" applyAlignment="1">
      <alignment horizontal="left"/>
    </xf>
    <xf numFmtId="0" fontId="32" fillId="99" borderId="1394" xfId="5" applyFont="1" applyFill="1" applyBorder="1" applyAlignment="1">
      <alignment horizontal="center" vertical="center"/>
    </xf>
    <xf numFmtId="0" fontId="32" fillId="107" borderId="1394" xfId="5" applyFont="1" applyFill="1" applyBorder="1" applyAlignment="1">
      <alignment horizontal="center" vertical="center"/>
    </xf>
    <xf numFmtId="197" fontId="30" fillId="0" borderId="15" xfId="7" applyNumberFormat="1" applyBorder="1" applyAlignment="1">
      <alignment horizontal="left"/>
    </xf>
    <xf numFmtId="197" fontId="30" fillId="0" borderId="2" xfId="7" applyNumberFormat="1" applyBorder="1" applyAlignment="1">
      <alignment horizontal="left"/>
    </xf>
    <xf numFmtId="197" fontId="30" fillId="0" borderId="8" xfId="7" applyNumberFormat="1" applyBorder="1" applyAlignment="1">
      <alignment horizontal="left"/>
    </xf>
    <xf numFmtId="10" fontId="30" fillId="0" borderId="3" xfId="3" applyNumberFormat="1" applyFont="1" applyFill="1" applyBorder="1" applyAlignment="1">
      <alignment horizontal="center" vertical="center" wrapText="1"/>
    </xf>
    <xf numFmtId="10" fontId="30" fillId="0" borderId="17" xfId="3" applyNumberFormat="1" applyFont="1" applyFill="1" applyBorder="1" applyAlignment="1">
      <alignment horizontal="center" vertical="center" wrapText="1"/>
    </xf>
    <xf numFmtId="0" fontId="30" fillId="0" borderId="3" xfId="7" applyBorder="1" applyAlignment="1">
      <alignment horizontal="center" vertical="center" wrapText="1"/>
    </xf>
    <xf numFmtId="0" fontId="30" fillId="0" borderId="17" xfId="7" applyBorder="1" applyAlignment="1">
      <alignment horizontal="center" vertical="center" wrapText="1"/>
    </xf>
    <xf numFmtId="0" fontId="30" fillId="0" borderId="1395" xfId="7" applyBorder="1" applyAlignment="1">
      <alignment horizontal="center" vertical="center" wrapText="1"/>
    </xf>
    <xf numFmtId="0" fontId="30" fillId="0" borderId="13" xfId="7" applyBorder="1" applyAlignment="1">
      <alignment horizontal="center" vertical="center" wrapText="1"/>
    </xf>
    <xf numFmtId="0" fontId="30" fillId="0" borderId="1376" xfId="7" applyBorder="1" applyAlignment="1">
      <alignment horizontal="center" vertical="center"/>
    </xf>
    <xf numFmtId="0" fontId="30" fillId="0" borderId="1371" xfId="7" applyBorder="1" applyAlignment="1">
      <alignment horizontal="center" vertical="center"/>
    </xf>
    <xf numFmtId="0" fontId="30" fillId="0" borderId="1380" xfId="7" applyBorder="1" applyAlignment="1">
      <alignment horizontal="center" vertical="center"/>
    </xf>
    <xf numFmtId="0" fontId="30" fillId="0" borderId="1377" xfId="7" applyBorder="1" applyAlignment="1">
      <alignment horizontal="center" vertical="center"/>
    </xf>
    <xf numFmtId="0" fontId="30" fillId="0" borderId="12" xfId="7" applyBorder="1" applyAlignment="1">
      <alignment horizontal="center" vertical="center"/>
    </xf>
    <xf numFmtId="0" fontId="30" fillId="0" borderId="1369" xfId="7" applyBorder="1" applyAlignment="1">
      <alignment horizontal="center" vertical="center"/>
    </xf>
    <xf numFmtId="0" fontId="30" fillId="0" borderId="1384" xfId="7" applyBorder="1" applyAlignment="1">
      <alignment horizontal="center" vertical="center" wrapText="1"/>
    </xf>
    <xf numFmtId="0" fontId="30" fillId="0" borderId="16" xfId="7" applyBorder="1" applyAlignment="1">
      <alignment horizontal="center" vertical="center" wrapText="1"/>
    </xf>
    <xf numFmtId="0" fontId="30" fillId="0" borderId="1378" xfId="7" applyBorder="1" applyAlignment="1">
      <alignment horizontal="center" vertical="center" wrapText="1"/>
    </xf>
    <xf numFmtId="0" fontId="30" fillId="0" borderId="1370" xfId="7" applyBorder="1" applyAlignment="1">
      <alignment horizontal="center" vertical="center" wrapText="1"/>
    </xf>
    <xf numFmtId="0" fontId="41" fillId="0" borderId="1381" xfId="44144" applyBorder="1" applyAlignment="1">
      <alignment horizontal="left" vertical="center" wrapText="1"/>
    </xf>
    <xf numFmtId="0" fontId="41" fillId="0" borderId="13" xfId="44144" applyBorder="1" applyAlignment="1">
      <alignment horizontal="left" vertical="center" wrapText="1"/>
    </xf>
    <xf numFmtId="0" fontId="7" fillId="93" borderId="1394" xfId="0" applyFont="1" applyFill="1" applyBorder="1" applyAlignment="1">
      <alignment horizontal="center" vertical="top"/>
    </xf>
    <xf numFmtId="183" fontId="30" fillId="0" borderId="1405" xfId="44716" applyNumberFormat="1" applyFont="1" applyFill="1" applyBorder="1" applyAlignment="1">
      <alignment horizontal="center" vertical="top"/>
    </xf>
    <xf numFmtId="183" fontId="30" fillId="0" borderId="1406" xfId="44716" applyNumberFormat="1" applyFont="1" applyFill="1" applyBorder="1" applyAlignment="1">
      <alignment horizontal="center" vertical="top"/>
    </xf>
    <xf numFmtId="183" fontId="30" fillId="0" borderId="1407" xfId="44716" applyNumberFormat="1" applyFont="1" applyFill="1" applyBorder="1" applyAlignment="1">
      <alignment horizontal="center" vertical="top"/>
    </xf>
  </cellXfs>
  <cellStyles count="44868">
    <cellStyle name="20% - Accent1" xfId="44171" builtinId="30"/>
    <cellStyle name="20% - Accent1 10" xfId="44266" xr:uid="{00000000-0005-0000-0000-000001000000}"/>
    <cellStyle name="20% - Accent1 11" xfId="44285" xr:uid="{00000000-0005-0000-0000-000002000000}"/>
    <cellStyle name="20% - Accent1 12" xfId="44818" xr:uid="{C94A18AF-FB73-4AA8-B3C7-171C9D641865}"/>
    <cellStyle name="20% - Accent1 2" xfId="43" xr:uid="{00000000-0005-0000-0000-000003000000}"/>
    <cellStyle name="20% - Accent1 2 2" xfId="3296" xr:uid="{00000000-0005-0000-0000-000004000000}"/>
    <cellStyle name="20% - Accent1 2 2 2" xfId="3297" xr:uid="{00000000-0005-0000-0000-000005000000}"/>
    <cellStyle name="20% - Accent1 2 2 3" xfId="3298" xr:uid="{00000000-0005-0000-0000-000006000000}"/>
    <cellStyle name="20% - Accent1 2 2 4" xfId="3299" xr:uid="{00000000-0005-0000-0000-000007000000}"/>
    <cellStyle name="20% - Accent1 2 2 5" xfId="3300" xr:uid="{00000000-0005-0000-0000-000008000000}"/>
    <cellStyle name="20% - Accent1 2 2 6" xfId="3301" xr:uid="{00000000-0005-0000-0000-000009000000}"/>
    <cellStyle name="20% - Accent1 2 3" xfId="3302" xr:uid="{00000000-0005-0000-0000-00000A000000}"/>
    <cellStyle name="20% - Accent1 2 3 2" xfId="3303" xr:uid="{00000000-0005-0000-0000-00000B000000}"/>
    <cellStyle name="20% - Accent1 2 3 3" xfId="3304" xr:uid="{00000000-0005-0000-0000-00000C000000}"/>
    <cellStyle name="20% - Accent1 2 3 4" xfId="3305" xr:uid="{00000000-0005-0000-0000-00000D000000}"/>
    <cellStyle name="20% - Accent1 2 4" xfId="3306" xr:uid="{00000000-0005-0000-0000-00000E000000}"/>
    <cellStyle name="20% - Accent1 2 5" xfId="3307" xr:uid="{00000000-0005-0000-0000-00000F000000}"/>
    <cellStyle name="20% - Accent1 2 6" xfId="3308" xr:uid="{00000000-0005-0000-0000-000010000000}"/>
    <cellStyle name="20% - Accent1 3" xfId="44" xr:uid="{00000000-0005-0000-0000-000011000000}"/>
    <cellStyle name="20% - Accent1 3 2" xfId="3309" xr:uid="{00000000-0005-0000-0000-000012000000}"/>
    <cellStyle name="20% - Accent1 3 2 2" xfId="3310" xr:uid="{00000000-0005-0000-0000-000013000000}"/>
    <cellStyle name="20% - Accent1 3 2 2 2" xfId="3311" xr:uid="{00000000-0005-0000-0000-000014000000}"/>
    <cellStyle name="20% - Accent1 3 2 2 2 2" xfId="12769" xr:uid="{00000000-0005-0000-0000-000015000000}"/>
    <cellStyle name="20% - Accent1 3 2 2 3" xfId="3312" xr:uid="{00000000-0005-0000-0000-000016000000}"/>
    <cellStyle name="20% - Accent1 3 2 2 3 2" xfId="12770" xr:uid="{00000000-0005-0000-0000-000017000000}"/>
    <cellStyle name="20% - Accent1 3 2 2 4" xfId="12771" xr:uid="{00000000-0005-0000-0000-000018000000}"/>
    <cellStyle name="20% - Accent1 3 2 3" xfId="3313" xr:uid="{00000000-0005-0000-0000-000019000000}"/>
    <cellStyle name="20% - Accent1 3 2 4" xfId="3314" xr:uid="{00000000-0005-0000-0000-00001A000000}"/>
    <cellStyle name="20% - Accent1 3 2 4 2" xfId="12772" xr:uid="{00000000-0005-0000-0000-00001B000000}"/>
    <cellStyle name="20% - Accent1 3 2 5" xfId="3315" xr:uid="{00000000-0005-0000-0000-00001C000000}"/>
    <cellStyle name="20% - Accent1 3 2 6" xfId="12773" xr:uid="{00000000-0005-0000-0000-00001D000000}"/>
    <cellStyle name="20% - Accent1 3 3" xfId="3316" xr:uid="{00000000-0005-0000-0000-00001E000000}"/>
    <cellStyle name="20% - Accent1 3 3 2" xfId="3317" xr:uid="{00000000-0005-0000-0000-00001F000000}"/>
    <cellStyle name="20% - Accent1 3 3 2 2" xfId="3318" xr:uid="{00000000-0005-0000-0000-000020000000}"/>
    <cellStyle name="20% - Accent1 3 3 2 2 2" xfId="12774" xr:uid="{00000000-0005-0000-0000-000021000000}"/>
    <cellStyle name="20% - Accent1 3 3 2 3" xfId="12775" xr:uid="{00000000-0005-0000-0000-000022000000}"/>
    <cellStyle name="20% - Accent1 3 3 3" xfId="3319" xr:uid="{00000000-0005-0000-0000-000023000000}"/>
    <cellStyle name="20% - Accent1 3 3 3 2" xfId="12776" xr:uid="{00000000-0005-0000-0000-000024000000}"/>
    <cellStyle name="20% - Accent1 3 3 4" xfId="3320" xr:uid="{00000000-0005-0000-0000-000025000000}"/>
    <cellStyle name="20% - Accent1 3 3 4 2" xfId="12777" xr:uid="{00000000-0005-0000-0000-000026000000}"/>
    <cellStyle name="20% - Accent1 3 3 5" xfId="12778" xr:uid="{00000000-0005-0000-0000-000027000000}"/>
    <cellStyle name="20% - Accent1 3 4" xfId="3321" xr:uid="{00000000-0005-0000-0000-000028000000}"/>
    <cellStyle name="20% - Accent1 3 4 2" xfId="3322" xr:uid="{00000000-0005-0000-0000-000029000000}"/>
    <cellStyle name="20% - Accent1 3 4 2 2" xfId="12779" xr:uid="{00000000-0005-0000-0000-00002A000000}"/>
    <cellStyle name="20% - Accent1 3 4 3" xfId="3323" xr:uid="{00000000-0005-0000-0000-00002B000000}"/>
    <cellStyle name="20% - Accent1 3 4 3 2" xfId="12780" xr:uid="{00000000-0005-0000-0000-00002C000000}"/>
    <cellStyle name="20% - Accent1 3 4 4" xfId="12781" xr:uid="{00000000-0005-0000-0000-00002D000000}"/>
    <cellStyle name="20% - Accent1 3 5" xfId="3324" xr:uid="{00000000-0005-0000-0000-00002E000000}"/>
    <cellStyle name="20% - Accent1 3 5 2" xfId="3325" xr:uid="{00000000-0005-0000-0000-00002F000000}"/>
    <cellStyle name="20% - Accent1 3 5 2 2" xfId="12782" xr:uid="{00000000-0005-0000-0000-000030000000}"/>
    <cellStyle name="20% - Accent1 3 5 3" xfId="3326" xr:uid="{00000000-0005-0000-0000-000031000000}"/>
    <cellStyle name="20% - Accent1 3 5 4" xfId="12783" xr:uid="{00000000-0005-0000-0000-000032000000}"/>
    <cellStyle name="20% - Accent1 3 6" xfId="3327" xr:uid="{00000000-0005-0000-0000-000033000000}"/>
    <cellStyle name="20% - Accent1 3 6 2" xfId="12784" xr:uid="{00000000-0005-0000-0000-000034000000}"/>
    <cellStyle name="20% - Accent1 3 7" xfId="3328" xr:uid="{00000000-0005-0000-0000-000035000000}"/>
    <cellStyle name="20% - Accent1 3 8" xfId="3329" xr:uid="{00000000-0005-0000-0000-000036000000}"/>
    <cellStyle name="20% - Accent1 3 8 2" xfId="12785" xr:uid="{00000000-0005-0000-0000-000037000000}"/>
    <cellStyle name="20% - Accent1 4" xfId="3330" xr:uid="{00000000-0005-0000-0000-000038000000}"/>
    <cellStyle name="20% - Accent1 5" xfId="3331" xr:uid="{00000000-0005-0000-0000-000039000000}"/>
    <cellStyle name="20% - Accent1 6" xfId="3332" xr:uid="{00000000-0005-0000-0000-00003A000000}"/>
    <cellStyle name="20% - Accent1 7" xfId="3333" xr:uid="{00000000-0005-0000-0000-00003B000000}"/>
    <cellStyle name="20% - Accent1 8" xfId="44218" xr:uid="{00000000-0005-0000-0000-00003C000000}"/>
    <cellStyle name="20% - Accent1 9" xfId="44251" xr:uid="{00000000-0005-0000-0000-00003D000000}"/>
    <cellStyle name="20% - Accent2" xfId="44197" builtinId="34" customBuiltin="1"/>
    <cellStyle name="20% - Accent2 10" xfId="44822" xr:uid="{D5BD6283-8E1C-455E-B436-3855D83E4144}"/>
    <cellStyle name="20% - Accent2 2" xfId="45" xr:uid="{00000000-0005-0000-0000-00003F000000}"/>
    <cellStyle name="20% - Accent2 2 2" xfId="3334" xr:uid="{00000000-0005-0000-0000-000040000000}"/>
    <cellStyle name="20% - Accent2 2 2 2" xfId="3335" xr:uid="{00000000-0005-0000-0000-000041000000}"/>
    <cellStyle name="20% - Accent2 2 2 3" xfId="3336" xr:uid="{00000000-0005-0000-0000-000042000000}"/>
    <cellStyle name="20% - Accent2 2 2 4" xfId="3337" xr:uid="{00000000-0005-0000-0000-000043000000}"/>
    <cellStyle name="20% - Accent2 2 2 5" xfId="3338" xr:uid="{00000000-0005-0000-0000-000044000000}"/>
    <cellStyle name="20% - Accent2 2 2 6" xfId="3339" xr:uid="{00000000-0005-0000-0000-000045000000}"/>
    <cellStyle name="20% - Accent2 2 3" xfId="3340" xr:uid="{00000000-0005-0000-0000-000046000000}"/>
    <cellStyle name="20% - Accent2 2 3 2" xfId="3341" xr:uid="{00000000-0005-0000-0000-000047000000}"/>
    <cellStyle name="20% - Accent2 2 3 3" xfId="3342" xr:uid="{00000000-0005-0000-0000-000048000000}"/>
    <cellStyle name="20% - Accent2 2 3 4" xfId="3343" xr:uid="{00000000-0005-0000-0000-000049000000}"/>
    <cellStyle name="20% - Accent2 2 4" xfId="3344" xr:uid="{00000000-0005-0000-0000-00004A000000}"/>
    <cellStyle name="20% - Accent2 2 5" xfId="3345" xr:uid="{00000000-0005-0000-0000-00004B000000}"/>
    <cellStyle name="20% - Accent2 2 6" xfId="3346" xr:uid="{00000000-0005-0000-0000-00004C000000}"/>
    <cellStyle name="20% - Accent2 3" xfId="46" xr:uid="{00000000-0005-0000-0000-00004D000000}"/>
    <cellStyle name="20% - Accent2 3 2" xfId="3347" xr:uid="{00000000-0005-0000-0000-00004E000000}"/>
    <cellStyle name="20% - Accent2 3 2 2" xfId="3348" xr:uid="{00000000-0005-0000-0000-00004F000000}"/>
    <cellStyle name="20% - Accent2 3 2 2 2" xfId="3349" xr:uid="{00000000-0005-0000-0000-000050000000}"/>
    <cellStyle name="20% - Accent2 3 2 2 2 2" xfId="12786" xr:uid="{00000000-0005-0000-0000-000051000000}"/>
    <cellStyle name="20% - Accent2 3 2 2 3" xfId="3350" xr:uid="{00000000-0005-0000-0000-000052000000}"/>
    <cellStyle name="20% - Accent2 3 2 2 3 2" xfId="12787" xr:uid="{00000000-0005-0000-0000-000053000000}"/>
    <cellStyle name="20% - Accent2 3 2 2 4" xfId="12788" xr:uid="{00000000-0005-0000-0000-000054000000}"/>
    <cellStyle name="20% - Accent2 3 2 3" xfId="3351" xr:uid="{00000000-0005-0000-0000-000055000000}"/>
    <cellStyle name="20% - Accent2 3 2 4" xfId="3352" xr:uid="{00000000-0005-0000-0000-000056000000}"/>
    <cellStyle name="20% - Accent2 3 2 4 2" xfId="12789" xr:uid="{00000000-0005-0000-0000-000057000000}"/>
    <cellStyle name="20% - Accent2 3 2 5" xfId="3353" xr:uid="{00000000-0005-0000-0000-000058000000}"/>
    <cellStyle name="20% - Accent2 3 2 6" xfId="12790" xr:uid="{00000000-0005-0000-0000-000059000000}"/>
    <cellStyle name="20% - Accent2 3 3" xfId="3354" xr:uid="{00000000-0005-0000-0000-00005A000000}"/>
    <cellStyle name="20% - Accent2 3 3 2" xfId="3355" xr:uid="{00000000-0005-0000-0000-00005B000000}"/>
    <cellStyle name="20% - Accent2 3 3 2 2" xfId="3356" xr:uid="{00000000-0005-0000-0000-00005C000000}"/>
    <cellStyle name="20% - Accent2 3 3 2 2 2" xfId="12791" xr:uid="{00000000-0005-0000-0000-00005D000000}"/>
    <cellStyle name="20% - Accent2 3 3 2 3" xfId="12792" xr:uid="{00000000-0005-0000-0000-00005E000000}"/>
    <cellStyle name="20% - Accent2 3 3 3" xfId="3357" xr:uid="{00000000-0005-0000-0000-00005F000000}"/>
    <cellStyle name="20% - Accent2 3 3 3 2" xfId="12793" xr:uid="{00000000-0005-0000-0000-000060000000}"/>
    <cellStyle name="20% - Accent2 3 3 4" xfId="3358" xr:uid="{00000000-0005-0000-0000-000061000000}"/>
    <cellStyle name="20% - Accent2 3 3 4 2" xfId="12794" xr:uid="{00000000-0005-0000-0000-000062000000}"/>
    <cellStyle name="20% - Accent2 3 3 5" xfId="12795" xr:uid="{00000000-0005-0000-0000-000063000000}"/>
    <cellStyle name="20% - Accent2 3 4" xfId="3359" xr:uid="{00000000-0005-0000-0000-000064000000}"/>
    <cellStyle name="20% - Accent2 3 4 2" xfId="3360" xr:uid="{00000000-0005-0000-0000-000065000000}"/>
    <cellStyle name="20% - Accent2 3 4 2 2" xfId="12796" xr:uid="{00000000-0005-0000-0000-000066000000}"/>
    <cellStyle name="20% - Accent2 3 4 3" xfId="3361" xr:uid="{00000000-0005-0000-0000-000067000000}"/>
    <cellStyle name="20% - Accent2 3 4 3 2" xfId="12797" xr:uid="{00000000-0005-0000-0000-000068000000}"/>
    <cellStyle name="20% - Accent2 3 4 4" xfId="12798" xr:uid="{00000000-0005-0000-0000-000069000000}"/>
    <cellStyle name="20% - Accent2 3 5" xfId="3362" xr:uid="{00000000-0005-0000-0000-00006A000000}"/>
    <cellStyle name="20% - Accent2 3 5 2" xfId="3363" xr:uid="{00000000-0005-0000-0000-00006B000000}"/>
    <cellStyle name="20% - Accent2 3 5 2 2" xfId="12799" xr:uid="{00000000-0005-0000-0000-00006C000000}"/>
    <cellStyle name="20% - Accent2 3 5 3" xfId="3364" xr:uid="{00000000-0005-0000-0000-00006D000000}"/>
    <cellStyle name="20% - Accent2 3 5 4" xfId="12800" xr:uid="{00000000-0005-0000-0000-00006E000000}"/>
    <cellStyle name="20% - Accent2 3 6" xfId="3365" xr:uid="{00000000-0005-0000-0000-00006F000000}"/>
    <cellStyle name="20% - Accent2 3 6 2" xfId="12801" xr:uid="{00000000-0005-0000-0000-000070000000}"/>
    <cellStyle name="20% - Accent2 3 7" xfId="3366" xr:uid="{00000000-0005-0000-0000-000071000000}"/>
    <cellStyle name="20% - Accent2 3 8" xfId="3367" xr:uid="{00000000-0005-0000-0000-000072000000}"/>
    <cellStyle name="20% - Accent2 3 8 2" xfId="12802" xr:uid="{00000000-0005-0000-0000-000073000000}"/>
    <cellStyle name="20% - Accent2 4" xfId="3368" xr:uid="{00000000-0005-0000-0000-000074000000}"/>
    <cellStyle name="20% - Accent2 5" xfId="3369" xr:uid="{00000000-0005-0000-0000-000075000000}"/>
    <cellStyle name="20% - Accent2 6" xfId="3370" xr:uid="{00000000-0005-0000-0000-000076000000}"/>
    <cellStyle name="20% - Accent2 7" xfId="44253" xr:uid="{00000000-0005-0000-0000-000077000000}"/>
    <cellStyle name="20% - Accent2 8" xfId="44268" xr:uid="{00000000-0005-0000-0000-000078000000}"/>
    <cellStyle name="20% - Accent2 9" xfId="44287" xr:uid="{00000000-0005-0000-0000-000079000000}"/>
    <cellStyle name="20% - Accent3" xfId="44201" builtinId="38" customBuiltin="1"/>
    <cellStyle name="20% - Accent3 10" xfId="44826" xr:uid="{194C0EE3-68F0-40B2-81E0-FFDA4A21D8B5}"/>
    <cellStyle name="20% - Accent3 2" xfId="47" xr:uid="{00000000-0005-0000-0000-00007B000000}"/>
    <cellStyle name="20% - Accent3 2 2" xfId="3371" xr:uid="{00000000-0005-0000-0000-00007C000000}"/>
    <cellStyle name="20% - Accent3 2 2 2" xfId="3372" xr:uid="{00000000-0005-0000-0000-00007D000000}"/>
    <cellStyle name="20% - Accent3 2 2 3" xfId="3373" xr:uid="{00000000-0005-0000-0000-00007E000000}"/>
    <cellStyle name="20% - Accent3 2 2 4" xfId="3374" xr:uid="{00000000-0005-0000-0000-00007F000000}"/>
    <cellStyle name="20% - Accent3 2 2 5" xfId="3375" xr:uid="{00000000-0005-0000-0000-000080000000}"/>
    <cellStyle name="20% - Accent3 2 2 6" xfId="3376" xr:uid="{00000000-0005-0000-0000-000081000000}"/>
    <cellStyle name="20% - Accent3 2 3" xfId="3377" xr:uid="{00000000-0005-0000-0000-000082000000}"/>
    <cellStyle name="20% - Accent3 2 3 2" xfId="3378" xr:uid="{00000000-0005-0000-0000-000083000000}"/>
    <cellStyle name="20% - Accent3 2 3 3" xfId="3379" xr:uid="{00000000-0005-0000-0000-000084000000}"/>
    <cellStyle name="20% - Accent3 2 3 4" xfId="3380" xr:uid="{00000000-0005-0000-0000-000085000000}"/>
    <cellStyle name="20% - Accent3 2 4" xfId="3381" xr:uid="{00000000-0005-0000-0000-000086000000}"/>
    <cellStyle name="20% - Accent3 2 5" xfId="3382" xr:uid="{00000000-0005-0000-0000-000087000000}"/>
    <cellStyle name="20% - Accent3 2 6" xfId="3383" xr:uid="{00000000-0005-0000-0000-000088000000}"/>
    <cellStyle name="20% - Accent3 3" xfId="48" xr:uid="{00000000-0005-0000-0000-000089000000}"/>
    <cellStyle name="20% - Accent3 3 2" xfId="3384" xr:uid="{00000000-0005-0000-0000-00008A000000}"/>
    <cellStyle name="20% - Accent3 3 2 2" xfId="3385" xr:uid="{00000000-0005-0000-0000-00008B000000}"/>
    <cellStyle name="20% - Accent3 3 2 2 2" xfId="3386" xr:uid="{00000000-0005-0000-0000-00008C000000}"/>
    <cellStyle name="20% - Accent3 3 2 2 2 2" xfId="12803" xr:uid="{00000000-0005-0000-0000-00008D000000}"/>
    <cellStyle name="20% - Accent3 3 2 2 3" xfId="3387" xr:uid="{00000000-0005-0000-0000-00008E000000}"/>
    <cellStyle name="20% - Accent3 3 2 2 3 2" xfId="12804" xr:uid="{00000000-0005-0000-0000-00008F000000}"/>
    <cellStyle name="20% - Accent3 3 2 2 4" xfId="12805" xr:uid="{00000000-0005-0000-0000-000090000000}"/>
    <cellStyle name="20% - Accent3 3 2 3" xfId="3388" xr:uid="{00000000-0005-0000-0000-000091000000}"/>
    <cellStyle name="20% - Accent3 3 2 4" xfId="3389" xr:uid="{00000000-0005-0000-0000-000092000000}"/>
    <cellStyle name="20% - Accent3 3 2 4 2" xfId="12806" xr:uid="{00000000-0005-0000-0000-000093000000}"/>
    <cellStyle name="20% - Accent3 3 2 5" xfId="3390" xr:uid="{00000000-0005-0000-0000-000094000000}"/>
    <cellStyle name="20% - Accent3 3 2 6" xfId="12807" xr:uid="{00000000-0005-0000-0000-000095000000}"/>
    <cellStyle name="20% - Accent3 3 3" xfId="3391" xr:uid="{00000000-0005-0000-0000-000096000000}"/>
    <cellStyle name="20% - Accent3 3 3 2" xfId="3392" xr:uid="{00000000-0005-0000-0000-000097000000}"/>
    <cellStyle name="20% - Accent3 3 3 2 2" xfId="3393" xr:uid="{00000000-0005-0000-0000-000098000000}"/>
    <cellStyle name="20% - Accent3 3 3 2 2 2" xfId="12808" xr:uid="{00000000-0005-0000-0000-000099000000}"/>
    <cellStyle name="20% - Accent3 3 3 2 3" xfId="12809" xr:uid="{00000000-0005-0000-0000-00009A000000}"/>
    <cellStyle name="20% - Accent3 3 3 3" xfId="3394" xr:uid="{00000000-0005-0000-0000-00009B000000}"/>
    <cellStyle name="20% - Accent3 3 3 3 2" xfId="12810" xr:uid="{00000000-0005-0000-0000-00009C000000}"/>
    <cellStyle name="20% - Accent3 3 3 4" xfId="3395" xr:uid="{00000000-0005-0000-0000-00009D000000}"/>
    <cellStyle name="20% - Accent3 3 3 4 2" xfId="12811" xr:uid="{00000000-0005-0000-0000-00009E000000}"/>
    <cellStyle name="20% - Accent3 3 3 5" xfId="12812" xr:uid="{00000000-0005-0000-0000-00009F000000}"/>
    <cellStyle name="20% - Accent3 3 4" xfId="3396" xr:uid="{00000000-0005-0000-0000-0000A0000000}"/>
    <cellStyle name="20% - Accent3 3 4 2" xfId="3397" xr:uid="{00000000-0005-0000-0000-0000A1000000}"/>
    <cellStyle name="20% - Accent3 3 4 2 2" xfId="12813" xr:uid="{00000000-0005-0000-0000-0000A2000000}"/>
    <cellStyle name="20% - Accent3 3 4 3" xfId="3398" xr:uid="{00000000-0005-0000-0000-0000A3000000}"/>
    <cellStyle name="20% - Accent3 3 4 3 2" xfId="12814" xr:uid="{00000000-0005-0000-0000-0000A4000000}"/>
    <cellStyle name="20% - Accent3 3 4 4" xfId="12815" xr:uid="{00000000-0005-0000-0000-0000A5000000}"/>
    <cellStyle name="20% - Accent3 3 5" xfId="3399" xr:uid="{00000000-0005-0000-0000-0000A6000000}"/>
    <cellStyle name="20% - Accent3 3 5 2" xfId="3400" xr:uid="{00000000-0005-0000-0000-0000A7000000}"/>
    <cellStyle name="20% - Accent3 3 5 2 2" xfId="12816" xr:uid="{00000000-0005-0000-0000-0000A8000000}"/>
    <cellStyle name="20% - Accent3 3 5 3" xfId="3401" xr:uid="{00000000-0005-0000-0000-0000A9000000}"/>
    <cellStyle name="20% - Accent3 3 5 4" xfId="12817" xr:uid="{00000000-0005-0000-0000-0000AA000000}"/>
    <cellStyle name="20% - Accent3 3 6" xfId="3402" xr:uid="{00000000-0005-0000-0000-0000AB000000}"/>
    <cellStyle name="20% - Accent3 3 6 2" xfId="12818" xr:uid="{00000000-0005-0000-0000-0000AC000000}"/>
    <cellStyle name="20% - Accent3 3 7" xfId="3403" xr:uid="{00000000-0005-0000-0000-0000AD000000}"/>
    <cellStyle name="20% - Accent3 3 8" xfId="3404" xr:uid="{00000000-0005-0000-0000-0000AE000000}"/>
    <cellStyle name="20% - Accent3 3 8 2" xfId="12819" xr:uid="{00000000-0005-0000-0000-0000AF000000}"/>
    <cellStyle name="20% - Accent3 4" xfId="3405" xr:uid="{00000000-0005-0000-0000-0000B0000000}"/>
    <cellStyle name="20% - Accent3 5" xfId="3406" xr:uid="{00000000-0005-0000-0000-0000B1000000}"/>
    <cellStyle name="20% - Accent3 6" xfId="3407" xr:uid="{00000000-0005-0000-0000-0000B2000000}"/>
    <cellStyle name="20% - Accent3 7" xfId="44255" xr:uid="{00000000-0005-0000-0000-0000B3000000}"/>
    <cellStyle name="20% - Accent3 8" xfId="44270" xr:uid="{00000000-0005-0000-0000-0000B4000000}"/>
    <cellStyle name="20% - Accent3 9" xfId="44289" xr:uid="{00000000-0005-0000-0000-0000B5000000}"/>
    <cellStyle name="20% - Accent4" xfId="44205" builtinId="42" customBuiltin="1"/>
    <cellStyle name="20% - Accent4 10" xfId="44830" xr:uid="{05B6287D-A475-40F4-B34C-716FA9D9DB3E}"/>
    <cellStyle name="20% - Accent4 2" xfId="49" xr:uid="{00000000-0005-0000-0000-0000B7000000}"/>
    <cellStyle name="20% - Accent4 2 2" xfId="3408" xr:uid="{00000000-0005-0000-0000-0000B8000000}"/>
    <cellStyle name="20% - Accent4 2 2 2" xfId="3409" xr:uid="{00000000-0005-0000-0000-0000B9000000}"/>
    <cellStyle name="20% - Accent4 2 2 3" xfId="3410" xr:uid="{00000000-0005-0000-0000-0000BA000000}"/>
    <cellStyle name="20% - Accent4 2 2 4" xfId="3411" xr:uid="{00000000-0005-0000-0000-0000BB000000}"/>
    <cellStyle name="20% - Accent4 2 2 5" xfId="3412" xr:uid="{00000000-0005-0000-0000-0000BC000000}"/>
    <cellStyle name="20% - Accent4 2 2 6" xfId="3413" xr:uid="{00000000-0005-0000-0000-0000BD000000}"/>
    <cellStyle name="20% - Accent4 2 3" xfId="3414" xr:uid="{00000000-0005-0000-0000-0000BE000000}"/>
    <cellStyle name="20% - Accent4 2 3 2" xfId="3415" xr:uid="{00000000-0005-0000-0000-0000BF000000}"/>
    <cellStyle name="20% - Accent4 2 3 3" xfId="3416" xr:uid="{00000000-0005-0000-0000-0000C0000000}"/>
    <cellStyle name="20% - Accent4 2 3 4" xfId="3417" xr:uid="{00000000-0005-0000-0000-0000C1000000}"/>
    <cellStyle name="20% - Accent4 2 4" xfId="3418" xr:uid="{00000000-0005-0000-0000-0000C2000000}"/>
    <cellStyle name="20% - Accent4 2 5" xfId="3419" xr:uid="{00000000-0005-0000-0000-0000C3000000}"/>
    <cellStyle name="20% - Accent4 2 6" xfId="3420" xr:uid="{00000000-0005-0000-0000-0000C4000000}"/>
    <cellStyle name="20% - Accent4 3" xfId="50" xr:uid="{00000000-0005-0000-0000-0000C5000000}"/>
    <cellStyle name="20% - Accent4 3 2" xfId="3421" xr:uid="{00000000-0005-0000-0000-0000C6000000}"/>
    <cellStyle name="20% - Accent4 3 2 2" xfId="3422" xr:uid="{00000000-0005-0000-0000-0000C7000000}"/>
    <cellStyle name="20% - Accent4 3 2 2 2" xfId="3423" xr:uid="{00000000-0005-0000-0000-0000C8000000}"/>
    <cellStyle name="20% - Accent4 3 2 2 2 2" xfId="12820" xr:uid="{00000000-0005-0000-0000-0000C9000000}"/>
    <cellStyle name="20% - Accent4 3 2 2 3" xfId="3424" xr:uid="{00000000-0005-0000-0000-0000CA000000}"/>
    <cellStyle name="20% - Accent4 3 2 2 3 2" xfId="12821" xr:uid="{00000000-0005-0000-0000-0000CB000000}"/>
    <cellStyle name="20% - Accent4 3 2 2 4" xfId="12822" xr:uid="{00000000-0005-0000-0000-0000CC000000}"/>
    <cellStyle name="20% - Accent4 3 2 3" xfId="3425" xr:uid="{00000000-0005-0000-0000-0000CD000000}"/>
    <cellStyle name="20% - Accent4 3 2 4" xfId="3426" xr:uid="{00000000-0005-0000-0000-0000CE000000}"/>
    <cellStyle name="20% - Accent4 3 2 4 2" xfId="12823" xr:uid="{00000000-0005-0000-0000-0000CF000000}"/>
    <cellStyle name="20% - Accent4 3 2 5" xfId="3427" xr:uid="{00000000-0005-0000-0000-0000D0000000}"/>
    <cellStyle name="20% - Accent4 3 2 6" xfId="12824" xr:uid="{00000000-0005-0000-0000-0000D1000000}"/>
    <cellStyle name="20% - Accent4 3 3" xfId="3428" xr:uid="{00000000-0005-0000-0000-0000D2000000}"/>
    <cellStyle name="20% - Accent4 3 3 2" xfId="3429" xr:uid="{00000000-0005-0000-0000-0000D3000000}"/>
    <cellStyle name="20% - Accent4 3 3 2 2" xfId="3430" xr:uid="{00000000-0005-0000-0000-0000D4000000}"/>
    <cellStyle name="20% - Accent4 3 3 2 2 2" xfId="12825" xr:uid="{00000000-0005-0000-0000-0000D5000000}"/>
    <cellStyle name="20% - Accent4 3 3 2 3" xfId="12826" xr:uid="{00000000-0005-0000-0000-0000D6000000}"/>
    <cellStyle name="20% - Accent4 3 3 3" xfId="3431" xr:uid="{00000000-0005-0000-0000-0000D7000000}"/>
    <cellStyle name="20% - Accent4 3 3 3 2" xfId="12827" xr:uid="{00000000-0005-0000-0000-0000D8000000}"/>
    <cellStyle name="20% - Accent4 3 3 4" xfId="3432" xr:uid="{00000000-0005-0000-0000-0000D9000000}"/>
    <cellStyle name="20% - Accent4 3 3 4 2" xfId="12828" xr:uid="{00000000-0005-0000-0000-0000DA000000}"/>
    <cellStyle name="20% - Accent4 3 3 5" xfId="12829" xr:uid="{00000000-0005-0000-0000-0000DB000000}"/>
    <cellStyle name="20% - Accent4 3 4" xfId="3433" xr:uid="{00000000-0005-0000-0000-0000DC000000}"/>
    <cellStyle name="20% - Accent4 3 4 2" xfId="3434" xr:uid="{00000000-0005-0000-0000-0000DD000000}"/>
    <cellStyle name="20% - Accent4 3 4 2 2" xfId="12830" xr:uid="{00000000-0005-0000-0000-0000DE000000}"/>
    <cellStyle name="20% - Accent4 3 4 3" xfId="3435" xr:uid="{00000000-0005-0000-0000-0000DF000000}"/>
    <cellStyle name="20% - Accent4 3 4 3 2" xfId="12831" xr:uid="{00000000-0005-0000-0000-0000E0000000}"/>
    <cellStyle name="20% - Accent4 3 4 4" xfId="12832" xr:uid="{00000000-0005-0000-0000-0000E1000000}"/>
    <cellStyle name="20% - Accent4 3 5" xfId="3436" xr:uid="{00000000-0005-0000-0000-0000E2000000}"/>
    <cellStyle name="20% - Accent4 3 5 2" xfId="3437" xr:uid="{00000000-0005-0000-0000-0000E3000000}"/>
    <cellStyle name="20% - Accent4 3 5 2 2" xfId="12833" xr:uid="{00000000-0005-0000-0000-0000E4000000}"/>
    <cellStyle name="20% - Accent4 3 5 3" xfId="3438" xr:uid="{00000000-0005-0000-0000-0000E5000000}"/>
    <cellStyle name="20% - Accent4 3 5 4" xfId="12834" xr:uid="{00000000-0005-0000-0000-0000E6000000}"/>
    <cellStyle name="20% - Accent4 3 6" xfId="3439" xr:uid="{00000000-0005-0000-0000-0000E7000000}"/>
    <cellStyle name="20% - Accent4 3 6 2" xfId="12835" xr:uid="{00000000-0005-0000-0000-0000E8000000}"/>
    <cellStyle name="20% - Accent4 3 7" xfId="3440" xr:uid="{00000000-0005-0000-0000-0000E9000000}"/>
    <cellStyle name="20% - Accent4 3 8" xfId="3441" xr:uid="{00000000-0005-0000-0000-0000EA000000}"/>
    <cellStyle name="20% - Accent4 3 8 2" xfId="12836" xr:uid="{00000000-0005-0000-0000-0000EB000000}"/>
    <cellStyle name="20% - Accent4 4" xfId="3442" xr:uid="{00000000-0005-0000-0000-0000EC000000}"/>
    <cellStyle name="20% - Accent4 5" xfId="3443" xr:uid="{00000000-0005-0000-0000-0000ED000000}"/>
    <cellStyle name="20% - Accent4 6" xfId="3444" xr:uid="{00000000-0005-0000-0000-0000EE000000}"/>
    <cellStyle name="20% - Accent4 7" xfId="44257" xr:uid="{00000000-0005-0000-0000-0000EF000000}"/>
    <cellStyle name="20% - Accent4 8" xfId="44272" xr:uid="{00000000-0005-0000-0000-0000F0000000}"/>
    <cellStyle name="20% - Accent4 9" xfId="44291" xr:uid="{00000000-0005-0000-0000-0000F1000000}"/>
    <cellStyle name="20% - Accent5" xfId="44209" builtinId="46" customBuiltin="1"/>
    <cellStyle name="20% - Accent5 2" xfId="51" xr:uid="{00000000-0005-0000-0000-0000F3000000}"/>
    <cellStyle name="20% - Accent5 2 2" xfId="3445" xr:uid="{00000000-0005-0000-0000-0000F4000000}"/>
    <cellStyle name="20% - Accent5 2 2 2" xfId="3446" xr:uid="{00000000-0005-0000-0000-0000F5000000}"/>
    <cellStyle name="20% - Accent5 2 3" xfId="3447" xr:uid="{00000000-0005-0000-0000-0000F6000000}"/>
    <cellStyle name="20% - Accent5 2 4" xfId="3448" xr:uid="{00000000-0005-0000-0000-0000F7000000}"/>
    <cellStyle name="20% - Accent5 2 5" xfId="3449" xr:uid="{00000000-0005-0000-0000-0000F8000000}"/>
    <cellStyle name="20% - Accent5 2 6" xfId="3450" xr:uid="{00000000-0005-0000-0000-0000F9000000}"/>
    <cellStyle name="20% - Accent5 3" xfId="52" xr:uid="{00000000-0005-0000-0000-0000FA000000}"/>
    <cellStyle name="20% - Accent5 3 2" xfId="3451" xr:uid="{00000000-0005-0000-0000-0000FB000000}"/>
    <cellStyle name="20% - Accent5 3 2 2" xfId="3452" xr:uid="{00000000-0005-0000-0000-0000FC000000}"/>
    <cellStyle name="20% - Accent5 3 2 2 2" xfId="3453" xr:uid="{00000000-0005-0000-0000-0000FD000000}"/>
    <cellStyle name="20% - Accent5 3 2 2 2 2" xfId="12837" xr:uid="{00000000-0005-0000-0000-0000FE000000}"/>
    <cellStyle name="20% - Accent5 3 2 2 3" xfId="3454" xr:uid="{00000000-0005-0000-0000-0000FF000000}"/>
    <cellStyle name="20% - Accent5 3 2 2 3 2" xfId="12838" xr:uid="{00000000-0005-0000-0000-000000010000}"/>
    <cellStyle name="20% - Accent5 3 2 2 4" xfId="12839" xr:uid="{00000000-0005-0000-0000-000001010000}"/>
    <cellStyle name="20% - Accent5 3 2 3" xfId="3455" xr:uid="{00000000-0005-0000-0000-000002010000}"/>
    <cellStyle name="20% - Accent5 3 2 4" xfId="3456" xr:uid="{00000000-0005-0000-0000-000003010000}"/>
    <cellStyle name="20% - Accent5 3 2 4 2" xfId="12840" xr:uid="{00000000-0005-0000-0000-000004010000}"/>
    <cellStyle name="20% - Accent5 3 2 5" xfId="3457" xr:uid="{00000000-0005-0000-0000-000005010000}"/>
    <cellStyle name="20% - Accent5 3 2 6" xfId="12841" xr:uid="{00000000-0005-0000-0000-000006010000}"/>
    <cellStyle name="20% - Accent5 3 3" xfId="3458" xr:uid="{00000000-0005-0000-0000-000007010000}"/>
    <cellStyle name="20% - Accent5 3 3 2" xfId="3459" xr:uid="{00000000-0005-0000-0000-000008010000}"/>
    <cellStyle name="20% - Accent5 3 3 2 2" xfId="3460" xr:uid="{00000000-0005-0000-0000-000009010000}"/>
    <cellStyle name="20% - Accent5 3 3 2 2 2" xfId="12842" xr:uid="{00000000-0005-0000-0000-00000A010000}"/>
    <cellStyle name="20% - Accent5 3 3 2 3" xfId="12843" xr:uid="{00000000-0005-0000-0000-00000B010000}"/>
    <cellStyle name="20% - Accent5 3 3 3" xfId="3461" xr:uid="{00000000-0005-0000-0000-00000C010000}"/>
    <cellStyle name="20% - Accent5 3 3 3 2" xfId="12844" xr:uid="{00000000-0005-0000-0000-00000D010000}"/>
    <cellStyle name="20% - Accent5 3 3 4" xfId="3462" xr:uid="{00000000-0005-0000-0000-00000E010000}"/>
    <cellStyle name="20% - Accent5 3 3 4 2" xfId="12845" xr:uid="{00000000-0005-0000-0000-00000F010000}"/>
    <cellStyle name="20% - Accent5 3 3 5" xfId="12846" xr:uid="{00000000-0005-0000-0000-000010010000}"/>
    <cellStyle name="20% - Accent5 3 4" xfId="3463" xr:uid="{00000000-0005-0000-0000-000011010000}"/>
    <cellStyle name="20% - Accent5 3 4 2" xfId="3464" xr:uid="{00000000-0005-0000-0000-000012010000}"/>
    <cellStyle name="20% - Accent5 3 4 2 2" xfId="12847" xr:uid="{00000000-0005-0000-0000-000013010000}"/>
    <cellStyle name="20% - Accent5 3 4 3" xfId="3465" xr:uid="{00000000-0005-0000-0000-000014010000}"/>
    <cellStyle name="20% - Accent5 3 4 3 2" xfId="12848" xr:uid="{00000000-0005-0000-0000-000015010000}"/>
    <cellStyle name="20% - Accent5 3 4 4" xfId="12849" xr:uid="{00000000-0005-0000-0000-000016010000}"/>
    <cellStyle name="20% - Accent5 3 5" xfId="3466" xr:uid="{00000000-0005-0000-0000-000017010000}"/>
    <cellStyle name="20% - Accent5 3 5 2" xfId="3467" xr:uid="{00000000-0005-0000-0000-000018010000}"/>
    <cellStyle name="20% - Accent5 3 5 2 2" xfId="12850" xr:uid="{00000000-0005-0000-0000-000019010000}"/>
    <cellStyle name="20% - Accent5 3 5 3" xfId="3468" xr:uid="{00000000-0005-0000-0000-00001A010000}"/>
    <cellStyle name="20% - Accent5 3 5 4" xfId="12851" xr:uid="{00000000-0005-0000-0000-00001B010000}"/>
    <cellStyle name="20% - Accent5 3 6" xfId="3469" xr:uid="{00000000-0005-0000-0000-00001C010000}"/>
    <cellStyle name="20% - Accent5 3 6 2" xfId="12852" xr:uid="{00000000-0005-0000-0000-00001D010000}"/>
    <cellStyle name="20% - Accent5 3 7" xfId="3470" xr:uid="{00000000-0005-0000-0000-00001E010000}"/>
    <cellStyle name="20% - Accent5 3 8" xfId="3471" xr:uid="{00000000-0005-0000-0000-00001F010000}"/>
    <cellStyle name="20% - Accent5 3 8 2" xfId="12853" xr:uid="{00000000-0005-0000-0000-000020010000}"/>
    <cellStyle name="20% - Accent5 4" xfId="12854" xr:uid="{00000000-0005-0000-0000-000021010000}"/>
    <cellStyle name="20% - Accent5 5" xfId="44259" xr:uid="{00000000-0005-0000-0000-000022010000}"/>
    <cellStyle name="20% - Accent5 6" xfId="44275" xr:uid="{00000000-0005-0000-0000-000023010000}"/>
    <cellStyle name="20% - Accent5 7" xfId="44293" xr:uid="{00000000-0005-0000-0000-000024010000}"/>
    <cellStyle name="20% - Accent5 8" xfId="44834" xr:uid="{1EC995CE-86B5-4F44-8D16-1FFCB441BDEB}"/>
    <cellStyle name="20% - Accent6" xfId="44172" builtinId="50"/>
    <cellStyle name="20% - Accent6 10" xfId="44838" xr:uid="{4B63CABD-7B4D-43F0-9B6B-3E137A47A067}"/>
    <cellStyle name="20% - Accent6 2" xfId="53" xr:uid="{00000000-0005-0000-0000-000026010000}"/>
    <cellStyle name="20% - Accent6 2 2" xfId="3472" xr:uid="{00000000-0005-0000-0000-000027010000}"/>
    <cellStyle name="20% - Accent6 2 2 2" xfId="3473" xr:uid="{00000000-0005-0000-0000-000028010000}"/>
    <cellStyle name="20% - Accent6 2 2 3" xfId="3474" xr:uid="{00000000-0005-0000-0000-000029010000}"/>
    <cellStyle name="20% - Accent6 2 3" xfId="3475" xr:uid="{00000000-0005-0000-0000-00002A010000}"/>
    <cellStyle name="20% - Accent6 2 4" xfId="3476" xr:uid="{00000000-0005-0000-0000-00002B010000}"/>
    <cellStyle name="20% - Accent6 2 5" xfId="3477" xr:uid="{00000000-0005-0000-0000-00002C010000}"/>
    <cellStyle name="20% - Accent6 2 6" xfId="3478" xr:uid="{00000000-0005-0000-0000-00002D010000}"/>
    <cellStyle name="20% - Accent6 3" xfId="54" xr:uid="{00000000-0005-0000-0000-00002E010000}"/>
    <cellStyle name="20% - Accent6 3 2" xfId="3479" xr:uid="{00000000-0005-0000-0000-00002F010000}"/>
    <cellStyle name="20% - Accent6 3 2 2" xfId="3480" xr:uid="{00000000-0005-0000-0000-000030010000}"/>
    <cellStyle name="20% - Accent6 3 2 2 2" xfId="3481" xr:uid="{00000000-0005-0000-0000-000031010000}"/>
    <cellStyle name="20% - Accent6 3 2 2 2 2" xfId="12855" xr:uid="{00000000-0005-0000-0000-000032010000}"/>
    <cellStyle name="20% - Accent6 3 2 2 3" xfId="3482" xr:uid="{00000000-0005-0000-0000-000033010000}"/>
    <cellStyle name="20% - Accent6 3 2 2 3 2" xfId="12856" xr:uid="{00000000-0005-0000-0000-000034010000}"/>
    <cellStyle name="20% - Accent6 3 2 2 4" xfId="12857" xr:uid="{00000000-0005-0000-0000-000035010000}"/>
    <cellStyle name="20% - Accent6 3 2 3" xfId="3483" xr:uid="{00000000-0005-0000-0000-000036010000}"/>
    <cellStyle name="20% - Accent6 3 2 4" xfId="3484" xr:uid="{00000000-0005-0000-0000-000037010000}"/>
    <cellStyle name="20% - Accent6 3 2 4 2" xfId="12858" xr:uid="{00000000-0005-0000-0000-000038010000}"/>
    <cellStyle name="20% - Accent6 3 2 5" xfId="3485" xr:uid="{00000000-0005-0000-0000-000039010000}"/>
    <cellStyle name="20% - Accent6 3 2 6" xfId="12859" xr:uid="{00000000-0005-0000-0000-00003A010000}"/>
    <cellStyle name="20% - Accent6 3 3" xfId="3486" xr:uid="{00000000-0005-0000-0000-00003B010000}"/>
    <cellStyle name="20% - Accent6 3 3 2" xfId="3487" xr:uid="{00000000-0005-0000-0000-00003C010000}"/>
    <cellStyle name="20% - Accent6 3 3 2 2" xfId="3488" xr:uid="{00000000-0005-0000-0000-00003D010000}"/>
    <cellStyle name="20% - Accent6 3 3 2 2 2" xfId="12860" xr:uid="{00000000-0005-0000-0000-00003E010000}"/>
    <cellStyle name="20% - Accent6 3 3 2 3" xfId="12861" xr:uid="{00000000-0005-0000-0000-00003F010000}"/>
    <cellStyle name="20% - Accent6 3 3 3" xfId="3489" xr:uid="{00000000-0005-0000-0000-000040010000}"/>
    <cellStyle name="20% - Accent6 3 3 3 2" xfId="12862" xr:uid="{00000000-0005-0000-0000-000041010000}"/>
    <cellStyle name="20% - Accent6 3 3 4" xfId="3490" xr:uid="{00000000-0005-0000-0000-000042010000}"/>
    <cellStyle name="20% - Accent6 3 3 4 2" xfId="12863" xr:uid="{00000000-0005-0000-0000-000043010000}"/>
    <cellStyle name="20% - Accent6 3 3 5" xfId="12864" xr:uid="{00000000-0005-0000-0000-000044010000}"/>
    <cellStyle name="20% - Accent6 3 4" xfId="3491" xr:uid="{00000000-0005-0000-0000-000045010000}"/>
    <cellStyle name="20% - Accent6 3 4 2" xfId="3492" xr:uid="{00000000-0005-0000-0000-000046010000}"/>
    <cellStyle name="20% - Accent6 3 4 2 2" xfId="12865" xr:uid="{00000000-0005-0000-0000-000047010000}"/>
    <cellStyle name="20% - Accent6 3 4 3" xfId="3493" xr:uid="{00000000-0005-0000-0000-000048010000}"/>
    <cellStyle name="20% - Accent6 3 4 3 2" xfId="12866" xr:uid="{00000000-0005-0000-0000-000049010000}"/>
    <cellStyle name="20% - Accent6 3 4 4" xfId="12867" xr:uid="{00000000-0005-0000-0000-00004A010000}"/>
    <cellStyle name="20% - Accent6 3 5" xfId="3494" xr:uid="{00000000-0005-0000-0000-00004B010000}"/>
    <cellStyle name="20% - Accent6 3 5 2" xfId="3495" xr:uid="{00000000-0005-0000-0000-00004C010000}"/>
    <cellStyle name="20% - Accent6 3 5 2 2" xfId="12868" xr:uid="{00000000-0005-0000-0000-00004D010000}"/>
    <cellStyle name="20% - Accent6 3 5 3" xfId="3496" xr:uid="{00000000-0005-0000-0000-00004E010000}"/>
    <cellStyle name="20% - Accent6 3 5 4" xfId="12869" xr:uid="{00000000-0005-0000-0000-00004F010000}"/>
    <cellStyle name="20% - Accent6 3 6" xfId="3497" xr:uid="{00000000-0005-0000-0000-000050010000}"/>
    <cellStyle name="20% - Accent6 3 6 2" xfId="12870" xr:uid="{00000000-0005-0000-0000-000051010000}"/>
    <cellStyle name="20% - Accent6 3 7" xfId="3498" xr:uid="{00000000-0005-0000-0000-000052010000}"/>
    <cellStyle name="20% - Accent6 3 8" xfId="3499" xr:uid="{00000000-0005-0000-0000-000053010000}"/>
    <cellStyle name="20% - Accent6 3 8 2" xfId="12871" xr:uid="{00000000-0005-0000-0000-000054010000}"/>
    <cellStyle name="20% - Accent6 4" xfId="12872" xr:uid="{00000000-0005-0000-0000-000055010000}"/>
    <cellStyle name="20% - Accent6 5" xfId="44220" xr:uid="{00000000-0005-0000-0000-000056010000}"/>
    <cellStyle name="20% - Accent6 6" xfId="44261" xr:uid="{00000000-0005-0000-0000-000057010000}"/>
    <cellStyle name="20% - Accent6 7" xfId="44277" xr:uid="{00000000-0005-0000-0000-000058010000}"/>
    <cellStyle name="20% - Accent6 8" xfId="44295" xr:uid="{00000000-0005-0000-0000-000059010000}"/>
    <cellStyle name="20% - Accent6 9" xfId="44716" xr:uid="{F2D74266-E096-4F47-9DB7-46E3ED33206F}"/>
    <cellStyle name="40% - Accent1" xfId="44194" builtinId="31" customBuiltin="1"/>
    <cellStyle name="40% - Accent1 2" xfId="55" xr:uid="{00000000-0005-0000-0000-00005B010000}"/>
    <cellStyle name="40% - Accent1 2 2" xfId="3500" xr:uid="{00000000-0005-0000-0000-00005C010000}"/>
    <cellStyle name="40% - Accent1 2 2 2" xfId="3501" xr:uid="{00000000-0005-0000-0000-00005D010000}"/>
    <cellStyle name="40% - Accent1 2 2 3" xfId="3502" xr:uid="{00000000-0005-0000-0000-00005E010000}"/>
    <cellStyle name="40% - Accent1 2 3" xfId="3503" xr:uid="{00000000-0005-0000-0000-00005F010000}"/>
    <cellStyle name="40% - Accent1 2 4" xfId="3504" xr:uid="{00000000-0005-0000-0000-000060010000}"/>
    <cellStyle name="40% - Accent1 2 5" xfId="3505" xr:uid="{00000000-0005-0000-0000-000061010000}"/>
    <cellStyle name="40% - Accent1 2 6" xfId="3506" xr:uid="{00000000-0005-0000-0000-000062010000}"/>
    <cellStyle name="40% - Accent1 3" xfId="56" xr:uid="{00000000-0005-0000-0000-000063010000}"/>
    <cellStyle name="40% - Accent1 3 2" xfId="3507" xr:uid="{00000000-0005-0000-0000-000064010000}"/>
    <cellStyle name="40% - Accent1 3 2 2" xfId="3508" xr:uid="{00000000-0005-0000-0000-000065010000}"/>
    <cellStyle name="40% - Accent1 3 2 2 2" xfId="3509" xr:uid="{00000000-0005-0000-0000-000066010000}"/>
    <cellStyle name="40% - Accent1 3 2 2 2 2" xfId="12873" xr:uid="{00000000-0005-0000-0000-000067010000}"/>
    <cellStyle name="40% - Accent1 3 2 2 3" xfId="3510" xr:uid="{00000000-0005-0000-0000-000068010000}"/>
    <cellStyle name="40% - Accent1 3 2 2 3 2" xfId="12874" xr:uid="{00000000-0005-0000-0000-000069010000}"/>
    <cellStyle name="40% - Accent1 3 2 2 4" xfId="12875" xr:uid="{00000000-0005-0000-0000-00006A010000}"/>
    <cellStyle name="40% - Accent1 3 2 3" xfId="3511" xr:uid="{00000000-0005-0000-0000-00006B010000}"/>
    <cellStyle name="40% - Accent1 3 2 4" xfId="3512" xr:uid="{00000000-0005-0000-0000-00006C010000}"/>
    <cellStyle name="40% - Accent1 3 2 4 2" xfId="12876" xr:uid="{00000000-0005-0000-0000-00006D010000}"/>
    <cellStyle name="40% - Accent1 3 2 5" xfId="3513" xr:uid="{00000000-0005-0000-0000-00006E010000}"/>
    <cellStyle name="40% - Accent1 3 2 6" xfId="12877" xr:uid="{00000000-0005-0000-0000-00006F010000}"/>
    <cellStyle name="40% - Accent1 3 3" xfId="3514" xr:uid="{00000000-0005-0000-0000-000070010000}"/>
    <cellStyle name="40% - Accent1 3 3 2" xfId="3515" xr:uid="{00000000-0005-0000-0000-000071010000}"/>
    <cellStyle name="40% - Accent1 3 3 2 2" xfId="3516" xr:uid="{00000000-0005-0000-0000-000072010000}"/>
    <cellStyle name="40% - Accent1 3 3 2 2 2" xfId="12878" xr:uid="{00000000-0005-0000-0000-000073010000}"/>
    <cellStyle name="40% - Accent1 3 3 2 3" xfId="12879" xr:uid="{00000000-0005-0000-0000-000074010000}"/>
    <cellStyle name="40% - Accent1 3 3 3" xfId="3517" xr:uid="{00000000-0005-0000-0000-000075010000}"/>
    <cellStyle name="40% - Accent1 3 3 3 2" xfId="12880" xr:uid="{00000000-0005-0000-0000-000076010000}"/>
    <cellStyle name="40% - Accent1 3 3 4" xfId="3518" xr:uid="{00000000-0005-0000-0000-000077010000}"/>
    <cellStyle name="40% - Accent1 3 3 4 2" xfId="12881" xr:uid="{00000000-0005-0000-0000-000078010000}"/>
    <cellStyle name="40% - Accent1 3 3 5" xfId="12882" xr:uid="{00000000-0005-0000-0000-000079010000}"/>
    <cellStyle name="40% - Accent1 3 4" xfId="3519" xr:uid="{00000000-0005-0000-0000-00007A010000}"/>
    <cellStyle name="40% - Accent1 3 4 2" xfId="3520" xr:uid="{00000000-0005-0000-0000-00007B010000}"/>
    <cellStyle name="40% - Accent1 3 4 2 2" xfId="12883" xr:uid="{00000000-0005-0000-0000-00007C010000}"/>
    <cellStyle name="40% - Accent1 3 4 3" xfId="3521" xr:uid="{00000000-0005-0000-0000-00007D010000}"/>
    <cellStyle name="40% - Accent1 3 4 3 2" xfId="12884" xr:uid="{00000000-0005-0000-0000-00007E010000}"/>
    <cellStyle name="40% - Accent1 3 4 4" xfId="12885" xr:uid="{00000000-0005-0000-0000-00007F010000}"/>
    <cellStyle name="40% - Accent1 3 5" xfId="3522" xr:uid="{00000000-0005-0000-0000-000080010000}"/>
    <cellStyle name="40% - Accent1 3 5 2" xfId="3523" xr:uid="{00000000-0005-0000-0000-000081010000}"/>
    <cellStyle name="40% - Accent1 3 5 2 2" xfId="12886" xr:uid="{00000000-0005-0000-0000-000082010000}"/>
    <cellStyle name="40% - Accent1 3 5 3" xfId="3524" xr:uid="{00000000-0005-0000-0000-000083010000}"/>
    <cellStyle name="40% - Accent1 3 5 4" xfId="12887" xr:uid="{00000000-0005-0000-0000-000084010000}"/>
    <cellStyle name="40% - Accent1 3 6" xfId="3525" xr:uid="{00000000-0005-0000-0000-000085010000}"/>
    <cellStyle name="40% - Accent1 3 6 2" xfId="12888" xr:uid="{00000000-0005-0000-0000-000086010000}"/>
    <cellStyle name="40% - Accent1 3 7" xfId="3526" xr:uid="{00000000-0005-0000-0000-000087010000}"/>
    <cellStyle name="40% - Accent1 3 8" xfId="3527" xr:uid="{00000000-0005-0000-0000-000088010000}"/>
    <cellStyle name="40% - Accent1 3 8 2" xfId="12889" xr:uid="{00000000-0005-0000-0000-000089010000}"/>
    <cellStyle name="40% - Accent1 4" xfId="12890" xr:uid="{00000000-0005-0000-0000-00008A010000}"/>
    <cellStyle name="40% - Accent1 5" xfId="44252" xr:uid="{00000000-0005-0000-0000-00008B010000}"/>
    <cellStyle name="40% - Accent1 6" xfId="44267" xr:uid="{00000000-0005-0000-0000-00008C010000}"/>
    <cellStyle name="40% - Accent1 7" xfId="44286" xr:uid="{00000000-0005-0000-0000-00008D010000}"/>
    <cellStyle name="40% - Accent1 8" xfId="44819" xr:uid="{FDC85F7D-6EFA-4A26-A6EE-6DB2D43611C9}"/>
    <cellStyle name="40% - Accent2" xfId="44198" builtinId="35" customBuiltin="1"/>
    <cellStyle name="40% - Accent2 2" xfId="57" xr:uid="{00000000-0005-0000-0000-00008F010000}"/>
    <cellStyle name="40% - Accent2 2 2" xfId="3528" xr:uid="{00000000-0005-0000-0000-000090010000}"/>
    <cellStyle name="40% - Accent2 2 2 2" xfId="3529" xr:uid="{00000000-0005-0000-0000-000091010000}"/>
    <cellStyle name="40% - Accent2 2 2 3" xfId="44772" xr:uid="{00000000-0005-0000-0000-000001000000}"/>
    <cellStyle name="40% - Accent2 2 3" xfId="3530" xr:uid="{00000000-0005-0000-0000-000092010000}"/>
    <cellStyle name="40% - Accent2 2 4" xfId="3531" xr:uid="{00000000-0005-0000-0000-000093010000}"/>
    <cellStyle name="40% - Accent2 2 5" xfId="3532" xr:uid="{00000000-0005-0000-0000-000094010000}"/>
    <cellStyle name="40% - Accent2 2 6" xfId="3533" xr:uid="{00000000-0005-0000-0000-000095010000}"/>
    <cellStyle name="40% - Accent2 2 7" xfId="44754" xr:uid="{00000000-0005-0000-0000-000000000000}"/>
    <cellStyle name="40% - Accent2 3" xfId="58" xr:uid="{00000000-0005-0000-0000-000096010000}"/>
    <cellStyle name="40% - Accent2 3 2" xfId="3534" xr:uid="{00000000-0005-0000-0000-000097010000}"/>
    <cellStyle name="40% - Accent2 3 2 2" xfId="3535" xr:uid="{00000000-0005-0000-0000-000098010000}"/>
    <cellStyle name="40% - Accent2 3 2 2 2" xfId="3536" xr:uid="{00000000-0005-0000-0000-000099010000}"/>
    <cellStyle name="40% - Accent2 3 2 2 2 2" xfId="12891" xr:uid="{00000000-0005-0000-0000-00009A010000}"/>
    <cellStyle name="40% - Accent2 3 2 2 3" xfId="3537" xr:uid="{00000000-0005-0000-0000-00009B010000}"/>
    <cellStyle name="40% - Accent2 3 2 2 3 2" xfId="12892" xr:uid="{00000000-0005-0000-0000-00009C010000}"/>
    <cellStyle name="40% - Accent2 3 2 2 4" xfId="12893" xr:uid="{00000000-0005-0000-0000-00009D010000}"/>
    <cellStyle name="40% - Accent2 3 2 3" xfId="3538" xr:uid="{00000000-0005-0000-0000-00009E010000}"/>
    <cellStyle name="40% - Accent2 3 2 4" xfId="3539" xr:uid="{00000000-0005-0000-0000-00009F010000}"/>
    <cellStyle name="40% - Accent2 3 2 4 2" xfId="12894" xr:uid="{00000000-0005-0000-0000-0000A0010000}"/>
    <cellStyle name="40% - Accent2 3 2 5" xfId="3540" xr:uid="{00000000-0005-0000-0000-0000A1010000}"/>
    <cellStyle name="40% - Accent2 3 2 6" xfId="12895" xr:uid="{00000000-0005-0000-0000-0000A2010000}"/>
    <cellStyle name="40% - Accent2 3 2 7" xfId="44770" xr:uid="{00000000-0005-0000-0000-000003000000}"/>
    <cellStyle name="40% - Accent2 3 3" xfId="3541" xr:uid="{00000000-0005-0000-0000-0000A3010000}"/>
    <cellStyle name="40% - Accent2 3 3 2" xfId="3542" xr:uid="{00000000-0005-0000-0000-0000A4010000}"/>
    <cellStyle name="40% - Accent2 3 3 2 2" xfId="3543" xr:uid="{00000000-0005-0000-0000-0000A5010000}"/>
    <cellStyle name="40% - Accent2 3 3 2 2 2" xfId="12896" xr:uid="{00000000-0005-0000-0000-0000A6010000}"/>
    <cellStyle name="40% - Accent2 3 3 2 3" xfId="12897" xr:uid="{00000000-0005-0000-0000-0000A7010000}"/>
    <cellStyle name="40% - Accent2 3 3 3" xfId="3544" xr:uid="{00000000-0005-0000-0000-0000A8010000}"/>
    <cellStyle name="40% - Accent2 3 3 3 2" xfId="12898" xr:uid="{00000000-0005-0000-0000-0000A9010000}"/>
    <cellStyle name="40% - Accent2 3 3 4" xfId="3545" xr:uid="{00000000-0005-0000-0000-0000AA010000}"/>
    <cellStyle name="40% - Accent2 3 3 4 2" xfId="12899" xr:uid="{00000000-0005-0000-0000-0000AB010000}"/>
    <cellStyle name="40% - Accent2 3 3 5" xfId="12900" xr:uid="{00000000-0005-0000-0000-0000AC010000}"/>
    <cellStyle name="40% - Accent2 3 4" xfId="3546" xr:uid="{00000000-0005-0000-0000-0000AD010000}"/>
    <cellStyle name="40% - Accent2 3 4 2" xfId="3547" xr:uid="{00000000-0005-0000-0000-0000AE010000}"/>
    <cellStyle name="40% - Accent2 3 4 2 2" xfId="12901" xr:uid="{00000000-0005-0000-0000-0000AF010000}"/>
    <cellStyle name="40% - Accent2 3 4 3" xfId="3548" xr:uid="{00000000-0005-0000-0000-0000B0010000}"/>
    <cellStyle name="40% - Accent2 3 4 3 2" xfId="12902" xr:uid="{00000000-0005-0000-0000-0000B1010000}"/>
    <cellStyle name="40% - Accent2 3 4 4" xfId="12903" xr:uid="{00000000-0005-0000-0000-0000B2010000}"/>
    <cellStyle name="40% - Accent2 3 5" xfId="3549" xr:uid="{00000000-0005-0000-0000-0000B3010000}"/>
    <cellStyle name="40% - Accent2 3 5 2" xfId="3550" xr:uid="{00000000-0005-0000-0000-0000B4010000}"/>
    <cellStyle name="40% - Accent2 3 5 2 2" xfId="12904" xr:uid="{00000000-0005-0000-0000-0000B5010000}"/>
    <cellStyle name="40% - Accent2 3 5 3" xfId="3551" xr:uid="{00000000-0005-0000-0000-0000B6010000}"/>
    <cellStyle name="40% - Accent2 3 5 4" xfId="12905" xr:uid="{00000000-0005-0000-0000-0000B7010000}"/>
    <cellStyle name="40% - Accent2 3 6" xfId="3552" xr:uid="{00000000-0005-0000-0000-0000B8010000}"/>
    <cellStyle name="40% - Accent2 3 6 2" xfId="12906" xr:uid="{00000000-0005-0000-0000-0000B9010000}"/>
    <cellStyle name="40% - Accent2 3 7" xfId="3553" xr:uid="{00000000-0005-0000-0000-0000BA010000}"/>
    <cellStyle name="40% - Accent2 3 8" xfId="3554" xr:uid="{00000000-0005-0000-0000-0000BB010000}"/>
    <cellStyle name="40% - Accent2 3 8 2" xfId="12907" xr:uid="{00000000-0005-0000-0000-0000BC010000}"/>
    <cellStyle name="40% - Accent2 3 9" xfId="44748" xr:uid="{00000000-0005-0000-0000-000002000000}"/>
    <cellStyle name="40% - Accent2 4" xfId="12908" xr:uid="{00000000-0005-0000-0000-0000BD010000}"/>
    <cellStyle name="40% - Accent2 5" xfId="44254" xr:uid="{00000000-0005-0000-0000-0000BE010000}"/>
    <cellStyle name="40% - Accent2 6" xfId="44269" xr:uid="{00000000-0005-0000-0000-0000BF010000}"/>
    <cellStyle name="40% - Accent2 7" xfId="44288" xr:uid="{00000000-0005-0000-0000-0000C0010000}"/>
    <cellStyle name="40% - Accent2 8" xfId="44823" xr:uid="{32139FD9-7E73-41AE-AFE2-EE78C460D0DF}"/>
    <cellStyle name="40% - Accent3" xfId="44202" builtinId="39" customBuiltin="1"/>
    <cellStyle name="40% - Accent3 10" xfId="44827" xr:uid="{A1F09A4B-D3EB-471A-B696-858336CCFAB6}"/>
    <cellStyle name="40% - Accent3 2" xfId="59" xr:uid="{00000000-0005-0000-0000-0000C2010000}"/>
    <cellStyle name="40% - Accent3 2 2" xfId="3555" xr:uid="{00000000-0005-0000-0000-0000C3010000}"/>
    <cellStyle name="40% - Accent3 2 2 2" xfId="3556" xr:uid="{00000000-0005-0000-0000-0000C4010000}"/>
    <cellStyle name="40% - Accent3 2 2 3" xfId="3557" xr:uid="{00000000-0005-0000-0000-0000C5010000}"/>
    <cellStyle name="40% - Accent3 2 2 4" xfId="3558" xr:uid="{00000000-0005-0000-0000-0000C6010000}"/>
    <cellStyle name="40% - Accent3 2 2 5" xfId="3559" xr:uid="{00000000-0005-0000-0000-0000C7010000}"/>
    <cellStyle name="40% - Accent3 2 2 6" xfId="3560" xr:uid="{00000000-0005-0000-0000-0000C8010000}"/>
    <cellStyle name="40% - Accent3 2 3" xfId="3561" xr:uid="{00000000-0005-0000-0000-0000C9010000}"/>
    <cellStyle name="40% - Accent3 2 3 2" xfId="3562" xr:uid="{00000000-0005-0000-0000-0000CA010000}"/>
    <cellStyle name="40% - Accent3 2 3 3" xfId="3563" xr:uid="{00000000-0005-0000-0000-0000CB010000}"/>
    <cellStyle name="40% - Accent3 2 3 4" xfId="3564" xr:uid="{00000000-0005-0000-0000-0000CC010000}"/>
    <cellStyle name="40% - Accent3 2 4" xfId="3565" xr:uid="{00000000-0005-0000-0000-0000CD010000}"/>
    <cellStyle name="40% - Accent3 2 5" xfId="3566" xr:uid="{00000000-0005-0000-0000-0000CE010000}"/>
    <cellStyle name="40% - Accent3 2 6" xfId="3567" xr:uid="{00000000-0005-0000-0000-0000CF010000}"/>
    <cellStyle name="40% - Accent3 3" xfId="60" xr:uid="{00000000-0005-0000-0000-0000D0010000}"/>
    <cellStyle name="40% - Accent3 3 2" xfId="3568" xr:uid="{00000000-0005-0000-0000-0000D1010000}"/>
    <cellStyle name="40% - Accent3 3 2 2" xfId="3569" xr:uid="{00000000-0005-0000-0000-0000D2010000}"/>
    <cellStyle name="40% - Accent3 3 2 2 2" xfId="3570" xr:uid="{00000000-0005-0000-0000-0000D3010000}"/>
    <cellStyle name="40% - Accent3 3 2 2 2 2" xfId="12909" xr:uid="{00000000-0005-0000-0000-0000D4010000}"/>
    <cellStyle name="40% - Accent3 3 2 2 3" xfId="3571" xr:uid="{00000000-0005-0000-0000-0000D5010000}"/>
    <cellStyle name="40% - Accent3 3 2 2 3 2" xfId="12910" xr:uid="{00000000-0005-0000-0000-0000D6010000}"/>
    <cellStyle name="40% - Accent3 3 2 2 4" xfId="12911" xr:uid="{00000000-0005-0000-0000-0000D7010000}"/>
    <cellStyle name="40% - Accent3 3 2 3" xfId="3572" xr:uid="{00000000-0005-0000-0000-0000D8010000}"/>
    <cellStyle name="40% - Accent3 3 2 4" xfId="3573" xr:uid="{00000000-0005-0000-0000-0000D9010000}"/>
    <cellStyle name="40% - Accent3 3 2 4 2" xfId="12912" xr:uid="{00000000-0005-0000-0000-0000DA010000}"/>
    <cellStyle name="40% - Accent3 3 2 5" xfId="3574" xr:uid="{00000000-0005-0000-0000-0000DB010000}"/>
    <cellStyle name="40% - Accent3 3 2 6" xfId="12913" xr:uid="{00000000-0005-0000-0000-0000DC010000}"/>
    <cellStyle name="40% - Accent3 3 3" xfId="3575" xr:uid="{00000000-0005-0000-0000-0000DD010000}"/>
    <cellStyle name="40% - Accent3 3 3 2" xfId="3576" xr:uid="{00000000-0005-0000-0000-0000DE010000}"/>
    <cellStyle name="40% - Accent3 3 3 2 2" xfId="3577" xr:uid="{00000000-0005-0000-0000-0000DF010000}"/>
    <cellStyle name="40% - Accent3 3 3 2 2 2" xfId="12914" xr:uid="{00000000-0005-0000-0000-0000E0010000}"/>
    <cellStyle name="40% - Accent3 3 3 2 3" xfId="12915" xr:uid="{00000000-0005-0000-0000-0000E1010000}"/>
    <cellStyle name="40% - Accent3 3 3 3" xfId="3578" xr:uid="{00000000-0005-0000-0000-0000E2010000}"/>
    <cellStyle name="40% - Accent3 3 3 3 2" xfId="12916" xr:uid="{00000000-0005-0000-0000-0000E3010000}"/>
    <cellStyle name="40% - Accent3 3 3 4" xfId="3579" xr:uid="{00000000-0005-0000-0000-0000E4010000}"/>
    <cellStyle name="40% - Accent3 3 3 4 2" xfId="12917" xr:uid="{00000000-0005-0000-0000-0000E5010000}"/>
    <cellStyle name="40% - Accent3 3 3 5" xfId="12918" xr:uid="{00000000-0005-0000-0000-0000E6010000}"/>
    <cellStyle name="40% - Accent3 3 4" xfId="3580" xr:uid="{00000000-0005-0000-0000-0000E7010000}"/>
    <cellStyle name="40% - Accent3 3 4 2" xfId="3581" xr:uid="{00000000-0005-0000-0000-0000E8010000}"/>
    <cellStyle name="40% - Accent3 3 4 2 2" xfId="12919" xr:uid="{00000000-0005-0000-0000-0000E9010000}"/>
    <cellStyle name="40% - Accent3 3 4 3" xfId="3582" xr:uid="{00000000-0005-0000-0000-0000EA010000}"/>
    <cellStyle name="40% - Accent3 3 4 3 2" xfId="12920" xr:uid="{00000000-0005-0000-0000-0000EB010000}"/>
    <cellStyle name="40% - Accent3 3 4 4" xfId="12921" xr:uid="{00000000-0005-0000-0000-0000EC010000}"/>
    <cellStyle name="40% - Accent3 3 5" xfId="3583" xr:uid="{00000000-0005-0000-0000-0000ED010000}"/>
    <cellStyle name="40% - Accent3 3 5 2" xfId="3584" xr:uid="{00000000-0005-0000-0000-0000EE010000}"/>
    <cellStyle name="40% - Accent3 3 5 2 2" xfId="12922" xr:uid="{00000000-0005-0000-0000-0000EF010000}"/>
    <cellStyle name="40% - Accent3 3 5 3" xfId="3585" xr:uid="{00000000-0005-0000-0000-0000F0010000}"/>
    <cellStyle name="40% - Accent3 3 5 4" xfId="12923" xr:uid="{00000000-0005-0000-0000-0000F1010000}"/>
    <cellStyle name="40% - Accent3 3 6" xfId="3586" xr:uid="{00000000-0005-0000-0000-0000F2010000}"/>
    <cellStyle name="40% - Accent3 3 6 2" xfId="12924" xr:uid="{00000000-0005-0000-0000-0000F3010000}"/>
    <cellStyle name="40% - Accent3 3 7" xfId="3587" xr:uid="{00000000-0005-0000-0000-0000F4010000}"/>
    <cellStyle name="40% - Accent3 3 8" xfId="3588" xr:uid="{00000000-0005-0000-0000-0000F5010000}"/>
    <cellStyle name="40% - Accent3 3 8 2" xfId="12925" xr:uid="{00000000-0005-0000-0000-0000F6010000}"/>
    <cellStyle name="40% - Accent3 4" xfId="3589" xr:uid="{00000000-0005-0000-0000-0000F7010000}"/>
    <cellStyle name="40% - Accent3 5" xfId="3590" xr:uid="{00000000-0005-0000-0000-0000F8010000}"/>
    <cellStyle name="40% - Accent3 6" xfId="3591" xr:uid="{00000000-0005-0000-0000-0000F9010000}"/>
    <cellStyle name="40% - Accent3 7" xfId="44256" xr:uid="{00000000-0005-0000-0000-0000FA010000}"/>
    <cellStyle name="40% - Accent3 8" xfId="44271" xr:uid="{00000000-0005-0000-0000-0000FB010000}"/>
    <cellStyle name="40% - Accent3 9" xfId="44290" xr:uid="{00000000-0005-0000-0000-0000FC010000}"/>
    <cellStyle name="40% - Accent4" xfId="44206" builtinId="43" customBuiltin="1"/>
    <cellStyle name="40% - Accent4 2" xfId="61" xr:uid="{00000000-0005-0000-0000-0000FE010000}"/>
    <cellStyle name="40% - Accent4 2 2" xfId="3592" xr:uid="{00000000-0005-0000-0000-0000FF010000}"/>
    <cellStyle name="40% - Accent4 2 2 2" xfId="3593" xr:uid="{00000000-0005-0000-0000-000000020000}"/>
    <cellStyle name="40% - Accent4 2 2 3" xfId="3594" xr:uid="{00000000-0005-0000-0000-000001020000}"/>
    <cellStyle name="40% - Accent4 2 3" xfId="3595" xr:uid="{00000000-0005-0000-0000-000002020000}"/>
    <cellStyle name="40% - Accent4 2 4" xfId="3596" xr:uid="{00000000-0005-0000-0000-000003020000}"/>
    <cellStyle name="40% - Accent4 2 5" xfId="3597" xr:uid="{00000000-0005-0000-0000-000004020000}"/>
    <cellStyle name="40% - Accent4 2 6" xfId="3598" xr:uid="{00000000-0005-0000-0000-000005020000}"/>
    <cellStyle name="40% - Accent4 3" xfId="62" xr:uid="{00000000-0005-0000-0000-000006020000}"/>
    <cellStyle name="40% - Accent4 3 2" xfId="3599" xr:uid="{00000000-0005-0000-0000-000007020000}"/>
    <cellStyle name="40% - Accent4 3 2 2" xfId="3600" xr:uid="{00000000-0005-0000-0000-000008020000}"/>
    <cellStyle name="40% - Accent4 3 2 2 2" xfId="3601" xr:uid="{00000000-0005-0000-0000-000009020000}"/>
    <cellStyle name="40% - Accent4 3 2 2 2 2" xfId="12926" xr:uid="{00000000-0005-0000-0000-00000A020000}"/>
    <cellStyle name="40% - Accent4 3 2 2 3" xfId="3602" xr:uid="{00000000-0005-0000-0000-00000B020000}"/>
    <cellStyle name="40% - Accent4 3 2 2 3 2" xfId="12927" xr:uid="{00000000-0005-0000-0000-00000C020000}"/>
    <cellStyle name="40% - Accent4 3 2 2 4" xfId="12928" xr:uid="{00000000-0005-0000-0000-00000D020000}"/>
    <cellStyle name="40% - Accent4 3 2 3" xfId="3603" xr:uid="{00000000-0005-0000-0000-00000E020000}"/>
    <cellStyle name="40% - Accent4 3 2 4" xfId="3604" xr:uid="{00000000-0005-0000-0000-00000F020000}"/>
    <cellStyle name="40% - Accent4 3 2 4 2" xfId="12929" xr:uid="{00000000-0005-0000-0000-000010020000}"/>
    <cellStyle name="40% - Accent4 3 2 5" xfId="3605" xr:uid="{00000000-0005-0000-0000-000011020000}"/>
    <cellStyle name="40% - Accent4 3 2 6" xfId="12930" xr:uid="{00000000-0005-0000-0000-000012020000}"/>
    <cellStyle name="40% - Accent4 3 3" xfId="3606" xr:uid="{00000000-0005-0000-0000-000013020000}"/>
    <cellStyle name="40% - Accent4 3 3 2" xfId="3607" xr:uid="{00000000-0005-0000-0000-000014020000}"/>
    <cellStyle name="40% - Accent4 3 3 2 2" xfId="3608" xr:uid="{00000000-0005-0000-0000-000015020000}"/>
    <cellStyle name="40% - Accent4 3 3 2 2 2" xfId="12931" xr:uid="{00000000-0005-0000-0000-000016020000}"/>
    <cellStyle name="40% - Accent4 3 3 2 3" xfId="12932" xr:uid="{00000000-0005-0000-0000-000017020000}"/>
    <cellStyle name="40% - Accent4 3 3 3" xfId="3609" xr:uid="{00000000-0005-0000-0000-000018020000}"/>
    <cellStyle name="40% - Accent4 3 3 3 2" xfId="12933" xr:uid="{00000000-0005-0000-0000-000019020000}"/>
    <cellStyle name="40% - Accent4 3 3 4" xfId="3610" xr:uid="{00000000-0005-0000-0000-00001A020000}"/>
    <cellStyle name="40% - Accent4 3 3 4 2" xfId="12934" xr:uid="{00000000-0005-0000-0000-00001B020000}"/>
    <cellStyle name="40% - Accent4 3 3 5" xfId="12935" xr:uid="{00000000-0005-0000-0000-00001C020000}"/>
    <cellStyle name="40% - Accent4 3 4" xfId="3611" xr:uid="{00000000-0005-0000-0000-00001D020000}"/>
    <cellStyle name="40% - Accent4 3 4 2" xfId="3612" xr:uid="{00000000-0005-0000-0000-00001E020000}"/>
    <cellStyle name="40% - Accent4 3 4 2 2" xfId="12936" xr:uid="{00000000-0005-0000-0000-00001F020000}"/>
    <cellStyle name="40% - Accent4 3 4 3" xfId="3613" xr:uid="{00000000-0005-0000-0000-000020020000}"/>
    <cellStyle name="40% - Accent4 3 4 3 2" xfId="12937" xr:uid="{00000000-0005-0000-0000-000021020000}"/>
    <cellStyle name="40% - Accent4 3 4 4" xfId="12938" xr:uid="{00000000-0005-0000-0000-000022020000}"/>
    <cellStyle name="40% - Accent4 3 5" xfId="3614" xr:uid="{00000000-0005-0000-0000-000023020000}"/>
    <cellStyle name="40% - Accent4 3 5 2" xfId="3615" xr:uid="{00000000-0005-0000-0000-000024020000}"/>
    <cellStyle name="40% - Accent4 3 5 2 2" xfId="12939" xr:uid="{00000000-0005-0000-0000-000025020000}"/>
    <cellStyle name="40% - Accent4 3 5 3" xfId="3616" xr:uid="{00000000-0005-0000-0000-000026020000}"/>
    <cellStyle name="40% - Accent4 3 5 4" xfId="12940" xr:uid="{00000000-0005-0000-0000-000027020000}"/>
    <cellStyle name="40% - Accent4 3 6" xfId="3617" xr:uid="{00000000-0005-0000-0000-000028020000}"/>
    <cellStyle name="40% - Accent4 3 6 2" xfId="12941" xr:uid="{00000000-0005-0000-0000-000029020000}"/>
    <cellStyle name="40% - Accent4 3 7" xfId="3618" xr:uid="{00000000-0005-0000-0000-00002A020000}"/>
    <cellStyle name="40% - Accent4 3 8" xfId="3619" xr:uid="{00000000-0005-0000-0000-00002B020000}"/>
    <cellStyle name="40% - Accent4 3 8 2" xfId="12942" xr:uid="{00000000-0005-0000-0000-00002C020000}"/>
    <cellStyle name="40% - Accent4 4" xfId="12943" xr:uid="{00000000-0005-0000-0000-00002D020000}"/>
    <cellStyle name="40% - Accent4 5" xfId="44258" xr:uid="{00000000-0005-0000-0000-00002E020000}"/>
    <cellStyle name="40% - Accent4 6" xfId="44273" xr:uid="{00000000-0005-0000-0000-00002F020000}"/>
    <cellStyle name="40% - Accent4 7" xfId="44292" xr:uid="{00000000-0005-0000-0000-000030020000}"/>
    <cellStyle name="40% - Accent4 8" xfId="44831" xr:uid="{2048B8EC-BED1-4595-85B1-E20B03516BB9}"/>
    <cellStyle name="40% - Accent5" xfId="44210" builtinId="47" customBuiltin="1"/>
    <cellStyle name="40% - Accent5 2" xfId="63" xr:uid="{00000000-0005-0000-0000-000032020000}"/>
    <cellStyle name="40% - Accent5 2 2" xfId="3620" xr:uid="{00000000-0005-0000-0000-000033020000}"/>
    <cellStyle name="40% - Accent5 2 2 2" xfId="3621" xr:uid="{00000000-0005-0000-0000-000034020000}"/>
    <cellStyle name="40% - Accent5 2 2 3" xfId="3622" xr:uid="{00000000-0005-0000-0000-000035020000}"/>
    <cellStyle name="40% - Accent5 2 2 4" xfId="44773" xr:uid="{00000000-0005-0000-0000-000006000000}"/>
    <cellStyle name="40% - Accent5 2 3" xfId="3623" xr:uid="{00000000-0005-0000-0000-000036020000}"/>
    <cellStyle name="40% - Accent5 2 4" xfId="3624" xr:uid="{00000000-0005-0000-0000-000037020000}"/>
    <cellStyle name="40% - Accent5 2 5" xfId="3625" xr:uid="{00000000-0005-0000-0000-000038020000}"/>
    <cellStyle name="40% - Accent5 2 6" xfId="3626" xr:uid="{00000000-0005-0000-0000-000039020000}"/>
    <cellStyle name="40% - Accent5 2 7" xfId="44755" xr:uid="{00000000-0005-0000-0000-000005000000}"/>
    <cellStyle name="40% - Accent5 3" xfId="64" xr:uid="{00000000-0005-0000-0000-00003A020000}"/>
    <cellStyle name="40% - Accent5 3 2" xfId="3627" xr:uid="{00000000-0005-0000-0000-00003B020000}"/>
    <cellStyle name="40% - Accent5 3 2 2" xfId="3628" xr:uid="{00000000-0005-0000-0000-00003C020000}"/>
    <cellStyle name="40% - Accent5 3 2 2 2" xfId="3629" xr:uid="{00000000-0005-0000-0000-00003D020000}"/>
    <cellStyle name="40% - Accent5 3 2 2 2 2" xfId="12944" xr:uid="{00000000-0005-0000-0000-00003E020000}"/>
    <cellStyle name="40% - Accent5 3 2 2 3" xfId="3630" xr:uid="{00000000-0005-0000-0000-00003F020000}"/>
    <cellStyle name="40% - Accent5 3 2 2 3 2" xfId="12945" xr:uid="{00000000-0005-0000-0000-000040020000}"/>
    <cellStyle name="40% - Accent5 3 2 2 4" xfId="12946" xr:uid="{00000000-0005-0000-0000-000041020000}"/>
    <cellStyle name="40% - Accent5 3 2 3" xfId="3631" xr:uid="{00000000-0005-0000-0000-000042020000}"/>
    <cellStyle name="40% - Accent5 3 2 4" xfId="3632" xr:uid="{00000000-0005-0000-0000-000043020000}"/>
    <cellStyle name="40% - Accent5 3 2 4 2" xfId="12947" xr:uid="{00000000-0005-0000-0000-000044020000}"/>
    <cellStyle name="40% - Accent5 3 2 5" xfId="3633" xr:uid="{00000000-0005-0000-0000-000045020000}"/>
    <cellStyle name="40% - Accent5 3 2 6" xfId="12948" xr:uid="{00000000-0005-0000-0000-000046020000}"/>
    <cellStyle name="40% - Accent5 3 2 7" xfId="44771" xr:uid="{00000000-0005-0000-0000-000008000000}"/>
    <cellStyle name="40% - Accent5 3 3" xfId="3634" xr:uid="{00000000-0005-0000-0000-000047020000}"/>
    <cellStyle name="40% - Accent5 3 3 2" xfId="3635" xr:uid="{00000000-0005-0000-0000-000048020000}"/>
    <cellStyle name="40% - Accent5 3 3 2 2" xfId="3636" xr:uid="{00000000-0005-0000-0000-000049020000}"/>
    <cellStyle name="40% - Accent5 3 3 2 2 2" xfId="12949" xr:uid="{00000000-0005-0000-0000-00004A020000}"/>
    <cellStyle name="40% - Accent5 3 3 2 3" xfId="12950" xr:uid="{00000000-0005-0000-0000-00004B020000}"/>
    <cellStyle name="40% - Accent5 3 3 3" xfId="3637" xr:uid="{00000000-0005-0000-0000-00004C020000}"/>
    <cellStyle name="40% - Accent5 3 3 3 2" xfId="12951" xr:uid="{00000000-0005-0000-0000-00004D020000}"/>
    <cellStyle name="40% - Accent5 3 3 4" xfId="3638" xr:uid="{00000000-0005-0000-0000-00004E020000}"/>
    <cellStyle name="40% - Accent5 3 3 4 2" xfId="12952" xr:uid="{00000000-0005-0000-0000-00004F020000}"/>
    <cellStyle name="40% - Accent5 3 3 5" xfId="12953" xr:uid="{00000000-0005-0000-0000-000050020000}"/>
    <cellStyle name="40% - Accent5 3 4" xfId="3639" xr:uid="{00000000-0005-0000-0000-000051020000}"/>
    <cellStyle name="40% - Accent5 3 4 2" xfId="3640" xr:uid="{00000000-0005-0000-0000-000052020000}"/>
    <cellStyle name="40% - Accent5 3 4 2 2" xfId="12954" xr:uid="{00000000-0005-0000-0000-000053020000}"/>
    <cellStyle name="40% - Accent5 3 4 3" xfId="3641" xr:uid="{00000000-0005-0000-0000-000054020000}"/>
    <cellStyle name="40% - Accent5 3 4 3 2" xfId="12955" xr:uid="{00000000-0005-0000-0000-000055020000}"/>
    <cellStyle name="40% - Accent5 3 4 4" xfId="12956" xr:uid="{00000000-0005-0000-0000-000056020000}"/>
    <cellStyle name="40% - Accent5 3 5" xfId="3642" xr:uid="{00000000-0005-0000-0000-000057020000}"/>
    <cellStyle name="40% - Accent5 3 5 2" xfId="3643" xr:uid="{00000000-0005-0000-0000-000058020000}"/>
    <cellStyle name="40% - Accent5 3 5 2 2" xfId="12957" xr:uid="{00000000-0005-0000-0000-000059020000}"/>
    <cellStyle name="40% - Accent5 3 5 3" xfId="3644" xr:uid="{00000000-0005-0000-0000-00005A020000}"/>
    <cellStyle name="40% - Accent5 3 5 4" xfId="12958" xr:uid="{00000000-0005-0000-0000-00005B020000}"/>
    <cellStyle name="40% - Accent5 3 6" xfId="3645" xr:uid="{00000000-0005-0000-0000-00005C020000}"/>
    <cellStyle name="40% - Accent5 3 6 2" xfId="12959" xr:uid="{00000000-0005-0000-0000-00005D020000}"/>
    <cellStyle name="40% - Accent5 3 7" xfId="3646" xr:uid="{00000000-0005-0000-0000-00005E020000}"/>
    <cellStyle name="40% - Accent5 3 8" xfId="3647" xr:uid="{00000000-0005-0000-0000-00005F020000}"/>
    <cellStyle name="40% - Accent5 3 8 2" xfId="12960" xr:uid="{00000000-0005-0000-0000-000060020000}"/>
    <cellStyle name="40% - Accent5 3 9" xfId="44749" xr:uid="{00000000-0005-0000-0000-000007000000}"/>
    <cellStyle name="40% - Accent5 4" xfId="12961" xr:uid="{00000000-0005-0000-0000-000061020000}"/>
    <cellStyle name="40% - Accent5 4 2" xfId="44763" xr:uid="{00000000-0005-0000-0000-000009000000}"/>
    <cellStyle name="40% - Accent5 5" xfId="44260" xr:uid="{00000000-0005-0000-0000-000062020000}"/>
    <cellStyle name="40% - Accent5 6" xfId="44276" xr:uid="{00000000-0005-0000-0000-000063020000}"/>
    <cellStyle name="40% - Accent5 7" xfId="44294" xr:uid="{00000000-0005-0000-0000-000064020000}"/>
    <cellStyle name="40% - Accent5 8" xfId="44835" xr:uid="{F91EE53F-7BF5-4B3F-86D8-07F90988B151}"/>
    <cellStyle name="40% - Accent6" xfId="44213" builtinId="51" customBuiltin="1"/>
    <cellStyle name="40% - Accent6 2" xfId="65" xr:uid="{00000000-0005-0000-0000-000066020000}"/>
    <cellStyle name="40% - Accent6 2 2" xfId="3648" xr:uid="{00000000-0005-0000-0000-000067020000}"/>
    <cellStyle name="40% - Accent6 2 2 2" xfId="3649" xr:uid="{00000000-0005-0000-0000-000068020000}"/>
    <cellStyle name="40% - Accent6 2 2 3" xfId="3650" xr:uid="{00000000-0005-0000-0000-000069020000}"/>
    <cellStyle name="40% - Accent6 2 3" xfId="3651" xr:uid="{00000000-0005-0000-0000-00006A020000}"/>
    <cellStyle name="40% - Accent6 2 4" xfId="3652" xr:uid="{00000000-0005-0000-0000-00006B020000}"/>
    <cellStyle name="40% - Accent6 2 5" xfId="3653" xr:uid="{00000000-0005-0000-0000-00006C020000}"/>
    <cellStyle name="40% - Accent6 2 6" xfId="3654" xr:uid="{00000000-0005-0000-0000-00006D020000}"/>
    <cellStyle name="40% - Accent6 3" xfId="66" xr:uid="{00000000-0005-0000-0000-00006E020000}"/>
    <cellStyle name="40% - Accent6 3 2" xfId="3655" xr:uid="{00000000-0005-0000-0000-00006F020000}"/>
    <cellStyle name="40% - Accent6 3 2 2" xfId="3656" xr:uid="{00000000-0005-0000-0000-000070020000}"/>
    <cellStyle name="40% - Accent6 3 2 2 2" xfId="3657" xr:uid="{00000000-0005-0000-0000-000071020000}"/>
    <cellStyle name="40% - Accent6 3 2 2 2 2" xfId="12962" xr:uid="{00000000-0005-0000-0000-000072020000}"/>
    <cellStyle name="40% - Accent6 3 2 2 3" xfId="3658" xr:uid="{00000000-0005-0000-0000-000073020000}"/>
    <cellStyle name="40% - Accent6 3 2 2 3 2" xfId="12963" xr:uid="{00000000-0005-0000-0000-000074020000}"/>
    <cellStyle name="40% - Accent6 3 2 2 4" xfId="12964" xr:uid="{00000000-0005-0000-0000-000075020000}"/>
    <cellStyle name="40% - Accent6 3 2 3" xfId="3659" xr:uid="{00000000-0005-0000-0000-000076020000}"/>
    <cellStyle name="40% - Accent6 3 2 4" xfId="3660" xr:uid="{00000000-0005-0000-0000-000077020000}"/>
    <cellStyle name="40% - Accent6 3 2 4 2" xfId="12965" xr:uid="{00000000-0005-0000-0000-000078020000}"/>
    <cellStyle name="40% - Accent6 3 2 5" xfId="3661" xr:uid="{00000000-0005-0000-0000-000079020000}"/>
    <cellStyle name="40% - Accent6 3 2 6" xfId="12966" xr:uid="{00000000-0005-0000-0000-00007A020000}"/>
    <cellStyle name="40% - Accent6 3 3" xfId="3662" xr:uid="{00000000-0005-0000-0000-00007B020000}"/>
    <cellStyle name="40% - Accent6 3 3 2" xfId="3663" xr:uid="{00000000-0005-0000-0000-00007C020000}"/>
    <cellStyle name="40% - Accent6 3 3 2 2" xfId="3664" xr:uid="{00000000-0005-0000-0000-00007D020000}"/>
    <cellStyle name="40% - Accent6 3 3 2 2 2" xfId="12967" xr:uid="{00000000-0005-0000-0000-00007E020000}"/>
    <cellStyle name="40% - Accent6 3 3 2 3" xfId="12968" xr:uid="{00000000-0005-0000-0000-00007F020000}"/>
    <cellStyle name="40% - Accent6 3 3 3" xfId="3665" xr:uid="{00000000-0005-0000-0000-000080020000}"/>
    <cellStyle name="40% - Accent6 3 3 3 2" xfId="12969" xr:uid="{00000000-0005-0000-0000-000081020000}"/>
    <cellStyle name="40% - Accent6 3 3 4" xfId="3666" xr:uid="{00000000-0005-0000-0000-000082020000}"/>
    <cellStyle name="40% - Accent6 3 3 4 2" xfId="12970" xr:uid="{00000000-0005-0000-0000-000083020000}"/>
    <cellStyle name="40% - Accent6 3 3 5" xfId="12971" xr:uid="{00000000-0005-0000-0000-000084020000}"/>
    <cellStyle name="40% - Accent6 3 4" xfId="3667" xr:uid="{00000000-0005-0000-0000-000085020000}"/>
    <cellStyle name="40% - Accent6 3 4 2" xfId="3668" xr:uid="{00000000-0005-0000-0000-000086020000}"/>
    <cellStyle name="40% - Accent6 3 4 2 2" xfId="12972" xr:uid="{00000000-0005-0000-0000-000087020000}"/>
    <cellStyle name="40% - Accent6 3 4 3" xfId="3669" xr:uid="{00000000-0005-0000-0000-000088020000}"/>
    <cellStyle name="40% - Accent6 3 4 3 2" xfId="12973" xr:uid="{00000000-0005-0000-0000-000089020000}"/>
    <cellStyle name="40% - Accent6 3 4 4" xfId="12974" xr:uid="{00000000-0005-0000-0000-00008A020000}"/>
    <cellStyle name="40% - Accent6 3 5" xfId="3670" xr:uid="{00000000-0005-0000-0000-00008B020000}"/>
    <cellStyle name="40% - Accent6 3 5 2" xfId="3671" xr:uid="{00000000-0005-0000-0000-00008C020000}"/>
    <cellStyle name="40% - Accent6 3 5 2 2" xfId="12975" xr:uid="{00000000-0005-0000-0000-00008D020000}"/>
    <cellStyle name="40% - Accent6 3 5 3" xfId="3672" xr:uid="{00000000-0005-0000-0000-00008E020000}"/>
    <cellStyle name="40% - Accent6 3 5 4" xfId="12976" xr:uid="{00000000-0005-0000-0000-00008F020000}"/>
    <cellStyle name="40% - Accent6 3 6" xfId="3673" xr:uid="{00000000-0005-0000-0000-000090020000}"/>
    <cellStyle name="40% - Accent6 3 6 2" xfId="12977" xr:uid="{00000000-0005-0000-0000-000091020000}"/>
    <cellStyle name="40% - Accent6 3 7" xfId="3674" xr:uid="{00000000-0005-0000-0000-000092020000}"/>
    <cellStyle name="40% - Accent6 3 8" xfId="3675" xr:uid="{00000000-0005-0000-0000-000093020000}"/>
    <cellStyle name="40% - Accent6 3 8 2" xfId="12978" xr:uid="{00000000-0005-0000-0000-000094020000}"/>
    <cellStyle name="40% - Accent6 4" xfId="12979" xr:uid="{00000000-0005-0000-0000-000095020000}"/>
    <cellStyle name="40% - Accent6 5" xfId="44262" xr:uid="{00000000-0005-0000-0000-000096020000}"/>
    <cellStyle name="40% - Accent6 6" xfId="44278" xr:uid="{00000000-0005-0000-0000-000097020000}"/>
    <cellStyle name="40% - Accent6 7" xfId="44296" xr:uid="{00000000-0005-0000-0000-000098020000}"/>
    <cellStyle name="40% - Accent6 8" xfId="44839" xr:uid="{76AD078C-2110-4CF1-9C9C-B098FBFC48DC}"/>
    <cellStyle name="60% - Accent1" xfId="44195" builtinId="32" customBuiltin="1"/>
    <cellStyle name="60% - Accent1 2" xfId="67" xr:uid="{00000000-0005-0000-0000-00009A020000}"/>
    <cellStyle name="60% - Accent1 2 2" xfId="3676" xr:uid="{00000000-0005-0000-0000-00009B020000}"/>
    <cellStyle name="60% - Accent1 2 2 2" xfId="3677" xr:uid="{00000000-0005-0000-0000-00009C020000}"/>
    <cellStyle name="60% - Accent1 2 3" xfId="3678" xr:uid="{00000000-0005-0000-0000-00009D020000}"/>
    <cellStyle name="60% - Accent1 2 4" xfId="3679" xr:uid="{00000000-0005-0000-0000-00009E020000}"/>
    <cellStyle name="60% - Accent1 3" xfId="3680" xr:uid="{00000000-0005-0000-0000-00009F020000}"/>
    <cellStyle name="60% - Accent1 3 2" xfId="3681" xr:uid="{00000000-0005-0000-0000-0000A0020000}"/>
    <cellStyle name="60% - Accent1 3 3" xfId="3682" xr:uid="{00000000-0005-0000-0000-0000A1020000}"/>
    <cellStyle name="60% - Accent1 3 4" xfId="3683" xr:uid="{00000000-0005-0000-0000-0000A2020000}"/>
    <cellStyle name="60% - Accent1 4" xfId="44820" xr:uid="{C38A9542-22AE-4CCD-AFE4-F8236C430543}"/>
    <cellStyle name="60% - Accent2" xfId="44199" builtinId="36" customBuiltin="1"/>
    <cellStyle name="60% - Accent2 2" xfId="68" xr:uid="{00000000-0005-0000-0000-0000A4020000}"/>
    <cellStyle name="60% - Accent2 2 2" xfId="3684" xr:uid="{00000000-0005-0000-0000-0000A5020000}"/>
    <cellStyle name="60% - Accent2 2 2 2" xfId="3685" xr:uid="{00000000-0005-0000-0000-0000A6020000}"/>
    <cellStyle name="60% - Accent2 2 3" xfId="3686" xr:uid="{00000000-0005-0000-0000-0000A7020000}"/>
    <cellStyle name="60% - Accent2 2 4" xfId="3687" xr:uid="{00000000-0005-0000-0000-0000A8020000}"/>
    <cellStyle name="60% - Accent2 3" xfId="3688" xr:uid="{00000000-0005-0000-0000-0000A9020000}"/>
    <cellStyle name="60% - Accent2 3 2" xfId="3689" xr:uid="{00000000-0005-0000-0000-0000AA020000}"/>
    <cellStyle name="60% - Accent2 3 3" xfId="3690" xr:uid="{00000000-0005-0000-0000-0000AB020000}"/>
    <cellStyle name="60% - Accent2 3 4" xfId="3691" xr:uid="{00000000-0005-0000-0000-0000AC020000}"/>
    <cellStyle name="60% - Accent2 4" xfId="44824" xr:uid="{EC2E3944-1C6A-48B8-8F9C-F071170D9F57}"/>
    <cellStyle name="60% - Accent3" xfId="44203" builtinId="40" customBuiltin="1"/>
    <cellStyle name="60% - Accent3 2" xfId="69" xr:uid="{00000000-0005-0000-0000-0000AE020000}"/>
    <cellStyle name="60% - Accent3 2 2" xfId="3692" xr:uid="{00000000-0005-0000-0000-0000AF020000}"/>
    <cellStyle name="60% - Accent3 2 2 2" xfId="3693" xr:uid="{00000000-0005-0000-0000-0000B0020000}"/>
    <cellStyle name="60% - Accent3 2 3" xfId="3694" xr:uid="{00000000-0005-0000-0000-0000B1020000}"/>
    <cellStyle name="60% - Accent3 2 4" xfId="3695" xr:uid="{00000000-0005-0000-0000-0000B2020000}"/>
    <cellStyle name="60% - Accent3 2 5" xfId="3696" xr:uid="{00000000-0005-0000-0000-0000B3020000}"/>
    <cellStyle name="60% - Accent3 2 6" xfId="3697" xr:uid="{00000000-0005-0000-0000-0000B4020000}"/>
    <cellStyle name="60% - Accent3 3" xfId="3698" xr:uid="{00000000-0005-0000-0000-0000B5020000}"/>
    <cellStyle name="60% - Accent3 3 2" xfId="3699" xr:uid="{00000000-0005-0000-0000-0000B6020000}"/>
    <cellStyle name="60% - Accent3 3 3" xfId="3700" xr:uid="{00000000-0005-0000-0000-0000B7020000}"/>
    <cellStyle name="60% - Accent3 3 4" xfId="3701" xr:uid="{00000000-0005-0000-0000-0000B8020000}"/>
    <cellStyle name="60% - Accent3 4" xfId="3702" xr:uid="{00000000-0005-0000-0000-0000B9020000}"/>
    <cellStyle name="60% - Accent3 5" xfId="3703" xr:uid="{00000000-0005-0000-0000-0000BA020000}"/>
    <cellStyle name="60% - Accent3 6" xfId="3704" xr:uid="{00000000-0005-0000-0000-0000BB020000}"/>
    <cellStyle name="60% - Accent3 7" xfId="44828" xr:uid="{01F0F8EC-6D09-47A9-8307-58B1E4909D6F}"/>
    <cellStyle name="60% - Accent4" xfId="44207" builtinId="44" customBuiltin="1"/>
    <cellStyle name="60% - Accent4 2" xfId="70" xr:uid="{00000000-0005-0000-0000-0000BD020000}"/>
    <cellStyle name="60% - Accent4 2 2" xfId="3705" xr:uid="{00000000-0005-0000-0000-0000BE020000}"/>
    <cellStyle name="60% - Accent4 2 2 2" xfId="3706" xr:uid="{00000000-0005-0000-0000-0000BF020000}"/>
    <cellStyle name="60% - Accent4 2 3" xfId="3707" xr:uid="{00000000-0005-0000-0000-0000C0020000}"/>
    <cellStyle name="60% - Accent4 2 4" xfId="3708" xr:uid="{00000000-0005-0000-0000-0000C1020000}"/>
    <cellStyle name="60% - Accent4 2 5" xfId="3709" xr:uid="{00000000-0005-0000-0000-0000C2020000}"/>
    <cellStyle name="60% - Accent4 2 6" xfId="3710" xr:uid="{00000000-0005-0000-0000-0000C3020000}"/>
    <cellStyle name="60% - Accent4 3" xfId="3711" xr:uid="{00000000-0005-0000-0000-0000C4020000}"/>
    <cellStyle name="60% - Accent4 3 2" xfId="3712" xr:uid="{00000000-0005-0000-0000-0000C5020000}"/>
    <cellStyle name="60% - Accent4 3 3" xfId="3713" xr:uid="{00000000-0005-0000-0000-0000C6020000}"/>
    <cellStyle name="60% - Accent4 3 4" xfId="3714" xr:uid="{00000000-0005-0000-0000-0000C7020000}"/>
    <cellStyle name="60% - Accent4 4" xfId="3715" xr:uid="{00000000-0005-0000-0000-0000C8020000}"/>
    <cellStyle name="60% - Accent4 5" xfId="3716" xr:uid="{00000000-0005-0000-0000-0000C9020000}"/>
    <cellStyle name="60% - Accent4 6" xfId="3717" xr:uid="{00000000-0005-0000-0000-0000CA020000}"/>
    <cellStyle name="60% - Accent4 7" xfId="44832" xr:uid="{E5DA1E4A-7647-4B70-BCC6-FB53AA66F1D1}"/>
    <cellStyle name="60% - Accent5" xfId="44211" builtinId="48" customBuiltin="1"/>
    <cellStyle name="60% - Accent5 2" xfId="71" xr:uid="{00000000-0005-0000-0000-0000CC020000}"/>
    <cellStyle name="60% - Accent5 2 2" xfId="3718" xr:uid="{00000000-0005-0000-0000-0000CD020000}"/>
    <cellStyle name="60% - Accent5 2 2 2" xfId="3719" xr:uid="{00000000-0005-0000-0000-0000CE020000}"/>
    <cellStyle name="60% - Accent5 2 3" xfId="3720" xr:uid="{00000000-0005-0000-0000-0000CF020000}"/>
    <cellStyle name="60% - Accent5 2 4" xfId="3721" xr:uid="{00000000-0005-0000-0000-0000D0020000}"/>
    <cellStyle name="60% - Accent5 3" xfId="3722" xr:uid="{00000000-0005-0000-0000-0000D1020000}"/>
    <cellStyle name="60% - Accent5 3 2" xfId="3723" xr:uid="{00000000-0005-0000-0000-0000D2020000}"/>
    <cellStyle name="60% - Accent5 3 3" xfId="3724" xr:uid="{00000000-0005-0000-0000-0000D3020000}"/>
    <cellStyle name="60% - Accent5 3 4" xfId="3725" xr:uid="{00000000-0005-0000-0000-0000D4020000}"/>
    <cellStyle name="60% - Accent5 4" xfId="44836" xr:uid="{ABB77B4D-66DB-4622-B4ED-927699A404ED}"/>
    <cellStyle name="60% - Accent6" xfId="44214" builtinId="52" customBuiltin="1"/>
    <cellStyle name="60% - Accent6 2" xfId="72" xr:uid="{00000000-0005-0000-0000-0000D6020000}"/>
    <cellStyle name="60% - Accent6 2 2" xfId="3726" xr:uid="{00000000-0005-0000-0000-0000D7020000}"/>
    <cellStyle name="60% - Accent6 2 2 2" xfId="3727" xr:uid="{00000000-0005-0000-0000-0000D8020000}"/>
    <cellStyle name="60% - Accent6 2 3" xfId="3728" xr:uid="{00000000-0005-0000-0000-0000D9020000}"/>
    <cellStyle name="60% - Accent6 2 4" xfId="3729" xr:uid="{00000000-0005-0000-0000-0000DA020000}"/>
    <cellStyle name="60% - Accent6 2 5" xfId="3730" xr:uid="{00000000-0005-0000-0000-0000DB020000}"/>
    <cellStyle name="60% - Accent6 2 6" xfId="3731" xr:uid="{00000000-0005-0000-0000-0000DC020000}"/>
    <cellStyle name="60% - Accent6 3" xfId="3732" xr:uid="{00000000-0005-0000-0000-0000DD020000}"/>
    <cellStyle name="60% - Accent6 3 2" xfId="3733" xr:uid="{00000000-0005-0000-0000-0000DE020000}"/>
    <cellStyle name="60% - Accent6 3 3" xfId="3734" xr:uid="{00000000-0005-0000-0000-0000DF020000}"/>
    <cellStyle name="60% - Accent6 3 4" xfId="3735" xr:uid="{00000000-0005-0000-0000-0000E0020000}"/>
    <cellStyle name="60% - Accent6 4" xfId="3736" xr:uid="{00000000-0005-0000-0000-0000E1020000}"/>
    <cellStyle name="60% - Accent6 5" xfId="3737" xr:uid="{00000000-0005-0000-0000-0000E2020000}"/>
    <cellStyle name="60% - Accent6 6" xfId="3738" xr:uid="{00000000-0005-0000-0000-0000E3020000}"/>
    <cellStyle name="60% - Accent6 7" xfId="44840" xr:uid="{537227C1-2F1A-4A16-8804-7602C48B07DD}"/>
    <cellStyle name="Accent1" xfId="44193" builtinId="29" customBuiltin="1"/>
    <cellStyle name="Accent1 - 20%" xfId="73" xr:uid="{00000000-0005-0000-0000-0000E5020000}"/>
    <cellStyle name="Accent1 - 20% 2" xfId="74" xr:uid="{00000000-0005-0000-0000-0000E6020000}"/>
    <cellStyle name="Accent1 - 40%" xfId="75" xr:uid="{00000000-0005-0000-0000-0000E7020000}"/>
    <cellStyle name="Accent1 - 40% 2" xfId="76" xr:uid="{00000000-0005-0000-0000-0000E8020000}"/>
    <cellStyle name="Accent1 - 60%" xfId="77" xr:uid="{00000000-0005-0000-0000-0000E9020000}"/>
    <cellStyle name="Accent1 2" xfId="78" xr:uid="{00000000-0005-0000-0000-0000EA020000}"/>
    <cellStyle name="Accent1 2 2" xfId="3739" xr:uid="{00000000-0005-0000-0000-0000EB020000}"/>
    <cellStyle name="Accent1 2 2 2" xfId="3740" xr:uid="{00000000-0005-0000-0000-0000EC020000}"/>
    <cellStyle name="Accent1 2 3" xfId="3741" xr:uid="{00000000-0005-0000-0000-0000ED020000}"/>
    <cellStyle name="Accent1 2 4" xfId="3742" xr:uid="{00000000-0005-0000-0000-0000EE020000}"/>
    <cellStyle name="Accent1 3" xfId="79" xr:uid="{00000000-0005-0000-0000-0000EF020000}"/>
    <cellStyle name="Accent1 3 2" xfId="3743" xr:uid="{00000000-0005-0000-0000-0000F0020000}"/>
    <cellStyle name="Accent1 3 3" xfId="3744" xr:uid="{00000000-0005-0000-0000-0000F1020000}"/>
    <cellStyle name="Accent1 3 4" xfId="3745" xr:uid="{00000000-0005-0000-0000-0000F2020000}"/>
    <cellStyle name="Accent1 3 5" xfId="3746" xr:uid="{00000000-0005-0000-0000-0000F3020000}"/>
    <cellStyle name="Accent1 4" xfId="80" xr:uid="{00000000-0005-0000-0000-0000F4020000}"/>
    <cellStyle name="Accent1 5" xfId="12980" xr:uid="{00000000-0005-0000-0000-0000F5020000}"/>
    <cellStyle name="Accent1 6" xfId="44817" xr:uid="{966AD819-459E-4D76-8806-F83225058C14}"/>
    <cellStyle name="Accent1 7" xfId="44843" xr:uid="{68ACC815-2D58-4186-BCDC-9E16E2A8F0DA}"/>
    <cellStyle name="Accent2" xfId="44196" builtinId="33" customBuiltin="1"/>
    <cellStyle name="Accent2 - 20%" xfId="81" xr:uid="{00000000-0005-0000-0000-0000F7020000}"/>
    <cellStyle name="Accent2 - 20% 2" xfId="82" xr:uid="{00000000-0005-0000-0000-0000F8020000}"/>
    <cellStyle name="Accent2 - 40%" xfId="83" xr:uid="{00000000-0005-0000-0000-0000F9020000}"/>
    <cellStyle name="Accent2 - 40% 2" xfId="84" xr:uid="{00000000-0005-0000-0000-0000FA020000}"/>
    <cellStyle name="Accent2 - 60%" xfId="85" xr:uid="{00000000-0005-0000-0000-0000FB020000}"/>
    <cellStyle name="Accent2 2" xfId="86" xr:uid="{00000000-0005-0000-0000-0000FC020000}"/>
    <cellStyle name="Accent2 2 2" xfId="3747" xr:uid="{00000000-0005-0000-0000-0000FD020000}"/>
    <cellStyle name="Accent2 2 2 2" xfId="3748" xr:uid="{00000000-0005-0000-0000-0000FE020000}"/>
    <cellStyle name="Accent2 2 3" xfId="3749" xr:uid="{00000000-0005-0000-0000-0000FF020000}"/>
    <cellStyle name="Accent2 2 4" xfId="3750" xr:uid="{00000000-0005-0000-0000-000000030000}"/>
    <cellStyle name="Accent2 3" xfId="87" xr:uid="{00000000-0005-0000-0000-000001030000}"/>
    <cellStyle name="Accent2 3 2" xfId="3751" xr:uid="{00000000-0005-0000-0000-000002030000}"/>
    <cellStyle name="Accent2 3 3" xfId="3752" xr:uid="{00000000-0005-0000-0000-000003030000}"/>
    <cellStyle name="Accent2 3 4" xfId="3753" xr:uid="{00000000-0005-0000-0000-000004030000}"/>
    <cellStyle name="Accent2 3 5" xfId="3754" xr:uid="{00000000-0005-0000-0000-000005030000}"/>
    <cellStyle name="Accent2 4" xfId="88" xr:uid="{00000000-0005-0000-0000-000006030000}"/>
    <cellStyle name="Accent2 5" xfId="12981" xr:uid="{00000000-0005-0000-0000-000007030000}"/>
    <cellStyle name="Accent2 6" xfId="44821" xr:uid="{F4F1BB6A-CC21-4828-B754-1CB027450D2A}"/>
    <cellStyle name="Accent2 7" xfId="44844" xr:uid="{43F0C340-B31B-49A0-89BA-C1F90E15C8EC}"/>
    <cellStyle name="Accent3" xfId="44200" builtinId="37" customBuiltin="1"/>
    <cellStyle name="Accent3 - 20%" xfId="89" xr:uid="{00000000-0005-0000-0000-000009030000}"/>
    <cellStyle name="Accent3 - 20% 2" xfId="90" xr:uid="{00000000-0005-0000-0000-00000A030000}"/>
    <cellStyle name="Accent3 - 40%" xfId="91" xr:uid="{00000000-0005-0000-0000-00000B030000}"/>
    <cellStyle name="Accent3 - 40% 2" xfId="92" xr:uid="{00000000-0005-0000-0000-00000C030000}"/>
    <cellStyle name="Accent3 - 60%" xfId="93" xr:uid="{00000000-0005-0000-0000-00000D030000}"/>
    <cellStyle name="Accent3 2" xfId="94" xr:uid="{00000000-0005-0000-0000-00000E030000}"/>
    <cellStyle name="Accent3 2 2" xfId="3755" xr:uid="{00000000-0005-0000-0000-00000F030000}"/>
    <cellStyle name="Accent3 2 2 2" xfId="3756" xr:uid="{00000000-0005-0000-0000-000010030000}"/>
    <cellStyle name="Accent3 2 3" xfId="3757" xr:uid="{00000000-0005-0000-0000-000011030000}"/>
    <cellStyle name="Accent3 2 4" xfId="3758" xr:uid="{00000000-0005-0000-0000-000012030000}"/>
    <cellStyle name="Accent3 3" xfId="95" xr:uid="{00000000-0005-0000-0000-000013030000}"/>
    <cellStyle name="Accent3 3 2" xfId="3759" xr:uid="{00000000-0005-0000-0000-000014030000}"/>
    <cellStyle name="Accent3 3 3" xfId="3760" xr:uid="{00000000-0005-0000-0000-000015030000}"/>
    <cellStyle name="Accent3 3 4" xfId="3761" xr:uid="{00000000-0005-0000-0000-000016030000}"/>
    <cellStyle name="Accent3 3 5" xfId="3762" xr:uid="{00000000-0005-0000-0000-000017030000}"/>
    <cellStyle name="Accent3 4" xfId="96" xr:uid="{00000000-0005-0000-0000-000018030000}"/>
    <cellStyle name="Accent3 5" xfId="12982" xr:uid="{00000000-0005-0000-0000-000019030000}"/>
    <cellStyle name="Accent3 6" xfId="44825" xr:uid="{390AF376-4DE1-4DFA-B336-014E64B06748}"/>
    <cellStyle name="Accent3 7" xfId="44845" xr:uid="{D6B5F3CE-3FE0-423F-BC62-9A9AA0C63871}"/>
    <cellStyle name="Accent4" xfId="44204" builtinId="41" customBuiltin="1"/>
    <cellStyle name="Accent4 - 20%" xfId="97" xr:uid="{00000000-0005-0000-0000-00001B030000}"/>
    <cellStyle name="Accent4 - 20% 2" xfId="98" xr:uid="{00000000-0005-0000-0000-00001C030000}"/>
    <cellStyle name="Accent4 - 40%" xfId="99" xr:uid="{00000000-0005-0000-0000-00001D030000}"/>
    <cellStyle name="Accent4 - 40% 2" xfId="100" xr:uid="{00000000-0005-0000-0000-00001E030000}"/>
    <cellStyle name="Accent4 - 60%" xfId="101" xr:uid="{00000000-0005-0000-0000-00001F030000}"/>
    <cellStyle name="Accent4 2" xfId="102" xr:uid="{00000000-0005-0000-0000-000020030000}"/>
    <cellStyle name="Accent4 2 2" xfId="3763" xr:uid="{00000000-0005-0000-0000-000021030000}"/>
    <cellStyle name="Accent4 2 2 2" xfId="3764" xr:uid="{00000000-0005-0000-0000-000022030000}"/>
    <cellStyle name="Accent4 2 3" xfId="3765" xr:uid="{00000000-0005-0000-0000-000023030000}"/>
    <cellStyle name="Accent4 2 4" xfId="3766" xr:uid="{00000000-0005-0000-0000-000024030000}"/>
    <cellStyle name="Accent4 3" xfId="103" xr:uid="{00000000-0005-0000-0000-000025030000}"/>
    <cellStyle name="Accent4 3 2" xfId="3767" xr:uid="{00000000-0005-0000-0000-000026030000}"/>
    <cellStyle name="Accent4 3 3" xfId="3768" xr:uid="{00000000-0005-0000-0000-000027030000}"/>
    <cellStyle name="Accent4 3 4" xfId="3769" xr:uid="{00000000-0005-0000-0000-000028030000}"/>
    <cellStyle name="Accent4 3 5" xfId="3770" xr:uid="{00000000-0005-0000-0000-000029030000}"/>
    <cellStyle name="Accent4 4" xfId="104" xr:uid="{00000000-0005-0000-0000-00002A030000}"/>
    <cellStyle name="Accent4 5" xfId="12983" xr:uid="{00000000-0005-0000-0000-00002B030000}"/>
    <cellStyle name="Accent4 6" xfId="44829" xr:uid="{E9F67113-7BB6-4D6C-B31A-93CF0B026C17}"/>
    <cellStyle name="Accent4 7" xfId="44846" xr:uid="{7E9A6ADE-3E43-4893-83C2-020D7C0F29BB}"/>
    <cellStyle name="Accent5" xfId="44208" builtinId="45" customBuiltin="1"/>
    <cellStyle name="Accent5 - 20%" xfId="105" xr:uid="{00000000-0005-0000-0000-00002D030000}"/>
    <cellStyle name="Accent5 - 20% 2" xfId="106" xr:uid="{00000000-0005-0000-0000-00002E030000}"/>
    <cellStyle name="Accent5 - 40%" xfId="107" xr:uid="{00000000-0005-0000-0000-00002F030000}"/>
    <cellStyle name="Accent5 - 40% 2" xfId="108" xr:uid="{00000000-0005-0000-0000-000030030000}"/>
    <cellStyle name="Accent5 - 60%" xfId="109" xr:uid="{00000000-0005-0000-0000-000031030000}"/>
    <cellStyle name="Accent5 2" xfId="110" xr:uid="{00000000-0005-0000-0000-000032030000}"/>
    <cellStyle name="Accent5 2 2" xfId="3771" xr:uid="{00000000-0005-0000-0000-000033030000}"/>
    <cellStyle name="Accent5 2 2 2" xfId="3772" xr:uid="{00000000-0005-0000-0000-000034030000}"/>
    <cellStyle name="Accent5 2 3" xfId="3773" xr:uid="{00000000-0005-0000-0000-000035030000}"/>
    <cellStyle name="Accent5 2 4" xfId="3774" xr:uid="{00000000-0005-0000-0000-000036030000}"/>
    <cellStyle name="Accent5 3" xfId="111" xr:uid="{00000000-0005-0000-0000-000037030000}"/>
    <cellStyle name="Accent5 3 2" xfId="3775" xr:uid="{00000000-0005-0000-0000-000038030000}"/>
    <cellStyle name="Accent5 3 3" xfId="3776" xr:uid="{00000000-0005-0000-0000-000039030000}"/>
    <cellStyle name="Accent5 3 4" xfId="3777" xr:uid="{00000000-0005-0000-0000-00003A030000}"/>
    <cellStyle name="Accent5 3 5" xfId="3778" xr:uid="{00000000-0005-0000-0000-00003B030000}"/>
    <cellStyle name="Accent5 4" xfId="112" xr:uid="{00000000-0005-0000-0000-00003C030000}"/>
    <cellStyle name="Accent5 5" xfId="12984" xr:uid="{00000000-0005-0000-0000-00003D030000}"/>
    <cellStyle name="Accent5 6" xfId="44833" xr:uid="{827DF7E5-1512-4CA1-A43C-72F9087CB55D}"/>
    <cellStyle name="Accent5 7" xfId="44847" xr:uid="{6A6B561A-5791-4904-97F6-ECB46482F5EA}"/>
    <cellStyle name="Accent6" xfId="44212" builtinId="49" customBuiltin="1"/>
    <cellStyle name="Accent6 - 20%" xfId="113" xr:uid="{00000000-0005-0000-0000-00003F030000}"/>
    <cellStyle name="Accent6 - 20% 2" xfId="114" xr:uid="{00000000-0005-0000-0000-000040030000}"/>
    <cellStyle name="Accent6 - 40%" xfId="115" xr:uid="{00000000-0005-0000-0000-000041030000}"/>
    <cellStyle name="Accent6 - 40% 2" xfId="116" xr:uid="{00000000-0005-0000-0000-000042030000}"/>
    <cellStyle name="Accent6 - 60%" xfId="117" xr:uid="{00000000-0005-0000-0000-000043030000}"/>
    <cellStyle name="Accent6 2" xfId="118" xr:uid="{00000000-0005-0000-0000-000044030000}"/>
    <cellStyle name="Accent6 2 2" xfId="3779" xr:uid="{00000000-0005-0000-0000-000045030000}"/>
    <cellStyle name="Accent6 2 2 2" xfId="3780" xr:uid="{00000000-0005-0000-0000-000046030000}"/>
    <cellStyle name="Accent6 2 3" xfId="3781" xr:uid="{00000000-0005-0000-0000-000047030000}"/>
    <cellStyle name="Accent6 2 4" xfId="3782" xr:uid="{00000000-0005-0000-0000-000048030000}"/>
    <cellStyle name="Accent6 3" xfId="119" xr:uid="{00000000-0005-0000-0000-000049030000}"/>
    <cellStyle name="Accent6 3 2" xfId="3783" xr:uid="{00000000-0005-0000-0000-00004A030000}"/>
    <cellStyle name="Accent6 3 3" xfId="3784" xr:uid="{00000000-0005-0000-0000-00004B030000}"/>
    <cellStyle name="Accent6 3 4" xfId="3785" xr:uid="{00000000-0005-0000-0000-00004C030000}"/>
    <cellStyle name="Accent6 3 5" xfId="3786" xr:uid="{00000000-0005-0000-0000-00004D030000}"/>
    <cellStyle name="Accent6 4" xfId="120" xr:uid="{00000000-0005-0000-0000-00004E030000}"/>
    <cellStyle name="Accent6 5" xfId="12985" xr:uid="{00000000-0005-0000-0000-00004F030000}"/>
    <cellStyle name="Accent6 6" xfId="44837" xr:uid="{C5112D07-F154-4A8F-987F-8F5FFFC4DCDA}"/>
    <cellStyle name="Accent6 7" xfId="44848" xr:uid="{E69E1D93-8443-4F3D-8989-A1BD6877B425}"/>
    <cellStyle name="Bad" xfId="44183" builtinId="27" customBuiltin="1"/>
    <cellStyle name="Bad 2" xfId="121" xr:uid="{00000000-0005-0000-0000-000051030000}"/>
    <cellStyle name="Bad 2 2" xfId="3787" xr:uid="{00000000-0005-0000-0000-000052030000}"/>
    <cellStyle name="Bad 2 2 2" xfId="3788" xr:uid="{00000000-0005-0000-0000-000053030000}"/>
    <cellStyle name="Bad 2 3" xfId="3789" xr:uid="{00000000-0005-0000-0000-000054030000}"/>
    <cellStyle name="Bad 2 4" xfId="3790" xr:uid="{00000000-0005-0000-0000-000055030000}"/>
    <cellStyle name="Bad 3" xfId="122" xr:uid="{00000000-0005-0000-0000-000056030000}"/>
    <cellStyle name="Bad 3 2" xfId="3791" xr:uid="{00000000-0005-0000-0000-000057030000}"/>
    <cellStyle name="Bad 3 3" xfId="3792" xr:uid="{00000000-0005-0000-0000-000058030000}"/>
    <cellStyle name="Bad 3 4" xfId="3793" xr:uid="{00000000-0005-0000-0000-000059030000}"/>
    <cellStyle name="Bad 3 5" xfId="3794" xr:uid="{00000000-0005-0000-0000-00005A030000}"/>
    <cellStyle name="Bad 4" xfId="12986" xr:uid="{00000000-0005-0000-0000-00005B030000}"/>
    <cellStyle name="Bad 5" xfId="44806" xr:uid="{D97D3F10-C94A-430C-91F4-9F3D9FA57303}"/>
    <cellStyle name="Calculation" xfId="44187" builtinId="22" customBuiltin="1"/>
    <cellStyle name="Calculation 2" xfId="123" xr:uid="{00000000-0005-0000-0000-00005D030000}"/>
    <cellStyle name="Calculation 2 10" xfId="124" xr:uid="{00000000-0005-0000-0000-00005E030000}"/>
    <cellStyle name="Calculation 2 10 2" xfId="9906" xr:uid="{00000000-0005-0000-0000-00005F030000}"/>
    <cellStyle name="Calculation 2 10 2 2" xfId="12987" xr:uid="{00000000-0005-0000-0000-000060030000}"/>
    <cellStyle name="Calculation 2 10 2 3" xfId="12988" xr:uid="{00000000-0005-0000-0000-000061030000}"/>
    <cellStyle name="Calculation 2 10 2 4" xfId="12989" xr:uid="{00000000-0005-0000-0000-000062030000}"/>
    <cellStyle name="Calculation 2 10 2 5" xfId="12990" xr:uid="{00000000-0005-0000-0000-000063030000}"/>
    <cellStyle name="Calculation 2 10 2 6" xfId="12991" xr:uid="{00000000-0005-0000-0000-000064030000}"/>
    <cellStyle name="Calculation 2 10 3" xfId="12992" xr:uid="{00000000-0005-0000-0000-000065030000}"/>
    <cellStyle name="Calculation 2 10 4" xfId="12993" xr:uid="{00000000-0005-0000-0000-000066030000}"/>
    <cellStyle name="Calculation 2 10 5" xfId="12994" xr:uid="{00000000-0005-0000-0000-000067030000}"/>
    <cellStyle name="Calculation 2 10 6" xfId="12995" xr:uid="{00000000-0005-0000-0000-000068030000}"/>
    <cellStyle name="Calculation 2 10 7" xfId="12996" xr:uid="{00000000-0005-0000-0000-000069030000}"/>
    <cellStyle name="Calculation 2 11" xfId="125" xr:uid="{00000000-0005-0000-0000-00006A030000}"/>
    <cellStyle name="Calculation 2 11 2" xfId="9985" xr:uid="{00000000-0005-0000-0000-00006B030000}"/>
    <cellStyle name="Calculation 2 11 2 2" xfId="12997" xr:uid="{00000000-0005-0000-0000-00006C030000}"/>
    <cellStyle name="Calculation 2 11 2 3" xfId="12998" xr:uid="{00000000-0005-0000-0000-00006D030000}"/>
    <cellStyle name="Calculation 2 11 2 4" xfId="12999" xr:uid="{00000000-0005-0000-0000-00006E030000}"/>
    <cellStyle name="Calculation 2 11 2 5" xfId="13000" xr:uid="{00000000-0005-0000-0000-00006F030000}"/>
    <cellStyle name="Calculation 2 11 2 6" xfId="13001" xr:uid="{00000000-0005-0000-0000-000070030000}"/>
    <cellStyle name="Calculation 2 11 3" xfId="13002" xr:uid="{00000000-0005-0000-0000-000071030000}"/>
    <cellStyle name="Calculation 2 11 4" xfId="13003" xr:uid="{00000000-0005-0000-0000-000072030000}"/>
    <cellStyle name="Calculation 2 11 5" xfId="13004" xr:uid="{00000000-0005-0000-0000-000073030000}"/>
    <cellStyle name="Calculation 2 11 6" xfId="13005" xr:uid="{00000000-0005-0000-0000-000074030000}"/>
    <cellStyle name="Calculation 2 11 7" xfId="13006" xr:uid="{00000000-0005-0000-0000-000075030000}"/>
    <cellStyle name="Calculation 2 12" xfId="126" xr:uid="{00000000-0005-0000-0000-000076030000}"/>
    <cellStyle name="Calculation 2 12 2" xfId="9908" xr:uid="{00000000-0005-0000-0000-000077030000}"/>
    <cellStyle name="Calculation 2 12 2 2" xfId="13007" xr:uid="{00000000-0005-0000-0000-000078030000}"/>
    <cellStyle name="Calculation 2 12 2 3" xfId="13008" xr:uid="{00000000-0005-0000-0000-000079030000}"/>
    <cellStyle name="Calculation 2 12 2 4" xfId="13009" xr:uid="{00000000-0005-0000-0000-00007A030000}"/>
    <cellStyle name="Calculation 2 12 2 5" xfId="13010" xr:uid="{00000000-0005-0000-0000-00007B030000}"/>
    <cellStyle name="Calculation 2 12 2 6" xfId="13011" xr:uid="{00000000-0005-0000-0000-00007C030000}"/>
    <cellStyle name="Calculation 2 12 3" xfId="13012" xr:uid="{00000000-0005-0000-0000-00007D030000}"/>
    <cellStyle name="Calculation 2 12 4" xfId="13013" xr:uid="{00000000-0005-0000-0000-00007E030000}"/>
    <cellStyle name="Calculation 2 12 5" xfId="13014" xr:uid="{00000000-0005-0000-0000-00007F030000}"/>
    <cellStyle name="Calculation 2 12 6" xfId="13015" xr:uid="{00000000-0005-0000-0000-000080030000}"/>
    <cellStyle name="Calculation 2 12 7" xfId="13016" xr:uid="{00000000-0005-0000-0000-000081030000}"/>
    <cellStyle name="Calculation 2 13" xfId="127" xr:uid="{00000000-0005-0000-0000-000082030000}"/>
    <cellStyle name="Calculation 2 13 2" xfId="9895" xr:uid="{00000000-0005-0000-0000-000083030000}"/>
    <cellStyle name="Calculation 2 13 2 2" xfId="13017" xr:uid="{00000000-0005-0000-0000-000084030000}"/>
    <cellStyle name="Calculation 2 13 2 3" xfId="13018" xr:uid="{00000000-0005-0000-0000-000085030000}"/>
    <cellStyle name="Calculation 2 13 2 4" xfId="13019" xr:uid="{00000000-0005-0000-0000-000086030000}"/>
    <cellStyle name="Calculation 2 13 2 5" xfId="13020" xr:uid="{00000000-0005-0000-0000-000087030000}"/>
    <cellStyle name="Calculation 2 13 2 6" xfId="13021" xr:uid="{00000000-0005-0000-0000-000088030000}"/>
    <cellStyle name="Calculation 2 13 3" xfId="13022" xr:uid="{00000000-0005-0000-0000-000089030000}"/>
    <cellStyle name="Calculation 2 13 4" xfId="13023" xr:uid="{00000000-0005-0000-0000-00008A030000}"/>
    <cellStyle name="Calculation 2 13 5" xfId="13024" xr:uid="{00000000-0005-0000-0000-00008B030000}"/>
    <cellStyle name="Calculation 2 13 6" xfId="13025" xr:uid="{00000000-0005-0000-0000-00008C030000}"/>
    <cellStyle name="Calculation 2 13 7" xfId="13026" xr:uid="{00000000-0005-0000-0000-00008D030000}"/>
    <cellStyle name="Calculation 2 14" xfId="128" xr:uid="{00000000-0005-0000-0000-00008E030000}"/>
    <cellStyle name="Calculation 2 14 2" xfId="9868" xr:uid="{00000000-0005-0000-0000-00008F030000}"/>
    <cellStyle name="Calculation 2 14 2 2" xfId="13027" xr:uid="{00000000-0005-0000-0000-000090030000}"/>
    <cellStyle name="Calculation 2 14 2 3" xfId="13028" xr:uid="{00000000-0005-0000-0000-000091030000}"/>
    <cellStyle name="Calculation 2 14 2 4" xfId="13029" xr:uid="{00000000-0005-0000-0000-000092030000}"/>
    <cellStyle name="Calculation 2 14 2 5" xfId="13030" xr:uid="{00000000-0005-0000-0000-000093030000}"/>
    <cellStyle name="Calculation 2 14 2 6" xfId="13031" xr:uid="{00000000-0005-0000-0000-000094030000}"/>
    <cellStyle name="Calculation 2 14 3" xfId="13032" xr:uid="{00000000-0005-0000-0000-000095030000}"/>
    <cellStyle name="Calculation 2 14 4" xfId="13033" xr:uid="{00000000-0005-0000-0000-000096030000}"/>
    <cellStyle name="Calculation 2 14 5" xfId="13034" xr:uid="{00000000-0005-0000-0000-000097030000}"/>
    <cellStyle name="Calculation 2 14 6" xfId="13035" xr:uid="{00000000-0005-0000-0000-000098030000}"/>
    <cellStyle name="Calculation 2 14 7" xfId="13036" xr:uid="{00000000-0005-0000-0000-000099030000}"/>
    <cellStyle name="Calculation 2 15" xfId="129" xr:uid="{00000000-0005-0000-0000-00009A030000}"/>
    <cellStyle name="Calculation 2 15 2" xfId="9893" xr:uid="{00000000-0005-0000-0000-00009B030000}"/>
    <cellStyle name="Calculation 2 15 2 2" xfId="13037" xr:uid="{00000000-0005-0000-0000-00009C030000}"/>
    <cellStyle name="Calculation 2 15 2 3" xfId="13038" xr:uid="{00000000-0005-0000-0000-00009D030000}"/>
    <cellStyle name="Calculation 2 15 2 4" xfId="13039" xr:uid="{00000000-0005-0000-0000-00009E030000}"/>
    <cellStyle name="Calculation 2 15 2 5" xfId="13040" xr:uid="{00000000-0005-0000-0000-00009F030000}"/>
    <cellStyle name="Calculation 2 15 2 6" xfId="13041" xr:uid="{00000000-0005-0000-0000-0000A0030000}"/>
    <cellStyle name="Calculation 2 15 3" xfId="13042" xr:uid="{00000000-0005-0000-0000-0000A1030000}"/>
    <cellStyle name="Calculation 2 15 4" xfId="13043" xr:uid="{00000000-0005-0000-0000-0000A2030000}"/>
    <cellStyle name="Calculation 2 15 5" xfId="13044" xr:uid="{00000000-0005-0000-0000-0000A3030000}"/>
    <cellStyle name="Calculation 2 15 6" xfId="13045" xr:uid="{00000000-0005-0000-0000-0000A4030000}"/>
    <cellStyle name="Calculation 2 15 7" xfId="13046" xr:uid="{00000000-0005-0000-0000-0000A5030000}"/>
    <cellStyle name="Calculation 2 16" xfId="130" xr:uid="{00000000-0005-0000-0000-0000A6030000}"/>
    <cellStyle name="Calculation 2 16 2" xfId="9887" xr:uid="{00000000-0005-0000-0000-0000A7030000}"/>
    <cellStyle name="Calculation 2 16 2 2" xfId="13047" xr:uid="{00000000-0005-0000-0000-0000A8030000}"/>
    <cellStyle name="Calculation 2 16 2 3" xfId="13048" xr:uid="{00000000-0005-0000-0000-0000A9030000}"/>
    <cellStyle name="Calculation 2 16 2 4" xfId="13049" xr:uid="{00000000-0005-0000-0000-0000AA030000}"/>
    <cellStyle name="Calculation 2 16 2 5" xfId="13050" xr:uid="{00000000-0005-0000-0000-0000AB030000}"/>
    <cellStyle name="Calculation 2 16 2 6" xfId="13051" xr:uid="{00000000-0005-0000-0000-0000AC030000}"/>
    <cellStyle name="Calculation 2 16 3" xfId="13052" xr:uid="{00000000-0005-0000-0000-0000AD030000}"/>
    <cellStyle name="Calculation 2 16 4" xfId="13053" xr:uid="{00000000-0005-0000-0000-0000AE030000}"/>
    <cellStyle name="Calculation 2 16 5" xfId="13054" xr:uid="{00000000-0005-0000-0000-0000AF030000}"/>
    <cellStyle name="Calculation 2 16 6" xfId="13055" xr:uid="{00000000-0005-0000-0000-0000B0030000}"/>
    <cellStyle name="Calculation 2 16 7" xfId="13056" xr:uid="{00000000-0005-0000-0000-0000B1030000}"/>
    <cellStyle name="Calculation 2 17" xfId="131" xr:uid="{00000000-0005-0000-0000-0000B2030000}"/>
    <cellStyle name="Calculation 2 17 2" xfId="10491" xr:uid="{00000000-0005-0000-0000-0000B3030000}"/>
    <cellStyle name="Calculation 2 17 2 2" xfId="13057" xr:uid="{00000000-0005-0000-0000-0000B4030000}"/>
    <cellStyle name="Calculation 2 17 2 3" xfId="13058" xr:uid="{00000000-0005-0000-0000-0000B5030000}"/>
    <cellStyle name="Calculation 2 17 2 4" xfId="13059" xr:uid="{00000000-0005-0000-0000-0000B6030000}"/>
    <cellStyle name="Calculation 2 17 2 5" xfId="13060" xr:uid="{00000000-0005-0000-0000-0000B7030000}"/>
    <cellStyle name="Calculation 2 17 2 6" xfId="13061" xr:uid="{00000000-0005-0000-0000-0000B8030000}"/>
    <cellStyle name="Calculation 2 17 3" xfId="13062" xr:uid="{00000000-0005-0000-0000-0000B9030000}"/>
    <cellStyle name="Calculation 2 17 4" xfId="13063" xr:uid="{00000000-0005-0000-0000-0000BA030000}"/>
    <cellStyle name="Calculation 2 17 5" xfId="13064" xr:uid="{00000000-0005-0000-0000-0000BB030000}"/>
    <cellStyle name="Calculation 2 17 6" xfId="13065" xr:uid="{00000000-0005-0000-0000-0000BC030000}"/>
    <cellStyle name="Calculation 2 17 7" xfId="13066" xr:uid="{00000000-0005-0000-0000-0000BD030000}"/>
    <cellStyle name="Calculation 2 18" xfId="132" xr:uid="{00000000-0005-0000-0000-0000BE030000}"/>
    <cellStyle name="Calculation 2 18 2" xfId="9947" xr:uid="{00000000-0005-0000-0000-0000BF030000}"/>
    <cellStyle name="Calculation 2 18 2 2" xfId="13067" xr:uid="{00000000-0005-0000-0000-0000C0030000}"/>
    <cellStyle name="Calculation 2 18 2 3" xfId="13068" xr:uid="{00000000-0005-0000-0000-0000C1030000}"/>
    <cellStyle name="Calculation 2 18 2 4" xfId="13069" xr:uid="{00000000-0005-0000-0000-0000C2030000}"/>
    <cellStyle name="Calculation 2 18 2 5" xfId="13070" xr:uid="{00000000-0005-0000-0000-0000C3030000}"/>
    <cellStyle name="Calculation 2 18 2 6" xfId="13071" xr:uid="{00000000-0005-0000-0000-0000C4030000}"/>
    <cellStyle name="Calculation 2 18 3" xfId="13072" xr:uid="{00000000-0005-0000-0000-0000C5030000}"/>
    <cellStyle name="Calculation 2 18 4" xfId="13073" xr:uid="{00000000-0005-0000-0000-0000C6030000}"/>
    <cellStyle name="Calculation 2 18 5" xfId="13074" xr:uid="{00000000-0005-0000-0000-0000C7030000}"/>
    <cellStyle name="Calculation 2 18 6" xfId="13075" xr:uid="{00000000-0005-0000-0000-0000C8030000}"/>
    <cellStyle name="Calculation 2 18 7" xfId="13076" xr:uid="{00000000-0005-0000-0000-0000C9030000}"/>
    <cellStyle name="Calculation 2 19" xfId="133" xr:uid="{00000000-0005-0000-0000-0000CA030000}"/>
    <cellStyle name="Calculation 2 19 2" xfId="9899" xr:uid="{00000000-0005-0000-0000-0000CB030000}"/>
    <cellStyle name="Calculation 2 19 2 2" xfId="13077" xr:uid="{00000000-0005-0000-0000-0000CC030000}"/>
    <cellStyle name="Calculation 2 19 2 3" xfId="13078" xr:uid="{00000000-0005-0000-0000-0000CD030000}"/>
    <cellStyle name="Calculation 2 19 2 4" xfId="13079" xr:uid="{00000000-0005-0000-0000-0000CE030000}"/>
    <cellStyle name="Calculation 2 19 2 5" xfId="13080" xr:uid="{00000000-0005-0000-0000-0000CF030000}"/>
    <cellStyle name="Calculation 2 19 2 6" xfId="13081" xr:uid="{00000000-0005-0000-0000-0000D0030000}"/>
    <cellStyle name="Calculation 2 19 3" xfId="13082" xr:uid="{00000000-0005-0000-0000-0000D1030000}"/>
    <cellStyle name="Calculation 2 19 4" xfId="13083" xr:uid="{00000000-0005-0000-0000-0000D2030000}"/>
    <cellStyle name="Calculation 2 19 5" xfId="13084" xr:uid="{00000000-0005-0000-0000-0000D3030000}"/>
    <cellStyle name="Calculation 2 19 6" xfId="13085" xr:uid="{00000000-0005-0000-0000-0000D4030000}"/>
    <cellStyle name="Calculation 2 19 7" xfId="13086" xr:uid="{00000000-0005-0000-0000-0000D5030000}"/>
    <cellStyle name="Calculation 2 2" xfId="134" xr:uid="{00000000-0005-0000-0000-0000D6030000}"/>
    <cellStyle name="Calculation 2 2 10" xfId="135" xr:uid="{00000000-0005-0000-0000-0000D7030000}"/>
    <cellStyle name="Calculation 2 2 10 2" xfId="10615" xr:uid="{00000000-0005-0000-0000-0000D8030000}"/>
    <cellStyle name="Calculation 2 2 10 2 2" xfId="13087" xr:uid="{00000000-0005-0000-0000-0000D9030000}"/>
    <cellStyle name="Calculation 2 2 10 2 3" xfId="13088" xr:uid="{00000000-0005-0000-0000-0000DA030000}"/>
    <cellStyle name="Calculation 2 2 10 2 4" xfId="13089" xr:uid="{00000000-0005-0000-0000-0000DB030000}"/>
    <cellStyle name="Calculation 2 2 10 2 5" xfId="13090" xr:uid="{00000000-0005-0000-0000-0000DC030000}"/>
    <cellStyle name="Calculation 2 2 10 2 6" xfId="13091" xr:uid="{00000000-0005-0000-0000-0000DD030000}"/>
    <cellStyle name="Calculation 2 2 10 3" xfId="13092" xr:uid="{00000000-0005-0000-0000-0000DE030000}"/>
    <cellStyle name="Calculation 2 2 10 4" xfId="13093" xr:uid="{00000000-0005-0000-0000-0000DF030000}"/>
    <cellStyle name="Calculation 2 2 10 5" xfId="13094" xr:uid="{00000000-0005-0000-0000-0000E0030000}"/>
    <cellStyle name="Calculation 2 2 10 6" xfId="13095" xr:uid="{00000000-0005-0000-0000-0000E1030000}"/>
    <cellStyle name="Calculation 2 2 10 7" xfId="13096" xr:uid="{00000000-0005-0000-0000-0000E2030000}"/>
    <cellStyle name="Calculation 2 2 11" xfId="136" xr:uid="{00000000-0005-0000-0000-0000E3030000}"/>
    <cellStyle name="Calculation 2 2 11 2" xfId="10706" xr:uid="{00000000-0005-0000-0000-0000E4030000}"/>
    <cellStyle name="Calculation 2 2 11 2 2" xfId="13097" xr:uid="{00000000-0005-0000-0000-0000E5030000}"/>
    <cellStyle name="Calculation 2 2 11 2 3" xfId="13098" xr:uid="{00000000-0005-0000-0000-0000E6030000}"/>
    <cellStyle name="Calculation 2 2 11 2 4" xfId="13099" xr:uid="{00000000-0005-0000-0000-0000E7030000}"/>
    <cellStyle name="Calculation 2 2 11 2 5" xfId="13100" xr:uid="{00000000-0005-0000-0000-0000E8030000}"/>
    <cellStyle name="Calculation 2 2 11 2 6" xfId="13101" xr:uid="{00000000-0005-0000-0000-0000E9030000}"/>
    <cellStyle name="Calculation 2 2 11 3" xfId="13102" xr:uid="{00000000-0005-0000-0000-0000EA030000}"/>
    <cellStyle name="Calculation 2 2 11 4" xfId="13103" xr:uid="{00000000-0005-0000-0000-0000EB030000}"/>
    <cellStyle name="Calculation 2 2 11 5" xfId="13104" xr:uid="{00000000-0005-0000-0000-0000EC030000}"/>
    <cellStyle name="Calculation 2 2 11 6" xfId="13105" xr:uid="{00000000-0005-0000-0000-0000ED030000}"/>
    <cellStyle name="Calculation 2 2 11 7" xfId="13106" xr:uid="{00000000-0005-0000-0000-0000EE030000}"/>
    <cellStyle name="Calculation 2 2 12" xfId="137" xr:uid="{00000000-0005-0000-0000-0000EF030000}"/>
    <cellStyle name="Calculation 2 2 12 2" xfId="10794" xr:uid="{00000000-0005-0000-0000-0000F0030000}"/>
    <cellStyle name="Calculation 2 2 12 2 2" xfId="13107" xr:uid="{00000000-0005-0000-0000-0000F1030000}"/>
    <cellStyle name="Calculation 2 2 12 2 3" xfId="13108" xr:uid="{00000000-0005-0000-0000-0000F2030000}"/>
    <cellStyle name="Calculation 2 2 12 2 4" xfId="13109" xr:uid="{00000000-0005-0000-0000-0000F3030000}"/>
    <cellStyle name="Calculation 2 2 12 2 5" xfId="13110" xr:uid="{00000000-0005-0000-0000-0000F4030000}"/>
    <cellStyle name="Calculation 2 2 12 2 6" xfId="13111" xr:uid="{00000000-0005-0000-0000-0000F5030000}"/>
    <cellStyle name="Calculation 2 2 12 3" xfId="13112" xr:uid="{00000000-0005-0000-0000-0000F6030000}"/>
    <cellStyle name="Calculation 2 2 12 4" xfId="13113" xr:uid="{00000000-0005-0000-0000-0000F7030000}"/>
    <cellStyle name="Calculation 2 2 12 5" xfId="13114" xr:uid="{00000000-0005-0000-0000-0000F8030000}"/>
    <cellStyle name="Calculation 2 2 12 6" xfId="13115" xr:uid="{00000000-0005-0000-0000-0000F9030000}"/>
    <cellStyle name="Calculation 2 2 12 7" xfId="13116" xr:uid="{00000000-0005-0000-0000-0000FA030000}"/>
    <cellStyle name="Calculation 2 2 13" xfId="138" xr:uid="{00000000-0005-0000-0000-0000FB030000}"/>
    <cellStyle name="Calculation 2 2 13 2" xfId="10883" xr:uid="{00000000-0005-0000-0000-0000FC030000}"/>
    <cellStyle name="Calculation 2 2 13 2 2" xfId="13117" xr:uid="{00000000-0005-0000-0000-0000FD030000}"/>
    <cellStyle name="Calculation 2 2 13 2 3" xfId="13118" xr:uid="{00000000-0005-0000-0000-0000FE030000}"/>
    <cellStyle name="Calculation 2 2 13 2 4" xfId="13119" xr:uid="{00000000-0005-0000-0000-0000FF030000}"/>
    <cellStyle name="Calculation 2 2 13 2 5" xfId="13120" xr:uid="{00000000-0005-0000-0000-000000040000}"/>
    <cellStyle name="Calculation 2 2 13 2 6" xfId="13121" xr:uid="{00000000-0005-0000-0000-000001040000}"/>
    <cellStyle name="Calculation 2 2 13 3" xfId="13122" xr:uid="{00000000-0005-0000-0000-000002040000}"/>
    <cellStyle name="Calculation 2 2 13 4" xfId="13123" xr:uid="{00000000-0005-0000-0000-000003040000}"/>
    <cellStyle name="Calculation 2 2 13 5" xfId="13124" xr:uid="{00000000-0005-0000-0000-000004040000}"/>
    <cellStyle name="Calculation 2 2 13 6" xfId="13125" xr:uid="{00000000-0005-0000-0000-000005040000}"/>
    <cellStyle name="Calculation 2 2 13 7" xfId="13126" xr:uid="{00000000-0005-0000-0000-000006040000}"/>
    <cellStyle name="Calculation 2 2 14" xfId="139" xr:uid="{00000000-0005-0000-0000-000007040000}"/>
    <cellStyle name="Calculation 2 2 14 2" xfId="10973" xr:uid="{00000000-0005-0000-0000-000008040000}"/>
    <cellStyle name="Calculation 2 2 14 2 2" xfId="13127" xr:uid="{00000000-0005-0000-0000-000009040000}"/>
    <cellStyle name="Calculation 2 2 14 2 3" xfId="13128" xr:uid="{00000000-0005-0000-0000-00000A040000}"/>
    <cellStyle name="Calculation 2 2 14 2 4" xfId="13129" xr:uid="{00000000-0005-0000-0000-00000B040000}"/>
    <cellStyle name="Calculation 2 2 14 2 5" xfId="13130" xr:uid="{00000000-0005-0000-0000-00000C040000}"/>
    <cellStyle name="Calculation 2 2 14 2 6" xfId="13131" xr:uid="{00000000-0005-0000-0000-00000D040000}"/>
    <cellStyle name="Calculation 2 2 14 3" xfId="13132" xr:uid="{00000000-0005-0000-0000-00000E040000}"/>
    <cellStyle name="Calculation 2 2 14 4" xfId="13133" xr:uid="{00000000-0005-0000-0000-00000F040000}"/>
    <cellStyle name="Calculation 2 2 14 5" xfId="13134" xr:uid="{00000000-0005-0000-0000-000010040000}"/>
    <cellStyle name="Calculation 2 2 14 6" xfId="13135" xr:uid="{00000000-0005-0000-0000-000011040000}"/>
    <cellStyle name="Calculation 2 2 14 7" xfId="13136" xr:uid="{00000000-0005-0000-0000-000012040000}"/>
    <cellStyle name="Calculation 2 2 15" xfId="140" xr:uid="{00000000-0005-0000-0000-000013040000}"/>
    <cellStyle name="Calculation 2 2 15 2" xfId="11063" xr:uid="{00000000-0005-0000-0000-000014040000}"/>
    <cellStyle name="Calculation 2 2 15 2 2" xfId="13137" xr:uid="{00000000-0005-0000-0000-000015040000}"/>
    <cellStyle name="Calculation 2 2 15 2 3" xfId="13138" xr:uid="{00000000-0005-0000-0000-000016040000}"/>
    <cellStyle name="Calculation 2 2 15 2 4" xfId="13139" xr:uid="{00000000-0005-0000-0000-000017040000}"/>
    <cellStyle name="Calculation 2 2 15 2 5" xfId="13140" xr:uid="{00000000-0005-0000-0000-000018040000}"/>
    <cellStyle name="Calculation 2 2 15 2 6" xfId="13141" xr:uid="{00000000-0005-0000-0000-000019040000}"/>
    <cellStyle name="Calculation 2 2 15 3" xfId="13142" xr:uid="{00000000-0005-0000-0000-00001A040000}"/>
    <cellStyle name="Calculation 2 2 15 4" xfId="13143" xr:uid="{00000000-0005-0000-0000-00001B040000}"/>
    <cellStyle name="Calculation 2 2 15 5" xfId="13144" xr:uid="{00000000-0005-0000-0000-00001C040000}"/>
    <cellStyle name="Calculation 2 2 15 6" xfId="13145" xr:uid="{00000000-0005-0000-0000-00001D040000}"/>
    <cellStyle name="Calculation 2 2 15 7" xfId="13146" xr:uid="{00000000-0005-0000-0000-00001E040000}"/>
    <cellStyle name="Calculation 2 2 16" xfId="141" xr:uid="{00000000-0005-0000-0000-00001F040000}"/>
    <cellStyle name="Calculation 2 2 16 2" xfId="11146" xr:uid="{00000000-0005-0000-0000-000020040000}"/>
    <cellStyle name="Calculation 2 2 16 2 2" xfId="13147" xr:uid="{00000000-0005-0000-0000-000021040000}"/>
    <cellStyle name="Calculation 2 2 16 2 3" xfId="13148" xr:uid="{00000000-0005-0000-0000-000022040000}"/>
    <cellStyle name="Calculation 2 2 16 2 4" xfId="13149" xr:uid="{00000000-0005-0000-0000-000023040000}"/>
    <cellStyle name="Calculation 2 2 16 2 5" xfId="13150" xr:uid="{00000000-0005-0000-0000-000024040000}"/>
    <cellStyle name="Calculation 2 2 16 2 6" xfId="13151" xr:uid="{00000000-0005-0000-0000-000025040000}"/>
    <cellStyle name="Calculation 2 2 16 3" xfId="13152" xr:uid="{00000000-0005-0000-0000-000026040000}"/>
    <cellStyle name="Calculation 2 2 16 4" xfId="13153" xr:uid="{00000000-0005-0000-0000-000027040000}"/>
    <cellStyle name="Calculation 2 2 16 5" xfId="13154" xr:uid="{00000000-0005-0000-0000-000028040000}"/>
    <cellStyle name="Calculation 2 2 16 6" xfId="13155" xr:uid="{00000000-0005-0000-0000-000029040000}"/>
    <cellStyle name="Calculation 2 2 16 7" xfId="13156" xr:uid="{00000000-0005-0000-0000-00002A040000}"/>
    <cellStyle name="Calculation 2 2 17" xfId="142" xr:uid="{00000000-0005-0000-0000-00002B040000}"/>
    <cellStyle name="Calculation 2 2 17 2" xfId="11236" xr:uid="{00000000-0005-0000-0000-00002C040000}"/>
    <cellStyle name="Calculation 2 2 17 2 2" xfId="13157" xr:uid="{00000000-0005-0000-0000-00002D040000}"/>
    <cellStyle name="Calculation 2 2 17 2 3" xfId="13158" xr:uid="{00000000-0005-0000-0000-00002E040000}"/>
    <cellStyle name="Calculation 2 2 17 2 4" xfId="13159" xr:uid="{00000000-0005-0000-0000-00002F040000}"/>
    <cellStyle name="Calculation 2 2 17 2 5" xfId="13160" xr:uid="{00000000-0005-0000-0000-000030040000}"/>
    <cellStyle name="Calculation 2 2 17 2 6" xfId="13161" xr:uid="{00000000-0005-0000-0000-000031040000}"/>
    <cellStyle name="Calculation 2 2 17 3" xfId="13162" xr:uid="{00000000-0005-0000-0000-000032040000}"/>
    <cellStyle name="Calculation 2 2 17 4" xfId="13163" xr:uid="{00000000-0005-0000-0000-000033040000}"/>
    <cellStyle name="Calculation 2 2 17 5" xfId="13164" xr:uid="{00000000-0005-0000-0000-000034040000}"/>
    <cellStyle name="Calculation 2 2 17 6" xfId="13165" xr:uid="{00000000-0005-0000-0000-000035040000}"/>
    <cellStyle name="Calculation 2 2 17 7" xfId="13166" xr:uid="{00000000-0005-0000-0000-000036040000}"/>
    <cellStyle name="Calculation 2 2 18" xfId="143" xr:uid="{00000000-0005-0000-0000-000037040000}"/>
    <cellStyle name="Calculation 2 2 18 2" xfId="11322" xr:uid="{00000000-0005-0000-0000-000038040000}"/>
    <cellStyle name="Calculation 2 2 18 2 2" xfId="13167" xr:uid="{00000000-0005-0000-0000-000039040000}"/>
    <cellStyle name="Calculation 2 2 18 2 3" xfId="13168" xr:uid="{00000000-0005-0000-0000-00003A040000}"/>
    <cellStyle name="Calculation 2 2 18 2 4" xfId="13169" xr:uid="{00000000-0005-0000-0000-00003B040000}"/>
    <cellStyle name="Calculation 2 2 18 2 5" xfId="13170" xr:uid="{00000000-0005-0000-0000-00003C040000}"/>
    <cellStyle name="Calculation 2 2 18 2 6" xfId="13171" xr:uid="{00000000-0005-0000-0000-00003D040000}"/>
    <cellStyle name="Calculation 2 2 18 3" xfId="13172" xr:uid="{00000000-0005-0000-0000-00003E040000}"/>
    <cellStyle name="Calculation 2 2 18 4" xfId="13173" xr:uid="{00000000-0005-0000-0000-00003F040000}"/>
    <cellStyle name="Calculation 2 2 18 5" xfId="13174" xr:uid="{00000000-0005-0000-0000-000040040000}"/>
    <cellStyle name="Calculation 2 2 18 6" xfId="13175" xr:uid="{00000000-0005-0000-0000-000041040000}"/>
    <cellStyle name="Calculation 2 2 18 7" xfId="13176" xr:uid="{00000000-0005-0000-0000-000042040000}"/>
    <cellStyle name="Calculation 2 2 19" xfId="144" xr:uid="{00000000-0005-0000-0000-000043040000}"/>
    <cellStyle name="Calculation 2 2 19 2" xfId="11409" xr:uid="{00000000-0005-0000-0000-000044040000}"/>
    <cellStyle name="Calculation 2 2 19 2 2" xfId="13177" xr:uid="{00000000-0005-0000-0000-000045040000}"/>
    <cellStyle name="Calculation 2 2 19 2 3" xfId="13178" xr:uid="{00000000-0005-0000-0000-000046040000}"/>
    <cellStyle name="Calculation 2 2 19 2 4" xfId="13179" xr:uid="{00000000-0005-0000-0000-000047040000}"/>
    <cellStyle name="Calculation 2 2 19 2 5" xfId="13180" xr:uid="{00000000-0005-0000-0000-000048040000}"/>
    <cellStyle name="Calculation 2 2 19 2 6" xfId="13181" xr:uid="{00000000-0005-0000-0000-000049040000}"/>
    <cellStyle name="Calculation 2 2 19 3" xfId="13182" xr:uid="{00000000-0005-0000-0000-00004A040000}"/>
    <cellStyle name="Calculation 2 2 19 4" xfId="13183" xr:uid="{00000000-0005-0000-0000-00004B040000}"/>
    <cellStyle name="Calculation 2 2 19 5" xfId="13184" xr:uid="{00000000-0005-0000-0000-00004C040000}"/>
    <cellStyle name="Calculation 2 2 19 6" xfId="13185" xr:uid="{00000000-0005-0000-0000-00004D040000}"/>
    <cellStyle name="Calculation 2 2 19 7" xfId="13186" xr:uid="{00000000-0005-0000-0000-00004E040000}"/>
    <cellStyle name="Calculation 2 2 2" xfId="145" xr:uid="{00000000-0005-0000-0000-00004F040000}"/>
    <cellStyle name="Calculation 2 2 2 10" xfId="146" xr:uid="{00000000-0005-0000-0000-000050040000}"/>
    <cellStyle name="Calculation 2 2 2 10 2" xfId="10739" xr:uid="{00000000-0005-0000-0000-000051040000}"/>
    <cellStyle name="Calculation 2 2 2 10 2 2" xfId="13187" xr:uid="{00000000-0005-0000-0000-000052040000}"/>
    <cellStyle name="Calculation 2 2 2 10 2 3" xfId="13188" xr:uid="{00000000-0005-0000-0000-000053040000}"/>
    <cellStyle name="Calculation 2 2 2 10 2 4" xfId="13189" xr:uid="{00000000-0005-0000-0000-000054040000}"/>
    <cellStyle name="Calculation 2 2 2 10 2 5" xfId="13190" xr:uid="{00000000-0005-0000-0000-000055040000}"/>
    <cellStyle name="Calculation 2 2 2 10 2 6" xfId="13191" xr:uid="{00000000-0005-0000-0000-000056040000}"/>
    <cellStyle name="Calculation 2 2 2 10 3" xfId="13192" xr:uid="{00000000-0005-0000-0000-000057040000}"/>
    <cellStyle name="Calculation 2 2 2 10 4" xfId="13193" xr:uid="{00000000-0005-0000-0000-000058040000}"/>
    <cellStyle name="Calculation 2 2 2 10 5" xfId="13194" xr:uid="{00000000-0005-0000-0000-000059040000}"/>
    <cellStyle name="Calculation 2 2 2 10 6" xfId="13195" xr:uid="{00000000-0005-0000-0000-00005A040000}"/>
    <cellStyle name="Calculation 2 2 2 10 7" xfId="13196" xr:uid="{00000000-0005-0000-0000-00005B040000}"/>
    <cellStyle name="Calculation 2 2 2 11" xfId="147" xr:uid="{00000000-0005-0000-0000-00005C040000}"/>
    <cellStyle name="Calculation 2 2 2 11 2" xfId="10827" xr:uid="{00000000-0005-0000-0000-00005D040000}"/>
    <cellStyle name="Calculation 2 2 2 11 2 2" xfId="13197" xr:uid="{00000000-0005-0000-0000-00005E040000}"/>
    <cellStyle name="Calculation 2 2 2 11 2 3" xfId="13198" xr:uid="{00000000-0005-0000-0000-00005F040000}"/>
    <cellStyle name="Calculation 2 2 2 11 2 4" xfId="13199" xr:uid="{00000000-0005-0000-0000-000060040000}"/>
    <cellStyle name="Calculation 2 2 2 11 2 5" xfId="13200" xr:uid="{00000000-0005-0000-0000-000061040000}"/>
    <cellStyle name="Calculation 2 2 2 11 2 6" xfId="13201" xr:uid="{00000000-0005-0000-0000-000062040000}"/>
    <cellStyle name="Calculation 2 2 2 11 3" xfId="13202" xr:uid="{00000000-0005-0000-0000-000063040000}"/>
    <cellStyle name="Calculation 2 2 2 11 4" xfId="13203" xr:uid="{00000000-0005-0000-0000-000064040000}"/>
    <cellStyle name="Calculation 2 2 2 11 5" xfId="13204" xr:uid="{00000000-0005-0000-0000-000065040000}"/>
    <cellStyle name="Calculation 2 2 2 11 6" xfId="13205" xr:uid="{00000000-0005-0000-0000-000066040000}"/>
    <cellStyle name="Calculation 2 2 2 11 7" xfId="13206" xr:uid="{00000000-0005-0000-0000-000067040000}"/>
    <cellStyle name="Calculation 2 2 2 12" xfId="148" xr:uid="{00000000-0005-0000-0000-000068040000}"/>
    <cellStyle name="Calculation 2 2 2 12 2" xfId="10916" xr:uid="{00000000-0005-0000-0000-000069040000}"/>
    <cellStyle name="Calculation 2 2 2 12 2 2" xfId="13207" xr:uid="{00000000-0005-0000-0000-00006A040000}"/>
    <cellStyle name="Calculation 2 2 2 12 2 3" xfId="13208" xr:uid="{00000000-0005-0000-0000-00006B040000}"/>
    <cellStyle name="Calculation 2 2 2 12 2 4" xfId="13209" xr:uid="{00000000-0005-0000-0000-00006C040000}"/>
    <cellStyle name="Calculation 2 2 2 12 2 5" xfId="13210" xr:uid="{00000000-0005-0000-0000-00006D040000}"/>
    <cellStyle name="Calculation 2 2 2 12 2 6" xfId="13211" xr:uid="{00000000-0005-0000-0000-00006E040000}"/>
    <cellStyle name="Calculation 2 2 2 12 3" xfId="13212" xr:uid="{00000000-0005-0000-0000-00006F040000}"/>
    <cellStyle name="Calculation 2 2 2 12 4" xfId="13213" xr:uid="{00000000-0005-0000-0000-000070040000}"/>
    <cellStyle name="Calculation 2 2 2 12 5" xfId="13214" xr:uid="{00000000-0005-0000-0000-000071040000}"/>
    <cellStyle name="Calculation 2 2 2 12 6" xfId="13215" xr:uid="{00000000-0005-0000-0000-000072040000}"/>
    <cellStyle name="Calculation 2 2 2 12 7" xfId="13216" xr:uid="{00000000-0005-0000-0000-000073040000}"/>
    <cellStyle name="Calculation 2 2 2 13" xfId="149" xr:uid="{00000000-0005-0000-0000-000074040000}"/>
    <cellStyle name="Calculation 2 2 2 13 2" xfId="11006" xr:uid="{00000000-0005-0000-0000-000075040000}"/>
    <cellStyle name="Calculation 2 2 2 13 2 2" xfId="13217" xr:uid="{00000000-0005-0000-0000-000076040000}"/>
    <cellStyle name="Calculation 2 2 2 13 2 3" xfId="13218" xr:uid="{00000000-0005-0000-0000-000077040000}"/>
    <cellStyle name="Calculation 2 2 2 13 2 4" xfId="13219" xr:uid="{00000000-0005-0000-0000-000078040000}"/>
    <cellStyle name="Calculation 2 2 2 13 2 5" xfId="13220" xr:uid="{00000000-0005-0000-0000-000079040000}"/>
    <cellStyle name="Calculation 2 2 2 13 2 6" xfId="13221" xr:uid="{00000000-0005-0000-0000-00007A040000}"/>
    <cellStyle name="Calculation 2 2 2 13 3" xfId="13222" xr:uid="{00000000-0005-0000-0000-00007B040000}"/>
    <cellStyle name="Calculation 2 2 2 13 4" xfId="13223" xr:uid="{00000000-0005-0000-0000-00007C040000}"/>
    <cellStyle name="Calculation 2 2 2 13 5" xfId="13224" xr:uid="{00000000-0005-0000-0000-00007D040000}"/>
    <cellStyle name="Calculation 2 2 2 13 6" xfId="13225" xr:uid="{00000000-0005-0000-0000-00007E040000}"/>
    <cellStyle name="Calculation 2 2 2 13 7" xfId="13226" xr:uid="{00000000-0005-0000-0000-00007F040000}"/>
    <cellStyle name="Calculation 2 2 2 14" xfId="150" xr:uid="{00000000-0005-0000-0000-000080040000}"/>
    <cellStyle name="Calculation 2 2 2 14 2" xfId="11096" xr:uid="{00000000-0005-0000-0000-000081040000}"/>
    <cellStyle name="Calculation 2 2 2 14 2 2" xfId="13227" xr:uid="{00000000-0005-0000-0000-000082040000}"/>
    <cellStyle name="Calculation 2 2 2 14 2 3" xfId="13228" xr:uid="{00000000-0005-0000-0000-000083040000}"/>
    <cellStyle name="Calculation 2 2 2 14 2 4" xfId="13229" xr:uid="{00000000-0005-0000-0000-000084040000}"/>
    <cellStyle name="Calculation 2 2 2 14 2 5" xfId="13230" xr:uid="{00000000-0005-0000-0000-000085040000}"/>
    <cellStyle name="Calculation 2 2 2 14 2 6" xfId="13231" xr:uid="{00000000-0005-0000-0000-000086040000}"/>
    <cellStyle name="Calculation 2 2 2 14 3" xfId="13232" xr:uid="{00000000-0005-0000-0000-000087040000}"/>
    <cellStyle name="Calculation 2 2 2 14 4" xfId="13233" xr:uid="{00000000-0005-0000-0000-000088040000}"/>
    <cellStyle name="Calculation 2 2 2 14 5" xfId="13234" xr:uid="{00000000-0005-0000-0000-000089040000}"/>
    <cellStyle name="Calculation 2 2 2 14 6" xfId="13235" xr:uid="{00000000-0005-0000-0000-00008A040000}"/>
    <cellStyle name="Calculation 2 2 2 14 7" xfId="13236" xr:uid="{00000000-0005-0000-0000-00008B040000}"/>
    <cellStyle name="Calculation 2 2 2 15" xfId="151" xr:uid="{00000000-0005-0000-0000-00008C040000}"/>
    <cellStyle name="Calculation 2 2 2 15 2" xfId="11179" xr:uid="{00000000-0005-0000-0000-00008D040000}"/>
    <cellStyle name="Calculation 2 2 2 15 2 2" xfId="13237" xr:uid="{00000000-0005-0000-0000-00008E040000}"/>
    <cellStyle name="Calculation 2 2 2 15 2 3" xfId="13238" xr:uid="{00000000-0005-0000-0000-00008F040000}"/>
    <cellStyle name="Calculation 2 2 2 15 2 4" xfId="13239" xr:uid="{00000000-0005-0000-0000-000090040000}"/>
    <cellStyle name="Calculation 2 2 2 15 2 5" xfId="13240" xr:uid="{00000000-0005-0000-0000-000091040000}"/>
    <cellStyle name="Calculation 2 2 2 15 2 6" xfId="13241" xr:uid="{00000000-0005-0000-0000-000092040000}"/>
    <cellStyle name="Calculation 2 2 2 15 3" xfId="13242" xr:uid="{00000000-0005-0000-0000-000093040000}"/>
    <cellStyle name="Calculation 2 2 2 15 4" xfId="13243" xr:uid="{00000000-0005-0000-0000-000094040000}"/>
    <cellStyle name="Calculation 2 2 2 15 5" xfId="13244" xr:uid="{00000000-0005-0000-0000-000095040000}"/>
    <cellStyle name="Calculation 2 2 2 15 6" xfId="13245" xr:uid="{00000000-0005-0000-0000-000096040000}"/>
    <cellStyle name="Calculation 2 2 2 15 7" xfId="13246" xr:uid="{00000000-0005-0000-0000-000097040000}"/>
    <cellStyle name="Calculation 2 2 2 16" xfId="152" xr:uid="{00000000-0005-0000-0000-000098040000}"/>
    <cellStyle name="Calculation 2 2 2 16 2" xfId="11269" xr:uid="{00000000-0005-0000-0000-000099040000}"/>
    <cellStyle name="Calculation 2 2 2 16 2 2" xfId="13247" xr:uid="{00000000-0005-0000-0000-00009A040000}"/>
    <cellStyle name="Calculation 2 2 2 16 2 3" xfId="13248" xr:uid="{00000000-0005-0000-0000-00009B040000}"/>
    <cellStyle name="Calculation 2 2 2 16 2 4" xfId="13249" xr:uid="{00000000-0005-0000-0000-00009C040000}"/>
    <cellStyle name="Calculation 2 2 2 16 2 5" xfId="13250" xr:uid="{00000000-0005-0000-0000-00009D040000}"/>
    <cellStyle name="Calculation 2 2 2 16 2 6" xfId="13251" xr:uid="{00000000-0005-0000-0000-00009E040000}"/>
    <cellStyle name="Calculation 2 2 2 16 3" xfId="13252" xr:uid="{00000000-0005-0000-0000-00009F040000}"/>
    <cellStyle name="Calculation 2 2 2 16 4" xfId="13253" xr:uid="{00000000-0005-0000-0000-0000A0040000}"/>
    <cellStyle name="Calculation 2 2 2 16 5" xfId="13254" xr:uid="{00000000-0005-0000-0000-0000A1040000}"/>
    <cellStyle name="Calculation 2 2 2 16 6" xfId="13255" xr:uid="{00000000-0005-0000-0000-0000A2040000}"/>
    <cellStyle name="Calculation 2 2 2 16 7" xfId="13256" xr:uid="{00000000-0005-0000-0000-0000A3040000}"/>
    <cellStyle name="Calculation 2 2 2 17" xfId="153" xr:uid="{00000000-0005-0000-0000-0000A4040000}"/>
    <cellStyle name="Calculation 2 2 2 17 2" xfId="11355" xr:uid="{00000000-0005-0000-0000-0000A5040000}"/>
    <cellStyle name="Calculation 2 2 2 17 2 2" xfId="13257" xr:uid="{00000000-0005-0000-0000-0000A6040000}"/>
    <cellStyle name="Calculation 2 2 2 17 2 3" xfId="13258" xr:uid="{00000000-0005-0000-0000-0000A7040000}"/>
    <cellStyle name="Calculation 2 2 2 17 2 4" xfId="13259" xr:uid="{00000000-0005-0000-0000-0000A8040000}"/>
    <cellStyle name="Calculation 2 2 2 17 2 5" xfId="13260" xr:uid="{00000000-0005-0000-0000-0000A9040000}"/>
    <cellStyle name="Calculation 2 2 2 17 2 6" xfId="13261" xr:uid="{00000000-0005-0000-0000-0000AA040000}"/>
    <cellStyle name="Calculation 2 2 2 17 3" xfId="13262" xr:uid="{00000000-0005-0000-0000-0000AB040000}"/>
    <cellStyle name="Calculation 2 2 2 17 4" xfId="13263" xr:uid="{00000000-0005-0000-0000-0000AC040000}"/>
    <cellStyle name="Calculation 2 2 2 17 5" xfId="13264" xr:uid="{00000000-0005-0000-0000-0000AD040000}"/>
    <cellStyle name="Calculation 2 2 2 17 6" xfId="13265" xr:uid="{00000000-0005-0000-0000-0000AE040000}"/>
    <cellStyle name="Calculation 2 2 2 17 7" xfId="13266" xr:uid="{00000000-0005-0000-0000-0000AF040000}"/>
    <cellStyle name="Calculation 2 2 2 18" xfId="154" xr:uid="{00000000-0005-0000-0000-0000B0040000}"/>
    <cellStyle name="Calculation 2 2 2 18 2" xfId="11442" xr:uid="{00000000-0005-0000-0000-0000B1040000}"/>
    <cellStyle name="Calculation 2 2 2 18 2 2" xfId="13267" xr:uid="{00000000-0005-0000-0000-0000B2040000}"/>
    <cellStyle name="Calculation 2 2 2 18 2 3" xfId="13268" xr:uid="{00000000-0005-0000-0000-0000B3040000}"/>
    <cellStyle name="Calculation 2 2 2 18 2 4" xfId="13269" xr:uid="{00000000-0005-0000-0000-0000B4040000}"/>
    <cellStyle name="Calculation 2 2 2 18 2 5" xfId="13270" xr:uid="{00000000-0005-0000-0000-0000B5040000}"/>
    <cellStyle name="Calculation 2 2 2 18 2 6" xfId="13271" xr:uid="{00000000-0005-0000-0000-0000B6040000}"/>
    <cellStyle name="Calculation 2 2 2 18 3" xfId="13272" xr:uid="{00000000-0005-0000-0000-0000B7040000}"/>
    <cellStyle name="Calculation 2 2 2 18 4" xfId="13273" xr:uid="{00000000-0005-0000-0000-0000B8040000}"/>
    <cellStyle name="Calculation 2 2 2 18 5" xfId="13274" xr:uid="{00000000-0005-0000-0000-0000B9040000}"/>
    <cellStyle name="Calculation 2 2 2 18 6" xfId="13275" xr:uid="{00000000-0005-0000-0000-0000BA040000}"/>
    <cellStyle name="Calculation 2 2 2 18 7" xfId="13276" xr:uid="{00000000-0005-0000-0000-0000BB040000}"/>
    <cellStyle name="Calculation 2 2 2 19" xfId="155" xr:uid="{00000000-0005-0000-0000-0000BC040000}"/>
    <cellStyle name="Calculation 2 2 2 19 2" xfId="11529" xr:uid="{00000000-0005-0000-0000-0000BD040000}"/>
    <cellStyle name="Calculation 2 2 2 19 2 2" xfId="13277" xr:uid="{00000000-0005-0000-0000-0000BE040000}"/>
    <cellStyle name="Calculation 2 2 2 19 2 3" xfId="13278" xr:uid="{00000000-0005-0000-0000-0000BF040000}"/>
    <cellStyle name="Calculation 2 2 2 19 2 4" xfId="13279" xr:uid="{00000000-0005-0000-0000-0000C0040000}"/>
    <cellStyle name="Calculation 2 2 2 19 2 5" xfId="13280" xr:uid="{00000000-0005-0000-0000-0000C1040000}"/>
    <cellStyle name="Calculation 2 2 2 19 2 6" xfId="13281" xr:uid="{00000000-0005-0000-0000-0000C2040000}"/>
    <cellStyle name="Calculation 2 2 2 19 3" xfId="13282" xr:uid="{00000000-0005-0000-0000-0000C3040000}"/>
    <cellStyle name="Calculation 2 2 2 19 4" xfId="13283" xr:uid="{00000000-0005-0000-0000-0000C4040000}"/>
    <cellStyle name="Calculation 2 2 2 19 5" xfId="13284" xr:uid="{00000000-0005-0000-0000-0000C5040000}"/>
    <cellStyle name="Calculation 2 2 2 19 6" xfId="13285" xr:uid="{00000000-0005-0000-0000-0000C6040000}"/>
    <cellStyle name="Calculation 2 2 2 19 7" xfId="13286" xr:uid="{00000000-0005-0000-0000-0000C7040000}"/>
    <cellStyle name="Calculation 2 2 2 2" xfId="156" xr:uid="{00000000-0005-0000-0000-0000C8040000}"/>
    <cellStyle name="Calculation 2 2 2 2 2" xfId="10036" xr:uid="{00000000-0005-0000-0000-0000C9040000}"/>
    <cellStyle name="Calculation 2 2 2 2 2 2" xfId="13287" xr:uid="{00000000-0005-0000-0000-0000CA040000}"/>
    <cellStyle name="Calculation 2 2 2 2 2 3" xfId="13288" xr:uid="{00000000-0005-0000-0000-0000CB040000}"/>
    <cellStyle name="Calculation 2 2 2 2 2 4" xfId="13289" xr:uid="{00000000-0005-0000-0000-0000CC040000}"/>
    <cellStyle name="Calculation 2 2 2 2 2 5" xfId="13290" xr:uid="{00000000-0005-0000-0000-0000CD040000}"/>
    <cellStyle name="Calculation 2 2 2 2 2 6" xfId="13291" xr:uid="{00000000-0005-0000-0000-0000CE040000}"/>
    <cellStyle name="Calculation 2 2 2 2 3" xfId="13292" xr:uid="{00000000-0005-0000-0000-0000CF040000}"/>
    <cellStyle name="Calculation 2 2 2 2 4" xfId="13293" xr:uid="{00000000-0005-0000-0000-0000D0040000}"/>
    <cellStyle name="Calculation 2 2 2 2 5" xfId="13294" xr:uid="{00000000-0005-0000-0000-0000D1040000}"/>
    <cellStyle name="Calculation 2 2 2 2 6" xfId="13295" xr:uid="{00000000-0005-0000-0000-0000D2040000}"/>
    <cellStyle name="Calculation 2 2 2 2 7" xfId="13296" xr:uid="{00000000-0005-0000-0000-0000D3040000}"/>
    <cellStyle name="Calculation 2 2 2 20" xfId="157" xr:uid="{00000000-0005-0000-0000-0000D4040000}"/>
    <cellStyle name="Calculation 2 2 2 20 2" xfId="11617" xr:uid="{00000000-0005-0000-0000-0000D5040000}"/>
    <cellStyle name="Calculation 2 2 2 20 2 2" xfId="13297" xr:uid="{00000000-0005-0000-0000-0000D6040000}"/>
    <cellStyle name="Calculation 2 2 2 20 2 3" xfId="13298" xr:uid="{00000000-0005-0000-0000-0000D7040000}"/>
    <cellStyle name="Calculation 2 2 2 20 2 4" xfId="13299" xr:uid="{00000000-0005-0000-0000-0000D8040000}"/>
    <cellStyle name="Calculation 2 2 2 20 2 5" xfId="13300" xr:uid="{00000000-0005-0000-0000-0000D9040000}"/>
    <cellStyle name="Calculation 2 2 2 20 2 6" xfId="13301" xr:uid="{00000000-0005-0000-0000-0000DA040000}"/>
    <cellStyle name="Calculation 2 2 2 20 3" xfId="13302" xr:uid="{00000000-0005-0000-0000-0000DB040000}"/>
    <cellStyle name="Calculation 2 2 2 20 4" xfId="13303" xr:uid="{00000000-0005-0000-0000-0000DC040000}"/>
    <cellStyle name="Calculation 2 2 2 20 5" xfId="13304" xr:uid="{00000000-0005-0000-0000-0000DD040000}"/>
    <cellStyle name="Calculation 2 2 2 20 6" xfId="13305" xr:uid="{00000000-0005-0000-0000-0000DE040000}"/>
    <cellStyle name="Calculation 2 2 2 20 7" xfId="13306" xr:uid="{00000000-0005-0000-0000-0000DF040000}"/>
    <cellStyle name="Calculation 2 2 2 21" xfId="158" xr:uid="{00000000-0005-0000-0000-0000E0040000}"/>
    <cellStyle name="Calculation 2 2 2 21 2" xfId="11701" xr:uid="{00000000-0005-0000-0000-0000E1040000}"/>
    <cellStyle name="Calculation 2 2 2 21 2 2" xfId="13307" xr:uid="{00000000-0005-0000-0000-0000E2040000}"/>
    <cellStyle name="Calculation 2 2 2 21 2 3" xfId="13308" xr:uid="{00000000-0005-0000-0000-0000E3040000}"/>
    <cellStyle name="Calculation 2 2 2 21 2 4" xfId="13309" xr:uid="{00000000-0005-0000-0000-0000E4040000}"/>
    <cellStyle name="Calculation 2 2 2 21 2 5" xfId="13310" xr:uid="{00000000-0005-0000-0000-0000E5040000}"/>
    <cellStyle name="Calculation 2 2 2 21 2 6" xfId="13311" xr:uid="{00000000-0005-0000-0000-0000E6040000}"/>
    <cellStyle name="Calculation 2 2 2 21 3" xfId="13312" xr:uid="{00000000-0005-0000-0000-0000E7040000}"/>
    <cellStyle name="Calculation 2 2 2 21 4" xfId="13313" xr:uid="{00000000-0005-0000-0000-0000E8040000}"/>
    <cellStyle name="Calculation 2 2 2 21 5" xfId="13314" xr:uid="{00000000-0005-0000-0000-0000E9040000}"/>
    <cellStyle name="Calculation 2 2 2 21 6" xfId="13315" xr:uid="{00000000-0005-0000-0000-0000EA040000}"/>
    <cellStyle name="Calculation 2 2 2 21 7" xfId="13316" xr:uid="{00000000-0005-0000-0000-0000EB040000}"/>
    <cellStyle name="Calculation 2 2 2 22" xfId="159" xr:uid="{00000000-0005-0000-0000-0000EC040000}"/>
    <cellStyle name="Calculation 2 2 2 22 2" xfId="11784" xr:uid="{00000000-0005-0000-0000-0000ED040000}"/>
    <cellStyle name="Calculation 2 2 2 22 2 2" xfId="13317" xr:uid="{00000000-0005-0000-0000-0000EE040000}"/>
    <cellStyle name="Calculation 2 2 2 22 2 3" xfId="13318" xr:uid="{00000000-0005-0000-0000-0000EF040000}"/>
    <cellStyle name="Calculation 2 2 2 22 2 4" xfId="13319" xr:uid="{00000000-0005-0000-0000-0000F0040000}"/>
    <cellStyle name="Calculation 2 2 2 22 2 5" xfId="13320" xr:uid="{00000000-0005-0000-0000-0000F1040000}"/>
    <cellStyle name="Calculation 2 2 2 22 2 6" xfId="13321" xr:uid="{00000000-0005-0000-0000-0000F2040000}"/>
    <cellStyle name="Calculation 2 2 2 22 3" xfId="13322" xr:uid="{00000000-0005-0000-0000-0000F3040000}"/>
    <cellStyle name="Calculation 2 2 2 22 4" xfId="13323" xr:uid="{00000000-0005-0000-0000-0000F4040000}"/>
    <cellStyle name="Calculation 2 2 2 22 5" xfId="13324" xr:uid="{00000000-0005-0000-0000-0000F5040000}"/>
    <cellStyle name="Calculation 2 2 2 22 6" xfId="13325" xr:uid="{00000000-0005-0000-0000-0000F6040000}"/>
    <cellStyle name="Calculation 2 2 2 22 7" xfId="13326" xr:uid="{00000000-0005-0000-0000-0000F7040000}"/>
    <cellStyle name="Calculation 2 2 2 23" xfId="160" xr:uid="{00000000-0005-0000-0000-0000F8040000}"/>
    <cellStyle name="Calculation 2 2 2 23 2" xfId="11867" xr:uid="{00000000-0005-0000-0000-0000F9040000}"/>
    <cellStyle name="Calculation 2 2 2 23 2 2" xfId="13327" xr:uid="{00000000-0005-0000-0000-0000FA040000}"/>
    <cellStyle name="Calculation 2 2 2 23 2 3" xfId="13328" xr:uid="{00000000-0005-0000-0000-0000FB040000}"/>
    <cellStyle name="Calculation 2 2 2 23 2 4" xfId="13329" xr:uid="{00000000-0005-0000-0000-0000FC040000}"/>
    <cellStyle name="Calculation 2 2 2 23 2 5" xfId="13330" xr:uid="{00000000-0005-0000-0000-0000FD040000}"/>
    <cellStyle name="Calculation 2 2 2 23 2 6" xfId="13331" xr:uid="{00000000-0005-0000-0000-0000FE040000}"/>
    <cellStyle name="Calculation 2 2 2 23 3" xfId="13332" xr:uid="{00000000-0005-0000-0000-0000FF040000}"/>
    <cellStyle name="Calculation 2 2 2 23 4" xfId="13333" xr:uid="{00000000-0005-0000-0000-000000050000}"/>
    <cellStyle name="Calculation 2 2 2 23 5" xfId="13334" xr:uid="{00000000-0005-0000-0000-000001050000}"/>
    <cellStyle name="Calculation 2 2 2 23 6" xfId="13335" xr:uid="{00000000-0005-0000-0000-000002050000}"/>
    <cellStyle name="Calculation 2 2 2 23 7" xfId="13336" xr:uid="{00000000-0005-0000-0000-000003050000}"/>
    <cellStyle name="Calculation 2 2 2 24" xfId="161" xr:uid="{00000000-0005-0000-0000-000004050000}"/>
    <cellStyle name="Calculation 2 2 2 24 2" xfId="11951" xr:uid="{00000000-0005-0000-0000-000005050000}"/>
    <cellStyle name="Calculation 2 2 2 24 2 2" xfId="13337" xr:uid="{00000000-0005-0000-0000-000006050000}"/>
    <cellStyle name="Calculation 2 2 2 24 2 3" xfId="13338" xr:uid="{00000000-0005-0000-0000-000007050000}"/>
    <cellStyle name="Calculation 2 2 2 24 2 4" xfId="13339" xr:uid="{00000000-0005-0000-0000-000008050000}"/>
    <cellStyle name="Calculation 2 2 2 24 2 5" xfId="13340" xr:uid="{00000000-0005-0000-0000-000009050000}"/>
    <cellStyle name="Calculation 2 2 2 24 2 6" xfId="13341" xr:uid="{00000000-0005-0000-0000-00000A050000}"/>
    <cellStyle name="Calculation 2 2 2 24 3" xfId="13342" xr:uid="{00000000-0005-0000-0000-00000B050000}"/>
    <cellStyle name="Calculation 2 2 2 24 4" xfId="13343" xr:uid="{00000000-0005-0000-0000-00000C050000}"/>
    <cellStyle name="Calculation 2 2 2 24 5" xfId="13344" xr:uid="{00000000-0005-0000-0000-00000D050000}"/>
    <cellStyle name="Calculation 2 2 2 24 6" xfId="13345" xr:uid="{00000000-0005-0000-0000-00000E050000}"/>
    <cellStyle name="Calculation 2 2 2 24 7" xfId="13346" xr:uid="{00000000-0005-0000-0000-00000F050000}"/>
    <cellStyle name="Calculation 2 2 2 25" xfId="162" xr:uid="{00000000-0005-0000-0000-000010050000}"/>
    <cellStyle name="Calculation 2 2 2 25 2" xfId="12034" xr:uid="{00000000-0005-0000-0000-000011050000}"/>
    <cellStyle name="Calculation 2 2 2 25 2 2" xfId="13347" xr:uid="{00000000-0005-0000-0000-000012050000}"/>
    <cellStyle name="Calculation 2 2 2 25 2 3" xfId="13348" xr:uid="{00000000-0005-0000-0000-000013050000}"/>
    <cellStyle name="Calculation 2 2 2 25 2 4" xfId="13349" xr:uid="{00000000-0005-0000-0000-000014050000}"/>
    <cellStyle name="Calculation 2 2 2 25 2 5" xfId="13350" xr:uid="{00000000-0005-0000-0000-000015050000}"/>
    <cellStyle name="Calculation 2 2 2 25 2 6" xfId="13351" xr:uid="{00000000-0005-0000-0000-000016050000}"/>
    <cellStyle name="Calculation 2 2 2 25 3" xfId="13352" xr:uid="{00000000-0005-0000-0000-000017050000}"/>
    <cellStyle name="Calculation 2 2 2 25 4" xfId="13353" xr:uid="{00000000-0005-0000-0000-000018050000}"/>
    <cellStyle name="Calculation 2 2 2 25 5" xfId="13354" xr:uid="{00000000-0005-0000-0000-000019050000}"/>
    <cellStyle name="Calculation 2 2 2 25 6" xfId="13355" xr:uid="{00000000-0005-0000-0000-00001A050000}"/>
    <cellStyle name="Calculation 2 2 2 25 7" xfId="13356" xr:uid="{00000000-0005-0000-0000-00001B050000}"/>
    <cellStyle name="Calculation 2 2 2 26" xfId="163" xr:uid="{00000000-0005-0000-0000-00001C050000}"/>
    <cellStyle name="Calculation 2 2 2 26 2" xfId="12117" xr:uid="{00000000-0005-0000-0000-00001D050000}"/>
    <cellStyle name="Calculation 2 2 2 26 2 2" xfId="13357" xr:uid="{00000000-0005-0000-0000-00001E050000}"/>
    <cellStyle name="Calculation 2 2 2 26 2 3" xfId="13358" xr:uid="{00000000-0005-0000-0000-00001F050000}"/>
    <cellStyle name="Calculation 2 2 2 26 2 4" xfId="13359" xr:uid="{00000000-0005-0000-0000-000020050000}"/>
    <cellStyle name="Calculation 2 2 2 26 2 5" xfId="13360" xr:uid="{00000000-0005-0000-0000-000021050000}"/>
    <cellStyle name="Calculation 2 2 2 26 2 6" xfId="13361" xr:uid="{00000000-0005-0000-0000-000022050000}"/>
    <cellStyle name="Calculation 2 2 2 26 3" xfId="13362" xr:uid="{00000000-0005-0000-0000-000023050000}"/>
    <cellStyle name="Calculation 2 2 2 26 4" xfId="13363" xr:uid="{00000000-0005-0000-0000-000024050000}"/>
    <cellStyle name="Calculation 2 2 2 26 5" xfId="13364" xr:uid="{00000000-0005-0000-0000-000025050000}"/>
    <cellStyle name="Calculation 2 2 2 26 6" xfId="13365" xr:uid="{00000000-0005-0000-0000-000026050000}"/>
    <cellStyle name="Calculation 2 2 2 26 7" xfId="13366" xr:uid="{00000000-0005-0000-0000-000027050000}"/>
    <cellStyle name="Calculation 2 2 2 27" xfId="164" xr:uid="{00000000-0005-0000-0000-000028050000}"/>
    <cellStyle name="Calculation 2 2 2 27 2" xfId="12199" xr:uid="{00000000-0005-0000-0000-000029050000}"/>
    <cellStyle name="Calculation 2 2 2 27 2 2" xfId="13367" xr:uid="{00000000-0005-0000-0000-00002A050000}"/>
    <cellStyle name="Calculation 2 2 2 27 2 3" xfId="13368" xr:uid="{00000000-0005-0000-0000-00002B050000}"/>
    <cellStyle name="Calculation 2 2 2 27 2 4" xfId="13369" xr:uid="{00000000-0005-0000-0000-00002C050000}"/>
    <cellStyle name="Calculation 2 2 2 27 2 5" xfId="13370" xr:uid="{00000000-0005-0000-0000-00002D050000}"/>
    <cellStyle name="Calculation 2 2 2 27 2 6" xfId="13371" xr:uid="{00000000-0005-0000-0000-00002E050000}"/>
    <cellStyle name="Calculation 2 2 2 27 3" xfId="13372" xr:uid="{00000000-0005-0000-0000-00002F050000}"/>
    <cellStyle name="Calculation 2 2 2 27 4" xfId="13373" xr:uid="{00000000-0005-0000-0000-000030050000}"/>
    <cellStyle name="Calculation 2 2 2 27 5" xfId="13374" xr:uid="{00000000-0005-0000-0000-000031050000}"/>
    <cellStyle name="Calculation 2 2 2 27 6" xfId="13375" xr:uid="{00000000-0005-0000-0000-000032050000}"/>
    <cellStyle name="Calculation 2 2 2 27 7" xfId="13376" xr:uid="{00000000-0005-0000-0000-000033050000}"/>
    <cellStyle name="Calculation 2 2 2 28" xfId="165" xr:uid="{00000000-0005-0000-0000-000034050000}"/>
    <cellStyle name="Calculation 2 2 2 28 2" xfId="12279" xr:uid="{00000000-0005-0000-0000-000035050000}"/>
    <cellStyle name="Calculation 2 2 2 28 2 2" xfId="13377" xr:uid="{00000000-0005-0000-0000-000036050000}"/>
    <cellStyle name="Calculation 2 2 2 28 2 3" xfId="13378" xr:uid="{00000000-0005-0000-0000-000037050000}"/>
    <cellStyle name="Calculation 2 2 2 28 2 4" xfId="13379" xr:uid="{00000000-0005-0000-0000-000038050000}"/>
    <cellStyle name="Calculation 2 2 2 28 2 5" xfId="13380" xr:uid="{00000000-0005-0000-0000-000039050000}"/>
    <cellStyle name="Calculation 2 2 2 28 2 6" xfId="13381" xr:uid="{00000000-0005-0000-0000-00003A050000}"/>
    <cellStyle name="Calculation 2 2 2 28 3" xfId="13382" xr:uid="{00000000-0005-0000-0000-00003B050000}"/>
    <cellStyle name="Calculation 2 2 2 28 4" xfId="13383" xr:uid="{00000000-0005-0000-0000-00003C050000}"/>
    <cellStyle name="Calculation 2 2 2 28 5" xfId="13384" xr:uid="{00000000-0005-0000-0000-00003D050000}"/>
    <cellStyle name="Calculation 2 2 2 28 6" xfId="13385" xr:uid="{00000000-0005-0000-0000-00003E050000}"/>
    <cellStyle name="Calculation 2 2 2 28 7" xfId="13386" xr:uid="{00000000-0005-0000-0000-00003F050000}"/>
    <cellStyle name="Calculation 2 2 2 29" xfId="166" xr:uid="{00000000-0005-0000-0000-000040050000}"/>
    <cellStyle name="Calculation 2 2 2 29 2" xfId="12357" xr:uid="{00000000-0005-0000-0000-000041050000}"/>
    <cellStyle name="Calculation 2 2 2 29 2 2" xfId="13387" xr:uid="{00000000-0005-0000-0000-000042050000}"/>
    <cellStyle name="Calculation 2 2 2 29 2 3" xfId="13388" xr:uid="{00000000-0005-0000-0000-000043050000}"/>
    <cellStyle name="Calculation 2 2 2 29 2 4" xfId="13389" xr:uid="{00000000-0005-0000-0000-000044050000}"/>
    <cellStyle name="Calculation 2 2 2 29 2 5" xfId="13390" xr:uid="{00000000-0005-0000-0000-000045050000}"/>
    <cellStyle name="Calculation 2 2 2 29 2 6" xfId="13391" xr:uid="{00000000-0005-0000-0000-000046050000}"/>
    <cellStyle name="Calculation 2 2 2 29 3" xfId="13392" xr:uid="{00000000-0005-0000-0000-000047050000}"/>
    <cellStyle name="Calculation 2 2 2 29 4" xfId="13393" xr:uid="{00000000-0005-0000-0000-000048050000}"/>
    <cellStyle name="Calculation 2 2 2 29 5" xfId="13394" xr:uid="{00000000-0005-0000-0000-000049050000}"/>
    <cellStyle name="Calculation 2 2 2 29 6" xfId="13395" xr:uid="{00000000-0005-0000-0000-00004A050000}"/>
    <cellStyle name="Calculation 2 2 2 29 7" xfId="13396" xr:uid="{00000000-0005-0000-0000-00004B050000}"/>
    <cellStyle name="Calculation 2 2 2 3" xfId="167" xr:uid="{00000000-0005-0000-0000-00004C050000}"/>
    <cellStyle name="Calculation 2 2 2 3 2" xfId="10127" xr:uid="{00000000-0005-0000-0000-00004D050000}"/>
    <cellStyle name="Calculation 2 2 2 3 2 2" xfId="13397" xr:uid="{00000000-0005-0000-0000-00004E050000}"/>
    <cellStyle name="Calculation 2 2 2 3 2 3" xfId="13398" xr:uid="{00000000-0005-0000-0000-00004F050000}"/>
    <cellStyle name="Calculation 2 2 2 3 2 4" xfId="13399" xr:uid="{00000000-0005-0000-0000-000050050000}"/>
    <cellStyle name="Calculation 2 2 2 3 2 5" xfId="13400" xr:uid="{00000000-0005-0000-0000-000051050000}"/>
    <cellStyle name="Calculation 2 2 2 3 2 6" xfId="13401" xr:uid="{00000000-0005-0000-0000-000052050000}"/>
    <cellStyle name="Calculation 2 2 2 3 3" xfId="13402" xr:uid="{00000000-0005-0000-0000-000053050000}"/>
    <cellStyle name="Calculation 2 2 2 3 4" xfId="13403" xr:uid="{00000000-0005-0000-0000-000054050000}"/>
    <cellStyle name="Calculation 2 2 2 3 5" xfId="13404" xr:uid="{00000000-0005-0000-0000-000055050000}"/>
    <cellStyle name="Calculation 2 2 2 3 6" xfId="13405" xr:uid="{00000000-0005-0000-0000-000056050000}"/>
    <cellStyle name="Calculation 2 2 2 3 7" xfId="13406" xr:uid="{00000000-0005-0000-0000-000057050000}"/>
    <cellStyle name="Calculation 2 2 2 30" xfId="168" xr:uid="{00000000-0005-0000-0000-000058050000}"/>
    <cellStyle name="Calculation 2 2 2 30 2" xfId="12436" xr:uid="{00000000-0005-0000-0000-000059050000}"/>
    <cellStyle name="Calculation 2 2 2 30 2 2" xfId="13407" xr:uid="{00000000-0005-0000-0000-00005A050000}"/>
    <cellStyle name="Calculation 2 2 2 30 2 3" xfId="13408" xr:uid="{00000000-0005-0000-0000-00005B050000}"/>
    <cellStyle name="Calculation 2 2 2 30 2 4" xfId="13409" xr:uid="{00000000-0005-0000-0000-00005C050000}"/>
    <cellStyle name="Calculation 2 2 2 30 2 5" xfId="13410" xr:uid="{00000000-0005-0000-0000-00005D050000}"/>
    <cellStyle name="Calculation 2 2 2 30 2 6" xfId="13411" xr:uid="{00000000-0005-0000-0000-00005E050000}"/>
    <cellStyle name="Calculation 2 2 2 30 3" xfId="13412" xr:uid="{00000000-0005-0000-0000-00005F050000}"/>
    <cellStyle name="Calculation 2 2 2 30 4" xfId="13413" xr:uid="{00000000-0005-0000-0000-000060050000}"/>
    <cellStyle name="Calculation 2 2 2 30 5" xfId="13414" xr:uid="{00000000-0005-0000-0000-000061050000}"/>
    <cellStyle name="Calculation 2 2 2 30 6" xfId="13415" xr:uid="{00000000-0005-0000-0000-000062050000}"/>
    <cellStyle name="Calculation 2 2 2 30 7" xfId="13416" xr:uid="{00000000-0005-0000-0000-000063050000}"/>
    <cellStyle name="Calculation 2 2 2 31" xfId="169" xr:uid="{00000000-0005-0000-0000-000064050000}"/>
    <cellStyle name="Calculation 2 2 2 31 2" xfId="12515" xr:uid="{00000000-0005-0000-0000-000065050000}"/>
    <cellStyle name="Calculation 2 2 2 31 2 2" xfId="13417" xr:uid="{00000000-0005-0000-0000-000066050000}"/>
    <cellStyle name="Calculation 2 2 2 31 2 3" xfId="13418" xr:uid="{00000000-0005-0000-0000-000067050000}"/>
    <cellStyle name="Calculation 2 2 2 31 2 4" xfId="13419" xr:uid="{00000000-0005-0000-0000-000068050000}"/>
    <cellStyle name="Calculation 2 2 2 31 2 5" xfId="13420" xr:uid="{00000000-0005-0000-0000-000069050000}"/>
    <cellStyle name="Calculation 2 2 2 31 2 6" xfId="13421" xr:uid="{00000000-0005-0000-0000-00006A050000}"/>
    <cellStyle name="Calculation 2 2 2 31 3" xfId="13422" xr:uid="{00000000-0005-0000-0000-00006B050000}"/>
    <cellStyle name="Calculation 2 2 2 31 4" xfId="13423" xr:uid="{00000000-0005-0000-0000-00006C050000}"/>
    <cellStyle name="Calculation 2 2 2 31 5" xfId="13424" xr:uid="{00000000-0005-0000-0000-00006D050000}"/>
    <cellStyle name="Calculation 2 2 2 31 6" xfId="13425" xr:uid="{00000000-0005-0000-0000-00006E050000}"/>
    <cellStyle name="Calculation 2 2 2 31 7" xfId="13426" xr:uid="{00000000-0005-0000-0000-00006F050000}"/>
    <cellStyle name="Calculation 2 2 2 32" xfId="170" xr:uid="{00000000-0005-0000-0000-000070050000}"/>
    <cellStyle name="Calculation 2 2 2 32 2" xfId="12594" xr:uid="{00000000-0005-0000-0000-000071050000}"/>
    <cellStyle name="Calculation 2 2 2 32 2 2" xfId="13427" xr:uid="{00000000-0005-0000-0000-000072050000}"/>
    <cellStyle name="Calculation 2 2 2 32 2 3" xfId="13428" xr:uid="{00000000-0005-0000-0000-000073050000}"/>
    <cellStyle name="Calculation 2 2 2 32 2 4" xfId="13429" xr:uid="{00000000-0005-0000-0000-000074050000}"/>
    <cellStyle name="Calculation 2 2 2 32 2 5" xfId="13430" xr:uid="{00000000-0005-0000-0000-000075050000}"/>
    <cellStyle name="Calculation 2 2 2 32 2 6" xfId="13431" xr:uid="{00000000-0005-0000-0000-000076050000}"/>
    <cellStyle name="Calculation 2 2 2 32 3" xfId="13432" xr:uid="{00000000-0005-0000-0000-000077050000}"/>
    <cellStyle name="Calculation 2 2 2 32 4" xfId="13433" xr:uid="{00000000-0005-0000-0000-000078050000}"/>
    <cellStyle name="Calculation 2 2 2 32 5" xfId="13434" xr:uid="{00000000-0005-0000-0000-000079050000}"/>
    <cellStyle name="Calculation 2 2 2 32 6" xfId="13435" xr:uid="{00000000-0005-0000-0000-00007A050000}"/>
    <cellStyle name="Calculation 2 2 2 32 7" xfId="13436" xr:uid="{00000000-0005-0000-0000-00007B050000}"/>
    <cellStyle name="Calculation 2 2 2 33" xfId="171" xr:uid="{00000000-0005-0000-0000-00007C050000}"/>
    <cellStyle name="Calculation 2 2 2 33 2" xfId="12673" xr:uid="{00000000-0005-0000-0000-00007D050000}"/>
    <cellStyle name="Calculation 2 2 2 33 2 2" xfId="13437" xr:uid="{00000000-0005-0000-0000-00007E050000}"/>
    <cellStyle name="Calculation 2 2 2 33 2 3" xfId="13438" xr:uid="{00000000-0005-0000-0000-00007F050000}"/>
    <cellStyle name="Calculation 2 2 2 33 2 4" xfId="13439" xr:uid="{00000000-0005-0000-0000-000080050000}"/>
    <cellStyle name="Calculation 2 2 2 33 2 5" xfId="13440" xr:uid="{00000000-0005-0000-0000-000081050000}"/>
    <cellStyle name="Calculation 2 2 2 33 2 6" xfId="13441" xr:uid="{00000000-0005-0000-0000-000082050000}"/>
    <cellStyle name="Calculation 2 2 2 33 3" xfId="13442" xr:uid="{00000000-0005-0000-0000-000083050000}"/>
    <cellStyle name="Calculation 2 2 2 33 4" xfId="13443" xr:uid="{00000000-0005-0000-0000-000084050000}"/>
    <cellStyle name="Calculation 2 2 2 33 5" xfId="13444" xr:uid="{00000000-0005-0000-0000-000085050000}"/>
    <cellStyle name="Calculation 2 2 2 33 6" xfId="13445" xr:uid="{00000000-0005-0000-0000-000086050000}"/>
    <cellStyle name="Calculation 2 2 2 33 7" xfId="13446" xr:uid="{00000000-0005-0000-0000-000087050000}"/>
    <cellStyle name="Calculation 2 2 2 34" xfId="172" xr:uid="{00000000-0005-0000-0000-000088050000}"/>
    <cellStyle name="Calculation 2 2 2 34 2" xfId="12757" xr:uid="{00000000-0005-0000-0000-000089050000}"/>
    <cellStyle name="Calculation 2 2 2 34 2 2" xfId="13447" xr:uid="{00000000-0005-0000-0000-00008A050000}"/>
    <cellStyle name="Calculation 2 2 2 34 2 3" xfId="13448" xr:uid="{00000000-0005-0000-0000-00008B050000}"/>
    <cellStyle name="Calculation 2 2 2 34 2 4" xfId="13449" xr:uid="{00000000-0005-0000-0000-00008C050000}"/>
    <cellStyle name="Calculation 2 2 2 34 2 5" xfId="13450" xr:uid="{00000000-0005-0000-0000-00008D050000}"/>
    <cellStyle name="Calculation 2 2 2 34 2 6" xfId="13451" xr:uid="{00000000-0005-0000-0000-00008E050000}"/>
    <cellStyle name="Calculation 2 2 2 34 3" xfId="13452" xr:uid="{00000000-0005-0000-0000-00008F050000}"/>
    <cellStyle name="Calculation 2 2 2 34 4" xfId="13453" xr:uid="{00000000-0005-0000-0000-000090050000}"/>
    <cellStyle name="Calculation 2 2 2 34 5" xfId="13454" xr:uid="{00000000-0005-0000-0000-000091050000}"/>
    <cellStyle name="Calculation 2 2 2 34 6" xfId="13455" xr:uid="{00000000-0005-0000-0000-000092050000}"/>
    <cellStyle name="Calculation 2 2 2 34 7" xfId="13456" xr:uid="{00000000-0005-0000-0000-000093050000}"/>
    <cellStyle name="Calculation 2 2 2 35" xfId="9823" xr:uid="{00000000-0005-0000-0000-000094050000}"/>
    <cellStyle name="Calculation 2 2 2 35 2" xfId="13457" xr:uid="{00000000-0005-0000-0000-000095050000}"/>
    <cellStyle name="Calculation 2 2 2 35 3" xfId="13458" xr:uid="{00000000-0005-0000-0000-000096050000}"/>
    <cellStyle name="Calculation 2 2 2 35 4" xfId="13459" xr:uid="{00000000-0005-0000-0000-000097050000}"/>
    <cellStyle name="Calculation 2 2 2 35 5" xfId="13460" xr:uid="{00000000-0005-0000-0000-000098050000}"/>
    <cellStyle name="Calculation 2 2 2 35 6" xfId="13461" xr:uid="{00000000-0005-0000-0000-000099050000}"/>
    <cellStyle name="Calculation 2 2 2 36" xfId="13462" xr:uid="{00000000-0005-0000-0000-00009A050000}"/>
    <cellStyle name="Calculation 2 2 2 37" xfId="13463" xr:uid="{00000000-0005-0000-0000-00009B050000}"/>
    <cellStyle name="Calculation 2 2 2 38" xfId="13464" xr:uid="{00000000-0005-0000-0000-00009C050000}"/>
    <cellStyle name="Calculation 2 2 2 39" xfId="13465" xr:uid="{00000000-0005-0000-0000-00009D050000}"/>
    <cellStyle name="Calculation 2 2 2 4" xfId="173" xr:uid="{00000000-0005-0000-0000-00009E050000}"/>
    <cellStyle name="Calculation 2 2 2 4 2" xfId="10217" xr:uid="{00000000-0005-0000-0000-00009F050000}"/>
    <cellStyle name="Calculation 2 2 2 4 2 2" xfId="13466" xr:uid="{00000000-0005-0000-0000-0000A0050000}"/>
    <cellStyle name="Calculation 2 2 2 4 2 3" xfId="13467" xr:uid="{00000000-0005-0000-0000-0000A1050000}"/>
    <cellStyle name="Calculation 2 2 2 4 2 4" xfId="13468" xr:uid="{00000000-0005-0000-0000-0000A2050000}"/>
    <cellStyle name="Calculation 2 2 2 4 2 5" xfId="13469" xr:uid="{00000000-0005-0000-0000-0000A3050000}"/>
    <cellStyle name="Calculation 2 2 2 4 2 6" xfId="13470" xr:uid="{00000000-0005-0000-0000-0000A4050000}"/>
    <cellStyle name="Calculation 2 2 2 4 3" xfId="13471" xr:uid="{00000000-0005-0000-0000-0000A5050000}"/>
    <cellStyle name="Calculation 2 2 2 4 4" xfId="13472" xr:uid="{00000000-0005-0000-0000-0000A6050000}"/>
    <cellStyle name="Calculation 2 2 2 4 5" xfId="13473" xr:uid="{00000000-0005-0000-0000-0000A7050000}"/>
    <cellStyle name="Calculation 2 2 2 4 6" xfId="13474" xr:uid="{00000000-0005-0000-0000-0000A8050000}"/>
    <cellStyle name="Calculation 2 2 2 4 7" xfId="13475" xr:uid="{00000000-0005-0000-0000-0000A9050000}"/>
    <cellStyle name="Calculation 2 2 2 40" xfId="13476" xr:uid="{00000000-0005-0000-0000-0000AA050000}"/>
    <cellStyle name="Calculation 2 2 2 5" xfId="174" xr:uid="{00000000-0005-0000-0000-0000AB050000}"/>
    <cellStyle name="Calculation 2 2 2 5 2" xfId="10303" xr:uid="{00000000-0005-0000-0000-0000AC050000}"/>
    <cellStyle name="Calculation 2 2 2 5 2 2" xfId="13477" xr:uid="{00000000-0005-0000-0000-0000AD050000}"/>
    <cellStyle name="Calculation 2 2 2 5 2 3" xfId="13478" xr:uid="{00000000-0005-0000-0000-0000AE050000}"/>
    <cellStyle name="Calculation 2 2 2 5 2 4" xfId="13479" xr:uid="{00000000-0005-0000-0000-0000AF050000}"/>
    <cellStyle name="Calculation 2 2 2 5 2 5" xfId="13480" xr:uid="{00000000-0005-0000-0000-0000B0050000}"/>
    <cellStyle name="Calculation 2 2 2 5 2 6" xfId="13481" xr:uid="{00000000-0005-0000-0000-0000B1050000}"/>
    <cellStyle name="Calculation 2 2 2 5 3" xfId="13482" xr:uid="{00000000-0005-0000-0000-0000B2050000}"/>
    <cellStyle name="Calculation 2 2 2 5 4" xfId="13483" xr:uid="{00000000-0005-0000-0000-0000B3050000}"/>
    <cellStyle name="Calculation 2 2 2 5 5" xfId="13484" xr:uid="{00000000-0005-0000-0000-0000B4050000}"/>
    <cellStyle name="Calculation 2 2 2 5 6" xfId="13485" xr:uid="{00000000-0005-0000-0000-0000B5050000}"/>
    <cellStyle name="Calculation 2 2 2 5 7" xfId="13486" xr:uid="{00000000-0005-0000-0000-0000B6050000}"/>
    <cellStyle name="Calculation 2 2 2 6" xfId="175" xr:uid="{00000000-0005-0000-0000-0000B7050000}"/>
    <cellStyle name="Calculation 2 2 2 6 2" xfId="10391" xr:uid="{00000000-0005-0000-0000-0000B8050000}"/>
    <cellStyle name="Calculation 2 2 2 6 2 2" xfId="13487" xr:uid="{00000000-0005-0000-0000-0000B9050000}"/>
    <cellStyle name="Calculation 2 2 2 6 2 3" xfId="13488" xr:uid="{00000000-0005-0000-0000-0000BA050000}"/>
    <cellStyle name="Calculation 2 2 2 6 2 4" xfId="13489" xr:uid="{00000000-0005-0000-0000-0000BB050000}"/>
    <cellStyle name="Calculation 2 2 2 6 2 5" xfId="13490" xr:uid="{00000000-0005-0000-0000-0000BC050000}"/>
    <cellStyle name="Calculation 2 2 2 6 2 6" xfId="13491" xr:uid="{00000000-0005-0000-0000-0000BD050000}"/>
    <cellStyle name="Calculation 2 2 2 6 3" xfId="13492" xr:uid="{00000000-0005-0000-0000-0000BE050000}"/>
    <cellStyle name="Calculation 2 2 2 6 4" xfId="13493" xr:uid="{00000000-0005-0000-0000-0000BF050000}"/>
    <cellStyle name="Calculation 2 2 2 6 5" xfId="13494" xr:uid="{00000000-0005-0000-0000-0000C0050000}"/>
    <cellStyle name="Calculation 2 2 2 6 6" xfId="13495" xr:uid="{00000000-0005-0000-0000-0000C1050000}"/>
    <cellStyle name="Calculation 2 2 2 6 7" xfId="13496" xr:uid="{00000000-0005-0000-0000-0000C2050000}"/>
    <cellStyle name="Calculation 2 2 2 7" xfId="176" xr:uid="{00000000-0005-0000-0000-0000C3050000}"/>
    <cellStyle name="Calculation 2 2 2 7 2" xfId="10478" xr:uid="{00000000-0005-0000-0000-0000C4050000}"/>
    <cellStyle name="Calculation 2 2 2 7 2 2" xfId="13497" xr:uid="{00000000-0005-0000-0000-0000C5050000}"/>
    <cellStyle name="Calculation 2 2 2 7 2 3" xfId="13498" xr:uid="{00000000-0005-0000-0000-0000C6050000}"/>
    <cellStyle name="Calculation 2 2 2 7 2 4" xfId="13499" xr:uid="{00000000-0005-0000-0000-0000C7050000}"/>
    <cellStyle name="Calculation 2 2 2 7 2 5" xfId="13500" xr:uid="{00000000-0005-0000-0000-0000C8050000}"/>
    <cellStyle name="Calculation 2 2 2 7 2 6" xfId="13501" xr:uid="{00000000-0005-0000-0000-0000C9050000}"/>
    <cellStyle name="Calculation 2 2 2 7 3" xfId="13502" xr:uid="{00000000-0005-0000-0000-0000CA050000}"/>
    <cellStyle name="Calculation 2 2 2 7 4" xfId="13503" xr:uid="{00000000-0005-0000-0000-0000CB050000}"/>
    <cellStyle name="Calculation 2 2 2 7 5" xfId="13504" xr:uid="{00000000-0005-0000-0000-0000CC050000}"/>
    <cellStyle name="Calculation 2 2 2 7 6" xfId="13505" xr:uid="{00000000-0005-0000-0000-0000CD050000}"/>
    <cellStyle name="Calculation 2 2 2 7 7" xfId="13506" xr:uid="{00000000-0005-0000-0000-0000CE050000}"/>
    <cellStyle name="Calculation 2 2 2 8" xfId="177" xr:uid="{00000000-0005-0000-0000-0000CF050000}"/>
    <cellStyle name="Calculation 2 2 2 8 2" xfId="10566" xr:uid="{00000000-0005-0000-0000-0000D0050000}"/>
    <cellStyle name="Calculation 2 2 2 8 2 2" xfId="13507" xr:uid="{00000000-0005-0000-0000-0000D1050000}"/>
    <cellStyle name="Calculation 2 2 2 8 2 3" xfId="13508" xr:uid="{00000000-0005-0000-0000-0000D2050000}"/>
    <cellStyle name="Calculation 2 2 2 8 2 4" xfId="13509" xr:uid="{00000000-0005-0000-0000-0000D3050000}"/>
    <cellStyle name="Calculation 2 2 2 8 2 5" xfId="13510" xr:uid="{00000000-0005-0000-0000-0000D4050000}"/>
    <cellStyle name="Calculation 2 2 2 8 2 6" xfId="13511" xr:uid="{00000000-0005-0000-0000-0000D5050000}"/>
    <cellStyle name="Calculation 2 2 2 8 3" xfId="13512" xr:uid="{00000000-0005-0000-0000-0000D6050000}"/>
    <cellStyle name="Calculation 2 2 2 8 4" xfId="13513" xr:uid="{00000000-0005-0000-0000-0000D7050000}"/>
    <cellStyle name="Calculation 2 2 2 8 5" xfId="13514" xr:uid="{00000000-0005-0000-0000-0000D8050000}"/>
    <cellStyle name="Calculation 2 2 2 8 6" xfId="13515" xr:uid="{00000000-0005-0000-0000-0000D9050000}"/>
    <cellStyle name="Calculation 2 2 2 8 7" xfId="13516" xr:uid="{00000000-0005-0000-0000-0000DA050000}"/>
    <cellStyle name="Calculation 2 2 2 9" xfId="178" xr:uid="{00000000-0005-0000-0000-0000DB050000}"/>
    <cellStyle name="Calculation 2 2 2 9 2" xfId="10648" xr:uid="{00000000-0005-0000-0000-0000DC050000}"/>
    <cellStyle name="Calculation 2 2 2 9 2 2" xfId="13517" xr:uid="{00000000-0005-0000-0000-0000DD050000}"/>
    <cellStyle name="Calculation 2 2 2 9 2 3" xfId="13518" xr:uid="{00000000-0005-0000-0000-0000DE050000}"/>
    <cellStyle name="Calculation 2 2 2 9 2 4" xfId="13519" xr:uid="{00000000-0005-0000-0000-0000DF050000}"/>
    <cellStyle name="Calculation 2 2 2 9 2 5" xfId="13520" xr:uid="{00000000-0005-0000-0000-0000E0050000}"/>
    <cellStyle name="Calculation 2 2 2 9 2 6" xfId="13521" xr:uid="{00000000-0005-0000-0000-0000E1050000}"/>
    <cellStyle name="Calculation 2 2 2 9 3" xfId="13522" xr:uid="{00000000-0005-0000-0000-0000E2050000}"/>
    <cellStyle name="Calculation 2 2 2 9 4" xfId="13523" xr:uid="{00000000-0005-0000-0000-0000E3050000}"/>
    <cellStyle name="Calculation 2 2 2 9 5" xfId="13524" xr:uid="{00000000-0005-0000-0000-0000E4050000}"/>
    <cellStyle name="Calculation 2 2 2 9 6" xfId="13525" xr:uid="{00000000-0005-0000-0000-0000E5050000}"/>
    <cellStyle name="Calculation 2 2 2 9 7" xfId="13526" xr:uid="{00000000-0005-0000-0000-0000E6050000}"/>
    <cellStyle name="Calculation 2 2 20" xfId="179" xr:uid="{00000000-0005-0000-0000-0000E7050000}"/>
    <cellStyle name="Calculation 2 2 20 2" xfId="11496" xr:uid="{00000000-0005-0000-0000-0000E8050000}"/>
    <cellStyle name="Calculation 2 2 20 2 2" xfId="13527" xr:uid="{00000000-0005-0000-0000-0000E9050000}"/>
    <cellStyle name="Calculation 2 2 20 2 3" xfId="13528" xr:uid="{00000000-0005-0000-0000-0000EA050000}"/>
    <cellStyle name="Calculation 2 2 20 2 4" xfId="13529" xr:uid="{00000000-0005-0000-0000-0000EB050000}"/>
    <cellStyle name="Calculation 2 2 20 2 5" xfId="13530" xr:uid="{00000000-0005-0000-0000-0000EC050000}"/>
    <cellStyle name="Calculation 2 2 20 2 6" xfId="13531" xr:uid="{00000000-0005-0000-0000-0000ED050000}"/>
    <cellStyle name="Calculation 2 2 20 3" xfId="13532" xr:uid="{00000000-0005-0000-0000-0000EE050000}"/>
    <cellStyle name="Calculation 2 2 20 4" xfId="13533" xr:uid="{00000000-0005-0000-0000-0000EF050000}"/>
    <cellStyle name="Calculation 2 2 20 5" xfId="13534" xr:uid="{00000000-0005-0000-0000-0000F0050000}"/>
    <cellStyle name="Calculation 2 2 20 6" xfId="13535" xr:uid="{00000000-0005-0000-0000-0000F1050000}"/>
    <cellStyle name="Calculation 2 2 20 7" xfId="13536" xr:uid="{00000000-0005-0000-0000-0000F2050000}"/>
    <cellStyle name="Calculation 2 2 21" xfId="180" xr:uid="{00000000-0005-0000-0000-0000F3050000}"/>
    <cellStyle name="Calculation 2 2 21 2" xfId="11584" xr:uid="{00000000-0005-0000-0000-0000F4050000}"/>
    <cellStyle name="Calculation 2 2 21 2 2" xfId="13537" xr:uid="{00000000-0005-0000-0000-0000F5050000}"/>
    <cellStyle name="Calculation 2 2 21 2 3" xfId="13538" xr:uid="{00000000-0005-0000-0000-0000F6050000}"/>
    <cellStyle name="Calculation 2 2 21 2 4" xfId="13539" xr:uid="{00000000-0005-0000-0000-0000F7050000}"/>
    <cellStyle name="Calculation 2 2 21 2 5" xfId="13540" xr:uid="{00000000-0005-0000-0000-0000F8050000}"/>
    <cellStyle name="Calculation 2 2 21 2 6" xfId="13541" xr:uid="{00000000-0005-0000-0000-0000F9050000}"/>
    <cellStyle name="Calculation 2 2 21 3" xfId="13542" xr:uid="{00000000-0005-0000-0000-0000FA050000}"/>
    <cellStyle name="Calculation 2 2 21 4" xfId="13543" xr:uid="{00000000-0005-0000-0000-0000FB050000}"/>
    <cellStyle name="Calculation 2 2 21 5" xfId="13544" xr:uid="{00000000-0005-0000-0000-0000FC050000}"/>
    <cellStyle name="Calculation 2 2 21 6" xfId="13545" xr:uid="{00000000-0005-0000-0000-0000FD050000}"/>
    <cellStyle name="Calculation 2 2 21 7" xfId="13546" xr:uid="{00000000-0005-0000-0000-0000FE050000}"/>
    <cellStyle name="Calculation 2 2 22" xfId="181" xr:uid="{00000000-0005-0000-0000-0000FF050000}"/>
    <cellStyle name="Calculation 2 2 22 2" xfId="11668" xr:uid="{00000000-0005-0000-0000-000000060000}"/>
    <cellStyle name="Calculation 2 2 22 2 2" xfId="13547" xr:uid="{00000000-0005-0000-0000-000001060000}"/>
    <cellStyle name="Calculation 2 2 22 2 3" xfId="13548" xr:uid="{00000000-0005-0000-0000-000002060000}"/>
    <cellStyle name="Calculation 2 2 22 2 4" xfId="13549" xr:uid="{00000000-0005-0000-0000-000003060000}"/>
    <cellStyle name="Calculation 2 2 22 2 5" xfId="13550" xr:uid="{00000000-0005-0000-0000-000004060000}"/>
    <cellStyle name="Calculation 2 2 22 2 6" xfId="13551" xr:uid="{00000000-0005-0000-0000-000005060000}"/>
    <cellStyle name="Calculation 2 2 22 3" xfId="13552" xr:uid="{00000000-0005-0000-0000-000006060000}"/>
    <cellStyle name="Calculation 2 2 22 4" xfId="13553" xr:uid="{00000000-0005-0000-0000-000007060000}"/>
    <cellStyle name="Calculation 2 2 22 5" xfId="13554" xr:uid="{00000000-0005-0000-0000-000008060000}"/>
    <cellStyle name="Calculation 2 2 22 6" xfId="13555" xr:uid="{00000000-0005-0000-0000-000009060000}"/>
    <cellStyle name="Calculation 2 2 22 7" xfId="13556" xr:uid="{00000000-0005-0000-0000-00000A060000}"/>
    <cellStyle name="Calculation 2 2 23" xfId="182" xr:uid="{00000000-0005-0000-0000-00000B060000}"/>
    <cellStyle name="Calculation 2 2 23 2" xfId="11751" xr:uid="{00000000-0005-0000-0000-00000C060000}"/>
    <cellStyle name="Calculation 2 2 23 2 2" xfId="13557" xr:uid="{00000000-0005-0000-0000-00000D060000}"/>
    <cellStyle name="Calculation 2 2 23 2 3" xfId="13558" xr:uid="{00000000-0005-0000-0000-00000E060000}"/>
    <cellStyle name="Calculation 2 2 23 2 4" xfId="13559" xr:uid="{00000000-0005-0000-0000-00000F060000}"/>
    <cellStyle name="Calculation 2 2 23 2 5" xfId="13560" xr:uid="{00000000-0005-0000-0000-000010060000}"/>
    <cellStyle name="Calculation 2 2 23 2 6" xfId="13561" xr:uid="{00000000-0005-0000-0000-000011060000}"/>
    <cellStyle name="Calculation 2 2 23 3" xfId="13562" xr:uid="{00000000-0005-0000-0000-000012060000}"/>
    <cellStyle name="Calculation 2 2 23 4" xfId="13563" xr:uid="{00000000-0005-0000-0000-000013060000}"/>
    <cellStyle name="Calculation 2 2 23 5" xfId="13564" xr:uid="{00000000-0005-0000-0000-000014060000}"/>
    <cellStyle name="Calculation 2 2 23 6" xfId="13565" xr:uid="{00000000-0005-0000-0000-000015060000}"/>
    <cellStyle name="Calculation 2 2 23 7" xfId="13566" xr:uid="{00000000-0005-0000-0000-000016060000}"/>
    <cellStyle name="Calculation 2 2 24" xfId="183" xr:uid="{00000000-0005-0000-0000-000017060000}"/>
    <cellStyle name="Calculation 2 2 24 2" xfId="11834" xr:uid="{00000000-0005-0000-0000-000018060000}"/>
    <cellStyle name="Calculation 2 2 24 2 2" xfId="13567" xr:uid="{00000000-0005-0000-0000-000019060000}"/>
    <cellStyle name="Calculation 2 2 24 2 3" xfId="13568" xr:uid="{00000000-0005-0000-0000-00001A060000}"/>
    <cellStyle name="Calculation 2 2 24 2 4" xfId="13569" xr:uid="{00000000-0005-0000-0000-00001B060000}"/>
    <cellStyle name="Calculation 2 2 24 2 5" xfId="13570" xr:uid="{00000000-0005-0000-0000-00001C060000}"/>
    <cellStyle name="Calculation 2 2 24 2 6" xfId="13571" xr:uid="{00000000-0005-0000-0000-00001D060000}"/>
    <cellStyle name="Calculation 2 2 24 3" xfId="13572" xr:uid="{00000000-0005-0000-0000-00001E060000}"/>
    <cellStyle name="Calculation 2 2 24 4" xfId="13573" xr:uid="{00000000-0005-0000-0000-00001F060000}"/>
    <cellStyle name="Calculation 2 2 24 5" xfId="13574" xr:uid="{00000000-0005-0000-0000-000020060000}"/>
    <cellStyle name="Calculation 2 2 24 6" xfId="13575" xr:uid="{00000000-0005-0000-0000-000021060000}"/>
    <cellStyle name="Calculation 2 2 24 7" xfId="13576" xr:uid="{00000000-0005-0000-0000-000022060000}"/>
    <cellStyle name="Calculation 2 2 25" xfId="184" xr:uid="{00000000-0005-0000-0000-000023060000}"/>
    <cellStyle name="Calculation 2 2 25 2" xfId="11918" xr:uid="{00000000-0005-0000-0000-000024060000}"/>
    <cellStyle name="Calculation 2 2 25 2 2" xfId="13577" xr:uid="{00000000-0005-0000-0000-000025060000}"/>
    <cellStyle name="Calculation 2 2 25 2 3" xfId="13578" xr:uid="{00000000-0005-0000-0000-000026060000}"/>
    <cellStyle name="Calculation 2 2 25 2 4" xfId="13579" xr:uid="{00000000-0005-0000-0000-000027060000}"/>
    <cellStyle name="Calculation 2 2 25 2 5" xfId="13580" xr:uid="{00000000-0005-0000-0000-000028060000}"/>
    <cellStyle name="Calculation 2 2 25 2 6" xfId="13581" xr:uid="{00000000-0005-0000-0000-000029060000}"/>
    <cellStyle name="Calculation 2 2 25 3" xfId="13582" xr:uid="{00000000-0005-0000-0000-00002A060000}"/>
    <cellStyle name="Calculation 2 2 25 4" xfId="13583" xr:uid="{00000000-0005-0000-0000-00002B060000}"/>
    <cellStyle name="Calculation 2 2 25 5" xfId="13584" xr:uid="{00000000-0005-0000-0000-00002C060000}"/>
    <cellStyle name="Calculation 2 2 25 6" xfId="13585" xr:uid="{00000000-0005-0000-0000-00002D060000}"/>
    <cellStyle name="Calculation 2 2 25 7" xfId="13586" xr:uid="{00000000-0005-0000-0000-00002E060000}"/>
    <cellStyle name="Calculation 2 2 26" xfId="185" xr:uid="{00000000-0005-0000-0000-00002F060000}"/>
    <cellStyle name="Calculation 2 2 26 2" xfId="12001" xr:uid="{00000000-0005-0000-0000-000030060000}"/>
    <cellStyle name="Calculation 2 2 26 2 2" xfId="13587" xr:uid="{00000000-0005-0000-0000-000031060000}"/>
    <cellStyle name="Calculation 2 2 26 2 3" xfId="13588" xr:uid="{00000000-0005-0000-0000-000032060000}"/>
    <cellStyle name="Calculation 2 2 26 2 4" xfId="13589" xr:uid="{00000000-0005-0000-0000-000033060000}"/>
    <cellStyle name="Calculation 2 2 26 2 5" xfId="13590" xr:uid="{00000000-0005-0000-0000-000034060000}"/>
    <cellStyle name="Calculation 2 2 26 2 6" xfId="13591" xr:uid="{00000000-0005-0000-0000-000035060000}"/>
    <cellStyle name="Calculation 2 2 26 3" xfId="13592" xr:uid="{00000000-0005-0000-0000-000036060000}"/>
    <cellStyle name="Calculation 2 2 26 4" xfId="13593" xr:uid="{00000000-0005-0000-0000-000037060000}"/>
    <cellStyle name="Calculation 2 2 26 5" xfId="13594" xr:uid="{00000000-0005-0000-0000-000038060000}"/>
    <cellStyle name="Calculation 2 2 26 6" xfId="13595" xr:uid="{00000000-0005-0000-0000-000039060000}"/>
    <cellStyle name="Calculation 2 2 26 7" xfId="13596" xr:uid="{00000000-0005-0000-0000-00003A060000}"/>
    <cellStyle name="Calculation 2 2 27" xfId="186" xr:uid="{00000000-0005-0000-0000-00003B060000}"/>
    <cellStyle name="Calculation 2 2 27 2" xfId="12084" xr:uid="{00000000-0005-0000-0000-00003C060000}"/>
    <cellStyle name="Calculation 2 2 27 2 2" xfId="13597" xr:uid="{00000000-0005-0000-0000-00003D060000}"/>
    <cellStyle name="Calculation 2 2 27 2 3" xfId="13598" xr:uid="{00000000-0005-0000-0000-00003E060000}"/>
    <cellStyle name="Calculation 2 2 27 2 4" xfId="13599" xr:uid="{00000000-0005-0000-0000-00003F060000}"/>
    <cellStyle name="Calculation 2 2 27 2 5" xfId="13600" xr:uid="{00000000-0005-0000-0000-000040060000}"/>
    <cellStyle name="Calculation 2 2 27 2 6" xfId="13601" xr:uid="{00000000-0005-0000-0000-000041060000}"/>
    <cellStyle name="Calculation 2 2 27 3" xfId="13602" xr:uid="{00000000-0005-0000-0000-000042060000}"/>
    <cellStyle name="Calculation 2 2 27 4" xfId="13603" xr:uid="{00000000-0005-0000-0000-000043060000}"/>
    <cellStyle name="Calculation 2 2 27 5" xfId="13604" xr:uid="{00000000-0005-0000-0000-000044060000}"/>
    <cellStyle name="Calculation 2 2 27 6" xfId="13605" xr:uid="{00000000-0005-0000-0000-000045060000}"/>
    <cellStyle name="Calculation 2 2 27 7" xfId="13606" xr:uid="{00000000-0005-0000-0000-000046060000}"/>
    <cellStyle name="Calculation 2 2 28" xfId="187" xr:uid="{00000000-0005-0000-0000-000047060000}"/>
    <cellStyle name="Calculation 2 2 28 2" xfId="12166" xr:uid="{00000000-0005-0000-0000-000048060000}"/>
    <cellStyle name="Calculation 2 2 28 2 2" xfId="13607" xr:uid="{00000000-0005-0000-0000-000049060000}"/>
    <cellStyle name="Calculation 2 2 28 2 3" xfId="13608" xr:uid="{00000000-0005-0000-0000-00004A060000}"/>
    <cellStyle name="Calculation 2 2 28 2 4" xfId="13609" xr:uid="{00000000-0005-0000-0000-00004B060000}"/>
    <cellStyle name="Calculation 2 2 28 2 5" xfId="13610" xr:uid="{00000000-0005-0000-0000-00004C060000}"/>
    <cellStyle name="Calculation 2 2 28 2 6" xfId="13611" xr:uid="{00000000-0005-0000-0000-00004D060000}"/>
    <cellStyle name="Calculation 2 2 28 3" xfId="13612" xr:uid="{00000000-0005-0000-0000-00004E060000}"/>
    <cellStyle name="Calculation 2 2 28 4" xfId="13613" xr:uid="{00000000-0005-0000-0000-00004F060000}"/>
    <cellStyle name="Calculation 2 2 28 5" xfId="13614" xr:uid="{00000000-0005-0000-0000-000050060000}"/>
    <cellStyle name="Calculation 2 2 28 6" xfId="13615" xr:uid="{00000000-0005-0000-0000-000051060000}"/>
    <cellStyle name="Calculation 2 2 28 7" xfId="13616" xr:uid="{00000000-0005-0000-0000-000052060000}"/>
    <cellStyle name="Calculation 2 2 29" xfId="188" xr:uid="{00000000-0005-0000-0000-000053060000}"/>
    <cellStyle name="Calculation 2 2 29 2" xfId="12246" xr:uid="{00000000-0005-0000-0000-000054060000}"/>
    <cellStyle name="Calculation 2 2 29 2 2" xfId="13617" xr:uid="{00000000-0005-0000-0000-000055060000}"/>
    <cellStyle name="Calculation 2 2 29 2 3" xfId="13618" xr:uid="{00000000-0005-0000-0000-000056060000}"/>
    <cellStyle name="Calculation 2 2 29 2 4" xfId="13619" xr:uid="{00000000-0005-0000-0000-000057060000}"/>
    <cellStyle name="Calculation 2 2 29 2 5" xfId="13620" xr:uid="{00000000-0005-0000-0000-000058060000}"/>
    <cellStyle name="Calculation 2 2 29 2 6" xfId="13621" xr:uid="{00000000-0005-0000-0000-000059060000}"/>
    <cellStyle name="Calculation 2 2 29 3" xfId="13622" xr:uid="{00000000-0005-0000-0000-00005A060000}"/>
    <cellStyle name="Calculation 2 2 29 4" xfId="13623" xr:uid="{00000000-0005-0000-0000-00005B060000}"/>
    <cellStyle name="Calculation 2 2 29 5" xfId="13624" xr:uid="{00000000-0005-0000-0000-00005C060000}"/>
    <cellStyle name="Calculation 2 2 29 6" xfId="13625" xr:uid="{00000000-0005-0000-0000-00005D060000}"/>
    <cellStyle name="Calculation 2 2 29 7" xfId="13626" xr:uid="{00000000-0005-0000-0000-00005E060000}"/>
    <cellStyle name="Calculation 2 2 3" xfId="189" xr:uid="{00000000-0005-0000-0000-00005F060000}"/>
    <cellStyle name="Calculation 2 2 3 2" xfId="10003" xr:uid="{00000000-0005-0000-0000-000060060000}"/>
    <cellStyle name="Calculation 2 2 3 2 2" xfId="13627" xr:uid="{00000000-0005-0000-0000-000061060000}"/>
    <cellStyle name="Calculation 2 2 3 2 3" xfId="13628" xr:uid="{00000000-0005-0000-0000-000062060000}"/>
    <cellStyle name="Calculation 2 2 3 2 4" xfId="13629" xr:uid="{00000000-0005-0000-0000-000063060000}"/>
    <cellStyle name="Calculation 2 2 3 2 5" xfId="13630" xr:uid="{00000000-0005-0000-0000-000064060000}"/>
    <cellStyle name="Calculation 2 2 3 2 6" xfId="13631" xr:uid="{00000000-0005-0000-0000-000065060000}"/>
    <cellStyle name="Calculation 2 2 3 3" xfId="13632" xr:uid="{00000000-0005-0000-0000-000066060000}"/>
    <cellStyle name="Calculation 2 2 3 4" xfId="13633" xr:uid="{00000000-0005-0000-0000-000067060000}"/>
    <cellStyle name="Calculation 2 2 3 5" xfId="13634" xr:uid="{00000000-0005-0000-0000-000068060000}"/>
    <cellStyle name="Calculation 2 2 3 6" xfId="13635" xr:uid="{00000000-0005-0000-0000-000069060000}"/>
    <cellStyle name="Calculation 2 2 3 7" xfId="13636" xr:uid="{00000000-0005-0000-0000-00006A060000}"/>
    <cellStyle name="Calculation 2 2 30" xfId="190" xr:uid="{00000000-0005-0000-0000-00006B060000}"/>
    <cellStyle name="Calculation 2 2 30 2" xfId="12324" xr:uid="{00000000-0005-0000-0000-00006C060000}"/>
    <cellStyle name="Calculation 2 2 30 2 2" xfId="13637" xr:uid="{00000000-0005-0000-0000-00006D060000}"/>
    <cellStyle name="Calculation 2 2 30 2 3" xfId="13638" xr:uid="{00000000-0005-0000-0000-00006E060000}"/>
    <cellStyle name="Calculation 2 2 30 2 4" xfId="13639" xr:uid="{00000000-0005-0000-0000-00006F060000}"/>
    <cellStyle name="Calculation 2 2 30 2 5" xfId="13640" xr:uid="{00000000-0005-0000-0000-000070060000}"/>
    <cellStyle name="Calculation 2 2 30 2 6" xfId="13641" xr:uid="{00000000-0005-0000-0000-000071060000}"/>
    <cellStyle name="Calculation 2 2 30 3" xfId="13642" xr:uid="{00000000-0005-0000-0000-000072060000}"/>
    <cellStyle name="Calculation 2 2 30 4" xfId="13643" xr:uid="{00000000-0005-0000-0000-000073060000}"/>
    <cellStyle name="Calculation 2 2 30 5" xfId="13644" xr:uid="{00000000-0005-0000-0000-000074060000}"/>
    <cellStyle name="Calculation 2 2 30 6" xfId="13645" xr:uid="{00000000-0005-0000-0000-000075060000}"/>
    <cellStyle name="Calculation 2 2 30 7" xfId="13646" xr:uid="{00000000-0005-0000-0000-000076060000}"/>
    <cellStyle name="Calculation 2 2 31" xfId="191" xr:uid="{00000000-0005-0000-0000-000077060000}"/>
    <cellStyle name="Calculation 2 2 31 2" xfId="12403" xr:uid="{00000000-0005-0000-0000-000078060000}"/>
    <cellStyle name="Calculation 2 2 31 2 2" xfId="13647" xr:uid="{00000000-0005-0000-0000-000079060000}"/>
    <cellStyle name="Calculation 2 2 31 2 3" xfId="13648" xr:uid="{00000000-0005-0000-0000-00007A060000}"/>
    <cellStyle name="Calculation 2 2 31 2 4" xfId="13649" xr:uid="{00000000-0005-0000-0000-00007B060000}"/>
    <cellStyle name="Calculation 2 2 31 2 5" xfId="13650" xr:uid="{00000000-0005-0000-0000-00007C060000}"/>
    <cellStyle name="Calculation 2 2 31 2 6" xfId="13651" xr:uid="{00000000-0005-0000-0000-00007D060000}"/>
    <cellStyle name="Calculation 2 2 31 3" xfId="13652" xr:uid="{00000000-0005-0000-0000-00007E060000}"/>
    <cellStyle name="Calculation 2 2 31 4" xfId="13653" xr:uid="{00000000-0005-0000-0000-00007F060000}"/>
    <cellStyle name="Calculation 2 2 31 5" xfId="13654" xr:uid="{00000000-0005-0000-0000-000080060000}"/>
    <cellStyle name="Calculation 2 2 31 6" xfId="13655" xr:uid="{00000000-0005-0000-0000-000081060000}"/>
    <cellStyle name="Calculation 2 2 31 7" xfId="13656" xr:uid="{00000000-0005-0000-0000-000082060000}"/>
    <cellStyle name="Calculation 2 2 32" xfId="192" xr:uid="{00000000-0005-0000-0000-000083060000}"/>
    <cellStyle name="Calculation 2 2 32 2" xfId="12482" xr:uid="{00000000-0005-0000-0000-000084060000}"/>
    <cellStyle name="Calculation 2 2 32 2 2" xfId="13657" xr:uid="{00000000-0005-0000-0000-000085060000}"/>
    <cellStyle name="Calculation 2 2 32 2 3" xfId="13658" xr:uid="{00000000-0005-0000-0000-000086060000}"/>
    <cellStyle name="Calculation 2 2 32 2 4" xfId="13659" xr:uid="{00000000-0005-0000-0000-000087060000}"/>
    <cellStyle name="Calculation 2 2 32 2 5" xfId="13660" xr:uid="{00000000-0005-0000-0000-000088060000}"/>
    <cellStyle name="Calculation 2 2 32 2 6" xfId="13661" xr:uid="{00000000-0005-0000-0000-000089060000}"/>
    <cellStyle name="Calculation 2 2 32 3" xfId="13662" xr:uid="{00000000-0005-0000-0000-00008A060000}"/>
    <cellStyle name="Calculation 2 2 32 4" xfId="13663" xr:uid="{00000000-0005-0000-0000-00008B060000}"/>
    <cellStyle name="Calculation 2 2 32 5" xfId="13664" xr:uid="{00000000-0005-0000-0000-00008C060000}"/>
    <cellStyle name="Calculation 2 2 32 6" xfId="13665" xr:uid="{00000000-0005-0000-0000-00008D060000}"/>
    <cellStyle name="Calculation 2 2 32 7" xfId="13666" xr:uid="{00000000-0005-0000-0000-00008E060000}"/>
    <cellStyle name="Calculation 2 2 33" xfId="193" xr:uid="{00000000-0005-0000-0000-00008F060000}"/>
    <cellStyle name="Calculation 2 2 33 2" xfId="12561" xr:uid="{00000000-0005-0000-0000-000090060000}"/>
    <cellStyle name="Calculation 2 2 33 2 2" xfId="13667" xr:uid="{00000000-0005-0000-0000-000091060000}"/>
    <cellStyle name="Calculation 2 2 33 2 3" xfId="13668" xr:uid="{00000000-0005-0000-0000-000092060000}"/>
    <cellStyle name="Calculation 2 2 33 2 4" xfId="13669" xr:uid="{00000000-0005-0000-0000-000093060000}"/>
    <cellStyle name="Calculation 2 2 33 2 5" xfId="13670" xr:uid="{00000000-0005-0000-0000-000094060000}"/>
    <cellStyle name="Calculation 2 2 33 2 6" xfId="13671" xr:uid="{00000000-0005-0000-0000-000095060000}"/>
    <cellStyle name="Calculation 2 2 33 3" xfId="13672" xr:uid="{00000000-0005-0000-0000-000096060000}"/>
    <cellStyle name="Calculation 2 2 33 4" xfId="13673" xr:uid="{00000000-0005-0000-0000-000097060000}"/>
    <cellStyle name="Calculation 2 2 33 5" xfId="13674" xr:uid="{00000000-0005-0000-0000-000098060000}"/>
    <cellStyle name="Calculation 2 2 33 6" xfId="13675" xr:uid="{00000000-0005-0000-0000-000099060000}"/>
    <cellStyle name="Calculation 2 2 33 7" xfId="13676" xr:uid="{00000000-0005-0000-0000-00009A060000}"/>
    <cellStyle name="Calculation 2 2 34" xfId="194" xr:uid="{00000000-0005-0000-0000-00009B060000}"/>
    <cellStyle name="Calculation 2 2 34 2" xfId="12640" xr:uid="{00000000-0005-0000-0000-00009C060000}"/>
    <cellStyle name="Calculation 2 2 34 2 2" xfId="13677" xr:uid="{00000000-0005-0000-0000-00009D060000}"/>
    <cellStyle name="Calculation 2 2 34 2 3" xfId="13678" xr:uid="{00000000-0005-0000-0000-00009E060000}"/>
    <cellStyle name="Calculation 2 2 34 2 4" xfId="13679" xr:uid="{00000000-0005-0000-0000-00009F060000}"/>
    <cellStyle name="Calculation 2 2 34 2 5" xfId="13680" xr:uid="{00000000-0005-0000-0000-0000A0060000}"/>
    <cellStyle name="Calculation 2 2 34 2 6" xfId="13681" xr:uid="{00000000-0005-0000-0000-0000A1060000}"/>
    <cellStyle name="Calculation 2 2 34 3" xfId="13682" xr:uid="{00000000-0005-0000-0000-0000A2060000}"/>
    <cellStyle name="Calculation 2 2 34 4" xfId="13683" xr:uid="{00000000-0005-0000-0000-0000A3060000}"/>
    <cellStyle name="Calculation 2 2 34 5" xfId="13684" xr:uid="{00000000-0005-0000-0000-0000A4060000}"/>
    <cellStyle name="Calculation 2 2 34 6" xfId="13685" xr:uid="{00000000-0005-0000-0000-0000A5060000}"/>
    <cellStyle name="Calculation 2 2 34 7" xfId="13686" xr:uid="{00000000-0005-0000-0000-0000A6060000}"/>
    <cellStyle name="Calculation 2 2 35" xfId="195" xr:uid="{00000000-0005-0000-0000-0000A7060000}"/>
    <cellStyle name="Calculation 2 2 35 2" xfId="12724" xr:uid="{00000000-0005-0000-0000-0000A8060000}"/>
    <cellStyle name="Calculation 2 2 35 2 2" xfId="13687" xr:uid="{00000000-0005-0000-0000-0000A9060000}"/>
    <cellStyle name="Calculation 2 2 35 2 3" xfId="13688" xr:uid="{00000000-0005-0000-0000-0000AA060000}"/>
    <cellStyle name="Calculation 2 2 35 2 4" xfId="13689" xr:uid="{00000000-0005-0000-0000-0000AB060000}"/>
    <cellStyle name="Calculation 2 2 35 2 5" xfId="13690" xr:uid="{00000000-0005-0000-0000-0000AC060000}"/>
    <cellStyle name="Calculation 2 2 35 2 6" xfId="13691" xr:uid="{00000000-0005-0000-0000-0000AD060000}"/>
    <cellStyle name="Calculation 2 2 35 3" xfId="13692" xr:uid="{00000000-0005-0000-0000-0000AE060000}"/>
    <cellStyle name="Calculation 2 2 35 4" xfId="13693" xr:uid="{00000000-0005-0000-0000-0000AF060000}"/>
    <cellStyle name="Calculation 2 2 35 5" xfId="13694" xr:uid="{00000000-0005-0000-0000-0000B0060000}"/>
    <cellStyle name="Calculation 2 2 35 6" xfId="13695" xr:uid="{00000000-0005-0000-0000-0000B1060000}"/>
    <cellStyle name="Calculation 2 2 35 7" xfId="13696" xr:uid="{00000000-0005-0000-0000-0000B2060000}"/>
    <cellStyle name="Calculation 2 2 36" xfId="3795" xr:uid="{00000000-0005-0000-0000-0000B3060000}"/>
    <cellStyle name="Calculation 2 2 36 2" xfId="13697" xr:uid="{00000000-0005-0000-0000-0000B4060000}"/>
    <cellStyle name="Calculation 2 2 36 3" xfId="13698" xr:uid="{00000000-0005-0000-0000-0000B5060000}"/>
    <cellStyle name="Calculation 2 2 36 4" xfId="13699" xr:uid="{00000000-0005-0000-0000-0000B6060000}"/>
    <cellStyle name="Calculation 2 2 36 5" xfId="13700" xr:uid="{00000000-0005-0000-0000-0000B7060000}"/>
    <cellStyle name="Calculation 2 2 36 6" xfId="13701" xr:uid="{00000000-0005-0000-0000-0000B8060000}"/>
    <cellStyle name="Calculation 2 2 37" xfId="9790" xr:uid="{00000000-0005-0000-0000-0000B9060000}"/>
    <cellStyle name="Calculation 2 2 37 2" xfId="13702" xr:uid="{00000000-0005-0000-0000-0000BA060000}"/>
    <cellStyle name="Calculation 2 2 37 3" xfId="13703" xr:uid="{00000000-0005-0000-0000-0000BB060000}"/>
    <cellStyle name="Calculation 2 2 37 4" xfId="13704" xr:uid="{00000000-0005-0000-0000-0000BC060000}"/>
    <cellStyle name="Calculation 2 2 37 5" xfId="13705" xr:uid="{00000000-0005-0000-0000-0000BD060000}"/>
    <cellStyle name="Calculation 2 2 37 6" xfId="13706" xr:uid="{00000000-0005-0000-0000-0000BE060000}"/>
    <cellStyle name="Calculation 2 2 38" xfId="13707" xr:uid="{00000000-0005-0000-0000-0000BF060000}"/>
    <cellStyle name="Calculation 2 2 39" xfId="13708" xr:uid="{00000000-0005-0000-0000-0000C0060000}"/>
    <cellStyle name="Calculation 2 2 4" xfId="196" xr:uid="{00000000-0005-0000-0000-0000C1060000}"/>
    <cellStyle name="Calculation 2 2 4 2" xfId="10094" xr:uid="{00000000-0005-0000-0000-0000C2060000}"/>
    <cellStyle name="Calculation 2 2 4 2 2" xfId="13709" xr:uid="{00000000-0005-0000-0000-0000C3060000}"/>
    <cellStyle name="Calculation 2 2 4 2 3" xfId="13710" xr:uid="{00000000-0005-0000-0000-0000C4060000}"/>
    <cellStyle name="Calculation 2 2 4 2 4" xfId="13711" xr:uid="{00000000-0005-0000-0000-0000C5060000}"/>
    <cellStyle name="Calculation 2 2 4 2 5" xfId="13712" xr:uid="{00000000-0005-0000-0000-0000C6060000}"/>
    <cellStyle name="Calculation 2 2 4 2 6" xfId="13713" xr:uid="{00000000-0005-0000-0000-0000C7060000}"/>
    <cellStyle name="Calculation 2 2 4 3" xfId="13714" xr:uid="{00000000-0005-0000-0000-0000C8060000}"/>
    <cellStyle name="Calculation 2 2 4 4" xfId="13715" xr:uid="{00000000-0005-0000-0000-0000C9060000}"/>
    <cellStyle name="Calculation 2 2 4 5" xfId="13716" xr:uid="{00000000-0005-0000-0000-0000CA060000}"/>
    <cellStyle name="Calculation 2 2 4 6" xfId="13717" xr:uid="{00000000-0005-0000-0000-0000CB060000}"/>
    <cellStyle name="Calculation 2 2 4 7" xfId="13718" xr:uid="{00000000-0005-0000-0000-0000CC060000}"/>
    <cellStyle name="Calculation 2 2 40" xfId="13719" xr:uid="{00000000-0005-0000-0000-0000CD060000}"/>
    <cellStyle name="Calculation 2 2 41" xfId="13720" xr:uid="{00000000-0005-0000-0000-0000CE060000}"/>
    <cellStyle name="Calculation 2 2 42" xfId="13721" xr:uid="{00000000-0005-0000-0000-0000CF060000}"/>
    <cellStyle name="Calculation 2 2 5" xfId="197" xr:uid="{00000000-0005-0000-0000-0000D0060000}"/>
    <cellStyle name="Calculation 2 2 5 2" xfId="10184" xr:uid="{00000000-0005-0000-0000-0000D1060000}"/>
    <cellStyle name="Calculation 2 2 5 2 2" xfId="13722" xr:uid="{00000000-0005-0000-0000-0000D2060000}"/>
    <cellStyle name="Calculation 2 2 5 2 3" xfId="13723" xr:uid="{00000000-0005-0000-0000-0000D3060000}"/>
    <cellStyle name="Calculation 2 2 5 2 4" xfId="13724" xr:uid="{00000000-0005-0000-0000-0000D4060000}"/>
    <cellStyle name="Calculation 2 2 5 2 5" xfId="13725" xr:uid="{00000000-0005-0000-0000-0000D5060000}"/>
    <cellStyle name="Calculation 2 2 5 2 6" xfId="13726" xr:uid="{00000000-0005-0000-0000-0000D6060000}"/>
    <cellStyle name="Calculation 2 2 5 3" xfId="13727" xr:uid="{00000000-0005-0000-0000-0000D7060000}"/>
    <cellStyle name="Calculation 2 2 5 4" xfId="13728" xr:uid="{00000000-0005-0000-0000-0000D8060000}"/>
    <cellStyle name="Calculation 2 2 5 5" xfId="13729" xr:uid="{00000000-0005-0000-0000-0000D9060000}"/>
    <cellStyle name="Calculation 2 2 5 6" xfId="13730" xr:uid="{00000000-0005-0000-0000-0000DA060000}"/>
    <cellStyle name="Calculation 2 2 5 7" xfId="13731" xr:uid="{00000000-0005-0000-0000-0000DB060000}"/>
    <cellStyle name="Calculation 2 2 6" xfId="198" xr:uid="{00000000-0005-0000-0000-0000DC060000}"/>
    <cellStyle name="Calculation 2 2 6 2" xfId="10270" xr:uid="{00000000-0005-0000-0000-0000DD060000}"/>
    <cellStyle name="Calculation 2 2 6 2 2" xfId="13732" xr:uid="{00000000-0005-0000-0000-0000DE060000}"/>
    <cellStyle name="Calculation 2 2 6 2 3" xfId="13733" xr:uid="{00000000-0005-0000-0000-0000DF060000}"/>
    <cellStyle name="Calculation 2 2 6 2 4" xfId="13734" xr:uid="{00000000-0005-0000-0000-0000E0060000}"/>
    <cellStyle name="Calculation 2 2 6 2 5" xfId="13735" xr:uid="{00000000-0005-0000-0000-0000E1060000}"/>
    <cellStyle name="Calculation 2 2 6 2 6" xfId="13736" xr:uid="{00000000-0005-0000-0000-0000E2060000}"/>
    <cellStyle name="Calculation 2 2 6 3" xfId="13737" xr:uid="{00000000-0005-0000-0000-0000E3060000}"/>
    <cellStyle name="Calculation 2 2 6 4" xfId="13738" xr:uid="{00000000-0005-0000-0000-0000E4060000}"/>
    <cellStyle name="Calculation 2 2 6 5" xfId="13739" xr:uid="{00000000-0005-0000-0000-0000E5060000}"/>
    <cellStyle name="Calculation 2 2 6 6" xfId="13740" xr:uid="{00000000-0005-0000-0000-0000E6060000}"/>
    <cellStyle name="Calculation 2 2 6 7" xfId="13741" xr:uid="{00000000-0005-0000-0000-0000E7060000}"/>
    <cellStyle name="Calculation 2 2 7" xfId="199" xr:uid="{00000000-0005-0000-0000-0000E8060000}"/>
    <cellStyle name="Calculation 2 2 7 2" xfId="10358" xr:uid="{00000000-0005-0000-0000-0000E9060000}"/>
    <cellStyle name="Calculation 2 2 7 2 2" xfId="13742" xr:uid="{00000000-0005-0000-0000-0000EA060000}"/>
    <cellStyle name="Calculation 2 2 7 2 3" xfId="13743" xr:uid="{00000000-0005-0000-0000-0000EB060000}"/>
    <cellStyle name="Calculation 2 2 7 2 4" xfId="13744" xr:uid="{00000000-0005-0000-0000-0000EC060000}"/>
    <cellStyle name="Calculation 2 2 7 2 5" xfId="13745" xr:uid="{00000000-0005-0000-0000-0000ED060000}"/>
    <cellStyle name="Calculation 2 2 7 2 6" xfId="13746" xr:uid="{00000000-0005-0000-0000-0000EE060000}"/>
    <cellStyle name="Calculation 2 2 7 3" xfId="13747" xr:uid="{00000000-0005-0000-0000-0000EF060000}"/>
    <cellStyle name="Calculation 2 2 7 4" xfId="13748" xr:uid="{00000000-0005-0000-0000-0000F0060000}"/>
    <cellStyle name="Calculation 2 2 7 5" xfId="13749" xr:uid="{00000000-0005-0000-0000-0000F1060000}"/>
    <cellStyle name="Calculation 2 2 7 6" xfId="13750" xr:uid="{00000000-0005-0000-0000-0000F2060000}"/>
    <cellStyle name="Calculation 2 2 7 7" xfId="13751" xr:uid="{00000000-0005-0000-0000-0000F3060000}"/>
    <cellStyle name="Calculation 2 2 8" xfId="200" xr:uid="{00000000-0005-0000-0000-0000F4060000}"/>
    <cellStyle name="Calculation 2 2 8 2" xfId="10445" xr:uid="{00000000-0005-0000-0000-0000F5060000}"/>
    <cellStyle name="Calculation 2 2 8 2 2" xfId="13752" xr:uid="{00000000-0005-0000-0000-0000F6060000}"/>
    <cellStyle name="Calculation 2 2 8 2 3" xfId="13753" xr:uid="{00000000-0005-0000-0000-0000F7060000}"/>
    <cellStyle name="Calculation 2 2 8 2 4" xfId="13754" xr:uid="{00000000-0005-0000-0000-0000F8060000}"/>
    <cellStyle name="Calculation 2 2 8 2 5" xfId="13755" xr:uid="{00000000-0005-0000-0000-0000F9060000}"/>
    <cellStyle name="Calculation 2 2 8 2 6" xfId="13756" xr:uid="{00000000-0005-0000-0000-0000FA060000}"/>
    <cellStyle name="Calculation 2 2 8 3" xfId="13757" xr:uid="{00000000-0005-0000-0000-0000FB060000}"/>
    <cellStyle name="Calculation 2 2 8 4" xfId="13758" xr:uid="{00000000-0005-0000-0000-0000FC060000}"/>
    <cellStyle name="Calculation 2 2 8 5" xfId="13759" xr:uid="{00000000-0005-0000-0000-0000FD060000}"/>
    <cellStyle name="Calculation 2 2 8 6" xfId="13760" xr:uid="{00000000-0005-0000-0000-0000FE060000}"/>
    <cellStyle name="Calculation 2 2 8 7" xfId="13761" xr:uid="{00000000-0005-0000-0000-0000FF060000}"/>
    <cellStyle name="Calculation 2 2 9" xfId="201" xr:uid="{00000000-0005-0000-0000-000000070000}"/>
    <cellStyle name="Calculation 2 2 9 2" xfId="10533" xr:uid="{00000000-0005-0000-0000-000001070000}"/>
    <cellStyle name="Calculation 2 2 9 2 2" xfId="13762" xr:uid="{00000000-0005-0000-0000-000002070000}"/>
    <cellStyle name="Calculation 2 2 9 2 3" xfId="13763" xr:uid="{00000000-0005-0000-0000-000003070000}"/>
    <cellStyle name="Calculation 2 2 9 2 4" xfId="13764" xr:uid="{00000000-0005-0000-0000-000004070000}"/>
    <cellStyle name="Calculation 2 2 9 2 5" xfId="13765" xr:uid="{00000000-0005-0000-0000-000005070000}"/>
    <cellStyle name="Calculation 2 2 9 2 6" xfId="13766" xr:uid="{00000000-0005-0000-0000-000006070000}"/>
    <cellStyle name="Calculation 2 2 9 3" xfId="13767" xr:uid="{00000000-0005-0000-0000-000007070000}"/>
    <cellStyle name="Calculation 2 2 9 4" xfId="13768" xr:uid="{00000000-0005-0000-0000-000008070000}"/>
    <cellStyle name="Calculation 2 2 9 5" xfId="13769" xr:uid="{00000000-0005-0000-0000-000009070000}"/>
    <cellStyle name="Calculation 2 2 9 6" xfId="13770" xr:uid="{00000000-0005-0000-0000-00000A070000}"/>
    <cellStyle name="Calculation 2 2 9 7" xfId="13771" xr:uid="{00000000-0005-0000-0000-00000B070000}"/>
    <cellStyle name="Calculation 2 20" xfId="202" xr:uid="{00000000-0005-0000-0000-00000C070000}"/>
    <cellStyle name="Calculation 2 20 2" xfId="10749" xr:uid="{00000000-0005-0000-0000-00000D070000}"/>
    <cellStyle name="Calculation 2 20 2 2" xfId="13772" xr:uid="{00000000-0005-0000-0000-00000E070000}"/>
    <cellStyle name="Calculation 2 20 2 3" xfId="13773" xr:uid="{00000000-0005-0000-0000-00000F070000}"/>
    <cellStyle name="Calculation 2 20 2 4" xfId="13774" xr:uid="{00000000-0005-0000-0000-000010070000}"/>
    <cellStyle name="Calculation 2 20 2 5" xfId="13775" xr:uid="{00000000-0005-0000-0000-000011070000}"/>
    <cellStyle name="Calculation 2 20 2 6" xfId="13776" xr:uid="{00000000-0005-0000-0000-000012070000}"/>
    <cellStyle name="Calculation 2 20 3" xfId="13777" xr:uid="{00000000-0005-0000-0000-000013070000}"/>
    <cellStyle name="Calculation 2 20 4" xfId="13778" xr:uid="{00000000-0005-0000-0000-000014070000}"/>
    <cellStyle name="Calculation 2 20 5" xfId="13779" xr:uid="{00000000-0005-0000-0000-000015070000}"/>
    <cellStyle name="Calculation 2 20 6" xfId="13780" xr:uid="{00000000-0005-0000-0000-000016070000}"/>
    <cellStyle name="Calculation 2 20 7" xfId="13781" xr:uid="{00000000-0005-0000-0000-000017070000}"/>
    <cellStyle name="Calculation 2 21" xfId="203" xr:uid="{00000000-0005-0000-0000-000018070000}"/>
    <cellStyle name="Calculation 2 21 2" xfId="9902" xr:uid="{00000000-0005-0000-0000-000019070000}"/>
    <cellStyle name="Calculation 2 21 2 2" xfId="13782" xr:uid="{00000000-0005-0000-0000-00001A070000}"/>
    <cellStyle name="Calculation 2 21 2 3" xfId="13783" xr:uid="{00000000-0005-0000-0000-00001B070000}"/>
    <cellStyle name="Calculation 2 21 2 4" xfId="13784" xr:uid="{00000000-0005-0000-0000-00001C070000}"/>
    <cellStyle name="Calculation 2 21 2 5" xfId="13785" xr:uid="{00000000-0005-0000-0000-00001D070000}"/>
    <cellStyle name="Calculation 2 21 2 6" xfId="13786" xr:uid="{00000000-0005-0000-0000-00001E070000}"/>
    <cellStyle name="Calculation 2 21 3" xfId="13787" xr:uid="{00000000-0005-0000-0000-00001F070000}"/>
    <cellStyle name="Calculation 2 21 4" xfId="13788" xr:uid="{00000000-0005-0000-0000-000020070000}"/>
    <cellStyle name="Calculation 2 21 5" xfId="13789" xr:uid="{00000000-0005-0000-0000-000021070000}"/>
    <cellStyle name="Calculation 2 21 6" xfId="13790" xr:uid="{00000000-0005-0000-0000-000022070000}"/>
    <cellStyle name="Calculation 2 21 7" xfId="13791" xr:uid="{00000000-0005-0000-0000-000023070000}"/>
    <cellStyle name="Calculation 2 22" xfId="204" xr:uid="{00000000-0005-0000-0000-000024070000}"/>
    <cellStyle name="Calculation 2 22 2" xfId="9716" xr:uid="{00000000-0005-0000-0000-000025070000}"/>
    <cellStyle name="Calculation 2 22 2 2" xfId="13792" xr:uid="{00000000-0005-0000-0000-000026070000}"/>
    <cellStyle name="Calculation 2 22 2 3" xfId="13793" xr:uid="{00000000-0005-0000-0000-000027070000}"/>
    <cellStyle name="Calculation 2 22 2 4" xfId="13794" xr:uid="{00000000-0005-0000-0000-000028070000}"/>
    <cellStyle name="Calculation 2 22 2 5" xfId="13795" xr:uid="{00000000-0005-0000-0000-000029070000}"/>
    <cellStyle name="Calculation 2 22 2 6" xfId="13796" xr:uid="{00000000-0005-0000-0000-00002A070000}"/>
    <cellStyle name="Calculation 2 22 3" xfId="13797" xr:uid="{00000000-0005-0000-0000-00002B070000}"/>
    <cellStyle name="Calculation 2 22 4" xfId="13798" xr:uid="{00000000-0005-0000-0000-00002C070000}"/>
    <cellStyle name="Calculation 2 22 5" xfId="13799" xr:uid="{00000000-0005-0000-0000-00002D070000}"/>
    <cellStyle name="Calculation 2 22 6" xfId="13800" xr:uid="{00000000-0005-0000-0000-00002E070000}"/>
    <cellStyle name="Calculation 2 22 7" xfId="13801" xr:uid="{00000000-0005-0000-0000-00002F070000}"/>
    <cellStyle name="Calculation 2 23" xfId="205" xr:uid="{00000000-0005-0000-0000-000030070000}"/>
    <cellStyle name="Calculation 2 23 2" xfId="9934" xr:uid="{00000000-0005-0000-0000-000031070000}"/>
    <cellStyle name="Calculation 2 23 2 2" xfId="13802" xr:uid="{00000000-0005-0000-0000-000032070000}"/>
    <cellStyle name="Calculation 2 23 2 3" xfId="13803" xr:uid="{00000000-0005-0000-0000-000033070000}"/>
    <cellStyle name="Calculation 2 23 2 4" xfId="13804" xr:uid="{00000000-0005-0000-0000-000034070000}"/>
    <cellStyle name="Calculation 2 23 2 5" xfId="13805" xr:uid="{00000000-0005-0000-0000-000035070000}"/>
    <cellStyle name="Calculation 2 23 2 6" xfId="13806" xr:uid="{00000000-0005-0000-0000-000036070000}"/>
    <cellStyle name="Calculation 2 23 3" xfId="13807" xr:uid="{00000000-0005-0000-0000-000037070000}"/>
    <cellStyle name="Calculation 2 23 4" xfId="13808" xr:uid="{00000000-0005-0000-0000-000038070000}"/>
    <cellStyle name="Calculation 2 23 5" xfId="13809" xr:uid="{00000000-0005-0000-0000-000039070000}"/>
    <cellStyle name="Calculation 2 23 6" xfId="13810" xr:uid="{00000000-0005-0000-0000-00003A070000}"/>
    <cellStyle name="Calculation 2 23 7" xfId="13811" xr:uid="{00000000-0005-0000-0000-00003B070000}"/>
    <cellStyle name="Calculation 2 24" xfId="206" xr:uid="{00000000-0005-0000-0000-00003C070000}"/>
    <cellStyle name="Calculation 2 24 2" xfId="10927" xr:uid="{00000000-0005-0000-0000-00003D070000}"/>
    <cellStyle name="Calculation 2 24 2 2" xfId="13812" xr:uid="{00000000-0005-0000-0000-00003E070000}"/>
    <cellStyle name="Calculation 2 24 2 3" xfId="13813" xr:uid="{00000000-0005-0000-0000-00003F070000}"/>
    <cellStyle name="Calculation 2 24 2 4" xfId="13814" xr:uid="{00000000-0005-0000-0000-000040070000}"/>
    <cellStyle name="Calculation 2 24 2 5" xfId="13815" xr:uid="{00000000-0005-0000-0000-000041070000}"/>
    <cellStyle name="Calculation 2 24 2 6" xfId="13816" xr:uid="{00000000-0005-0000-0000-000042070000}"/>
    <cellStyle name="Calculation 2 24 3" xfId="13817" xr:uid="{00000000-0005-0000-0000-000043070000}"/>
    <cellStyle name="Calculation 2 24 4" xfId="13818" xr:uid="{00000000-0005-0000-0000-000044070000}"/>
    <cellStyle name="Calculation 2 24 5" xfId="13819" xr:uid="{00000000-0005-0000-0000-000045070000}"/>
    <cellStyle name="Calculation 2 24 6" xfId="13820" xr:uid="{00000000-0005-0000-0000-000046070000}"/>
    <cellStyle name="Calculation 2 24 7" xfId="13821" xr:uid="{00000000-0005-0000-0000-000047070000}"/>
    <cellStyle name="Calculation 2 25" xfId="207" xr:uid="{00000000-0005-0000-0000-000048070000}"/>
    <cellStyle name="Calculation 2 25 2" xfId="9896" xr:uid="{00000000-0005-0000-0000-000049070000}"/>
    <cellStyle name="Calculation 2 25 2 2" xfId="13822" xr:uid="{00000000-0005-0000-0000-00004A070000}"/>
    <cellStyle name="Calculation 2 25 2 3" xfId="13823" xr:uid="{00000000-0005-0000-0000-00004B070000}"/>
    <cellStyle name="Calculation 2 25 2 4" xfId="13824" xr:uid="{00000000-0005-0000-0000-00004C070000}"/>
    <cellStyle name="Calculation 2 25 2 5" xfId="13825" xr:uid="{00000000-0005-0000-0000-00004D070000}"/>
    <cellStyle name="Calculation 2 25 2 6" xfId="13826" xr:uid="{00000000-0005-0000-0000-00004E070000}"/>
    <cellStyle name="Calculation 2 25 3" xfId="13827" xr:uid="{00000000-0005-0000-0000-00004F070000}"/>
    <cellStyle name="Calculation 2 25 4" xfId="13828" xr:uid="{00000000-0005-0000-0000-000050070000}"/>
    <cellStyle name="Calculation 2 25 5" xfId="13829" xr:uid="{00000000-0005-0000-0000-000051070000}"/>
    <cellStyle name="Calculation 2 25 6" xfId="13830" xr:uid="{00000000-0005-0000-0000-000052070000}"/>
    <cellStyle name="Calculation 2 25 7" xfId="13831" xr:uid="{00000000-0005-0000-0000-000053070000}"/>
    <cellStyle name="Calculation 2 26" xfId="208" xr:uid="{00000000-0005-0000-0000-000054070000}"/>
    <cellStyle name="Calculation 2 26 2" xfId="10443" xr:uid="{00000000-0005-0000-0000-000055070000}"/>
    <cellStyle name="Calculation 2 26 2 2" xfId="13832" xr:uid="{00000000-0005-0000-0000-000056070000}"/>
    <cellStyle name="Calculation 2 26 2 3" xfId="13833" xr:uid="{00000000-0005-0000-0000-000057070000}"/>
    <cellStyle name="Calculation 2 26 2 4" xfId="13834" xr:uid="{00000000-0005-0000-0000-000058070000}"/>
    <cellStyle name="Calculation 2 26 2 5" xfId="13835" xr:uid="{00000000-0005-0000-0000-000059070000}"/>
    <cellStyle name="Calculation 2 26 2 6" xfId="13836" xr:uid="{00000000-0005-0000-0000-00005A070000}"/>
    <cellStyle name="Calculation 2 26 3" xfId="13837" xr:uid="{00000000-0005-0000-0000-00005B070000}"/>
    <cellStyle name="Calculation 2 26 4" xfId="13838" xr:uid="{00000000-0005-0000-0000-00005C070000}"/>
    <cellStyle name="Calculation 2 26 5" xfId="13839" xr:uid="{00000000-0005-0000-0000-00005D070000}"/>
    <cellStyle name="Calculation 2 26 6" xfId="13840" xr:uid="{00000000-0005-0000-0000-00005E070000}"/>
    <cellStyle name="Calculation 2 26 7" xfId="13841" xr:uid="{00000000-0005-0000-0000-00005F070000}"/>
    <cellStyle name="Calculation 2 27" xfId="209" xr:uid="{00000000-0005-0000-0000-000060070000}"/>
    <cellStyle name="Calculation 2 27 2" xfId="9900" xr:uid="{00000000-0005-0000-0000-000061070000}"/>
    <cellStyle name="Calculation 2 27 2 2" xfId="13842" xr:uid="{00000000-0005-0000-0000-000062070000}"/>
    <cellStyle name="Calculation 2 27 2 3" xfId="13843" xr:uid="{00000000-0005-0000-0000-000063070000}"/>
    <cellStyle name="Calculation 2 27 2 4" xfId="13844" xr:uid="{00000000-0005-0000-0000-000064070000}"/>
    <cellStyle name="Calculation 2 27 2 5" xfId="13845" xr:uid="{00000000-0005-0000-0000-000065070000}"/>
    <cellStyle name="Calculation 2 27 2 6" xfId="13846" xr:uid="{00000000-0005-0000-0000-000066070000}"/>
    <cellStyle name="Calculation 2 27 3" xfId="13847" xr:uid="{00000000-0005-0000-0000-000067070000}"/>
    <cellStyle name="Calculation 2 27 4" xfId="13848" xr:uid="{00000000-0005-0000-0000-000068070000}"/>
    <cellStyle name="Calculation 2 27 5" xfId="13849" xr:uid="{00000000-0005-0000-0000-000069070000}"/>
    <cellStyle name="Calculation 2 27 6" xfId="13850" xr:uid="{00000000-0005-0000-0000-00006A070000}"/>
    <cellStyle name="Calculation 2 27 7" xfId="13851" xr:uid="{00000000-0005-0000-0000-00006B070000}"/>
    <cellStyle name="Calculation 2 28" xfId="210" xr:uid="{00000000-0005-0000-0000-00006C070000}"/>
    <cellStyle name="Calculation 2 28 2" xfId="10146" xr:uid="{00000000-0005-0000-0000-00006D070000}"/>
    <cellStyle name="Calculation 2 28 2 2" xfId="13852" xr:uid="{00000000-0005-0000-0000-00006E070000}"/>
    <cellStyle name="Calculation 2 28 2 3" xfId="13853" xr:uid="{00000000-0005-0000-0000-00006F070000}"/>
    <cellStyle name="Calculation 2 28 2 4" xfId="13854" xr:uid="{00000000-0005-0000-0000-000070070000}"/>
    <cellStyle name="Calculation 2 28 2 5" xfId="13855" xr:uid="{00000000-0005-0000-0000-000071070000}"/>
    <cellStyle name="Calculation 2 28 2 6" xfId="13856" xr:uid="{00000000-0005-0000-0000-000072070000}"/>
    <cellStyle name="Calculation 2 28 3" xfId="13857" xr:uid="{00000000-0005-0000-0000-000073070000}"/>
    <cellStyle name="Calculation 2 28 4" xfId="13858" xr:uid="{00000000-0005-0000-0000-000074070000}"/>
    <cellStyle name="Calculation 2 28 5" xfId="13859" xr:uid="{00000000-0005-0000-0000-000075070000}"/>
    <cellStyle name="Calculation 2 28 6" xfId="13860" xr:uid="{00000000-0005-0000-0000-000076070000}"/>
    <cellStyle name="Calculation 2 28 7" xfId="13861" xr:uid="{00000000-0005-0000-0000-000077070000}"/>
    <cellStyle name="Calculation 2 29" xfId="211" xr:uid="{00000000-0005-0000-0000-000078070000}"/>
    <cellStyle name="Calculation 2 29 2" xfId="10845" xr:uid="{00000000-0005-0000-0000-000079070000}"/>
    <cellStyle name="Calculation 2 29 2 2" xfId="13862" xr:uid="{00000000-0005-0000-0000-00007A070000}"/>
    <cellStyle name="Calculation 2 29 2 3" xfId="13863" xr:uid="{00000000-0005-0000-0000-00007B070000}"/>
    <cellStyle name="Calculation 2 29 2 4" xfId="13864" xr:uid="{00000000-0005-0000-0000-00007C070000}"/>
    <cellStyle name="Calculation 2 29 2 5" xfId="13865" xr:uid="{00000000-0005-0000-0000-00007D070000}"/>
    <cellStyle name="Calculation 2 29 2 6" xfId="13866" xr:uid="{00000000-0005-0000-0000-00007E070000}"/>
    <cellStyle name="Calculation 2 29 3" xfId="13867" xr:uid="{00000000-0005-0000-0000-00007F070000}"/>
    <cellStyle name="Calculation 2 29 4" xfId="13868" xr:uid="{00000000-0005-0000-0000-000080070000}"/>
    <cellStyle name="Calculation 2 29 5" xfId="13869" xr:uid="{00000000-0005-0000-0000-000081070000}"/>
    <cellStyle name="Calculation 2 29 6" xfId="13870" xr:uid="{00000000-0005-0000-0000-000082070000}"/>
    <cellStyle name="Calculation 2 29 7" xfId="13871" xr:uid="{00000000-0005-0000-0000-000083070000}"/>
    <cellStyle name="Calculation 2 3" xfId="212" xr:uid="{00000000-0005-0000-0000-000084070000}"/>
    <cellStyle name="Calculation 2 3 10" xfId="213" xr:uid="{00000000-0005-0000-0000-000085070000}"/>
    <cellStyle name="Calculation 2 3 10 2" xfId="10599" xr:uid="{00000000-0005-0000-0000-000086070000}"/>
    <cellStyle name="Calculation 2 3 10 2 2" xfId="13872" xr:uid="{00000000-0005-0000-0000-000087070000}"/>
    <cellStyle name="Calculation 2 3 10 2 3" xfId="13873" xr:uid="{00000000-0005-0000-0000-000088070000}"/>
    <cellStyle name="Calculation 2 3 10 2 4" xfId="13874" xr:uid="{00000000-0005-0000-0000-000089070000}"/>
    <cellStyle name="Calculation 2 3 10 2 5" xfId="13875" xr:uid="{00000000-0005-0000-0000-00008A070000}"/>
    <cellStyle name="Calculation 2 3 10 2 6" xfId="13876" xr:uid="{00000000-0005-0000-0000-00008B070000}"/>
    <cellStyle name="Calculation 2 3 10 3" xfId="13877" xr:uid="{00000000-0005-0000-0000-00008C070000}"/>
    <cellStyle name="Calculation 2 3 10 4" xfId="13878" xr:uid="{00000000-0005-0000-0000-00008D070000}"/>
    <cellStyle name="Calculation 2 3 10 5" xfId="13879" xr:uid="{00000000-0005-0000-0000-00008E070000}"/>
    <cellStyle name="Calculation 2 3 10 6" xfId="13880" xr:uid="{00000000-0005-0000-0000-00008F070000}"/>
    <cellStyle name="Calculation 2 3 10 7" xfId="13881" xr:uid="{00000000-0005-0000-0000-000090070000}"/>
    <cellStyle name="Calculation 2 3 11" xfId="214" xr:uid="{00000000-0005-0000-0000-000091070000}"/>
    <cellStyle name="Calculation 2 3 11 2" xfId="10690" xr:uid="{00000000-0005-0000-0000-000092070000}"/>
    <cellStyle name="Calculation 2 3 11 2 2" xfId="13882" xr:uid="{00000000-0005-0000-0000-000093070000}"/>
    <cellStyle name="Calculation 2 3 11 2 3" xfId="13883" xr:uid="{00000000-0005-0000-0000-000094070000}"/>
    <cellStyle name="Calculation 2 3 11 2 4" xfId="13884" xr:uid="{00000000-0005-0000-0000-000095070000}"/>
    <cellStyle name="Calculation 2 3 11 2 5" xfId="13885" xr:uid="{00000000-0005-0000-0000-000096070000}"/>
    <cellStyle name="Calculation 2 3 11 2 6" xfId="13886" xr:uid="{00000000-0005-0000-0000-000097070000}"/>
    <cellStyle name="Calculation 2 3 11 3" xfId="13887" xr:uid="{00000000-0005-0000-0000-000098070000}"/>
    <cellStyle name="Calculation 2 3 11 4" xfId="13888" xr:uid="{00000000-0005-0000-0000-000099070000}"/>
    <cellStyle name="Calculation 2 3 11 5" xfId="13889" xr:uid="{00000000-0005-0000-0000-00009A070000}"/>
    <cellStyle name="Calculation 2 3 11 6" xfId="13890" xr:uid="{00000000-0005-0000-0000-00009B070000}"/>
    <cellStyle name="Calculation 2 3 11 7" xfId="13891" xr:uid="{00000000-0005-0000-0000-00009C070000}"/>
    <cellStyle name="Calculation 2 3 12" xfId="215" xr:uid="{00000000-0005-0000-0000-00009D070000}"/>
    <cellStyle name="Calculation 2 3 12 2" xfId="10778" xr:uid="{00000000-0005-0000-0000-00009E070000}"/>
    <cellStyle name="Calculation 2 3 12 2 2" xfId="13892" xr:uid="{00000000-0005-0000-0000-00009F070000}"/>
    <cellStyle name="Calculation 2 3 12 2 3" xfId="13893" xr:uid="{00000000-0005-0000-0000-0000A0070000}"/>
    <cellStyle name="Calculation 2 3 12 2 4" xfId="13894" xr:uid="{00000000-0005-0000-0000-0000A1070000}"/>
    <cellStyle name="Calculation 2 3 12 2 5" xfId="13895" xr:uid="{00000000-0005-0000-0000-0000A2070000}"/>
    <cellStyle name="Calculation 2 3 12 2 6" xfId="13896" xr:uid="{00000000-0005-0000-0000-0000A3070000}"/>
    <cellStyle name="Calculation 2 3 12 3" xfId="13897" xr:uid="{00000000-0005-0000-0000-0000A4070000}"/>
    <cellStyle name="Calculation 2 3 12 4" xfId="13898" xr:uid="{00000000-0005-0000-0000-0000A5070000}"/>
    <cellStyle name="Calculation 2 3 12 5" xfId="13899" xr:uid="{00000000-0005-0000-0000-0000A6070000}"/>
    <cellStyle name="Calculation 2 3 12 6" xfId="13900" xr:uid="{00000000-0005-0000-0000-0000A7070000}"/>
    <cellStyle name="Calculation 2 3 12 7" xfId="13901" xr:uid="{00000000-0005-0000-0000-0000A8070000}"/>
    <cellStyle name="Calculation 2 3 13" xfId="216" xr:uid="{00000000-0005-0000-0000-0000A9070000}"/>
    <cellStyle name="Calculation 2 3 13 2" xfId="10867" xr:uid="{00000000-0005-0000-0000-0000AA070000}"/>
    <cellStyle name="Calculation 2 3 13 2 2" xfId="13902" xr:uid="{00000000-0005-0000-0000-0000AB070000}"/>
    <cellStyle name="Calculation 2 3 13 2 3" xfId="13903" xr:uid="{00000000-0005-0000-0000-0000AC070000}"/>
    <cellStyle name="Calculation 2 3 13 2 4" xfId="13904" xr:uid="{00000000-0005-0000-0000-0000AD070000}"/>
    <cellStyle name="Calculation 2 3 13 2 5" xfId="13905" xr:uid="{00000000-0005-0000-0000-0000AE070000}"/>
    <cellStyle name="Calculation 2 3 13 2 6" xfId="13906" xr:uid="{00000000-0005-0000-0000-0000AF070000}"/>
    <cellStyle name="Calculation 2 3 13 3" xfId="13907" xr:uid="{00000000-0005-0000-0000-0000B0070000}"/>
    <cellStyle name="Calculation 2 3 13 4" xfId="13908" xr:uid="{00000000-0005-0000-0000-0000B1070000}"/>
    <cellStyle name="Calculation 2 3 13 5" xfId="13909" xr:uid="{00000000-0005-0000-0000-0000B2070000}"/>
    <cellStyle name="Calculation 2 3 13 6" xfId="13910" xr:uid="{00000000-0005-0000-0000-0000B3070000}"/>
    <cellStyle name="Calculation 2 3 13 7" xfId="13911" xr:uid="{00000000-0005-0000-0000-0000B4070000}"/>
    <cellStyle name="Calculation 2 3 14" xfId="217" xr:uid="{00000000-0005-0000-0000-0000B5070000}"/>
    <cellStyle name="Calculation 2 3 14 2" xfId="10957" xr:uid="{00000000-0005-0000-0000-0000B6070000}"/>
    <cellStyle name="Calculation 2 3 14 2 2" xfId="13912" xr:uid="{00000000-0005-0000-0000-0000B7070000}"/>
    <cellStyle name="Calculation 2 3 14 2 3" xfId="13913" xr:uid="{00000000-0005-0000-0000-0000B8070000}"/>
    <cellStyle name="Calculation 2 3 14 2 4" xfId="13914" xr:uid="{00000000-0005-0000-0000-0000B9070000}"/>
    <cellStyle name="Calculation 2 3 14 2 5" xfId="13915" xr:uid="{00000000-0005-0000-0000-0000BA070000}"/>
    <cellStyle name="Calculation 2 3 14 2 6" xfId="13916" xr:uid="{00000000-0005-0000-0000-0000BB070000}"/>
    <cellStyle name="Calculation 2 3 14 3" xfId="13917" xr:uid="{00000000-0005-0000-0000-0000BC070000}"/>
    <cellStyle name="Calculation 2 3 14 4" xfId="13918" xr:uid="{00000000-0005-0000-0000-0000BD070000}"/>
    <cellStyle name="Calculation 2 3 14 5" xfId="13919" xr:uid="{00000000-0005-0000-0000-0000BE070000}"/>
    <cellStyle name="Calculation 2 3 14 6" xfId="13920" xr:uid="{00000000-0005-0000-0000-0000BF070000}"/>
    <cellStyle name="Calculation 2 3 14 7" xfId="13921" xr:uid="{00000000-0005-0000-0000-0000C0070000}"/>
    <cellStyle name="Calculation 2 3 15" xfId="218" xr:uid="{00000000-0005-0000-0000-0000C1070000}"/>
    <cellStyle name="Calculation 2 3 15 2" xfId="11048" xr:uid="{00000000-0005-0000-0000-0000C2070000}"/>
    <cellStyle name="Calculation 2 3 15 2 2" xfId="13922" xr:uid="{00000000-0005-0000-0000-0000C3070000}"/>
    <cellStyle name="Calculation 2 3 15 2 3" xfId="13923" xr:uid="{00000000-0005-0000-0000-0000C4070000}"/>
    <cellStyle name="Calculation 2 3 15 2 4" xfId="13924" xr:uid="{00000000-0005-0000-0000-0000C5070000}"/>
    <cellStyle name="Calculation 2 3 15 2 5" xfId="13925" xr:uid="{00000000-0005-0000-0000-0000C6070000}"/>
    <cellStyle name="Calculation 2 3 15 2 6" xfId="13926" xr:uid="{00000000-0005-0000-0000-0000C7070000}"/>
    <cellStyle name="Calculation 2 3 15 3" xfId="13927" xr:uid="{00000000-0005-0000-0000-0000C8070000}"/>
    <cellStyle name="Calculation 2 3 15 4" xfId="13928" xr:uid="{00000000-0005-0000-0000-0000C9070000}"/>
    <cellStyle name="Calculation 2 3 15 5" xfId="13929" xr:uid="{00000000-0005-0000-0000-0000CA070000}"/>
    <cellStyle name="Calculation 2 3 15 6" xfId="13930" xr:uid="{00000000-0005-0000-0000-0000CB070000}"/>
    <cellStyle name="Calculation 2 3 15 7" xfId="13931" xr:uid="{00000000-0005-0000-0000-0000CC070000}"/>
    <cellStyle name="Calculation 2 3 16" xfId="219" xr:uid="{00000000-0005-0000-0000-0000CD070000}"/>
    <cellStyle name="Calculation 2 3 16 2" xfId="11131" xr:uid="{00000000-0005-0000-0000-0000CE070000}"/>
    <cellStyle name="Calculation 2 3 16 2 2" xfId="13932" xr:uid="{00000000-0005-0000-0000-0000CF070000}"/>
    <cellStyle name="Calculation 2 3 16 2 3" xfId="13933" xr:uid="{00000000-0005-0000-0000-0000D0070000}"/>
    <cellStyle name="Calculation 2 3 16 2 4" xfId="13934" xr:uid="{00000000-0005-0000-0000-0000D1070000}"/>
    <cellStyle name="Calculation 2 3 16 2 5" xfId="13935" xr:uid="{00000000-0005-0000-0000-0000D2070000}"/>
    <cellStyle name="Calculation 2 3 16 2 6" xfId="13936" xr:uid="{00000000-0005-0000-0000-0000D3070000}"/>
    <cellStyle name="Calculation 2 3 16 3" xfId="13937" xr:uid="{00000000-0005-0000-0000-0000D4070000}"/>
    <cellStyle name="Calculation 2 3 16 4" xfId="13938" xr:uid="{00000000-0005-0000-0000-0000D5070000}"/>
    <cellStyle name="Calculation 2 3 16 5" xfId="13939" xr:uid="{00000000-0005-0000-0000-0000D6070000}"/>
    <cellStyle name="Calculation 2 3 16 6" xfId="13940" xr:uid="{00000000-0005-0000-0000-0000D7070000}"/>
    <cellStyle name="Calculation 2 3 16 7" xfId="13941" xr:uid="{00000000-0005-0000-0000-0000D8070000}"/>
    <cellStyle name="Calculation 2 3 17" xfId="220" xr:uid="{00000000-0005-0000-0000-0000D9070000}"/>
    <cellStyle name="Calculation 2 3 17 2" xfId="11221" xr:uid="{00000000-0005-0000-0000-0000DA070000}"/>
    <cellStyle name="Calculation 2 3 17 2 2" xfId="13942" xr:uid="{00000000-0005-0000-0000-0000DB070000}"/>
    <cellStyle name="Calculation 2 3 17 2 3" xfId="13943" xr:uid="{00000000-0005-0000-0000-0000DC070000}"/>
    <cellStyle name="Calculation 2 3 17 2 4" xfId="13944" xr:uid="{00000000-0005-0000-0000-0000DD070000}"/>
    <cellStyle name="Calculation 2 3 17 2 5" xfId="13945" xr:uid="{00000000-0005-0000-0000-0000DE070000}"/>
    <cellStyle name="Calculation 2 3 17 2 6" xfId="13946" xr:uid="{00000000-0005-0000-0000-0000DF070000}"/>
    <cellStyle name="Calculation 2 3 17 3" xfId="13947" xr:uid="{00000000-0005-0000-0000-0000E0070000}"/>
    <cellStyle name="Calculation 2 3 17 4" xfId="13948" xr:uid="{00000000-0005-0000-0000-0000E1070000}"/>
    <cellStyle name="Calculation 2 3 17 5" xfId="13949" xr:uid="{00000000-0005-0000-0000-0000E2070000}"/>
    <cellStyle name="Calculation 2 3 17 6" xfId="13950" xr:uid="{00000000-0005-0000-0000-0000E3070000}"/>
    <cellStyle name="Calculation 2 3 17 7" xfId="13951" xr:uid="{00000000-0005-0000-0000-0000E4070000}"/>
    <cellStyle name="Calculation 2 3 18" xfId="221" xr:uid="{00000000-0005-0000-0000-0000E5070000}"/>
    <cellStyle name="Calculation 2 3 18 2" xfId="11307" xr:uid="{00000000-0005-0000-0000-0000E6070000}"/>
    <cellStyle name="Calculation 2 3 18 2 2" xfId="13952" xr:uid="{00000000-0005-0000-0000-0000E7070000}"/>
    <cellStyle name="Calculation 2 3 18 2 3" xfId="13953" xr:uid="{00000000-0005-0000-0000-0000E8070000}"/>
    <cellStyle name="Calculation 2 3 18 2 4" xfId="13954" xr:uid="{00000000-0005-0000-0000-0000E9070000}"/>
    <cellStyle name="Calculation 2 3 18 2 5" xfId="13955" xr:uid="{00000000-0005-0000-0000-0000EA070000}"/>
    <cellStyle name="Calculation 2 3 18 2 6" xfId="13956" xr:uid="{00000000-0005-0000-0000-0000EB070000}"/>
    <cellStyle name="Calculation 2 3 18 3" xfId="13957" xr:uid="{00000000-0005-0000-0000-0000EC070000}"/>
    <cellStyle name="Calculation 2 3 18 4" xfId="13958" xr:uid="{00000000-0005-0000-0000-0000ED070000}"/>
    <cellStyle name="Calculation 2 3 18 5" xfId="13959" xr:uid="{00000000-0005-0000-0000-0000EE070000}"/>
    <cellStyle name="Calculation 2 3 18 6" xfId="13960" xr:uid="{00000000-0005-0000-0000-0000EF070000}"/>
    <cellStyle name="Calculation 2 3 18 7" xfId="13961" xr:uid="{00000000-0005-0000-0000-0000F0070000}"/>
    <cellStyle name="Calculation 2 3 19" xfId="222" xr:uid="{00000000-0005-0000-0000-0000F1070000}"/>
    <cellStyle name="Calculation 2 3 19 2" xfId="11393" xr:uid="{00000000-0005-0000-0000-0000F2070000}"/>
    <cellStyle name="Calculation 2 3 19 2 2" xfId="13962" xr:uid="{00000000-0005-0000-0000-0000F3070000}"/>
    <cellStyle name="Calculation 2 3 19 2 3" xfId="13963" xr:uid="{00000000-0005-0000-0000-0000F4070000}"/>
    <cellStyle name="Calculation 2 3 19 2 4" xfId="13964" xr:uid="{00000000-0005-0000-0000-0000F5070000}"/>
    <cellStyle name="Calculation 2 3 19 2 5" xfId="13965" xr:uid="{00000000-0005-0000-0000-0000F6070000}"/>
    <cellStyle name="Calculation 2 3 19 2 6" xfId="13966" xr:uid="{00000000-0005-0000-0000-0000F7070000}"/>
    <cellStyle name="Calculation 2 3 19 3" xfId="13967" xr:uid="{00000000-0005-0000-0000-0000F8070000}"/>
    <cellStyle name="Calculation 2 3 19 4" xfId="13968" xr:uid="{00000000-0005-0000-0000-0000F9070000}"/>
    <cellStyle name="Calculation 2 3 19 5" xfId="13969" xr:uid="{00000000-0005-0000-0000-0000FA070000}"/>
    <cellStyle name="Calculation 2 3 19 6" xfId="13970" xr:uid="{00000000-0005-0000-0000-0000FB070000}"/>
    <cellStyle name="Calculation 2 3 19 7" xfId="13971" xr:uid="{00000000-0005-0000-0000-0000FC070000}"/>
    <cellStyle name="Calculation 2 3 2" xfId="223" xr:uid="{00000000-0005-0000-0000-0000FD070000}"/>
    <cellStyle name="Calculation 2 3 2 10" xfId="224" xr:uid="{00000000-0005-0000-0000-0000FE070000}"/>
    <cellStyle name="Calculation 2 3 2 10 2" xfId="10724" xr:uid="{00000000-0005-0000-0000-0000FF070000}"/>
    <cellStyle name="Calculation 2 3 2 10 2 2" xfId="13972" xr:uid="{00000000-0005-0000-0000-000000080000}"/>
    <cellStyle name="Calculation 2 3 2 10 2 3" xfId="13973" xr:uid="{00000000-0005-0000-0000-000001080000}"/>
    <cellStyle name="Calculation 2 3 2 10 2 4" xfId="13974" xr:uid="{00000000-0005-0000-0000-000002080000}"/>
    <cellStyle name="Calculation 2 3 2 10 2 5" xfId="13975" xr:uid="{00000000-0005-0000-0000-000003080000}"/>
    <cellStyle name="Calculation 2 3 2 10 2 6" xfId="13976" xr:uid="{00000000-0005-0000-0000-000004080000}"/>
    <cellStyle name="Calculation 2 3 2 10 3" xfId="13977" xr:uid="{00000000-0005-0000-0000-000005080000}"/>
    <cellStyle name="Calculation 2 3 2 10 4" xfId="13978" xr:uid="{00000000-0005-0000-0000-000006080000}"/>
    <cellStyle name="Calculation 2 3 2 10 5" xfId="13979" xr:uid="{00000000-0005-0000-0000-000007080000}"/>
    <cellStyle name="Calculation 2 3 2 10 6" xfId="13980" xr:uid="{00000000-0005-0000-0000-000008080000}"/>
    <cellStyle name="Calculation 2 3 2 10 7" xfId="13981" xr:uid="{00000000-0005-0000-0000-000009080000}"/>
    <cellStyle name="Calculation 2 3 2 11" xfId="225" xr:uid="{00000000-0005-0000-0000-00000A080000}"/>
    <cellStyle name="Calculation 2 3 2 11 2" xfId="10812" xr:uid="{00000000-0005-0000-0000-00000B080000}"/>
    <cellStyle name="Calculation 2 3 2 11 2 2" xfId="13982" xr:uid="{00000000-0005-0000-0000-00000C080000}"/>
    <cellStyle name="Calculation 2 3 2 11 2 3" xfId="13983" xr:uid="{00000000-0005-0000-0000-00000D080000}"/>
    <cellStyle name="Calculation 2 3 2 11 2 4" xfId="13984" xr:uid="{00000000-0005-0000-0000-00000E080000}"/>
    <cellStyle name="Calculation 2 3 2 11 2 5" xfId="13985" xr:uid="{00000000-0005-0000-0000-00000F080000}"/>
    <cellStyle name="Calculation 2 3 2 11 2 6" xfId="13986" xr:uid="{00000000-0005-0000-0000-000010080000}"/>
    <cellStyle name="Calculation 2 3 2 11 3" xfId="13987" xr:uid="{00000000-0005-0000-0000-000011080000}"/>
    <cellStyle name="Calculation 2 3 2 11 4" xfId="13988" xr:uid="{00000000-0005-0000-0000-000012080000}"/>
    <cellStyle name="Calculation 2 3 2 11 5" xfId="13989" xr:uid="{00000000-0005-0000-0000-000013080000}"/>
    <cellStyle name="Calculation 2 3 2 11 6" xfId="13990" xr:uid="{00000000-0005-0000-0000-000014080000}"/>
    <cellStyle name="Calculation 2 3 2 11 7" xfId="13991" xr:uid="{00000000-0005-0000-0000-000015080000}"/>
    <cellStyle name="Calculation 2 3 2 12" xfId="226" xr:uid="{00000000-0005-0000-0000-000016080000}"/>
    <cellStyle name="Calculation 2 3 2 12 2" xfId="10901" xr:uid="{00000000-0005-0000-0000-000017080000}"/>
    <cellStyle name="Calculation 2 3 2 12 2 2" xfId="13992" xr:uid="{00000000-0005-0000-0000-000018080000}"/>
    <cellStyle name="Calculation 2 3 2 12 2 3" xfId="13993" xr:uid="{00000000-0005-0000-0000-000019080000}"/>
    <cellStyle name="Calculation 2 3 2 12 2 4" xfId="13994" xr:uid="{00000000-0005-0000-0000-00001A080000}"/>
    <cellStyle name="Calculation 2 3 2 12 2 5" xfId="13995" xr:uid="{00000000-0005-0000-0000-00001B080000}"/>
    <cellStyle name="Calculation 2 3 2 12 2 6" xfId="13996" xr:uid="{00000000-0005-0000-0000-00001C080000}"/>
    <cellStyle name="Calculation 2 3 2 12 3" xfId="13997" xr:uid="{00000000-0005-0000-0000-00001D080000}"/>
    <cellStyle name="Calculation 2 3 2 12 4" xfId="13998" xr:uid="{00000000-0005-0000-0000-00001E080000}"/>
    <cellStyle name="Calculation 2 3 2 12 5" xfId="13999" xr:uid="{00000000-0005-0000-0000-00001F080000}"/>
    <cellStyle name="Calculation 2 3 2 12 6" xfId="14000" xr:uid="{00000000-0005-0000-0000-000020080000}"/>
    <cellStyle name="Calculation 2 3 2 12 7" xfId="14001" xr:uid="{00000000-0005-0000-0000-000021080000}"/>
    <cellStyle name="Calculation 2 3 2 13" xfId="227" xr:uid="{00000000-0005-0000-0000-000022080000}"/>
    <cellStyle name="Calculation 2 3 2 13 2" xfId="10991" xr:uid="{00000000-0005-0000-0000-000023080000}"/>
    <cellStyle name="Calculation 2 3 2 13 2 2" xfId="14002" xr:uid="{00000000-0005-0000-0000-000024080000}"/>
    <cellStyle name="Calculation 2 3 2 13 2 3" xfId="14003" xr:uid="{00000000-0005-0000-0000-000025080000}"/>
    <cellStyle name="Calculation 2 3 2 13 2 4" xfId="14004" xr:uid="{00000000-0005-0000-0000-000026080000}"/>
    <cellStyle name="Calculation 2 3 2 13 2 5" xfId="14005" xr:uid="{00000000-0005-0000-0000-000027080000}"/>
    <cellStyle name="Calculation 2 3 2 13 2 6" xfId="14006" xr:uid="{00000000-0005-0000-0000-000028080000}"/>
    <cellStyle name="Calculation 2 3 2 13 3" xfId="14007" xr:uid="{00000000-0005-0000-0000-000029080000}"/>
    <cellStyle name="Calculation 2 3 2 13 4" xfId="14008" xr:uid="{00000000-0005-0000-0000-00002A080000}"/>
    <cellStyle name="Calculation 2 3 2 13 5" xfId="14009" xr:uid="{00000000-0005-0000-0000-00002B080000}"/>
    <cellStyle name="Calculation 2 3 2 13 6" xfId="14010" xr:uid="{00000000-0005-0000-0000-00002C080000}"/>
    <cellStyle name="Calculation 2 3 2 13 7" xfId="14011" xr:uid="{00000000-0005-0000-0000-00002D080000}"/>
    <cellStyle name="Calculation 2 3 2 14" xfId="228" xr:uid="{00000000-0005-0000-0000-00002E080000}"/>
    <cellStyle name="Calculation 2 3 2 14 2" xfId="11081" xr:uid="{00000000-0005-0000-0000-00002F080000}"/>
    <cellStyle name="Calculation 2 3 2 14 2 2" xfId="14012" xr:uid="{00000000-0005-0000-0000-000030080000}"/>
    <cellStyle name="Calculation 2 3 2 14 2 3" xfId="14013" xr:uid="{00000000-0005-0000-0000-000031080000}"/>
    <cellStyle name="Calculation 2 3 2 14 2 4" xfId="14014" xr:uid="{00000000-0005-0000-0000-000032080000}"/>
    <cellStyle name="Calculation 2 3 2 14 2 5" xfId="14015" xr:uid="{00000000-0005-0000-0000-000033080000}"/>
    <cellStyle name="Calculation 2 3 2 14 2 6" xfId="14016" xr:uid="{00000000-0005-0000-0000-000034080000}"/>
    <cellStyle name="Calculation 2 3 2 14 3" xfId="14017" xr:uid="{00000000-0005-0000-0000-000035080000}"/>
    <cellStyle name="Calculation 2 3 2 14 4" xfId="14018" xr:uid="{00000000-0005-0000-0000-000036080000}"/>
    <cellStyle name="Calculation 2 3 2 14 5" xfId="14019" xr:uid="{00000000-0005-0000-0000-000037080000}"/>
    <cellStyle name="Calculation 2 3 2 14 6" xfId="14020" xr:uid="{00000000-0005-0000-0000-000038080000}"/>
    <cellStyle name="Calculation 2 3 2 14 7" xfId="14021" xr:uid="{00000000-0005-0000-0000-000039080000}"/>
    <cellStyle name="Calculation 2 3 2 15" xfId="229" xr:uid="{00000000-0005-0000-0000-00003A080000}"/>
    <cellStyle name="Calculation 2 3 2 15 2" xfId="11164" xr:uid="{00000000-0005-0000-0000-00003B080000}"/>
    <cellStyle name="Calculation 2 3 2 15 2 2" xfId="14022" xr:uid="{00000000-0005-0000-0000-00003C080000}"/>
    <cellStyle name="Calculation 2 3 2 15 2 3" xfId="14023" xr:uid="{00000000-0005-0000-0000-00003D080000}"/>
    <cellStyle name="Calculation 2 3 2 15 2 4" xfId="14024" xr:uid="{00000000-0005-0000-0000-00003E080000}"/>
    <cellStyle name="Calculation 2 3 2 15 2 5" xfId="14025" xr:uid="{00000000-0005-0000-0000-00003F080000}"/>
    <cellStyle name="Calculation 2 3 2 15 2 6" xfId="14026" xr:uid="{00000000-0005-0000-0000-000040080000}"/>
    <cellStyle name="Calculation 2 3 2 15 3" xfId="14027" xr:uid="{00000000-0005-0000-0000-000041080000}"/>
    <cellStyle name="Calculation 2 3 2 15 4" xfId="14028" xr:uid="{00000000-0005-0000-0000-000042080000}"/>
    <cellStyle name="Calculation 2 3 2 15 5" xfId="14029" xr:uid="{00000000-0005-0000-0000-000043080000}"/>
    <cellStyle name="Calculation 2 3 2 15 6" xfId="14030" xr:uid="{00000000-0005-0000-0000-000044080000}"/>
    <cellStyle name="Calculation 2 3 2 15 7" xfId="14031" xr:uid="{00000000-0005-0000-0000-000045080000}"/>
    <cellStyle name="Calculation 2 3 2 16" xfId="230" xr:uid="{00000000-0005-0000-0000-000046080000}"/>
    <cellStyle name="Calculation 2 3 2 16 2" xfId="11254" xr:uid="{00000000-0005-0000-0000-000047080000}"/>
    <cellStyle name="Calculation 2 3 2 16 2 2" xfId="14032" xr:uid="{00000000-0005-0000-0000-000048080000}"/>
    <cellStyle name="Calculation 2 3 2 16 2 3" xfId="14033" xr:uid="{00000000-0005-0000-0000-000049080000}"/>
    <cellStyle name="Calculation 2 3 2 16 2 4" xfId="14034" xr:uid="{00000000-0005-0000-0000-00004A080000}"/>
    <cellStyle name="Calculation 2 3 2 16 2 5" xfId="14035" xr:uid="{00000000-0005-0000-0000-00004B080000}"/>
    <cellStyle name="Calculation 2 3 2 16 2 6" xfId="14036" xr:uid="{00000000-0005-0000-0000-00004C080000}"/>
    <cellStyle name="Calculation 2 3 2 16 3" xfId="14037" xr:uid="{00000000-0005-0000-0000-00004D080000}"/>
    <cellStyle name="Calculation 2 3 2 16 4" xfId="14038" xr:uid="{00000000-0005-0000-0000-00004E080000}"/>
    <cellStyle name="Calculation 2 3 2 16 5" xfId="14039" xr:uid="{00000000-0005-0000-0000-00004F080000}"/>
    <cellStyle name="Calculation 2 3 2 16 6" xfId="14040" xr:uid="{00000000-0005-0000-0000-000050080000}"/>
    <cellStyle name="Calculation 2 3 2 16 7" xfId="14041" xr:uid="{00000000-0005-0000-0000-000051080000}"/>
    <cellStyle name="Calculation 2 3 2 17" xfId="231" xr:uid="{00000000-0005-0000-0000-000052080000}"/>
    <cellStyle name="Calculation 2 3 2 17 2" xfId="11340" xr:uid="{00000000-0005-0000-0000-000053080000}"/>
    <cellStyle name="Calculation 2 3 2 17 2 2" xfId="14042" xr:uid="{00000000-0005-0000-0000-000054080000}"/>
    <cellStyle name="Calculation 2 3 2 17 2 3" xfId="14043" xr:uid="{00000000-0005-0000-0000-000055080000}"/>
    <cellStyle name="Calculation 2 3 2 17 2 4" xfId="14044" xr:uid="{00000000-0005-0000-0000-000056080000}"/>
    <cellStyle name="Calculation 2 3 2 17 2 5" xfId="14045" xr:uid="{00000000-0005-0000-0000-000057080000}"/>
    <cellStyle name="Calculation 2 3 2 17 2 6" xfId="14046" xr:uid="{00000000-0005-0000-0000-000058080000}"/>
    <cellStyle name="Calculation 2 3 2 17 3" xfId="14047" xr:uid="{00000000-0005-0000-0000-000059080000}"/>
    <cellStyle name="Calculation 2 3 2 17 4" xfId="14048" xr:uid="{00000000-0005-0000-0000-00005A080000}"/>
    <cellStyle name="Calculation 2 3 2 17 5" xfId="14049" xr:uid="{00000000-0005-0000-0000-00005B080000}"/>
    <cellStyle name="Calculation 2 3 2 17 6" xfId="14050" xr:uid="{00000000-0005-0000-0000-00005C080000}"/>
    <cellStyle name="Calculation 2 3 2 17 7" xfId="14051" xr:uid="{00000000-0005-0000-0000-00005D080000}"/>
    <cellStyle name="Calculation 2 3 2 18" xfId="232" xr:uid="{00000000-0005-0000-0000-00005E080000}"/>
    <cellStyle name="Calculation 2 3 2 18 2" xfId="11427" xr:uid="{00000000-0005-0000-0000-00005F080000}"/>
    <cellStyle name="Calculation 2 3 2 18 2 2" xfId="14052" xr:uid="{00000000-0005-0000-0000-000060080000}"/>
    <cellStyle name="Calculation 2 3 2 18 2 3" xfId="14053" xr:uid="{00000000-0005-0000-0000-000061080000}"/>
    <cellStyle name="Calculation 2 3 2 18 2 4" xfId="14054" xr:uid="{00000000-0005-0000-0000-000062080000}"/>
    <cellStyle name="Calculation 2 3 2 18 2 5" xfId="14055" xr:uid="{00000000-0005-0000-0000-000063080000}"/>
    <cellStyle name="Calculation 2 3 2 18 2 6" xfId="14056" xr:uid="{00000000-0005-0000-0000-000064080000}"/>
    <cellStyle name="Calculation 2 3 2 18 3" xfId="14057" xr:uid="{00000000-0005-0000-0000-000065080000}"/>
    <cellStyle name="Calculation 2 3 2 18 4" xfId="14058" xr:uid="{00000000-0005-0000-0000-000066080000}"/>
    <cellStyle name="Calculation 2 3 2 18 5" xfId="14059" xr:uid="{00000000-0005-0000-0000-000067080000}"/>
    <cellStyle name="Calculation 2 3 2 18 6" xfId="14060" xr:uid="{00000000-0005-0000-0000-000068080000}"/>
    <cellStyle name="Calculation 2 3 2 18 7" xfId="14061" xr:uid="{00000000-0005-0000-0000-000069080000}"/>
    <cellStyle name="Calculation 2 3 2 19" xfId="233" xr:uid="{00000000-0005-0000-0000-00006A080000}"/>
    <cellStyle name="Calculation 2 3 2 19 2" xfId="11514" xr:uid="{00000000-0005-0000-0000-00006B080000}"/>
    <cellStyle name="Calculation 2 3 2 19 2 2" xfId="14062" xr:uid="{00000000-0005-0000-0000-00006C080000}"/>
    <cellStyle name="Calculation 2 3 2 19 2 3" xfId="14063" xr:uid="{00000000-0005-0000-0000-00006D080000}"/>
    <cellStyle name="Calculation 2 3 2 19 2 4" xfId="14064" xr:uid="{00000000-0005-0000-0000-00006E080000}"/>
    <cellStyle name="Calculation 2 3 2 19 2 5" xfId="14065" xr:uid="{00000000-0005-0000-0000-00006F080000}"/>
    <cellStyle name="Calculation 2 3 2 19 2 6" xfId="14066" xr:uid="{00000000-0005-0000-0000-000070080000}"/>
    <cellStyle name="Calculation 2 3 2 19 3" xfId="14067" xr:uid="{00000000-0005-0000-0000-000071080000}"/>
    <cellStyle name="Calculation 2 3 2 19 4" xfId="14068" xr:uid="{00000000-0005-0000-0000-000072080000}"/>
    <cellStyle name="Calculation 2 3 2 19 5" xfId="14069" xr:uid="{00000000-0005-0000-0000-000073080000}"/>
    <cellStyle name="Calculation 2 3 2 19 6" xfId="14070" xr:uid="{00000000-0005-0000-0000-000074080000}"/>
    <cellStyle name="Calculation 2 3 2 19 7" xfId="14071" xr:uid="{00000000-0005-0000-0000-000075080000}"/>
    <cellStyle name="Calculation 2 3 2 2" xfId="234" xr:uid="{00000000-0005-0000-0000-000076080000}"/>
    <cellStyle name="Calculation 2 3 2 2 2" xfId="10021" xr:uid="{00000000-0005-0000-0000-000077080000}"/>
    <cellStyle name="Calculation 2 3 2 2 2 2" xfId="14072" xr:uid="{00000000-0005-0000-0000-000078080000}"/>
    <cellStyle name="Calculation 2 3 2 2 2 3" xfId="14073" xr:uid="{00000000-0005-0000-0000-000079080000}"/>
    <cellStyle name="Calculation 2 3 2 2 2 4" xfId="14074" xr:uid="{00000000-0005-0000-0000-00007A080000}"/>
    <cellStyle name="Calculation 2 3 2 2 2 5" xfId="14075" xr:uid="{00000000-0005-0000-0000-00007B080000}"/>
    <cellStyle name="Calculation 2 3 2 2 2 6" xfId="14076" xr:uid="{00000000-0005-0000-0000-00007C080000}"/>
    <cellStyle name="Calculation 2 3 2 2 3" xfId="14077" xr:uid="{00000000-0005-0000-0000-00007D080000}"/>
    <cellStyle name="Calculation 2 3 2 2 4" xfId="14078" xr:uid="{00000000-0005-0000-0000-00007E080000}"/>
    <cellStyle name="Calculation 2 3 2 2 5" xfId="14079" xr:uid="{00000000-0005-0000-0000-00007F080000}"/>
    <cellStyle name="Calculation 2 3 2 2 6" xfId="14080" xr:uid="{00000000-0005-0000-0000-000080080000}"/>
    <cellStyle name="Calculation 2 3 2 2 7" xfId="14081" xr:uid="{00000000-0005-0000-0000-000081080000}"/>
    <cellStyle name="Calculation 2 3 2 20" xfId="235" xr:uid="{00000000-0005-0000-0000-000082080000}"/>
    <cellStyle name="Calculation 2 3 2 20 2" xfId="11602" xr:uid="{00000000-0005-0000-0000-000083080000}"/>
    <cellStyle name="Calculation 2 3 2 20 2 2" xfId="14082" xr:uid="{00000000-0005-0000-0000-000084080000}"/>
    <cellStyle name="Calculation 2 3 2 20 2 3" xfId="14083" xr:uid="{00000000-0005-0000-0000-000085080000}"/>
    <cellStyle name="Calculation 2 3 2 20 2 4" xfId="14084" xr:uid="{00000000-0005-0000-0000-000086080000}"/>
    <cellStyle name="Calculation 2 3 2 20 2 5" xfId="14085" xr:uid="{00000000-0005-0000-0000-000087080000}"/>
    <cellStyle name="Calculation 2 3 2 20 2 6" xfId="14086" xr:uid="{00000000-0005-0000-0000-000088080000}"/>
    <cellStyle name="Calculation 2 3 2 20 3" xfId="14087" xr:uid="{00000000-0005-0000-0000-000089080000}"/>
    <cellStyle name="Calculation 2 3 2 20 4" xfId="14088" xr:uid="{00000000-0005-0000-0000-00008A080000}"/>
    <cellStyle name="Calculation 2 3 2 20 5" xfId="14089" xr:uid="{00000000-0005-0000-0000-00008B080000}"/>
    <cellStyle name="Calculation 2 3 2 20 6" xfId="14090" xr:uid="{00000000-0005-0000-0000-00008C080000}"/>
    <cellStyle name="Calculation 2 3 2 20 7" xfId="14091" xr:uid="{00000000-0005-0000-0000-00008D080000}"/>
    <cellStyle name="Calculation 2 3 2 21" xfId="236" xr:uid="{00000000-0005-0000-0000-00008E080000}"/>
    <cellStyle name="Calculation 2 3 2 21 2" xfId="11686" xr:uid="{00000000-0005-0000-0000-00008F080000}"/>
    <cellStyle name="Calculation 2 3 2 21 2 2" xfId="14092" xr:uid="{00000000-0005-0000-0000-000090080000}"/>
    <cellStyle name="Calculation 2 3 2 21 2 3" xfId="14093" xr:uid="{00000000-0005-0000-0000-000091080000}"/>
    <cellStyle name="Calculation 2 3 2 21 2 4" xfId="14094" xr:uid="{00000000-0005-0000-0000-000092080000}"/>
    <cellStyle name="Calculation 2 3 2 21 2 5" xfId="14095" xr:uid="{00000000-0005-0000-0000-000093080000}"/>
    <cellStyle name="Calculation 2 3 2 21 2 6" xfId="14096" xr:uid="{00000000-0005-0000-0000-000094080000}"/>
    <cellStyle name="Calculation 2 3 2 21 3" xfId="14097" xr:uid="{00000000-0005-0000-0000-000095080000}"/>
    <cellStyle name="Calculation 2 3 2 21 4" xfId="14098" xr:uid="{00000000-0005-0000-0000-000096080000}"/>
    <cellStyle name="Calculation 2 3 2 21 5" xfId="14099" xr:uid="{00000000-0005-0000-0000-000097080000}"/>
    <cellStyle name="Calculation 2 3 2 21 6" xfId="14100" xr:uid="{00000000-0005-0000-0000-000098080000}"/>
    <cellStyle name="Calculation 2 3 2 21 7" xfId="14101" xr:uid="{00000000-0005-0000-0000-000099080000}"/>
    <cellStyle name="Calculation 2 3 2 22" xfId="237" xr:uid="{00000000-0005-0000-0000-00009A080000}"/>
    <cellStyle name="Calculation 2 3 2 22 2" xfId="11769" xr:uid="{00000000-0005-0000-0000-00009B080000}"/>
    <cellStyle name="Calculation 2 3 2 22 2 2" xfId="14102" xr:uid="{00000000-0005-0000-0000-00009C080000}"/>
    <cellStyle name="Calculation 2 3 2 22 2 3" xfId="14103" xr:uid="{00000000-0005-0000-0000-00009D080000}"/>
    <cellStyle name="Calculation 2 3 2 22 2 4" xfId="14104" xr:uid="{00000000-0005-0000-0000-00009E080000}"/>
    <cellStyle name="Calculation 2 3 2 22 2 5" xfId="14105" xr:uid="{00000000-0005-0000-0000-00009F080000}"/>
    <cellStyle name="Calculation 2 3 2 22 2 6" xfId="14106" xr:uid="{00000000-0005-0000-0000-0000A0080000}"/>
    <cellStyle name="Calculation 2 3 2 22 3" xfId="14107" xr:uid="{00000000-0005-0000-0000-0000A1080000}"/>
    <cellStyle name="Calculation 2 3 2 22 4" xfId="14108" xr:uid="{00000000-0005-0000-0000-0000A2080000}"/>
    <cellStyle name="Calculation 2 3 2 22 5" xfId="14109" xr:uid="{00000000-0005-0000-0000-0000A3080000}"/>
    <cellStyle name="Calculation 2 3 2 22 6" xfId="14110" xr:uid="{00000000-0005-0000-0000-0000A4080000}"/>
    <cellStyle name="Calculation 2 3 2 22 7" xfId="14111" xr:uid="{00000000-0005-0000-0000-0000A5080000}"/>
    <cellStyle name="Calculation 2 3 2 23" xfId="238" xr:uid="{00000000-0005-0000-0000-0000A6080000}"/>
    <cellStyle name="Calculation 2 3 2 23 2" xfId="11852" xr:uid="{00000000-0005-0000-0000-0000A7080000}"/>
    <cellStyle name="Calculation 2 3 2 23 2 2" xfId="14112" xr:uid="{00000000-0005-0000-0000-0000A8080000}"/>
    <cellStyle name="Calculation 2 3 2 23 2 3" xfId="14113" xr:uid="{00000000-0005-0000-0000-0000A9080000}"/>
    <cellStyle name="Calculation 2 3 2 23 2 4" xfId="14114" xr:uid="{00000000-0005-0000-0000-0000AA080000}"/>
    <cellStyle name="Calculation 2 3 2 23 2 5" xfId="14115" xr:uid="{00000000-0005-0000-0000-0000AB080000}"/>
    <cellStyle name="Calculation 2 3 2 23 2 6" xfId="14116" xr:uid="{00000000-0005-0000-0000-0000AC080000}"/>
    <cellStyle name="Calculation 2 3 2 23 3" xfId="14117" xr:uid="{00000000-0005-0000-0000-0000AD080000}"/>
    <cellStyle name="Calculation 2 3 2 23 4" xfId="14118" xr:uid="{00000000-0005-0000-0000-0000AE080000}"/>
    <cellStyle name="Calculation 2 3 2 23 5" xfId="14119" xr:uid="{00000000-0005-0000-0000-0000AF080000}"/>
    <cellStyle name="Calculation 2 3 2 23 6" xfId="14120" xr:uid="{00000000-0005-0000-0000-0000B0080000}"/>
    <cellStyle name="Calculation 2 3 2 23 7" xfId="14121" xr:uid="{00000000-0005-0000-0000-0000B1080000}"/>
    <cellStyle name="Calculation 2 3 2 24" xfId="239" xr:uid="{00000000-0005-0000-0000-0000B2080000}"/>
    <cellStyle name="Calculation 2 3 2 24 2" xfId="11936" xr:uid="{00000000-0005-0000-0000-0000B3080000}"/>
    <cellStyle name="Calculation 2 3 2 24 2 2" xfId="14122" xr:uid="{00000000-0005-0000-0000-0000B4080000}"/>
    <cellStyle name="Calculation 2 3 2 24 2 3" xfId="14123" xr:uid="{00000000-0005-0000-0000-0000B5080000}"/>
    <cellStyle name="Calculation 2 3 2 24 2 4" xfId="14124" xr:uid="{00000000-0005-0000-0000-0000B6080000}"/>
    <cellStyle name="Calculation 2 3 2 24 2 5" xfId="14125" xr:uid="{00000000-0005-0000-0000-0000B7080000}"/>
    <cellStyle name="Calculation 2 3 2 24 2 6" xfId="14126" xr:uid="{00000000-0005-0000-0000-0000B8080000}"/>
    <cellStyle name="Calculation 2 3 2 24 3" xfId="14127" xr:uid="{00000000-0005-0000-0000-0000B9080000}"/>
    <cellStyle name="Calculation 2 3 2 24 4" xfId="14128" xr:uid="{00000000-0005-0000-0000-0000BA080000}"/>
    <cellStyle name="Calculation 2 3 2 24 5" xfId="14129" xr:uid="{00000000-0005-0000-0000-0000BB080000}"/>
    <cellStyle name="Calculation 2 3 2 24 6" xfId="14130" xr:uid="{00000000-0005-0000-0000-0000BC080000}"/>
    <cellStyle name="Calculation 2 3 2 24 7" xfId="14131" xr:uid="{00000000-0005-0000-0000-0000BD080000}"/>
    <cellStyle name="Calculation 2 3 2 25" xfId="240" xr:uid="{00000000-0005-0000-0000-0000BE080000}"/>
    <cellStyle name="Calculation 2 3 2 25 2" xfId="12019" xr:uid="{00000000-0005-0000-0000-0000BF080000}"/>
    <cellStyle name="Calculation 2 3 2 25 2 2" xfId="14132" xr:uid="{00000000-0005-0000-0000-0000C0080000}"/>
    <cellStyle name="Calculation 2 3 2 25 2 3" xfId="14133" xr:uid="{00000000-0005-0000-0000-0000C1080000}"/>
    <cellStyle name="Calculation 2 3 2 25 2 4" xfId="14134" xr:uid="{00000000-0005-0000-0000-0000C2080000}"/>
    <cellStyle name="Calculation 2 3 2 25 2 5" xfId="14135" xr:uid="{00000000-0005-0000-0000-0000C3080000}"/>
    <cellStyle name="Calculation 2 3 2 25 2 6" xfId="14136" xr:uid="{00000000-0005-0000-0000-0000C4080000}"/>
    <cellStyle name="Calculation 2 3 2 25 3" xfId="14137" xr:uid="{00000000-0005-0000-0000-0000C5080000}"/>
    <cellStyle name="Calculation 2 3 2 25 4" xfId="14138" xr:uid="{00000000-0005-0000-0000-0000C6080000}"/>
    <cellStyle name="Calculation 2 3 2 25 5" xfId="14139" xr:uid="{00000000-0005-0000-0000-0000C7080000}"/>
    <cellStyle name="Calculation 2 3 2 25 6" xfId="14140" xr:uid="{00000000-0005-0000-0000-0000C8080000}"/>
    <cellStyle name="Calculation 2 3 2 25 7" xfId="14141" xr:uid="{00000000-0005-0000-0000-0000C9080000}"/>
    <cellStyle name="Calculation 2 3 2 26" xfId="241" xr:uid="{00000000-0005-0000-0000-0000CA080000}"/>
    <cellStyle name="Calculation 2 3 2 26 2" xfId="12102" xr:uid="{00000000-0005-0000-0000-0000CB080000}"/>
    <cellStyle name="Calculation 2 3 2 26 2 2" xfId="14142" xr:uid="{00000000-0005-0000-0000-0000CC080000}"/>
    <cellStyle name="Calculation 2 3 2 26 2 3" xfId="14143" xr:uid="{00000000-0005-0000-0000-0000CD080000}"/>
    <cellStyle name="Calculation 2 3 2 26 2 4" xfId="14144" xr:uid="{00000000-0005-0000-0000-0000CE080000}"/>
    <cellStyle name="Calculation 2 3 2 26 2 5" xfId="14145" xr:uid="{00000000-0005-0000-0000-0000CF080000}"/>
    <cellStyle name="Calculation 2 3 2 26 2 6" xfId="14146" xr:uid="{00000000-0005-0000-0000-0000D0080000}"/>
    <cellStyle name="Calculation 2 3 2 26 3" xfId="14147" xr:uid="{00000000-0005-0000-0000-0000D1080000}"/>
    <cellStyle name="Calculation 2 3 2 26 4" xfId="14148" xr:uid="{00000000-0005-0000-0000-0000D2080000}"/>
    <cellStyle name="Calculation 2 3 2 26 5" xfId="14149" xr:uid="{00000000-0005-0000-0000-0000D3080000}"/>
    <cellStyle name="Calculation 2 3 2 26 6" xfId="14150" xr:uid="{00000000-0005-0000-0000-0000D4080000}"/>
    <cellStyle name="Calculation 2 3 2 26 7" xfId="14151" xr:uid="{00000000-0005-0000-0000-0000D5080000}"/>
    <cellStyle name="Calculation 2 3 2 27" xfId="242" xr:uid="{00000000-0005-0000-0000-0000D6080000}"/>
    <cellStyle name="Calculation 2 3 2 27 2" xfId="12184" xr:uid="{00000000-0005-0000-0000-0000D7080000}"/>
    <cellStyle name="Calculation 2 3 2 27 2 2" xfId="14152" xr:uid="{00000000-0005-0000-0000-0000D8080000}"/>
    <cellStyle name="Calculation 2 3 2 27 2 3" xfId="14153" xr:uid="{00000000-0005-0000-0000-0000D9080000}"/>
    <cellStyle name="Calculation 2 3 2 27 2 4" xfId="14154" xr:uid="{00000000-0005-0000-0000-0000DA080000}"/>
    <cellStyle name="Calculation 2 3 2 27 2 5" xfId="14155" xr:uid="{00000000-0005-0000-0000-0000DB080000}"/>
    <cellStyle name="Calculation 2 3 2 27 2 6" xfId="14156" xr:uid="{00000000-0005-0000-0000-0000DC080000}"/>
    <cellStyle name="Calculation 2 3 2 27 3" xfId="14157" xr:uid="{00000000-0005-0000-0000-0000DD080000}"/>
    <cellStyle name="Calculation 2 3 2 27 4" xfId="14158" xr:uid="{00000000-0005-0000-0000-0000DE080000}"/>
    <cellStyle name="Calculation 2 3 2 27 5" xfId="14159" xr:uid="{00000000-0005-0000-0000-0000DF080000}"/>
    <cellStyle name="Calculation 2 3 2 27 6" xfId="14160" xr:uid="{00000000-0005-0000-0000-0000E0080000}"/>
    <cellStyle name="Calculation 2 3 2 27 7" xfId="14161" xr:uid="{00000000-0005-0000-0000-0000E1080000}"/>
    <cellStyle name="Calculation 2 3 2 28" xfId="243" xr:uid="{00000000-0005-0000-0000-0000E2080000}"/>
    <cellStyle name="Calculation 2 3 2 28 2" xfId="12264" xr:uid="{00000000-0005-0000-0000-0000E3080000}"/>
    <cellStyle name="Calculation 2 3 2 28 2 2" xfId="14162" xr:uid="{00000000-0005-0000-0000-0000E4080000}"/>
    <cellStyle name="Calculation 2 3 2 28 2 3" xfId="14163" xr:uid="{00000000-0005-0000-0000-0000E5080000}"/>
    <cellStyle name="Calculation 2 3 2 28 2 4" xfId="14164" xr:uid="{00000000-0005-0000-0000-0000E6080000}"/>
    <cellStyle name="Calculation 2 3 2 28 2 5" xfId="14165" xr:uid="{00000000-0005-0000-0000-0000E7080000}"/>
    <cellStyle name="Calculation 2 3 2 28 2 6" xfId="14166" xr:uid="{00000000-0005-0000-0000-0000E8080000}"/>
    <cellStyle name="Calculation 2 3 2 28 3" xfId="14167" xr:uid="{00000000-0005-0000-0000-0000E9080000}"/>
    <cellStyle name="Calculation 2 3 2 28 4" xfId="14168" xr:uid="{00000000-0005-0000-0000-0000EA080000}"/>
    <cellStyle name="Calculation 2 3 2 28 5" xfId="14169" xr:uid="{00000000-0005-0000-0000-0000EB080000}"/>
    <cellStyle name="Calculation 2 3 2 28 6" xfId="14170" xr:uid="{00000000-0005-0000-0000-0000EC080000}"/>
    <cellStyle name="Calculation 2 3 2 28 7" xfId="14171" xr:uid="{00000000-0005-0000-0000-0000ED080000}"/>
    <cellStyle name="Calculation 2 3 2 29" xfId="244" xr:uid="{00000000-0005-0000-0000-0000EE080000}"/>
    <cellStyle name="Calculation 2 3 2 29 2" xfId="12342" xr:uid="{00000000-0005-0000-0000-0000EF080000}"/>
    <cellStyle name="Calculation 2 3 2 29 2 2" xfId="14172" xr:uid="{00000000-0005-0000-0000-0000F0080000}"/>
    <cellStyle name="Calculation 2 3 2 29 2 3" xfId="14173" xr:uid="{00000000-0005-0000-0000-0000F1080000}"/>
    <cellStyle name="Calculation 2 3 2 29 2 4" xfId="14174" xr:uid="{00000000-0005-0000-0000-0000F2080000}"/>
    <cellStyle name="Calculation 2 3 2 29 2 5" xfId="14175" xr:uid="{00000000-0005-0000-0000-0000F3080000}"/>
    <cellStyle name="Calculation 2 3 2 29 2 6" xfId="14176" xr:uid="{00000000-0005-0000-0000-0000F4080000}"/>
    <cellStyle name="Calculation 2 3 2 29 3" xfId="14177" xr:uid="{00000000-0005-0000-0000-0000F5080000}"/>
    <cellStyle name="Calculation 2 3 2 29 4" xfId="14178" xr:uid="{00000000-0005-0000-0000-0000F6080000}"/>
    <cellStyle name="Calculation 2 3 2 29 5" xfId="14179" xr:uid="{00000000-0005-0000-0000-0000F7080000}"/>
    <cellStyle name="Calculation 2 3 2 29 6" xfId="14180" xr:uid="{00000000-0005-0000-0000-0000F8080000}"/>
    <cellStyle name="Calculation 2 3 2 29 7" xfId="14181" xr:uid="{00000000-0005-0000-0000-0000F9080000}"/>
    <cellStyle name="Calculation 2 3 2 3" xfId="245" xr:uid="{00000000-0005-0000-0000-0000FA080000}"/>
    <cellStyle name="Calculation 2 3 2 3 2" xfId="10112" xr:uid="{00000000-0005-0000-0000-0000FB080000}"/>
    <cellStyle name="Calculation 2 3 2 3 2 2" xfId="14182" xr:uid="{00000000-0005-0000-0000-0000FC080000}"/>
    <cellStyle name="Calculation 2 3 2 3 2 3" xfId="14183" xr:uid="{00000000-0005-0000-0000-0000FD080000}"/>
    <cellStyle name="Calculation 2 3 2 3 2 4" xfId="14184" xr:uid="{00000000-0005-0000-0000-0000FE080000}"/>
    <cellStyle name="Calculation 2 3 2 3 2 5" xfId="14185" xr:uid="{00000000-0005-0000-0000-0000FF080000}"/>
    <cellStyle name="Calculation 2 3 2 3 2 6" xfId="14186" xr:uid="{00000000-0005-0000-0000-000000090000}"/>
    <cellStyle name="Calculation 2 3 2 3 3" xfId="14187" xr:uid="{00000000-0005-0000-0000-000001090000}"/>
    <cellStyle name="Calculation 2 3 2 3 4" xfId="14188" xr:uid="{00000000-0005-0000-0000-000002090000}"/>
    <cellStyle name="Calculation 2 3 2 3 5" xfId="14189" xr:uid="{00000000-0005-0000-0000-000003090000}"/>
    <cellStyle name="Calculation 2 3 2 3 6" xfId="14190" xr:uid="{00000000-0005-0000-0000-000004090000}"/>
    <cellStyle name="Calculation 2 3 2 3 7" xfId="14191" xr:uid="{00000000-0005-0000-0000-000005090000}"/>
    <cellStyle name="Calculation 2 3 2 30" xfId="246" xr:uid="{00000000-0005-0000-0000-000006090000}"/>
    <cellStyle name="Calculation 2 3 2 30 2" xfId="12421" xr:uid="{00000000-0005-0000-0000-000007090000}"/>
    <cellStyle name="Calculation 2 3 2 30 2 2" xfId="14192" xr:uid="{00000000-0005-0000-0000-000008090000}"/>
    <cellStyle name="Calculation 2 3 2 30 2 3" xfId="14193" xr:uid="{00000000-0005-0000-0000-000009090000}"/>
    <cellStyle name="Calculation 2 3 2 30 2 4" xfId="14194" xr:uid="{00000000-0005-0000-0000-00000A090000}"/>
    <cellStyle name="Calculation 2 3 2 30 2 5" xfId="14195" xr:uid="{00000000-0005-0000-0000-00000B090000}"/>
    <cellStyle name="Calculation 2 3 2 30 2 6" xfId="14196" xr:uid="{00000000-0005-0000-0000-00000C090000}"/>
    <cellStyle name="Calculation 2 3 2 30 3" xfId="14197" xr:uid="{00000000-0005-0000-0000-00000D090000}"/>
    <cellStyle name="Calculation 2 3 2 30 4" xfId="14198" xr:uid="{00000000-0005-0000-0000-00000E090000}"/>
    <cellStyle name="Calculation 2 3 2 30 5" xfId="14199" xr:uid="{00000000-0005-0000-0000-00000F090000}"/>
    <cellStyle name="Calculation 2 3 2 30 6" xfId="14200" xr:uid="{00000000-0005-0000-0000-000010090000}"/>
    <cellStyle name="Calculation 2 3 2 30 7" xfId="14201" xr:uid="{00000000-0005-0000-0000-000011090000}"/>
    <cellStyle name="Calculation 2 3 2 31" xfId="247" xr:uid="{00000000-0005-0000-0000-000012090000}"/>
    <cellStyle name="Calculation 2 3 2 31 2" xfId="12500" xr:uid="{00000000-0005-0000-0000-000013090000}"/>
    <cellStyle name="Calculation 2 3 2 31 2 2" xfId="14202" xr:uid="{00000000-0005-0000-0000-000014090000}"/>
    <cellStyle name="Calculation 2 3 2 31 2 3" xfId="14203" xr:uid="{00000000-0005-0000-0000-000015090000}"/>
    <cellStyle name="Calculation 2 3 2 31 2 4" xfId="14204" xr:uid="{00000000-0005-0000-0000-000016090000}"/>
    <cellStyle name="Calculation 2 3 2 31 2 5" xfId="14205" xr:uid="{00000000-0005-0000-0000-000017090000}"/>
    <cellStyle name="Calculation 2 3 2 31 2 6" xfId="14206" xr:uid="{00000000-0005-0000-0000-000018090000}"/>
    <cellStyle name="Calculation 2 3 2 31 3" xfId="14207" xr:uid="{00000000-0005-0000-0000-000019090000}"/>
    <cellStyle name="Calculation 2 3 2 31 4" xfId="14208" xr:uid="{00000000-0005-0000-0000-00001A090000}"/>
    <cellStyle name="Calculation 2 3 2 31 5" xfId="14209" xr:uid="{00000000-0005-0000-0000-00001B090000}"/>
    <cellStyle name="Calculation 2 3 2 31 6" xfId="14210" xr:uid="{00000000-0005-0000-0000-00001C090000}"/>
    <cellStyle name="Calculation 2 3 2 31 7" xfId="14211" xr:uid="{00000000-0005-0000-0000-00001D090000}"/>
    <cellStyle name="Calculation 2 3 2 32" xfId="248" xr:uid="{00000000-0005-0000-0000-00001E090000}"/>
    <cellStyle name="Calculation 2 3 2 32 2" xfId="12579" xr:uid="{00000000-0005-0000-0000-00001F090000}"/>
    <cellStyle name="Calculation 2 3 2 32 2 2" xfId="14212" xr:uid="{00000000-0005-0000-0000-000020090000}"/>
    <cellStyle name="Calculation 2 3 2 32 2 3" xfId="14213" xr:uid="{00000000-0005-0000-0000-000021090000}"/>
    <cellStyle name="Calculation 2 3 2 32 2 4" xfId="14214" xr:uid="{00000000-0005-0000-0000-000022090000}"/>
    <cellStyle name="Calculation 2 3 2 32 2 5" xfId="14215" xr:uid="{00000000-0005-0000-0000-000023090000}"/>
    <cellStyle name="Calculation 2 3 2 32 2 6" xfId="14216" xr:uid="{00000000-0005-0000-0000-000024090000}"/>
    <cellStyle name="Calculation 2 3 2 32 3" xfId="14217" xr:uid="{00000000-0005-0000-0000-000025090000}"/>
    <cellStyle name="Calculation 2 3 2 32 4" xfId="14218" xr:uid="{00000000-0005-0000-0000-000026090000}"/>
    <cellStyle name="Calculation 2 3 2 32 5" xfId="14219" xr:uid="{00000000-0005-0000-0000-000027090000}"/>
    <cellStyle name="Calculation 2 3 2 32 6" xfId="14220" xr:uid="{00000000-0005-0000-0000-000028090000}"/>
    <cellStyle name="Calculation 2 3 2 32 7" xfId="14221" xr:uid="{00000000-0005-0000-0000-000029090000}"/>
    <cellStyle name="Calculation 2 3 2 33" xfId="249" xr:uid="{00000000-0005-0000-0000-00002A090000}"/>
    <cellStyle name="Calculation 2 3 2 33 2" xfId="12658" xr:uid="{00000000-0005-0000-0000-00002B090000}"/>
    <cellStyle name="Calculation 2 3 2 33 2 2" xfId="14222" xr:uid="{00000000-0005-0000-0000-00002C090000}"/>
    <cellStyle name="Calculation 2 3 2 33 2 3" xfId="14223" xr:uid="{00000000-0005-0000-0000-00002D090000}"/>
    <cellStyle name="Calculation 2 3 2 33 2 4" xfId="14224" xr:uid="{00000000-0005-0000-0000-00002E090000}"/>
    <cellStyle name="Calculation 2 3 2 33 2 5" xfId="14225" xr:uid="{00000000-0005-0000-0000-00002F090000}"/>
    <cellStyle name="Calculation 2 3 2 33 2 6" xfId="14226" xr:uid="{00000000-0005-0000-0000-000030090000}"/>
    <cellStyle name="Calculation 2 3 2 33 3" xfId="14227" xr:uid="{00000000-0005-0000-0000-000031090000}"/>
    <cellStyle name="Calculation 2 3 2 33 4" xfId="14228" xr:uid="{00000000-0005-0000-0000-000032090000}"/>
    <cellStyle name="Calculation 2 3 2 33 5" xfId="14229" xr:uid="{00000000-0005-0000-0000-000033090000}"/>
    <cellStyle name="Calculation 2 3 2 33 6" xfId="14230" xr:uid="{00000000-0005-0000-0000-000034090000}"/>
    <cellStyle name="Calculation 2 3 2 33 7" xfId="14231" xr:uid="{00000000-0005-0000-0000-000035090000}"/>
    <cellStyle name="Calculation 2 3 2 34" xfId="250" xr:uid="{00000000-0005-0000-0000-000036090000}"/>
    <cellStyle name="Calculation 2 3 2 34 2" xfId="12742" xr:uid="{00000000-0005-0000-0000-000037090000}"/>
    <cellStyle name="Calculation 2 3 2 34 2 2" xfId="14232" xr:uid="{00000000-0005-0000-0000-000038090000}"/>
    <cellStyle name="Calculation 2 3 2 34 2 3" xfId="14233" xr:uid="{00000000-0005-0000-0000-000039090000}"/>
    <cellStyle name="Calculation 2 3 2 34 2 4" xfId="14234" xr:uid="{00000000-0005-0000-0000-00003A090000}"/>
    <cellStyle name="Calculation 2 3 2 34 2 5" xfId="14235" xr:uid="{00000000-0005-0000-0000-00003B090000}"/>
    <cellStyle name="Calculation 2 3 2 34 2 6" xfId="14236" xr:uid="{00000000-0005-0000-0000-00003C090000}"/>
    <cellStyle name="Calculation 2 3 2 34 3" xfId="14237" xr:uid="{00000000-0005-0000-0000-00003D090000}"/>
    <cellStyle name="Calculation 2 3 2 34 4" xfId="14238" xr:uid="{00000000-0005-0000-0000-00003E090000}"/>
    <cellStyle name="Calculation 2 3 2 34 5" xfId="14239" xr:uid="{00000000-0005-0000-0000-00003F090000}"/>
    <cellStyle name="Calculation 2 3 2 35" xfId="9808" xr:uid="{00000000-0005-0000-0000-000040090000}"/>
    <cellStyle name="Calculation 2 3 2 35 2" xfId="14240" xr:uid="{00000000-0005-0000-0000-000041090000}"/>
    <cellStyle name="Calculation 2 3 2 35 3" xfId="14241" xr:uid="{00000000-0005-0000-0000-000042090000}"/>
    <cellStyle name="Calculation 2 3 2 35 4" xfId="14242" xr:uid="{00000000-0005-0000-0000-000043090000}"/>
    <cellStyle name="Calculation 2 3 2 35 5" xfId="14243" xr:uid="{00000000-0005-0000-0000-000044090000}"/>
    <cellStyle name="Calculation 2 3 2 35 6" xfId="14244" xr:uid="{00000000-0005-0000-0000-000045090000}"/>
    <cellStyle name="Calculation 2 3 2 36" xfId="14245" xr:uid="{00000000-0005-0000-0000-000046090000}"/>
    <cellStyle name="Calculation 2 3 2 37" xfId="14246" xr:uid="{00000000-0005-0000-0000-000047090000}"/>
    <cellStyle name="Calculation 2 3 2 38" xfId="14247" xr:uid="{00000000-0005-0000-0000-000048090000}"/>
    <cellStyle name="Calculation 2 3 2 4" xfId="251" xr:uid="{00000000-0005-0000-0000-000049090000}"/>
    <cellStyle name="Calculation 2 3 2 4 2" xfId="10202" xr:uid="{00000000-0005-0000-0000-00004A090000}"/>
    <cellStyle name="Calculation 2 3 2 4 2 2" xfId="14248" xr:uid="{00000000-0005-0000-0000-00004B090000}"/>
    <cellStyle name="Calculation 2 3 2 4 2 3" xfId="14249" xr:uid="{00000000-0005-0000-0000-00004C090000}"/>
    <cellStyle name="Calculation 2 3 2 4 2 4" xfId="14250" xr:uid="{00000000-0005-0000-0000-00004D090000}"/>
    <cellStyle name="Calculation 2 3 2 4 2 5" xfId="14251" xr:uid="{00000000-0005-0000-0000-00004E090000}"/>
    <cellStyle name="Calculation 2 3 2 4 2 6" xfId="14252" xr:uid="{00000000-0005-0000-0000-00004F090000}"/>
    <cellStyle name="Calculation 2 3 2 4 3" xfId="14253" xr:uid="{00000000-0005-0000-0000-000050090000}"/>
    <cellStyle name="Calculation 2 3 2 4 4" xfId="14254" xr:uid="{00000000-0005-0000-0000-000051090000}"/>
    <cellStyle name="Calculation 2 3 2 4 5" xfId="14255" xr:uid="{00000000-0005-0000-0000-000052090000}"/>
    <cellStyle name="Calculation 2 3 2 4 6" xfId="14256" xr:uid="{00000000-0005-0000-0000-000053090000}"/>
    <cellStyle name="Calculation 2 3 2 4 7" xfId="14257" xr:uid="{00000000-0005-0000-0000-000054090000}"/>
    <cellStyle name="Calculation 2 3 2 5" xfId="252" xr:uid="{00000000-0005-0000-0000-000055090000}"/>
    <cellStyle name="Calculation 2 3 2 5 2" xfId="10288" xr:uid="{00000000-0005-0000-0000-000056090000}"/>
    <cellStyle name="Calculation 2 3 2 5 2 2" xfId="14258" xr:uid="{00000000-0005-0000-0000-000057090000}"/>
    <cellStyle name="Calculation 2 3 2 5 2 3" xfId="14259" xr:uid="{00000000-0005-0000-0000-000058090000}"/>
    <cellStyle name="Calculation 2 3 2 5 2 4" xfId="14260" xr:uid="{00000000-0005-0000-0000-000059090000}"/>
    <cellStyle name="Calculation 2 3 2 5 2 5" xfId="14261" xr:uid="{00000000-0005-0000-0000-00005A090000}"/>
    <cellStyle name="Calculation 2 3 2 5 2 6" xfId="14262" xr:uid="{00000000-0005-0000-0000-00005B090000}"/>
    <cellStyle name="Calculation 2 3 2 5 3" xfId="14263" xr:uid="{00000000-0005-0000-0000-00005C090000}"/>
    <cellStyle name="Calculation 2 3 2 5 4" xfId="14264" xr:uid="{00000000-0005-0000-0000-00005D090000}"/>
    <cellStyle name="Calculation 2 3 2 5 5" xfId="14265" xr:uid="{00000000-0005-0000-0000-00005E090000}"/>
    <cellStyle name="Calculation 2 3 2 5 6" xfId="14266" xr:uid="{00000000-0005-0000-0000-00005F090000}"/>
    <cellStyle name="Calculation 2 3 2 5 7" xfId="14267" xr:uid="{00000000-0005-0000-0000-000060090000}"/>
    <cellStyle name="Calculation 2 3 2 6" xfId="253" xr:uid="{00000000-0005-0000-0000-000061090000}"/>
    <cellStyle name="Calculation 2 3 2 6 2" xfId="10376" xr:uid="{00000000-0005-0000-0000-000062090000}"/>
    <cellStyle name="Calculation 2 3 2 6 2 2" xfId="14268" xr:uid="{00000000-0005-0000-0000-000063090000}"/>
    <cellStyle name="Calculation 2 3 2 6 2 3" xfId="14269" xr:uid="{00000000-0005-0000-0000-000064090000}"/>
    <cellStyle name="Calculation 2 3 2 6 2 4" xfId="14270" xr:uid="{00000000-0005-0000-0000-000065090000}"/>
    <cellStyle name="Calculation 2 3 2 6 2 5" xfId="14271" xr:uid="{00000000-0005-0000-0000-000066090000}"/>
    <cellStyle name="Calculation 2 3 2 6 2 6" xfId="14272" xr:uid="{00000000-0005-0000-0000-000067090000}"/>
    <cellStyle name="Calculation 2 3 2 6 3" xfId="14273" xr:uid="{00000000-0005-0000-0000-000068090000}"/>
    <cellStyle name="Calculation 2 3 2 6 4" xfId="14274" xr:uid="{00000000-0005-0000-0000-000069090000}"/>
    <cellStyle name="Calculation 2 3 2 6 5" xfId="14275" xr:uid="{00000000-0005-0000-0000-00006A090000}"/>
    <cellStyle name="Calculation 2 3 2 6 6" xfId="14276" xr:uid="{00000000-0005-0000-0000-00006B090000}"/>
    <cellStyle name="Calculation 2 3 2 6 7" xfId="14277" xr:uid="{00000000-0005-0000-0000-00006C090000}"/>
    <cellStyle name="Calculation 2 3 2 7" xfId="254" xr:uid="{00000000-0005-0000-0000-00006D090000}"/>
    <cellStyle name="Calculation 2 3 2 7 2" xfId="10463" xr:uid="{00000000-0005-0000-0000-00006E090000}"/>
    <cellStyle name="Calculation 2 3 2 7 2 2" xfId="14278" xr:uid="{00000000-0005-0000-0000-00006F090000}"/>
    <cellStyle name="Calculation 2 3 2 7 2 3" xfId="14279" xr:uid="{00000000-0005-0000-0000-000070090000}"/>
    <cellStyle name="Calculation 2 3 2 7 2 4" xfId="14280" xr:uid="{00000000-0005-0000-0000-000071090000}"/>
    <cellStyle name="Calculation 2 3 2 7 2 5" xfId="14281" xr:uid="{00000000-0005-0000-0000-000072090000}"/>
    <cellStyle name="Calculation 2 3 2 7 2 6" xfId="14282" xr:uid="{00000000-0005-0000-0000-000073090000}"/>
    <cellStyle name="Calculation 2 3 2 7 3" xfId="14283" xr:uid="{00000000-0005-0000-0000-000074090000}"/>
    <cellStyle name="Calculation 2 3 2 7 4" xfId="14284" xr:uid="{00000000-0005-0000-0000-000075090000}"/>
    <cellStyle name="Calculation 2 3 2 7 5" xfId="14285" xr:uid="{00000000-0005-0000-0000-000076090000}"/>
    <cellStyle name="Calculation 2 3 2 7 6" xfId="14286" xr:uid="{00000000-0005-0000-0000-000077090000}"/>
    <cellStyle name="Calculation 2 3 2 7 7" xfId="14287" xr:uid="{00000000-0005-0000-0000-000078090000}"/>
    <cellStyle name="Calculation 2 3 2 8" xfId="255" xr:uid="{00000000-0005-0000-0000-000079090000}"/>
    <cellStyle name="Calculation 2 3 2 8 2" xfId="10551" xr:uid="{00000000-0005-0000-0000-00007A090000}"/>
    <cellStyle name="Calculation 2 3 2 8 2 2" xfId="14288" xr:uid="{00000000-0005-0000-0000-00007B090000}"/>
    <cellStyle name="Calculation 2 3 2 8 2 3" xfId="14289" xr:uid="{00000000-0005-0000-0000-00007C090000}"/>
    <cellStyle name="Calculation 2 3 2 8 2 4" xfId="14290" xr:uid="{00000000-0005-0000-0000-00007D090000}"/>
    <cellStyle name="Calculation 2 3 2 8 2 5" xfId="14291" xr:uid="{00000000-0005-0000-0000-00007E090000}"/>
    <cellStyle name="Calculation 2 3 2 8 2 6" xfId="14292" xr:uid="{00000000-0005-0000-0000-00007F090000}"/>
    <cellStyle name="Calculation 2 3 2 8 3" xfId="14293" xr:uid="{00000000-0005-0000-0000-000080090000}"/>
    <cellStyle name="Calculation 2 3 2 8 4" xfId="14294" xr:uid="{00000000-0005-0000-0000-000081090000}"/>
    <cellStyle name="Calculation 2 3 2 8 5" xfId="14295" xr:uid="{00000000-0005-0000-0000-000082090000}"/>
    <cellStyle name="Calculation 2 3 2 8 6" xfId="14296" xr:uid="{00000000-0005-0000-0000-000083090000}"/>
    <cellStyle name="Calculation 2 3 2 8 7" xfId="14297" xr:uid="{00000000-0005-0000-0000-000084090000}"/>
    <cellStyle name="Calculation 2 3 2 9" xfId="256" xr:uid="{00000000-0005-0000-0000-000085090000}"/>
    <cellStyle name="Calculation 2 3 2 9 2" xfId="10633" xr:uid="{00000000-0005-0000-0000-000086090000}"/>
    <cellStyle name="Calculation 2 3 2 9 2 2" xfId="14298" xr:uid="{00000000-0005-0000-0000-000087090000}"/>
    <cellStyle name="Calculation 2 3 2 9 2 3" xfId="14299" xr:uid="{00000000-0005-0000-0000-000088090000}"/>
    <cellStyle name="Calculation 2 3 2 9 2 4" xfId="14300" xr:uid="{00000000-0005-0000-0000-000089090000}"/>
    <cellStyle name="Calculation 2 3 2 9 2 5" xfId="14301" xr:uid="{00000000-0005-0000-0000-00008A090000}"/>
    <cellStyle name="Calculation 2 3 2 9 2 6" xfId="14302" xr:uid="{00000000-0005-0000-0000-00008B090000}"/>
    <cellStyle name="Calculation 2 3 2 9 3" xfId="14303" xr:uid="{00000000-0005-0000-0000-00008C090000}"/>
    <cellStyle name="Calculation 2 3 2 9 4" xfId="14304" xr:uid="{00000000-0005-0000-0000-00008D090000}"/>
    <cellStyle name="Calculation 2 3 2 9 5" xfId="14305" xr:uid="{00000000-0005-0000-0000-00008E090000}"/>
    <cellStyle name="Calculation 2 3 2 9 6" xfId="14306" xr:uid="{00000000-0005-0000-0000-00008F090000}"/>
    <cellStyle name="Calculation 2 3 2 9 7" xfId="14307" xr:uid="{00000000-0005-0000-0000-000090090000}"/>
    <cellStyle name="Calculation 2 3 20" xfId="257" xr:uid="{00000000-0005-0000-0000-000091090000}"/>
    <cellStyle name="Calculation 2 3 20 2" xfId="11480" xr:uid="{00000000-0005-0000-0000-000092090000}"/>
    <cellStyle name="Calculation 2 3 20 2 2" xfId="14308" xr:uid="{00000000-0005-0000-0000-000093090000}"/>
    <cellStyle name="Calculation 2 3 20 2 3" xfId="14309" xr:uid="{00000000-0005-0000-0000-000094090000}"/>
    <cellStyle name="Calculation 2 3 20 2 4" xfId="14310" xr:uid="{00000000-0005-0000-0000-000095090000}"/>
    <cellStyle name="Calculation 2 3 20 2 5" xfId="14311" xr:uid="{00000000-0005-0000-0000-000096090000}"/>
    <cellStyle name="Calculation 2 3 20 2 6" xfId="14312" xr:uid="{00000000-0005-0000-0000-000097090000}"/>
    <cellStyle name="Calculation 2 3 20 3" xfId="14313" xr:uid="{00000000-0005-0000-0000-000098090000}"/>
    <cellStyle name="Calculation 2 3 20 4" xfId="14314" xr:uid="{00000000-0005-0000-0000-000099090000}"/>
    <cellStyle name="Calculation 2 3 20 5" xfId="14315" xr:uid="{00000000-0005-0000-0000-00009A090000}"/>
    <cellStyle name="Calculation 2 3 20 6" xfId="14316" xr:uid="{00000000-0005-0000-0000-00009B090000}"/>
    <cellStyle name="Calculation 2 3 20 7" xfId="14317" xr:uid="{00000000-0005-0000-0000-00009C090000}"/>
    <cellStyle name="Calculation 2 3 21" xfId="258" xr:uid="{00000000-0005-0000-0000-00009D090000}"/>
    <cellStyle name="Calculation 2 3 21 2" xfId="11568" xr:uid="{00000000-0005-0000-0000-00009E090000}"/>
    <cellStyle name="Calculation 2 3 21 2 2" xfId="14318" xr:uid="{00000000-0005-0000-0000-00009F090000}"/>
    <cellStyle name="Calculation 2 3 21 2 3" xfId="14319" xr:uid="{00000000-0005-0000-0000-0000A0090000}"/>
    <cellStyle name="Calculation 2 3 21 2 4" xfId="14320" xr:uid="{00000000-0005-0000-0000-0000A1090000}"/>
    <cellStyle name="Calculation 2 3 21 2 5" xfId="14321" xr:uid="{00000000-0005-0000-0000-0000A2090000}"/>
    <cellStyle name="Calculation 2 3 21 2 6" xfId="14322" xr:uid="{00000000-0005-0000-0000-0000A3090000}"/>
    <cellStyle name="Calculation 2 3 21 3" xfId="14323" xr:uid="{00000000-0005-0000-0000-0000A4090000}"/>
    <cellStyle name="Calculation 2 3 21 4" xfId="14324" xr:uid="{00000000-0005-0000-0000-0000A5090000}"/>
    <cellStyle name="Calculation 2 3 21 5" xfId="14325" xr:uid="{00000000-0005-0000-0000-0000A6090000}"/>
    <cellStyle name="Calculation 2 3 21 6" xfId="14326" xr:uid="{00000000-0005-0000-0000-0000A7090000}"/>
    <cellStyle name="Calculation 2 3 21 7" xfId="14327" xr:uid="{00000000-0005-0000-0000-0000A8090000}"/>
    <cellStyle name="Calculation 2 3 22" xfId="259" xr:uid="{00000000-0005-0000-0000-0000A9090000}"/>
    <cellStyle name="Calculation 2 3 22 2" xfId="11653" xr:uid="{00000000-0005-0000-0000-0000AA090000}"/>
    <cellStyle name="Calculation 2 3 22 2 2" xfId="14328" xr:uid="{00000000-0005-0000-0000-0000AB090000}"/>
    <cellStyle name="Calculation 2 3 22 2 3" xfId="14329" xr:uid="{00000000-0005-0000-0000-0000AC090000}"/>
    <cellStyle name="Calculation 2 3 22 2 4" xfId="14330" xr:uid="{00000000-0005-0000-0000-0000AD090000}"/>
    <cellStyle name="Calculation 2 3 22 2 5" xfId="14331" xr:uid="{00000000-0005-0000-0000-0000AE090000}"/>
    <cellStyle name="Calculation 2 3 22 2 6" xfId="14332" xr:uid="{00000000-0005-0000-0000-0000AF090000}"/>
    <cellStyle name="Calculation 2 3 22 3" xfId="14333" xr:uid="{00000000-0005-0000-0000-0000B0090000}"/>
    <cellStyle name="Calculation 2 3 22 4" xfId="14334" xr:uid="{00000000-0005-0000-0000-0000B1090000}"/>
    <cellStyle name="Calculation 2 3 22 5" xfId="14335" xr:uid="{00000000-0005-0000-0000-0000B2090000}"/>
    <cellStyle name="Calculation 2 3 22 6" xfId="14336" xr:uid="{00000000-0005-0000-0000-0000B3090000}"/>
    <cellStyle name="Calculation 2 3 22 7" xfId="14337" xr:uid="{00000000-0005-0000-0000-0000B4090000}"/>
    <cellStyle name="Calculation 2 3 23" xfId="260" xr:uid="{00000000-0005-0000-0000-0000B5090000}"/>
    <cellStyle name="Calculation 2 3 23 2" xfId="11736" xr:uid="{00000000-0005-0000-0000-0000B6090000}"/>
    <cellStyle name="Calculation 2 3 23 2 2" xfId="14338" xr:uid="{00000000-0005-0000-0000-0000B7090000}"/>
    <cellStyle name="Calculation 2 3 23 2 3" xfId="14339" xr:uid="{00000000-0005-0000-0000-0000B8090000}"/>
    <cellStyle name="Calculation 2 3 23 2 4" xfId="14340" xr:uid="{00000000-0005-0000-0000-0000B9090000}"/>
    <cellStyle name="Calculation 2 3 23 2 5" xfId="14341" xr:uid="{00000000-0005-0000-0000-0000BA090000}"/>
    <cellStyle name="Calculation 2 3 23 2 6" xfId="14342" xr:uid="{00000000-0005-0000-0000-0000BB090000}"/>
    <cellStyle name="Calculation 2 3 23 3" xfId="14343" xr:uid="{00000000-0005-0000-0000-0000BC090000}"/>
    <cellStyle name="Calculation 2 3 23 4" xfId="14344" xr:uid="{00000000-0005-0000-0000-0000BD090000}"/>
    <cellStyle name="Calculation 2 3 23 5" xfId="14345" xr:uid="{00000000-0005-0000-0000-0000BE090000}"/>
    <cellStyle name="Calculation 2 3 23 6" xfId="14346" xr:uid="{00000000-0005-0000-0000-0000BF090000}"/>
    <cellStyle name="Calculation 2 3 23 7" xfId="14347" xr:uid="{00000000-0005-0000-0000-0000C0090000}"/>
    <cellStyle name="Calculation 2 3 24" xfId="261" xr:uid="{00000000-0005-0000-0000-0000C1090000}"/>
    <cellStyle name="Calculation 2 3 24 2" xfId="11818" xr:uid="{00000000-0005-0000-0000-0000C2090000}"/>
    <cellStyle name="Calculation 2 3 24 2 2" xfId="14348" xr:uid="{00000000-0005-0000-0000-0000C3090000}"/>
    <cellStyle name="Calculation 2 3 24 2 3" xfId="14349" xr:uid="{00000000-0005-0000-0000-0000C4090000}"/>
    <cellStyle name="Calculation 2 3 24 2 4" xfId="14350" xr:uid="{00000000-0005-0000-0000-0000C5090000}"/>
    <cellStyle name="Calculation 2 3 24 2 5" xfId="14351" xr:uid="{00000000-0005-0000-0000-0000C6090000}"/>
    <cellStyle name="Calculation 2 3 24 2 6" xfId="14352" xr:uid="{00000000-0005-0000-0000-0000C7090000}"/>
    <cellStyle name="Calculation 2 3 24 3" xfId="14353" xr:uid="{00000000-0005-0000-0000-0000C8090000}"/>
    <cellStyle name="Calculation 2 3 24 4" xfId="14354" xr:uid="{00000000-0005-0000-0000-0000C9090000}"/>
    <cellStyle name="Calculation 2 3 24 5" xfId="14355" xr:uid="{00000000-0005-0000-0000-0000CA090000}"/>
    <cellStyle name="Calculation 2 3 24 6" xfId="14356" xr:uid="{00000000-0005-0000-0000-0000CB090000}"/>
    <cellStyle name="Calculation 2 3 24 7" xfId="14357" xr:uid="{00000000-0005-0000-0000-0000CC090000}"/>
    <cellStyle name="Calculation 2 3 25" xfId="262" xr:uid="{00000000-0005-0000-0000-0000CD090000}"/>
    <cellStyle name="Calculation 2 3 25 2" xfId="11902" xr:uid="{00000000-0005-0000-0000-0000CE090000}"/>
    <cellStyle name="Calculation 2 3 25 2 2" xfId="14358" xr:uid="{00000000-0005-0000-0000-0000CF090000}"/>
    <cellStyle name="Calculation 2 3 25 2 3" xfId="14359" xr:uid="{00000000-0005-0000-0000-0000D0090000}"/>
    <cellStyle name="Calculation 2 3 25 2 4" xfId="14360" xr:uid="{00000000-0005-0000-0000-0000D1090000}"/>
    <cellStyle name="Calculation 2 3 25 2 5" xfId="14361" xr:uid="{00000000-0005-0000-0000-0000D2090000}"/>
    <cellStyle name="Calculation 2 3 25 2 6" xfId="14362" xr:uid="{00000000-0005-0000-0000-0000D3090000}"/>
    <cellStyle name="Calculation 2 3 25 3" xfId="14363" xr:uid="{00000000-0005-0000-0000-0000D4090000}"/>
    <cellStyle name="Calculation 2 3 25 4" xfId="14364" xr:uid="{00000000-0005-0000-0000-0000D5090000}"/>
    <cellStyle name="Calculation 2 3 25 5" xfId="14365" xr:uid="{00000000-0005-0000-0000-0000D6090000}"/>
    <cellStyle name="Calculation 2 3 25 6" xfId="14366" xr:uid="{00000000-0005-0000-0000-0000D7090000}"/>
    <cellStyle name="Calculation 2 3 25 7" xfId="14367" xr:uid="{00000000-0005-0000-0000-0000D8090000}"/>
    <cellStyle name="Calculation 2 3 26" xfId="263" xr:uid="{00000000-0005-0000-0000-0000D9090000}"/>
    <cellStyle name="Calculation 2 3 26 2" xfId="11986" xr:uid="{00000000-0005-0000-0000-0000DA090000}"/>
    <cellStyle name="Calculation 2 3 26 2 2" xfId="14368" xr:uid="{00000000-0005-0000-0000-0000DB090000}"/>
    <cellStyle name="Calculation 2 3 26 2 3" xfId="14369" xr:uid="{00000000-0005-0000-0000-0000DC090000}"/>
    <cellStyle name="Calculation 2 3 26 2 4" xfId="14370" xr:uid="{00000000-0005-0000-0000-0000DD090000}"/>
    <cellStyle name="Calculation 2 3 26 2 5" xfId="14371" xr:uid="{00000000-0005-0000-0000-0000DE090000}"/>
    <cellStyle name="Calculation 2 3 26 2 6" xfId="14372" xr:uid="{00000000-0005-0000-0000-0000DF090000}"/>
    <cellStyle name="Calculation 2 3 26 3" xfId="14373" xr:uid="{00000000-0005-0000-0000-0000E0090000}"/>
    <cellStyle name="Calculation 2 3 26 4" xfId="14374" xr:uid="{00000000-0005-0000-0000-0000E1090000}"/>
    <cellStyle name="Calculation 2 3 26 5" xfId="14375" xr:uid="{00000000-0005-0000-0000-0000E2090000}"/>
    <cellStyle name="Calculation 2 3 26 6" xfId="14376" xr:uid="{00000000-0005-0000-0000-0000E3090000}"/>
    <cellStyle name="Calculation 2 3 26 7" xfId="14377" xr:uid="{00000000-0005-0000-0000-0000E4090000}"/>
    <cellStyle name="Calculation 2 3 27" xfId="264" xr:uid="{00000000-0005-0000-0000-0000E5090000}"/>
    <cellStyle name="Calculation 2 3 27 2" xfId="12069" xr:uid="{00000000-0005-0000-0000-0000E6090000}"/>
    <cellStyle name="Calculation 2 3 27 2 2" xfId="14378" xr:uid="{00000000-0005-0000-0000-0000E7090000}"/>
    <cellStyle name="Calculation 2 3 27 2 3" xfId="14379" xr:uid="{00000000-0005-0000-0000-0000E8090000}"/>
    <cellStyle name="Calculation 2 3 27 2 4" xfId="14380" xr:uid="{00000000-0005-0000-0000-0000E9090000}"/>
    <cellStyle name="Calculation 2 3 27 2 5" xfId="14381" xr:uid="{00000000-0005-0000-0000-0000EA090000}"/>
    <cellStyle name="Calculation 2 3 27 2 6" xfId="14382" xr:uid="{00000000-0005-0000-0000-0000EB090000}"/>
    <cellStyle name="Calculation 2 3 27 3" xfId="14383" xr:uid="{00000000-0005-0000-0000-0000EC090000}"/>
    <cellStyle name="Calculation 2 3 27 4" xfId="14384" xr:uid="{00000000-0005-0000-0000-0000ED090000}"/>
    <cellStyle name="Calculation 2 3 27 5" xfId="14385" xr:uid="{00000000-0005-0000-0000-0000EE090000}"/>
    <cellStyle name="Calculation 2 3 27 6" xfId="14386" xr:uid="{00000000-0005-0000-0000-0000EF090000}"/>
    <cellStyle name="Calculation 2 3 27 7" xfId="14387" xr:uid="{00000000-0005-0000-0000-0000F0090000}"/>
    <cellStyle name="Calculation 2 3 28" xfId="265" xr:uid="{00000000-0005-0000-0000-0000F1090000}"/>
    <cellStyle name="Calculation 2 3 28 2" xfId="12151" xr:uid="{00000000-0005-0000-0000-0000F2090000}"/>
    <cellStyle name="Calculation 2 3 28 2 2" xfId="14388" xr:uid="{00000000-0005-0000-0000-0000F3090000}"/>
    <cellStyle name="Calculation 2 3 28 2 3" xfId="14389" xr:uid="{00000000-0005-0000-0000-0000F4090000}"/>
    <cellStyle name="Calculation 2 3 28 2 4" xfId="14390" xr:uid="{00000000-0005-0000-0000-0000F5090000}"/>
    <cellStyle name="Calculation 2 3 28 2 5" xfId="14391" xr:uid="{00000000-0005-0000-0000-0000F6090000}"/>
    <cellStyle name="Calculation 2 3 28 2 6" xfId="14392" xr:uid="{00000000-0005-0000-0000-0000F7090000}"/>
    <cellStyle name="Calculation 2 3 28 3" xfId="14393" xr:uid="{00000000-0005-0000-0000-0000F8090000}"/>
    <cellStyle name="Calculation 2 3 28 4" xfId="14394" xr:uid="{00000000-0005-0000-0000-0000F9090000}"/>
    <cellStyle name="Calculation 2 3 28 5" xfId="14395" xr:uid="{00000000-0005-0000-0000-0000FA090000}"/>
    <cellStyle name="Calculation 2 3 28 6" xfId="14396" xr:uid="{00000000-0005-0000-0000-0000FB090000}"/>
    <cellStyle name="Calculation 2 3 28 7" xfId="14397" xr:uid="{00000000-0005-0000-0000-0000FC090000}"/>
    <cellStyle name="Calculation 2 3 29" xfId="266" xr:uid="{00000000-0005-0000-0000-0000FD090000}"/>
    <cellStyle name="Calculation 2 3 29 2" xfId="12231" xr:uid="{00000000-0005-0000-0000-0000FE090000}"/>
    <cellStyle name="Calculation 2 3 29 2 2" xfId="14398" xr:uid="{00000000-0005-0000-0000-0000FF090000}"/>
    <cellStyle name="Calculation 2 3 29 2 3" xfId="14399" xr:uid="{00000000-0005-0000-0000-0000000A0000}"/>
    <cellStyle name="Calculation 2 3 29 2 4" xfId="14400" xr:uid="{00000000-0005-0000-0000-0000010A0000}"/>
    <cellStyle name="Calculation 2 3 29 2 5" xfId="14401" xr:uid="{00000000-0005-0000-0000-0000020A0000}"/>
    <cellStyle name="Calculation 2 3 29 2 6" xfId="14402" xr:uid="{00000000-0005-0000-0000-0000030A0000}"/>
    <cellStyle name="Calculation 2 3 29 3" xfId="14403" xr:uid="{00000000-0005-0000-0000-0000040A0000}"/>
    <cellStyle name="Calculation 2 3 29 4" xfId="14404" xr:uid="{00000000-0005-0000-0000-0000050A0000}"/>
    <cellStyle name="Calculation 2 3 29 5" xfId="14405" xr:uid="{00000000-0005-0000-0000-0000060A0000}"/>
    <cellStyle name="Calculation 2 3 29 6" xfId="14406" xr:uid="{00000000-0005-0000-0000-0000070A0000}"/>
    <cellStyle name="Calculation 2 3 29 7" xfId="14407" xr:uid="{00000000-0005-0000-0000-0000080A0000}"/>
    <cellStyle name="Calculation 2 3 3" xfId="267" xr:uid="{00000000-0005-0000-0000-0000090A0000}"/>
    <cellStyle name="Calculation 2 3 3 2" xfId="9987" xr:uid="{00000000-0005-0000-0000-00000A0A0000}"/>
    <cellStyle name="Calculation 2 3 3 2 2" xfId="14408" xr:uid="{00000000-0005-0000-0000-00000B0A0000}"/>
    <cellStyle name="Calculation 2 3 3 2 3" xfId="14409" xr:uid="{00000000-0005-0000-0000-00000C0A0000}"/>
    <cellStyle name="Calculation 2 3 3 2 4" xfId="14410" xr:uid="{00000000-0005-0000-0000-00000D0A0000}"/>
    <cellStyle name="Calculation 2 3 3 2 5" xfId="14411" xr:uid="{00000000-0005-0000-0000-00000E0A0000}"/>
    <cellStyle name="Calculation 2 3 3 2 6" xfId="14412" xr:uid="{00000000-0005-0000-0000-00000F0A0000}"/>
    <cellStyle name="Calculation 2 3 3 3" xfId="14413" xr:uid="{00000000-0005-0000-0000-0000100A0000}"/>
    <cellStyle name="Calculation 2 3 3 4" xfId="14414" xr:uid="{00000000-0005-0000-0000-0000110A0000}"/>
    <cellStyle name="Calculation 2 3 3 5" xfId="14415" xr:uid="{00000000-0005-0000-0000-0000120A0000}"/>
    <cellStyle name="Calculation 2 3 3 6" xfId="14416" xr:uid="{00000000-0005-0000-0000-0000130A0000}"/>
    <cellStyle name="Calculation 2 3 3 7" xfId="14417" xr:uid="{00000000-0005-0000-0000-0000140A0000}"/>
    <cellStyle name="Calculation 2 3 30" xfId="268" xr:uid="{00000000-0005-0000-0000-0000150A0000}"/>
    <cellStyle name="Calculation 2 3 30 2" xfId="12309" xr:uid="{00000000-0005-0000-0000-0000160A0000}"/>
    <cellStyle name="Calculation 2 3 30 2 2" xfId="14418" xr:uid="{00000000-0005-0000-0000-0000170A0000}"/>
    <cellStyle name="Calculation 2 3 30 2 3" xfId="14419" xr:uid="{00000000-0005-0000-0000-0000180A0000}"/>
    <cellStyle name="Calculation 2 3 30 2 4" xfId="14420" xr:uid="{00000000-0005-0000-0000-0000190A0000}"/>
    <cellStyle name="Calculation 2 3 30 2 5" xfId="14421" xr:uid="{00000000-0005-0000-0000-00001A0A0000}"/>
    <cellStyle name="Calculation 2 3 30 2 6" xfId="14422" xr:uid="{00000000-0005-0000-0000-00001B0A0000}"/>
    <cellStyle name="Calculation 2 3 30 3" xfId="14423" xr:uid="{00000000-0005-0000-0000-00001C0A0000}"/>
    <cellStyle name="Calculation 2 3 30 4" xfId="14424" xr:uid="{00000000-0005-0000-0000-00001D0A0000}"/>
    <cellStyle name="Calculation 2 3 30 5" xfId="14425" xr:uid="{00000000-0005-0000-0000-00001E0A0000}"/>
    <cellStyle name="Calculation 2 3 30 6" xfId="14426" xr:uid="{00000000-0005-0000-0000-00001F0A0000}"/>
    <cellStyle name="Calculation 2 3 30 7" xfId="14427" xr:uid="{00000000-0005-0000-0000-0000200A0000}"/>
    <cellStyle name="Calculation 2 3 31" xfId="269" xr:uid="{00000000-0005-0000-0000-0000210A0000}"/>
    <cellStyle name="Calculation 2 3 31 2" xfId="12388" xr:uid="{00000000-0005-0000-0000-0000220A0000}"/>
    <cellStyle name="Calculation 2 3 31 2 2" xfId="14428" xr:uid="{00000000-0005-0000-0000-0000230A0000}"/>
    <cellStyle name="Calculation 2 3 31 2 3" xfId="14429" xr:uid="{00000000-0005-0000-0000-0000240A0000}"/>
    <cellStyle name="Calculation 2 3 31 2 4" xfId="14430" xr:uid="{00000000-0005-0000-0000-0000250A0000}"/>
    <cellStyle name="Calculation 2 3 31 2 5" xfId="14431" xr:uid="{00000000-0005-0000-0000-0000260A0000}"/>
    <cellStyle name="Calculation 2 3 31 2 6" xfId="14432" xr:uid="{00000000-0005-0000-0000-0000270A0000}"/>
    <cellStyle name="Calculation 2 3 31 3" xfId="14433" xr:uid="{00000000-0005-0000-0000-0000280A0000}"/>
    <cellStyle name="Calculation 2 3 31 4" xfId="14434" xr:uid="{00000000-0005-0000-0000-0000290A0000}"/>
    <cellStyle name="Calculation 2 3 31 5" xfId="14435" xr:uid="{00000000-0005-0000-0000-00002A0A0000}"/>
    <cellStyle name="Calculation 2 3 31 6" xfId="14436" xr:uid="{00000000-0005-0000-0000-00002B0A0000}"/>
    <cellStyle name="Calculation 2 3 31 7" xfId="14437" xr:uid="{00000000-0005-0000-0000-00002C0A0000}"/>
    <cellStyle name="Calculation 2 3 32" xfId="270" xr:uid="{00000000-0005-0000-0000-00002D0A0000}"/>
    <cellStyle name="Calculation 2 3 32 2" xfId="12467" xr:uid="{00000000-0005-0000-0000-00002E0A0000}"/>
    <cellStyle name="Calculation 2 3 32 2 2" xfId="14438" xr:uid="{00000000-0005-0000-0000-00002F0A0000}"/>
    <cellStyle name="Calculation 2 3 32 2 3" xfId="14439" xr:uid="{00000000-0005-0000-0000-0000300A0000}"/>
    <cellStyle name="Calculation 2 3 32 2 4" xfId="14440" xr:uid="{00000000-0005-0000-0000-0000310A0000}"/>
    <cellStyle name="Calculation 2 3 32 2 5" xfId="14441" xr:uid="{00000000-0005-0000-0000-0000320A0000}"/>
    <cellStyle name="Calculation 2 3 32 2 6" xfId="14442" xr:uid="{00000000-0005-0000-0000-0000330A0000}"/>
    <cellStyle name="Calculation 2 3 32 3" xfId="14443" xr:uid="{00000000-0005-0000-0000-0000340A0000}"/>
    <cellStyle name="Calculation 2 3 32 4" xfId="14444" xr:uid="{00000000-0005-0000-0000-0000350A0000}"/>
    <cellStyle name="Calculation 2 3 32 5" xfId="14445" xr:uid="{00000000-0005-0000-0000-0000360A0000}"/>
    <cellStyle name="Calculation 2 3 32 6" xfId="14446" xr:uid="{00000000-0005-0000-0000-0000370A0000}"/>
    <cellStyle name="Calculation 2 3 32 7" xfId="14447" xr:uid="{00000000-0005-0000-0000-0000380A0000}"/>
    <cellStyle name="Calculation 2 3 33" xfId="271" xr:uid="{00000000-0005-0000-0000-0000390A0000}"/>
    <cellStyle name="Calculation 2 3 33 2" xfId="12546" xr:uid="{00000000-0005-0000-0000-00003A0A0000}"/>
    <cellStyle name="Calculation 2 3 33 2 2" xfId="14448" xr:uid="{00000000-0005-0000-0000-00003B0A0000}"/>
    <cellStyle name="Calculation 2 3 33 2 3" xfId="14449" xr:uid="{00000000-0005-0000-0000-00003C0A0000}"/>
    <cellStyle name="Calculation 2 3 33 2 4" xfId="14450" xr:uid="{00000000-0005-0000-0000-00003D0A0000}"/>
    <cellStyle name="Calculation 2 3 33 2 5" xfId="14451" xr:uid="{00000000-0005-0000-0000-00003E0A0000}"/>
    <cellStyle name="Calculation 2 3 33 2 6" xfId="14452" xr:uid="{00000000-0005-0000-0000-00003F0A0000}"/>
    <cellStyle name="Calculation 2 3 33 3" xfId="14453" xr:uid="{00000000-0005-0000-0000-0000400A0000}"/>
    <cellStyle name="Calculation 2 3 33 4" xfId="14454" xr:uid="{00000000-0005-0000-0000-0000410A0000}"/>
    <cellStyle name="Calculation 2 3 33 5" xfId="14455" xr:uid="{00000000-0005-0000-0000-0000420A0000}"/>
    <cellStyle name="Calculation 2 3 33 6" xfId="14456" xr:uid="{00000000-0005-0000-0000-0000430A0000}"/>
    <cellStyle name="Calculation 2 3 33 7" xfId="14457" xr:uid="{00000000-0005-0000-0000-0000440A0000}"/>
    <cellStyle name="Calculation 2 3 34" xfId="272" xr:uid="{00000000-0005-0000-0000-0000450A0000}"/>
    <cellStyle name="Calculation 2 3 34 2" xfId="12625" xr:uid="{00000000-0005-0000-0000-0000460A0000}"/>
    <cellStyle name="Calculation 2 3 34 2 2" xfId="14458" xr:uid="{00000000-0005-0000-0000-0000470A0000}"/>
    <cellStyle name="Calculation 2 3 34 2 3" xfId="14459" xr:uid="{00000000-0005-0000-0000-0000480A0000}"/>
    <cellStyle name="Calculation 2 3 34 2 4" xfId="14460" xr:uid="{00000000-0005-0000-0000-0000490A0000}"/>
    <cellStyle name="Calculation 2 3 34 2 5" xfId="14461" xr:uid="{00000000-0005-0000-0000-00004A0A0000}"/>
    <cellStyle name="Calculation 2 3 34 2 6" xfId="14462" xr:uid="{00000000-0005-0000-0000-00004B0A0000}"/>
    <cellStyle name="Calculation 2 3 34 3" xfId="14463" xr:uid="{00000000-0005-0000-0000-00004C0A0000}"/>
    <cellStyle name="Calculation 2 3 34 4" xfId="14464" xr:uid="{00000000-0005-0000-0000-00004D0A0000}"/>
    <cellStyle name="Calculation 2 3 34 5" xfId="14465" xr:uid="{00000000-0005-0000-0000-00004E0A0000}"/>
    <cellStyle name="Calculation 2 3 34 6" xfId="14466" xr:uid="{00000000-0005-0000-0000-00004F0A0000}"/>
    <cellStyle name="Calculation 2 3 34 7" xfId="14467" xr:uid="{00000000-0005-0000-0000-0000500A0000}"/>
    <cellStyle name="Calculation 2 3 35" xfId="273" xr:uid="{00000000-0005-0000-0000-0000510A0000}"/>
    <cellStyle name="Calculation 2 3 35 2" xfId="12709" xr:uid="{00000000-0005-0000-0000-0000520A0000}"/>
    <cellStyle name="Calculation 2 3 35 2 2" xfId="14468" xr:uid="{00000000-0005-0000-0000-0000530A0000}"/>
    <cellStyle name="Calculation 2 3 35 2 3" xfId="14469" xr:uid="{00000000-0005-0000-0000-0000540A0000}"/>
    <cellStyle name="Calculation 2 3 35 2 4" xfId="14470" xr:uid="{00000000-0005-0000-0000-0000550A0000}"/>
    <cellStyle name="Calculation 2 3 35 2 5" xfId="14471" xr:uid="{00000000-0005-0000-0000-0000560A0000}"/>
    <cellStyle name="Calculation 2 3 35 2 6" xfId="14472" xr:uid="{00000000-0005-0000-0000-0000570A0000}"/>
    <cellStyle name="Calculation 2 3 35 3" xfId="14473" xr:uid="{00000000-0005-0000-0000-0000580A0000}"/>
    <cellStyle name="Calculation 2 3 35 4" xfId="14474" xr:uid="{00000000-0005-0000-0000-0000590A0000}"/>
    <cellStyle name="Calculation 2 3 35 5" xfId="14475" xr:uid="{00000000-0005-0000-0000-00005A0A0000}"/>
    <cellStyle name="Calculation 2 3 35 6" xfId="14476" xr:uid="{00000000-0005-0000-0000-00005B0A0000}"/>
    <cellStyle name="Calculation 2 3 36" xfId="3796" xr:uid="{00000000-0005-0000-0000-00005C0A0000}"/>
    <cellStyle name="Calculation 2 3 36 2" xfId="14477" xr:uid="{00000000-0005-0000-0000-00005D0A0000}"/>
    <cellStyle name="Calculation 2 3 36 3" xfId="14478" xr:uid="{00000000-0005-0000-0000-00005E0A0000}"/>
    <cellStyle name="Calculation 2 3 36 4" xfId="14479" xr:uid="{00000000-0005-0000-0000-00005F0A0000}"/>
    <cellStyle name="Calculation 2 3 36 5" xfId="14480" xr:uid="{00000000-0005-0000-0000-0000600A0000}"/>
    <cellStyle name="Calculation 2 3 36 6" xfId="14481" xr:uid="{00000000-0005-0000-0000-0000610A0000}"/>
    <cellStyle name="Calculation 2 3 37" xfId="9774" xr:uid="{00000000-0005-0000-0000-0000620A0000}"/>
    <cellStyle name="Calculation 2 3 37 2" xfId="14482" xr:uid="{00000000-0005-0000-0000-0000630A0000}"/>
    <cellStyle name="Calculation 2 3 37 3" xfId="14483" xr:uid="{00000000-0005-0000-0000-0000640A0000}"/>
    <cellStyle name="Calculation 2 3 37 4" xfId="14484" xr:uid="{00000000-0005-0000-0000-0000650A0000}"/>
    <cellStyle name="Calculation 2 3 37 5" xfId="14485" xr:uid="{00000000-0005-0000-0000-0000660A0000}"/>
    <cellStyle name="Calculation 2 3 37 6" xfId="14486" xr:uid="{00000000-0005-0000-0000-0000670A0000}"/>
    <cellStyle name="Calculation 2 3 38" xfId="14487" xr:uid="{00000000-0005-0000-0000-0000680A0000}"/>
    <cellStyle name="Calculation 2 3 39" xfId="14488" xr:uid="{00000000-0005-0000-0000-0000690A0000}"/>
    <cellStyle name="Calculation 2 3 4" xfId="274" xr:uid="{00000000-0005-0000-0000-00006A0A0000}"/>
    <cellStyle name="Calculation 2 3 4 2" xfId="10078" xr:uid="{00000000-0005-0000-0000-00006B0A0000}"/>
    <cellStyle name="Calculation 2 3 4 2 2" xfId="14489" xr:uid="{00000000-0005-0000-0000-00006C0A0000}"/>
    <cellStyle name="Calculation 2 3 4 2 3" xfId="14490" xr:uid="{00000000-0005-0000-0000-00006D0A0000}"/>
    <cellStyle name="Calculation 2 3 4 2 4" xfId="14491" xr:uid="{00000000-0005-0000-0000-00006E0A0000}"/>
    <cellStyle name="Calculation 2 3 4 2 5" xfId="14492" xr:uid="{00000000-0005-0000-0000-00006F0A0000}"/>
    <cellStyle name="Calculation 2 3 4 2 6" xfId="14493" xr:uid="{00000000-0005-0000-0000-0000700A0000}"/>
    <cellStyle name="Calculation 2 3 4 3" xfId="14494" xr:uid="{00000000-0005-0000-0000-0000710A0000}"/>
    <cellStyle name="Calculation 2 3 4 4" xfId="14495" xr:uid="{00000000-0005-0000-0000-0000720A0000}"/>
    <cellStyle name="Calculation 2 3 4 5" xfId="14496" xr:uid="{00000000-0005-0000-0000-0000730A0000}"/>
    <cellStyle name="Calculation 2 3 4 6" xfId="14497" xr:uid="{00000000-0005-0000-0000-0000740A0000}"/>
    <cellStyle name="Calculation 2 3 4 7" xfId="14498" xr:uid="{00000000-0005-0000-0000-0000750A0000}"/>
    <cellStyle name="Calculation 2 3 5" xfId="275" xr:uid="{00000000-0005-0000-0000-0000760A0000}"/>
    <cellStyle name="Calculation 2 3 5 2" xfId="10168" xr:uid="{00000000-0005-0000-0000-0000770A0000}"/>
    <cellStyle name="Calculation 2 3 5 2 2" xfId="14499" xr:uid="{00000000-0005-0000-0000-0000780A0000}"/>
    <cellStyle name="Calculation 2 3 5 2 3" xfId="14500" xr:uid="{00000000-0005-0000-0000-0000790A0000}"/>
    <cellStyle name="Calculation 2 3 5 2 4" xfId="14501" xr:uid="{00000000-0005-0000-0000-00007A0A0000}"/>
    <cellStyle name="Calculation 2 3 5 2 5" xfId="14502" xr:uid="{00000000-0005-0000-0000-00007B0A0000}"/>
    <cellStyle name="Calculation 2 3 5 2 6" xfId="14503" xr:uid="{00000000-0005-0000-0000-00007C0A0000}"/>
    <cellStyle name="Calculation 2 3 5 3" xfId="14504" xr:uid="{00000000-0005-0000-0000-00007D0A0000}"/>
    <cellStyle name="Calculation 2 3 5 4" xfId="14505" xr:uid="{00000000-0005-0000-0000-00007E0A0000}"/>
    <cellStyle name="Calculation 2 3 5 5" xfId="14506" xr:uid="{00000000-0005-0000-0000-00007F0A0000}"/>
    <cellStyle name="Calculation 2 3 5 6" xfId="14507" xr:uid="{00000000-0005-0000-0000-0000800A0000}"/>
    <cellStyle name="Calculation 2 3 5 7" xfId="14508" xr:uid="{00000000-0005-0000-0000-0000810A0000}"/>
    <cellStyle name="Calculation 2 3 6" xfId="276" xr:uid="{00000000-0005-0000-0000-0000820A0000}"/>
    <cellStyle name="Calculation 2 3 6 2" xfId="10254" xr:uid="{00000000-0005-0000-0000-0000830A0000}"/>
    <cellStyle name="Calculation 2 3 6 2 2" xfId="14509" xr:uid="{00000000-0005-0000-0000-0000840A0000}"/>
    <cellStyle name="Calculation 2 3 6 2 3" xfId="14510" xr:uid="{00000000-0005-0000-0000-0000850A0000}"/>
    <cellStyle name="Calculation 2 3 6 2 4" xfId="14511" xr:uid="{00000000-0005-0000-0000-0000860A0000}"/>
    <cellStyle name="Calculation 2 3 6 2 5" xfId="14512" xr:uid="{00000000-0005-0000-0000-0000870A0000}"/>
    <cellStyle name="Calculation 2 3 6 2 6" xfId="14513" xr:uid="{00000000-0005-0000-0000-0000880A0000}"/>
    <cellStyle name="Calculation 2 3 6 3" xfId="14514" xr:uid="{00000000-0005-0000-0000-0000890A0000}"/>
    <cellStyle name="Calculation 2 3 6 4" xfId="14515" xr:uid="{00000000-0005-0000-0000-00008A0A0000}"/>
    <cellStyle name="Calculation 2 3 6 5" xfId="14516" xr:uid="{00000000-0005-0000-0000-00008B0A0000}"/>
    <cellStyle name="Calculation 2 3 6 6" xfId="14517" xr:uid="{00000000-0005-0000-0000-00008C0A0000}"/>
    <cellStyle name="Calculation 2 3 6 7" xfId="14518" xr:uid="{00000000-0005-0000-0000-00008D0A0000}"/>
    <cellStyle name="Calculation 2 3 7" xfId="277" xr:uid="{00000000-0005-0000-0000-00008E0A0000}"/>
    <cellStyle name="Calculation 2 3 7 2" xfId="10342" xr:uid="{00000000-0005-0000-0000-00008F0A0000}"/>
    <cellStyle name="Calculation 2 3 7 2 2" xfId="14519" xr:uid="{00000000-0005-0000-0000-0000900A0000}"/>
    <cellStyle name="Calculation 2 3 7 2 3" xfId="14520" xr:uid="{00000000-0005-0000-0000-0000910A0000}"/>
    <cellStyle name="Calculation 2 3 7 2 4" xfId="14521" xr:uid="{00000000-0005-0000-0000-0000920A0000}"/>
    <cellStyle name="Calculation 2 3 7 2 5" xfId="14522" xr:uid="{00000000-0005-0000-0000-0000930A0000}"/>
    <cellStyle name="Calculation 2 3 7 2 6" xfId="14523" xr:uid="{00000000-0005-0000-0000-0000940A0000}"/>
    <cellStyle name="Calculation 2 3 7 3" xfId="14524" xr:uid="{00000000-0005-0000-0000-0000950A0000}"/>
    <cellStyle name="Calculation 2 3 7 4" xfId="14525" xr:uid="{00000000-0005-0000-0000-0000960A0000}"/>
    <cellStyle name="Calculation 2 3 7 5" xfId="14526" xr:uid="{00000000-0005-0000-0000-0000970A0000}"/>
    <cellStyle name="Calculation 2 3 7 6" xfId="14527" xr:uid="{00000000-0005-0000-0000-0000980A0000}"/>
    <cellStyle name="Calculation 2 3 7 7" xfId="14528" xr:uid="{00000000-0005-0000-0000-0000990A0000}"/>
    <cellStyle name="Calculation 2 3 8" xfId="278" xr:uid="{00000000-0005-0000-0000-00009A0A0000}"/>
    <cellStyle name="Calculation 2 3 8 2" xfId="10429" xr:uid="{00000000-0005-0000-0000-00009B0A0000}"/>
    <cellStyle name="Calculation 2 3 8 2 2" xfId="14529" xr:uid="{00000000-0005-0000-0000-00009C0A0000}"/>
    <cellStyle name="Calculation 2 3 8 2 3" xfId="14530" xr:uid="{00000000-0005-0000-0000-00009D0A0000}"/>
    <cellStyle name="Calculation 2 3 8 2 4" xfId="14531" xr:uid="{00000000-0005-0000-0000-00009E0A0000}"/>
    <cellStyle name="Calculation 2 3 8 2 5" xfId="14532" xr:uid="{00000000-0005-0000-0000-00009F0A0000}"/>
    <cellStyle name="Calculation 2 3 8 2 6" xfId="14533" xr:uid="{00000000-0005-0000-0000-0000A00A0000}"/>
    <cellStyle name="Calculation 2 3 8 3" xfId="14534" xr:uid="{00000000-0005-0000-0000-0000A10A0000}"/>
    <cellStyle name="Calculation 2 3 8 4" xfId="14535" xr:uid="{00000000-0005-0000-0000-0000A20A0000}"/>
    <cellStyle name="Calculation 2 3 8 5" xfId="14536" xr:uid="{00000000-0005-0000-0000-0000A30A0000}"/>
    <cellStyle name="Calculation 2 3 8 6" xfId="14537" xr:uid="{00000000-0005-0000-0000-0000A40A0000}"/>
    <cellStyle name="Calculation 2 3 8 7" xfId="14538" xr:uid="{00000000-0005-0000-0000-0000A50A0000}"/>
    <cellStyle name="Calculation 2 3 9" xfId="279" xr:uid="{00000000-0005-0000-0000-0000A60A0000}"/>
    <cellStyle name="Calculation 2 3 9 2" xfId="10518" xr:uid="{00000000-0005-0000-0000-0000A70A0000}"/>
    <cellStyle name="Calculation 2 3 9 2 2" xfId="14539" xr:uid="{00000000-0005-0000-0000-0000A80A0000}"/>
    <cellStyle name="Calculation 2 3 9 2 3" xfId="14540" xr:uid="{00000000-0005-0000-0000-0000A90A0000}"/>
    <cellStyle name="Calculation 2 3 9 2 4" xfId="14541" xr:uid="{00000000-0005-0000-0000-0000AA0A0000}"/>
    <cellStyle name="Calculation 2 3 9 2 5" xfId="14542" xr:uid="{00000000-0005-0000-0000-0000AB0A0000}"/>
    <cellStyle name="Calculation 2 3 9 2 6" xfId="14543" xr:uid="{00000000-0005-0000-0000-0000AC0A0000}"/>
    <cellStyle name="Calculation 2 3 9 3" xfId="14544" xr:uid="{00000000-0005-0000-0000-0000AD0A0000}"/>
    <cellStyle name="Calculation 2 3 9 4" xfId="14545" xr:uid="{00000000-0005-0000-0000-0000AE0A0000}"/>
    <cellStyle name="Calculation 2 3 9 5" xfId="14546" xr:uid="{00000000-0005-0000-0000-0000AF0A0000}"/>
    <cellStyle name="Calculation 2 3 9 6" xfId="14547" xr:uid="{00000000-0005-0000-0000-0000B00A0000}"/>
    <cellStyle name="Calculation 2 3 9 7" xfId="14548" xr:uid="{00000000-0005-0000-0000-0000B10A0000}"/>
    <cellStyle name="Calculation 2 30" xfId="280" xr:uid="{00000000-0005-0000-0000-0000B20A0000}"/>
    <cellStyle name="Calculation 2 30 2" xfId="10753" xr:uid="{00000000-0005-0000-0000-0000B30A0000}"/>
    <cellStyle name="Calculation 2 30 2 2" xfId="14549" xr:uid="{00000000-0005-0000-0000-0000B40A0000}"/>
    <cellStyle name="Calculation 2 30 2 3" xfId="14550" xr:uid="{00000000-0005-0000-0000-0000B50A0000}"/>
    <cellStyle name="Calculation 2 30 2 4" xfId="14551" xr:uid="{00000000-0005-0000-0000-0000B60A0000}"/>
    <cellStyle name="Calculation 2 30 2 5" xfId="14552" xr:uid="{00000000-0005-0000-0000-0000B70A0000}"/>
    <cellStyle name="Calculation 2 30 2 6" xfId="14553" xr:uid="{00000000-0005-0000-0000-0000B80A0000}"/>
    <cellStyle name="Calculation 2 30 3" xfId="14554" xr:uid="{00000000-0005-0000-0000-0000B90A0000}"/>
    <cellStyle name="Calculation 2 30 4" xfId="14555" xr:uid="{00000000-0005-0000-0000-0000BA0A0000}"/>
    <cellStyle name="Calculation 2 30 5" xfId="14556" xr:uid="{00000000-0005-0000-0000-0000BB0A0000}"/>
    <cellStyle name="Calculation 2 30 6" xfId="14557" xr:uid="{00000000-0005-0000-0000-0000BC0A0000}"/>
    <cellStyle name="Calculation 2 30 7" xfId="14558" xr:uid="{00000000-0005-0000-0000-0000BD0A0000}"/>
    <cellStyle name="Calculation 2 31" xfId="281" xr:uid="{00000000-0005-0000-0000-0000BE0A0000}"/>
    <cellStyle name="Calculation 2 31 2" xfId="9903" xr:uid="{00000000-0005-0000-0000-0000BF0A0000}"/>
    <cellStyle name="Calculation 2 31 2 2" xfId="14559" xr:uid="{00000000-0005-0000-0000-0000C00A0000}"/>
    <cellStyle name="Calculation 2 31 2 3" xfId="14560" xr:uid="{00000000-0005-0000-0000-0000C10A0000}"/>
    <cellStyle name="Calculation 2 31 2 4" xfId="14561" xr:uid="{00000000-0005-0000-0000-0000C20A0000}"/>
    <cellStyle name="Calculation 2 31 2 5" xfId="14562" xr:uid="{00000000-0005-0000-0000-0000C30A0000}"/>
    <cellStyle name="Calculation 2 31 2 6" xfId="14563" xr:uid="{00000000-0005-0000-0000-0000C40A0000}"/>
    <cellStyle name="Calculation 2 31 3" xfId="14564" xr:uid="{00000000-0005-0000-0000-0000C50A0000}"/>
    <cellStyle name="Calculation 2 31 4" xfId="14565" xr:uid="{00000000-0005-0000-0000-0000C60A0000}"/>
    <cellStyle name="Calculation 2 31 5" xfId="14566" xr:uid="{00000000-0005-0000-0000-0000C70A0000}"/>
    <cellStyle name="Calculation 2 31 6" xfId="14567" xr:uid="{00000000-0005-0000-0000-0000C80A0000}"/>
    <cellStyle name="Calculation 2 31 7" xfId="14568" xr:uid="{00000000-0005-0000-0000-0000C90A0000}"/>
    <cellStyle name="Calculation 2 32" xfId="282" xr:uid="{00000000-0005-0000-0000-0000CA0A0000}"/>
    <cellStyle name="Calculation 2 32 2" xfId="11628" xr:uid="{00000000-0005-0000-0000-0000CB0A0000}"/>
    <cellStyle name="Calculation 2 32 2 2" xfId="14569" xr:uid="{00000000-0005-0000-0000-0000CC0A0000}"/>
    <cellStyle name="Calculation 2 32 2 3" xfId="14570" xr:uid="{00000000-0005-0000-0000-0000CD0A0000}"/>
    <cellStyle name="Calculation 2 32 2 4" xfId="14571" xr:uid="{00000000-0005-0000-0000-0000CE0A0000}"/>
    <cellStyle name="Calculation 2 32 2 5" xfId="14572" xr:uid="{00000000-0005-0000-0000-0000CF0A0000}"/>
    <cellStyle name="Calculation 2 32 2 6" xfId="14573" xr:uid="{00000000-0005-0000-0000-0000D00A0000}"/>
    <cellStyle name="Calculation 2 32 3" xfId="14574" xr:uid="{00000000-0005-0000-0000-0000D10A0000}"/>
    <cellStyle name="Calculation 2 32 4" xfId="14575" xr:uid="{00000000-0005-0000-0000-0000D20A0000}"/>
    <cellStyle name="Calculation 2 32 5" xfId="14576" xr:uid="{00000000-0005-0000-0000-0000D30A0000}"/>
    <cellStyle name="Calculation 2 32 6" xfId="14577" xr:uid="{00000000-0005-0000-0000-0000D40A0000}"/>
    <cellStyle name="Calculation 2 32 7" xfId="14578" xr:uid="{00000000-0005-0000-0000-0000D50A0000}"/>
    <cellStyle name="Calculation 2 33" xfId="283" xr:uid="{00000000-0005-0000-0000-0000D60A0000}"/>
    <cellStyle name="Calculation 2 33 2" xfId="9905" xr:uid="{00000000-0005-0000-0000-0000D70A0000}"/>
    <cellStyle name="Calculation 2 33 2 2" xfId="14579" xr:uid="{00000000-0005-0000-0000-0000D80A0000}"/>
    <cellStyle name="Calculation 2 33 2 3" xfId="14580" xr:uid="{00000000-0005-0000-0000-0000D90A0000}"/>
    <cellStyle name="Calculation 2 33 2 4" xfId="14581" xr:uid="{00000000-0005-0000-0000-0000DA0A0000}"/>
    <cellStyle name="Calculation 2 33 2 5" xfId="14582" xr:uid="{00000000-0005-0000-0000-0000DB0A0000}"/>
    <cellStyle name="Calculation 2 33 2 6" xfId="14583" xr:uid="{00000000-0005-0000-0000-0000DC0A0000}"/>
    <cellStyle name="Calculation 2 33 3" xfId="14584" xr:uid="{00000000-0005-0000-0000-0000DD0A0000}"/>
    <cellStyle name="Calculation 2 33 4" xfId="14585" xr:uid="{00000000-0005-0000-0000-0000DE0A0000}"/>
    <cellStyle name="Calculation 2 33 5" xfId="14586" xr:uid="{00000000-0005-0000-0000-0000DF0A0000}"/>
    <cellStyle name="Calculation 2 33 6" xfId="14587" xr:uid="{00000000-0005-0000-0000-0000E00A0000}"/>
    <cellStyle name="Calculation 2 33 7" xfId="14588" xr:uid="{00000000-0005-0000-0000-0000E10A0000}"/>
    <cellStyle name="Calculation 2 34" xfId="284" xr:uid="{00000000-0005-0000-0000-0000E20A0000}"/>
    <cellStyle name="Calculation 2 34 2" xfId="11632" xr:uid="{00000000-0005-0000-0000-0000E30A0000}"/>
    <cellStyle name="Calculation 2 34 2 2" xfId="14589" xr:uid="{00000000-0005-0000-0000-0000E40A0000}"/>
    <cellStyle name="Calculation 2 34 2 3" xfId="14590" xr:uid="{00000000-0005-0000-0000-0000E50A0000}"/>
    <cellStyle name="Calculation 2 34 2 4" xfId="14591" xr:uid="{00000000-0005-0000-0000-0000E60A0000}"/>
    <cellStyle name="Calculation 2 34 2 5" xfId="14592" xr:uid="{00000000-0005-0000-0000-0000E70A0000}"/>
    <cellStyle name="Calculation 2 34 2 6" xfId="14593" xr:uid="{00000000-0005-0000-0000-0000E80A0000}"/>
    <cellStyle name="Calculation 2 34 3" xfId="14594" xr:uid="{00000000-0005-0000-0000-0000E90A0000}"/>
    <cellStyle name="Calculation 2 34 4" xfId="14595" xr:uid="{00000000-0005-0000-0000-0000EA0A0000}"/>
    <cellStyle name="Calculation 2 34 5" xfId="14596" xr:uid="{00000000-0005-0000-0000-0000EB0A0000}"/>
    <cellStyle name="Calculation 2 34 6" xfId="14597" xr:uid="{00000000-0005-0000-0000-0000EC0A0000}"/>
    <cellStyle name="Calculation 2 34 7" xfId="14598" xr:uid="{00000000-0005-0000-0000-0000ED0A0000}"/>
    <cellStyle name="Calculation 2 35" xfId="285" xr:uid="{00000000-0005-0000-0000-0000EE0A0000}"/>
    <cellStyle name="Calculation 2 35 2" xfId="11108" xr:uid="{00000000-0005-0000-0000-0000EF0A0000}"/>
    <cellStyle name="Calculation 2 35 2 2" xfId="14599" xr:uid="{00000000-0005-0000-0000-0000F00A0000}"/>
    <cellStyle name="Calculation 2 35 2 3" xfId="14600" xr:uid="{00000000-0005-0000-0000-0000F10A0000}"/>
    <cellStyle name="Calculation 2 35 2 4" xfId="14601" xr:uid="{00000000-0005-0000-0000-0000F20A0000}"/>
    <cellStyle name="Calculation 2 35 2 5" xfId="14602" xr:uid="{00000000-0005-0000-0000-0000F30A0000}"/>
    <cellStyle name="Calculation 2 35 2 6" xfId="14603" xr:uid="{00000000-0005-0000-0000-0000F40A0000}"/>
    <cellStyle name="Calculation 2 35 3" xfId="14604" xr:uid="{00000000-0005-0000-0000-0000F50A0000}"/>
    <cellStyle name="Calculation 2 35 4" xfId="14605" xr:uid="{00000000-0005-0000-0000-0000F60A0000}"/>
    <cellStyle name="Calculation 2 35 5" xfId="14606" xr:uid="{00000000-0005-0000-0000-0000F70A0000}"/>
    <cellStyle name="Calculation 2 35 6" xfId="14607" xr:uid="{00000000-0005-0000-0000-0000F80A0000}"/>
    <cellStyle name="Calculation 2 35 7" xfId="14608" xr:uid="{00000000-0005-0000-0000-0000F90A0000}"/>
    <cellStyle name="Calculation 2 36" xfId="286" xr:uid="{00000000-0005-0000-0000-0000FA0A0000}"/>
    <cellStyle name="Calculation 2 36 2" xfId="9983" xr:uid="{00000000-0005-0000-0000-0000FB0A0000}"/>
    <cellStyle name="Calculation 2 36 2 2" xfId="14609" xr:uid="{00000000-0005-0000-0000-0000FC0A0000}"/>
    <cellStyle name="Calculation 2 36 2 3" xfId="14610" xr:uid="{00000000-0005-0000-0000-0000FD0A0000}"/>
    <cellStyle name="Calculation 2 36 2 4" xfId="14611" xr:uid="{00000000-0005-0000-0000-0000FE0A0000}"/>
    <cellStyle name="Calculation 2 36 2 5" xfId="14612" xr:uid="{00000000-0005-0000-0000-0000FF0A0000}"/>
    <cellStyle name="Calculation 2 36 2 6" xfId="14613" xr:uid="{00000000-0005-0000-0000-0000000B0000}"/>
    <cellStyle name="Calculation 2 36 3" xfId="14614" xr:uid="{00000000-0005-0000-0000-0000010B0000}"/>
    <cellStyle name="Calculation 2 36 4" xfId="14615" xr:uid="{00000000-0005-0000-0000-0000020B0000}"/>
    <cellStyle name="Calculation 2 36 5" xfId="14616" xr:uid="{00000000-0005-0000-0000-0000030B0000}"/>
    <cellStyle name="Calculation 2 36 6" xfId="14617" xr:uid="{00000000-0005-0000-0000-0000040B0000}"/>
    <cellStyle name="Calculation 2 36 7" xfId="14618" xr:uid="{00000000-0005-0000-0000-0000050B0000}"/>
    <cellStyle name="Calculation 2 37" xfId="287" xr:uid="{00000000-0005-0000-0000-0000060B0000}"/>
    <cellStyle name="Calculation 2 37 2" xfId="9918" xr:uid="{00000000-0005-0000-0000-0000070B0000}"/>
    <cellStyle name="Calculation 2 37 2 2" xfId="14619" xr:uid="{00000000-0005-0000-0000-0000080B0000}"/>
    <cellStyle name="Calculation 2 37 2 3" xfId="14620" xr:uid="{00000000-0005-0000-0000-0000090B0000}"/>
    <cellStyle name="Calculation 2 37 2 4" xfId="14621" xr:uid="{00000000-0005-0000-0000-00000A0B0000}"/>
    <cellStyle name="Calculation 2 37 2 5" xfId="14622" xr:uid="{00000000-0005-0000-0000-00000B0B0000}"/>
    <cellStyle name="Calculation 2 37 2 6" xfId="14623" xr:uid="{00000000-0005-0000-0000-00000C0B0000}"/>
    <cellStyle name="Calculation 2 37 3" xfId="14624" xr:uid="{00000000-0005-0000-0000-00000D0B0000}"/>
    <cellStyle name="Calculation 2 37 4" xfId="14625" xr:uid="{00000000-0005-0000-0000-00000E0B0000}"/>
    <cellStyle name="Calculation 2 37 5" xfId="14626" xr:uid="{00000000-0005-0000-0000-00000F0B0000}"/>
    <cellStyle name="Calculation 2 37 6" xfId="14627" xr:uid="{00000000-0005-0000-0000-0000100B0000}"/>
    <cellStyle name="Calculation 2 37 7" xfId="14628" xr:uid="{00000000-0005-0000-0000-0000110B0000}"/>
    <cellStyle name="Calculation 2 38" xfId="288" xr:uid="{00000000-0005-0000-0000-0000120B0000}"/>
    <cellStyle name="Calculation 2 38 2" xfId="10142" xr:uid="{00000000-0005-0000-0000-0000130B0000}"/>
    <cellStyle name="Calculation 2 38 2 2" xfId="14629" xr:uid="{00000000-0005-0000-0000-0000140B0000}"/>
    <cellStyle name="Calculation 2 38 2 3" xfId="14630" xr:uid="{00000000-0005-0000-0000-0000150B0000}"/>
    <cellStyle name="Calculation 2 38 2 4" xfId="14631" xr:uid="{00000000-0005-0000-0000-0000160B0000}"/>
    <cellStyle name="Calculation 2 38 2 5" xfId="14632" xr:uid="{00000000-0005-0000-0000-0000170B0000}"/>
    <cellStyle name="Calculation 2 38 2 6" xfId="14633" xr:uid="{00000000-0005-0000-0000-0000180B0000}"/>
    <cellStyle name="Calculation 2 38 3" xfId="14634" xr:uid="{00000000-0005-0000-0000-0000190B0000}"/>
    <cellStyle name="Calculation 2 38 4" xfId="14635" xr:uid="{00000000-0005-0000-0000-00001A0B0000}"/>
    <cellStyle name="Calculation 2 38 5" xfId="14636" xr:uid="{00000000-0005-0000-0000-00001B0B0000}"/>
    <cellStyle name="Calculation 2 38 6" xfId="14637" xr:uid="{00000000-0005-0000-0000-00001C0B0000}"/>
    <cellStyle name="Calculation 2 39" xfId="289" xr:uid="{00000000-0005-0000-0000-00001D0B0000}"/>
    <cellStyle name="Calculation 2 39 2" xfId="14638" xr:uid="{00000000-0005-0000-0000-00001E0B0000}"/>
    <cellStyle name="Calculation 2 39 3" xfId="14639" xr:uid="{00000000-0005-0000-0000-00001F0B0000}"/>
    <cellStyle name="Calculation 2 39 4" xfId="14640" xr:uid="{00000000-0005-0000-0000-0000200B0000}"/>
    <cellStyle name="Calculation 2 39 5" xfId="14641" xr:uid="{00000000-0005-0000-0000-0000210B0000}"/>
    <cellStyle name="Calculation 2 39 6" xfId="14642" xr:uid="{00000000-0005-0000-0000-0000220B0000}"/>
    <cellStyle name="Calculation 2 4" xfId="290" xr:uid="{00000000-0005-0000-0000-0000230B0000}"/>
    <cellStyle name="Calculation 2 4 10" xfId="291" xr:uid="{00000000-0005-0000-0000-0000240B0000}"/>
    <cellStyle name="Calculation 2 4 10 2" xfId="10676" xr:uid="{00000000-0005-0000-0000-0000250B0000}"/>
    <cellStyle name="Calculation 2 4 10 2 2" xfId="14643" xr:uid="{00000000-0005-0000-0000-0000260B0000}"/>
    <cellStyle name="Calculation 2 4 10 2 3" xfId="14644" xr:uid="{00000000-0005-0000-0000-0000270B0000}"/>
    <cellStyle name="Calculation 2 4 10 2 4" xfId="14645" xr:uid="{00000000-0005-0000-0000-0000280B0000}"/>
    <cellStyle name="Calculation 2 4 10 2 5" xfId="14646" xr:uid="{00000000-0005-0000-0000-0000290B0000}"/>
    <cellStyle name="Calculation 2 4 10 2 6" xfId="14647" xr:uid="{00000000-0005-0000-0000-00002A0B0000}"/>
    <cellStyle name="Calculation 2 4 10 3" xfId="14648" xr:uid="{00000000-0005-0000-0000-00002B0B0000}"/>
    <cellStyle name="Calculation 2 4 10 4" xfId="14649" xr:uid="{00000000-0005-0000-0000-00002C0B0000}"/>
    <cellStyle name="Calculation 2 4 10 5" xfId="14650" xr:uid="{00000000-0005-0000-0000-00002D0B0000}"/>
    <cellStyle name="Calculation 2 4 10 6" xfId="14651" xr:uid="{00000000-0005-0000-0000-00002E0B0000}"/>
    <cellStyle name="Calculation 2 4 10 7" xfId="14652" xr:uid="{00000000-0005-0000-0000-00002F0B0000}"/>
    <cellStyle name="Calculation 2 4 11" xfId="292" xr:uid="{00000000-0005-0000-0000-0000300B0000}"/>
    <cellStyle name="Calculation 2 4 11 2" xfId="10767" xr:uid="{00000000-0005-0000-0000-0000310B0000}"/>
    <cellStyle name="Calculation 2 4 11 2 2" xfId="14653" xr:uid="{00000000-0005-0000-0000-0000320B0000}"/>
    <cellStyle name="Calculation 2 4 11 2 3" xfId="14654" xr:uid="{00000000-0005-0000-0000-0000330B0000}"/>
    <cellStyle name="Calculation 2 4 11 2 4" xfId="14655" xr:uid="{00000000-0005-0000-0000-0000340B0000}"/>
    <cellStyle name="Calculation 2 4 11 2 5" xfId="14656" xr:uid="{00000000-0005-0000-0000-0000350B0000}"/>
    <cellStyle name="Calculation 2 4 11 2 6" xfId="14657" xr:uid="{00000000-0005-0000-0000-0000360B0000}"/>
    <cellStyle name="Calculation 2 4 11 3" xfId="14658" xr:uid="{00000000-0005-0000-0000-0000370B0000}"/>
    <cellStyle name="Calculation 2 4 11 4" xfId="14659" xr:uid="{00000000-0005-0000-0000-0000380B0000}"/>
    <cellStyle name="Calculation 2 4 11 5" xfId="14660" xr:uid="{00000000-0005-0000-0000-0000390B0000}"/>
    <cellStyle name="Calculation 2 4 11 6" xfId="14661" xr:uid="{00000000-0005-0000-0000-00003A0B0000}"/>
    <cellStyle name="Calculation 2 4 11 7" xfId="14662" xr:uid="{00000000-0005-0000-0000-00003B0B0000}"/>
    <cellStyle name="Calculation 2 4 12" xfId="293" xr:uid="{00000000-0005-0000-0000-00003C0B0000}"/>
    <cellStyle name="Calculation 2 4 12 2" xfId="10854" xr:uid="{00000000-0005-0000-0000-00003D0B0000}"/>
    <cellStyle name="Calculation 2 4 12 2 2" xfId="14663" xr:uid="{00000000-0005-0000-0000-00003E0B0000}"/>
    <cellStyle name="Calculation 2 4 12 2 3" xfId="14664" xr:uid="{00000000-0005-0000-0000-00003F0B0000}"/>
    <cellStyle name="Calculation 2 4 12 2 4" xfId="14665" xr:uid="{00000000-0005-0000-0000-0000400B0000}"/>
    <cellStyle name="Calculation 2 4 12 2 5" xfId="14666" xr:uid="{00000000-0005-0000-0000-0000410B0000}"/>
    <cellStyle name="Calculation 2 4 12 2 6" xfId="14667" xr:uid="{00000000-0005-0000-0000-0000420B0000}"/>
    <cellStyle name="Calculation 2 4 12 3" xfId="14668" xr:uid="{00000000-0005-0000-0000-0000430B0000}"/>
    <cellStyle name="Calculation 2 4 12 4" xfId="14669" xr:uid="{00000000-0005-0000-0000-0000440B0000}"/>
    <cellStyle name="Calculation 2 4 12 5" xfId="14670" xr:uid="{00000000-0005-0000-0000-0000450B0000}"/>
    <cellStyle name="Calculation 2 4 12 6" xfId="14671" xr:uid="{00000000-0005-0000-0000-0000460B0000}"/>
    <cellStyle name="Calculation 2 4 12 7" xfId="14672" xr:uid="{00000000-0005-0000-0000-0000470B0000}"/>
    <cellStyle name="Calculation 2 4 13" xfId="294" xr:uid="{00000000-0005-0000-0000-0000480B0000}"/>
    <cellStyle name="Calculation 2 4 13 2" xfId="10943" xr:uid="{00000000-0005-0000-0000-0000490B0000}"/>
    <cellStyle name="Calculation 2 4 13 2 2" xfId="14673" xr:uid="{00000000-0005-0000-0000-00004A0B0000}"/>
    <cellStyle name="Calculation 2 4 13 2 3" xfId="14674" xr:uid="{00000000-0005-0000-0000-00004B0B0000}"/>
    <cellStyle name="Calculation 2 4 13 2 4" xfId="14675" xr:uid="{00000000-0005-0000-0000-00004C0B0000}"/>
    <cellStyle name="Calculation 2 4 13 2 5" xfId="14676" xr:uid="{00000000-0005-0000-0000-00004D0B0000}"/>
    <cellStyle name="Calculation 2 4 13 2 6" xfId="14677" xr:uid="{00000000-0005-0000-0000-00004E0B0000}"/>
    <cellStyle name="Calculation 2 4 13 3" xfId="14678" xr:uid="{00000000-0005-0000-0000-00004F0B0000}"/>
    <cellStyle name="Calculation 2 4 13 4" xfId="14679" xr:uid="{00000000-0005-0000-0000-0000500B0000}"/>
    <cellStyle name="Calculation 2 4 13 5" xfId="14680" xr:uid="{00000000-0005-0000-0000-0000510B0000}"/>
    <cellStyle name="Calculation 2 4 13 6" xfId="14681" xr:uid="{00000000-0005-0000-0000-0000520B0000}"/>
    <cellStyle name="Calculation 2 4 13 7" xfId="14682" xr:uid="{00000000-0005-0000-0000-0000530B0000}"/>
    <cellStyle name="Calculation 2 4 14" xfId="295" xr:uid="{00000000-0005-0000-0000-0000540B0000}"/>
    <cellStyle name="Calculation 2 4 14 2" xfId="11035" xr:uid="{00000000-0005-0000-0000-0000550B0000}"/>
    <cellStyle name="Calculation 2 4 14 2 2" xfId="14683" xr:uid="{00000000-0005-0000-0000-0000560B0000}"/>
    <cellStyle name="Calculation 2 4 14 2 3" xfId="14684" xr:uid="{00000000-0005-0000-0000-0000570B0000}"/>
    <cellStyle name="Calculation 2 4 14 2 4" xfId="14685" xr:uid="{00000000-0005-0000-0000-0000580B0000}"/>
    <cellStyle name="Calculation 2 4 14 2 5" xfId="14686" xr:uid="{00000000-0005-0000-0000-0000590B0000}"/>
    <cellStyle name="Calculation 2 4 14 2 6" xfId="14687" xr:uid="{00000000-0005-0000-0000-00005A0B0000}"/>
    <cellStyle name="Calculation 2 4 14 3" xfId="14688" xr:uid="{00000000-0005-0000-0000-00005B0B0000}"/>
    <cellStyle name="Calculation 2 4 14 4" xfId="14689" xr:uid="{00000000-0005-0000-0000-00005C0B0000}"/>
    <cellStyle name="Calculation 2 4 14 5" xfId="14690" xr:uid="{00000000-0005-0000-0000-00005D0B0000}"/>
    <cellStyle name="Calculation 2 4 14 6" xfId="14691" xr:uid="{00000000-0005-0000-0000-00005E0B0000}"/>
    <cellStyle name="Calculation 2 4 14 7" xfId="14692" xr:uid="{00000000-0005-0000-0000-00005F0B0000}"/>
    <cellStyle name="Calculation 2 4 15" xfId="296" xr:uid="{00000000-0005-0000-0000-0000600B0000}"/>
    <cellStyle name="Calculation 2 4 15 2" xfId="11118" xr:uid="{00000000-0005-0000-0000-0000610B0000}"/>
    <cellStyle name="Calculation 2 4 15 2 2" xfId="14693" xr:uid="{00000000-0005-0000-0000-0000620B0000}"/>
    <cellStyle name="Calculation 2 4 15 2 3" xfId="14694" xr:uid="{00000000-0005-0000-0000-0000630B0000}"/>
    <cellStyle name="Calculation 2 4 15 2 4" xfId="14695" xr:uid="{00000000-0005-0000-0000-0000640B0000}"/>
    <cellStyle name="Calculation 2 4 15 2 5" xfId="14696" xr:uid="{00000000-0005-0000-0000-0000650B0000}"/>
    <cellStyle name="Calculation 2 4 15 2 6" xfId="14697" xr:uid="{00000000-0005-0000-0000-0000660B0000}"/>
    <cellStyle name="Calculation 2 4 15 3" xfId="14698" xr:uid="{00000000-0005-0000-0000-0000670B0000}"/>
    <cellStyle name="Calculation 2 4 15 4" xfId="14699" xr:uid="{00000000-0005-0000-0000-0000680B0000}"/>
    <cellStyle name="Calculation 2 4 15 5" xfId="14700" xr:uid="{00000000-0005-0000-0000-0000690B0000}"/>
    <cellStyle name="Calculation 2 4 15 6" xfId="14701" xr:uid="{00000000-0005-0000-0000-00006A0B0000}"/>
    <cellStyle name="Calculation 2 4 15 7" xfId="14702" xr:uid="{00000000-0005-0000-0000-00006B0B0000}"/>
    <cellStyle name="Calculation 2 4 16" xfId="297" xr:uid="{00000000-0005-0000-0000-00006C0B0000}"/>
    <cellStyle name="Calculation 2 4 16 2" xfId="11207" xr:uid="{00000000-0005-0000-0000-00006D0B0000}"/>
    <cellStyle name="Calculation 2 4 16 2 2" xfId="14703" xr:uid="{00000000-0005-0000-0000-00006E0B0000}"/>
    <cellStyle name="Calculation 2 4 16 2 3" xfId="14704" xr:uid="{00000000-0005-0000-0000-00006F0B0000}"/>
    <cellStyle name="Calculation 2 4 16 2 4" xfId="14705" xr:uid="{00000000-0005-0000-0000-0000700B0000}"/>
    <cellStyle name="Calculation 2 4 16 2 5" xfId="14706" xr:uid="{00000000-0005-0000-0000-0000710B0000}"/>
    <cellStyle name="Calculation 2 4 16 2 6" xfId="14707" xr:uid="{00000000-0005-0000-0000-0000720B0000}"/>
    <cellStyle name="Calculation 2 4 16 3" xfId="14708" xr:uid="{00000000-0005-0000-0000-0000730B0000}"/>
    <cellStyle name="Calculation 2 4 16 4" xfId="14709" xr:uid="{00000000-0005-0000-0000-0000740B0000}"/>
    <cellStyle name="Calculation 2 4 16 5" xfId="14710" xr:uid="{00000000-0005-0000-0000-0000750B0000}"/>
    <cellStyle name="Calculation 2 4 16 6" xfId="14711" xr:uid="{00000000-0005-0000-0000-0000760B0000}"/>
    <cellStyle name="Calculation 2 4 16 7" xfId="14712" xr:uid="{00000000-0005-0000-0000-0000770B0000}"/>
    <cellStyle name="Calculation 2 4 17" xfId="298" xr:uid="{00000000-0005-0000-0000-0000780B0000}"/>
    <cellStyle name="Calculation 2 4 17 2" xfId="11293" xr:uid="{00000000-0005-0000-0000-0000790B0000}"/>
    <cellStyle name="Calculation 2 4 17 2 2" xfId="14713" xr:uid="{00000000-0005-0000-0000-00007A0B0000}"/>
    <cellStyle name="Calculation 2 4 17 2 3" xfId="14714" xr:uid="{00000000-0005-0000-0000-00007B0B0000}"/>
    <cellStyle name="Calculation 2 4 17 2 4" xfId="14715" xr:uid="{00000000-0005-0000-0000-00007C0B0000}"/>
    <cellStyle name="Calculation 2 4 17 2 5" xfId="14716" xr:uid="{00000000-0005-0000-0000-00007D0B0000}"/>
    <cellStyle name="Calculation 2 4 17 2 6" xfId="14717" xr:uid="{00000000-0005-0000-0000-00007E0B0000}"/>
    <cellStyle name="Calculation 2 4 17 3" xfId="14718" xr:uid="{00000000-0005-0000-0000-00007F0B0000}"/>
    <cellStyle name="Calculation 2 4 17 4" xfId="14719" xr:uid="{00000000-0005-0000-0000-0000800B0000}"/>
    <cellStyle name="Calculation 2 4 17 5" xfId="14720" xr:uid="{00000000-0005-0000-0000-0000810B0000}"/>
    <cellStyle name="Calculation 2 4 17 6" xfId="14721" xr:uid="{00000000-0005-0000-0000-0000820B0000}"/>
    <cellStyle name="Calculation 2 4 17 7" xfId="14722" xr:uid="{00000000-0005-0000-0000-0000830B0000}"/>
    <cellStyle name="Calculation 2 4 18" xfId="299" xr:uid="{00000000-0005-0000-0000-0000840B0000}"/>
    <cellStyle name="Calculation 2 4 18 2" xfId="11380" xr:uid="{00000000-0005-0000-0000-0000850B0000}"/>
    <cellStyle name="Calculation 2 4 18 2 2" xfId="14723" xr:uid="{00000000-0005-0000-0000-0000860B0000}"/>
    <cellStyle name="Calculation 2 4 18 2 3" xfId="14724" xr:uid="{00000000-0005-0000-0000-0000870B0000}"/>
    <cellStyle name="Calculation 2 4 18 2 4" xfId="14725" xr:uid="{00000000-0005-0000-0000-0000880B0000}"/>
    <cellStyle name="Calculation 2 4 18 2 5" xfId="14726" xr:uid="{00000000-0005-0000-0000-0000890B0000}"/>
    <cellStyle name="Calculation 2 4 18 2 6" xfId="14727" xr:uid="{00000000-0005-0000-0000-00008A0B0000}"/>
    <cellStyle name="Calculation 2 4 18 3" xfId="14728" xr:uid="{00000000-0005-0000-0000-00008B0B0000}"/>
    <cellStyle name="Calculation 2 4 18 4" xfId="14729" xr:uid="{00000000-0005-0000-0000-00008C0B0000}"/>
    <cellStyle name="Calculation 2 4 18 5" xfId="14730" xr:uid="{00000000-0005-0000-0000-00008D0B0000}"/>
    <cellStyle name="Calculation 2 4 18 6" xfId="14731" xr:uid="{00000000-0005-0000-0000-00008E0B0000}"/>
    <cellStyle name="Calculation 2 4 18 7" xfId="14732" xr:uid="{00000000-0005-0000-0000-00008F0B0000}"/>
    <cellStyle name="Calculation 2 4 19" xfId="300" xr:uid="{00000000-0005-0000-0000-0000900B0000}"/>
    <cellStyle name="Calculation 2 4 19 2" xfId="11467" xr:uid="{00000000-0005-0000-0000-0000910B0000}"/>
    <cellStyle name="Calculation 2 4 19 2 2" xfId="14733" xr:uid="{00000000-0005-0000-0000-0000920B0000}"/>
    <cellStyle name="Calculation 2 4 19 2 3" xfId="14734" xr:uid="{00000000-0005-0000-0000-0000930B0000}"/>
    <cellStyle name="Calculation 2 4 19 2 4" xfId="14735" xr:uid="{00000000-0005-0000-0000-0000940B0000}"/>
    <cellStyle name="Calculation 2 4 19 2 5" xfId="14736" xr:uid="{00000000-0005-0000-0000-0000950B0000}"/>
    <cellStyle name="Calculation 2 4 19 2 6" xfId="14737" xr:uid="{00000000-0005-0000-0000-0000960B0000}"/>
    <cellStyle name="Calculation 2 4 19 3" xfId="14738" xr:uid="{00000000-0005-0000-0000-0000970B0000}"/>
    <cellStyle name="Calculation 2 4 19 4" xfId="14739" xr:uid="{00000000-0005-0000-0000-0000980B0000}"/>
    <cellStyle name="Calculation 2 4 19 5" xfId="14740" xr:uid="{00000000-0005-0000-0000-0000990B0000}"/>
    <cellStyle name="Calculation 2 4 19 6" xfId="14741" xr:uid="{00000000-0005-0000-0000-00009A0B0000}"/>
    <cellStyle name="Calculation 2 4 19 7" xfId="14742" xr:uid="{00000000-0005-0000-0000-00009B0B0000}"/>
    <cellStyle name="Calculation 2 4 2" xfId="301" xr:uid="{00000000-0005-0000-0000-00009C0B0000}"/>
    <cellStyle name="Calculation 2 4 2 2" xfId="9973" xr:uid="{00000000-0005-0000-0000-00009D0B0000}"/>
    <cellStyle name="Calculation 2 4 2 2 2" xfId="14743" xr:uid="{00000000-0005-0000-0000-00009E0B0000}"/>
    <cellStyle name="Calculation 2 4 2 2 3" xfId="14744" xr:uid="{00000000-0005-0000-0000-00009F0B0000}"/>
    <cellStyle name="Calculation 2 4 2 2 4" xfId="14745" xr:uid="{00000000-0005-0000-0000-0000A00B0000}"/>
    <cellStyle name="Calculation 2 4 2 2 5" xfId="14746" xr:uid="{00000000-0005-0000-0000-0000A10B0000}"/>
    <cellStyle name="Calculation 2 4 2 2 6" xfId="14747" xr:uid="{00000000-0005-0000-0000-0000A20B0000}"/>
    <cellStyle name="Calculation 2 4 2 3" xfId="14748" xr:uid="{00000000-0005-0000-0000-0000A30B0000}"/>
    <cellStyle name="Calculation 2 4 2 4" xfId="14749" xr:uid="{00000000-0005-0000-0000-0000A40B0000}"/>
    <cellStyle name="Calculation 2 4 2 5" xfId="14750" xr:uid="{00000000-0005-0000-0000-0000A50B0000}"/>
    <cellStyle name="Calculation 2 4 2 6" xfId="14751" xr:uid="{00000000-0005-0000-0000-0000A60B0000}"/>
    <cellStyle name="Calculation 2 4 2 7" xfId="14752" xr:uid="{00000000-0005-0000-0000-0000A70B0000}"/>
    <cellStyle name="Calculation 2 4 20" xfId="302" xr:uid="{00000000-0005-0000-0000-0000A80B0000}"/>
    <cellStyle name="Calculation 2 4 20 2" xfId="11555" xr:uid="{00000000-0005-0000-0000-0000A90B0000}"/>
    <cellStyle name="Calculation 2 4 20 2 2" xfId="14753" xr:uid="{00000000-0005-0000-0000-0000AA0B0000}"/>
    <cellStyle name="Calculation 2 4 20 2 3" xfId="14754" xr:uid="{00000000-0005-0000-0000-0000AB0B0000}"/>
    <cellStyle name="Calculation 2 4 20 2 4" xfId="14755" xr:uid="{00000000-0005-0000-0000-0000AC0B0000}"/>
    <cellStyle name="Calculation 2 4 20 2 5" xfId="14756" xr:uid="{00000000-0005-0000-0000-0000AD0B0000}"/>
    <cellStyle name="Calculation 2 4 20 2 6" xfId="14757" xr:uid="{00000000-0005-0000-0000-0000AE0B0000}"/>
    <cellStyle name="Calculation 2 4 20 3" xfId="14758" xr:uid="{00000000-0005-0000-0000-0000AF0B0000}"/>
    <cellStyle name="Calculation 2 4 20 4" xfId="14759" xr:uid="{00000000-0005-0000-0000-0000B00B0000}"/>
    <cellStyle name="Calculation 2 4 20 5" xfId="14760" xr:uid="{00000000-0005-0000-0000-0000B10B0000}"/>
    <cellStyle name="Calculation 2 4 20 6" xfId="14761" xr:uid="{00000000-0005-0000-0000-0000B20B0000}"/>
    <cellStyle name="Calculation 2 4 20 7" xfId="14762" xr:uid="{00000000-0005-0000-0000-0000B30B0000}"/>
    <cellStyle name="Calculation 2 4 21" xfId="303" xr:uid="{00000000-0005-0000-0000-0000B40B0000}"/>
    <cellStyle name="Calculation 2 4 21 2" xfId="11641" xr:uid="{00000000-0005-0000-0000-0000B50B0000}"/>
    <cellStyle name="Calculation 2 4 21 2 2" xfId="14763" xr:uid="{00000000-0005-0000-0000-0000B60B0000}"/>
    <cellStyle name="Calculation 2 4 21 2 3" xfId="14764" xr:uid="{00000000-0005-0000-0000-0000B70B0000}"/>
    <cellStyle name="Calculation 2 4 21 2 4" xfId="14765" xr:uid="{00000000-0005-0000-0000-0000B80B0000}"/>
    <cellStyle name="Calculation 2 4 21 2 5" xfId="14766" xr:uid="{00000000-0005-0000-0000-0000B90B0000}"/>
    <cellStyle name="Calculation 2 4 21 2 6" xfId="14767" xr:uid="{00000000-0005-0000-0000-0000BA0B0000}"/>
    <cellStyle name="Calculation 2 4 21 3" xfId="14768" xr:uid="{00000000-0005-0000-0000-0000BB0B0000}"/>
    <cellStyle name="Calculation 2 4 21 4" xfId="14769" xr:uid="{00000000-0005-0000-0000-0000BC0B0000}"/>
    <cellStyle name="Calculation 2 4 21 5" xfId="14770" xr:uid="{00000000-0005-0000-0000-0000BD0B0000}"/>
    <cellStyle name="Calculation 2 4 21 6" xfId="14771" xr:uid="{00000000-0005-0000-0000-0000BE0B0000}"/>
    <cellStyle name="Calculation 2 4 21 7" xfId="14772" xr:uid="{00000000-0005-0000-0000-0000BF0B0000}"/>
    <cellStyle name="Calculation 2 4 22" xfId="304" xr:uid="{00000000-0005-0000-0000-0000C00B0000}"/>
    <cellStyle name="Calculation 2 4 22 2" xfId="11724" xr:uid="{00000000-0005-0000-0000-0000C10B0000}"/>
    <cellStyle name="Calculation 2 4 22 2 2" xfId="14773" xr:uid="{00000000-0005-0000-0000-0000C20B0000}"/>
    <cellStyle name="Calculation 2 4 22 2 3" xfId="14774" xr:uid="{00000000-0005-0000-0000-0000C30B0000}"/>
    <cellStyle name="Calculation 2 4 22 2 4" xfId="14775" xr:uid="{00000000-0005-0000-0000-0000C40B0000}"/>
    <cellStyle name="Calculation 2 4 22 2 5" xfId="14776" xr:uid="{00000000-0005-0000-0000-0000C50B0000}"/>
    <cellStyle name="Calculation 2 4 22 2 6" xfId="14777" xr:uid="{00000000-0005-0000-0000-0000C60B0000}"/>
    <cellStyle name="Calculation 2 4 22 3" xfId="14778" xr:uid="{00000000-0005-0000-0000-0000C70B0000}"/>
    <cellStyle name="Calculation 2 4 22 4" xfId="14779" xr:uid="{00000000-0005-0000-0000-0000C80B0000}"/>
    <cellStyle name="Calculation 2 4 22 5" xfId="14780" xr:uid="{00000000-0005-0000-0000-0000C90B0000}"/>
    <cellStyle name="Calculation 2 4 22 6" xfId="14781" xr:uid="{00000000-0005-0000-0000-0000CA0B0000}"/>
    <cellStyle name="Calculation 2 4 22 7" xfId="14782" xr:uid="{00000000-0005-0000-0000-0000CB0B0000}"/>
    <cellStyle name="Calculation 2 4 23" xfId="305" xr:uid="{00000000-0005-0000-0000-0000CC0B0000}"/>
    <cellStyle name="Calculation 2 4 23 2" xfId="11806" xr:uid="{00000000-0005-0000-0000-0000CD0B0000}"/>
    <cellStyle name="Calculation 2 4 23 2 2" xfId="14783" xr:uid="{00000000-0005-0000-0000-0000CE0B0000}"/>
    <cellStyle name="Calculation 2 4 23 2 3" xfId="14784" xr:uid="{00000000-0005-0000-0000-0000CF0B0000}"/>
    <cellStyle name="Calculation 2 4 23 2 4" xfId="14785" xr:uid="{00000000-0005-0000-0000-0000D00B0000}"/>
    <cellStyle name="Calculation 2 4 23 2 5" xfId="14786" xr:uid="{00000000-0005-0000-0000-0000D10B0000}"/>
    <cellStyle name="Calculation 2 4 23 2 6" xfId="14787" xr:uid="{00000000-0005-0000-0000-0000D20B0000}"/>
    <cellStyle name="Calculation 2 4 23 3" xfId="14788" xr:uid="{00000000-0005-0000-0000-0000D30B0000}"/>
    <cellStyle name="Calculation 2 4 23 4" xfId="14789" xr:uid="{00000000-0005-0000-0000-0000D40B0000}"/>
    <cellStyle name="Calculation 2 4 23 5" xfId="14790" xr:uid="{00000000-0005-0000-0000-0000D50B0000}"/>
    <cellStyle name="Calculation 2 4 23 6" xfId="14791" xr:uid="{00000000-0005-0000-0000-0000D60B0000}"/>
    <cellStyle name="Calculation 2 4 23 7" xfId="14792" xr:uid="{00000000-0005-0000-0000-0000D70B0000}"/>
    <cellStyle name="Calculation 2 4 24" xfId="306" xr:uid="{00000000-0005-0000-0000-0000D80B0000}"/>
    <cellStyle name="Calculation 2 4 24 2" xfId="11890" xr:uid="{00000000-0005-0000-0000-0000D90B0000}"/>
    <cellStyle name="Calculation 2 4 24 2 2" xfId="14793" xr:uid="{00000000-0005-0000-0000-0000DA0B0000}"/>
    <cellStyle name="Calculation 2 4 24 2 3" xfId="14794" xr:uid="{00000000-0005-0000-0000-0000DB0B0000}"/>
    <cellStyle name="Calculation 2 4 24 2 4" xfId="14795" xr:uid="{00000000-0005-0000-0000-0000DC0B0000}"/>
    <cellStyle name="Calculation 2 4 24 2 5" xfId="14796" xr:uid="{00000000-0005-0000-0000-0000DD0B0000}"/>
    <cellStyle name="Calculation 2 4 24 2 6" xfId="14797" xr:uid="{00000000-0005-0000-0000-0000DE0B0000}"/>
    <cellStyle name="Calculation 2 4 24 3" xfId="14798" xr:uid="{00000000-0005-0000-0000-0000DF0B0000}"/>
    <cellStyle name="Calculation 2 4 24 4" xfId="14799" xr:uid="{00000000-0005-0000-0000-0000E00B0000}"/>
    <cellStyle name="Calculation 2 4 24 5" xfId="14800" xr:uid="{00000000-0005-0000-0000-0000E10B0000}"/>
    <cellStyle name="Calculation 2 4 24 6" xfId="14801" xr:uid="{00000000-0005-0000-0000-0000E20B0000}"/>
    <cellStyle name="Calculation 2 4 24 7" xfId="14802" xr:uid="{00000000-0005-0000-0000-0000E30B0000}"/>
    <cellStyle name="Calculation 2 4 25" xfId="307" xr:uid="{00000000-0005-0000-0000-0000E40B0000}"/>
    <cellStyle name="Calculation 2 4 25 2" xfId="11974" xr:uid="{00000000-0005-0000-0000-0000E50B0000}"/>
    <cellStyle name="Calculation 2 4 25 2 2" xfId="14803" xr:uid="{00000000-0005-0000-0000-0000E60B0000}"/>
    <cellStyle name="Calculation 2 4 25 2 3" xfId="14804" xr:uid="{00000000-0005-0000-0000-0000E70B0000}"/>
    <cellStyle name="Calculation 2 4 25 2 4" xfId="14805" xr:uid="{00000000-0005-0000-0000-0000E80B0000}"/>
    <cellStyle name="Calculation 2 4 25 2 5" xfId="14806" xr:uid="{00000000-0005-0000-0000-0000E90B0000}"/>
    <cellStyle name="Calculation 2 4 25 2 6" xfId="14807" xr:uid="{00000000-0005-0000-0000-0000EA0B0000}"/>
    <cellStyle name="Calculation 2 4 25 3" xfId="14808" xr:uid="{00000000-0005-0000-0000-0000EB0B0000}"/>
    <cellStyle name="Calculation 2 4 25 4" xfId="14809" xr:uid="{00000000-0005-0000-0000-0000EC0B0000}"/>
    <cellStyle name="Calculation 2 4 25 5" xfId="14810" xr:uid="{00000000-0005-0000-0000-0000ED0B0000}"/>
    <cellStyle name="Calculation 2 4 25 6" xfId="14811" xr:uid="{00000000-0005-0000-0000-0000EE0B0000}"/>
    <cellStyle name="Calculation 2 4 25 7" xfId="14812" xr:uid="{00000000-0005-0000-0000-0000EF0B0000}"/>
    <cellStyle name="Calculation 2 4 26" xfId="308" xr:uid="{00000000-0005-0000-0000-0000F00B0000}"/>
    <cellStyle name="Calculation 2 4 26 2" xfId="12057" xr:uid="{00000000-0005-0000-0000-0000F10B0000}"/>
    <cellStyle name="Calculation 2 4 26 2 2" xfId="14813" xr:uid="{00000000-0005-0000-0000-0000F20B0000}"/>
    <cellStyle name="Calculation 2 4 26 2 3" xfId="14814" xr:uid="{00000000-0005-0000-0000-0000F30B0000}"/>
    <cellStyle name="Calculation 2 4 26 2 4" xfId="14815" xr:uid="{00000000-0005-0000-0000-0000F40B0000}"/>
    <cellStyle name="Calculation 2 4 26 2 5" xfId="14816" xr:uid="{00000000-0005-0000-0000-0000F50B0000}"/>
    <cellStyle name="Calculation 2 4 26 2 6" xfId="14817" xr:uid="{00000000-0005-0000-0000-0000F60B0000}"/>
    <cellStyle name="Calculation 2 4 26 3" xfId="14818" xr:uid="{00000000-0005-0000-0000-0000F70B0000}"/>
    <cellStyle name="Calculation 2 4 26 4" xfId="14819" xr:uid="{00000000-0005-0000-0000-0000F80B0000}"/>
    <cellStyle name="Calculation 2 4 26 5" xfId="14820" xr:uid="{00000000-0005-0000-0000-0000F90B0000}"/>
    <cellStyle name="Calculation 2 4 26 6" xfId="14821" xr:uid="{00000000-0005-0000-0000-0000FA0B0000}"/>
    <cellStyle name="Calculation 2 4 26 7" xfId="14822" xr:uid="{00000000-0005-0000-0000-0000FB0B0000}"/>
    <cellStyle name="Calculation 2 4 27" xfId="309" xr:uid="{00000000-0005-0000-0000-0000FC0B0000}"/>
    <cellStyle name="Calculation 2 4 27 2" xfId="12140" xr:uid="{00000000-0005-0000-0000-0000FD0B0000}"/>
    <cellStyle name="Calculation 2 4 27 2 2" xfId="14823" xr:uid="{00000000-0005-0000-0000-0000FE0B0000}"/>
    <cellStyle name="Calculation 2 4 27 2 3" xfId="14824" xr:uid="{00000000-0005-0000-0000-0000FF0B0000}"/>
    <cellStyle name="Calculation 2 4 27 2 4" xfId="14825" xr:uid="{00000000-0005-0000-0000-0000000C0000}"/>
    <cellStyle name="Calculation 2 4 27 2 5" xfId="14826" xr:uid="{00000000-0005-0000-0000-0000010C0000}"/>
    <cellStyle name="Calculation 2 4 27 2 6" xfId="14827" xr:uid="{00000000-0005-0000-0000-0000020C0000}"/>
    <cellStyle name="Calculation 2 4 27 3" xfId="14828" xr:uid="{00000000-0005-0000-0000-0000030C0000}"/>
    <cellStyle name="Calculation 2 4 27 4" xfId="14829" xr:uid="{00000000-0005-0000-0000-0000040C0000}"/>
    <cellStyle name="Calculation 2 4 27 5" xfId="14830" xr:uid="{00000000-0005-0000-0000-0000050C0000}"/>
    <cellStyle name="Calculation 2 4 27 6" xfId="14831" xr:uid="{00000000-0005-0000-0000-0000060C0000}"/>
    <cellStyle name="Calculation 2 4 27 7" xfId="14832" xr:uid="{00000000-0005-0000-0000-0000070C0000}"/>
    <cellStyle name="Calculation 2 4 28" xfId="310" xr:uid="{00000000-0005-0000-0000-0000080C0000}"/>
    <cellStyle name="Calculation 2 4 28 2" xfId="12219" xr:uid="{00000000-0005-0000-0000-0000090C0000}"/>
    <cellStyle name="Calculation 2 4 28 2 2" xfId="14833" xr:uid="{00000000-0005-0000-0000-00000A0C0000}"/>
    <cellStyle name="Calculation 2 4 28 2 3" xfId="14834" xr:uid="{00000000-0005-0000-0000-00000B0C0000}"/>
    <cellStyle name="Calculation 2 4 28 2 4" xfId="14835" xr:uid="{00000000-0005-0000-0000-00000C0C0000}"/>
    <cellStyle name="Calculation 2 4 28 2 5" xfId="14836" xr:uid="{00000000-0005-0000-0000-00000D0C0000}"/>
    <cellStyle name="Calculation 2 4 28 2 6" xfId="14837" xr:uid="{00000000-0005-0000-0000-00000E0C0000}"/>
    <cellStyle name="Calculation 2 4 28 3" xfId="14838" xr:uid="{00000000-0005-0000-0000-00000F0C0000}"/>
    <cellStyle name="Calculation 2 4 28 4" xfId="14839" xr:uid="{00000000-0005-0000-0000-0000100C0000}"/>
    <cellStyle name="Calculation 2 4 28 5" xfId="14840" xr:uid="{00000000-0005-0000-0000-0000110C0000}"/>
    <cellStyle name="Calculation 2 4 28 6" xfId="14841" xr:uid="{00000000-0005-0000-0000-0000120C0000}"/>
    <cellStyle name="Calculation 2 4 28 7" xfId="14842" xr:uid="{00000000-0005-0000-0000-0000130C0000}"/>
    <cellStyle name="Calculation 2 4 29" xfId="311" xr:uid="{00000000-0005-0000-0000-0000140C0000}"/>
    <cellStyle name="Calculation 2 4 29 2" xfId="12298" xr:uid="{00000000-0005-0000-0000-0000150C0000}"/>
    <cellStyle name="Calculation 2 4 29 2 2" xfId="14843" xr:uid="{00000000-0005-0000-0000-0000160C0000}"/>
    <cellStyle name="Calculation 2 4 29 2 3" xfId="14844" xr:uid="{00000000-0005-0000-0000-0000170C0000}"/>
    <cellStyle name="Calculation 2 4 29 2 4" xfId="14845" xr:uid="{00000000-0005-0000-0000-0000180C0000}"/>
    <cellStyle name="Calculation 2 4 29 2 5" xfId="14846" xr:uid="{00000000-0005-0000-0000-0000190C0000}"/>
    <cellStyle name="Calculation 2 4 29 2 6" xfId="14847" xr:uid="{00000000-0005-0000-0000-00001A0C0000}"/>
    <cellStyle name="Calculation 2 4 29 3" xfId="14848" xr:uid="{00000000-0005-0000-0000-00001B0C0000}"/>
    <cellStyle name="Calculation 2 4 29 4" xfId="14849" xr:uid="{00000000-0005-0000-0000-00001C0C0000}"/>
    <cellStyle name="Calculation 2 4 29 5" xfId="14850" xr:uid="{00000000-0005-0000-0000-00001D0C0000}"/>
    <cellStyle name="Calculation 2 4 29 6" xfId="14851" xr:uid="{00000000-0005-0000-0000-00001E0C0000}"/>
    <cellStyle name="Calculation 2 4 29 7" xfId="14852" xr:uid="{00000000-0005-0000-0000-00001F0C0000}"/>
    <cellStyle name="Calculation 2 4 3" xfId="312" xr:uid="{00000000-0005-0000-0000-0000200C0000}"/>
    <cellStyle name="Calculation 2 4 3 2" xfId="10064" xr:uid="{00000000-0005-0000-0000-0000210C0000}"/>
    <cellStyle name="Calculation 2 4 3 2 2" xfId="14853" xr:uid="{00000000-0005-0000-0000-0000220C0000}"/>
    <cellStyle name="Calculation 2 4 3 2 3" xfId="14854" xr:uid="{00000000-0005-0000-0000-0000230C0000}"/>
    <cellStyle name="Calculation 2 4 3 2 4" xfId="14855" xr:uid="{00000000-0005-0000-0000-0000240C0000}"/>
    <cellStyle name="Calculation 2 4 3 2 5" xfId="14856" xr:uid="{00000000-0005-0000-0000-0000250C0000}"/>
    <cellStyle name="Calculation 2 4 3 2 6" xfId="14857" xr:uid="{00000000-0005-0000-0000-0000260C0000}"/>
    <cellStyle name="Calculation 2 4 3 3" xfId="14858" xr:uid="{00000000-0005-0000-0000-0000270C0000}"/>
    <cellStyle name="Calculation 2 4 3 4" xfId="14859" xr:uid="{00000000-0005-0000-0000-0000280C0000}"/>
    <cellStyle name="Calculation 2 4 3 5" xfId="14860" xr:uid="{00000000-0005-0000-0000-0000290C0000}"/>
    <cellStyle name="Calculation 2 4 3 6" xfId="14861" xr:uid="{00000000-0005-0000-0000-00002A0C0000}"/>
    <cellStyle name="Calculation 2 4 3 7" xfId="14862" xr:uid="{00000000-0005-0000-0000-00002B0C0000}"/>
    <cellStyle name="Calculation 2 4 30" xfId="313" xr:uid="{00000000-0005-0000-0000-00002C0C0000}"/>
    <cellStyle name="Calculation 2 4 30 2" xfId="12377" xr:uid="{00000000-0005-0000-0000-00002D0C0000}"/>
    <cellStyle name="Calculation 2 4 30 2 2" xfId="14863" xr:uid="{00000000-0005-0000-0000-00002E0C0000}"/>
    <cellStyle name="Calculation 2 4 30 2 3" xfId="14864" xr:uid="{00000000-0005-0000-0000-00002F0C0000}"/>
    <cellStyle name="Calculation 2 4 30 2 4" xfId="14865" xr:uid="{00000000-0005-0000-0000-0000300C0000}"/>
    <cellStyle name="Calculation 2 4 30 2 5" xfId="14866" xr:uid="{00000000-0005-0000-0000-0000310C0000}"/>
    <cellStyle name="Calculation 2 4 30 2 6" xfId="14867" xr:uid="{00000000-0005-0000-0000-0000320C0000}"/>
    <cellStyle name="Calculation 2 4 30 3" xfId="14868" xr:uid="{00000000-0005-0000-0000-0000330C0000}"/>
    <cellStyle name="Calculation 2 4 30 4" xfId="14869" xr:uid="{00000000-0005-0000-0000-0000340C0000}"/>
    <cellStyle name="Calculation 2 4 30 5" xfId="14870" xr:uid="{00000000-0005-0000-0000-0000350C0000}"/>
    <cellStyle name="Calculation 2 4 30 6" xfId="14871" xr:uid="{00000000-0005-0000-0000-0000360C0000}"/>
    <cellStyle name="Calculation 2 4 30 7" xfId="14872" xr:uid="{00000000-0005-0000-0000-0000370C0000}"/>
    <cellStyle name="Calculation 2 4 31" xfId="314" xr:uid="{00000000-0005-0000-0000-0000380C0000}"/>
    <cellStyle name="Calculation 2 4 31 2" xfId="12456" xr:uid="{00000000-0005-0000-0000-0000390C0000}"/>
    <cellStyle name="Calculation 2 4 31 2 2" xfId="14873" xr:uid="{00000000-0005-0000-0000-00003A0C0000}"/>
    <cellStyle name="Calculation 2 4 31 2 3" xfId="14874" xr:uid="{00000000-0005-0000-0000-00003B0C0000}"/>
    <cellStyle name="Calculation 2 4 31 2 4" xfId="14875" xr:uid="{00000000-0005-0000-0000-00003C0C0000}"/>
    <cellStyle name="Calculation 2 4 31 2 5" xfId="14876" xr:uid="{00000000-0005-0000-0000-00003D0C0000}"/>
    <cellStyle name="Calculation 2 4 31 2 6" xfId="14877" xr:uid="{00000000-0005-0000-0000-00003E0C0000}"/>
    <cellStyle name="Calculation 2 4 31 3" xfId="14878" xr:uid="{00000000-0005-0000-0000-00003F0C0000}"/>
    <cellStyle name="Calculation 2 4 31 4" xfId="14879" xr:uid="{00000000-0005-0000-0000-0000400C0000}"/>
    <cellStyle name="Calculation 2 4 31 5" xfId="14880" xr:uid="{00000000-0005-0000-0000-0000410C0000}"/>
    <cellStyle name="Calculation 2 4 31 6" xfId="14881" xr:uid="{00000000-0005-0000-0000-0000420C0000}"/>
    <cellStyle name="Calculation 2 4 31 7" xfId="14882" xr:uid="{00000000-0005-0000-0000-0000430C0000}"/>
    <cellStyle name="Calculation 2 4 32" xfId="315" xr:uid="{00000000-0005-0000-0000-0000440C0000}"/>
    <cellStyle name="Calculation 2 4 32 2" xfId="12535" xr:uid="{00000000-0005-0000-0000-0000450C0000}"/>
    <cellStyle name="Calculation 2 4 32 2 2" xfId="14883" xr:uid="{00000000-0005-0000-0000-0000460C0000}"/>
    <cellStyle name="Calculation 2 4 32 2 3" xfId="14884" xr:uid="{00000000-0005-0000-0000-0000470C0000}"/>
    <cellStyle name="Calculation 2 4 32 2 4" xfId="14885" xr:uid="{00000000-0005-0000-0000-0000480C0000}"/>
    <cellStyle name="Calculation 2 4 32 2 5" xfId="14886" xr:uid="{00000000-0005-0000-0000-0000490C0000}"/>
    <cellStyle name="Calculation 2 4 32 2 6" xfId="14887" xr:uid="{00000000-0005-0000-0000-00004A0C0000}"/>
    <cellStyle name="Calculation 2 4 32 3" xfId="14888" xr:uid="{00000000-0005-0000-0000-00004B0C0000}"/>
    <cellStyle name="Calculation 2 4 32 4" xfId="14889" xr:uid="{00000000-0005-0000-0000-00004C0C0000}"/>
    <cellStyle name="Calculation 2 4 32 5" xfId="14890" xr:uid="{00000000-0005-0000-0000-00004D0C0000}"/>
    <cellStyle name="Calculation 2 4 32 6" xfId="14891" xr:uid="{00000000-0005-0000-0000-00004E0C0000}"/>
    <cellStyle name="Calculation 2 4 32 7" xfId="14892" xr:uid="{00000000-0005-0000-0000-00004F0C0000}"/>
    <cellStyle name="Calculation 2 4 33" xfId="316" xr:uid="{00000000-0005-0000-0000-0000500C0000}"/>
    <cellStyle name="Calculation 2 4 33 2" xfId="12614" xr:uid="{00000000-0005-0000-0000-0000510C0000}"/>
    <cellStyle name="Calculation 2 4 33 2 2" xfId="14893" xr:uid="{00000000-0005-0000-0000-0000520C0000}"/>
    <cellStyle name="Calculation 2 4 33 2 3" xfId="14894" xr:uid="{00000000-0005-0000-0000-0000530C0000}"/>
    <cellStyle name="Calculation 2 4 33 2 4" xfId="14895" xr:uid="{00000000-0005-0000-0000-0000540C0000}"/>
    <cellStyle name="Calculation 2 4 33 2 5" xfId="14896" xr:uid="{00000000-0005-0000-0000-0000550C0000}"/>
    <cellStyle name="Calculation 2 4 33 2 6" xfId="14897" xr:uid="{00000000-0005-0000-0000-0000560C0000}"/>
    <cellStyle name="Calculation 2 4 33 3" xfId="14898" xr:uid="{00000000-0005-0000-0000-0000570C0000}"/>
    <cellStyle name="Calculation 2 4 33 4" xfId="14899" xr:uid="{00000000-0005-0000-0000-0000580C0000}"/>
    <cellStyle name="Calculation 2 4 33 5" xfId="14900" xr:uid="{00000000-0005-0000-0000-0000590C0000}"/>
    <cellStyle name="Calculation 2 4 33 6" xfId="14901" xr:uid="{00000000-0005-0000-0000-00005A0C0000}"/>
    <cellStyle name="Calculation 2 4 33 7" xfId="14902" xr:uid="{00000000-0005-0000-0000-00005B0C0000}"/>
    <cellStyle name="Calculation 2 4 34" xfId="317" xr:uid="{00000000-0005-0000-0000-00005C0C0000}"/>
    <cellStyle name="Calculation 2 4 34 2" xfId="12698" xr:uid="{00000000-0005-0000-0000-00005D0C0000}"/>
    <cellStyle name="Calculation 2 4 34 2 2" xfId="14903" xr:uid="{00000000-0005-0000-0000-00005E0C0000}"/>
    <cellStyle name="Calculation 2 4 34 2 3" xfId="14904" xr:uid="{00000000-0005-0000-0000-00005F0C0000}"/>
    <cellStyle name="Calculation 2 4 34 2 4" xfId="14905" xr:uid="{00000000-0005-0000-0000-0000600C0000}"/>
    <cellStyle name="Calculation 2 4 34 2 5" xfId="14906" xr:uid="{00000000-0005-0000-0000-0000610C0000}"/>
    <cellStyle name="Calculation 2 4 34 2 6" xfId="14907" xr:uid="{00000000-0005-0000-0000-0000620C0000}"/>
    <cellStyle name="Calculation 2 4 34 3" xfId="14908" xr:uid="{00000000-0005-0000-0000-0000630C0000}"/>
    <cellStyle name="Calculation 2 4 34 4" xfId="14909" xr:uid="{00000000-0005-0000-0000-0000640C0000}"/>
    <cellStyle name="Calculation 2 4 34 5" xfId="14910" xr:uid="{00000000-0005-0000-0000-0000650C0000}"/>
    <cellStyle name="Calculation 2 4 34 6" xfId="14911" xr:uid="{00000000-0005-0000-0000-0000660C0000}"/>
    <cellStyle name="Calculation 2 4 35" xfId="3797" xr:uid="{00000000-0005-0000-0000-0000670C0000}"/>
    <cellStyle name="Calculation 2 4 36" xfId="9762" xr:uid="{00000000-0005-0000-0000-0000680C0000}"/>
    <cellStyle name="Calculation 2 4 36 2" xfId="14912" xr:uid="{00000000-0005-0000-0000-0000690C0000}"/>
    <cellStyle name="Calculation 2 4 36 3" xfId="14913" xr:uid="{00000000-0005-0000-0000-00006A0C0000}"/>
    <cellStyle name="Calculation 2 4 36 4" xfId="14914" xr:uid="{00000000-0005-0000-0000-00006B0C0000}"/>
    <cellStyle name="Calculation 2 4 36 5" xfId="14915" xr:uid="{00000000-0005-0000-0000-00006C0C0000}"/>
    <cellStyle name="Calculation 2 4 36 6" xfId="14916" xr:uid="{00000000-0005-0000-0000-00006D0C0000}"/>
    <cellStyle name="Calculation 2 4 37" xfId="14917" xr:uid="{00000000-0005-0000-0000-00006E0C0000}"/>
    <cellStyle name="Calculation 2 4 38" xfId="14918" xr:uid="{00000000-0005-0000-0000-00006F0C0000}"/>
    <cellStyle name="Calculation 2 4 39" xfId="14919" xr:uid="{00000000-0005-0000-0000-0000700C0000}"/>
    <cellStyle name="Calculation 2 4 4" xfId="318" xr:uid="{00000000-0005-0000-0000-0000710C0000}"/>
    <cellStyle name="Calculation 2 4 4 2" xfId="10155" xr:uid="{00000000-0005-0000-0000-0000720C0000}"/>
    <cellStyle name="Calculation 2 4 4 2 2" xfId="14920" xr:uid="{00000000-0005-0000-0000-0000730C0000}"/>
    <cellStyle name="Calculation 2 4 4 2 3" xfId="14921" xr:uid="{00000000-0005-0000-0000-0000740C0000}"/>
    <cellStyle name="Calculation 2 4 4 2 4" xfId="14922" xr:uid="{00000000-0005-0000-0000-0000750C0000}"/>
    <cellStyle name="Calculation 2 4 4 2 5" xfId="14923" xr:uid="{00000000-0005-0000-0000-0000760C0000}"/>
    <cellStyle name="Calculation 2 4 4 2 6" xfId="14924" xr:uid="{00000000-0005-0000-0000-0000770C0000}"/>
    <cellStyle name="Calculation 2 4 4 3" xfId="14925" xr:uid="{00000000-0005-0000-0000-0000780C0000}"/>
    <cellStyle name="Calculation 2 4 4 4" xfId="14926" xr:uid="{00000000-0005-0000-0000-0000790C0000}"/>
    <cellStyle name="Calculation 2 4 4 5" xfId="14927" xr:uid="{00000000-0005-0000-0000-00007A0C0000}"/>
    <cellStyle name="Calculation 2 4 4 6" xfId="14928" xr:uid="{00000000-0005-0000-0000-00007B0C0000}"/>
    <cellStyle name="Calculation 2 4 4 7" xfId="14929" xr:uid="{00000000-0005-0000-0000-00007C0C0000}"/>
    <cellStyle name="Calculation 2 4 40" xfId="14930" xr:uid="{00000000-0005-0000-0000-00007D0C0000}"/>
    <cellStyle name="Calculation 2 4 5" xfId="319" xr:uid="{00000000-0005-0000-0000-00007E0C0000}"/>
    <cellStyle name="Calculation 2 4 5 2" xfId="10243" xr:uid="{00000000-0005-0000-0000-00007F0C0000}"/>
    <cellStyle name="Calculation 2 4 5 2 2" xfId="14931" xr:uid="{00000000-0005-0000-0000-0000800C0000}"/>
    <cellStyle name="Calculation 2 4 5 2 3" xfId="14932" xr:uid="{00000000-0005-0000-0000-0000810C0000}"/>
    <cellStyle name="Calculation 2 4 5 2 4" xfId="14933" xr:uid="{00000000-0005-0000-0000-0000820C0000}"/>
    <cellStyle name="Calculation 2 4 5 2 5" xfId="14934" xr:uid="{00000000-0005-0000-0000-0000830C0000}"/>
    <cellStyle name="Calculation 2 4 5 2 6" xfId="14935" xr:uid="{00000000-0005-0000-0000-0000840C0000}"/>
    <cellStyle name="Calculation 2 4 5 3" xfId="14936" xr:uid="{00000000-0005-0000-0000-0000850C0000}"/>
    <cellStyle name="Calculation 2 4 5 4" xfId="14937" xr:uid="{00000000-0005-0000-0000-0000860C0000}"/>
    <cellStyle name="Calculation 2 4 5 5" xfId="14938" xr:uid="{00000000-0005-0000-0000-0000870C0000}"/>
    <cellStyle name="Calculation 2 4 5 6" xfId="14939" xr:uid="{00000000-0005-0000-0000-0000880C0000}"/>
    <cellStyle name="Calculation 2 4 5 7" xfId="14940" xr:uid="{00000000-0005-0000-0000-0000890C0000}"/>
    <cellStyle name="Calculation 2 4 6" xfId="320" xr:uid="{00000000-0005-0000-0000-00008A0C0000}"/>
    <cellStyle name="Calculation 2 4 6 2" xfId="10328" xr:uid="{00000000-0005-0000-0000-00008B0C0000}"/>
    <cellStyle name="Calculation 2 4 6 2 2" xfId="14941" xr:uid="{00000000-0005-0000-0000-00008C0C0000}"/>
    <cellStyle name="Calculation 2 4 6 2 3" xfId="14942" xr:uid="{00000000-0005-0000-0000-00008D0C0000}"/>
    <cellStyle name="Calculation 2 4 6 2 4" xfId="14943" xr:uid="{00000000-0005-0000-0000-00008E0C0000}"/>
    <cellStyle name="Calculation 2 4 6 2 5" xfId="14944" xr:uid="{00000000-0005-0000-0000-00008F0C0000}"/>
    <cellStyle name="Calculation 2 4 6 2 6" xfId="14945" xr:uid="{00000000-0005-0000-0000-0000900C0000}"/>
    <cellStyle name="Calculation 2 4 6 3" xfId="14946" xr:uid="{00000000-0005-0000-0000-0000910C0000}"/>
    <cellStyle name="Calculation 2 4 6 4" xfId="14947" xr:uid="{00000000-0005-0000-0000-0000920C0000}"/>
    <cellStyle name="Calculation 2 4 6 5" xfId="14948" xr:uid="{00000000-0005-0000-0000-0000930C0000}"/>
    <cellStyle name="Calculation 2 4 6 6" xfId="14949" xr:uid="{00000000-0005-0000-0000-0000940C0000}"/>
    <cellStyle name="Calculation 2 4 6 7" xfId="14950" xr:uid="{00000000-0005-0000-0000-0000950C0000}"/>
    <cellStyle name="Calculation 2 4 7" xfId="321" xr:uid="{00000000-0005-0000-0000-0000960C0000}"/>
    <cellStyle name="Calculation 2 4 7 2" xfId="10415" xr:uid="{00000000-0005-0000-0000-0000970C0000}"/>
    <cellStyle name="Calculation 2 4 7 2 2" xfId="14951" xr:uid="{00000000-0005-0000-0000-0000980C0000}"/>
    <cellStyle name="Calculation 2 4 7 2 3" xfId="14952" xr:uid="{00000000-0005-0000-0000-0000990C0000}"/>
    <cellStyle name="Calculation 2 4 7 2 4" xfId="14953" xr:uid="{00000000-0005-0000-0000-00009A0C0000}"/>
    <cellStyle name="Calculation 2 4 7 2 5" xfId="14954" xr:uid="{00000000-0005-0000-0000-00009B0C0000}"/>
    <cellStyle name="Calculation 2 4 7 2 6" xfId="14955" xr:uid="{00000000-0005-0000-0000-00009C0C0000}"/>
    <cellStyle name="Calculation 2 4 7 3" xfId="14956" xr:uid="{00000000-0005-0000-0000-00009D0C0000}"/>
    <cellStyle name="Calculation 2 4 7 4" xfId="14957" xr:uid="{00000000-0005-0000-0000-00009E0C0000}"/>
    <cellStyle name="Calculation 2 4 7 5" xfId="14958" xr:uid="{00000000-0005-0000-0000-00009F0C0000}"/>
    <cellStyle name="Calculation 2 4 7 6" xfId="14959" xr:uid="{00000000-0005-0000-0000-0000A00C0000}"/>
    <cellStyle name="Calculation 2 4 7 7" xfId="14960" xr:uid="{00000000-0005-0000-0000-0000A10C0000}"/>
    <cellStyle name="Calculation 2 4 8" xfId="322" xr:uid="{00000000-0005-0000-0000-0000A20C0000}"/>
    <cellStyle name="Calculation 2 4 8 2" xfId="10504" xr:uid="{00000000-0005-0000-0000-0000A30C0000}"/>
    <cellStyle name="Calculation 2 4 8 2 2" xfId="14961" xr:uid="{00000000-0005-0000-0000-0000A40C0000}"/>
    <cellStyle name="Calculation 2 4 8 2 3" xfId="14962" xr:uid="{00000000-0005-0000-0000-0000A50C0000}"/>
    <cellStyle name="Calculation 2 4 8 2 4" xfId="14963" xr:uid="{00000000-0005-0000-0000-0000A60C0000}"/>
    <cellStyle name="Calculation 2 4 8 2 5" xfId="14964" xr:uid="{00000000-0005-0000-0000-0000A70C0000}"/>
    <cellStyle name="Calculation 2 4 8 2 6" xfId="14965" xr:uid="{00000000-0005-0000-0000-0000A80C0000}"/>
    <cellStyle name="Calculation 2 4 8 3" xfId="14966" xr:uid="{00000000-0005-0000-0000-0000A90C0000}"/>
    <cellStyle name="Calculation 2 4 8 4" xfId="14967" xr:uid="{00000000-0005-0000-0000-0000AA0C0000}"/>
    <cellStyle name="Calculation 2 4 8 5" xfId="14968" xr:uid="{00000000-0005-0000-0000-0000AB0C0000}"/>
    <cellStyle name="Calculation 2 4 8 6" xfId="14969" xr:uid="{00000000-0005-0000-0000-0000AC0C0000}"/>
    <cellStyle name="Calculation 2 4 8 7" xfId="14970" xr:uid="{00000000-0005-0000-0000-0000AD0C0000}"/>
    <cellStyle name="Calculation 2 4 9" xfId="323" xr:uid="{00000000-0005-0000-0000-0000AE0C0000}"/>
    <cellStyle name="Calculation 2 4 9 2" xfId="10586" xr:uid="{00000000-0005-0000-0000-0000AF0C0000}"/>
    <cellStyle name="Calculation 2 4 9 2 2" xfId="14971" xr:uid="{00000000-0005-0000-0000-0000B00C0000}"/>
    <cellStyle name="Calculation 2 4 9 2 3" xfId="14972" xr:uid="{00000000-0005-0000-0000-0000B10C0000}"/>
    <cellStyle name="Calculation 2 4 9 2 4" xfId="14973" xr:uid="{00000000-0005-0000-0000-0000B20C0000}"/>
    <cellStyle name="Calculation 2 4 9 2 5" xfId="14974" xr:uid="{00000000-0005-0000-0000-0000B30C0000}"/>
    <cellStyle name="Calculation 2 4 9 2 6" xfId="14975" xr:uid="{00000000-0005-0000-0000-0000B40C0000}"/>
    <cellStyle name="Calculation 2 4 9 3" xfId="14976" xr:uid="{00000000-0005-0000-0000-0000B50C0000}"/>
    <cellStyle name="Calculation 2 4 9 4" xfId="14977" xr:uid="{00000000-0005-0000-0000-0000B60C0000}"/>
    <cellStyle name="Calculation 2 4 9 5" xfId="14978" xr:uid="{00000000-0005-0000-0000-0000B70C0000}"/>
    <cellStyle name="Calculation 2 4 9 6" xfId="14979" xr:uid="{00000000-0005-0000-0000-0000B80C0000}"/>
    <cellStyle name="Calculation 2 4 9 7" xfId="14980" xr:uid="{00000000-0005-0000-0000-0000B90C0000}"/>
    <cellStyle name="Calculation 2 40" xfId="3798" xr:uid="{00000000-0005-0000-0000-0000BA0C0000}"/>
    <cellStyle name="Calculation 2 40 2" xfId="14981" xr:uid="{00000000-0005-0000-0000-0000BB0C0000}"/>
    <cellStyle name="Calculation 2 40 3" xfId="14982" xr:uid="{00000000-0005-0000-0000-0000BC0C0000}"/>
    <cellStyle name="Calculation 2 40 4" xfId="14983" xr:uid="{00000000-0005-0000-0000-0000BD0C0000}"/>
    <cellStyle name="Calculation 2 40 5" xfId="14984" xr:uid="{00000000-0005-0000-0000-0000BE0C0000}"/>
    <cellStyle name="Calculation 2 40 6" xfId="14985" xr:uid="{00000000-0005-0000-0000-0000BF0C0000}"/>
    <cellStyle name="Calculation 2 41" xfId="9739" xr:uid="{00000000-0005-0000-0000-0000C00C0000}"/>
    <cellStyle name="Calculation 2 41 2" xfId="14986" xr:uid="{00000000-0005-0000-0000-0000C10C0000}"/>
    <cellStyle name="Calculation 2 41 3" xfId="14987" xr:uid="{00000000-0005-0000-0000-0000C20C0000}"/>
    <cellStyle name="Calculation 2 41 4" xfId="14988" xr:uid="{00000000-0005-0000-0000-0000C30C0000}"/>
    <cellStyle name="Calculation 2 41 5" xfId="14989" xr:uid="{00000000-0005-0000-0000-0000C40C0000}"/>
    <cellStyle name="Calculation 2 41 6" xfId="14990" xr:uid="{00000000-0005-0000-0000-0000C50C0000}"/>
    <cellStyle name="Calculation 2 42" xfId="44145" xr:uid="{00000000-0005-0000-0000-0000C60C0000}"/>
    <cellStyle name="Calculation 2 5" xfId="324" xr:uid="{00000000-0005-0000-0000-0000C70C0000}"/>
    <cellStyle name="Calculation 2 5 10" xfId="325" xr:uid="{00000000-0005-0000-0000-0000C80C0000}"/>
    <cellStyle name="Calculation 2 5 10 2" xfId="10675" xr:uid="{00000000-0005-0000-0000-0000C90C0000}"/>
    <cellStyle name="Calculation 2 5 10 2 2" xfId="14991" xr:uid="{00000000-0005-0000-0000-0000CA0C0000}"/>
    <cellStyle name="Calculation 2 5 10 2 3" xfId="14992" xr:uid="{00000000-0005-0000-0000-0000CB0C0000}"/>
    <cellStyle name="Calculation 2 5 10 2 4" xfId="14993" xr:uid="{00000000-0005-0000-0000-0000CC0C0000}"/>
    <cellStyle name="Calculation 2 5 10 2 5" xfId="14994" xr:uid="{00000000-0005-0000-0000-0000CD0C0000}"/>
    <cellStyle name="Calculation 2 5 10 2 6" xfId="14995" xr:uid="{00000000-0005-0000-0000-0000CE0C0000}"/>
    <cellStyle name="Calculation 2 5 10 3" xfId="14996" xr:uid="{00000000-0005-0000-0000-0000CF0C0000}"/>
    <cellStyle name="Calculation 2 5 10 4" xfId="14997" xr:uid="{00000000-0005-0000-0000-0000D00C0000}"/>
    <cellStyle name="Calculation 2 5 10 5" xfId="14998" xr:uid="{00000000-0005-0000-0000-0000D10C0000}"/>
    <cellStyle name="Calculation 2 5 10 6" xfId="14999" xr:uid="{00000000-0005-0000-0000-0000D20C0000}"/>
    <cellStyle name="Calculation 2 5 10 7" xfId="15000" xr:uid="{00000000-0005-0000-0000-0000D30C0000}"/>
    <cellStyle name="Calculation 2 5 11" xfId="326" xr:uid="{00000000-0005-0000-0000-0000D40C0000}"/>
    <cellStyle name="Calculation 2 5 11 2" xfId="10766" xr:uid="{00000000-0005-0000-0000-0000D50C0000}"/>
    <cellStyle name="Calculation 2 5 11 2 2" xfId="15001" xr:uid="{00000000-0005-0000-0000-0000D60C0000}"/>
    <cellStyle name="Calculation 2 5 11 2 3" xfId="15002" xr:uid="{00000000-0005-0000-0000-0000D70C0000}"/>
    <cellStyle name="Calculation 2 5 11 2 4" xfId="15003" xr:uid="{00000000-0005-0000-0000-0000D80C0000}"/>
    <cellStyle name="Calculation 2 5 11 2 5" xfId="15004" xr:uid="{00000000-0005-0000-0000-0000D90C0000}"/>
    <cellStyle name="Calculation 2 5 11 2 6" xfId="15005" xr:uid="{00000000-0005-0000-0000-0000DA0C0000}"/>
    <cellStyle name="Calculation 2 5 11 3" xfId="15006" xr:uid="{00000000-0005-0000-0000-0000DB0C0000}"/>
    <cellStyle name="Calculation 2 5 11 4" xfId="15007" xr:uid="{00000000-0005-0000-0000-0000DC0C0000}"/>
    <cellStyle name="Calculation 2 5 11 5" xfId="15008" xr:uid="{00000000-0005-0000-0000-0000DD0C0000}"/>
    <cellStyle name="Calculation 2 5 11 6" xfId="15009" xr:uid="{00000000-0005-0000-0000-0000DE0C0000}"/>
    <cellStyle name="Calculation 2 5 11 7" xfId="15010" xr:uid="{00000000-0005-0000-0000-0000DF0C0000}"/>
    <cellStyle name="Calculation 2 5 12" xfId="327" xr:uid="{00000000-0005-0000-0000-0000E00C0000}"/>
    <cellStyle name="Calculation 2 5 12 2" xfId="10853" xr:uid="{00000000-0005-0000-0000-0000E10C0000}"/>
    <cellStyle name="Calculation 2 5 12 2 2" xfId="15011" xr:uid="{00000000-0005-0000-0000-0000E20C0000}"/>
    <cellStyle name="Calculation 2 5 12 2 3" xfId="15012" xr:uid="{00000000-0005-0000-0000-0000E30C0000}"/>
    <cellStyle name="Calculation 2 5 12 2 4" xfId="15013" xr:uid="{00000000-0005-0000-0000-0000E40C0000}"/>
    <cellStyle name="Calculation 2 5 12 2 5" xfId="15014" xr:uid="{00000000-0005-0000-0000-0000E50C0000}"/>
    <cellStyle name="Calculation 2 5 12 2 6" xfId="15015" xr:uid="{00000000-0005-0000-0000-0000E60C0000}"/>
    <cellStyle name="Calculation 2 5 12 3" xfId="15016" xr:uid="{00000000-0005-0000-0000-0000E70C0000}"/>
    <cellStyle name="Calculation 2 5 12 4" xfId="15017" xr:uid="{00000000-0005-0000-0000-0000E80C0000}"/>
    <cellStyle name="Calculation 2 5 12 5" xfId="15018" xr:uid="{00000000-0005-0000-0000-0000E90C0000}"/>
    <cellStyle name="Calculation 2 5 12 6" xfId="15019" xr:uid="{00000000-0005-0000-0000-0000EA0C0000}"/>
    <cellStyle name="Calculation 2 5 12 7" xfId="15020" xr:uid="{00000000-0005-0000-0000-0000EB0C0000}"/>
    <cellStyle name="Calculation 2 5 13" xfId="328" xr:uid="{00000000-0005-0000-0000-0000EC0C0000}"/>
    <cellStyle name="Calculation 2 5 13 2" xfId="10942" xr:uid="{00000000-0005-0000-0000-0000ED0C0000}"/>
    <cellStyle name="Calculation 2 5 13 2 2" xfId="15021" xr:uid="{00000000-0005-0000-0000-0000EE0C0000}"/>
    <cellStyle name="Calculation 2 5 13 2 3" xfId="15022" xr:uid="{00000000-0005-0000-0000-0000EF0C0000}"/>
    <cellStyle name="Calculation 2 5 13 2 4" xfId="15023" xr:uid="{00000000-0005-0000-0000-0000F00C0000}"/>
    <cellStyle name="Calculation 2 5 13 2 5" xfId="15024" xr:uid="{00000000-0005-0000-0000-0000F10C0000}"/>
    <cellStyle name="Calculation 2 5 13 2 6" xfId="15025" xr:uid="{00000000-0005-0000-0000-0000F20C0000}"/>
    <cellStyle name="Calculation 2 5 13 3" xfId="15026" xr:uid="{00000000-0005-0000-0000-0000F30C0000}"/>
    <cellStyle name="Calculation 2 5 13 4" xfId="15027" xr:uid="{00000000-0005-0000-0000-0000F40C0000}"/>
    <cellStyle name="Calculation 2 5 13 5" xfId="15028" xr:uid="{00000000-0005-0000-0000-0000F50C0000}"/>
    <cellStyle name="Calculation 2 5 13 6" xfId="15029" xr:uid="{00000000-0005-0000-0000-0000F60C0000}"/>
    <cellStyle name="Calculation 2 5 13 7" xfId="15030" xr:uid="{00000000-0005-0000-0000-0000F70C0000}"/>
    <cellStyle name="Calculation 2 5 14" xfId="329" xr:uid="{00000000-0005-0000-0000-0000F80C0000}"/>
    <cellStyle name="Calculation 2 5 14 2" xfId="11034" xr:uid="{00000000-0005-0000-0000-0000F90C0000}"/>
    <cellStyle name="Calculation 2 5 14 2 2" xfId="15031" xr:uid="{00000000-0005-0000-0000-0000FA0C0000}"/>
    <cellStyle name="Calculation 2 5 14 2 3" xfId="15032" xr:uid="{00000000-0005-0000-0000-0000FB0C0000}"/>
    <cellStyle name="Calculation 2 5 14 2 4" xfId="15033" xr:uid="{00000000-0005-0000-0000-0000FC0C0000}"/>
    <cellStyle name="Calculation 2 5 14 2 5" xfId="15034" xr:uid="{00000000-0005-0000-0000-0000FD0C0000}"/>
    <cellStyle name="Calculation 2 5 14 2 6" xfId="15035" xr:uid="{00000000-0005-0000-0000-0000FE0C0000}"/>
    <cellStyle name="Calculation 2 5 14 3" xfId="15036" xr:uid="{00000000-0005-0000-0000-0000FF0C0000}"/>
    <cellStyle name="Calculation 2 5 14 4" xfId="15037" xr:uid="{00000000-0005-0000-0000-0000000D0000}"/>
    <cellStyle name="Calculation 2 5 14 5" xfId="15038" xr:uid="{00000000-0005-0000-0000-0000010D0000}"/>
    <cellStyle name="Calculation 2 5 14 6" xfId="15039" xr:uid="{00000000-0005-0000-0000-0000020D0000}"/>
    <cellStyle name="Calculation 2 5 14 7" xfId="15040" xr:uid="{00000000-0005-0000-0000-0000030D0000}"/>
    <cellStyle name="Calculation 2 5 15" xfId="330" xr:uid="{00000000-0005-0000-0000-0000040D0000}"/>
    <cellStyle name="Calculation 2 5 15 2" xfId="11117" xr:uid="{00000000-0005-0000-0000-0000050D0000}"/>
    <cellStyle name="Calculation 2 5 15 2 2" xfId="15041" xr:uid="{00000000-0005-0000-0000-0000060D0000}"/>
    <cellStyle name="Calculation 2 5 15 2 3" xfId="15042" xr:uid="{00000000-0005-0000-0000-0000070D0000}"/>
    <cellStyle name="Calculation 2 5 15 2 4" xfId="15043" xr:uid="{00000000-0005-0000-0000-0000080D0000}"/>
    <cellStyle name="Calculation 2 5 15 2 5" xfId="15044" xr:uid="{00000000-0005-0000-0000-0000090D0000}"/>
    <cellStyle name="Calculation 2 5 15 2 6" xfId="15045" xr:uid="{00000000-0005-0000-0000-00000A0D0000}"/>
    <cellStyle name="Calculation 2 5 15 3" xfId="15046" xr:uid="{00000000-0005-0000-0000-00000B0D0000}"/>
    <cellStyle name="Calculation 2 5 15 4" xfId="15047" xr:uid="{00000000-0005-0000-0000-00000C0D0000}"/>
    <cellStyle name="Calculation 2 5 15 5" xfId="15048" xr:uid="{00000000-0005-0000-0000-00000D0D0000}"/>
    <cellStyle name="Calculation 2 5 15 6" xfId="15049" xr:uid="{00000000-0005-0000-0000-00000E0D0000}"/>
    <cellStyle name="Calculation 2 5 15 7" xfId="15050" xr:uid="{00000000-0005-0000-0000-00000F0D0000}"/>
    <cellStyle name="Calculation 2 5 16" xfId="331" xr:uid="{00000000-0005-0000-0000-0000100D0000}"/>
    <cellStyle name="Calculation 2 5 16 2" xfId="11206" xr:uid="{00000000-0005-0000-0000-0000110D0000}"/>
    <cellStyle name="Calculation 2 5 16 2 2" xfId="15051" xr:uid="{00000000-0005-0000-0000-0000120D0000}"/>
    <cellStyle name="Calculation 2 5 16 2 3" xfId="15052" xr:uid="{00000000-0005-0000-0000-0000130D0000}"/>
    <cellStyle name="Calculation 2 5 16 2 4" xfId="15053" xr:uid="{00000000-0005-0000-0000-0000140D0000}"/>
    <cellStyle name="Calculation 2 5 16 2 5" xfId="15054" xr:uid="{00000000-0005-0000-0000-0000150D0000}"/>
    <cellStyle name="Calculation 2 5 16 2 6" xfId="15055" xr:uid="{00000000-0005-0000-0000-0000160D0000}"/>
    <cellStyle name="Calculation 2 5 16 3" xfId="15056" xr:uid="{00000000-0005-0000-0000-0000170D0000}"/>
    <cellStyle name="Calculation 2 5 16 4" xfId="15057" xr:uid="{00000000-0005-0000-0000-0000180D0000}"/>
    <cellStyle name="Calculation 2 5 16 5" xfId="15058" xr:uid="{00000000-0005-0000-0000-0000190D0000}"/>
    <cellStyle name="Calculation 2 5 16 6" xfId="15059" xr:uid="{00000000-0005-0000-0000-00001A0D0000}"/>
    <cellStyle name="Calculation 2 5 16 7" xfId="15060" xr:uid="{00000000-0005-0000-0000-00001B0D0000}"/>
    <cellStyle name="Calculation 2 5 17" xfId="332" xr:uid="{00000000-0005-0000-0000-00001C0D0000}"/>
    <cellStyle name="Calculation 2 5 17 2" xfId="11292" xr:uid="{00000000-0005-0000-0000-00001D0D0000}"/>
    <cellStyle name="Calculation 2 5 17 2 2" xfId="15061" xr:uid="{00000000-0005-0000-0000-00001E0D0000}"/>
    <cellStyle name="Calculation 2 5 17 2 3" xfId="15062" xr:uid="{00000000-0005-0000-0000-00001F0D0000}"/>
    <cellStyle name="Calculation 2 5 17 2 4" xfId="15063" xr:uid="{00000000-0005-0000-0000-0000200D0000}"/>
    <cellStyle name="Calculation 2 5 17 2 5" xfId="15064" xr:uid="{00000000-0005-0000-0000-0000210D0000}"/>
    <cellStyle name="Calculation 2 5 17 2 6" xfId="15065" xr:uid="{00000000-0005-0000-0000-0000220D0000}"/>
    <cellStyle name="Calculation 2 5 17 3" xfId="15066" xr:uid="{00000000-0005-0000-0000-0000230D0000}"/>
    <cellStyle name="Calculation 2 5 17 4" xfId="15067" xr:uid="{00000000-0005-0000-0000-0000240D0000}"/>
    <cellStyle name="Calculation 2 5 17 5" xfId="15068" xr:uid="{00000000-0005-0000-0000-0000250D0000}"/>
    <cellStyle name="Calculation 2 5 17 6" xfId="15069" xr:uid="{00000000-0005-0000-0000-0000260D0000}"/>
    <cellStyle name="Calculation 2 5 17 7" xfId="15070" xr:uid="{00000000-0005-0000-0000-0000270D0000}"/>
    <cellStyle name="Calculation 2 5 18" xfId="333" xr:uid="{00000000-0005-0000-0000-0000280D0000}"/>
    <cellStyle name="Calculation 2 5 18 2" xfId="11379" xr:uid="{00000000-0005-0000-0000-0000290D0000}"/>
    <cellStyle name="Calculation 2 5 18 2 2" xfId="15071" xr:uid="{00000000-0005-0000-0000-00002A0D0000}"/>
    <cellStyle name="Calculation 2 5 18 2 3" xfId="15072" xr:uid="{00000000-0005-0000-0000-00002B0D0000}"/>
    <cellStyle name="Calculation 2 5 18 2 4" xfId="15073" xr:uid="{00000000-0005-0000-0000-00002C0D0000}"/>
    <cellStyle name="Calculation 2 5 18 2 5" xfId="15074" xr:uid="{00000000-0005-0000-0000-00002D0D0000}"/>
    <cellStyle name="Calculation 2 5 18 2 6" xfId="15075" xr:uid="{00000000-0005-0000-0000-00002E0D0000}"/>
    <cellStyle name="Calculation 2 5 18 3" xfId="15076" xr:uid="{00000000-0005-0000-0000-00002F0D0000}"/>
    <cellStyle name="Calculation 2 5 18 4" xfId="15077" xr:uid="{00000000-0005-0000-0000-0000300D0000}"/>
    <cellStyle name="Calculation 2 5 18 5" xfId="15078" xr:uid="{00000000-0005-0000-0000-0000310D0000}"/>
    <cellStyle name="Calculation 2 5 18 6" xfId="15079" xr:uid="{00000000-0005-0000-0000-0000320D0000}"/>
    <cellStyle name="Calculation 2 5 18 7" xfId="15080" xr:uid="{00000000-0005-0000-0000-0000330D0000}"/>
    <cellStyle name="Calculation 2 5 19" xfId="334" xr:uid="{00000000-0005-0000-0000-0000340D0000}"/>
    <cellStyle name="Calculation 2 5 19 2" xfId="11466" xr:uid="{00000000-0005-0000-0000-0000350D0000}"/>
    <cellStyle name="Calculation 2 5 19 2 2" xfId="15081" xr:uid="{00000000-0005-0000-0000-0000360D0000}"/>
    <cellStyle name="Calculation 2 5 19 2 3" xfId="15082" xr:uid="{00000000-0005-0000-0000-0000370D0000}"/>
    <cellStyle name="Calculation 2 5 19 2 4" xfId="15083" xr:uid="{00000000-0005-0000-0000-0000380D0000}"/>
    <cellStyle name="Calculation 2 5 19 2 5" xfId="15084" xr:uid="{00000000-0005-0000-0000-0000390D0000}"/>
    <cellStyle name="Calculation 2 5 19 2 6" xfId="15085" xr:uid="{00000000-0005-0000-0000-00003A0D0000}"/>
    <cellStyle name="Calculation 2 5 19 3" xfId="15086" xr:uid="{00000000-0005-0000-0000-00003B0D0000}"/>
    <cellStyle name="Calculation 2 5 19 4" xfId="15087" xr:uid="{00000000-0005-0000-0000-00003C0D0000}"/>
    <cellStyle name="Calculation 2 5 19 5" xfId="15088" xr:uid="{00000000-0005-0000-0000-00003D0D0000}"/>
    <cellStyle name="Calculation 2 5 19 6" xfId="15089" xr:uid="{00000000-0005-0000-0000-00003E0D0000}"/>
    <cellStyle name="Calculation 2 5 19 7" xfId="15090" xr:uid="{00000000-0005-0000-0000-00003F0D0000}"/>
    <cellStyle name="Calculation 2 5 2" xfId="335" xr:uid="{00000000-0005-0000-0000-0000400D0000}"/>
    <cellStyle name="Calculation 2 5 2 2" xfId="9972" xr:uid="{00000000-0005-0000-0000-0000410D0000}"/>
    <cellStyle name="Calculation 2 5 2 2 2" xfId="15091" xr:uid="{00000000-0005-0000-0000-0000420D0000}"/>
    <cellStyle name="Calculation 2 5 2 2 3" xfId="15092" xr:uid="{00000000-0005-0000-0000-0000430D0000}"/>
    <cellStyle name="Calculation 2 5 2 2 4" xfId="15093" xr:uid="{00000000-0005-0000-0000-0000440D0000}"/>
    <cellStyle name="Calculation 2 5 2 2 5" xfId="15094" xr:uid="{00000000-0005-0000-0000-0000450D0000}"/>
    <cellStyle name="Calculation 2 5 2 2 6" xfId="15095" xr:uid="{00000000-0005-0000-0000-0000460D0000}"/>
    <cellStyle name="Calculation 2 5 2 3" xfId="15096" xr:uid="{00000000-0005-0000-0000-0000470D0000}"/>
    <cellStyle name="Calculation 2 5 2 4" xfId="15097" xr:uid="{00000000-0005-0000-0000-0000480D0000}"/>
    <cellStyle name="Calculation 2 5 2 5" xfId="15098" xr:uid="{00000000-0005-0000-0000-0000490D0000}"/>
    <cellStyle name="Calculation 2 5 2 6" xfId="15099" xr:uid="{00000000-0005-0000-0000-00004A0D0000}"/>
    <cellStyle name="Calculation 2 5 2 7" xfId="15100" xr:uid="{00000000-0005-0000-0000-00004B0D0000}"/>
    <cellStyle name="Calculation 2 5 20" xfId="336" xr:uid="{00000000-0005-0000-0000-00004C0D0000}"/>
    <cellStyle name="Calculation 2 5 20 2" xfId="11554" xr:uid="{00000000-0005-0000-0000-00004D0D0000}"/>
    <cellStyle name="Calculation 2 5 20 2 2" xfId="15101" xr:uid="{00000000-0005-0000-0000-00004E0D0000}"/>
    <cellStyle name="Calculation 2 5 20 2 3" xfId="15102" xr:uid="{00000000-0005-0000-0000-00004F0D0000}"/>
    <cellStyle name="Calculation 2 5 20 2 4" xfId="15103" xr:uid="{00000000-0005-0000-0000-0000500D0000}"/>
    <cellStyle name="Calculation 2 5 20 2 5" xfId="15104" xr:uid="{00000000-0005-0000-0000-0000510D0000}"/>
    <cellStyle name="Calculation 2 5 20 2 6" xfId="15105" xr:uid="{00000000-0005-0000-0000-0000520D0000}"/>
    <cellStyle name="Calculation 2 5 20 3" xfId="15106" xr:uid="{00000000-0005-0000-0000-0000530D0000}"/>
    <cellStyle name="Calculation 2 5 20 4" xfId="15107" xr:uid="{00000000-0005-0000-0000-0000540D0000}"/>
    <cellStyle name="Calculation 2 5 20 5" xfId="15108" xr:uid="{00000000-0005-0000-0000-0000550D0000}"/>
    <cellStyle name="Calculation 2 5 20 6" xfId="15109" xr:uid="{00000000-0005-0000-0000-0000560D0000}"/>
    <cellStyle name="Calculation 2 5 20 7" xfId="15110" xr:uid="{00000000-0005-0000-0000-0000570D0000}"/>
    <cellStyle name="Calculation 2 5 21" xfId="337" xr:uid="{00000000-0005-0000-0000-0000580D0000}"/>
    <cellStyle name="Calculation 2 5 21 2" xfId="11640" xr:uid="{00000000-0005-0000-0000-0000590D0000}"/>
    <cellStyle name="Calculation 2 5 21 2 2" xfId="15111" xr:uid="{00000000-0005-0000-0000-00005A0D0000}"/>
    <cellStyle name="Calculation 2 5 21 2 3" xfId="15112" xr:uid="{00000000-0005-0000-0000-00005B0D0000}"/>
    <cellStyle name="Calculation 2 5 21 2 4" xfId="15113" xr:uid="{00000000-0005-0000-0000-00005C0D0000}"/>
    <cellStyle name="Calculation 2 5 21 2 5" xfId="15114" xr:uid="{00000000-0005-0000-0000-00005D0D0000}"/>
    <cellStyle name="Calculation 2 5 21 2 6" xfId="15115" xr:uid="{00000000-0005-0000-0000-00005E0D0000}"/>
    <cellStyle name="Calculation 2 5 21 3" xfId="15116" xr:uid="{00000000-0005-0000-0000-00005F0D0000}"/>
    <cellStyle name="Calculation 2 5 21 4" xfId="15117" xr:uid="{00000000-0005-0000-0000-0000600D0000}"/>
    <cellStyle name="Calculation 2 5 21 5" xfId="15118" xr:uid="{00000000-0005-0000-0000-0000610D0000}"/>
    <cellStyle name="Calculation 2 5 21 6" xfId="15119" xr:uid="{00000000-0005-0000-0000-0000620D0000}"/>
    <cellStyle name="Calculation 2 5 21 7" xfId="15120" xr:uid="{00000000-0005-0000-0000-0000630D0000}"/>
    <cellStyle name="Calculation 2 5 22" xfId="338" xr:uid="{00000000-0005-0000-0000-0000640D0000}"/>
    <cellStyle name="Calculation 2 5 22 2" xfId="11723" xr:uid="{00000000-0005-0000-0000-0000650D0000}"/>
    <cellStyle name="Calculation 2 5 22 2 2" xfId="15121" xr:uid="{00000000-0005-0000-0000-0000660D0000}"/>
    <cellStyle name="Calculation 2 5 22 2 3" xfId="15122" xr:uid="{00000000-0005-0000-0000-0000670D0000}"/>
    <cellStyle name="Calculation 2 5 22 2 4" xfId="15123" xr:uid="{00000000-0005-0000-0000-0000680D0000}"/>
    <cellStyle name="Calculation 2 5 22 2 5" xfId="15124" xr:uid="{00000000-0005-0000-0000-0000690D0000}"/>
    <cellStyle name="Calculation 2 5 22 2 6" xfId="15125" xr:uid="{00000000-0005-0000-0000-00006A0D0000}"/>
    <cellStyle name="Calculation 2 5 22 3" xfId="15126" xr:uid="{00000000-0005-0000-0000-00006B0D0000}"/>
    <cellStyle name="Calculation 2 5 22 4" xfId="15127" xr:uid="{00000000-0005-0000-0000-00006C0D0000}"/>
    <cellStyle name="Calculation 2 5 22 5" xfId="15128" xr:uid="{00000000-0005-0000-0000-00006D0D0000}"/>
    <cellStyle name="Calculation 2 5 22 6" xfId="15129" xr:uid="{00000000-0005-0000-0000-00006E0D0000}"/>
    <cellStyle name="Calculation 2 5 22 7" xfId="15130" xr:uid="{00000000-0005-0000-0000-00006F0D0000}"/>
    <cellStyle name="Calculation 2 5 23" xfId="339" xr:uid="{00000000-0005-0000-0000-0000700D0000}"/>
    <cellStyle name="Calculation 2 5 23 2" xfId="11805" xr:uid="{00000000-0005-0000-0000-0000710D0000}"/>
    <cellStyle name="Calculation 2 5 23 2 2" xfId="15131" xr:uid="{00000000-0005-0000-0000-0000720D0000}"/>
    <cellStyle name="Calculation 2 5 23 2 3" xfId="15132" xr:uid="{00000000-0005-0000-0000-0000730D0000}"/>
    <cellStyle name="Calculation 2 5 23 2 4" xfId="15133" xr:uid="{00000000-0005-0000-0000-0000740D0000}"/>
    <cellStyle name="Calculation 2 5 23 2 5" xfId="15134" xr:uid="{00000000-0005-0000-0000-0000750D0000}"/>
    <cellStyle name="Calculation 2 5 23 2 6" xfId="15135" xr:uid="{00000000-0005-0000-0000-0000760D0000}"/>
    <cellStyle name="Calculation 2 5 23 3" xfId="15136" xr:uid="{00000000-0005-0000-0000-0000770D0000}"/>
    <cellStyle name="Calculation 2 5 23 4" xfId="15137" xr:uid="{00000000-0005-0000-0000-0000780D0000}"/>
    <cellStyle name="Calculation 2 5 23 5" xfId="15138" xr:uid="{00000000-0005-0000-0000-0000790D0000}"/>
    <cellStyle name="Calculation 2 5 23 6" xfId="15139" xr:uid="{00000000-0005-0000-0000-00007A0D0000}"/>
    <cellStyle name="Calculation 2 5 23 7" xfId="15140" xr:uid="{00000000-0005-0000-0000-00007B0D0000}"/>
    <cellStyle name="Calculation 2 5 24" xfId="340" xr:uid="{00000000-0005-0000-0000-00007C0D0000}"/>
    <cellStyle name="Calculation 2 5 24 2" xfId="11889" xr:uid="{00000000-0005-0000-0000-00007D0D0000}"/>
    <cellStyle name="Calculation 2 5 24 2 2" xfId="15141" xr:uid="{00000000-0005-0000-0000-00007E0D0000}"/>
    <cellStyle name="Calculation 2 5 24 2 3" xfId="15142" xr:uid="{00000000-0005-0000-0000-00007F0D0000}"/>
    <cellStyle name="Calculation 2 5 24 2 4" xfId="15143" xr:uid="{00000000-0005-0000-0000-0000800D0000}"/>
    <cellStyle name="Calculation 2 5 24 2 5" xfId="15144" xr:uid="{00000000-0005-0000-0000-0000810D0000}"/>
    <cellStyle name="Calculation 2 5 24 2 6" xfId="15145" xr:uid="{00000000-0005-0000-0000-0000820D0000}"/>
    <cellStyle name="Calculation 2 5 24 3" xfId="15146" xr:uid="{00000000-0005-0000-0000-0000830D0000}"/>
    <cellStyle name="Calculation 2 5 24 4" xfId="15147" xr:uid="{00000000-0005-0000-0000-0000840D0000}"/>
    <cellStyle name="Calculation 2 5 24 5" xfId="15148" xr:uid="{00000000-0005-0000-0000-0000850D0000}"/>
    <cellStyle name="Calculation 2 5 24 6" xfId="15149" xr:uid="{00000000-0005-0000-0000-0000860D0000}"/>
    <cellStyle name="Calculation 2 5 24 7" xfId="15150" xr:uid="{00000000-0005-0000-0000-0000870D0000}"/>
    <cellStyle name="Calculation 2 5 25" xfId="341" xr:uid="{00000000-0005-0000-0000-0000880D0000}"/>
    <cellStyle name="Calculation 2 5 25 2" xfId="11973" xr:uid="{00000000-0005-0000-0000-0000890D0000}"/>
    <cellStyle name="Calculation 2 5 25 2 2" xfId="15151" xr:uid="{00000000-0005-0000-0000-00008A0D0000}"/>
    <cellStyle name="Calculation 2 5 25 2 3" xfId="15152" xr:uid="{00000000-0005-0000-0000-00008B0D0000}"/>
    <cellStyle name="Calculation 2 5 25 2 4" xfId="15153" xr:uid="{00000000-0005-0000-0000-00008C0D0000}"/>
    <cellStyle name="Calculation 2 5 25 2 5" xfId="15154" xr:uid="{00000000-0005-0000-0000-00008D0D0000}"/>
    <cellStyle name="Calculation 2 5 25 2 6" xfId="15155" xr:uid="{00000000-0005-0000-0000-00008E0D0000}"/>
    <cellStyle name="Calculation 2 5 25 3" xfId="15156" xr:uid="{00000000-0005-0000-0000-00008F0D0000}"/>
    <cellStyle name="Calculation 2 5 25 4" xfId="15157" xr:uid="{00000000-0005-0000-0000-0000900D0000}"/>
    <cellStyle name="Calculation 2 5 25 5" xfId="15158" xr:uid="{00000000-0005-0000-0000-0000910D0000}"/>
    <cellStyle name="Calculation 2 5 25 6" xfId="15159" xr:uid="{00000000-0005-0000-0000-0000920D0000}"/>
    <cellStyle name="Calculation 2 5 25 7" xfId="15160" xr:uid="{00000000-0005-0000-0000-0000930D0000}"/>
    <cellStyle name="Calculation 2 5 26" xfId="342" xr:uid="{00000000-0005-0000-0000-0000940D0000}"/>
    <cellStyle name="Calculation 2 5 26 2" xfId="12056" xr:uid="{00000000-0005-0000-0000-0000950D0000}"/>
    <cellStyle name="Calculation 2 5 26 2 2" xfId="15161" xr:uid="{00000000-0005-0000-0000-0000960D0000}"/>
    <cellStyle name="Calculation 2 5 26 2 3" xfId="15162" xr:uid="{00000000-0005-0000-0000-0000970D0000}"/>
    <cellStyle name="Calculation 2 5 26 2 4" xfId="15163" xr:uid="{00000000-0005-0000-0000-0000980D0000}"/>
    <cellStyle name="Calculation 2 5 26 2 5" xfId="15164" xr:uid="{00000000-0005-0000-0000-0000990D0000}"/>
    <cellStyle name="Calculation 2 5 26 2 6" xfId="15165" xr:uid="{00000000-0005-0000-0000-00009A0D0000}"/>
    <cellStyle name="Calculation 2 5 26 3" xfId="15166" xr:uid="{00000000-0005-0000-0000-00009B0D0000}"/>
    <cellStyle name="Calculation 2 5 26 4" xfId="15167" xr:uid="{00000000-0005-0000-0000-00009C0D0000}"/>
    <cellStyle name="Calculation 2 5 26 5" xfId="15168" xr:uid="{00000000-0005-0000-0000-00009D0D0000}"/>
    <cellStyle name="Calculation 2 5 26 6" xfId="15169" xr:uid="{00000000-0005-0000-0000-00009E0D0000}"/>
    <cellStyle name="Calculation 2 5 26 7" xfId="15170" xr:uid="{00000000-0005-0000-0000-00009F0D0000}"/>
    <cellStyle name="Calculation 2 5 27" xfId="343" xr:uid="{00000000-0005-0000-0000-0000A00D0000}"/>
    <cellStyle name="Calculation 2 5 27 2" xfId="12139" xr:uid="{00000000-0005-0000-0000-0000A10D0000}"/>
    <cellStyle name="Calculation 2 5 27 2 2" xfId="15171" xr:uid="{00000000-0005-0000-0000-0000A20D0000}"/>
    <cellStyle name="Calculation 2 5 27 2 3" xfId="15172" xr:uid="{00000000-0005-0000-0000-0000A30D0000}"/>
    <cellStyle name="Calculation 2 5 27 2 4" xfId="15173" xr:uid="{00000000-0005-0000-0000-0000A40D0000}"/>
    <cellStyle name="Calculation 2 5 27 2 5" xfId="15174" xr:uid="{00000000-0005-0000-0000-0000A50D0000}"/>
    <cellStyle name="Calculation 2 5 27 2 6" xfId="15175" xr:uid="{00000000-0005-0000-0000-0000A60D0000}"/>
    <cellStyle name="Calculation 2 5 27 3" xfId="15176" xr:uid="{00000000-0005-0000-0000-0000A70D0000}"/>
    <cellStyle name="Calculation 2 5 27 4" xfId="15177" xr:uid="{00000000-0005-0000-0000-0000A80D0000}"/>
    <cellStyle name="Calculation 2 5 27 5" xfId="15178" xr:uid="{00000000-0005-0000-0000-0000A90D0000}"/>
    <cellStyle name="Calculation 2 5 27 6" xfId="15179" xr:uid="{00000000-0005-0000-0000-0000AA0D0000}"/>
    <cellStyle name="Calculation 2 5 27 7" xfId="15180" xr:uid="{00000000-0005-0000-0000-0000AB0D0000}"/>
    <cellStyle name="Calculation 2 5 28" xfId="344" xr:uid="{00000000-0005-0000-0000-0000AC0D0000}"/>
    <cellStyle name="Calculation 2 5 28 2" xfId="12218" xr:uid="{00000000-0005-0000-0000-0000AD0D0000}"/>
    <cellStyle name="Calculation 2 5 28 2 2" xfId="15181" xr:uid="{00000000-0005-0000-0000-0000AE0D0000}"/>
    <cellStyle name="Calculation 2 5 28 2 3" xfId="15182" xr:uid="{00000000-0005-0000-0000-0000AF0D0000}"/>
    <cellStyle name="Calculation 2 5 28 2 4" xfId="15183" xr:uid="{00000000-0005-0000-0000-0000B00D0000}"/>
    <cellStyle name="Calculation 2 5 28 2 5" xfId="15184" xr:uid="{00000000-0005-0000-0000-0000B10D0000}"/>
    <cellStyle name="Calculation 2 5 28 2 6" xfId="15185" xr:uid="{00000000-0005-0000-0000-0000B20D0000}"/>
    <cellStyle name="Calculation 2 5 28 3" xfId="15186" xr:uid="{00000000-0005-0000-0000-0000B30D0000}"/>
    <cellStyle name="Calculation 2 5 28 4" xfId="15187" xr:uid="{00000000-0005-0000-0000-0000B40D0000}"/>
    <cellStyle name="Calculation 2 5 28 5" xfId="15188" xr:uid="{00000000-0005-0000-0000-0000B50D0000}"/>
    <cellStyle name="Calculation 2 5 28 6" xfId="15189" xr:uid="{00000000-0005-0000-0000-0000B60D0000}"/>
    <cellStyle name="Calculation 2 5 28 7" xfId="15190" xr:uid="{00000000-0005-0000-0000-0000B70D0000}"/>
    <cellStyle name="Calculation 2 5 29" xfId="345" xr:uid="{00000000-0005-0000-0000-0000B80D0000}"/>
    <cellStyle name="Calculation 2 5 29 2" xfId="12297" xr:uid="{00000000-0005-0000-0000-0000B90D0000}"/>
    <cellStyle name="Calculation 2 5 29 2 2" xfId="15191" xr:uid="{00000000-0005-0000-0000-0000BA0D0000}"/>
    <cellStyle name="Calculation 2 5 29 2 3" xfId="15192" xr:uid="{00000000-0005-0000-0000-0000BB0D0000}"/>
    <cellStyle name="Calculation 2 5 29 2 4" xfId="15193" xr:uid="{00000000-0005-0000-0000-0000BC0D0000}"/>
    <cellStyle name="Calculation 2 5 29 2 5" xfId="15194" xr:uid="{00000000-0005-0000-0000-0000BD0D0000}"/>
    <cellStyle name="Calculation 2 5 29 2 6" xfId="15195" xr:uid="{00000000-0005-0000-0000-0000BE0D0000}"/>
    <cellStyle name="Calculation 2 5 29 3" xfId="15196" xr:uid="{00000000-0005-0000-0000-0000BF0D0000}"/>
    <cellStyle name="Calculation 2 5 29 4" xfId="15197" xr:uid="{00000000-0005-0000-0000-0000C00D0000}"/>
    <cellStyle name="Calculation 2 5 29 5" xfId="15198" xr:uid="{00000000-0005-0000-0000-0000C10D0000}"/>
    <cellStyle name="Calculation 2 5 29 6" xfId="15199" xr:uid="{00000000-0005-0000-0000-0000C20D0000}"/>
    <cellStyle name="Calculation 2 5 29 7" xfId="15200" xr:uid="{00000000-0005-0000-0000-0000C30D0000}"/>
    <cellStyle name="Calculation 2 5 3" xfId="346" xr:uid="{00000000-0005-0000-0000-0000C40D0000}"/>
    <cellStyle name="Calculation 2 5 3 2" xfId="10063" xr:uid="{00000000-0005-0000-0000-0000C50D0000}"/>
    <cellStyle name="Calculation 2 5 3 2 2" xfId="15201" xr:uid="{00000000-0005-0000-0000-0000C60D0000}"/>
    <cellStyle name="Calculation 2 5 3 2 3" xfId="15202" xr:uid="{00000000-0005-0000-0000-0000C70D0000}"/>
    <cellStyle name="Calculation 2 5 3 2 4" xfId="15203" xr:uid="{00000000-0005-0000-0000-0000C80D0000}"/>
    <cellStyle name="Calculation 2 5 3 2 5" xfId="15204" xr:uid="{00000000-0005-0000-0000-0000C90D0000}"/>
    <cellStyle name="Calculation 2 5 3 2 6" xfId="15205" xr:uid="{00000000-0005-0000-0000-0000CA0D0000}"/>
    <cellStyle name="Calculation 2 5 3 3" xfId="15206" xr:uid="{00000000-0005-0000-0000-0000CB0D0000}"/>
    <cellStyle name="Calculation 2 5 3 4" xfId="15207" xr:uid="{00000000-0005-0000-0000-0000CC0D0000}"/>
    <cellStyle name="Calculation 2 5 3 5" xfId="15208" xr:uid="{00000000-0005-0000-0000-0000CD0D0000}"/>
    <cellStyle name="Calculation 2 5 3 6" xfId="15209" xr:uid="{00000000-0005-0000-0000-0000CE0D0000}"/>
    <cellStyle name="Calculation 2 5 3 7" xfId="15210" xr:uid="{00000000-0005-0000-0000-0000CF0D0000}"/>
    <cellStyle name="Calculation 2 5 30" xfId="347" xr:uid="{00000000-0005-0000-0000-0000D00D0000}"/>
    <cellStyle name="Calculation 2 5 30 2" xfId="12376" xr:uid="{00000000-0005-0000-0000-0000D10D0000}"/>
    <cellStyle name="Calculation 2 5 30 2 2" xfId="15211" xr:uid="{00000000-0005-0000-0000-0000D20D0000}"/>
    <cellStyle name="Calculation 2 5 30 2 3" xfId="15212" xr:uid="{00000000-0005-0000-0000-0000D30D0000}"/>
    <cellStyle name="Calculation 2 5 30 2 4" xfId="15213" xr:uid="{00000000-0005-0000-0000-0000D40D0000}"/>
    <cellStyle name="Calculation 2 5 30 2 5" xfId="15214" xr:uid="{00000000-0005-0000-0000-0000D50D0000}"/>
    <cellStyle name="Calculation 2 5 30 2 6" xfId="15215" xr:uid="{00000000-0005-0000-0000-0000D60D0000}"/>
    <cellStyle name="Calculation 2 5 30 3" xfId="15216" xr:uid="{00000000-0005-0000-0000-0000D70D0000}"/>
    <cellStyle name="Calculation 2 5 30 4" xfId="15217" xr:uid="{00000000-0005-0000-0000-0000D80D0000}"/>
    <cellStyle name="Calculation 2 5 30 5" xfId="15218" xr:uid="{00000000-0005-0000-0000-0000D90D0000}"/>
    <cellStyle name="Calculation 2 5 30 6" xfId="15219" xr:uid="{00000000-0005-0000-0000-0000DA0D0000}"/>
    <cellStyle name="Calculation 2 5 30 7" xfId="15220" xr:uid="{00000000-0005-0000-0000-0000DB0D0000}"/>
    <cellStyle name="Calculation 2 5 31" xfId="348" xr:uid="{00000000-0005-0000-0000-0000DC0D0000}"/>
    <cellStyle name="Calculation 2 5 31 2" xfId="12455" xr:uid="{00000000-0005-0000-0000-0000DD0D0000}"/>
    <cellStyle name="Calculation 2 5 31 2 2" xfId="15221" xr:uid="{00000000-0005-0000-0000-0000DE0D0000}"/>
    <cellStyle name="Calculation 2 5 31 2 3" xfId="15222" xr:uid="{00000000-0005-0000-0000-0000DF0D0000}"/>
    <cellStyle name="Calculation 2 5 31 2 4" xfId="15223" xr:uid="{00000000-0005-0000-0000-0000E00D0000}"/>
    <cellStyle name="Calculation 2 5 31 2 5" xfId="15224" xr:uid="{00000000-0005-0000-0000-0000E10D0000}"/>
    <cellStyle name="Calculation 2 5 31 2 6" xfId="15225" xr:uid="{00000000-0005-0000-0000-0000E20D0000}"/>
    <cellStyle name="Calculation 2 5 31 3" xfId="15226" xr:uid="{00000000-0005-0000-0000-0000E30D0000}"/>
    <cellStyle name="Calculation 2 5 31 4" xfId="15227" xr:uid="{00000000-0005-0000-0000-0000E40D0000}"/>
    <cellStyle name="Calculation 2 5 31 5" xfId="15228" xr:uid="{00000000-0005-0000-0000-0000E50D0000}"/>
    <cellStyle name="Calculation 2 5 31 6" xfId="15229" xr:uid="{00000000-0005-0000-0000-0000E60D0000}"/>
    <cellStyle name="Calculation 2 5 31 7" xfId="15230" xr:uid="{00000000-0005-0000-0000-0000E70D0000}"/>
    <cellStyle name="Calculation 2 5 32" xfId="349" xr:uid="{00000000-0005-0000-0000-0000E80D0000}"/>
    <cellStyle name="Calculation 2 5 32 2" xfId="12534" xr:uid="{00000000-0005-0000-0000-0000E90D0000}"/>
    <cellStyle name="Calculation 2 5 32 2 2" xfId="15231" xr:uid="{00000000-0005-0000-0000-0000EA0D0000}"/>
    <cellStyle name="Calculation 2 5 32 2 3" xfId="15232" xr:uid="{00000000-0005-0000-0000-0000EB0D0000}"/>
    <cellStyle name="Calculation 2 5 32 2 4" xfId="15233" xr:uid="{00000000-0005-0000-0000-0000EC0D0000}"/>
    <cellStyle name="Calculation 2 5 32 2 5" xfId="15234" xr:uid="{00000000-0005-0000-0000-0000ED0D0000}"/>
    <cellStyle name="Calculation 2 5 32 2 6" xfId="15235" xr:uid="{00000000-0005-0000-0000-0000EE0D0000}"/>
    <cellStyle name="Calculation 2 5 32 3" xfId="15236" xr:uid="{00000000-0005-0000-0000-0000EF0D0000}"/>
    <cellStyle name="Calculation 2 5 32 4" xfId="15237" xr:uid="{00000000-0005-0000-0000-0000F00D0000}"/>
    <cellStyle name="Calculation 2 5 32 5" xfId="15238" xr:uid="{00000000-0005-0000-0000-0000F10D0000}"/>
    <cellStyle name="Calculation 2 5 32 6" xfId="15239" xr:uid="{00000000-0005-0000-0000-0000F20D0000}"/>
    <cellStyle name="Calculation 2 5 32 7" xfId="15240" xr:uid="{00000000-0005-0000-0000-0000F30D0000}"/>
    <cellStyle name="Calculation 2 5 33" xfId="350" xr:uid="{00000000-0005-0000-0000-0000F40D0000}"/>
    <cellStyle name="Calculation 2 5 33 2" xfId="12613" xr:uid="{00000000-0005-0000-0000-0000F50D0000}"/>
    <cellStyle name="Calculation 2 5 33 2 2" xfId="15241" xr:uid="{00000000-0005-0000-0000-0000F60D0000}"/>
    <cellStyle name="Calculation 2 5 33 2 3" xfId="15242" xr:uid="{00000000-0005-0000-0000-0000F70D0000}"/>
    <cellStyle name="Calculation 2 5 33 2 4" xfId="15243" xr:uid="{00000000-0005-0000-0000-0000F80D0000}"/>
    <cellStyle name="Calculation 2 5 33 2 5" xfId="15244" xr:uid="{00000000-0005-0000-0000-0000F90D0000}"/>
    <cellStyle name="Calculation 2 5 33 2 6" xfId="15245" xr:uid="{00000000-0005-0000-0000-0000FA0D0000}"/>
    <cellStyle name="Calculation 2 5 33 3" xfId="15246" xr:uid="{00000000-0005-0000-0000-0000FB0D0000}"/>
    <cellStyle name="Calculation 2 5 33 4" xfId="15247" xr:uid="{00000000-0005-0000-0000-0000FC0D0000}"/>
    <cellStyle name="Calculation 2 5 33 5" xfId="15248" xr:uid="{00000000-0005-0000-0000-0000FD0D0000}"/>
    <cellStyle name="Calculation 2 5 33 6" xfId="15249" xr:uid="{00000000-0005-0000-0000-0000FE0D0000}"/>
    <cellStyle name="Calculation 2 5 33 7" xfId="15250" xr:uid="{00000000-0005-0000-0000-0000FF0D0000}"/>
    <cellStyle name="Calculation 2 5 34" xfId="351" xr:uid="{00000000-0005-0000-0000-0000000E0000}"/>
    <cellStyle name="Calculation 2 5 34 2" xfId="12697" xr:uid="{00000000-0005-0000-0000-0000010E0000}"/>
    <cellStyle name="Calculation 2 5 34 2 2" xfId="15251" xr:uid="{00000000-0005-0000-0000-0000020E0000}"/>
    <cellStyle name="Calculation 2 5 34 2 3" xfId="15252" xr:uid="{00000000-0005-0000-0000-0000030E0000}"/>
    <cellStyle name="Calculation 2 5 34 2 4" xfId="15253" xr:uid="{00000000-0005-0000-0000-0000040E0000}"/>
    <cellStyle name="Calculation 2 5 34 2 5" xfId="15254" xr:uid="{00000000-0005-0000-0000-0000050E0000}"/>
    <cellStyle name="Calculation 2 5 34 2 6" xfId="15255" xr:uid="{00000000-0005-0000-0000-0000060E0000}"/>
    <cellStyle name="Calculation 2 5 34 3" xfId="15256" xr:uid="{00000000-0005-0000-0000-0000070E0000}"/>
    <cellStyle name="Calculation 2 5 34 4" xfId="15257" xr:uid="{00000000-0005-0000-0000-0000080E0000}"/>
    <cellStyle name="Calculation 2 5 34 5" xfId="15258" xr:uid="{00000000-0005-0000-0000-0000090E0000}"/>
    <cellStyle name="Calculation 2 5 34 6" xfId="15259" xr:uid="{00000000-0005-0000-0000-00000A0E0000}"/>
    <cellStyle name="Calculation 2 5 35" xfId="3799" xr:uid="{00000000-0005-0000-0000-00000B0E0000}"/>
    <cellStyle name="Calculation 2 5 36" xfId="9761" xr:uid="{00000000-0005-0000-0000-00000C0E0000}"/>
    <cellStyle name="Calculation 2 5 36 2" xfId="15260" xr:uid="{00000000-0005-0000-0000-00000D0E0000}"/>
    <cellStyle name="Calculation 2 5 36 3" xfId="15261" xr:uid="{00000000-0005-0000-0000-00000E0E0000}"/>
    <cellStyle name="Calculation 2 5 36 4" xfId="15262" xr:uid="{00000000-0005-0000-0000-00000F0E0000}"/>
    <cellStyle name="Calculation 2 5 36 5" xfId="15263" xr:uid="{00000000-0005-0000-0000-0000100E0000}"/>
    <cellStyle name="Calculation 2 5 36 6" xfId="15264" xr:uid="{00000000-0005-0000-0000-0000110E0000}"/>
    <cellStyle name="Calculation 2 5 37" xfId="15265" xr:uid="{00000000-0005-0000-0000-0000120E0000}"/>
    <cellStyle name="Calculation 2 5 38" xfId="15266" xr:uid="{00000000-0005-0000-0000-0000130E0000}"/>
    <cellStyle name="Calculation 2 5 39" xfId="15267" xr:uid="{00000000-0005-0000-0000-0000140E0000}"/>
    <cellStyle name="Calculation 2 5 4" xfId="352" xr:uid="{00000000-0005-0000-0000-0000150E0000}"/>
    <cellStyle name="Calculation 2 5 4 2" xfId="10154" xr:uid="{00000000-0005-0000-0000-0000160E0000}"/>
    <cellStyle name="Calculation 2 5 4 2 2" xfId="15268" xr:uid="{00000000-0005-0000-0000-0000170E0000}"/>
    <cellStyle name="Calculation 2 5 4 2 3" xfId="15269" xr:uid="{00000000-0005-0000-0000-0000180E0000}"/>
    <cellStyle name="Calculation 2 5 4 2 4" xfId="15270" xr:uid="{00000000-0005-0000-0000-0000190E0000}"/>
    <cellStyle name="Calculation 2 5 4 2 5" xfId="15271" xr:uid="{00000000-0005-0000-0000-00001A0E0000}"/>
    <cellStyle name="Calculation 2 5 4 2 6" xfId="15272" xr:uid="{00000000-0005-0000-0000-00001B0E0000}"/>
    <cellStyle name="Calculation 2 5 4 3" xfId="15273" xr:uid="{00000000-0005-0000-0000-00001C0E0000}"/>
    <cellStyle name="Calculation 2 5 4 4" xfId="15274" xr:uid="{00000000-0005-0000-0000-00001D0E0000}"/>
    <cellStyle name="Calculation 2 5 4 5" xfId="15275" xr:uid="{00000000-0005-0000-0000-00001E0E0000}"/>
    <cellStyle name="Calculation 2 5 4 6" xfId="15276" xr:uid="{00000000-0005-0000-0000-00001F0E0000}"/>
    <cellStyle name="Calculation 2 5 4 7" xfId="15277" xr:uid="{00000000-0005-0000-0000-0000200E0000}"/>
    <cellStyle name="Calculation 2 5 40" xfId="15278" xr:uid="{00000000-0005-0000-0000-0000210E0000}"/>
    <cellStyle name="Calculation 2 5 5" xfId="353" xr:uid="{00000000-0005-0000-0000-0000220E0000}"/>
    <cellStyle name="Calculation 2 5 5 2" xfId="10242" xr:uid="{00000000-0005-0000-0000-0000230E0000}"/>
    <cellStyle name="Calculation 2 5 5 2 2" xfId="15279" xr:uid="{00000000-0005-0000-0000-0000240E0000}"/>
    <cellStyle name="Calculation 2 5 5 2 3" xfId="15280" xr:uid="{00000000-0005-0000-0000-0000250E0000}"/>
    <cellStyle name="Calculation 2 5 5 2 4" xfId="15281" xr:uid="{00000000-0005-0000-0000-0000260E0000}"/>
    <cellStyle name="Calculation 2 5 5 2 5" xfId="15282" xr:uid="{00000000-0005-0000-0000-0000270E0000}"/>
    <cellStyle name="Calculation 2 5 5 2 6" xfId="15283" xr:uid="{00000000-0005-0000-0000-0000280E0000}"/>
    <cellStyle name="Calculation 2 5 5 3" xfId="15284" xr:uid="{00000000-0005-0000-0000-0000290E0000}"/>
    <cellStyle name="Calculation 2 5 5 4" xfId="15285" xr:uid="{00000000-0005-0000-0000-00002A0E0000}"/>
    <cellStyle name="Calculation 2 5 5 5" xfId="15286" xr:uid="{00000000-0005-0000-0000-00002B0E0000}"/>
    <cellStyle name="Calculation 2 5 5 6" xfId="15287" xr:uid="{00000000-0005-0000-0000-00002C0E0000}"/>
    <cellStyle name="Calculation 2 5 5 7" xfId="15288" xr:uid="{00000000-0005-0000-0000-00002D0E0000}"/>
    <cellStyle name="Calculation 2 5 6" xfId="354" xr:uid="{00000000-0005-0000-0000-00002E0E0000}"/>
    <cellStyle name="Calculation 2 5 6 2" xfId="10327" xr:uid="{00000000-0005-0000-0000-00002F0E0000}"/>
    <cellStyle name="Calculation 2 5 6 2 2" xfId="15289" xr:uid="{00000000-0005-0000-0000-0000300E0000}"/>
    <cellStyle name="Calculation 2 5 6 2 3" xfId="15290" xr:uid="{00000000-0005-0000-0000-0000310E0000}"/>
    <cellStyle name="Calculation 2 5 6 2 4" xfId="15291" xr:uid="{00000000-0005-0000-0000-0000320E0000}"/>
    <cellStyle name="Calculation 2 5 6 2 5" xfId="15292" xr:uid="{00000000-0005-0000-0000-0000330E0000}"/>
    <cellStyle name="Calculation 2 5 6 2 6" xfId="15293" xr:uid="{00000000-0005-0000-0000-0000340E0000}"/>
    <cellStyle name="Calculation 2 5 6 3" xfId="15294" xr:uid="{00000000-0005-0000-0000-0000350E0000}"/>
    <cellStyle name="Calculation 2 5 6 4" xfId="15295" xr:uid="{00000000-0005-0000-0000-0000360E0000}"/>
    <cellStyle name="Calculation 2 5 6 5" xfId="15296" xr:uid="{00000000-0005-0000-0000-0000370E0000}"/>
    <cellStyle name="Calculation 2 5 6 6" xfId="15297" xr:uid="{00000000-0005-0000-0000-0000380E0000}"/>
    <cellStyle name="Calculation 2 5 6 7" xfId="15298" xr:uid="{00000000-0005-0000-0000-0000390E0000}"/>
    <cellStyle name="Calculation 2 5 7" xfId="355" xr:uid="{00000000-0005-0000-0000-00003A0E0000}"/>
    <cellStyle name="Calculation 2 5 7 2" xfId="10414" xr:uid="{00000000-0005-0000-0000-00003B0E0000}"/>
    <cellStyle name="Calculation 2 5 7 2 2" xfId="15299" xr:uid="{00000000-0005-0000-0000-00003C0E0000}"/>
    <cellStyle name="Calculation 2 5 7 2 3" xfId="15300" xr:uid="{00000000-0005-0000-0000-00003D0E0000}"/>
    <cellStyle name="Calculation 2 5 7 2 4" xfId="15301" xr:uid="{00000000-0005-0000-0000-00003E0E0000}"/>
    <cellStyle name="Calculation 2 5 7 2 5" xfId="15302" xr:uid="{00000000-0005-0000-0000-00003F0E0000}"/>
    <cellStyle name="Calculation 2 5 7 2 6" xfId="15303" xr:uid="{00000000-0005-0000-0000-0000400E0000}"/>
    <cellStyle name="Calculation 2 5 7 3" xfId="15304" xr:uid="{00000000-0005-0000-0000-0000410E0000}"/>
    <cellStyle name="Calculation 2 5 7 4" xfId="15305" xr:uid="{00000000-0005-0000-0000-0000420E0000}"/>
    <cellStyle name="Calculation 2 5 7 5" xfId="15306" xr:uid="{00000000-0005-0000-0000-0000430E0000}"/>
    <cellStyle name="Calculation 2 5 7 6" xfId="15307" xr:uid="{00000000-0005-0000-0000-0000440E0000}"/>
    <cellStyle name="Calculation 2 5 7 7" xfId="15308" xr:uid="{00000000-0005-0000-0000-0000450E0000}"/>
    <cellStyle name="Calculation 2 5 8" xfId="356" xr:uid="{00000000-0005-0000-0000-0000460E0000}"/>
    <cellStyle name="Calculation 2 5 8 2" xfId="10503" xr:uid="{00000000-0005-0000-0000-0000470E0000}"/>
    <cellStyle name="Calculation 2 5 8 2 2" xfId="15309" xr:uid="{00000000-0005-0000-0000-0000480E0000}"/>
    <cellStyle name="Calculation 2 5 8 2 3" xfId="15310" xr:uid="{00000000-0005-0000-0000-0000490E0000}"/>
    <cellStyle name="Calculation 2 5 8 2 4" xfId="15311" xr:uid="{00000000-0005-0000-0000-00004A0E0000}"/>
    <cellStyle name="Calculation 2 5 8 2 5" xfId="15312" xr:uid="{00000000-0005-0000-0000-00004B0E0000}"/>
    <cellStyle name="Calculation 2 5 8 2 6" xfId="15313" xr:uid="{00000000-0005-0000-0000-00004C0E0000}"/>
    <cellStyle name="Calculation 2 5 8 3" xfId="15314" xr:uid="{00000000-0005-0000-0000-00004D0E0000}"/>
    <cellStyle name="Calculation 2 5 8 4" xfId="15315" xr:uid="{00000000-0005-0000-0000-00004E0E0000}"/>
    <cellStyle name="Calculation 2 5 8 5" xfId="15316" xr:uid="{00000000-0005-0000-0000-00004F0E0000}"/>
    <cellStyle name="Calculation 2 5 8 6" xfId="15317" xr:uid="{00000000-0005-0000-0000-0000500E0000}"/>
    <cellStyle name="Calculation 2 5 8 7" xfId="15318" xr:uid="{00000000-0005-0000-0000-0000510E0000}"/>
    <cellStyle name="Calculation 2 5 9" xfId="357" xr:uid="{00000000-0005-0000-0000-0000520E0000}"/>
    <cellStyle name="Calculation 2 5 9 2" xfId="10585" xr:uid="{00000000-0005-0000-0000-0000530E0000}"/>
    <cellStyle name="Calculation 2 5 9 2 2" xfId="15319" xr:uid="{00000000-0005-0000-0000-0000540E0000}"/>
    <cellStyle name="Calculation 2 5 9 2 3" xfId="15320" xr:uid="{00000000-0005-0000-0000-0000550E0000}"/>
    <cellStyle name="Calculation 2 5 9 2 4" xfId="15321" xr:uid="{00000000-0005-0000-0000-0000560E0000}"/>
    <cellStyle name="Calculation 2 5 9 2 5" xfId="15322" xr:uid="{00000000-0005-0000-0000-0000570E0000}"/>
    <cellStyle name="Calculation 2 5 9 2 6" xfId="15323" xr:uid="{00000000-0005-0000-0000-0000580E0000}"/>
    <cellStyle name="Calculation 2 5 9 3" xfId="15324" xr:uid="{00000000-0005-0000-0000-0000590E0000}"/>
    <cellStyle name="Calculation 2 5 9 4" xfId="15325" xr:uid="{00000000-0005-0000-0000-00005A0E0000}"/>
    <cellStyle name="Calculation 2 5 9 5" xfId="15326" xr:uid="{00000000-0005-0000-0000-00005B0E0000}"/>
    <cellStyle name="Calculation 2 5 9 6" xfId="15327" xr:uid="{00000000-0005-0000-0000-00005C0E0000}"/>
    <cellStyle name="Calculation 2 5 9 7" xfId="15328" xr:uid="{00000000-0005-0000-0000-00005D0E0000}"/>
    <cellStyle name="Calculation 2 6" xfId="358" xr:uid="{00000000-0005-0000-0000-00005E0E0000}"/>
    <cellStyle name="Calculation 2 6 2" xfId="9910" xr:uid="{00000000-0005-0000-0000-00005F0E0000}"/>
    <cellStyle name="Calculation 2 6 2 2" xfId="15329" xr:uid="{00000000-0005-0000-0000-0000600E0000}"/>
    <cellStyle name="Calculation 2 6 2 3" xfId="15330" xr:uid="{00000000-0005-0000-0000-0000610E0000}"/>
    <cellStyle name="Calculation 2 6 2 4" xfId="15331" xr:uid="{00000000-0005-0000-0000-0000620E0000}"/>
    <cellStyle name="Calculation 2 6 2 5" xfId="15332" xr:uid="{00000000-0005-0000-0000-0000630E0000}"/>
    <cellStyle name="Calculation 2 6 2 6" xfId="15333" xr:uid="{00000000-0005-0000-0000-0000640E0000}"/>
    <cellStyle name="Calculation 2 6 3" xfId="15334" xr:uid="{00000000-0005-0000-0000-0000650E0000}"/>
    <cellStyle name="Calculation 2 6 4" xfId="15335" xr:uid="{00000000-0005-0000-0000-0000660E0000}"/>
    <cellStyle name="Calculation 2 6 5" xfId="15336" xr:uid="{00000000-0005-0000-0000-0000670E0000}"/>
    <cellStyle name="Calculation 2 6 6" xfId="15337" xr:uid="{00000000-0005-0000-0000-0000680E0000}"/>
    <cellStyle name="Calculation 2 6 7" xfId="15338" xr:uid="{00000000-0005-0000-0000-0000690E0000}"/>
    <cellStyle name="Calculation 2 7" xfId="359" xr:uid="{00000000-0005-0000-0000-00006A0E0000}"/>
    <cellStyle name="Calculation 2 7 2" xfId="9892" xr:uid="{00000000-0005-0000-0000-00006B0E0000}"/>
    <cellStyle name="Calculation 2 7 2 2" xfId="15339" xr:uid="{00000000-0005-0000-0000-00006C0E0000}"/>
    <cellStyle name="Calculation 2 7 2 3" xfId="15340" xr:uid="{00000000-0005-0000-0000-00006D0E0000}"/>
    <cellStyle name="Calculation 2 7 2 4" xfId="15341" xr:uid="{00000000-0005-0000-0000-00006E0E0000}"/>
    <cellStyle name="Calculation 2 7 2 5" xfId="15342" xr:uid="{00000000-0005-0000-0000-00006F0E0000}"/>
    <cellStyle name="Calculation 2 7 2 6" xfId="15343" xr:uid="{00000000-0005-0000-0000-0000700E0000}"/>
    <cellStyle name="Calculation 2 7 3" xfId="15344" xr:uid="{00000000-0005-0000-0000-0000710E0000}"/>
    <cellStyle name="Calculation 2 7 4" xfId="15345" xr:uid="{00000000-0005-0000-0000-0000720E0000}"/>
    <cellStyle name="Calculation 2 7 5" xfId="15346" xr:uid="{00000000-0005-0000-0000-0000730E0000}"/>
    <cellStyle name="Calculation 2 7 6" xfId="15347" xr:uid="{00000000-0005-0000-0000-0000740E0000}"/>
    <cellStyle name="Calculation 2 7 7" xfId="15348" xr:uid="{00000000-0005-0000-0000-0000750E0000}"/>
    <cellStyle name="Calculation 2 8" xfId="360" xr:uid="{00000000-0005-0000-0000-0000760E0000}"/>
    <cellStyle name="Calculation 2 8 2" xfId="9909" xr:uid="{00000000-0005-0000-0000-0000770E0000}"/>
    <cellStyle name="Calculation 2 8 2 2" xfId="15349" xr:uid="{00000000-0005-0000-0000-0000780E0000}"/>
    <cellStyle name="Calculation 2 8 2 3" xfId="15350" xr:uid="{00000000-0005-0000-0000-0000790E0000}"/>
    <cellStyle name="Calculation 2 8 2 4" xfId="15351" xr:uid="{00000000-0005-0000-0000-00007A0E0000}"/>
    <cellStyle name="Calculation 2 8 2 5" xfId="15352" xr:uid="{00000000-0005-0000-0000-00007B0E0000}"/>
    <cellStyle name="Calculation 2 8 2 6" xfId="15353" xr:uid="{00000000-0005-0000-0000-00007C0E0000}"/>
    <cellStyle name="Calculation 2 8 3" xfId="15354" xr:uid="{00000000-0005-0000-0000-00007D0E0000}"/>
    <cellStyle name="Calculation 2 8 4" xfId="15355" xr:uid="{00000000-0005-0000-0000-00007E0E0000}"/>
    <cellStyle name="Calculation 2 8 5" xfId="15356" xr:uid="{00000000-0005-0000-0000-00007F0E0000}"/>
    <cellStyle name="Calculation 2 8 6" xfId="15357" xr:uid="{00000000-0005-0000-0000-0000800E0000}"/>
    <cellStyle name="Calculation 2 8 7" xfId="15358" xr:uid="{00000000-0005-0000-0000-0000810E0000}"/>
    <cellStyle name="Calculation 2 9" xfId="361" xr:uid="{00000000-0005-0000-0000-0000820E0000}"/>
    <cellStyle name="Calculation 2 9 2" xfId="9890" xr:uid="{00000000-0005-0000-0000-0000830E0000}"/>
    <cellStyle name="Calculation 2 9 2 2" xfId="15359" xr:uid="{00000000-0005-0000-0000-0000840E0000}"/>
    <cellStyle name="Calculation 2 9 2 3" xfId="15360" xr:uid="{00000000-0005-0000-0000-0000850E0000}"/>
    <cellStyle name="Calculation 2 9 2 4" xfId="15361" xr:uid="{00000000-0005-0000-0000-0000860E0000}"/>
    <cellStyle name="Calculation 2 9 2 5" xfId="15362" xr:uid="{00000000-0005-0000-0000-0000870E0000}"/>
    <cellStyle name="Calculation 2 9 2 6" xfId="15363" xr:uid="{00000000-0005-0000-0000-0000880E0000}"/>
    <cellStyle name="Calculation 2 9 3" xfId="15364" xr:uid="{00000000-0005-0000-0000-0000890E0000}"/>
    <cellStyle name="Calculation 2 9 4" xfId="15365" xr:uid="{00000000-0005-0000-0000-00008A0E0000}"/>
    <cellStyle name="Calculation 2 9 5" xfId="15366" xr:uid="{00000000-0005-0000-0000-00008B0E0000}"/>
    <cellStyle name="Calculation 2 9 6" xfId="15367" xr:uid="{00000000-0005-0000-0000-00008C0E0000}"/>
    <cellStyle name="Calculation 2 9 7" xfId="15368" xr:uid="{00000000-0005-0000-0000-00008D0E0000}"/>
    <cellStyle name="Calculation 3" xfId="362" xr:uid="{00000000-0005-0000-0000-00008E0E0000}"/>
    <cellStyle name="Calculation 3 10" xfId="363" xr:uid="{00000000-0005-0000-0000-00008F0E0000}"/>
    <cellStyle name="Calculation 3 10 2" xfId="9907" xr:uid="{00000000-0005-0000-0000-0000900E0000}"/>
    <cellStyle name="Calculation 3 10 2 2" xfId="15369" xr:uid="{00000000-0005-0000-0000-0000910E0000}"/>
    <cellStyle name="Calculation 3 10 2 3" xfId="15370" xr:uid="{00000000-0005-0000-0000-0000920E0000}"/>
    <cellStyle name="Calculation 3 10 2 4" xfId="15371" xr:uid="{00000000-0005-0000-0000-0000930E0000}"/>
    <cellStyle name="Calculation 3 10 2 5" xfId="15372" xr:uid="{00000000-0005-0000-0000-0000940E0000}"/>
    <cellStyle name="Calculation 3 10 2 6" xfId="15373" xr:uid="{00000000-0005-0000-0000-0000950E0000}"/>
    <cellStyle name="Calculation 3 10 3" xfId="15374" xr:uid="{00000000-0005-0000-0000-0000960E0000}"/>
    <cellStyle name="Calculation 3 10 4" xfId="15375" xr:uid="{00000000-0005-0000-0000-0000970E0000}"/>
    <cellStyle name="Calculation 3 10 5" xfId="15376" xr:uid="{00000000-0005-0000-0000-0000980E0000}"/>
    <cellStyle name="Calculation 3 10 6" xfId="15377" xr:uid="{00000000-0005-0000-0000-0000990E0000}"/>
    <cellStyle name="Calculation 3 10 7" xfId="15378" xr:uid="{00000000-0005-0000-0000-00009A0E0000}"/>
    <cellStyle name="Calculation 3 11" xfId="364" xr:uid="{00000000-0005-0000-0000-00009B0E0000}"/>
    <cellStyle name="Calculation 3 11 2" xfId="10138" xr:uid="{00000000-0005-0000-0000-00009C0E0000}"/>
    <cellStyle name="Calculation 3 11 2 2" xfId="15379" xr:uid="{00000000-0005-0000-0000-00009D0E0000}"/>
    <cellStyle name="Calculation 3 11 2 3" xfId="15380" xr:uid="{00000000-0005-0000-0000-00009E0E0000}"/>
    <cellStyle name="Calculation 3 11 2 4" xfId="15381" xr:uid="{00000000-0005-0000-0000-00009F0E0000}"/>
    <cellStyle name="Calculation 3 11 2 5" xfId="15382" xr:uid="{00000000-0005-0000-0000-0000A00E0000}"/>
    <cellStyle name="Calculation 3 11 2 6" xfId="15383" xr:uid="{00000000-0005-0000-0000-0000A10E0000}"/>
    <cellStyle name="Calculation 3 11 3" xfId="15384" xr:uid="{00000000-0005-0000-0000-0000A20E0000}"/>
    <cellStyle name="Calculation 3 11 4" xfId="15385" xr:uid="{00000000-0005-0000-0000-0000A30E0000}"/>
    <cellStyle name="Calculation 3 11 5" xfId="15386" xr:uid="{00000000-0005-0000-0000-0000A40E0000}"/>
    <cellStyle name="Calculation 3 11 6" xfId="15387" xr:uid="{00000000-0005-0000-0000-0000A50E0000}"/>
    <cellStyle name="Calculation 3 11 7" xfId="15388" xr:uid="{00000000-0005-0000-0000-0000A60E0000}"/>
    <cellStyle name="Calculation 3 12" xfId="365" xr:uid="{00000000-0005-0000-0000-0000A70E0000}"/>
    <cellStyle name="Calculation 3 12 2" xfId="9913" xr:uid="{00000000-0005-0000-0000-0000A80E0000}"/>
    <cellStyle name="Calculation 3 12 2 2" xfId="15389" xr:uid="{00000000-0005-0000-0000-0000A90E0000}"/>
    <cellStyle name="Calculation 3 12 2 3" xfId="15390" xr:uid="{00000000-0005-0000-0000-0000AA0E0000}"/>
    <cellStyle name="Calculation 3 12 2 4" xfId="15391" xr:uid="{00000000-0005-0000-0000-0000AB0E0000}"/>
    <cellStyle name="Calculation 3 12 2 5" xfId="15392" xr:uid="{00000000-0005-0000-0000-0000AC0E0000}"/>
    <cellStyle name="Calculation 3 12 2 6" xfId="15393" xr:uid="{00000000-0005-0000-0000-0000AD0E0000}"/>
    <cellStyle name="Calculation 3 12 3" xfId="15394" xr:uid="{00000000-0005-0000-0000-0000AE0E0000}"/>
    <cellStyle name="Calculation 3 12 4" xfId="15395" xr:uid="{00000000-0005-0000-0000-0000AF0E0000}"/>
    <cellStyle name="Calculation 3 12 5" xfId="15396" xr:uid="{00000000-0005-0000-0000-0000B00E0000}"/>
    <cellStyle name="Calculation 3 12 6" xfId="15397" xr:uid="{00000000-0005-0000-0000-0000B10E0000}"/>
    <cellStyle name="Calculation 3 12 7" xfId="15398" xr:uid="{00000000-0005-0000-0000-0000B20E0000}"/>
    <cellStyle name="Calculation 3 13" xfId="366" xr:uid="{00000000-0005-0000-0000-0000B30E0000}"/>
    <cellStyle name="Calculation 3 13 2" xfId="9894" xr:uid="{00000000-0005-0000-0000-0000B40E0000}"/>
    <cellStyle name="Calculation 3 13 2 2" xfId="15399" xr:uid="{00000000-0005-0000-0000-0000B50E0000}"/>
    <cellStyle name="Calculation 3 13 2 3" xfId="15400" xr:uid="{00000000-0005-0000-0000-0000B60E0000}"/>
    <cellStyle name="Calculation 3 13 2 4" xfId="15401" xr:uid="{00000000-0005-0000-0000-0000B70E0000}"/>
    <cellStyle name="Calculation 3 13 2 5" xfId="15402" xr:uid="{00000000-0005-0000-0000-0000B80E0000}"/>
    <cellStyle name="Calculation 3 13 2 6" xfId="15403" xr:uid="{00000000-0005-0000-0000-0000B90E0000}"/>
    <cellStyle name="Calculation 3 13 3" xfId="15404" xr:uid="{00000000-0005-0000-0000-0000BA0E0000}"/>
    <cellStyle name="Calculation 3 13 4" xfId="15405" xr:uid="{00000000-0005-0000-0000-0000BB0E0000}"/>
    <cellStyle name="Calculation 3 13 5" xfId="15406" xr:uid="{00000000-0005-0000-0000-0000BC0E0000}"/>
    <cellStyle name="Calculation 3 13 6" xfId="15407" xr:uid="{00000000-0005-0000-0000-0000BD0E0000}"/>
    <cellStyle name="Calculation 3 13 7" xfId="15408" xr:uid="{00000000-0005-0000-0000-0000BE0E0000}"/>
    <cellStyle name="Calculation 3 14" xfId="367" xr:uid="{00000000-0005-0000-0000-0000BF0E0000}"/>
    <cellStyle name="Calculation 3 14 2" xfId="9942" xr:uid="{00000000-0005-0000-0000-0000C00E0000}"/>
    <cellStyle name="Calculation 3 14 2 2" xfId="15409" xr:uid="{00000000-0005-0000-0000-0000C10E0000}"/>
    <cellStyle name="Calculation 3 14 2 3" xfId="15410" xr:uid="{00000000-0005-0000-0000-0000C20E0000}"/>
    <cellStyle name="Calculation 3 14 2 4" xfId="15411" xr:uid="{00000000-0005-0000-0000-0000C30E0000}"/>
    <cellStyle name="Calculation 3 14 2 5" xfId="15412" xr:uid="{00000000-0005-0000-0000-0000C40E0000}"/>
    <cellStyle name="Calculation 3 14 2 6" xfId="15413" xr:uid="{00000000-0005-0000-0000-0000C50E0000}"/>
    <cellStyle name="Calculation 3 14 3" xfId="15414" xr:uid="{00000000-0005-0000-0000-0000C60E0000}"/>
    <cellStyle name="Calculation 3 14 4" xfId="15415" xr:uid="{00000000-0005-0000-0000-0000C70E0000}"/>
    <cellStyle name="Calculation 3 14 5" xfId="15416" xr:uid="{00000000-0005-0000-0000-0000C80E0000}"/>
    <cellStyle name="Calculation 3 14 6" xfId="15417" xr:uid="{00000000-0005-0000-0000-0000C90E0000}"/>
    <cellStyle name="Calculation 3 14 7" xfId="15418" xr:uid="{00000000-0005-0000-0000-0000CA0E0000}"/>
    <cellStyle name="Calculation 3 15" xfId="368" xr:uid="{00000000-0005-0000-0000-0000CB0E0000}"/>
    <cellStyle name="Calculation 3 15 2" xfId="9708" xr:uid="{00000000-0005-0000-0000-0000CC0E0000}"/>
    <cellStyle name="Calculation 3 15 2 2" xfId="15419" xr:uid="{00000000-0005-0000-0000-0000CD0E0000}"/>
    <cellStyle name="Calculation 3 15 2 3" xfId="15420" xr:uid="{00000000-0005-0000-0000-0000CE0E0000}"/>
    <cellStyle name="Calculation 3 15 2 4" xfId="15421" xr:uid="{00000000-0005-0000-0000-0000CF0E0000}"/>
    <cellStyle name="Calculation 3 15 2 5" xfId="15422" xr:uid="{00000000-0005-0000-0000-0000D00E0000}"/>
    <cellStyle name="Calculation 3 15 2 6" xfId="15423" xr:uid="{00000000-0005-0000-0000-0000D10E0000}"/>
    <cellStyle name="Calculation 3 15 3" xfId="15424" xr:uid="{00000000-0005-0000-0000-0000D20E0000}"/>
    <cellStyle name="Calculation 3 15 4" xfId="15425" xr:uid="{00000000-0005-0000-0000-0000D30E0000}"/>
    <cellStyle name="Calculation 3 15 5" xfId="15426" xr:uid="{00000000-0005-0000-0000-0000D40E0000}"/>
    <cellStyle name="Calculation 3 15 6" xfId="15427" xr:uid="{00000000-0005-0000-0000-0000D50E0000}"/>
    <cellStyle name="Calculation 3 15 7" xfId="15428" xr:uid="{00000000-0005-0000-0000-0000D60E0000}"/>
    <cellStyle name="Calculation 3 16" xfId="369" xr:uid="{00000000-0005-0000-0000-0000D70E0000}"/>
    <cellStyle name="Calculation 3 16 2" xfId="10268" xr:uid="{00000000-0005-0000-0000-0000D80E0000}"/>
    <cellStyle name="Calculation 3 16 2 2" xfId="15429" xr:uid="{00000000-0005-0000-0000-0000D90E0000}"/>
    <cellStyle name="Calculation 3 16 2 3" xfId="15430" xr:uid="{00000000-0005-0000-0000-0000DA0E0000}"/>
    <cellStyle name="Calculation 3 16 2 4" xfId="15431" xr:uid="{00000000-0005-0000-0000-0000DB0E0000}"/>
    <cellStyle name="Calculation 3 16 2 5" xfId="15432" xr:uid="{00000000-0005-0000-0000-0000DC0E0000}"/>
    <cellStyle name="Calculation 3 16 2 6" xfId="15433" xr:uid="{00000000-0005-0000-0000-0000DD0E0000}"/>
    <cellStyle name="Calculation 3 16 3" xfId="15434" xr:uid="{00000000-0005-0000-0000-0000DE0E0000}"/>
    <cellStyle name="Calculation 3 16 4" xfId="15435" xr:uid="{00000000-0005-0000-0000-0000DF0E0000}"/>
    <cellStyle name="Calculation 3 16 5" xfId="15436" xr:uid="{00000000-0005-0000-0000-0000E00E0000}"/>
    <cellStyle name="Calculation 3 16 6" xfId="15437" xr:uid="{00000000-0005-0000-0000-0000E10E0000}"/>
    <cellStyle name="Calculation 3 16 7" xfId="15438" xr:uid="{00000000-0005-0000-0000-0000E20E0000}"/>
    <cellStyle name="Calculation 3 17" xfId="370" xr:uid="{00000000-0005-0000-0000-0000E30E0000}"/>
    <cellStyle name="Calculation 3 17 2" xfId="10489" xr:uid="{00000000-0005-0000-0000-0000E40E0000}"/>
    <cellStyle name="Calculation 3 17 2 2" xfId="15439" xr:uid="{00000000-0005-0000-0000-0000E50E0000}"/>
    <cellStyle name="Calculation 3 17 2 3" xfId="15440" xr:uid="{00000000-0005-0000-0000-0000E60E0000}"/>
    <cellStyle name="Calculation 3 17 2 4" xfId="15441" xr:uid="{00000000-0005-0000-0000-0000E70E0000}"/>
    <cellStyle name="Calculation 3 17 2 5" xfId="15442" xr:uid="{00000000-0005-0000-0000-0000E80E0000}"/>
    <cellStyle name="Calculation 3 17 2 6" xfId="15443" xr:uid="{00000000-0005-0000-0000-0000E90E0000}"/>
    <cellStyle name="Calculation 3 17 3" xfId="15444" xr:uid="{00000000-0005-0000-0000-0000EA0E0000}"/>
    <cellStyle name="Calculation 3 17 4" xfId="15445" xr:uid="{00000000-0005-0000-0000-0000EB0E0000}"/>
    <cellStyle name="Calculation 3 17 5" xfId="15446" xr:uid="{00000000-0005-0000-0000-0000EC0E0000}"/>
    <cellStyle name="Calculation 3 17 6" xfId="15447" xr:uid="{00000000-0005-0000-0000-0000ED0E0000}"/>
    <cellStyle name="Calculation 3 17 7" xfId="15448" xr:uid="{00000000-0005-0000-0000-0000EE0E0000}"/>
    <cellStyle name="Calculation 3 18" xfId="371" xr:uid="{00000000-0005-0000-0000-0000EF0E0000}"/>
    <cellStyle name="Calculation 3 18 2" xfId="10597" xr:uid="{00000000-0005-0000-0000-0000F00E0000}"/>
    <cellStyle name="Calculation 3 18 2 2" xfId="15449" xr:uid="{00000000-0005-0000-0000-0000F10E0000}"/>
    <cellStyle name="Calculation 3 18 2 3" xfId="15450" xr:uid="{00000000-0005-0000-0000-0000F20E0000}"/>
    <cellStyle name="Calculation 3 18 2 4" xfId="15451" xr:uid="{00000000-0005-0000-0000-0000F30E0000}"/>
    <cellStyle name="Calculation 3 18 2 5" xfId="15452" xr:uid="{00000000-0005-0000-0000-0000F40E0000}"/>
    <cellStyle name="Calculation 3 18 2 6" xfId="15453" xr:uid="{00000000-0005-0000-0000-0000F50E0000}"/>
    <cellStyle name="Calculation 3 18 3" xfId="15454" xr:uid="{00000000-0005-0000-0000-0000F60E0000}"/>
    <cellStyle name="Calculation 3 18 4" xfId="15455" xr:uid="{00000000-0005-0000-0000-0000F70E0000}"/>
    <cellStyle name="Calculation 3 18 5" xfId="15456" xr:uid="{00000000-0005-0000-0000-0000F80E0000}"/>
    <cellStyle name="Calculation 3 18 6" xfId="15457" xr:uid="{00000000-0005-0000-0000-0000F90E0000}"/>
    <cellStyle name="Calculation 3 18 7" xfId="15458" xr:uid="{00000000-0005-0000-0000-0000FA0E0000}"/>
    <cellStyle name="Calculation 3 19" xfId="372" xr:uid="{00000000-0005-0000-0000-0000FB0E0000}"/>
    <cellStyle name="Calculation 3 19 2" xfId="9898" xr:uid="{00000000-0005-0000-0000-0000FC0E0000}"/>
    <cellStyle name="Calculation 3 19 2 2" xfId="15459" xr:uid="{00000000-0005-0000-0000-0000FD0E0000}"/>
    <cellStyle name="Calculation 3 19 2 3" xfId="15460" xr:uid="{00000000-0005-0000-0000-0000FE0E0000}"/>
    <cellStyle name="Calculation 3 19 2 4" xfId="15461" xr:uid="{00000000-0005-0000-0000-0000FF0E0000}"/>
    <cellStyle name="Calculation 3 19 2 5" xfId="15462" xr:uid="{00000000-0005-0000-0000-0000000F0000}"/>
    <cellStyle name="Calculation 3 19 2 6" xfId="15463" xr:uid="{00000000-0005-0000-0000-0000010F0000}"/>
    <cellStyle name="Calculation 3 19 3" xfId="15464" xr:uid="{00000000-0005-0000-0000-0000020F0000}"/>
    <cellStyle name="Calculation 3 19 4" xfId="15465" xr:uid="{00000000-0005-0000-0000-0000030F0000}"/>
    <cellStyle name="Calculation 3 19 5" xfId="15466" xr:uid="{00000000-0005-0000-0000-0000040F0000}"/>
    <cellStyle name="Calculation 3 19 6" xfId="15467" xr:uid="{00000000-0005-0000-0000-0000050F0000}"/>
    <cellStyle name="Calculation 3 19 7" xfId="15468" xr:uid="{00000000-0005-0000-0000-0000060F0000}"/>
    <cellStyle name="Calculation 3 2" xfId="373" xr:uid="{00000000-0005-0000-0000-0000070F0000}"/>
    <cellStyle name="Calculation 3 2 10" xfId="374" xr:uid="{00000000-0005-0000-0000-0000080F0000}"/>
    <cellStyle name="Calculation 3 2 10 2" xfId="10616" xr:uid="{00000000-0005-0000-0000-0000090F0000}"/>
    <cellStyle name="Calculation 3 2 10 2 2" xfId="15469" xr:uid="{00000000-0005-0000-0000-00000A0F0000}"/>
    <cellStyle name="Calculation 3 2 10 2 3" xfId="15470" xr:uid="{00000000-0005-0000-0000-00000B0F0000}"/>
    <cellStyle name="Calculation 3 2 10 2 4" xfId="15471" xr:uid="{00000000-0005-0000-0000-00000C0F0000}"/>
    <cellStyle name="Calculation 3 2 10 2 5" xfId="15472" xr:uid="{00000000-0005-0000-0000-00000D0F0000}"/>
    <cellStyle name="Calculation 3 2 10 2 6" xfId="15473" xr:uid="{00000000-0005-0000-0000-00000E0F0000}"/>
    <cellStyle name="Calculation 3 2 10 3" xfId="15474" xr:uid="{00000000-0005-0000-0000-00000F0F0000}"/>
    <cellStyle name="Calculation 3 2 10 4" xfId="15475" xr:uid="{00000000-0005-0000-0000-0000100F0000}"/>
    <cellStyle name="Calculation 3 2 10 5" xfId="15476" xr:uid="{00000000-0005-0000-0000-0000110F0000}"/>
    <cellStyle name="Calculation 3 2 10 6" xfId="15477" xr:uid="{00000000-0005-0000-0000-0000120F0000}"/>
    <cellStyle name="Calculation 3 2 10 7" xfId="15478" xr:uid="{00000000-0005-0000-0000-0000130F0000}"/>
    <cellStyle name="Calculation 3 2 11" xfId="375" xr:uid="{00000000-0005-0000-0000-0000140F0000}"/>
    <cellStyle name="Calculation 3 2 11 2" xfId="10707" xr:uid="{00000000-0005-0000-0000-0000150F0000}"/>
    <cellStyle name="Calculation 3 2 11 2 2" xfId="15479" xr:uid="{00000000-0005-0000-0000-0000160F0000}"/>
    <cellStyle name="Calculation 3 2 11 2 3" xfId="15480" xr:uid="{00000000-0005-0000-0000-0000170F0000}"/>
    <cellStyle name="Calculation 3 2 11 2 4" xfId="15481" xr:uid="{00000000-0005-0000-0000-0000180F0000}"/>
    <cellStyle name="Calculation 3 2 11 2 5" xfId="15482" xr:uid="{00000000-0005-0000-0000-0000190F0000}"/>
    <cellStyle name="Calculation 3 2 11 2 6" xfId="15483" xr:uid="{00000000-0005-0000-0000-00001A0F0000}"/>
    <cellStyle name="Calculation 3 2 11 3" xfId="15484" xr:uid="{00000000-0005-0000-0000-00001B0F0000}"/>
    <cellStyle name="Calculation 3 2 11 4" xfId="15485" xr:uid="{00000000-0005-0000-0000-00001C0F0000}"/>
    <cellStyle name="Calculation 3 2 11 5" xfId="15486" xr:uid="{00000000-0005-0000-0000-00001D0F0000}"/>
    <cellStyle name="Calculation 3 2 11 6" xfId="15487" xr:uid="{00000000-0005-0000-0000-00001E0F0000}"/>
    <cellStyle name="Calculation 3 2 11 7" xfId="15488" xr:uid="{00000000-0005-0000-0000-00001F0F0000}"/>
    <cellStyle name="Calculation 3 2 12" xfId="376" xr:uid="{00000000-0005-0000-0000-0000200F0000}"/>
    <cellStyle name="Calculation 3 2 12 2" xfId="10795" xr:uid="{00000000-0005-0000-0000-0000210F0000}"/>
    <cellStyle name="Calculation 3 2 12 2 2" xfId="15489" xr:uid="{00000000-0005-0000-0000-0000220F0000}"/>
    <cellStyle name="Calculation 3 2 12 2 3" xfId="15490" xr:uid="{00000000-0005-0000-0000-0000230F0000}"/>
    <cellStyle name="Calculation 3 2 12 2 4" xfId="15491" xr:uid="{00000000-0005-0000-0000-0000240F0000}"/>
    <cellStyle name="Calculation 3 2 12 2 5" xfId="15492" xr:uid="{00000000-0005-0000-0000-0000250F0000}"/>
    <cellStyle name="Calculation 3 2 12 2 6" xfId="15493" xr:uid="{00000000-0005-0000-0000-0000260F0000}"/>
    <cellStyle name="Calculation 3 2 12 3" xfId="15494" xr:uid="{00000000-0005-0000-0000-0000270F0000}"/>
    <cellStyle name="Calculation 3 2 12 4" xfId="15495" xr:uid="{00000000-0005-0000-0000-0000280F0000}"/>
    <cellStyle name="Calculation 3 2 12 5" xfId="15496" xr:uid="{00000000-0005-0000-0000-0000290F0000}"/>
    <cellStyle name="Calculation 3 2 12 6" xfId="15497" xr:uid="{00000000-0005-0000-0000-00002A0F0000}"/>
    <cellStyle name="Calculation 3 2 12 7" xfId="15498" xr:uid="{00000000-0005-0000-0000-00002B0F0000}"/>
    <cellStyle name="Calculation 3 2 13" xfId="377" xr:uid="{00000000-0005-0000-0000-00002C0F0000}"/>
    <cellStyle name="Calculation 3 2 13 2" xfId="10884" xr:uid="{00000000-0005-0000-0000-00002D0F0000}"/>
    <cellStyle name="Calculation 3 2 13 2 2" xfId="15499" xr:uid="{00000000-0005-0000-0000-00002E0F0000}"/>
    <cellStyle name="Calculation 3 2 13 2 3" xfId="15500" xr:uid="{00000000-0005-0000-0000-00002F0F0000}"/>
    <cellStyle name="Calculation 3 2 13 2 4" xfId="15501" xr:uid="{00000000-0005-0000-0000-0000300F0000}"/>
    <cellStyle name="Calculation 3 2 13 2 5" xfId="15502" xr:uid="{00000000-0005-0000-0000-0000310F0000}"/>
    <cellStyle name="Calculation 3 2 13 2 6" xfId="15503" xr:uid="{00000000-0005-0000-0000-0000320F0000}"/>
    <cellStyle name="Calculation 3 2 13 3" xfId="15504" xr:uid="{00000000-0005-0000-0000-0000330F0000}"/>
    <cellStyle name="Calculation 3 2 13 4" xfId="15505" xr:uid="{00000000-0005-0000-0000-0000340F0000}"/>
    <cellStyle name="Calculation 3 2 13 5" xfId="15506" xr:uid="{00000000-0005-0000-0000-0000350F0000}"/>
    <cellStyle name="Calculation 3 2 13 6" xfId="15507" xr:uid="{00000000-0005-0000-0000-0000360F0000}"/>
    <cellStyle name="Calculation 3 2 13 7" xfId="15508" xr:uid="{00000000-0005-0000-0000-0000370F0000}"/>
    <cellStyle name="Calculation 3 2 14" xfId="378" xr:uid="{00000000-0005-0000-0000-0000380F0000}"/>
    <cellStyle name="Calculation 3 2 14 2" xfId="10974" xr:uid="{00000000-0005-0000-0000-0000390F0000}"/>
    <cellStyle name="Calculation 3 2 14 2 2" xfId="15509" xr:uid="{00000000-0005-0000-0000-00003A0F0000}"/>
    <cellStyle name="Calculation 3 2 14 2 3" xfId="15510" xr:uid="{00000000-0005-0000-0000-00003B0F0000}"/>
    <cellStyle name="Calculation 3 2 14 2 4" xfId="15511" xr:uid="{00000000-0005-0000-0000-00003C0F0000}"/>
    <cellStyle name="Calculation 3 2 14 2 5" xfId="15512" xr:uid="{00000000-0005-0000-0000-00003D0F0000}"/>
    <cellStyle name="Calculation 3 2 14 2 6" xfId="15513" xr:uid="{00000000-0005-0000-0000-00003E0F0000}"/>
    <cellStyle name="Calculation 3 2 14 3" xfId="15514" xr:uid="{00000000-0005-0000-0000-00003F0F0000}"/>
    <cellStyle name="Calculation 3 2 14 4" xfId="15515" xr:uid="{00000000-0005-0000-0000-0000400F0000}"/>
    <cellStyle name="Calculation 3 2 14 5" xfId="15516" xr:uid="{00000000-0005-0000-0000-0000410F0000}"/>
    <cellStyle name="Calculation 3 2 14 6" xfId="15517" xr:uid="{00000000-0005-0000-0000-0000420F0000}"/>
    <cellStyle name="Calculation 3 2 14 7" xfId="15518" xr:uid="{00000000-0005-0000-0000-0000430F0000}"/>
    <cellStyle name="Calculation 3 2 15" xfId="379" xr:uid="{00000000-0005-0000-0000-0000440F0000}"/>
    <cellStyle name="Calculation 3 2 15 2" xfId="11064" xr:uid="{00000000-0005-0000-0000-0000450F0000}"/>
    <cellStyle name="Calculation 3 2 15 2 2" xfId="15519" xr:uid="{00000000-0005-0000-0000-0000460F0000}"/>
    <cellStyle name="Calculation 3 2 15 2 3" xfId="15520" xr:uid="{00000000-0005-0000-0000-0000470F0000}"/>
    <cellStyle name="Calculation 3 2 15 2 4" xfId="15521" xr:uid="{00000000-0005-0000-0000-0000480F0000}"/>
    <cellStyle name="Calculation 3 2 15 2 5" xfId="15522" xr:uid="{00000000-0005-0000-0000-0000490F0000}"/>
    <cellStyle name="Calculation 3 2 15 2 6" xfId="15523" xr:uid="{00000000-0005-0000-0000-00004A0F0000}"/>
    <cellStyle name="Calculation 3 2 15 3" xfId="15524" xr:uid="{00000000-0005-0000-0000-00004B0F0000}"/>
    <cellStyle name="Calculation 3 2 15 4" xfId="15525" xr:uid="{00000000-0005-0000-0000-00004C0F0000}"/>
    <cellStyle name="Calculation 3 2 15 5" xfId="15526" xr:uid="{00000000-0005-0000-0000-00004D0F0000}"/>
    <cellStyle name="Calculation 3 2 15 6" xfId="15527" xr:uid="{00000000-0005-0000-0000-00004E0F0000}"/>
    <cellStyle name="Calculation 3 2 15 7" xfId="15528" xr:uid="{00000000-0005-0000-0000-00004F0F0000}"/>
    <cellStyle name="Calculation 3 2 16" xfId="380" xr:uid="{00000000-0005-0000-0000-0000500F0000}"/>
    <cellStyle name="Calculation 3 2 16 2" xfId="11147" xr:uid="{00000000-0005-0000-0000-0000510F0000}"/>
    <cellStyle name="Calculation 3 2 16 2 2" xfId="15529" xr:uid="{00000000-0005-0000-0000-0000520F0000}"/>
    <cellStyle name="Calculation 3 2 16 2 3" xfId="15530" xr:uid="{00000000-0005-0000-0000-0000530F0000}"/>
    <cellStyle name="Calculation 3 2 16 2 4" xfId="15531" xr:uid="{00000000-0005-0000-0000-0000540F0000}"/>
    <cellStyle name="Calculation 3 2 16 2 5" xfId="15532" xr:uid="{00000000-0005-0000-0000-0000550F0000}"/>
    <cellStyle name="Calculation 3 2 16 2 6" xfId="15533" xr:uid="{00000000-0005-0000-0000-0000560F0000}"/>
    <cellStyle name="Calculation 3 2 16 3" xfId="15534" xr:uid="{00000000-0005-0000-0000-0000570F0000}"/>
    <cellStyle name="Calculation 3 2 16 4" xfId="15535" xr:uid="{00000000-0005-0000-0000-0000580F0000}"/>
    <cellStyle name="Calculation 3 2 16 5" xfId="15536" xr:uid="{00000000-0005-0000-0000-0000590F0000}"/>
    <cellStyle name="Calculation 3 2 16 6" xfId="15537" xr:uid="{00000000-0005-0000-0000-00005A0F0000}"/>
    <cellStyle name="Calculation 3 2 16 7" xfId="15538" xr:uid="{00000000-0005-0000-0000-00005B0F0000}"/>
    <cellStyle name="Calculation 3 2 17" xfId="381" xr:uid="{00000000-0005-0000-0000-00005C0F0000}"/>
    <cellStyle name="Calculation 3 2 17 2" xfId="11237" xr:uid="{00000000-0005-0000-0000-00005D0F0000}"/>
    <cellStyle name="Calculation 3 2 17 2 2" xfId="15539" xr:uid="{00000000-0005-0000-0000-00005E0F0000}"/>
    <cellStyle name="Calculation 3 2 17 2 3" xfId="15540" xr:uid="{00000000-0005-0000-0000-00005F0F0000}"/>
    <cellStyle name="Calculation 3 2 17 2 4" xfId="15541" xr:uid="{00000000-0005-0000-0000-0000600F0000}"/>
    <cellStyle name="Calculation 3 2 17 2 5" xfId="15542" xr:uid="{00000000-0005-0000-0000-0000610F0000}"/>
    <cellStyle name="Calculation 3 2 17 2 6" xfId="15543" xr:uid="{00000000-0005-0000-0000-0000620F0000}"/>
    <cellStyle name="Calculation 3 2 17 3" xfId="15544" xr:uid="{00000000-0005-0000-0000-0000630F0000}"/>
    <cellStyle name="Calculation 3 2 17 4" xfId="15545" xr:uid="{00000000-0005-0000-0000-0000640F0000}"/>
    <cellStyle name="Calculation 3 2 17 5" xfId="15546" xr:uid="{00000000-0005-0000-0000-0000650F0000}"/>
    <cellStyle name="Calculation 3 2 17 6" xfId="15547" xr:uid="{00000000-0005-0000-0000-0000660F0000}"/>
    <cellStyle name="Calculation 3 2 17 7" xfId="15548" xr:uid="{00000000-0005-0000-0000-0000670F0000}"/>
    <cellStyle name="Calculation 3 2 18" xfId="382" xr:uid="{00000000-0005-0000-0000-0000680F0000}"/>
    <cellStyle name="Calculation 3 2 18 2" xfId="11323" xr:uid="{00000000-0005-0000-0000-0000690F0000}"/>
    <cellStyle name="Calculation 3 2 18 2 2" xfId="15549" xr:uid="{00000000-0005-0000-0000-00006A0F0000}"/>
    <cellStyle name="Calculation 3 2 18 2 3" xfId="15550" xr:uid="{00000000-0005-0000-0000-00006B0F0000}"/>
    <cellStyle name="Calculation 3 2 18 2 4" xfId="15551" xr:uid="{00000000-0005-0000-0000-00006C0F0000}"/>
    <cellStyle name="Calculation 3 2 18 2 5" xfId="15552" xr:uid="{00000000-0005-0000-0000-00006D0F0000}"/>
    <cellStyle name="Calculation 3 2 18 2 6" xfId="15553" xr:uid="{00000000-0005-0000-0000-00006E0F0000}"/>
    <cellStyle name="Calculation 3 2 18 3" xfId="15554" xr:uid="{00000000-0005-0000-0000-00006F0F0000}"/>
    <cellStyle name="Calculation 3 2 18 4" xfId="15555" xr:uid="{00000000-0005-0000-0000-0000700F0000}"/>
    <cellStyle name="Calculation 3 2 18 5" xfId="15556" xr:uid="{00000000-0005-0000-0000-0000710F0000}"/>
    <cellStyle name="Calculation 3 2 18 6" xfId="15557" xr:uid="{00000000-0005-0000-0000-0000720F0000}"/>
    <cellStyle name="Calculation 3 2 18 7" xfId="15558" xr:uid="{00000000-0005-0000-0000-0000730F0000}"/>
    <cellStyle name="Calculation 3 2 19" xfId="383" xr:uid="{00000000-0005-0000-0000-0000740F0000}"/>
    <cellStyle name="Calculation 3 2 19 2" xfId="11410" xr:uid="{00000000-0005-0000-0000-0000750F0000}"/>
    <cellStyle name="Calculation 3 2 19 2 2" xfId="15559" xr:uid="{00000000-0005-0000-0000-0000760F0000}"/>
    <cellStyle name="Calculation 3 2 19 2 3" xfId="15560" xr:uid="{00000000-0005-0000-0000-0000770F0000}"/>
    <cellStyle name="Calculation 3 2 19 2 4" xfId="15561" xr:uid="{00000000-0005-0000-0000-0000780F0000}"/>
    <cellStyle name="Calculation 3 2 19 2 5" xfId="15562" xr:uid="{00000000-0005-0000-0000-0000790F0000}"/>
    <cellStyle name="Calculation 3 2 19 2 6" xfId="15563" xr:uid="{00000000-0005-0000-0000-00007A0F0000}"/>
    <cellStyle name="Calculation 3 2 19 3" xfId="15564" xr:uid="{00000000-0005-0000-0000-00007B0F0000}"/>
    <cellStyle name="Calculation 3 2 19 4" xfId="15565" xr:uid="{00000000-0005-0000-0000-00007C0F0000}"/>
    <cellStyle name="Calculation 3 2 19 5" xfId="15566" xr:uid="{00000000-0005-0000-0000-00007D0F0000}"/>
    <cellStyle name="Calculation 3 2 19 6" xfId="15567" xr:uid="{00000000-0005-0000-0000-00007E0F0000}"/>
    <cellStyle name="Calculation 3 2 19 7" xfId="15568" xr:uid="{00000000-0005-0000-0000-00007F0F0000}"/>
    <cellStyle name="Calculation 3 2 2" xfId="384" xr:uid="{00000000-0005-0000-0000-0000800F0000}"/>
    <cellStyle name="Calculation 3 2 2 10" xfId="385" xr:uid="{00000000-0005-0000-0000-0000810F0000}"/>
    <cellStyle name="Calculation 3 2 2 10 2" xfId="10740" xr:uid="{00000000-0005-0000-0000-0000820F0000}"/>
    <cellStyle name="Calculation 3 2 2 10 2 2" xfId="15569" xr:uid="{00000000-0005-0000-0000-0000830F0000}"/>
    <cellStyle name="Calculation 3 2 2 10 2 3" xfId="15570" xr:uid="{00000000-0005-0000-0000-0000840F0000}"/>
    <cellStyle name="Calculation 3 2 2 10 2 4" xfId="15571" xr:uid="{00000000-0005-0000-0000-0000850F0000}"/>
    <cellStyle name="Calculation 3 2 2 10 2 5" xfId="15572" xr:uid="{00000000-0005-0000-0000-0000860F0000}"/>
    <cellStyle name="Calculation 3 2 2 10 2 6" xfId="15573" xr:uid="{00000000-0005-0000-0000-0000870F0000}"/>
    <cellStyle name="Calculation 3 2 2 10 3" xfId="15574" xr:uid="{00000000-0005-0000-0000-0000880F0000}"/>
    <cellStyle name="Calculation 3 2 2 10 4" xfId="15575" xr:uid="{00000000-0005-0000-0000-0000890F0000}"/>
    <cellStyle name="Calculation 3 2 2 10 5" xfId="15576" xr:uid="{00000000-0005-0000-0000-00008A0F0000}"/>
    <cellStyle name="Calculation 3 2 2 10 6" xfId="15577" xr:uid="{00000000-0005-0000-0000-00008B0F0000}"/>
    <cellStyle name="Calculation 3 2 2 10 7" xfId="15578" xr:uid="{00000000-0005-0000-0000-00008C0F0000}"/>
    <cellStyle name="Calculation 3 2 2 11" xfId="386" xr:uid="{00000000-0005-0000-0000-00008D0F0000}"/>
    <cellStyle name="Calculation 3 2 2 11 2" xfId="10828" xr:uid="{00000000-0005-0000-0000-00008E0F0000}"/>
    <cellStyle name="Calculation 3 2 2 11 2 2" xfId="15579" xr:uid="{00000000-0005-0000-0000-00008F0F0000}"/>
    <cellStyle name="Calculation 3 2 2 11 2 3" xfId="15580" xr:uid="{00000000-0005-0000-0000-0000900F0000}"/>
    <cellStyle name="Calculation 3 2 2 11 2 4" xfId="15581" xr:uid="{00000000-0005-0000-0000-0000910F0000}"/>
    <cellStyle name="Calculation 3 2 2 11 2 5" xfId="15582" xr:uid="{00000000-0005-0000-0000-0000920F0000}"/>
    <cellStyle name="Calculation 3 2 2 11 2 6" xfId="15583" xr:uid="{00000000-0005-0000-0000-0000930F0000}"/>
    <cellStyle name="Calculation 3 2 2 11 3" xfId="15584" xr:uid="{00000000-0005-0000-0000-0000940F0000}"/>
    <cellStyle name="Calculation 3 2 2 11 4" xfId="15585" xr:uid="{00000000-0005-0000-0000-0000950F0000}"/>
    <cellStyle name="Calculation 3 2 2 11 5" xfId="15586" xr:uid="{00000000-0005-0000-0000-0000960F0000}"/>
    <cellStyle name="Calculation 3 2 2 11 6" xfId="15587" xr:uid="{00000000-0005-0000-0000-0000970F0000}"/>
    <cellStyle name="Calculation 3 2 2 11 7" xfId="15588" xr:uid="{00000000-0005-0000-0000-0000980F0000}"/>
    <cellStyle name="Calculation 3 2 2 12" xfId="387" xr:uid="{00000000-0005-0000-0000-0000990F0000}"/>
    <cellStyle name="Calculation 3 2 2 12 2" xfId="10917" xr:uid="{00000000-0005-0000-0000-00009A0F0000}"/>
    <cellStyle name="Calculation 3 2 2 12 2 2" xfId="15589" xr:uid="{00000000-0005-0000-0000-00009B0F0000}"/>
    <cellStyle name="Calculation 3 2 2 12 2 3" xfId="15590" xr:uid="{00000000-0005-0000-0000-00009C0F0000}"/>
    <cellStyle name="Calculation 3 2 2 12 2 4" xfId="15591" xr:uid="{00000000-0005-0000-0000-00009D0F0000}"/>
    <cellStyle name="Calculation 3 2 2 12 2 5" xfId="15592" xr:uid="{00000000-0005-0000-0000-00009E0F0000}"/>
    <cellStyle name="Calculation 3 2 2 12 2 6" xfId="15593" xr:uid="{00000000-0005-0000-0000-00009F0F0000}"/>
    <cellStyle name="Calculation 3 2 2 12 3" xfId="15594" xr:uid="{00000000-0005-0000-0000-0000A00F0000}"/>
    <cellStyle name="Calculation 3 2 2 12 4" xfId="15595" xr:uid="{00000000-0005-0000-0000-0000A10F0000}"/>
    <cellStyle name="Calculation 3 2 2 12 5" xfId="15596" xr:uid="{00000000-0005-0000-0000-0000A20F0000}"/>
    <cellStyle name="Calculation 3 2 2 12 6" xfId="15597" xr:uid="{00000000-0005-0000-0000-0000A30F0000}"/>
    <cellStyle name="Calculation 3 2 2 12 7" xfId="15598" xr:uid="{00000000-0005-0000-0000-0000A40F0000}"/>
    <cellStyle name="Calculation 3 2 2 13" xfId="388" xr:uid="{00000000-0005-0000-0000-0000A50F0000}"/>
    <cellStyle name="Calculation 3 2 2 13 2" xfId="11007" xr:uid="{00000000-0005-0000-0000-0000A60F0000}"/>
    <cellStyle name="Calculation 3 2 2 13 2 2" xfId="15599" xr:uid="{00000000-0005-0000-0000-0000A70F0000}"/>
    <cellStyle name="Calculation 3 2 2 13 2 3" xfId="15600" xr:uid="{00000000-0005-0000-0000-0000A80F0000}"/>
    <cellStyle name="Calculation 3 2 2 13 2 4" xfId="15601" xr:uid="{00000000-0005-0000-0000-0000A90F0000}"/>
    <cellStyle name="Calculation 3 2 2 13 2 5" xfId="15602" xr:uid="{00000000-0005-0000-0000-0000AA0F0000}"/>
    <cellStyle name="Calculation 3 2 2 13 2 6" xfId="15603" xr:uid="{00000000-0005-0000-0000-0000AB0F0000}"/>
    <cellStyle name="Calculation 3 2 2 13 3" xfId="15604" xr:uid="{00000000-0005-0000-0000-0000AC0F0000}"/>
    <cellStyle name="Calculation 3 2 2 13 4" xfId="15605" xr:uid="{00000000-0005-0000-0000-0000AD0F0000}"/>
    <cellStyle name="Calculation 3 2 2 13 5" xfId="15606" xr:uid="{00000000-0005-0000-0000-0000AE0F0000}"/>
    <cellStyle name="Calculation 3 2 2 13 6" xfId="15607" xr:uid="{00000000-0005-0000-0000-0000AF0F0000}"/>
    <cellStyle name="Calculation 3 2 2 13 7" xfId="15608" xr:uid="{00000000-0005-0000-0000-0000B00F0000}"/>
    <cellStyle name="Calculation 3 2 2 14" xfId="389" xr:uid="{00000000-0005-0000-0000-0000B10F0000}"/>
    <cellStyle name="Calculation 3 2 2 14 2" xfId="11097" xr:uid="{00000000-0005-0000-0000-0000B20F0000}"/>
    <cellStyle name="Calculation 3 2 2 14 2 2" xfId="15609" xr:uid="{00000000-0005-0000-0000-0000B30F0000}"/>
    <cellStyle name="Calculation 3 2 2 14 2 3" xfId="15610" xr:uid="{00000000-0005-0000-0000-0000B40F0000}"/>
    <cellStyle name="Calculation 3 2 2 14 2 4" xfId="15611" xr:uid="{00000000-0005-0000-0000-0000B50F0000}"/>
    <cellStyle name="Calculation 3 2 2 14 2 5" xfId="15612" xr:uid="{00000000-0005-0000-0000-0000B60F0000}"/>
    <cellStyle name="Calculation 3 2 2 14 2 6" xfId="15613" xr:uid="{00000000-0005-0000-0000-0000B70F0000}"/>
    <cellStyle name="Calculation 3 2 2 14 3" xfId="15614" xr:uid="{00000000-0005-0000-0000-0000B80F0000}"/>
    <cellStyle name="Calculation 3 2 2 14 4" xfId="15615" xr:uid="{00000000-0005-0000-0000-0000B90F0000}"/>
    <cellStyle name="Calculation 3 2 2 14 5" xfId="15616" xr:uid="{00000000-0005-0000-0000-0000BA0F0000}"/>
    <cellStyle name="Calculation 3 2 2 14 6" xfId="15617" xr:uid="{00000000-0005-0000-0000-0000BB0F0000}"/>
    <cellStyle name="Calculation 3 2 2 14 7" xfId="15618" xr:uid="{00000000-0005-0000-0000-0000BC0F0000}"/>
    <cellStyle name="Calculation 3 2 2 15" xfId="390" xr:uid="{00000000-0005-0000-0000-0000BD0F0000}"/>
    <cellStyle name="Calculation 3 2 2 15 2" xfId="11180" xr:uid="{00000000-0005-0000-0000-0000BE0F0000}"/>
    <cellStyle name="Calculation 3 2 2 15 2 2" xfId="15619" xr:uid="{00000000-0005-0000-0000-0000BF0F0000}"/>
    <cellStyle name="Calculation 3 2 2 15 2 3" xfId="15620" xr:uid="{00000000-0005-0000-0000-0000C00F0000}"/>
    <cellStyle name="Calculation 3 2 2 15 2 4" xfId="15621" xr:uid="{00000000-0005-0000-0000-0000C10F0000}"/>
    <cellStyle name="Calculation 3 2 2 15 2 5" xfId="15622" xr:uid="{00000000-0005-0000-0000-0000C20F0000}"/>
    <cellStyle name="Calculation 3 2 2 15 2 6" xfId="15623" xr:uid="{00000000-0005-0000-0000-0000C30F0000}"/>
    <cellStyle name="Calculation 3 2 2 15 3" xfId="15624" xr:uid="{00000000-0005-0000-0000-0000C40F0000}"/>
    <cellStyle name="Calculation 3 2 2 15 4" xfId="15625" xr:uid="{00000000-0005-0000-0000-0000C50F0000}"/>
    <cellStyle name="Calculation 3 2 2 15 5" xfId="15626" xr:uid="{00000000-0005-0000-0000-0000C60F0000}"/>
    <cellStyle name="Calculation 3 2 2 15 6" xfId="15627" xr:uid="{00000000-0005-0000-0000-0000C70F0000}"/>
    <cellStyle name="Calculation 3 2 2 15 7" xfId="15628" xr:uid="{00000000-0005-0000-0000-0000C80F0000}"/>
    <cellStyle name="Calculation 3 2 2 16" xfId="391" xr:uid="{00000000-0005-0000-0000-0000C90F0000}"/>
    <cellStyle name="Calculation 3 2 2 16 2" xfId="11270" xr:uid="{00000000-0005-0000-0000-0000CA0F0000}"/>
    <cellStyle name="Calculation 3 2 2 16 2 2" xfId="15629" xr:uid="{00000000-0005-0000-0000-0000CB0F0000}"/>
    <cellStyle name="Calculation 3 2 2 16 2 3" xfId="15630" xr:uid="{00000000-0005-0000-0000-0000CC0F0000}"/>
    <cellStyle name="Calculation 3 2 2 16 2 4" xfId="15631" xr:uid="{00000000-0005-0000-0000-0000CD0F0000}"/>
    <cellStyle name="Calculation 3 2 2 16 2 5" xfId="15632" xr:uid="{00000000-0005-0000-0000-0000CE0F0000}"/>
    <cellStyle name="Calculation 3 2 2 16 2 6" xfId="15633" xr:uid="{00000000-0005-0000-0000-0000CF0F0000}"/>
    <cellStyle name="Calculation 3 2 2 16 3" xfId="15634" xr:uid="{00000000-0005-0000-0000-0000D00F0000}"/>
    <cellStyle name="Calculation 3 2 2 16 4" xfId="15635" xr:uid="{00000000-0005-0000-0000-0000D10F0000}"/>
    <cellStyle name="Calculation 3 2 2 16 5" xfId="15636" xr:uid="{00000000-0005-0000-0000-0000D20F0000}"/>
    <cellStyle name="Calculation 3 2 2 16 6" xfId="15637" xr:uid="{00000000-0005-0000-0000-0000D30F0000}"/>
    <cellStyle name="Calculation 3 2 2 16 7" xfId="15638" xr:uid="{00000000-0005-0000-0000-0000D40F0000}"/>
    <cellStyle name="Calculation 3 2 2 17" xfId="392" xr:uid="{00000000-0005-0000-0000-0000D50F0000}"/>
    <cellStyle name="Calculation 3 2 2 17 2" xfId="11356" xr:uid="{00000000-0005-0000-0000-0000D60F0000}"/>
    <cellStyle name="Calculation 3 2 2 17 2 2" xfId="15639" xr:uid="{00000000-0005-0000-0000-0000D70F0000}"/>
    <cellStyle name="Calculation 3 2 2 17 2 3" xfId="15640" xr:uid="{00000000-0005-0000-0000-0000D80F0000}"/>
    <cellStyle name="Calculation 3 2 2 17 2 4" xfId="15641" xr:uid="{00000000-0005-0000-0000-0000D90F0000}"/>
    <cellStyle name="Calculation 3 2 2 17 2 5" xfId="15642" xr:uid="{00000000-0005-0000-0000-0000DA0F0000}"/>
    <cellStyle name="Calculation 3 2 2 17 2 6" xfId="15643" xr:uid="{00000000-0005-0000-0000-0000DB0F0000}"/>
    <cellStyle name="Calculation 3 2 2 17 3" xfId="15644" xr:uid="{00000000-0005-0000-0000-0000DC0F0000}"/>
    <cellStyle name="Calculation 3 2 2 17 4" xfId="15645" xr:uid="{00000000-0005-0000-0000-0000DD0F0000}"/>
    <cellStyle name="Calculation 3 2 2 17 5" xfId="15646" xr:uid="{00000000-0005-0000-0000-0000DE0F0000}"/>
    <cellStyle name="Calculation 3 2 2 17 6" xfId="15647" xr:uid="{00000000-0005-0000-0000-0000DF0F0000}"/>
    <cellStyle name="Calculation 3 2 2 17 7" xfId="15648" xr:uid="{00000000-0005-0000-0000-0000E00F0000}"/>
    <cellStyle name="Calculation 3 2 2 18" xfId="393" xr:uid="{00000000-0005-0000-0000-0000E10F0000}"/>
    <cellStyle name="Calculation 3 2 2 18 2" xfId="11443" xr:uid="{00000000-0005-0000-0000-0000E20F0000}"/>
    <cellStyle name="Calculation 3 2 2 18 2 2" xfId="15649" xr:uid="{00000000-0005-0000-0000-0000E30F0000}"/>
    <cellStyle name="Calculation 3 2 2 18 2 3" xfId="15650" xr:uid="{00000000-0005-0000-0000-0000E40F0000}"/>
    <cellStyle name="Calculation 3 2 2 18 2 4" xfId="15651" xr:uid="{00000000-0005-0000-0000-0000E50F0000}"/>
    <cellStyle name="Calculation 3 2 2 18 2 5" xfId="15652" xr:uid="{00000000-0005-0000-0000-0000E60F0000}"/>
    <cellStyle name="Calculation 3 2 2 18 2 6" xfId="15653" xr:uid="{00000000-0005-0000-0000-0000E70F0000}"/>
    <cellStyle name="Calculation 3 2 2 18 3" xfId="15654" xr:uid="{00000000-0005-0000-0000-0000E80F0000}"/>
    <cellStyle name="Calculation 3 2 2 18 4" xfId="15655" xr:uid="{00000000-0005-0000-0000-0000E90F0000}"/>
    <cellStyle name="Calculation 3 2 2 18 5" xfId="15656" xr:uid="{00000000-0005-0000-0000-0000EA0F0000}"/>
    <cellStyle name="Calculation 3 2 2 18 6" xfId="15657" xr:uid="{00000000-0005-0000-0000-0000EB0F0000}"/>
    <cellStyle name="Calculation 3 2 2 18 7" xfId="15658" xr:uid="{00000000-0005-0000-0000-0000EC0F0000}"/>
    <cellStyle name="Calculation 3 2 2 19" xfId="394" xr:uid="{00000000-0005-0000-0000-0000ED0F0000}"/>
    <cellStyle name="Calculation 3 2 2 19 2" xfId="11530" xr:uid="{00000000-0005-0000-0000-0000EE0F0000}"/>
    <cellStyle name="Calculation 3 2 2 19 2 2" xfId="15659" xr:uid="{00000000-0005-0000-0000-0000EF0F0000}"/>
    <cellStyle name="Calculation 3 2 2 19 2 3" xfId="15660" xr:uid="{00000000-0005-0000-0000-0000F00F0000}"/>
    <cellStyle name="Calculation 3 2 2 19 2 4" xfId="15661" xr:uid="{00000000-0005-0000-0000-0000F10F0000}"/>
    <cellStyle name="Calculation 3 2 2 19 2 5" xfId="15662" xr:uid="{00000000-0005-0000-0000-0000F20F0000}"/>
    <cellStyle name="Calculation 3 2 2 19 2 6" xfId="15663" xr:uid="{00000000-0005-0000-0000-0000F30F0000}"/>
    <cellStyle name="Calculation 3 2 2 19 3" xfId="15664" xr:uid="{00000000-0005-0000-0000-0000F40F0000}"/>
    <cellStyle name="Calculation 3 2 2 19 4" xfId="15665" xr:uid="{00000000-0005-0000-0000-0000F50F0000}"/>
    <cellStyle name="Calculation 3 2 2 19 5" xfId="15666" xr:uid="{00000000-0005-0000-0000-0000F60F0000}"/>
    <cellStyle name="Calculation 3 2 2 19 6" xfId="15667" xr:uid="{00000000-0005-0000-0000-0000F70F0000}"/>
    <cellStyle name="Calculation 3 2 2 19 7" xfId="15668" xr:uid="{00000000-0005-0000-0000-0000F80F0000}"/>
    <cellStyle name="Calculation 3 2 2 2" xfId="395" xr:uid="{00000000-0005-0000-0000-0000F90F0000}"/>
    <cellStyle name="Calculation 3 2 2 2 2" xfId="10037" xr:uid="{00000000-0005-0000-0000-0000FA0F0000}"/>
    <cellStyle name="Calculation 3 2 2 2 2 2" xfId="15669" xr:uid="{00000000-0005-0000-0000-0000FB0F0000}"/>
    <cellStyle name="Calculation 3 2 2 2 2 3" xfId="15670" xr:uid="{00000000-0005-0000-0000-0000FC0F0000}"/>
    <cellStyle name="Calculation 3 2 2 2 2 4" xfId="15671" xr:uid="{00000000-0005-0000-0000-0000FD0F0000}"/>
    <cellStyle name="Calculation 3 2 2 2 2 5" xfId="15672" xr:uid="{00000000-0005-0000-0000-0000FE0F0000}"/>
    <cellStyle name="Calculation 3 2 2 2 2 6" xfId="15673" xr:uid="{00000000-0005-0000-0000-0000FF0F0000}"/>
    <cellStyle name="Calculation 3 2 2 2 3" xfId="15674" xr:uid="{00000000-0005-0000-0000-000000100000}"/>
    <cellStyle name="Calculation 3 2 2 2 4" xfId="15675" xr:uid="{00000000-0005-0000-0000-000001100000}"/>
    <cellStyle name="Calculation 3 2 2 2 5" xfId="15676" xr:uid="{00000000-0005-0000-0000-000002100000}"/>
    <cellStyle name="Calculation 3 2 2 2 6" xfId="15677" xr:uid="{00000000-0005-0000-0000-000003100000}"/>
    <cellStyle name="Calculation 3 2 2 2 7" xfId="15678" xr:uid="{00000000-0005-0000-0000-000004100000}"/>
    <cellStyle name="Calculation 3 2 2 20" xfId="396" xr:uid="{00000000-0005-0000-0000-000005100000}"/>
    <cellStyle name="Calculation 3 2 2 20 2" xfId="11618" xr:uid="{00000000-0005-0000-0000-000006100000}"/>
    <cellStyle name="Calculation 3 2 2 20 2 2" xfId="15679" xr:uid="{00000000-0005-0000-0000-000007100000}"/>
    <cellStyle name="Calculation 3 2 2 20 2 3" xfId="15680" xr:uid="{00000000-0005-0000-0000-000008100000}"/>
    <cellStyle name="Calculation 3 2 2 20 2 4" xfId="15681" xr:uid="{00000000-0005-0000-0000-000009100000}"/>
    <cellStyle name="Calculation 3 2 2 20 2 5" xfId="15682" xr:uid="{00000000-0005-0000-0000-00000A100000}"/>
    <cellStyle name="Calculation 3 2 2 20 2 6" xfId="15683" xr:uid="{00000000-0005-0000-0000-00000B100000}"/>
    <cellStyle name="Calculation 3 2 2 20 3" xfId="15684" xr:uid="{00000000-0005-0000-0000-00000C100000}"/>
    <cellStyle name="Calculation 3 2 2 20 4" xfId="15685" xr:uid="{00000000-0005-0000-0000-00000D100000}"/>
    <cellStyle name="Calculation 3 2 2 20 5" xfId="15686" xr:uid="{00000000-0005-0000-0000-00000E100000}"/>
    <cellStyle name="Calculation 3 2 2 20 6" xfId="15687" xr:uid="{00000000-0005-0000-0000-00000F100000}"/>
    <cellStyle name="Calculation 3 2 2 20 7" xfId="15688" xr:uid="{00000000-0005-0000-0000-000010100000}"/>
    <cellStyle name="Calculation 3 2 2 21" xfId="397" xr:uid="{00000000-0005-0000-0000-000011100000}"/>
    <cellStyle name="Calculation 3 2 2 21 2" xfId="11702" xr:uid="{00000000-0005-0000-0000-000012100000}"/>
    <cellStyle name="Calculation 3 2 2 21 2 2" xfId="15689" xr:uid="{00000000-0005-0000-0000-000013100000}"/>
    <cellStyle name="Calculation 3 2 2 21 2 3" xfId="15690" xr:uid="{00000000-0005-0000-0000-000014100000}"/>
    <cellStyle name="Calculation 3 2 2 21 2 4" xfId="15691" xr:uid="{00000000-0005-0000-0000-000015100000}"/>
    <cellStyle name="Calculation 3 2 2 21 2 5" xfId="15692" xr:uid="{00000000-0005-0000-0000-000016100000}"/>
    <cellStyle name="Calculation 3 2 2 21 2 6" xfId="15693" xr:uid="{00000000-0005-0000-0000-000017100000}"/>
    <cellStyle name="Calculation 3 2 2 21 3" xfId="15694" xr:uid="{00000000-0005-0000-0000-000018100000}"/>
    <cellStyle name="Calculation 3 2 2 21 4" xfId="15695" xr:uid="{00000000-0005-0000-0000-000019100000}"/>
    <cellStyle name="Calculation 3 2 2 21 5" xfId="15696" xr:uid="{00000000-0005-0000-0000-00001A100000}"/>
    <cellStyle name="Calculation 3 2 2 21 6" xfId="15697" xr:uid="{00000000-0005-0000-0000-00001B100000}"/>
    <cellStyle name="Calculation 3 2 2 21 7" xfId="15698" xr:uid="{00000000-0005-0000-0000-00001C100000}"/>
    <cellStyle name="Calculation 3 2 2 22" xfId="398" xr:uid="{00000000-0005-0000-0000-00001D100000}"/>
    <cellStyle name="Calculation 3 2 2 22 2" xfId="11785" xr:uid="{00000000-0005-0000-0000-00001E100000}"/>
    <cellStyle name="Calculation 3 2 2 22 2 2" xfId="15699" xr:uid="{00000000-0005-0000-0000-00001F100000}"/>
    <cellStyle name="Calculation 3 2 2 22 2 3" xfId="15700" xr:uid="{00000000-0005-0000-0000-000020100000}"/>
    <cellStyle name="Calculation 3 2 2 22 2 4" xfId="15701" xr:uid="{00000000-0005-0000-0000-000021100000}"/>
    <cellStyle name="Calculation 3 2 2 22 2 5" xfId="15702" xr:uid="{00000000-0005-0000-0000-000022100000}"/>
    <cellStyle name="Calculation 3 2 2 22 2 6" xfId="15703" xr:uid="{00000000-0005-0000-0000-000023100000}"/>
    <cellStyle name="Calculation 3 2 2 22 3" xfId="15704" xr:uid="{00000000-0005-0000-0000-000024100000}"/>
    <cellStyle name="Calculation 3 2 2 22 4" xfId="15705" xr:uid="{00000000-0005-0000-0000-000025100000}"/>
    <cellStyle name="Calculation 3 2 2 22 5" xfId="15706" xr:uid="{00000000-0005-0000-0000-000026100000}"/>
    <cellStyle name="Calculation 3 2 2 22 6" xfId="15707" xr:uid="{00000000-0005-0000-0000-000027100000}"/>
    <cellStyle name="Calculation 3 2 2 22 7" xfId="15708" xr:uid="{00000000-0005-0000-0000-000028100000}"/>
    <cellStyle name="Calculation 3 2 2 23" xfId="399" xr:uid="{00000000-0005-0000-0000-000029100000}"/>
    <cellStyle name="Calculation 3 2 2 23 2" xfId="11868" xr:uid="{00000000-0005-0000-0000-00002A100000}"/>
    <cellStyle name="Calculation 3 2 2 23 2 2" xfId="15709" xr:uid="{00000000-0005-0000-0000-00002B100000}"/>
    <cellStyle name="Calculation 3 2 2 23 2 3" xfId="15710" xr:uid="{00000000-0005-0000-0000-00002C100000}"/>
    <cellStyle name="Calculation 3 2 2 23 2 4" xfId="15711" xr:uid="{00000000-0005-0000-0000-00002D100000}"/>
    <cellStyle name="Calculation 3 2 2 23 2 5" xfId="15712" xr:uid="{00000000-0005-0000-0000-00002E100000}"/>
    <cellStyle name="Calculation 3 2 2 23 2 6" xfId="15713" xr:uid="{00000000-0005-0000-0000-00002F100000}"/>
    <cellStyle name="Calculation 3 2 2 23 3" xfId="15714" xr:uid="{00000000-0005-0000-0000-000030100000}"/>
    <cellStyle name="Calculation 3 2 2 23 4" xfId="15715" xr:uid="{00000000-0005-0000-0000-000031100000}"/>
    <cellStyle name="Calculation 3 2 2 23 5" xfId="15716" xr:uid="{00000000-0005-0000-0000-000032100000}"/>
    <cellStyle name="Calculation 3 2 2 23 6" xfId="15717" xr:uid="{00000000-0005-0000-0000-000033100000}"/>
    <cellStyle name="Calculation 3 2 2 23 7" xfId="15718" xr:uid="{00000000-0005-0000-0000-000034100000}"/>
    <cellStyle name="Calculation 3 2 2 24" xfId="400" xr:uid="{00000000-0005-0000-0000-000035100000}"/>
    <cellStyle name="Calculation 3 2 2 24 2" xfId="11952" xr:uid="{00000000-0005-0000-0000-000036100000}"/>
    <cellStyle name="Calculation 3 2 2 24 2 2" xfId="15719" xr:uid="{00000000-0005-0000-0000-000037100000}"/>
    <cellStyle name="Calculation 3 2 2 24 2 3" xfId="15720" xr:uid="{00000000-0005-0000-0000-000038100000}"/>
    <cellStyle name="Calculation 3 2 2 24 2 4" xfId="15721" xr:uid="{00000000-0005-0000-0000-000039100000}"/>
    <cellStyle name="Calculation 3 2 2 24 2 5" xfId="15722" xr:uid="{00000000-0005-0000-0000-00003A100000}"/>
    <cellStyle name="Calculation 3 2 2 24 2 6" xfId="15723" xr:uid="{00000000-0005-0000-0000-00003B100000}"/>
    <cellStyle name="Calculation 3 2 2 24 3" xfId="15724" xr:uid="{00000000-0005-0000-0000-00003C100000}"/>
    <cellStyle name="Calculation 3 2 2 24 4" xfId="15725" xr:uid="{00000000-0005-0000-0000-00003D100000}"/>
    <cellStyle name="Calculation 3 2 2 24 5" xfId="15726" xr:uid="{00000000-0005-0000-0000-00003E100000}"/>
    <cellStyle name="Calculation 3 2 2 24 6" xfId="15727" xr:uid="{00000000-0005-0000-0000-00003F100000}"/>
    <cellStyle name="Calculation 3 2 2 24 7" xfId="15728" xr:uid="{00000000-0005-0000-0000-000040100000}"/>
    <cellStyle name="Calculation 3 2 2 25" xfId="401" xr:uid="{00000000-0005-0000-0000-000041100000}"/>
    <cellStyle name="Calculation 3 2 2 25 2" xfId="12035" xr:uid="{00000000-0005-0000-0000-000042100000}"/>
    <cellStyle name="Calculation 3 2 2 25 2 2" xfId="15729" xr:uid="{00000000-0005-0000-0000-000043100000}"/>
    <cellStyle name="Calculation 3 2 2 25 2 3" xfId="15730" xr:uid="{00000000-0005-0000-0000-000044100000}"/>
    <cellStyle name="Calculation 3 2 2 25 2 4" xfId="15731" xr:uid="{00000000-0005-0000-0000-000045100000}"/>
    <cellStyle name="Calculation 3 2 2 25 2 5" xfId="15732" xr:uid="{00000000-0005-0000-0000-000046100000}"/>
    <cellStyle name="Calculation 3 2 2 25 2 6" xfId="15733" xr:uid="{00000000-0005-0000-0000-000047100000}"/>
    <cellStyle name="Calculation 3 2 2 25 3" xfId="15734" xr:uid="{00000000-0005-0000-0000-000048100000}"/>
    <cellStyle name="Calculation 3 2 2 25 4" xfId="15735" xr:uid="{00000000-0005-0000-0000-000049100000}"/>
    <cellStyle name="Calculation 3 2 2 25 5" xfId="15736" xr:uid="{00000000-0005-0000-0000-00004A100000}"/>
    <cellStyle name="Calculation 3 2 2 25 6" xfId="15737" xr:uid="{00000000-0005-0000-0000-00004B100000}"/>
    <cellStyle name="Calculation 3 2 2 25 7" xfId="15738" xr:uid="{00000000-0005-0000-0000-00004C100000}"/>
    <cellStyle name="Calculation 3 2 2 26" xfId="402" xr:uid="{00000000-0005-0000-0000-00004D100000}"/>
    <cellStyle name="Calculation 3 2 2 26 2" xfId="12118" xr:uid="{00000000-0005-0000-0000-00004E100000}"/>
    <cellStyle name="Calculation 3 2 2 26 2 2" xfId="15739" xr:uid="{00000000-0005-0000-0000-00004F100000}"/>
    <cellStyle name="Calculation 3 2 2 26 2 3" xfId="15740" xr:uid="{00000000-0005-0000-0000-000050100000}"/>
    <cellStyle name="Calculation 3 2 2 26 2 4" xfId="15741" xr:uid="{00000000-0005-0000-0000-000051100000}"/>
    <cellStyle name="Calculation 3 2 2 26 2 5" xfId="15742" xr:uid="{00000000-0005-0000-0000-000052100000}"/>
    <cellStyle name="Calculation 3 2 2 26 2 6" xfId="15743" xr:uid="{00000000-0005-0000-0000-000053100000}"/>
    <cellStyle name="Calculation 3 2 2 26 3" xfId="15744" xr:uid="{00000000-0005-0000-0000-000054100000}"/>
    <cellStyle name="Calculation 3 2 2 26 4" xfId="15745" xr:uid="{00000000-0005-0000-0000-000055100000}"/>
    <cellStyle name="Calculation 3 2 2 26 5" xfId="15746" xr:uid="{00000000-0005-0000-0000-000056100000}"/>
    <cellStyle name="Calculation 3 2 2 26 6" xfId="15747" xr:uid="{00000000-0005-0000-0000-000057100000}"/>
    <cellStyle name="Calculation 3 2 2 26 7" xfId="15748" xr:uid="{00000000-0005-0000-0000-000058100000}"/>
    <cellStyle name="Calculation 3 2 2 27" xfId="403" xr:uid="{00000000-0005-0000-0000-000059100000}"/>
    <cellStyle name="Calculation 3 2 2 27 2" xfId="12200" xr:uid="{00000000-0005-0000-0000-00005A100000}"/>
    <cellStyle name="Calculation 3 2 2 27 2 2" xfId="15749" xr:uid="{00000000-0005-0000-0000-00005B100000}"/>
    <cellStyle name="Calculation 3 2 2 27 2 3" xfId="15750" xr:uid="{00000000-0005-0000-0000-00005C100000}"/>
    <cellStyle name="Calculation 3 2 2 27 2 4" xfId="15751" xr:uid="{00000000-0005-0000-0000-00005D100000}"/>
    <cellStyle name="Calculation 3 2 2 27 2 5" xfId="15752" xr:uid="{00000000-0005-0000-0000-00005E100000}"/>
    <cellStyle name="Calculation 3 2 2 27 2 6" xfId="15753" xr:uid="{00000000-0005-0000-0000-00005F100000}"/>
    <cellStyle name="Calculation 3 2 2 27 3" xfId="15754" xr:uid="{00000000-0005-0000-0000-000060100000}"/>
    <cellStyle name="Calculation 3 2 2 27 4" xfId="15755" xr:uid="{00000000-0005-0000-0000-000061100000}"/>
    <cellStyle name="Calculation 3 2 2 27 5" xfId="15756" xr:uid="{00000000-0005-0000-0000-000062100000}"/>
    <cellStyle name="Calculation 3 2 2 27 6" xfId="15757" xr:uid="{00000000-0005-0000-0000-000063100000}"/>
    <cellStyle name="Calculation 3 2 2 27 7" xfId="15758" xr:uid="{00000000-0005-0000-0000-000064100000}"/>
    <cellStyle name="Calculation 3 2 2 28" xfId="404" xr:uid="{00000000-0005-0000-0000-000065100000}"/>
    <cellStyle name="Calculation 3 2 2 28 2" xfId="12280" xr:uid="{00000000-0005-0000-0000-000066100000}"/>
    <cellStyle name="Calculation 3 2 2 28 2 2" xfId="15759" xr:uid="{00000000-0005-0000-0000-000067100000}"/>
    <cellStyle name="Calculation 3 2 2 28 2 3" xfId="15760" xr:uid="{00000000-0005-0000-0000-000068100000}"/>
    <cellStyle name="Calculation 3 2 2 28 2 4" xfId="15761" xr:uid="{00000000-0005-0000-0000-000069100000}"/>
    <cellStyle name="Calculation 3 2 2 28 2 5" xfId="15762" xr:uid="{00000000-0005-0000-0000-00006A100000}"/>
    <cellStyle name="Calculation 3 2 2 28 2 6" xfId="15763" xr:uid="{00000000-0005-0000-0000-00006B100000}"/>
    <cellStyle name="Calculation 3 2 2 28 3" xfId="15764" xr:uid="{00000000-0005-0000-0000-00006C100000}"/>
    <cellStyle name="Calculation 3 2 2 28 4" xfId="15765" xr:uid="{00000000-0005-0000-0000-00006D100000}"/>
    <cellStyle name="Calculation 3 2 2 28 5" xfId="15766" xr:uid="{00000000-0005-0000-0000-00006E100000}"/>
    <cellStyle name="Calculation 3 2 2 28 6" xfId="15767" xr:uid="{00000000-0005-0000-0000-00006F100000}"/>
    <cellStyle name="Calculation 3 2 2 28 7" xfId="15768" xr:uid="{00000000-0005-0000-0000-000070100000}"/>
    <cellStyle name="Calculation 3 2 2 29" xfId="405" xr:uid="{00000000-0005-0000-0000-000071100000}"/>
    <cellStyle name="Calculation 3 2 2 29 2" xfId="12358" xr:uid="{00000000-0005-0000-0000-000072100000}"/>
    <cellStyle name="Calculation 3 2 2 29 2 2" xfId="15769" xr:uid="{00000000-0005-0000-0000-000073100000}"/>
    <cellStyle name="Calculation 3 2 2 29 2 3" xfId="15770" xr:uid="{00000000-0005-0000-0000-000074100000}"/>
    <cellStyle name="Calculation 3 2 2 29 2 4" xfId="15771" xr:uid="{00000000-0005-0000-0000-000075100000}"/>
    <cellStyle name="Calculation 3 2 2 29 2 5" xfId="15772" xr:uid="{00000000-0005-0000-0000-000076100000}"/>
    <cellStyle name="Calculation 3 2 2 29 2 6" xfId="15773" xr:uid="{00000000-0005-0000-0000-000077100000}"/>
    <cellStyle name="Calculation 3 2 2 29 3" xfId="15774" xr:uid="{00000000-0005-0000-0000-000078100000}"/>
    <cellStyle name="Calculation 3 2 2 29 4" xfId="15775" xr:uid="{00000000-0005-0000-0000-000079100000}"/>
    <cellStyle name="Calculation 3 2 2 29 5" xfId="15776" xr:uid="{00000000-0005-0000-0000-00007A100000}"/>
    <cellStyle name="Calculation 3 2 2 29 6" xfId="15777" xr:uid="{00000000-0005-0000-0000-00007B100000}"/>
    <cellStyle name="Calculation 3 2 2 29 7" xfId="15778" xr:uid="{00000000-0005-0000-0000-00007C100000}"/>
    <cellStyle name="Calculation 3 2 2 3" xfId="406" xr:uid="{00000000-0005-0000-0000-00007D100000}"/>
    <cellStyle name="Calculation 3 2 2 3 2" xfId="10128" xr:uid="{00000000-0005-0000-0000-00007E100000}"/>
    <cellStyle name="Calculation 3 2 2 3 2 2" xfId="15779" xr:uid="{00000000-0005-0000-0000-00007F100000}"/>
    <cellStyle name="Calculation 3 2 2 3 2 3" xfId="15780" xr:uid="{00000000-0005-0000-0000-000080100000}"/>
    <cellStyle name="Calculation 3 2 2 3 2 4" xfId="15781" xr:uid="{00000000-0005-0000-0000-000081100000}"/>
    <cellStyle name="Calculation 3 2 2 3 2 5" xfId="15782" xr:uid="{00000000-0005-0000-0000-000082100000}"/>
    <cellStyle name="Calculation 3 2 2 3 2 6" xfId="15783" xr:uid="{00000000-0005-0000-0000-000083100000}"/>
    <cellStyle name="Calculation 3 2 2 3 3" xfId="15784" xr:uid="{00000000-0005-0000-0000-000084100000}"/>
    <cellStyle name="Calculation 3 2 2 3 4" xfId="15785" xr:uid="{00000000-0005-0000-0000-000085100000}"/>
    <cellStyle name="Calculation 3 2 2 3 5" xfId="15786" xr:uid="{00000000-0005-0000-0000-000086100000}"/>
    <cellStyle name="Calculation 3 2 2 3 6" xfId="15787" xr:uid="{00000000-0005-0000-0000-000087100000}"/>
    <cellStyle name="Calculation 3 2 2 3 7" xfId="15788" xr:uid="{00000000-0005-0000-0000-000088100000}"/>
    <cellStyle name="Calculation 3 2 2 30" xfId="407" xr:uid="{00000000-0005-0000-0000-000089100000}"/>
    <cellStyle name="Calculation 3 2 2 30 2" xfId="12437" xr:uid="{00000000-0005-0000-0000-00008A100000}"/>
    <cellStyle name="Calculation 3 2 2 30 2 2" xfId="15789" xr:uid="{00000000-0005-0000-0000-00008B100000}"/>
    <cellStyle name="Calculation 3 2 2 30 2 3" xfId="15790" xr:uid="{00000000-0005-0000-0000-00008C100000}"/>
    <cellStyle name="Calculation 3 2 2 30 2 4" xfId="15791" xr:uid="{00000000-0005-0000-0000-00008D100000}"/>
    <cellStyle name="Calculation 3 2 2 30 2 5" xfId="15792" xr:uid="{00000000-0005-0000-0000-00008E100000}"/>
    <cellStyle name="Calculation 3 2 2 30 2 6" xfId="15793" xr:uid="{00000000-0005-0000-0000-00008F100000}"/>
    <cellStyle name="Calculation 3 2 2 30 3" xfId="15794" xr:uid="{00000000-0005-0000-0000-000090100000}"/>
    <cellStyle name="Calculation 3 2 2 30 4" xfId="15795" xr:uid="{00000000-0005-0000-0000-000091100000}"/>
    <cellStyle name="Calculation 3 2 2 30 5" xfId="15796" xr:uid="{00000000-0005-0000-0000-000092100000}"/>
    <cellStyle name="Calculation 3 2 2 30 6" xfId="15797" xr:uid="{00000000-0005-0000-0000-000093100000}"/>
    <cellStyle name="Calculation 3 2 2 30 7" xfId="15798" xr:uid="{00000000-0005-0000-0000-000094100000}"/>
    <cellStyle name="Calculation 3 2 2 31" xfId="408" xr:uid="{00000000-0005-0000-0000-000095100000}"/>
    <cellStyle name="Calculation 3 2 2 31 2" xfId="12516" xr:uid="{00000000-0005-0000-0000-000096100000}"/>
    <cellStyle name="Calculation 3 2 2 31 2 2" xfId="15799" xr:uid="{00000000-0005-0000-0000-000097100000}"/>
    <cellStyle name="Calculation 3 2 2 31 2 3" xfId="15800" xr:uid="{00000000-0005-0000-0000-000098100000}"/>
    <cellStyle name="Calculation 3 2 2 31 2 4" xfId="15801" xr:uid="{00000000-0005-0000-0000-000099100000}"/>
    <cellStyle name="Calculation 3 2 2 31 2 5" xfId="15802" xr:uid="{00000000-0005-0000-0000-00009A100000}"/>
    <cellStyle name="Calculation 3 2 2 31 2 6" xfId="15803" xr:uid="{00000000-0005-0000-0000-00009B100000}"/>
    <cellStyle name="Calculation 3 2 2 31 3" xfId="15804" xr:uid="{00000000-0005-0000-0000-00009C100000}"/>
    <cellStyle name="Calculation 3 2 2 31 4" xfId="15805" xr:uid="{00000000-0005-0000-0000-00009D100000}"/>
    <cellStyle name="Calculation 3 2 2 31 5" xfId="15806" xr:uid="{00000000-0005-0000-0000-00009E100000}"/>
    <cellStyle name="Calculation 3 2 2 31 6" xfId="15807" xr:uid="{00000000-0005-0000-0000-00009F100000}"/>
    <cellStyle name="Calculation 3 2 2 31 7" xfId="15808" xr:uid="{00000000-0005-0000-0000-0000A0100000}"/>
    <cellStyle name="Calculation 3 2 2 32" xfId="409" xr:uid="{00000000-0005-0000-0000-0000A1100000}"/>
    <cellStyle name="Calculation 3 2 2 32 2" xfId="12595" xr:uid="{00000000-0005-0000-0000-0000A2100000}"/>
    <cellStyle name="Calculation 3 2 2 32 2 2" xfId="15809" xr:uid="{00000000-0005-0000-0000-0000A3100000}"/>
    <cellStyle name="Calculation 3 2 2 32 2 3" xfId="15810" xr:uid="{00000000-0005-0000-0000-0000A4100000}"/>
    <cellStyle name="Calculation 3 2 2 32 2 4" xfId="15811" xr:uid="{00000000-0005-0000-0000-0000A5100000}"/>
    <cellStyle name="Calculation 3 2 2 32 2 5" xfId="15812" xr:uid="{00000000-0005-0000-0000-0000A6100000}"/>
    <cellStyle name="Calculation 3 2 2 32 2 6" xfId="15813" xr:uid="{00000000-0005-0000-0000-0000A7100000}"/>
    <cellStyle name="Calculation 3 2 2 32 3" xfId="15814" xr:uid="{00000000-0005-0000-0000-0000A8100000}"/>
    <cellStyle name="Calculation 3 2 2 32 4" xfId="15815" xr:uid="{00000000-0005-0000-0000-0000A9100000}"/>
    <cellStyle name="Calculation 3 2 2 32 5" xfId="15816" xr:uid="{00000000-0005-0000-0000-0000AA100000}"/>
    <cellStyle name="Calculation 3 2 2 32 6" xfId="15817" xr:uid="{00000000-0005-0000-0000-0000AB100000}"/>
    <cellStyle name="Calculation 3 2 2 32 7" xfId="15818" xr:uid="{00000000-0005-0000-0000-0000AC100000}"/>
    <cellStyle name="Calculation 3 2 2 33" xfId="410" xr:uid="{00000000-0005-0000-0000-0000AD100000}"/>
    <cellStyle name="Calculation 3 2 2 33 2" xfId="12674" xr:uid="{00000000-0005-0000-0000-0000AE100000}"/>
    <cellStyle name="Calculation 3 2 2 33 2 2" xfId="15819" xr:uid="{00000000-0005-0000-0000-0000AF100000}"/>
    <cellStyle name="Calculation 3 2 2 33 2 3" xfId="15820" xr:uid="{00000000-0005-0000-0000-0000B0100000}"/>
    <cellStyle name="Calculation 3 2 2 33 2 4" xfId="15821" xr:uid="{00000000-0005-0000-0000-0000B1100000}"/>
    <cellStyle name="Calculation 3 2 2 33 2 5" xfId="15822" xr:uid="{00000000-0005-0000-0000-0000B2100000}"/>
    <cellStyle name="Calculation 3 2 2 33 2 6" xfId="15823" xr:uid="{00000000-0005-0000-0000-0000B3100000}"/>
    <cellStyle name="Calculation 3 2 2 33 3" xfId="15824" xr:uid="{00000000-0005-0000-0000-0000B4100000}"/>
    <cellStyle name="Calculation 3 2 2 33 4" xfId="15825" xr:uid="{00000000-0005-0000-0000-0000B5100000}"/>
    <cellStyle name="Calculation 3 2 2 33 5" xfId="15826" xr:uid="{00000000-0005-0000-0000-0000B6100000}"/>
    <cellStyle name="Calculation 3 2 2 33 6" xfId="15827" xr:uid="{00000000-0005-0000-0000-0000B7100000}"/>
    <cellStyle name="Calculation 3 2 2 33 7" xfId="15828" xr:uid="{00000000-0005-0000-0000-0000B8100000}"/>
    <cellStyle name="Calculation 3 2 2 34" xfId="411" xr:uid="{00000000-0005-0000-0000-0000B9100000}"/>
    <cellStyle name="Calculation 3 2 2 34 2" xfId="12758" xr:uid="{00000000-0005-0000-0000-0000BA100000}"/>
    <cellStyle name="Calculation 3 2 2 34 2 2" xfId="15829" xr:uid="{00000000-0005-0000-0000-0000BB100000}"/>
    <cellStyle name="Calculation 3 2 2 34 2 3" xfId="15830" xr:uid="{00000000-0005-0000-0000-0000BC100000}"/>
    <cellStyle name="Calculation 3 2 2 34 2 4" xfId="15831" xr:uid="{00000000-0005-0000-0000-0000BD100000}"/>
    <cellStyle name="Calculation 3 2 2 34 2 5" xfId="15832" xr:uid="{00000000-0005-0000-0000-0000BE100000}"/>
    <cellStyle name="Calculation 3 2 2 34 2 6" xfId="15833" xr:uid="{00000000-0005-0000-0000-0000BF100000}"/>
    <cellStyle name="Calculation 3 2 2 34 3" xfId="15834" xr:uid="{00000000-0005-0000-0000-0000C0100000}"/>
    <cellStyle name="Calculation 3 2 2 34 4" xfId="15835" xr:uid="{00000000-0005-0000-0000-0000C1100000}"/>
    <cellStyle name="Calculation 3 2 2 34 5" xfId="15836" xr:uid="{00000000-0005-0000-0000-0000C2100000}"/>
    <cellStyle name="Calculation 3 2 2 34 6" xfId="15837" xr:uid="{00000000-0005-0000-0000-0000C3100000}"/>
    <cellStyle name="Calculation 3 2 2 34 7" xfId="15838" xr:uid="{00000000-0005-0000-0000-0000C4100000}"/>
    <cellStyle name="Calculation 3 2 2 35" xfId="9824" xr:uid="{00000000-0005-0000-0000-0000C5100000}"/>
    <cellStyle name="Calculation 3 2 2 35 2" xfId="15839" xr:uid="{00000000-0005-0000-0000-0000C6100000}"/>
    <cellStyle name="Calculation 3 2 2 35 3" xfId="15840" xr:uid="{00000000-0005-0000-0000-0000C7100000}"/>
    <cellStyle name="Calculation 3 2 2 35 4" xfId="15841" xr:uid="{00000000-0005-0000-0000-0000C8100000}"/>
    <cellStyle name="Calculation 3 2 2 35 5" xfId="15842" xr:uid="{00000000-0005-0000-0000-0000C9100000}"/>
    <cellStyle name="Calculation 3 2 2 35 6" xfId="15843" xr:uid="{00000000-0005-0000-0000-0000CA100000}"/>
    <cellStyle name="Calculation 3 2 2 36" xfId="15844" xr:uid="{00000000-0005-0000-0000-0000CB100000}"/>
    <cellStyle name="Calculation 3 2 2 37" xfId="15845" xr:uid="{00000000-0005-0000-0000-0000CC100000}"/>
    <cellStyle name="Calculation 3 2 2 38" xfId="15846" xr:uid="{00000000-0005-0000-0000-0000CD100000}"/>
    <cellStyle name="Calculation 3 2 2 39" xfId="15847" xr:uid="{00000000-0005-0000-0000-0000CE100000}"/>
    <cellStyle name="Calculation 3 2 2 4" xfId="412" xr:uid="{00000000-0005-0000-0000-0000CF100000}"/>
    <cellStyle name="Calculation 3 2 2 4 2" xfId="10218" xr:uid="{00000000-0005-0000-0000-0000D0100000}"/>
    <cellStyle name="Calculation 3 2 2 4 2 2" xfId="15848" xr:uid="{00000000-0005-0000-0000-0000D1100000}"/>
    <cellStyle name="Calculation 3 2 2 4 2 3" xfId="15849" xr:uid="{00000000-0005-0000-0000-0000D2100000}"/>
    <cellStyle name="Calculation 3 2 2 4 2 4" xfId="15850" xr:uid="{00000000-0005-0000-0000-0000D3100000}"/>
    <cellStyle name="Calculation 3 2 2 4 2 5" xfId="15851" xr:uid="{00000000-0005-0000-0000-0000D4100000}"/>
    <cellStyle name="Calculation 3 2 2 4 2 6" xfId="15852" xr:uid="{00000000-0005-0000-0000-0000D5100000}"/>
    <cellStyle name="Calculation 3 2 2 4 3" xfId="15853" xr:uid="{00000000-0005-0000-0000-0000D6100000}"/>
    <cellStyle name="Calculation 3 2 2 4 4" xfId="15854" xr:uid="{00000000-0005-0000-0000-0000D7100000}"/>
    <cellStyle name="Calculation 3 2 2 4 5" xfId="15855" xr:uid="{00000000-0005-0000-0000-0000D8100000}"/>
    <cellStyle name="Calculation 3 2 2 4 6" xfId="15856" xr:uid="{00000000-0005-0000-0000-0000D9100000}"/>
    <cellStyle name="Calculation 3 2 2 4 7" xfId="15857" xr:uid="{00000000-0005-0000-0000-0000DA100000}"/>
    <cellStyle name="Calculation 3 2 2 40" xfId="15858" xr:uid="{00000000-0005-0000-0000-0000DB100000}"/>
    <cellStyle name="Calculation 3 2 2 5" xfId="413" xr:uid="{00000000-0005-0000-0000-0000DC100000}"/>
    <cellStyle name="Calculation 3 2 2 5 2" xfId="10304" xr:uid="{00000000-0005-0000-0000-0000DD100000}"/>
    <cellStyle name="Calculation 3 2 2 5 2 2" xfId="15859" xr:uid="{00000000-0005-0000-0000-0000DE100000}"/>
    <cellStyle name="Calculation 3 2 2 5 2 3" xfId="15860" xr:uid="{00000000-0005-0000-0000-0000DF100000}"/>
    <cellStyle name="Calculation 3 2 2 5 2 4" xfId="15861" xr:uid="{00000000-0005-0000-0000-0000E0100000}"/>
    <cellStyle name="Calculation 3 2 2 5 2 5" xfId="15862" xr:uid="{00000000-0005-0000-0000-0000E1100000}"/>
    <cellStyle name="Calculation 3 2 2 5 2 6" xfId="15863" xr:uid="{00000000-0005-0000-0000-0000E2100000}"/>
    <cellStyle name="Calculation 3 2 2 5 3" xfId="15864" xr:uid="{00000000-0005-0000-0000-0000E3100000}"/>
    <cellStyle name="Calculation 3 2 2 5 4" xfId="15865" xr:uid="{00000000-0005-0000-0000-0000E4100000}"/>
    <cellStyle name="Calculation 3 2 2 5 5" xfId="15866" xr:uid="{00000000-0005-0000-0000-0000E5100000}"/>
    <cellStyle name="Calculation 3 2 2 5 6" xfId="15867" xr:uid="{00000000-0005-0000-0000-0000E6100000}"/>
    <cellStyle name="Calculation 3 2 2 5 7" xfId="15868" xr:uid="{00000000-0005-0000-0000-0000E7100000}"/>
    <cellStyle name="Calculation 3 2 2 6" xfId="414" xr:uid="{00000000-0005-0000-0000-0000E8100000}"/>
    <cellStyle name="Calculation 3 2 2 6 2" xfId="10392" xr:uid="{00000000-0005-0000-0000-0000E9100000}"/>
    <cellStyle name="Calculation 3 2 2 6 2 2" xfId="15869" xr:uid="{00000000-0005-0000-0000-0000EA100000}"/>
    <cellStyle name="Calculation 3 2 2 6 2 3" xfId="15870" xr:uid="{00000000-0005-0000-0000-0000EB100000}"/>
    <cellStyle name="Calculation 3 2 2 6 2 4" xfId="15871" xr:uid="{00000000-0005-0000-0000-0000EC100000}"/>
    <cellStyle name="Calculation 3 2 2 6 2 5" xfId="15872" xr:uid="{00000000-0005-0000-0000-0000ED100000}"/>
    <cellStyle name="Calculation 3 2 2 6 2 6" xfId="15873" xr:uid="{00000000-0005-0000-0000-0000EE100000}"/>
    <cellStyle name="Calculation 3 2 2 6 3" xfId="15874" xr:uid="{00000000-0005-0000-0000-0000EF100000}"/>
    <cellStyle name="Calculation 3 2 2 6 4" xfId="15875" xr:uid="{00000000-0005-0000-0000-0000F0100000}"/>
    <cellStyle name="Calculation 3 2 2 6 5" xfId="15876" xr:uid="{00000000-0005-0000-0000-0000F1100000}"/>
    <cellStyle name="Calculation 3 2 2 6 6" xfId="15877" xr:uid="{00000000-0005-0000-0000-0000F2100000}"/>
    <cellStyle name="Calculation 3 2 2 6 7" xfId="15878" xr:uid="{00000000-0005-0000-0000-0000F3100000}"/>
    <cellStyle name="Calculation 3 2 2 7" xfId="415" xr:uid="{00000000-0005-0000-0000-0000F4100000}"/>
    <cellStyle name="Calculation 3 2 2 7 2" xfId="10479" xr:uid="{00000000-0005-0000-0000-0000F5100000}"/>
    <cellStyle name="Calculation 3 2 2 7 2 2" xfId="15879" xr:uid="{00000000-0005-0000-0000-0000F6100000}"/>
    <cellStyle name="Calculation 3 2 2 7 2 3" xfId="15880" xr:uid="{00000000-0005-0000-0000-0000F7100000}"/>
    <cellStyle name="Calculation 3 2 2 7 2 4" xfId="15881" xr:uid="{00000000-0005-0000-0000-0000F8100000}"/>
    <cellStyle name="Calculation 3 2 2 7 2 5" xfId="15882" xr:uid="{00000000-0005-0000-0000-0000F9100000}"/>
    <cellStyle name="Calculation 3 2 2 7 2 6" xfId="15883" xr:uid="{00000000-0005-0000-0000-0000FA100000}"/>
    <cellStyle name="Calculation 3 2 2 7 3" xfId="15884" xr:uid="{00000000-0005-0000-0000-0000FB100000}"/>
    <cellStyle name="Calculation 3 2 2 7 4" xfId="15885" xr:uid="{00000000-0005-0000-0000-0000FC100000}"/>
    <cellStyle name="Calculation 3 2 2 7 5" xfId="15886" xr:uid="{00000000-0005-0000-0000-0000FD100000}"/>
    <cellStyle name="Calculation 3 2 2 7 6" xfId="15887" xr:uid="{00000000-0005-0000-0000-0000FE100000}"/>
    <cellStyle name="Calculation 3 2 2 7 7" xfId="15888" xr:uid="{00000000-0005-0000-0000-0000FF100000}"/>
    <cellStyle name="Calculation 3 2 2 8" xfId="416" xr:uid="{00000000-0005-0000-0000-000000110000}"/>
    <cellStyle name="Calculation 3 2 2 8 2" xfId="10567" xr:uid="{00000000-0005-0000-0000-000001110000}"/>
    <cellStyle name="Calculation 3 2 2 8 2 2" xfId="15889" xr:uid="{00000000-0005-0000-0000-000002110000}"/>
    <cellStyle name="Calculation 3 2 2 8 2 3" xfId="15890" xr:uid="{00000000-0005-0000-0000-000003110000}"/>
    <cellStyle name="Calculation 3 2 2 8 2 4" xfId="15891" xr:uid="{00000000-0005-0000-0000-000004110000}"/>
    <cellStyle name="Calculation 3 2 2 8 2 5" xfId="15892" xr:uid="{00000000-0005-0000-0000-000005110000}"/>
    <cellStyle name="Calculation 3 2 2 8 2 6" xfId="15893" xr:uid="{00000000-0005-0000-0000-000006110000}"/>
    <cellStyle name="Calculation 3 2 2 8 3" xfId="15894" xr:uid="{00000000-0005-0000-0000-000007110000}"/>
    <cellStyle name="Calculation 3 2 2 8 4" xfId="15895" xr:uid="{00000000-0005-0000-0000-000008110000}"/>
    <cellStyle name="Calculation 3 2 2 8 5" xfId="15896" xr:uid="{00000000-0005-0000-0000-000009110000}"/>
    <cellStyle name="Calculation 3 2 2 8 6" xfId="15897" xr:uid="{00000000-0005-0000-0000-00000A110000}"/>
    <cellStyle name="Calculation 3 2 2 8 7" xfId="15898" xr:uid="{00000000-0005-0000-0000-00000B110000}"/>
    <cellStyle name="Calculation 3 2 2 9" xfId="417" xr:uid="{00000000-0005-0000-0000-00000C110000}"/>
    <cellStyle name="Calculation 3 2 2 9 2" xfId="10649" xr:uid="{00000000-0005-0000-0000-00000D110000}"/>
    <cellStyle name="Calculation 3 2 2 9 2 2" xfId="15899" xr:uid="{00000000-0005-0000-0000-00000E110000}"/>
    <cellStyle name="Calculation 3 2 2 9 2 3" xfId="15900" xr:uid="{00000000-0005-0000-0000-00000F110000}"/>
    <cellStyle name="Calculation 3 2 2 9 2 4" xfId="15901" xr:uid="{00000000-0005-0000-0000-000010110000}"/>
    <cellStyle name="Calculation 3 2 2 9 2 5" xfId="15902" xr:uid="{00000000-0005-0000-0000-000011110000}"/>
    <cellStyle name="Calculation 3 2 2 9 2 6" xfId="15903" xr:uid="{00000000-0005-0000-0000-000012110000}"/>
    <cellStyle name="Calculation 3 2 2 9 3" xfId="15904" xr:uid="{00000000-0005-0000-0000-000013110000}"/>
    <cellStyle name="Calculation 3 2 2 9 4" xfId="15905" xr:uid="{00000000-0005-0000-0000-000014110000}"/>
    <cellStyle name="Calculation 3 2 2 9 5" xfId="15906" xr:uid="{00000000-0005-0000-0000-000015110000}"/>
    <cellStyle name="Calculation 3 2 2 9 6" xfId="15907" xr:uid="{00000000-0005-0000-0000-000016110000}"/>
    <cellStyle name="Calculation 3 2 2 9 7" xfId="15908" xr:uid="{00000000-0005-0000-0000-000017110000}"/>
    <cellStyle name="Calculation 3 2 20" xfId="418" xr:uid="{00000000-0005-0000-0000-000018110000}"/>
    <cellStyle name="Calculation 3 2 20 2" xfId="11497" xr:uid="{00000000-0005-0000-0000-000019110000}"/>
    <cellStyle name="Calculation 3 2 20 2 2" xfId="15909" xr:uid="{00000000-0005-0000-0000-00001A110000}"/>
    <cellStyle name="Calculation 3 2 20 2 3" xfId="15910" xr:uid="{00000000-0005-0000-0000-00001B110000}"/>
    <cellStyle name="Calculation 3 2 20 2 4" xfId="15911" xr:uid="{00000000-0005-0000-0000-00001C110000}"/>
    <cellStyle name="Calculation 3 2 20 2 5" xfId="15912" xr:uid="{00000000-0005-0000-0000-00001D110000}"/>
    <cellStyle name="Calculation 3 2 20 2 6" xfId="15913" xr:uid="{00000000-0005-0000-0000-00001E110000}"/>
    <cellStyle name="Calculation 3 2 20 3" xfId="15914" xr:uid="{00000000-0005-0000-0000-00001F110000}"/>
    <cellStyle name="Calculation 3 2 20 4" xfId="15915" xr:uid="{00000000-0005-0000-0000-000020110000}"/>
    <cellStyle name="Calculation 3 2 20 5" xfId="15916" xr:uid="{00000000-0005-0000-0000-000021110000}"/>
    <cellStyle name="Calculation 3 2 20 6" xfId="15917" xr:uid="{00000000-0005-0000-0000-000022110000}"/>
    <cellStyle name="Calculation 3 2 20 7" xfId="15918" xr:uid="{00000000-0005-0000-0000-000023110000}"/>
    <cellStyle name="Calculation 3 2 21" xfId="419" xr:uid="{00000000-0005-0000-0000-000024110000}"/>
    <cellStyle name="Calculation 3 2 21 2" xfId="11585" xr:uid="{00000000-0005-0000-0000-000025110000}"/>
    <cellStyle name="Calculation 3 2 21 2 2" xfId="15919" xr:uid="{00000000-0005-0000-0000-000026110000}"/>
    <cellStyle name="Calculation 3 2 21 2 3" xfId="15920" xr:uid="{00000000-0005-0000-0000-000027110000}"/>
    <cellStyle name="Calculation 3 2 21 2 4" xfId="15921" xr:uid="{00000000-0005-0000-0000-000028110000}"/>
    <cellStyle name="Calculation 3 2 21 2 5" xfId="15922" xr:uid="{00000000-0005-0000-0000-000029110000}"/>
    <cellStyle name="Calculation 3 2 21 2 6" xfId="15923" xr:uid="{00000000-0005-0000-0000-00002A110000}"/>
    <cellStyle name="Calculation 3 2 21 3" xfId="15924" xr:uid="{00000000-0005-0000-0000-00002B110000}"/>
    <cellStyle name="Calculation 3 2 21 4" xfId="15925" xr:uid="{00000000-0005-0000-0000-00002C110000}"/>
    <cellStyle name="Calculation 3 2 21 5" xfId="15926" xr:uid="{00000000-0005-0000-0000-00002D110000}"/>
    <cellStyle name="Calculation 3 2 21 6" xfId="15927" xr:uid="{00000000-0005-0000-0000-00002E110000}"/>
    <cellStyle name="Calculation 3 2 21 7" xfId="15928" xr:uid="{00000000-0005-0000-0000-00002F110000}"/>
    <cellStyle name="Calculation 3 2 22" xfId="420" xr:uid="{00000000-0005-0000-0000-000030110000}"/>
    <cellStyle name="Calculation 3 2 22 2" xfId="11669" xr:uid="{00000000-0005-0000-0000-000031110000}"/>
    <cellStyle name="Calculation 3 2 22 2 2" xfId="15929" xr:uid="{00000000-0005-0000-0000-000032110000}"/>
    <cellStyle name="Calculation 3 2 22 2 3" xfId="15930" xr:uid="{00000000-0005-0000-0000-000033110000}"/>
    <cellStyle name="Calculation 3 2 22 2 4" xfId="15931" xr:uid="{00000000-0005-0000-0000-000034110000}"/>
    <cellStyle name="Calculation 3 2 22 2 5" xfId="15932" xr:uid="{00000000-0005-0000-0000-000035110000}"/>
    <cellStyle name="Calculation 3 2 22 2 6" xfId="15933" xr:uid="{00000000-0005-0000-0000-000036110000}"/>
    <cellStyle name="Calculation 3 2 22 3" xfId="15934" xr:uid="{00000000-0005-0000-0000-000037110000}"/>
    <cellStyle name="Calculation 3 2 22 4" xfId="15935" xr:uid="{00000000-0005-0000-0000-000038110000}"/>
    <cellStyle name="Calculation 3 2 22 5" xfId="15936" xr:uid="{00000000-0005-0000-0000-000039110000}"/>
    <cellStyle name="Calculation 3 2 22 6" xfId="15937" xr:uid="{00000000-0005-0000-0000-00003A110000}"/>
    <cellStyle name="Calculation 3 2 22 7" xfId="15938" xr:uid="{00000000-0005-0000-0000-00003B110000}"/>
    <cellStyle name="Calculation 3 2 23" xfId="421" xr:uid="{00000000-0005-0000-0000-00003C110000}"/>
    <cellStyle name="Calculation 3 2 23 2" xfId="11752" xr:uid="{00000000-0005-0000-0000-00003D110000}"/>
    <cellStyle name="Calculation 3 2 23 2 2" xfId="15939" xr:uid="{00000000-0005-0000-0000-00003E110000}"/>
    <cellStyle name="Calculation 3 2 23 2 3" xfId="15940" xr:uid="{00000000-0005-0000-0000-00003F110000}"/>
    <cellStyle name="Calculation 3 2 23 2 4" xfId="15941" xr:uid="{00000000-0005-0000-0000-000040110000}"/>
    <cellStyle name="Calculation 3 2 23 2 5" xfId="15942" xr:uid="{00000000-0005-0000-0000-000041110000}"/>
    <cellStyle name="Calculation 3 2 23 2 6" xfId="15943" xr:uid="{00000000-0005-0000-0000-000042110000}"/>
    <cellStyle name="Calculation 3 2 23 3" xfId="15944" xr:uid="{00000000-0005-0000-0000-000043110000}"/>
    <cellStyle name="Calculation 3 2 23 4" xfId="15945" xr:uid="{00000000-0005-0000-0000-000044110000}"/>
    <cellStyle name="Calculation 3 2 23 5" xfId="15946" xr:uid="{00000000-0005-0000-0000-000045110000}"/>
    <cellStyle name="Calculation 3 2 23 6" xfId="15947" xr:uid="{00000000-0005-0000-0000-000046110000}"/>
    <cellStyle name="Calculation 3 2 23 7" xfId="15948" xr:uid="{00000000-0005-0000-0000-000047110000}"/>
    <cellStyle name="Calculation 3 2 24" xfId="422" xr:uid="{00000000-0005-0000-0000-000048110000}"/>
    <cellStyle name="Calculation 3 2 24 2" xfId="11835" xr:uid="{00000000-0005-0000-0000-000049110000}"/>
    <cellStyle name="Calculation 3 2 24 2 2" xfId="15949" xr:uid="{00000000-0005-0000-0000-00004A110000}"/>
    <cellStyle name="Calculation 3 2 24 2 3" xfId="15950" xr:uid="{00000000-0005-0000-0000-00004B110000}"/>
    <cellStyle name="Calculation 3 2 24 2 4" xfId="15951" xr:uid="{00000000-0005-0000-0000-00004C110000}"/>
    <cellStyle name="Calculation 3 2 24 2 5" xfId="15952" xr:uid="{00000000-0005-0000-0000-00004D110000}"/>
    <cellStyle name="Calculation 3 2 24 2 6" xfId="15953" xr:uid="{00000000-0005-0000-0000-00004E110000}"/>
    <cellStyle name="Calculation 3 2 24 3" xfId="15954" xr:uid="{00000000-0005-0000-0000-00004F110000}"/>
    <cellStyle name="Calculation 3 2 24 4" xfId="15955" xr:uid="{00000000-0005-0000-0000-000050110000}"/>
    <cellStyle name="Calculation 3 2 24 5" xfId="15956" xr:uid="{00000000-0005-0000-0000-000051110000}"/>
    <cellStyle name="Calculation 3 2 24 6" xfId="15957" xr:uid="{00000000-0005-0000-0000-000052110000}"/>
    <cellStyle name="Calculation 3 2 24 7" xfId="15958" xr:uid="{00000000-0005-0000-0000-000053110000}"/>
    <cellStyle name="Calculation 3 2 25" xfId="423" xr:uid="{00000000-0005-0000-0000-000054110000}"/>
    <cellStyle name="Calculation 3 2 25 2" xfId="11919" xr:uid="{00000000-0005-0000-0000-000055110000}"/>
    <cellStyle name="Calculation 3 2 25 2 2" xfId="15959" xr:uid="{00000000-0005-0000-0000-000056110000}"/>
    <cellStyle name="Calculation 3 2 25 2 3" xfId="15960" xr:uid="{00000000-0005-0000-0000-000057110000}"/>
    <cellStyle name="Calculation 3 2 25 2 4" xfId="15961" xr:uid="{00000000-0005-0000-0000-000058110000}"/>
    <cellStyle name="Calculation 3 2 25 2 5" xfId="15962" xr:uid="{00000000-0005-0000-0000-000059110000}"/>
    <cellStyle name="Calculation 3 2 25 2 6" xfId="15963" xr:uid="{00000000-0005-0000-0000-00005A110000}"/>
    <cellStyle name="Calculation 3 2 25 3" xfId="15964" xr:uid="{00000000-0005-0000-0000-00005B110000}"/>
    <cellStyle name="Calculation 3 2 25 4" xfId="15965" xr:uid="{00000000-0005-0000-0000-00005C110000}"/>
    <cellStyle name="Calculation 3 2 25 5" xfId="15966" xr:uid="{00000000-0005-0000-0000-00005D110000}"/>
    <cellStyle name="Calculation 3 2 25 6" xfId="15967" xr:uid="{00000000-0005-0000-0000-00005E110000}"/>
    <cellStyle name="Calculation 3 2 25 7" xfId="15968" xr:uid="{00000000-0005-0000-0000-00005F110000}"/>
    <cellStyle name="Calculation 3 2 26" xfId="424" xr:uid="{00000000-0005-0000-0000-000060110000}"/>
    <cellStyle name="Calculation 3 2 26 2" xfId="12002" xr:uid="{00000000-0005-0000-0000-000061110000}"/>
    <cellStyle name="Calculation 3 2 26 2 2" xfId="15969" xr:uid="{00000000-0005-0000-0000-000062110000}"/>
    <cellStyle name="Calculation 3 2 26 2 3" xfId="15970" xr:uid="{00000000-0005-0000-0000-000063110000}"/>
    <cellStyle name="Calculation 3 2 26 2 4" xfId="15971" xr:uid="{00000000-0005-0000-0000-000064110000}"/>
    <cellStyle name="Calculation 3 2 26 2 5" xfId="15972" xr:uid="{00000000-0005-0000-0000-000065110000}"/>
    <cellStyle name="Calculation 3 2 26 2 6" xfId="15973" xr:uid="{00000000-0005-0000-0000-000066110000}"/>
    <cellStyle name="Calculation 3 2 26 3" xfId="15974" xr:uid="{00000000-0005-0000-0000-000067110000}"/>
    <cellStyle name="Calculation 3 2 26 4" xfId="15975" xr:uid="{00000000-0005-0000-0000-000068110000}"/>
    <cellStyle name="Calculation 3 2 26 5" xfId="15976" xr:uid="{00000000-0005-0000-0000-000069110000}"/>
    <cellStyle name="Calculation 3 2 26 6" xfId="15977" xr:uid="{00000000-0005-0000-0000-00006A110000}"/>
    <cellStyle name="Calculation 3 2 26 7" xfId="15978" xr:uid="{00000000-0005-0000-0000-00006B110000}"/>
    <cellStyle name="Calculation 3 2 27" xfId="425" xr:uid="{00000000-0005-0000-0000-00006C110000}"/>
    <cellStyle name="Calculation 3 2 27 2" xfId="12085" xr:uid="{00000000-0005-0000-0000-00006D110000}"/>
    <cellStyle name="Calculation 3 2 27 2 2" xfId="15979" xr:uid="{00000000-0005-0000-0000-00006E110000}"/>
    <cellStyle name="Calculation 3 2 27 2 3" xfId="15980" xr:uid="{00000000-0005-0000-0000-00006F110000}"/>
    <cellStyle name="Calculation 3 2 27 2 4" xfId="15981" xr:uid="{00000000-0005-0000-0000-000070110000}"/>
    <cellStyle name="Calculation 3 2 27 2 5" xfId="15982" xr:uid="{00000000-0005-0000-0000-000071110000}"/>
    <cellStyle name="Calculation 3 2 27 2 6" xfId="15983" xr:uid="{00000000-0005-0000-0000-000072110000}"/>
    <cellStyle name="Calculation 3 2 27 3" xfId="15984" xr:uid="{00000000-0005-0000-0000-000073110000}"/>
    <cellStyle name="Calculation 3 2 27 4" xfId="15985" xr:uid="{00000000-0005-0000-0000-000074110000}"/>
    <cellStyle name="Calculation 3 2 27 5" xfId="15986" xr:uid="{00000000-0005-0000-0000-000075110000}"/>
    <cellStyle name="Calculation 3 2 27 6" xfId="15987" xr:uid="{00000000-0005-0000-0000-000076110000}"/>
    <cellStyle name="Calculation 3 2 27 7" xfId="15988" xr:uid="{00000000-0005-0000-0000-000077110000}"/>
    <cellStyle name="Calculation 3 2 28" xfId="426" xr:uid="{00000000-0005-0000-0000-000078110000}"/>
    <cellStyle name="Calculation 3 2 28 2" xfId="12167" xr:uid="{00000000-0005-0000-0000-000079110000}"/>
    <cellStyle name="Calculation 3 2 28 2 2" xfId="15989" xr:uid="{00000000-0005-0000-0000-00007A110000}"/>
    <cellStyle name="Calculation 3 2 28 2 3" xfId="15990" xr:uid="{00000000-0005-0000-0000-00007B110000}"/>
    <cellStyle name="Calculation 3 2 28 2 4" xfId="15991" xr:uid="{00000000-0005-0000-0000-00007C110000}"/>
    <cellStyle name="Calculation 3 2 28 2 5" xfId="15992" xr:uid="{00000000-0005-0000-0000-00007D110000}"/>
    <cellStyle name="Calculation 3 2 28 2 6" xfId="15993" xr:uid="{00000000-0005-0000-0000-00007E110000}"/>
    <cellStyle name="Calculation 3 2 28 3" xfId="15994" xr:uid="{00000000-0005-0000-0000-00007F110000}"/>
    <cellStyle name="Calculation 3 2 28 4" xfId="15995" xr:uid="{00000000-0005-0000-0000-000080110000}"/>
    <cellStyle name="Calculation 3 2 28 5" xfId="15996" xr:uid="{00000000-0005-0000-0000-000081110000}"/>
    <cellStyle name="Calculation 3 2 28 6" xfId="15997" xr:uid="{00000000-0005-0000-0000-000082110000}"/>
    <cellStyle name="Calculation 3 2 28 7" xfId="15998" xr:uid="{00000000-0005-0000-0000-000083110000}"/>
    <cellStyle name="Calculation 3 2 29" xfId="427" xr:uid="{00000000-0005-0000-0000-000084110000}"/>
    <cellStyle name="Calculation 3 2 29 2" xfId="12247" xr:uid="{00000000-0005-0000-0000-000085110000}"/>
    <cellStyle name="Calculation 3 2 29 2 2" xfId="15999" xr:uid="{00000000-0005-0000-0000-000086110000}"/>
    <cellStyle name="Calculation 3 2 29 2 3" xfId="16000" xr:uid="{00000000-0005-0000-0000-000087110000}"/>
    <cellStyle name="Calculation 3 2 29 2 4" xfId="16001" xr:uid="{00000000-0005-0000-0000-000088110000}"/>
    <cellStyle name="Calculation 3 2 29 2 5" xfId="16002" xr:uid="{00000000-0005-0000-0000-000089110000}"/>
    <cellStyle name="Calculation 3 2 29 2 6" xfId="16003" xr:uid="{00000000-0005-0000-0000-00008A110000}"/>
    <cellStyle name="Calculation 3 2 29 3" xfId="16004" xr:uid="{00000000-0005-0000-0000-00008B110000}"/>
    <cellStyle name="Calculation 3 2 29 4" xfId="16005" xr:uid="{00000000-0005-0000-0000-00008C110000}"/>
    <cellStyle name="Calculation 3 2 29 5" xfId="16006" xr:uid="{00000000-0005-0000-0000-00008D110000}"/>
    <cellStyle name="Calculation 3 2 29 6" xfId="16007" xr:uid="{00000000-0005-0000-0000-00008E110000}"/>
    <cellStyle name="Calculation 3 2 29 7" xfId="16008" xr:uid="{00000000-0005-0000-0000-00008F110000}"/>
    <cellStyle name="Calculation 3 2 3" xfId="428" xr:uid="{00000000-0005-0000-0000-000090110000}"/>
    <cellStyle name="Calculation 3 2 3 2" xfId="10004" xr:uid="{00000000-0005-0000-0000-000091110000}"/>
    <cellStyle name="Calculation 3 2 3 2 2" xfId="16009" xr:uid="{00000000-0005-0000-0000-000092110000}"/>
    <cellStyle name="Calculation 3 2 3 2 3" xfId="16010" xr:uid="{00000000-0005-0000-0000-000093110000}"/>
    <cellStyle name="Calculation 3 2 3 2 4" xfId="16011" xr:uid="{00000000-0005-0000-0000-000094110000}"/>
    <cellStyle name="Calculation 3 2 3 2 5" xfId="16012" xr:uid="{00000000-0005-0000-0000-000095110000}"/>
    <cellStyle name="Calculation 3 2 3 2 6" xfId="16013" xr:uid="{00000000-0005-0000-0000-000096110000}"/>
    <cellStyle name="Calculation 3 2 3 3" xfId="16014" xr:uid="{00000000-0005-0000-0000-000097110000}"/>
    <cellStyle name="Calculation 3 2 3 4" xfId="16015" xr:uid="{00000000-0005-0000-0000-000098110000}"/>
    <cellStyle name="Calculation 3 2 3 5" xfId="16016" xr:uid="{00000000-0005-0000-0000-000099110000}"/>
    <cellStyle name="Calculation 3 2 3 6" xfId="16017" xr:uid="{00000000-0005-0000-0000-00009A110000}"/>
    <cellStyle name="Calculation 3 2 3 7" xfId="16018" xr:uid="{00000000-0005-0000-0000-00009B110000}"/>
    <cellStyle name="Calculation 3 2 30" xfId="429" xr:uid="{00000000-0005-0000-0000-00009C110000}"/>
    <cellStyle name="Calculation 3 2 30 2" xfId="12325" xr:uid="{00000000-0005-0000-0000-00009D110000}"/>
    <cellStyle name="Calculation 3 2 30 2 2" xfId="16019" xr:uid="{00000000-0005-0000-0000-00009E110000}"/>
    <cellStyle name="Calculation 3 2 30 2 3" xfId="16020" xr:uid="{00000000-0005-0000-0000-00009F110000}"/>
    <cellStyle name="Calculation 3 2 30 2 4" xfId="16021" xr:uid="{00000000-0005-0000-0000-0000A0110000}"/>
    <cellStyle name="Calculation 3 2 30 2 5" xfId="16022" xr:uid="{00000000-0005-0000-0000-0000A1110000}"/>
    <cellStyle name="Calculation 3 2 30 2 6" xfId="16023" xr:uid="{00000000-0005-0000-0000-0000A2110000}"/>
    <cellStyle name="Calculation 3 2 30 3" xfId="16024" xr:uid="{00000000-0005-0000-0000-0000A3110000}"/>
    <cellStyle name="Calculation 3 2 30 4" xfId="16025" xr:uid="{00000000-0005-0000-0000-0000A4110000}"/>
    <cellStyle name="Calculation 3 2 30 5" xfId="16026" xr:uid="{00000000-0005-0000-0000-0000A5110000}"/>
    <cellStyle name="Calculation 3 2 30 6" xfId="16027" xr:uid="{00000000-0005-0000-0000-0000A6110000}"/>
    <cellStyle name="Calculation 3 2 30 7" xfId="16028" xr:uid="{00000000-0005-0000-0000-0000A7110000}"/>
    <cellStyle name="Calculation 3 2 31" xfId="430" xr:uid="{00000000-0005-0000-0000-0000A8110000}"/>
    <cellStyle name="Calculation 3 2 31 2" xfId="12404" xr:uid="{00000000-0005-0000-0000-0000A9110000}"/>
    <cellStyle name="Calculation 3 2 31 2 2" xfId="16029" xr:uid="{00000000-0005-0000-0000-0000AA110000}"/>
    <cellStyle name="Calculation 3 2 31 2 3" xfId="16030" xr:uid="{00000000-0005-0000-0000-0000AB110000}"/>
    <cellStyle name="Calculation 3 2 31 2 4" xfId="16031" xr:uid="{00000000-0005-0000-0000-0000AC110000}"/>
    <cellStyle name="Calculation 3 2 31 2 5" xfId="16032" xr:uid="{00000000-0005-0000-0000-0000AD110000}"/>
    <cellStyle name="Calculation 3 2 31 2 6" xfId="16033" xr:uid="{00000000-0005-0000-0000-0000AE110000}"/>
    <cellStyle name="Calculation 3 2 31 3" xfId="16034" xr:uid="{00000000-0005-0000-0000-0000AF110000}"/>
    <cellStyle name="Calculation 3 2 31 4" xfId="16035" xr:uid="{00000000-0005-0000-0000-0000B0110000}"/>
    <cellStyle name="Calculation 3 2 31 5" xfId="16036" xr:uid="{00000000-0005-0000-0000-0000B1110000}"/>
    <cellStyle name="Calculation 3 2 31 6" xfId="16037" xr:uid="{00000000-0005-0000-0000-0000B2110000}"/>
    <cellStyle name="Calculation 3 2 31 7" xfId="16038" xr:uid="{00000000-0005-0000-0000-0000B3110000}"/>
    <cellStyle name="Calculation 3 2 32" xfId="431" xr:uid="{00000000-0005-0000-0000-0000B4110000}"/>
    <cellStyle name="Calculation 3 2 32 2" xfId="12483" xr:uid="{00000000-0005-0000-0000-0000B5110000}"/>
    <cellStyle name="Calculation 3 2 32 2 2" xfId="16039" xr:uid="{00000000-0005-0000-0000-0000B6110000}"/>
    <cellStyle name="Calculation 3 2 32 2 3" xfId="16040" xr:uid="{00000000-0005-0000-0000-0000B7110000}"/>
    <cellStyle name="Calculation 3 2 32 2 4" xfId="16041" xr:uid="{00000000-0005-0000-0000-0000B8110000}"/>
    <cellStyle name="Calculation 3 2 32 2 5" xfId="16042" xr:uid="{00000000-0005-0000-0000-0000B9110000}"/>
    <cellStyle name="Calculation 3 2 32 2 6" xfId="16043" xr:uid="{00000000-0005-0000-0000-0000BA110000}"/>
    <cellStyle name="Calculation 3 2 32 3" xfId="16044" xr:uid="{00000000-0005-0000-0000-0000BB110000}"/>
    <cellStyle name="Calculation 3 2 32 4" xfId="16045" xr:uid="{00000000-0005-0000-0000-0000BC110000}"/>
    <cellStyle name="Calculation 3 2 32 5" xfId="16046" xr:uid="{00000000-0005-0000-0000-0000BD110000}"/>
    <cellStyle name="Calculation 3 2 32 6" xfId="16047" xr:uid="{00000000-0005-0000-0000-0000BE110000}"/>
    <cellStyle name="Calculation 3 2 32 7" xfId="16048" xr:uid="{00000000-0005-0000-0000-0000BF110000}"/>
    <cellStyle name="Calculation 3 2 33" xfId="432" xr:uid="{00000000-0005-0000-0000-0000C0110000}"/>
    <cellStyle name="Calculation 3 2 33 2" xfId="12562" xr:uid="{00000000-0005-0000-0000-0000C1110000}"/>
    <cellStyle name="Calculation 3 2 33 2 2" xfId="16049" xr:uid="{00000000-0005-0000-0000-0000C2110000}"/>
    <cellStyle name="Calculation 3 2 33 2 3" xfId="16050" xr:uid="{00000000-0005-0000-0000-0000C3110000}"/>
    <cellStyle name="Calculation 3 2 33 2 4" xfId="16051" xr:uid="{00000000-0005-0000-0000-0000C4110000}"/>
    <cellStyle name="Calculation 3 2 33 2 5" xfId="16052" xr:uid="{00000000-0005-0000-0000-0000C5110000}"/>
    <cellStyle name="Calculation 3 2 33 2 6" xfId="16053" xr:uid="{00000000-0005-0000-0000-0000C6110000}"/>
    <cellStyle name="Calculation 3 2 33 3" xfId="16054" xr:uid="{00000000-0005-0000-0000-0000C7110000}"/>
    <cellStyle name="Calculation 3 2 33 4" xfId="16055" xr:uid="{00000000-0005-0000-0000-0000C8110000}"/>
    <cellStyle name="Calculation 3 2 33 5" xfId="16056" xr:uid="{00000000-0005-0000-0000-0000C9110000}"/>
    <cellStyle name="Calculation 3 2 33 6" xfId="16057" xr:uid="{00000000-0005-0000-0000-0000CA110000}"/>
    <cellStyle name="Calculation 3 2 33 7" xfId="16058" xr:uid="{00000000-0005-0000-0000-0000CB110000}"/>
    <cellStyle name="Calculation 3 2 34" xfId="433" xr:uid="{00000000-0005-0000-0000-0000CC110000}"/>
    <cellStyle name="Calculation 3 2 34 2" xfId="12641" xr:uid="{00000000-0005-0000-0000-0000CD110000}"/>
    <cellStyle name="Calculation 3 2 34 2 2" xfId="16059" xr:uid="{00000000-0005-0000-0000-0000CE110000}"/>
    <cellStyle name="Calculation 3 2 34 2 3" xfId="16060" xr:uid="{00000000-0005-0000-0000-0000CF110000}"/>
    <cellStyle name="Calculation 3 2 34 2 4" xfId="16061" xr:uid="{00000000-0005-0000-0000-0000D0110000}"/>
    <cellStyle name="Calculation 3 2 34 2 5" xfId="16062" xr:uid="{00000000-0005-0000-0000-0000D1110000}"/>
    <cellStyle name="Calculation 3 2 34 2 6" xfId="16063" xr:uid="{00000000-0005-0000-0000-0000D2110000}"/>
    <cellStyle name="Calculation 3 2 34 3" xfId="16064" xr:uid="{00000000-0005-0000-0000-0000D3110000}"/>
    <cellStyle name="Calculation 3 2 34 4" xfId="16065" xr:uid="{00000000-0005-0000-0000-0000D4110000}"/>
    <cellStyle name="Calculation 3 2 34 5" xfId="16066" xr:uid="{00000000-0005-0000-0000-0000D5110000}"/>
    <cellStyle name="Calculation 3 2 34 6" xfId="16067" xr:uid="{00000000-0005-0000-0000-0000D6110000}"/>
    <cellStyle name="Calculation 3 2 34 7" xfId="16068" xr:uid="{00000000-0005-0000-0000-0000D7110000}"/>
    <cellStyle name="Calculation 3 2 35" xfId="434" xr:uid="{00000000-0005-0000-0000-0000D8110000}"/>
    <cellStyle name="Calculation 3 2 35 2" xfId="12725" xr:uid="{00000000-0005-0000-0000-0000D9110000}"/>
    <cellStyle name="Calculation 3 2 35 2 2" xfId="16069" xr:uid="{00000000-0005-0000-0000-0000DA110000}"/>
    <cellStyle name="Calculation 3 2 35 2 3" xfId="16070" xr:uid="{00000000-0005-0000-0000-0000DB110000}"/>
    <cellStyle name="Calculation 3 2 35 2 4" xfId="16071" xr:uid="{00000000-0005-0000-0000-0000DC110000}"/>
    <cellStyle name="Calculation 3 2 35 2 5" xfId="16072" xr:uid="{00000000-0005-0000-0000-0000DD110000}"/>
    <cellStyle name="Calculation 3 2 35 2 6" xfId="16073" xr:uid="{00000000-0005-0000-0000-0000DE110000}"/>
    <cellStyle name="Calculation 3 2 35 3" xfId="16074" xr:uid="{00000000-0005-0000-0000-0000DF110000}"/>
    <cellStyle name="Calculation 3 2 35 4" xfId="16075" xr:uid="{00000000-0005-0000-0000-0000E0110000}"/>
    <cellStyle name="Calculation 3 2 35 5" xfId="16076" xr:uid="{00000000-0005-0000-0000-0000E1110000}"/>
    <cellStyle name="Calculation 3 2 35 6" xfId="16077" xr:uid="{00000000-0005-0000-0000-0000E2110000}"/>
    <cellStyle name="Calculation 3 2 35 7" xfId="16078" xr:uid="{00000000-0005-0000-0000-0000E3110000}"/>
    <cellStyle name="Calculation 3 2 36" xfId="3800" xr:uid="{00000000-0005-0000-0000-0000E4110000}"/>
    <cellStyle name="Calculation 3 2 37" xfId="9791" xr:uid="{00000000-0005-0000-0000-0000E5110000}"/>
    <cellStyle name="Calculation 3 2 37 2" xfId="16079" xr:uid="{00000000-0005-0000-0000-0000E6110000}"/>
    <cellStyle name="Calculation 3 2 37 3" xfId="16080" xr:uid="{00000000-0005-0000-0000-0000E7110000}"/>
    <cellStyle name="Calculation 3 2 37 4" xfId="16081" xr:uid="{00000000-0005-0000-0000-0000E8110000}"/>
    <cellStyle name="Calculation 3 2 37 5" xfId="16082" xr:uid="{00000000-0005-0000-0000-0000E9110000}"/>
    <cellStyle name="Calculation 3 2 37 6" xfId="16083" xr:uid="{00000000-0005-0000-0000-0000EA110000}"/>
    <cellStyle name="Calculation 3 2 38" xfId="16084" xr:uid="{00000000-0005-0000-0000-0000EB110000}"/>
    <cellStyle name="Calculation 3 2 39" xfId="16085" xr:uid="{00000000-0005-0000-0000-0000EC110000}"/>
    <cellStyle name="Calculation 3 2 4" xfId="435" xr:uid="{00000000-0005-0000-0000-0000ED110000}"/>
    <cellStyle name="Calculation 3 2 4 2" xfId="10095" xr:uid="{00000000-0005-0000-0000-0000EE110000}"/>
    <cellStyle name="Calculation 3 2 4 2 2" xfId="16086" xr:uid="{00000000-0005-0000-0000-0000EF110000}"/>
    <cellStyle name="Calculation 3 2 4 2 3" xfId="16087" xr:uid="{00000000-0005-0000-0000-0000F0110000}"/>
    <cellStyle name="Calculation 3 2 4 2 4" xfId="16088" xr:uid="{00000000-0005-0000-0000-0000F1110000}"/>
    <cellStyle name="Calculation 3 2 4 2 5" xfId="16089" xr:uid="{00000000-0005-0000-0000-0000F2110000}"/>
    <cellStyle name="Calculation 3 2 4 2 6" xfId="16090" xr:uid="{00000000-0005-0000-0000-0000F3110000}"/>
    <cellStyle name="Calculation 3 2 4 3" xfId="16091" xr:uid="{00000000-0005-0000-0000-0000F4110000}"/>
    <cellStyle name="Calculation 3 2 4 4" xfId="16092" xr:uid="{00000000-0005-0000-0000-0000F5110000}"/>
    <cellStyle name="Calculation 3 2 4 5" xfId="16093" xr:uid="{00000000-0005-0000-0000-0000F6110000}"/>
    <cellStyle name="Calculation 3 2 4 6" xfId="16094" xr:uid="{00000000-0005-0000-0000-0000F7110000}"/>
    <cellStyle name="Calculation 3 2 4 7" xfId="16095" xr:uid="{00000000-0005-0000-0000-0000F8110000}"/>
    <cellStyle name="Calculation 3 2 40" xfId="16096" xr:uid="{00000000-0005-0000-0000-0000F9110000}"/>
    <cellStyle name="Calculation 3 2 41" xfId="16097" xr:uid="{00000000-0005-0000-0000-0000FA110000}"/>
    <cellStyle name="Calculation 3 2 42" xfId="16098" xr:uid="{00000000-0005-0000-0000-0000FB110000}"/>
    <cellStyle name="Calculation 3 2 5" xfId="436" xr:uid="{00000000-0005-0000-0000-0000FC110000}"/>
    <cellStyle name="Calculation 3 2 5 2" xfId="10185" xr:uid="{00000000-0005-0000-0000-0000FD110000}"/>
    <cellStyle name="Calculation 3 2 5 2 2" xfId="16099" xr:uid="{00000000-0005-0000-0000-0000FE110000}"/>
    <cellStyle name="Calculation 3 2 5 2 3" xfId="16100" xr:uid="{00000000-0005-0000-0000-0000FF110000}"/>
    <cellStyle name="Calculation 3 2 5 2 4" xfId="16101" xr:uid="{00000000-0005-0000-0000-000000120000}"/>
    <cellStyle name="Calculation 3 2 5 2 5" xfId="16102" xr:uid="{00000000-0005-0000-0000-000001120000}"/>
    <cellStyle name="Calculation 3 2 5 2 6" xfId="16103" xr:uid="{00000000-0005-0000-0000-000002120000}"/>
    <cellStyle name="Calculation 3 2 5 3" xfId="16104" xr:uid="{00000000-0005-0000-0000-000003120000}"/>
    <cellStyle name="Calculation 3 2 5 4" xfId="16105" xr:uid="{00000000-0005-0000-0000-000004120000}"/>
    <cellStyle name="Calculation 3 2 5 5" xfId="16106" xr:uid="{00000000-0005-0000-0000-000005120000}"/>
    <cellStyle name="Calculation 3 2 5 6" xfId="16107" xr:uid="{00000000-0005-0000-0000-000006120000}"/>
    <cellStyle name="Calculation 3 2 5 7" xfId="16108" xr:uid="{00000000-0005-0000-0000-000007120000}"/>
    <cellStyle name="Calculation 3 2 6" xfId="437" xr:uid="{00000000-0005-0000-0000-000008120000}"/>
    <cellStyle name="Calculation 3 2 6 2" xfId="10271" xr:uid="{00000000-0005-0000-0000-000009120000}"/>
    <cellStyle name="Calculation 3 2 6 2 2" xfId="16109" xr:uid="{00000000-0005-0000-0000-00000A120000}"/>
    <cellStyle name="Calculation 3 2 6 2 3" xfId="16110" xr:uid="{00000000-0005-0000-0000-00000B120000}"/>
    <cellStyle name="Calculation 3 2 6 2 4" xfId="16111" xr:uid="{00000000-0005-0000-0000-00000C120000}"/>
    <cellStyle name="Calculation 3 2 6 2 5" xfId="16112" xr:uid="{00000000-0005-0000-0000-00000D120000}"/>
    <cellStyle name="Calculation 3 2 6 2 6" xfId="16113" xr:uid="{00000000-0005-0000-0000-00000E120000}"/>
    <cellStyle name="Calculation 3 2 6 3" xfId="16114" xr:uid="{00000000-0005-0000-0000-00000F120000}"/>
    <cellStyle name="Calculation 3 2 6 4" xfId="16115" xr:uid="{00000000-0005-0000-0000-000010120000}"/>
    <cellStyle name="Calculation 3 2 6 5" xfId="16116" xr:uid="{00000000-0005-0000-0000-000011120000}"/>
    <cellStyle name="Calculation 3 2 6 6" xfId="16117" xr:uid="{00000000-0005-0000-0000-000012120000}"/>
    <cellStyle name="Calculation 3 2 6 7" xfId="16118" xr:uid="{00000000-0005-0000-0000-000013120000}"/>
    <cellStyle name="Calculation 3 2 7" xfId="438" xr:uid="{00000000-0005-0000-0000-000014120000}"/>
    <cellStyle name="Calculation 3 2 7 2" xfId="10359" xr:uid="{00000000-0005-0000-0000-000015120000}"/>
    <cellStyle name="Calculation 3 2 7 2 2" xfId="16119" xr:uid="{00000000-0005-0000-0000-000016120000}"/>
    <cellStyle name="Calculation 3 2 7 2 3" xfId="16120" xr:uid="{00000000-0005-0000-0000-000017120000}"/>
    <cellStyle name="Calculation 3 2 7 2 4" xfId="16121" xr:uid="{00000000-0005-0000-0000-000018120000}"/>
    <cellStyle name="Calculation 3 2 7 2 5" xfId="16122" xr:uid="{00000000-0005-0000-0000-000019120000}"/>
    <cellStyle name="Calculation 3 2 7 2 6" xfId="16123" xr:uid="{00000000-0005-0000-0000-00001A120000}"/>
    <cellStyle name="Calculation 3 2 7 3" xfId="16124" xr:uid="{00000000-0005-0000-0000-00001B120000}"/>
    <cellStyle name="Calculation 3 2 7 4" xfId="16125" xr:uid="{00000000-0005-0000-0000-00001C120000}"/>
    <cellStyle name="Calculation 3 2 7 5" xfId="16126" xr:uid="{00000000-0005-0000-0000-00001D120000}"/>
    <cellStyle name="Calculation 3 2 7 6" xfId="16127" xr:uid="{00000000-0005-0000-0000-00001E120000}"/>
    <cellStyle name="Calculation 3 2 7 7" xfId="16128" xr:uid="{00000000-0005-0000-0000-00001F120000}"/>
    <cellStyle name="Calculation 3 2 8" xfId="439" xr:uid="{00000000-0005-0000-0000-000020120000}"/>
    <cellStyle name="Calculation 3 2 8 2" xfId="10446" xr:uid="{00000000-0005-0000-0000-000021120000}"/>
    <cellStyle name="Calculation 3 2 8 2 2" xfId="16129" xr:uid="{00000000-0005-0000-0000-000022120000}"/>
    <cellStyle name="Calculation 3 2 8 2 3" xfId="16130" xr:uid="{00000000-0005-0000-0000-000023120000}"/>
    <cellStyle name="Calculation 3 2 8 2 4" xfId="16131" xr:uid="{00000000-0005-0000-0000-000024120000}"/>
    <cellStyle name="Calculation 3 2 8 2 5" xfId="16132" xr:uid="{00000000-0005-0000-0000-000025120000}"/>
    <cellStyle name="Calculation 3 2 8 2 6" xfId="16133" xr:uid="{00000000-0005-0000-0000-000026120000}"/>
    <cellStyle name="Calculation 3 2 8 3" xfId="16134" xr:uid="{00000000-0005-0000-0000-000027120000}"/>
    <cellStyle name="Calculation 3 2 8 4" xfId="16135" xr:uid="{00000000-0005-0000-0000-000028120000}"/>
    <cellStyle name="Calculation 3 2 8 5" xfId="16136" xr:uid="{00000000-0005-0000-0000-000029120000}"/>
    <cellStyle name="Calculation 3 2 8 6" xfId="16137" xr:uid="{00000000-0005-0000-0000-00002A120000}"/>
    <cellStyle name="Calculation 3 2 8 7" xfId="16138" xr:uid="{00000000-0005-0000-0000-00002B120000}"/>
    <cellStyle name="Calculation 3 2 9" xfId="440" xr:uid="{00000000-0005-0000-0000-00002C120000}"/>
    <cellStyle name="Calculation 3 2 9 2" xfId="10534" xr:uid="{00000000-0005-0000-0000-00002D120000}"/>
    <cellStyle name="Calculation 3 2 9 2 2" xfId="16139" xr:uid="{00000000-0005-0000-0000-00002E120000}"/>
    <cellStyle name="Calculation 3 2 9 2 3" xfId="16140" xr:uid="{00000000-0005-0000-0000-00002F120000}"/>
    <cellStyle name="Calculation 3 2 9 2 4" xfId="16141" xr:uid="{00000000-0005-0000-0000-000030120000}"/>
    <cellStyle name="Calculation 3 2 9 2 5" xfId="16142" xr:uid="{00000000-0005-0000-0000-000031120000}"/>
    <cellStyle name="Calculation 3 2 9 2 6" xfId="16143" xr:uid="{00000000-0005-0000-0000-000032120000}"/>
    <cellStyle name="Calculation 3 2 9 3" xfId="16144" xr:uid="{00000000-0005-0000-0000-000033120000}"/>
    <cellStyle name="Calculation 3 2 9 4" xfId="16145" xr:uid="{00000000-0005-0000-0000-000034120000}"/>
    <cellStyle name="Calculation 3 2 9 5" xfId="16146" xr:uid="{00000000-0005-0000-0000-000035120000}"/>
    <cellStyle name="Calculation 3 2 9 6" xfId="16147" xr:uid="{00000000-0005-0000-0000-000036120000}"/>
    <cellStyle name="Calculation 3 2 9 7" xfId="16148" xr:uid="{00000000-0005-0000-0000-000037120000}"/>
    <cellStyle name="Calculation 3 20" xfId="441" xr:uid="{00000000-0005-0000-0000-000038120000}"/>
    <cellStyle name="Calculation 3 20 2" xfId="9957" xr:uid="{00000000-0005-0000-0000-000039120000}"/>
    <cellStyle name="Calculation 3 20 2 2" xfId="16149" xr:uid="{00000000-0005-0000-0000-00003A120000}"/>
    <cellStyle name="Calculation 3 20 2 3" xfId="16150" xr:uid="{00000000-0005-0000-0000-00003B120000}"/>
    <cellStyle name="Calculation 3 20 2 4" xfId="16151" xr:uid="{00000000-0005-0000-0000-00003C120000}"/>
    <cellStyle name="Calculation 3 20 2 5" xfId="16152" xr:uid="{00000000-0005-0000-0000-00003D120000}"/>
    <cellStyle name="Calculation 3 20 2 6" xfId="16153" xr:uid="{00000000-0005-0000-0000-00003E120000}"/>
    <cellStyle name="Calculation 3 20 3" xfId="16154" xr:uid="{00000000-0005-0000-0000-00003F120000}"/>
    <cellStyle name="Calculation 3 20 4" xfId="16155" xr:uid="{00000000-0005-0000-0000-000040120000}"/>
    <cellStyle name="Calculation 3 20 5" xfId="16156" xr:uid="{00000000-0005-0000-0000-000041120000}"/>
    <cellStyle name="Calculation 3 20 6" xfId="16157" xr:uid="{00000000-0005-0000-0000-000042120000}"/>
    <cellStyle name="Calculation 3 20 7" xfId="16158" xr:uid="{00000000-0005-0000-0000-000043120000}"/>
    <cellStyle name="Calculation 3 21" xfId="442" xr:uid="{00000000-0005-0000-0000-000044120000}"/>
    <cellStyle name="Calculation 3 21 2" xfId="9901" xr:uid="{00000000-0005-0000-0000-000045120000}"/>
    <cellStyle name="Calculation 3 21 2 2" xfId="16159" xr:uid="{00000000-0005-0000-0000-000046120000}"/>
    <cellStyle name="Calculation 3 21 2 3" xfId="16160" xr:uid="{00000000-0005-0000-0000-000047120000}"/>
    <cellStyle name="Calculation 3 21 2 4" xfId="16161" xr:uid="{00000000-0005-0000-0000-000048120000}"/>
    <cellStyle name="Calculation 3 21 2 5" xfId="16162" xr:uid="{00000000-0005-0000-0000-000049120000}"/>
    <cellStyle name="Calculation 3 21 2 6" xfId="16163" xr:uid="{00000000-0005-0000-0000-00004A120000}"/>
    <cellStyle name="Calculation 3 21 3" xfId="16164" xr:uid="{00000000-0005-0000-0000-00004B120000}"/>
    <cellStyle name="Calculation 3 21 4" xfId="16165" xr:uid="{00000000-0005-0000-0000-00004C120000}"/>
    <cellStyle name="Calculation 3 21 5" xfId="16166" xr:uid="{00000000-0005-0000-0000-00004D120000}"/>
    <cellStyle name="Calculation 3 21 6" xfId="16167" xr:uid="{00000000-0005-0000-0000-00004E120000}"/>
    <cellStyle name="Calculation 3 21 7" xfId="16168" xr:uid="{00000000-0005-0000-0000-00004F120000}"/>
    <cellStyle name="Calculation 3 22" xfId="443" xr:uid="{00000000-0005-0000-0000-000050120000}"/>
    <cellStyle name="Calculation 3 22 2" xfId="10143" xr:uid="{00000000-0005-0000-0000-000051120000}"/>
    <cellStyle name="Calculation 3 22 2 2" xfId="16169" xr:uid="{00000000-0005-0000-0000-000052120000}"/>
    <cellStyle name="Calculation 3 22 2 3" xfId="16170" xr:uid="{00000000-0005-0000-0000-000053120000}"/>
    <cellStyle name="Calculation 3 22 2 4" xfId="16171" xr:uid="{00000000-0005-0000-0000-000054120000}"/>
    <cellStyle name="Calculation 3 22 2 5" xfId="16172" xr:uid="{00000000-0005-0000-0000-000055120000}"/>
    <cellStyle name="Calculation 3 22 2 6" xfId="16173" xr:uid="{00000000-0005-0000-0000-000056120000}"/>
    <cellStyle name="Calculation 3 22 3" xfId="16174" xr:uid="{00000000-0005-0000-0000-000057120000}"/>
    <cellStyle name="Calculation 3 22 4" xfId="16175" xr:uid="{00000000-0005-0000-0000-000058120000}"/>
    <cellStyle name="Calculation 3 22 5" xfId="16176" xr:uid="{00000000-0005-0000-0000-000059120000}"/>
    <cellStyle name="Calculation 3 22 6" xfId="16177" xr:uid="{00000000-0005-0000-0000-00005A120000}"/>
    <cellStyle name="Calculation 3 22 7" xfId="16178" xr:uid="{00000000-0005-0000-0000-00005B120000}"/>
    <cellStyle name="Calculation 3 23" xfId="444" xr:uid="{00000000-0005-0000-0000-00005C120000}"/>
    <cellStyle name="Calculation 3 23 2" xfId="10930" xr:uid="{00000000-0005-0000-0000-00005D120000}"/>
    <cellStyle name="Calculation 3 23 2 2" xfId="16179" xr:uid="{00000000-0005-0000-0000-00005E120000}"/>
    <cellStyle name="Calculation 3 23 2 3" xfId="16180" xr:uid="{00000000-0005-0000-0000-00005F120000}"/>
    <cellStyle name="Calculation 3 23 2 4" xfId="16181" xr:uid="{00000000-0005-0000-0000-000060120000}"/>
    <cellStyle name="Calculation 3 23 2 5" xfId="16182" xr:uid="{00000000-0005-0000-0000-000061120000}"/>
    <cellStyle name="Calculation 3 23 2 6" xfId="16183" xr:uid="{00000000-0005-0000-0000-000062120000}"/>
    <cellStyle name="Calculation 3 23 3" xfId="16184" xr:uid="{00000000-0005-0000-0000-000063120000}"/>
    <cellStyle name="Calculation 3 23 4" xfId="16185" xr:uid="{00000000-0005-0000-0000-000064120000}"/>
    <cellStyle name="Calculation 3 23 5" xfId="16186" xr:uid="{00000000-0005-0000-0000-000065120000}"/>
    <cellStyle name="Calculation 3 23 6" xfId="16187" xr:uid="{00000000-0005-0000-0000-000066120000}"/>
    <cellStyle name="Calculation 3 23 7" xfId="16188" xr:uid="{00000000-0005-0000-0000-000067120000}"/>
    <cellStyle name="Calculation 3 24" xfId="445" xr:uid="{00000000-0005-0000-0000-000068120000}"/>
    <cellStyle name="Calculation 3 24 2" xfId="10233" xr:uid="{00000000-0005-0000-0000-000069120000}"/>
    <cellStyle name="Calculation 3 24 2 2" xfId="16189" xr:uid="{00000000-0005-0000-0000-00006A120000}"/>
    <cellStyle name="Calculation 3 24 2 3" xfId="16190" xr:uid="{00000000-0005-0000-0000-00006B120000}"/>
    <cellStyle name="Calculation 3 24 2 4" xfId="16191" xr:uid="{00000000-0005-0000-0000-00006C120000}"/>
    <cellStyle name="Calculation 3 24 2 5" xfId="16192" xr:uid="{00000000-0005-0000-0000-00006D120000}"/>
    <cellStyle name="Calculation 3 24 2 6" xfId="16193" xr:uid="{00000000-0005-0000-0000-00006E120000}"/>
    <cellStyle name="Calculation 3 24 3" xfId="16194" xr:uid="{00000000-0005-0000-0000-00006F120000}"/>
    <cellStyle name="Calculation 3 24 4" xfId="16195" xr:uid="{00000000-0005-0000-0000-000070120000}"/>
    <cellStyle name="Calculation 3 24 5" xfId="16196" xr:uid="{00000000-0005-0000-0000-000071120000}"/>
    <cellStyle name="Calculation 3 24 6" xfId="16197" xr:uid="{00000000-0005-0000-0000-000072120000}"/>
    <cellStyle name="Calculation 3 24 7" xfId="16198" xr:uid="{00000000-0005-0000-0000-000073120000}"/>
    <cellStyle name="Calculation 3 25" xfId="446" xr:uid="{00000000-0005-0000-0000-000074120000}"/>
    <cellStyle name="Calculation 3 25 2" xfId="11195" xr:uid="{00000000-0005-0000-0000-000075120000}"/>
    <cellStyle name="Calculation 3 25 2 2" xfId="16199" xr:uid="{00000000-0005-0000-0000-000076120000}"/>
    <cellStyle name="Calculation 3 25 2 3" xfId="16200" xr:uid="{00000000-0005-0000-0000-000077120000}"/>
    <cellStyle name="Calculation 3 25 2 4" xfId="16201" xr:uid="{00000000-0005-0000-0000-000078120000}"/>
    <cellStyle name="Calculation 3 25 2 5" xfId="16202" xr:uid="{00000000-0005-0000-0000-000079120000}"/>
    <cellStyle name="Calculation 3 25 2 6" xfId="16203" xr:uid="{00000000-0005-0000-0000-00007A120000}"/>
    <cellStyle name="Calculation 3 25 3" xfId="16204" xr:uid="{00000000-0005-0000-0000-00007B120000}"/>
    <cellStyle name="Calculation 3 25 4" xfId="16205" xr:uid="{00000000-0005-0000-0000-00007C120000}"/>
    <cellStyle name="Calculation 3 25 5" xfId="16206" xr:uid="{00000000-0005-0000-0000-00007D120000}"/>
    <cellStyle name="Calculation 3 25 6" xfId="16207" xr:uid="{00000000-0005-0000-0000-00007E120000}"/>
    <cellStyle name="Calculation 3 25 7" xfId="16208" xr:uid="{00000000-0005-0000-0000-00007F120000}"/>
    <cellStyle name="Calculation 3 26" xfId="447" xr:uid="{00000000-0005-0000-0000-000080120000}"/>
    <cellStyle name="Calculation 3 26 2" xfId="10933" xr:uid="{00000000-0005-0000-0000-000081120000}"/>
    <cellStyle name="Calculation 3 26 2 2" xfId="16209" xr:uid="{00000000-0005-0000-0000-000082120000}"/>
    <cellStyle name="Calculation 3 26 2 3" xfId="16210" xr:uid="{00000000-0005-0000-0000-000083120000}"/>
    <cellStyle name="Calculation 3 26 2 4" xfId="16211" xr:uid="{00000000-0005-0000-0000-000084120000}"/>
    <cellStyle name="Calculation 3 26 2 5" xfId="16212" xr:uid="{00000000-0005-0000-0000-000085120000}"/>
    <cellStyle name="Calculation 3 26 2 6" xfId="16213" xr:uid="{00000000-0005-0000-0000-000086120000}"/>
    <cellStyle name="Calculation 3 26 3" xfId="16214" xr:uid="{00000000-0005-0000-0000-000087120000}"/>
    <cellStyle name="Calculation 3 26 4" xfId="16215" xr:uid="{00000000-0005-0000-0000-000088120000}"/>
    <cellStyle name="Calculation 3 26 5" xfId="16216" xr:uid="{00000000-0005-0000-0000-000089120000}"/>
    <cellStyle name="Calculation 3 26 6" xfId="16217" xr:uid="{00000000-0005-0000-0000-00008A120000}"/>
    <cellStyle name="Calculation 3 26 7" xfId="16218" xr:uid="{00000000-0005-0000-0000-00008B120000}"/>
    <cellStyle name="Calculation 3 27" xfId="448" xr:uid="{00000000-0005-0000-0000-00008C120000}"/>
    <cellStyle name="Calculation 3 27 2" xfId="9897" xr:uid="{00000000-0005-0000-0000-00008D120000}"/>
    <cellStyle name="Calculation 3 27 2 2" xfId="16219" xr:uid="{00000000-0005-0000-0000-00008E120000}"/>
    <cellStyle name="Calculation 3 27 2 3" xfId="16220" xr:uid="{00000000-0005-0000-0000-00008F120000}"/>
    <cellStyle name="Calculation 3 27 2 4" xfId="16221" xr:uid="{00000000-0005-0000-0000-000090120000}"/>
    <cellStyle name="Calculation 3 27 2 5" xfId="16222" xr:uid="{00000000-0005-0000-0000-000091120000}"/>
    <cellStyle name="Calculation 3 27 2 6" xfId="16223" xr:uid="{00000000-0005-0000-0000-000092120000}"/>
    <cellStyle name="Calculation 3 27 3" xfId="16224" xr:uid="{00000000-0005-0000-0000-000093120000}"/>
    <cellStyle name="Calculation 3 27 4" xfId="16225" xr:uid="{00000000-0005-0000-0000-000094120000}"/>
    <cellStyle name="Calculation 3 27 5" xfId="16226" xr:uid="{00000000-0005-0000-0000-000095120000}"/>
    <cellStyle name="Calculation 3 27 6" xfId="16227" xr:uid="{00000000-0005-0000-0000-000096120000}"/>
    <cellStyle name="Calculation 3 27 7" xfId="16228" xr:uid="{00000000-0005-0000-0000-000097120000}"/>
    <cellStyle name="Calculation 3 28" xfId="449" xr:uid="{00000000-0005-0000-0000-000098120000}"/>
    <cellStyle name="Calculation 3 28 2" xfId="11452" xr:uid="{00000000-0005-0000-0000-000099120000}"/>
    <cellStyle name="Calculation 3 28 2 2" xfId="16229" xr:uid="{00000000-0005-0000-0000-00009A120000}"/>
    <cellStyle name="Calculation 3 28 2 3" xfId="16230" xr:uid="{00000000-0005-0000-0000-00009B120000}"/>
    <cellStyle name="Calculation 3 28 2 4" xfId="16231" xr:uid="{00000000-0005-0000-0000-00009C120000}"/>
    <cellStyle name="Calculation 3 28 2 5" xfId="16232" xr:uid="{00000000-0005-0000-0000-00009D120000}"/>
    <cellStyle name="Calculation 3 28 2 6" xfId="16233" xr:uid="{00000000-0005-0000-0000-00009E120000}"/>
    <cellStyle name="Calculation 3 28 3" xfId="16234" xr:uid="{00000000-0005-0000-0000-00009F120000}"/>
    <cellStyle name="Calculation 3 28 4" xfId="16235" xr:uid="{00000000-0005-0000-0000-0000A0120000}"/>
    <cellStyle name="Calculation 3 28 5" xfId="16236" xr:uid="{00000000-0005-0000-0000-0000A1120000}"/>
    <cellStyle name="Calculation 3 28 6" xfId="16237" xr:uid="{00000000-0005-0000-0000-0000A2120000}"/>
    <cellStyle name="Calculation 3 28 7" xfId="16238" xr:uid="{00000000-0005-0000-0000-0000A3120000}"/>
    <cellStyle name="Calculation 3 29" xfId="450" xr:uid="{00000000-0005-0000-0000-0000A4120000}"/>
    <cellStyle name="Calculation 3 29 2" xfId="11191" xr:uid="{00000000-0005-0000-0000-0000A5120000}"/>
    <cellStyle name="Calculation 3 29 2 2" xfId="16239" xr:uid="{00000000-0005-0000-0000-0000A6120000}"/>
    <cellStyle name="Calculation 3 29 2 3" xfId="16240" xr:uid="{00000000-0005-0000-0000-0000A7120000}"/>
    <cellStyle name="Calculation 3 29 2 4" xfId="16241" xr:uid="{00000000-0005-0000-0000-0000A8120000}"/>
    <cellStyle name="Calculation 3 29 2 5" xfId="16242" xr:uid="{00000000-0005-0000-0000-0000A9120000}"/>
    <cellStyle name="Calculation 3 29 2 6" xfId="16243" xr:uid="{00000000-0005-0000-0000-0000AA120000}"/>
    <cellStyle name="Calculation 3 29 3" xfId="16244" xr:uid="{00000000-0005-0000-0000-0000AB120000}"/>
    <cellStyle name="Calculation 3 29 4" xfId="16245" xr:uid="{00000000-0005-0000-0000-0000AC120000}"/>
    <cellStyle name="Calculation 3 29 5" xfId="16246" xr:uid="{00000000-0005-0000-0000-0000AD120000}"/>
    <cellStyle name="Calculation 3 29 6" xfId="16247" xr:uid="{00000000-0005-0000-0000-0000AE120000}"/>
    <cellStyle name="Calculation 3 29 7" xfId="16248" xr:uid="{00000000-0005-0000-0000-0000AF120000}"/>
    <cellStyle name="Calculation 3 3" xfId="451" xr:uid="{00000000-0005-0000-0000-0000B0120000}"/>
    <cellStyle name="Calculation 3 3 10" xfId="452" xr:uid="{00000000-0005-0000-0000-0000B1120000}"/>
    <cellStyle name="Calculation 3 3 10 2" xfId="10600" xr:uid="{00000000-0005-0000-0000-0000B2120000}"/>
    <cellStyle name="Calculation 3 3 10 2 2" xfId="16249" xr:uid="{00000000-0005-0000-0000-0000B3120000}"/>
    <cellStyle name="Calculation 3 3 10 2 3" xfId="16250" xr:uid="{00000000-0005-0000-0000-0000B4120000}"/>
    <cellStyle name="Calculation 3 3 10 2 4" xfId="16251" xr:uid="{00000000-0005-0000-0000-0000B5120000}"/>
    <cellStyle name="Calculation 3 3 10 2 5" xfId="16252" xr:uid="{00000000-0005-0000-0000-0000B6120000}"/>
    <cellStyle name="Calculation 3 3 10 2 6" xfId="16253" xr:uid="{00000000-0005-0000-0000-0000B7120000}"/>
    <cellStyle name="Calculation 3 3 10 3" xfId="16254" xr:uid="{00000000-0005-0000-0000-0000B8120000}"/>
    <cellStyle name="Calculation 3 3 10 4" xfId="16255" xr:uid="{00000000-0005-0000-0000-0000B9120000}"/>
    <cellStyle name="Calculation 3 3 10 5" xfId="16256" xr:uid="{00000000-0005-0000-0000-0000BA120000}"/>
    <cellStyle name="Calculation 3 3 10 6" xfId="16257" xr:uid="{00000000-0005-0000-0000-0000BB120000}"/>
    <cellStyle name="Calculation 3 3 10 7" xfId="16258" xr:uid="{00000000-0005-0000-0000-0000BC120000}"/>
    <cellStyle name="Calculation 3 3 11" xfId="453" xr:uid="{00000000-0005-0000-0000-0000BD120000}"/>
    <cellStyle name="Calculation 3 3 11 2" xfId="10691" xr:uid="{00000000-0005-0000-0000-0000BE120000}"/>
    <cellStyle name="Calculation 3 3 11 2 2" xfId="16259" xr:uid="{00000000-0005-0000-0000-0000BF120000}"/>
    <cellStyle name="Calculation 3 3 11 2 3" xfId="16260" xr:uid="{00000000-0005-0000-0000-0000C0120000}"/>
    <cellStyle name="Calculation 3 3 11 2 4" xfId="16261" xr:uid="{00000000-0005-0000-0000-0000C1120000}"/>
    <cellStyle name="Calculation 3 3 11 2 5" xfId="16262" xr:uid="{00000000-0005-0000-0000-0000C2120000}"/>
    <cellStyle name="Calculation 3 3 11 2 6" xfId="16263" xr:uid="{00000000-0005-0000-0000-0000C3120000}"/>
    <cellStyle name="Calculation 3 3 11 3" xfId="16264" xr:uid="{00000000-0005-0000-0000-0000C4120000}"/>
    <cellStyle name="Calculation 3 3 11 4" xfId="16265" xr:uid="{00000000-0005-0000-0000-0000C5120000}"/>
    <cellStyle name="Calculation 3 3 11 5" xfId="16266" xr:uid="{00000000-0005-0000-0000-0000C6120000}"/>
    <cellStyle name="Calculation 3 3 11 6" xfId="16267" xr:uid="{00000000-0005-0000-0000-0000C7120000}"/>
    <cellStyle name="Calculation 3 3 11 7" xfId="16268" xr:uid="{00000000-0005-0000-0000-0000C8120000}"/>
    <cellStyle name="Calculation 3 3 12" xfId="454" xr:uid="{00000000-0005-0000-0000-0000C9120000}"/>
    <cellStyle name="Calculation 3 3 12 2" xfId="10779" xr:uid="{00000000-0005-0000-0000-0000CA120000}"/>
    <cellStyle name="Calculation 3 3 12 2 2" xfId="16269" xr:uid="{00000000-0005-0000-0000-0000CB120000}"/>
    <cellStyle name="Calculation 3 3 12 2 3" xfId="16270" xr:uid="{00000000-0005-0000-0000-0000CC120000}"/>
    <cellStyle name="Calculation 3 3 12 2 4" xfId="16271" xr:uid="{00000000-0005-0000-0000-0000CD120000}"/>
    <cellStyle name="Calculation 3 3 12 2 5" xfId="16272" xr:uid="{00000000-0005-0000-0000-0000CE120000}"/>
    <cellStyle name="Calculation 3 3 12 2 6" xfId="16273" xr:uid="{00000000-0005-0000-0000-0000CF120000}"/>
    <cellStyle name="Calculation 3 3 12 3" xfId="16274" xr:uid="{00000000-0005-0000-0000-0000D0120000}"/>
    <cellStyle name="Calculation 3 3 12 4" xfId="16275" xr:uid="{00000000-0005-0000-0000-0000D1120000}"/>
    <cellStyle name="Calculation 3 3 12 5" xfId="16276" xr:uid="{00000000-0005-0000-0000-0000D2120000}"/>
    <cellStyle name="Calculation 3 3 12 6" xfId="16277" xr:uid="{00000000-0005-0000-0000-0000D3120000}"/>
    <cellStyle name="Calculation 3 3 12 7" xfId="16278" xr:uid="{00000000-0005-0000-0000-0000D4120000}"/>
    <cellStyle name="Calculation 3 3 13" xfId="455" xr:uid="{00000000-0005-0000-0000-0000D5120000}"/>
    <cellStyle name="Calculation 3 3 13 2" xfId="10868" xr:uid="{00000000-0005-0000-0000-0000D6120000}"/>
    <cellStyle name="Calculation 3 3 13 2 2" xfId="16279" xr:uid="{00000000-0005-0000-0000-0000D7120000}"/>
    <cellStyle name="Calculation 3 3 13 2 3" xfId="16280" xr:uid="{00000000-0005-0000-0000-0000D8120000}"/>
    <cellStyle name="Calculation 3 3 13 2 4" xfId="16281" xr:uid="{00000000-0005-0000-0000-0000D9120000}"/>
    <cellStyle name="Calculation 3 3 13 2 5" xfId="16282" xr:uid="{00000000-0005-0000-0000-0000DA120000}"/>
    <cellStyle name="Calculation 3 3 13 2 6" xfId="16283" xr:uid="{00000000-0005-0000-0000-0000DB120000}"/>
    <cellStyle name="Calculation 3 3 13 3" xfId="16284" xr:uid="{00000000-0005-0000-0000-0000DC120000}"/>
    <cellStyle name="Calculation 3 3 13 4" xfId="16285" xr:uid="{00000000-0005-0000-0000-0000DD120000}"/>
    <cellStyle name="Calculation 3 3 13 5" xfId="16286" xr:uid="{00000000-0005-0000-0000-0000DE120000}"/>
    <cellStyle name="Calculation 3 3 13 6" xfId="16287" xr:uid="{00000000-0005-0000-0000-0000DF120000}"/>
    <cellStyle name="Calculation 3 3 13 7" xfId="16288" xr:uid="{00000000-0005-0000-0000-0000E0120000}"/>
    <cellStyle name="Calculation 3 3 14" xfId="456" xr:uid="{00000000-0005-0000-0000-0000E1120000}"/>
    <cellStyle name="Calculation 3 3 14 2" xfId="10958" xr:uid="{00000000-0005-0000-0000-0000E2120000}"/>
    <cellStyle name="Calculation 3 3 14 2 2" xfId="16289" xr:uid="{00000000-0005-0000-0000-0000E3120000}"/>
    <cellStyle name="Calculation 3 3 14 2 3" xfId="16290" xr:uid="{00000000-0005-0000-0000-0000E4120000}"/>
    <cellStyle name="Calculation 3 3 14 2 4" xfId="16291" xr:uid="{00000000-0005-0000-0000-0000E5120000}"/>
    <cellStyle name="Calculation 3 3 14 2 5" xfId="16292" xr:uid="{00000000-0005-0000-0000-0000E6120000}"/>
    <cellStyle name="Calculation 3 3 14 2 6" xfId="16293" xr:uid="{00000000-0005-0000-0000-0000E7120000}"/>
    <cellStyle name="Calculation 3 3 14 3" xfId="16294" xr:uid="{00000000-0005-0000-0000-0000E8120000}"/>
    <cellStyle name="Calculation 3 3 14 4" xfId="16295" xr:uid="{00000000-0005-0000-0000-0000E9120000}"/>
    <cellStyle name="Calculation 3 3 14 5" xfId="16296" xr:uid="{00000000-0005-0000-0000-0000EA120000}"/>
    <cellStyle name="Calculation 3 3 14 6" xfId="16297" xr:uid="{00000000-0005-0000-0000-0000EB120000}"/>
    <cellStyle name="Calculation 3 3 14 7" xfId="16298" xr:uid="{00000000-0005-0000-0000-0000EC120000}"/>
    <cellStyle name="Calculation 3 3 15" xfId="457" xr:uid="{00000000-0005-0000-0000-0000ED120000}"/>
    <cellStyle name="Calculation 3 3 15 2" xfId="11049" xr:uid="{00000000-0005-0000-0000-0000EE120000}"/>
    <cellStyle name="Calculation 3 3 15 2 2" xfId="16299" xr:uid="{00000000-0005-0000-0000-0000EF120000}"/>
    <cellStyle name="Calculation 3 3 15 2 3" xfId="16300" xr:uid="{00000000-0005-0000-0000-0000F0120000}"/>
    <cellStyle name="Calculation 3 3 15 2 4" xfId="16301" xr:uid="{00000000-0005-0000-0000-0000F1120000}"/>
    <cellStyle name="Calculation 3 3 15 2 5" xfId="16302" xr:uid="{00000000-0005-0000-0000-0000F2120000}"/>
    <cellStyle name="Calculation 3 3 15 2 6" xfId="16303" xr:uid="{00000000-0005-0000-0000-0000F3120000}"/>
    <cellStyle name="Calculation 3 3 15 3" xfId="16304" xr:uid="{00000000-0005-0000-0000-0000F4120000}"/>
    <cellStyle name="Calculation 3 3 15 4" xfId="16305" xr:uid="{00000000-0005-0000-0000-0000F5120000}"/>
    <cellStyle name="Calculation 3 3 15 5" xfId="16306" xr:uid="{00000000-0005-0000-0000-0000F6120000}"/>
    <cellStyle name="Calculation 3 3 15 6" xfId="16307" xr:uid="{00000000-0005-0000-0000-0000F7120000}"/>
    <cellStyle name="Calculation 3 3 15 7" xfId="16308" xr:uid="{00000000-0005-0000-0000-0000F8120000}"/>
    <cellStyle name="Calculation 3 3 16" xfId="458" xr:uid="{00000000-0005-0000-0000-0000F9120000}"/>
    <cellStyle name="Calculation 3 3 16 2" xfId="11132" xr:uid="{00000000-0005-0000-0000-0000FA120000}"/>
    <cellStyle name="Calculation 3 3 16 2 2" xfId="16309" xr:uid="{00000000-0005-0000-0000-0000FB120000}"/>
    <cellStyle name="Calculation 3 3 16 2 3" xfId="16310" xr:uid="{00000000-0005-0000-0000-0000FC120000}"/>
    <cellStyle name="Calculation 3 3 16 2 4" xfId="16311" xr:uid="{00000000-0005-0000-0000-0000FD120000}"/>
    <cellStyle name="Calculation 3 3 16 2 5" xfId="16312" xr:uid="{00000000-0005-0000-0000-0000FE120000}"/>
    <cellStyle name="Calculation 3 3 16 2 6" xfId="16313" xr:uid="{00000000-0005-0000-0000-0000FF120000}"/>
    <cellStyle name="Calculation 3 3 16 3" xfId="16314" xr:uid="{00000000-0005-0000-0000-000000130000}"/>
    <cellStyle name="Calculation 3 3 16 4" xfId="16315" xr:uid="{00000000-0005-0000-0000-000001130000}"/>
    <cellStyle name="Calculation 3 3 16 5" xfId="16316" xr:uid="{00000000-0005-0000-0000-000002130000}"/>
    <cellStyle name="Calculation 3 3 16 6" xfId="16317" xr:uid="{00000000-0005-0000-0000-000003130000}"/>
    <cellStyle name="Calculation 3 3 16 7" xfId="16318" xr:uid="{00000000-0005-0000-0000-000004130000}"/>
    <cellStyle name="Calculation 3 3 17" xfId="459" xr:uid="{00000000-0005-0000-0000-000005130000}"/>
    <cellStyle name="Calculation 3 3 17 2" xfId="11222" xr:uid="{00000000-0005-0000-0000-000006130000}"/>
    <cellStyle name="Calculation 3 3 17 2 2" xfId="16319" xr:uid="{00000000-0005-0000-0000-000007130000}"/>
    <cellStyle name="Calculation 3 3 17 2 3" xfId="16320" xr:uid="{00000000-0005-0000-0000-000008130000}"/>
    <cellStyle name="Calculation 3 3 17 2 4" xfId="16321" xr:uid="{00000000-0005-0000-0000-000009130000}"/>
    <cellStyle name="Calculation 3 3 17 2 5" xfId="16322" xr:uid="{00000000-0005-0000-0000-00000A130000}"/>
    <cellStyle name="Calculation 3 3 17 2 6" xfId="16323" xr:uid="{00000000-0005-0000-0000-00000B130000}"/>
    <cellStyle name="Calculation 3 3 17 3" xfId="16324" xr:uid="{00000000-0005-0000-0000-00000C130000}"/>
    <cellStyle name="Calculation 3 3 17 4" xfId="16325" xr:uid="{00000000-0005-0000-0000-00000D130000}"/>
    <cellStyle name="Calculation 3 3 17 5" xfId="16326" xr:uid="{00000000-0005-0000-0000-00000E130000}"/>
    <cellStyle name="Calculation 3 3 17 6" xfId="16327" xr:uid="{00000000-0005-0000-0000-00000F130000}"/>
    <cellStyle name="Calculation 3 3 17 7" xfId="16328" xr:uid="{00000000-0005-0000-0000-000010130000}"/>
    <cellStyle name="Calculation 3 3 18" xfId="460" xr:uid="{00000000-0005-0000-0000-000011130000}"/>
    <cellStyle name="Calculation 3 3 18 2" xfId="11308" xr:uid="{00000000-0005-0000-0000-000012130000}"/>
    <cellStyle name="Calculation 3 3 18 2 2" xfId="16329" xr:uid="{00000000-0005-0000-0000-000013130000}"/>
    <cellStyle name="Calculation 3 3 18 2 3" xfId="16330" xr:uid="{00000000-0005-0000-0000-000014130000}"/>
    <cellStyle name="Calculation 3 3 18 2 4" xfId="16331" xr:uid="{00000000-0005-0000-0000-000015130000}"/>
    <cellStyle name="Calculation 3 3 18 2 5" xfId="16332" xr:uid="{00000000-0005-0000-0000-000016130000}"/>
    <cellStyle name="Calculation 3 3 18 2 6" xfId="16333" xr:uid="{00000000-0005-0000-0000-000017130000}"/>
    <cellStyle name="Calculation 3 3 18 3" xfId="16334" xr:uid="{00000000-0005-0000-0000-000018130000}"/>
    <cellStyle name="Calculation 3 3 18 4" xfId="16335" xr:uid="{00000000-0005-0000-0000-000019130000}"/>
    <cellStyle name="Calculation 3 3 18 5" xfId="16336" xr:uid="{00000000-0005-0000-0000-00001A130000}"/>
    <cellStyle name="Calculation 3 3 18 6" xfId="16337" xr:uid="{00000000-0005-0000-0000-00001B130000}"/>
    <cellStyle name="Calculation 3 3 18 7" xfId="16338" xr:uid="{00000000-0005-0000-0000-00001C130000}"/>
    <cellStyle name="Calculation 3 3 19" xfId="461" xr:uid="{00000000-0005-0000-0000-00001D130000}"/>
    <cellStyle name="Calculation 3 3 19 2" xfId="11394" xr:uid="{00000000-0005-0000-0000-00001E130000}"/>
    <cellStyle name="Calculation 3 3 19 2 2" xfId="16339" xr:uid="{00000000-0005-0000-0000-00001F130000}"/>
    <cellStyle name="Calculation 3 3 19 2 3" xfId="16340" xr:uid="{00000000-0005-0000-0000-000020130000}"/>
    <cellStyle name="Calculation 3 3 19 2 4" xfId="16341" xr:uid="{00000000-0005-0000-0000-000021130000}"/>
    <cellStyle name="Calculation 3 3 19 2 5" xfId="16342" xr:uid="{00000000-0005-0000-0000-000022130000}"/>
    <cellStyle name="Calculation 3 3 19 2 6" xfId="16343" xr:uid="{00000000-0005-0000-0000-000023130000}"/>
    <cellStyle name="Calculation 3 3 19 3" xfId="16344" xr:uid="{00000000-0005-0000-0000-000024130000}"/>
    <cellStyle name="Calculation 3 3 19 4" xfId="16345" xr:uid="{00000000-0005-0000-0000-000025130000}"/>
    <cellStyle name="Calculation 3 3 19 5" xfId="16346" xr:uid="{00000000-0005-0000-0000-000026130000}"/>
    <cellStyle name="Calculation 3 3 19 6" xfId="16347" xr:uid="{00000000-0005-0000-0000-000027130000}"/>
    <cellStyle name="Calculation 3 3 19 7" xfId="16348" xr:uid="{00000000-0005-0000-0000-000028130000}"/>
    <cellStyle name="Calculation 3 3 2" xfId="462" xr:uid="{00000000-0005-0000-0000-000029130000}"/>
    <cellStyle name="Calculation 3 3 2 10" xfId="463" xr:uid="{00000000-0005-0000-0000-00002A130000}"/>
    <cellStyle name="Calculation 3 3 2 10 2" xfId="10725" xr:uid="{00000000-0005-0000-0000-00002B130000}"/>
    <cellStyle name="Calculation 3 3 2 10 2 2" xfId="16349" xr:uid="{00000000-0005-0000-0000-00002C130000}"/>
    <cellStyle name="Calculation 3 3 2 10 2 3" xfId="16350" xr:uid="{00000000-0005-0000-0000-00002D130000}"/>
    <cellStyle name="Calculation 3 3 2 10 2 4" xfId="16351" xr:uid="{00000000-0005-0000-0000-00002E130000}"/>
    <cellStyle name="Calculation 3 3 2 10 2 5" xfId="16352" xr:uid="{00000000-0005-0000-0000-00002F130000}"/>
    <cellStyle name="Calculation 3 3 2 10 2 6" xfId="16353" xr:uid="{00000000-0005-0000-0000-000030130000}"/>
    <cellStyle name="Calculation 3 3 2 10 3" xfId="16354" xr:uid="{00000000-0005-0000-0000-000031130000}"/>
    <cellStyle name="Calculation 3 3 2 10 4" xfId="16355" xr:uid="{00000000-0005-0000-0000-000032130000}"/>
    <cellStyle name="Calculation 3 3 2 10 5" xfId="16356" xr:uid="{00000000-0005-0000-0000-000033130000}"/>
    <cellStyle name="Calculation 3 3 2 10 6" xfId="16357" xr:uid="{00000000-0005-0000-0000-000034130000}"/>
    <cellStyle name="Calculation 3 3 2 10 7" xfId="16358" xr:uid="{00000000-0005-0000-0000-000035130000}"/>
    <cellStyle name="Calculation 3 3 2 11" xfId="464" xr:uid="{00000000-0005-0000-0000-000036130000}"/>
    <cellStyle name="Calculation 3 3 2 11 2" xfId="10813" xr:uid="{00000000-0005-0000-0000-000037130000}"/>
    <cellStyle name="Calculation 3 3 2 11 2 2" xfId="16359" xr:uid="{00000000-0005-0000-0000-000038130000}"/>
    <cellStyle name="Calculation 3 3 2 11 2 3" xfId="16360" xr:uid="{00000000-0005-0000-0000-000039130000}"/>
    <cellStyle name="Calculation 3 3 2 11 2 4" xfId="16361" xr:uid="{00000000-0005-0000-0000-00003A130000}"/>
    <cellStyle name="Calculation 3 3 2 11 2 5" xfId="16362" xr:uid="{00000000-0005-0000-0000-00003B130000}"/>
    <cellStyle name="Calculation 3 3 2 11 2 6" xfId="16363" xr:uid="{00000000-0005-0000-0000-00003C130000}"/>
    <cellStyle name="Calculation 3 3 2 11 3" xfId="16364" xr:uid="{00000000-0005-0000-0000-00003D130000}"/>
    <cellStyle name="Calculation 3 3 2 11 4" xfId="16365" xr:uid="{00000000-0005-0000-0000-00003E130000}"/>
    <cellStyle name="Calculation 3 3 2 11 5" xfId="16366" xr:uid="{00000000-0005-0000-0000-00003F130000}"/>
    <cellStyle name="Calculation 3 3 2 11 6" xfId="16367" xr:uid="{00000000-0005-0000-0000-000040130000}"/>
    <cellStyle name="Calculation 3 3 2 11 7" xfId="16368" xr:uid="{00000000-0005-0000-0000-000041130000}"/>
    <cellStyle name="Calculation 3 3 2 12" xfId="465" xr:uid="{00000000-0005-0000-0000-000042130000}"/>
    <cellStyle name="Calculation 3 3 2 12 2" xfId="10902" xr:uid="{00000000-0005-0000-0000-000043130000}"/>
    <cellStyle name="Calculation 3 3 2 12 2 2" xfId="16369" xr:uid="{00000000-0005-0000-0000-000044130000}"/>
    <cellStyle name="Calculation 3 3 2 12 2 3" xfId="16370" xr:uid="{00000000-0005-0000-0000-000045130000}"/>
    <cellStyle name="Calculation 3 3 2 12 2 4" xfId="16371" xr:uid="{00000000-0005-0000-0000-000046130000}"/>
    <cellStyle name="Calculation 3 3 2 12 2 5" xfId="16372" xr:uid="{00000000-0005-0000-0000-000047130000}"/>
    <cellStyle name="Calculation 3 3 2 12 2 6" xfId="16373" xr:uid="{00000000-0005-0000-0000-000048130000}"/>
    <cellStyle name="Calculation 3 3 2 12 3" xfId="16374" xr:uid="{00000000-0005-0000-0000-000049130000}"/>
    <cellStyle name="Calculation 3 3 2 12 4" xfId="16375" xr:uid="{00000000-0005-0000-0000-00004A130000}"/>
    <cellStyle name="Calculation 3 3 2 12 5" xfId="16376" xr:uid="{00000000-0005-0000-0000-00004B130000}"/>
    <cellStyle name="Calculation 3 3 2 12 6" xfId="16377" xr:uid="{00000000-0005-0000-0000-00004C130000}"/>
    <cellStyle name="Calculation 3 3 2 12 7" xfId="16378" xr:uid="{00000000-0005-0000-0000-00004D130000}"/>
    <cellStyle name="Calculation 3 3 2 13" xfId="466" xr:uid="{00000000-0005-0000-0000-00004E130000}"/>
    <cellStyle name="Calculation 3 3 2 13 2" xfId="10992" xr:uid="{00000000-0005-0000-0000-00004F130000}"/>
    <cellStyle name="Calculation 3 3 2 13 2 2" xfId="16379" xr:uid="{00000000-0005-0000-0000-000050130000}"/>
    <cellStyle name="Calculation 3 3 2 13 2 3" xfId="16380" xr:uid="{00000000-0005-0000-0000-000051130000}"/>
    <cellStyle name="Calculation 3 3 2 13 2 4" xfId="16381" xr:uid="{00000000-0005-0000-0000-000052130000}"/>
    <cellStyle name="Calculation 3 3 2 13 2 5" xfId="16382" xr:uid="{00000000-0005-0000-0000-000053130000}"/>
    <cellStyle name="Calculation 3 3 2 13 2 6" xfId="16383" xr:uid="{00000000-0005-0000-0000-000054130000}"/>
    <cellStyle name="Calculation 3 3 2 13 3" xfId="16384" xr:uid="{00000000-0005-0000-0000-000055130000}"/>
    <cellStyle name="Calculation 3 3 2 13 4" xfId="16385" xr:uid="{00000000-0005-0000-0000-000056130000}"/>
    <cellStyle name="Calculation 3 3 2 13 5" xfId="16386" xr:uid="{00000000-0005-0000-0000-000057130000}"/>
    <cellStyle name="Calculation 3 3 2 13 6" xfId="16387" xr:uid="{00000000-0005-0000-0000-000058130000}"/>
    <cellStyle name="Calculation 3 3 2 13 7" xfId="16388" xr:uid="{00000000-0005-0000-0000-000059130000}"/>
    <cellStyle name="Calculation 3 3 2 14" xfId="467" xr:uid="{00000000-0005-0000-0000-00005A130000}"/>
    <cellStyle name="Calculation 3 3 2 14 2" xfId="11082" xr:uid="{00000000-0005-0000-0000-00005B130000}"/>
    <cellStyle name="Calculation 3 3 2 14 2 2" xfId="16389" xr:uid="{00000000-0005-0000-0000-00005C130000}"/>
    <cellStyle name="Calculation 3 3 2 14 2 3" xfId="16390" xr:uid="{00000000-0005-0000-0000-00005D130000}"/>
    <cellStyle name="Calculation 3 3 2 14 2 4" xfId="16391" xr:uid="{00000000-0005-0000-0000-00005E130000}"/>
    <cellStyle name="Calculation 3 3 2 14 2 5" xfId="16392" xr:uid="{00000000-0005-0000-0000-00005F130000}"/>
    <cellStyle name="Calculation 3 3 2 14 2 6" xfId="16393" xr:uid="{00000000-0005-0000-0000-000060130000}"/>
    <cellStyle name="Calculation 3 3 2 14 3" xfId="16394" xr:uid="{00000000-0005-0000-0000-000061130000}"/>
    <cellStyle name="Calculation 3 3 2 14 4" xfId="16395" xr:uid="{00000000-0005-0000-0000-000062130000}"/>
    <cellStyle name="Calculation 3 3 2 14 5" xfId="16396" xr:uid="{00000000-0005-0000-0000-000063130000}"/>
    <cellStyle name="Calculation 3 3 2 14 6" xfId="16397" xr:uid="{00000000-0005-0000-0000-000064130000}"/>
    <cellStyle name="Calculation 3 3 2 14 7" xfId="16398" xr:uid="{00000000-0005-0000-0000-000065130000}"/>
    <cellStyle name="Calculation 3 3 2 15" xfId="468" xr:uid="{00000000-0005-0000-0000-000066130000}"/>
    <cellStyle name="Calculation 3 3 2 15 2" xfId="11165" xr:uid="{00000000-0005-0000-0000-000067130000}"/>
    <cellStyle name="Calculation 3 3 2 15 2 2" xfId="16399" xr:uid="{00000000-0005-0000-0000-000068130000}"/>
    <cellStyle name="Calculation 3 3 2 15 2 3" xfId="16400" xr:uid="{00000000-0005-0000-0000-000069130000}"/>
    <cellStyle name="Calculation 3 3 2 15 2 4" xfId="16401" xr:uid="{00000000-0005-0000-0000-00006A130000}"/>
    <cellStyle name="Calculation 3 3 2 15 2 5" xfId="16402" xr:uid="{00000000-0005-0000-0000-00006B130000}"/>
    <cellStyle name="Calculation 3 3 2 15 2 6" xfId="16403" xr:uid="{00000000-0005-0000-0000-00006C130000}"/>
    <cellStyle name="Calculation 3 3 2 15 3" xfId="16404" xr:uid="{00000000-0005-0000-0000-00006D130000}"/>
    <cellStyle name="Calculation 3 3 2 15 4" xfId="16405" xr:uid="{00000000-0005-0000-0000-00006E130000}"/>
    <cellStyle name="Calculation 3 3 2 15 5" xfId="16406" xr:uid="{00000000-0005-0000-0000-00006F130000}"/>
    <cellStyle name="Calculation 3 3 2 15 6" xfId="16407" xr:uid="{00000000-0005-0000-0000-000070130000}"/>
    <cellStyle name="Calculation 3 3 2 15 7" xfId="16408" xr:uid="{00000000-0005-0000-0000-000071130000}"/>
    <cellStyle name="Calculation 3 3 2 16" xfId="469" xr:uid="{00000000-0005-0000-0000-000072130000}"/>
    <cellStyle name="Calculation 3 3 2 16 2" xfId="11255" xr:uid="{00000000-0005-0000-0000-000073130000}"/>
    <cellStyle name="Calculation 3 3 2 16 2 2" xfId="16409" xr:uid="{00000000-0005-0000-0000-000074130000}"/>
    <cellStyle name="Calculation 3 3 2 16 2 3" xfId="16410" xr:uid="{00000000-0005-0000-0000-000075130000}"/>
    <cellStyle name="Calculation 3 3 2 16 2 4" xfId="16411" xr:uid="{00000000-0005-0000-0000-000076130000}"/>
    <cellStyle name="Calculation 3 3 2 16 2 5" xfId="16412" xr:uid="{00000000-0005-0000-0000-000077130000}"/>
    <cellStyle name="Calculation 3 3 2 16 2 6" xfId="16413" xr:uid="{00000000-0005-0000-0000-000078130000}"/>
    <cellStyle name="Calculation 3 3 2 16 3" xfId="16414" xr:uid="{00000000-0005-0000-0000-000079130000}"/>
    <cellStyle name="Calculation 3 3 2 16 4" xfId="16415" xr:uid="{00000000-0005-0000-0000-00007A130000}"/>
    <cellStyle name="Calculation 3 3 2 16 5" xfId="16416" xr:uid="{00000000-0005-0000-0000-00007B130000}"/>
    <cellStyle name="Calculation 3 3 2 16 6" xfId="16417" xr:uid="{00000000-0005-0000-0000-00007C130000}"/>
    <cellStyle name="Calculation 3 3 2 16 7" xfId="16418" xr:uid="{00000000-0005-0000-0000-00007D130000}"/>
    <cellStyle name="Calculation 3 3 2 17" xfId="470" xr:uid="{00000000-0005-0000-0000-00007E130000}"/>
    <cellStyle name="Calculation 3 3 2 17 2" xfId="11341" xr:uid="{00000000-0005-0000-0000-00007F130000}"/>
    <cellStyle name="Calculation 3 3 2 17 2 2" xfId="16419" xr:uid="{00000000-0005-0000-0000-000080130000}"/>
    <cellStyle name="Calculation 3 3 2 17 2 3" xfId="16420" xr:uid="{00000000-0005-0000-0000-000081130000}"/>
    <cellStyle name="Calculation 3 3 2 17 2 4" xfId="16421" xr:uid="{00000000-0005-0000-0000-000082130000}"/>
    <cellStyle name="Calculation 3 3 2 17 2 5" xfId="16422" xr:uid="{00000000-0005-0000-0000-000083130000}"/>
    <cellStyle name="Calculation 3 3 2 17 2 6" xfId="16423" xr:uid="{00000000-0005-0000-0000-000084130000}"/>
    <cellStyle name="Calculation 3 3 2 17 3" xfId="16424" xr:uid="{00000000-0005-0000-0000-000085130000}"/>
    <cellStyle name="Calculation 3 3 2 17 4" xfId="16425" xr:uid="{00000000-0005-0000-0000-000086130000}"/>
    <cellStyle name="Calculation 3 3 2 17 5" xfId="16426" xr:uid="{00000000-0005-0000-0000-000087130000}"/>
    <cellStyle name="Calculation 3 3 2 17 6" xfId="16427" xr:uid="{00000000-0005-0000-0000-000088130000}"/>
    <cellStyle name="Calculation 3 3 2 17 7" xfId="16428" xr:uid="{00000000-0005-0000-0000-000089130000}"/>
    <cellStyle name="Calculation 3 3 2 18" xfId="471" xr:uid="{00000000-0005-0000-0000-00008A130000}"/>
    <cellStyle name="Calculation 3 3 2 18 2" xfId="11428" xr:uid="{00000000-0005-0000-0000-00008B130000}"/>
    <cellStyle name="Calculation 3 3 2 18 2 2" xfId="16429" xr:uid="{00000000-0005-0000-0000-00008C130000}"/>
    <cellStyle name="Calculation 3 3 2 18 2 3" xfId="16430" xr:uid="{00000000-0005-0000-0000-00008D130000}"/>
    <cellStyle name="Calculation 3 3 2 18 2 4" xfId="16431" xr:uid="{00000000-0005-0000-0000-00008E130000}"/>
    <cellStyle name="Calculation 3 3 2 18 2 5" xfId="16432" xr:uid="{00000000-0005-0000-0000-00008F130000}"/>
    <cellStyle name="Calculation 3 3 2 18 2 6" xfId="16433" xr:uid="{00000000-0005-0000-0000-000090130000}"/>
    <cellStyle name="Calculation 3 3 2 18 3" xfId="16434" xr:uid="{00000000-0005-0000-0000-000091130000}"/>
    <cellStyle name="Calculation 3 3 2 18 4" xfId="16435" xr:uid="{00000000-0005-0000-0000-000092130000}"/>
    <cellStyle name="Calculation 3 3 2 18 5" xfId="16436" xr:uid="{00000000-0005-0000-0000-000093130000}"/>
    <cellStyle name="Calculation 3 3 2 18 6" xfId="16437" xr:uid="{00000000-0005-0000-0000-000094130000}"/>
    <cellStyle name="Calculation 3 3 2 18 7" xfId="16438" xr:uid="{00000000-0005-0000-0000-000095130000}"/>
    <cellStyle name="Calculation 3 3 2 19" xfId="472" xr:uid="{00000000-0005-0000-0000-000096130000}"/>
    <cellStyle name="Calculation 3 3 2 19 2" xfId="11515" xr:uid="{00000000-0005-0000-0000-000097130000}"/>
    <cellStyle name="Calculation 3 3 2 19 2 2" xfId="16439" xr:uid="{00000000-0005-0000-0000-000098130000}"/>
    <cellStyle name="Calculation 3 3 2 19 2 3" xfId="16440" xr:uid="{00000000-0005-0000-0000-000099130000}"/>
    <cellStyle name="Calculation 3 3 2 19 2 4" xfId="16441" xr:uid="{00000000-0005-0000-0000-00009A130000}"/>
    <cellStyle name="Calculation 3 3 2 19 2 5" xfId="16442" xr:uid="{00000000-0005-0000-0000-00009B130000}"/>
    <cellStyle name="Calculation 3 3 2 19 2 6" xfId="16443" xr:uid="{00000000-0005-0000-0000-00009C130000}"/>
    <cellStyle name="Calculation 3 3 2 19 3" xfId="16444" xr:uid="{00000000-0005-0000-0000-00009D130000}"/>
    <cellStyle name="Calculation 3 3 2 19 4" xfId="16445" xr:uid="{00000000-0005-0000-0000-00009E130000}"/>
    <cellStyle name="Calculation 3 3 2 19 5" xfId="16446" xr:uid="{00000000-0005-0000-0000-00009F130000}"/>
    <cellStyle name="Calculation 3 3 2 19 6" xfId="16447" xr:uid="{00000000-0005-0000-0000-0000A0130000}"/>
    <cellStyle name="Calculation 3 3 2 19 7" xfId="16448" xr:uid="{00000000-0005-0000-0000-0000A1130000}"/>
    <cellStyle name="Calculation 3 3 2 2" xfId="473" xr:uid="{00000000-0005-0000-0000-0000A2130000}"/>
    <cellStyle name="Calculation 3 3 2 2 2" xfId="10022" xr:uid="{00000000-0005-0000-0000-0000A3130000}"/>
    <cellStyle name="Calculation 3 3 2 2 2 2" xfId="16449" xr:uid="{00000000-0005-0000-0000-0000A4130000}"/>
    <cellStyle name="Calculation 3 3 2 2 2 3" xfId="16450" xr:uid="{00000000-0005-0000-0000-0000A5130000}"/>
    <cellStyle name="Calculation 3 3 2 2 2 4" xfId="16451" xr:uid="{00000000-0005-0000-0000-0000A6130000}"/>
    <cellStyle name="Calculation 3 3 2 2 2 5" xfId="16452" xr:uid="{00000000-0005-0000-0000-0000A7130000}"/>
    <cellStyle name="Calculation 3 3 2 2 2 6" xfId="16453" xr:uid="{00000000-0005-0000-0000-0000A8130000}"/>
    <cellStyle name="Calculation 3 3 2 2 3" xfId="16454" xr:uid="{00000000-0005-0000-0000-0000A9130000}"/>
    <cellStyle name="Calculation 3 3 2 2 4" xfId="16455" xr:uid="{00000000-0005-0000-0000-0000AA130000}"/>
    <cellStyle name="Calculation 3 3 2 2 5" xfId="16456" xr:uid="{00000000-0005-0000-0000-0000AB130000}"/>
    <cellStyle name="Calculation 3 3 2 2 6" xfId="16457" xr:uid="{00000000-0005-0000-0000-0000AC130000}"/>
    <cellStyle name="Calculation 3 3 2 2 7" xfId="16458" xr:uid="{00000000-0005-0000-0000-0000AD130000}"/>
    <cellStyle name="Calculation 3 3 2 20" xfId="474" xr:uid="{00000000-0005-0000-0000-0000AE130000}"/>
    <cellStyle name="Calculation 3 3 2 20 2" xfId="11603" xr:uid="{00000000-0005-0000-0000-0000AF130000}"/>
    <cellStyle name="Calculation 3 3 2 20 2 2" xfId="16459" xr:uid="{00000000-0005-0000-0000-0000B0130000}"/>
    <cellStyle name="Calculation 3 3 2 20 2 3" xfId="16460" xr:uid="{00000000-0005-0000-0000-0000B1130000}"/>
    <cellStyle name="Calculation 3 3 2 20 2 4" xfId="16461" xr:uid="{00000000-0005-0000-0000-0000B2130000}"/>
    <cellStyle name="Calculation 3 3 2 20 2 5" xfId="16462" xr:uid="{00000000-0005-0000-0000-0000B3130000}"/>
    <cellStyle name="Calculation 3 3 2 20 2 6" xfId="16463" xr:uid="{00000000-0005-0000-0000-0000B4130000}"/>
    <cellStyle name="Calculation 3 3 2 20 3" xfId="16464" xr:uid="{00000000-0005-0000-0000-0000B5130000}"/>
    <cellStyle name="Calculation 3 3 2 20 4" xfId="16465" xr:uid="{00000000-0005-0000-0000-0000B6130000}"/>
    <cellStyle name="Calculation 3 3 2 20 5" xfId="16466" xr:uid="{00000000-0005-0000-0000-0000B7130000}"/>
    <cellStyle name="Calculation 3 3 2 20 6" xfId="16467" xr:uid="{00000000-0005-0000-0000-0000B8130000}"/>
    <cellStyle name="Calculation 3 3 2 20 7" xfId="16468" xr:uid="{00000000-0005-0000-0000-0000B9130000}"/>
    <cellStyle name="Calculation 3 3 2 21" xfId="475" xr:uid="{00000000-0005-0000-0000-0000BA130000}"/>
    <cellStyle name="Calculation 3 3 2 21 2" xfId="11687" xr:uid="{00000000-0005-0000-0000-0000BB130000}"/>
    <cellStyle name="Calculation 3 3 2 21 2 2" xfId="16469" xr:uid="{00000000-0005-0000-0000-0000BC130000}"/>
    <cellStyle name="Calculation 3 3 2 21 2 3" xfId="16470" xr:uid="{00000000-0005-0000-0000-0000BD130000}"/>
    <cellStyle name="Calculation 3 3 2 21 2 4" xfId="16471" xr:uid="{00000000-0005-0000-0000-0000BE130000}"/>
    <cellStyle name="Calculation 3 3 2 21 2 5" xfId="16472" xr:uid="{00000000-0005-0000-0000-0000BF130000}"/>
    <cellStyle name="Calculation 3 3 2 21 2 6" xfId="16473" xr:uid="{00000000-0005-0000-0000-0000C0130000}"/>
    <cellStyle name="Calculation 3 3 2 21 3" xfId="16474" xr:uid="{00000000-0005-0000-0000-0000C1130000}"/>
    <cellStyle name="Calculation 3 3 2 21 4" xfId="16475" xr:uid="{00000000-0005-0000-0000-0000C2130000}"/>
    <cellStyle name="Calculation 3 3 2 21 5" xfId="16476" xr:uid="{00000000-0005-0000-0000-0000C3130000}"/>
    <cellStyle name="Calculation 3 3 2 21 6" xfId="16477" xr:uid="{00000000-0005-0000-0000-0000C4130000}"/>
    <cellStyle name="Calculation 3 3 2 21 7" xfId="16478" xr:uid="{00000000-0005-0000-0000-0000C5130000}"/>
    <cellStyle name="Calculation 3 3 2 22" xfId="476" xr:uid="{00000000-0005-0000-0000-0000C6130000}"/>
    <cellStyle name="Calculation 3 3 2 22 2" xfId="11770" xr:uid="{00000000-0005-0000-0000-0000C7130000}"/>
    <cellStyle name="Calculation 3 3 2 22 2 2" xfId="16479" xr:uid="{00000000-0005-0000-0000-0000C8130000}"/>
    <cellStyle name="Calculation 3 3 2 22 2 3" xfId="16480" xr:uid="{00000000-0005-0000-0000-0000C9130000}"/>
    <cellStyle name="Calculation 3 3 2 22 2 4" xfId="16481" xr:uid="{00000000-0005-0000-0000-0000CA130000}"/>
    <cellStyle name="Calculation 3 3 2 22 2 5" xfId="16482" xr:uid="{00000000-0005-0000-0000-0000CB130000}"/>
    <cellStyle name="Calculation 3 3 2 22 2 6" xfId="16483" xr:uid="{00000000-0005-0000-0000-0000CC130000}"/>
    <cellStyle name="Calculation 3 3 2 22 3" xfId="16484" xr:uid="{00000000-0005-0000-0000-0000CD130000}"/>
    <cellStyle name="Calculation 3 3 2 22 4" xfId="16485" xr:uid="{00000000-0005-0000-0000-0000CE130000}"/>
    <cellStyle name="Calculation 3 3 2 22 5" xfId="16486" xr:uid="{00000000-0005-0000-0000-0000CF130000}"/>
    <cellStyle name="Calculation 3 3 2 22 6" xfId="16487" xr:uid="{00000000-0005-0000-0000-0000D0130000}"/>
    <cellStyle name="Calculation 3 3 2 22 7" xfId="16488" xr:uid="{00000000-0005-0000-0000-0000D1130000}"/>
    <cellStyle name="Calculation 3 3 2 23" xfId="477" xr:uid="{00000000-0005-0000-0000-0000D2130000}"/>
    <cellStyle name="Calculation 3 3 2 23 2" xfId="11853" xr:uid="{00000000-0005-0000-0000-0000D3130000}"/>
    <cellStyle name="Calculation 3 3 2 23 2 2" xfId="16489" xr:uid="{00000000-0005-0000-0000-0000D4130000}"/>
    <cellStyle name="Calculation 3 3 2 23 2 3" xfId="16490" xr:uid="{00000000-0005-0000-0000-0000D5130000}"/>
    <cellStyle name="Calculation 3 3 2 23 2 4" xfId="16491" xr:uid="{00000000-0005-0000-0000-0000D6130000}"/>
    <cellStyle name="Calculation 3 3 2 23 2 5" xfId="16492" xr:uid="{00000000-0005-0000-0000-0000D7130000}"/>
    <cellStyle name="Calculation 3 3 2 23 2 6" xfId="16493" xr:uid="{00000000-0005-0000-0000-0000D8130000}"/>
    <cellStyle name="Calculation 3 3 2 23 3" xfId="16494" xr:uid="{00000000-0005-0000-0000-0000D9130000}"/>
    <cellStyle name="Calculation 3 3 2 23 4" xfId="16495" xr:uid="{00000000-0005-0000-0000-0000DA130000}"/>
    <cellStyle name="Calculation 3 3 2 23 5" xfId="16496" xr:uid="{00000000-0005-0000-0000-0000DB130000}"/>
    <cellStyle name="Calculation 3 3 2 23 6" xfId="16497" xr:uid="{00000000-0005-0000-0000-0000DC130000}"/>
    <cellStyle name="Calculation 3 3 2 23 7" xfId="16498" xr:uid="{00000000-0005-0000-0000-0000DD130000}"/>
    <cellStyle name="Calculation 3 3 2 24" xfId="478" xr:uid="{00000000-0005-0000-0000-0000DE130000}"/>
    <cellStyle name="Calculation 3 3 2 24 2" xfId="11937" xr:uid="{00000000-0005-0000-0000-0000DF130000}"/>
    <cellStyle name="Calculation 3 3 2 24 2 2" xfId="16499" xr:uid="{00000000-0005-0000-0000-0000E0130000}"/>
    <cellStyle name="Calculation 3 3 2 24 2 3" xfId="16500" xr:uid="{00000000-0005-0000-0000-0000E1130000}"/>
    <cellStyle name="Calculation 3 3 2 24 2 4" xfId="16501" xr:uid="{00000000-0005-0000-0000-0000E2130000}"/>
    <cellStyle name="Calculation 3 3 2 24 2 5" xfId="16502" xr:uid="{00000000-0005-0000-0000-0000E3130000}"/>
    <cellStyle name="Calculation 3 3 2 24 2 6" xfId="16503" xr:uid="{00000000-0005-0000-0000-0000E4130000}"/>
    <cellStyle name="Calculation 3 3 2 24 3" xfId="16504" xr:uid="{00000000-0005-0000-0000-0000E5130000}"/>
    <cellStyle name="Calculation 3 3 2 24 4" xfId="16505" xr:uid="{00000000-0005-0000-0000-0000E6130000}"/>
    <cellStyle name="Calculation 3 3 2 24 5" xfId="16506" xr:uid="{00000000-0005-0000-0000-0000E7130000}"/>
    <cellStyle name="Calculation 3 3 2 24 6" xfId="16507" xr:uid="{00000000-0005-0000-0000-0000E8130000}"/>
    <cellStyle name="Calculation 3 3 2 24 7" xfId="16508" xr:uid="{00000000-0005-0000-0000-0000E9130000}"/>
    <cellStyle name="Calculation 3 3 2 25" xfId="479" xr:uid="{00000000-0005-0000-0000-0000EA130000}"/>
    <cellStyle name="Calculation 3 3 2 25 2" xfId="12020" xr:uid="{00000000-0005-0000-0000-0000EB130000}"/>
    <cellStyle name="Calculation 3 3 2 25 2 2" xfId="16509" xr:uid="{00000000-0005-0000-0000-0000EC130000}"/>
    <cellStyle name="Calculation 3 3 2 25 2 3" xfId="16510" xr:uid="{00000000-0005-0000-0000-0000ED130000}"/>
    <cellStyle name="Calculation 3 3 2 25 2 4" xfId="16511" xr:uid="{00000000-0005-0000-0000-0000EE130000}"/>
    <cellStyle name="Calculation 3 3 2 25 2 5" xfId="16512" xr:uid="{00000000-0005-0000-0000-0000EF130000}"/>
    <cellStyle name="Calculation 3 3 2 25 2 6" xfId="16513" xr:uid="{00000000-0005-0000-0000-0000F0130000}"/>
    <cellStyle name="Calculation 3 3 2 25 3" xfId="16514" xr:uid="{00000000-0005-0000-0000-0000F1130000}"/>
    <cellStyle name="Calculation 3 3 2 25 4" xfId="16515" xr:uid="{00000000-0005-0000-0000-0000F2130000}"/>
    <cellStyle name="Calculation 3 3 2 25 5" xfId="16516" xr:uid="{00000000-0005-0000-0000-0000F3130000}"/>
    <cellStyle name="Calculation 3 3 2 25 6" xfId="16517" xr:uid="{00000000-0005-0000-0000-0000F4130000}"/>
    <cellStyle name="Calculation 3 3 2 25 7" xfId="16518" xr:uid="{00000000-0005-0000-0000-0000F5130000}"/>
    <cellStyle name="Calculation 3 3 2 26" xfId="480" xr:uid="{00000000-0005-0000-0000-0000F6130000}"/>
    <cellStyle name="Calculation 3 3 2 26 2" xfId="12103" xr:uid="{00000000-0005-0000-0000-0000F7130000}"/>
    <cellStyle name="Calculation 3 3 2 26 2 2" xfId="16519" xr:uid="{00000000-0005-0000-0000-0000F8130000}"/>
    <cellStyle name="Calculation 3 3 2 26 2 3" xfId="16520" xr:uid="{00000000-0005-0000-0000-0000F9130000}"/>
    <cellStyle name="Calculation 3 3 2 26 2 4" xfId="16521" xr:uid="{00000000-0005-0000-0000-0000FA130000}"/>
    <cellStyle name="Calculation 3 3 2 26 2 5" xfId="16522" xr:uid="{00000000-0005-0000-0000-0000FB130000}"/>
    <cellStyle name="Calculation 3 3 2 26 2 6" xfId="16523" xr:uid="{00000000-0005-0000-0000-0000FC130000}"/>
    <cellStyle name="Calculation 3 3 2 26 3" xfId="16524" xr:uid="{00000000-0005-0000-0000-0000FD130000}"/>
    <cellStyle name="Calculation 3 3 2 26 4" xfId="16525" xr:uid="{00000000-0005-0000-0000-0000FE130000}"/>
    <cellStyle name="Calculation 3 3 2 26 5" xfId="16526" xr:uid="{00000000-0005-0000-0000-0000FF130000}"/>
    <cellStyle name="Calculation 3 3 2 26 6" xfId="16527" xr:uid="{00000000-0005-0000-0000-000000140000}"/>
    <cellStyle name="Calculation 3 3 2 26 7" xfId="16528" xr:uid="{00000000-0005-0000-0000-000001140000}"/>
    <cellStyle name="Calculation 3 3 2 27" xfId="481" xr:uid="{00000000-0005-0000-0000-000002140000}"/>
    <cellStyle name="Calculation 3 3 2 27 2" xfId="12185" xr:uid="{00000000-0005-0000-0000-000003140000}"/>
    <cellStyle name="Calculation 3 3 2 27 2 2" xfId="16529" xr:uid="{00000000-0005-0000-0000-000004140000}"/>
    <cellStyle name="Calculation 3 3 2 27 2 3" xfId="16530" xr:uid="{00000000-0005-0000-0000-000005140000}"/>
    <cellStyle name="Calculation 3 3 2 27 2 4" xfId="16531" xr:uid="{00000000-0005-0000-0000-000006140000}"/>
    <cellStyle name="Calculation 3 3 2 27 2 5" xfId="16532" xr:uid="{00000000-0005-0000-0000-000007140000}"/>
    <cellStyle name="Calculation 3 3 2 27 2 6" xfId="16533" xr:uid="{00000000-0005-0000-0000-000008140000}"/>
    <cellStyle name="Calculation 3 3 2 27 3" xfId="16534" xr:uid="{00000000-0005-0000-0000-000009140000}"/>
    <cellStyle name="Calculation 3 3 2 27 4" xfId="16535" xr:uid="{00000000-0005-0000-0000-00000A140000}"/>
    <cellStyle name="Calculation 3 3 2 27 5" xfId="16536" xr:uid="{00000000-0005-0000-0000-00000B140000}"/>
    <cellStyle name="Calculation 3 3 2 27 6" xfId="16537" xr:uid="{00000000-0005-0000-0000-00000C140000}"/>
    <cellStyle name="Calculation 3 3 2 27 7" xfId="16538" xr:uid="{00000000-0005-0000-0000-00000D140000}"/>
    <cellStyle name="Calculation 3 3 2 28" xfId="482" xr:uid="{00000000-0005-0000-0000-00000E140000}"/>
    <cellStyle name="Calculation 3 3 2 28 2" xfId="12265" xr:uid="{00000000-0005-0000-0000-00000F140000}"/>
    <cellStyle name="Calculation 3 3 2 28 2 2" xfId="16539" xr:uid="{00000000-0005-0000-0000-000010140000}"/>
    <cellStyle name="Calculation 3 3 2 28 2 3" xfId="16540" xr:uid="{00000000-0005-0000-0000-000011140000}"/>
    <cellStyle name="Calculation 3 3 2 28 2 4" xfId="16541" xr:uid="{00000000-0005-0000-0000-000012140000}"/>
    <cellStyle name="Calculation 3 3 2 28 2 5" xfId="16542" xr:uid="{00000000-0005-0000-0000-000013140000}"/>
    <cellStyle name="Calculation 3 3 2 28 2 6" xfId="16543" xr:uid="{00000000-0005-0000-0000-000014140000}"/>
    <cellStyle name="Calculation 3 3 2 28 3" xfId="16544" xr:uid="{00000000-0005-0000-0000-000015140000}"/>
    <cellStyle name="Calculation 3 3 2 28 4" xfId="16545" xr:uid="{00000000-0005-0000-0000-000016140000}"/>
    <cellStyle name="Calculation 3 3 2 28 5" xfId="16546" xr:uid="{00000000-0005-0000-0000-000017140000}"/>
    <cellStyle name="Calculation 3 3 2 28 6" xfId="16547" xr:uid="{00000000-0005-0000-0000-000018140000}"/>
    <cellStyle name="Calculation 3 3 2 28 7" xfId="16548" xr:uid="{00000000-0005-0000-0000-000019140000}"/>
    <cellStyle name="Calculation 3 3 2 29" xfId="483" xr:uid="{00000000-0005-0000-0000-00001A140000}"/>
    <cellStyle name="Calculation 3 3 2 29 2" xfId="12343" xr:uid="{00000000-0005-0000-0000-00001B140000}"/>
    <cellStyle name="Calculation 3 3 2 29 2 2" xfId="16549" xr:uid="{00000000-0005-0000-0000-00001C140000}"/>
    <cellStyle name="Calculation 3 3 2 29 2 3" xfId="16550" xr:uid="{00000000-0005-0000-0000-00001D140000}"/>
    <cellStyle name="Calculation 3 3 2 29 2 4" xfId="16551" xr:uid="{00000000-0005-0000-0000-00001E140000}"/>
    <cellStyle name="Calculation 3 3 2 29 2 5" xfId="16552" xr:uid="{00000000-0005-0000-0000-00001F140000}"/>
    <cellStyle name="Calculation 3 3 2 29 2 6" xfId="16553" xr:uid="{00000000-0005-0000-0000-000020140000}"/>
    <cellStyle name="Calculation 3 3 2 29 3" xfId="16554" xr:uid="{00000000-0005-0000-0000-000021140000}"/>
    <cellStyle name="Calculation 3 3 2 29 4" xfId="16555" xr:uid="{00000000-0005-0000-0000-000022140000}"/>
    <cellStyle name="Calculation 3 3 2 29 5" xfId="16556" xr:uid="{00000000-0005-0000-0000-000023140000}"/>
    <cellStyle name="Calculation 3 3 2 29 6" xfId="16557" xr:uid="{00000000-0005-0000-0000-000024140000}"/>
    <cellStyle name="Calculation 3 3 2 29 7" xfId="16558" xr:uid="{00000000-0005-0000-0000-000025140000}"/>
    <cellStyle name="Calculation 3 3 2 3" xfId="484" xr:uid="{00000000-0005-0000-0000-000026140000}"/>
    <cellStyle name="Calculation 3 3 2 3 2" xfId="10113" xr:uid="{00000000-0005-0000-0000-000027140000}"/>
    <cellStyle name="Calculation 3 3 2 3 2 2" xfId="16559" xr:uid="{00000000-0005-0000-0000-000028140000}"/>
    <cellStyle name="Calculation 3 3 2 3 2 3" xfId="16560" xr:uid="{00000000-0005-0000-0000-000029140000}"/>
    <cellStyle name="Calculation 3 3 2 3 2 4" xfId="16561" xr:uid="{00000000-0005-0000-0000-00002A140000}"/>
    <cellStyle name="Calculation 3 3 2 3 2 5" xfId="16562" xr:uid="{00000000-0005-0000-0000-00002B140000}"/>
    <cellStyle name="Calculation 3 3 2 3 2 6" xfId="16563" xr:uid="{00000000-0005-0000-0000-00002C140000}"/>
    <cellStyle name="Calculation 3 3 2 3 3" xfId="16564" xr:uid="{00000000-0005-0000-0000-00002D140000}"/>
    <cellStyle name="Calculation 3 3 2 3 4" xfId="16565" xr:uid="{00000000-0005-0000-0000-00002E140000}"/>
    <cellStyle name="Calculation 3 3 2 3 5" xfId="16566" xr:uid="{00000000-0005-0000-0000-00002F140000}"/>
    <cellStyle name="Calculation 3 3 2 3 6" xfId="16567" xr:uid="{00000000-0005-0000-0000-000030140000}"/>
    <cellStyle name="Calculation 3 3 2 3 7" xfId="16568" xr:uid="{00000000-0005-0000-0000-000031140000}"/>
    <cellStyle name="Calculation 3 3 2 30" xfId="485" xr:uid="{00000000-0005-0000-0000-000032140000}"/>
    <cellStyle name="Calculation 3 3 2 30 2" xfId="12422" xr:uid="{00000000-0005-0000-0000-000033140000}"/>
    <cellStyle name="Calculation 3 3 2 30 2 2" xfId="16569" xr:uid="{00000000-0005-0000-0000-000034140000}"/>
    <cellStyle name="Calculation 3 3 2 30 2 3" xfId="16570" xr:uid="{00000000-0005-0000-0000-000035140000}"/>
    <cellStyle name="Calculation 3 3 2 30 2 4" xfId="16571" xr:uid="{00000000-0005-0000-0000-000036140000}"/>
    <cellStyle name="Calculation 3 3 2 30 2 5" xfId="16572" xr:uid="{00000000-0005-0000-0000-000037140000}"/>
    <cellStyle name="Calculation 3 3 2 30 2 6" xfId="16573" xr:uid="{00000000-0005-0000-0000-000038140000}"/>
    <cellStyle name="Calculation 3 3 2 30 3" xfId="16574" xr:uid="{00000000-0005-0000-0000-000039140000}"/>
    <cellStyle name="Calculation 3 3 2 30 4" xfId="16575" xr:uid="{00000000-0005-0000-0000-00003A140000}"/>
    <cellStyle name="Calculation 3 3 2 30 5" xfId="16576" xr:uid="{00000000-0005-0000-0000-00003B140000}"/>
    <cellStyle name="Calculation 3 3 2 30 6" xfId="16577" xr:uid="{00000000-0005-0000-0000-00003C140000}"/>
    <cellStyle name="Calculation 3 3 2 30 7" xfId="16578" xr:uid="{00000000-0005-0000-0000-00003D140000}"/>
    <cellStyle name="Calculation 3 3 2 31" xfId="486" xr:uid="{00000000-0005-0000-0000-00003E140000}"/>
    <cellStyle name="Calculation 3 3 2 31 2" xfId="12501" xr:uid="{00000000-0005-0000-0000-00003F140000}"/>
    <cellStyle name="Calculation 3 3 2 31 2 2" xfId="16579" xr:uid="{00000000-0005-0000-0000-000040140000}"/>
    <cellStyle name="Calculation 3 3 2 31 2 3" xfId="16580" xr:uid="{00000000-0005-0000-0000-000041140000}"/>
    <cellStyle name="Calculation 3 3 2 31 2 4" xfId="16581" xr:uid="{00000000-0005-0000-0000-000042140000}"/>
    <cellStyle name="Calculation 3 3 2 31 2 5" xfId="16582" xr:uid="{00000000-0005-0000-0000-000043140000}"/>
    <cellStyle name="Calculation 3 3 2 31 2 6" xfId="16583" xr:uid="{00000000-0005-0000-0000-000044140000}"/>
    <cellStyle name="Calculation 3 3 2 31 3" xfId="16584" xr:uid="{00000000-0005-0000-0000-000045140000}"/>
    <cellStyle name="Calculation 3 3 2 31 4" xfId="16585" xr:uid="{00000000-0005-0000-0000-000046140000}"/>
    <cellStyle name="Calculation 3 3 2 31 5" xfId="16586" xr:uid="{00000000-0005-0000-0000-000047140000}"/>
    <cellStyle name="Calculation 3 3 2 31 6" xfId="16587" xr:uid="{00000000-0005-0000-0000-000048140000}"/>
    <cellStyle name="Calculation 3 3 2 31 7" xfId="16588" xr:uid="{00000000-0005-0000-0000-000049140000}"/>
    <cellStyle name="Calculation 3 3 2 32" xfId="487" xr:uid="{00000000-0005-0000-0000-00004A140000}"/>
    <cellStyle name="Calculation 3 3 2 32 2" xfId="12580" xr:uid="{00000000-0005-0000-0000-00004B140000}"/>
    <cellStyle name="Calculation 3 3 2 32 2 2" xfId="16589" xr:uid="{00000000-0005-0000-0000-00004C140000}"/>
    <cellStyle name="Calculation 3 3 2 32 2 3" xfId="16590" xr:uid="{00000000-0005-0000-0000-00004D140000}"/>
    <cellStyle name="Calculation 3 3 2 32 2 4" xfId="16591" xr:uid="{00000000-0005-0000-0000-00004E140000}"/>
    <cellStyle name="Calculation 3 3 2 32 2 5" xfId="16592" xr:uid="{00000000-0005-0000-0000-00004F140000}"/>
    <cellStyle name="Calculation 3 3 2 32 2 6" xfId="16593" xr:uid="{00000000-0005-0000-0000-000050140000}"/>
    <cellStyle name="Calculation 3 3 2 32 3" xfId="16594" xr:uid="{00000000-0005-0000-0000-000051140000}"/>
    <cellStyle name="Calculation 3 3 2 32 4" xfId="16595" xr:uid="{00000000-0005-0000-0000-000052140000}"/>
    <cellStyle name="Calculation 3 3 2 32 5" xfId="16596" xr:uid="{00000000-0005-0000-0000-000053140000}"/>
    <cellStyle name="Calculation 3 3 2 32 6" xfId="16597" xr:uid="{00000000-0005-0000-0000-000054140000}"/>
    <cellStyle name="Calculation 3 3 2 32 7" xfId="16598" xr:uid="{00000000-0005-0000-0000-000055140000}"/>
    <cellStyle name="Calculation 3 3 2 33" xfId="488" xr:uid="{00000000-0005-0000-0000-000056140000}"/>
    <cellStyle name="Calculation 3 3 2 33 2" xfId="12659" xr:uid="{00000000-0005-0000-0000-000057140000}"/>
    <cellStyle name="Calculation 3 3 2 33 2 2" xfId="16599" xr:uid="{00000000-0005-0000-0000-000058140000}"/>
    <cellStyle name="Calculation 3 3 2 33 2 3" xfId="16600" xr:uid="{00000000-0005-0000-0000-000059140000}"/>
    <cellStyle name="Calculation 3 3 2 33 2 4" xfId="16601" xr:uid="{00000000-0005-0000-0000-00005A140000}"/>
    <cellStyle name="Calculation 3 3 2 33 2 5" xfId="16602" xr:uid="{00000000-0005-0000-0000-00005B140000}"/>
    <cellStyle name="Calculation 3 3 2 33 2 6" xfId="16603" xr:uid="{00000000-0005-0000-0000-00005C140000}"/>
    <cellStyle name="Calculation 3 3 2 33 3" xfId="16604" xr:uid="{00000000-0005-0000-0000-00005D140000}"/>
    <cellStyle name="Calculation 3 3 2 33 4" xfId="16605" xr:uid="{00000000-0005-0000-0000-00005E140000}"/>
    <cellStyle name="Calculation 3 3 2 33 5" xfId="16606" xr:uid="{00000000-0005-0000-0000-00005F140000}"/>
    <cellStyle name="Calculation 3 3 2 33 6" xfId="16607" xr:uid="{00000000-0005-0000-0000-000060140000}"/>
    <cellStyle name="Calculation 3 3 2 33 7" xfId="16608" xr:uid="{00000000-0005-0000-0000-000061140000}"/>
    <cellStyle name="Calculation 3 3 2 34" xfId="489" xr:uid="{00000000-0005-0000-0000-000062140000}"/>
    <cellStyle name="Calculation 3 3 2 34 2" xfId="12743" xr:uid="{00000000-0005-0000-0000-000063140000}"/>
    <cellStyle name="Calculation 3 3 2 34 2 2" xfId="16609" xr:uid="{00000000-0005-0000-0000-000064140000}"/>
    <cellStyle name="Calculation 3 3 2 34 2 3" xfId="16610" xr:uid="{00000000-0005-0000-0000-000065140000}"/>
    <cellStyle name="Calculation 3 3 2 34 2 4" xfId="16611" xr:uid="{00000000-0005-0000-0000-000066140000}"/>
    <cellStyle name="Calculation 3 3 2 34 2 5" xfId="16612" xr:uid="{00000000-0005-0000-0000-000067140000}"/>
    <cellStyle name="Calculation 3 3 2 34 2 6" xfId="16613" xr:uid="{00000000-0005-0000-0000-000068140000}"/>
    <cellStyle name="Calculation 3 3 2 34 3" xfId="16614" xr:uid="{00000000-0005-0000-0000-000069140000}"/>
    <cellStyle name="Calculation 3 3 2 34 4" xfId="16615" xr:uid="{00000000-0005-0000-0000-00006A140000}"/>
    <cellStyle name="Calculation 3 3 2 34 5" xfId="16616" xr:uid="{00000000-0005-0000-0000-00006B140000}"/>
    <cellStyle name="Calculation 3 3 2 35" xfId="9809" xr:uid="{00000000-0005-0000-0000-00006C140000}"/>
    <cellStyle name="Calculation 3 3 2 35 2" xfId="16617" xr:uid="{00000000-0005-0000-0000-00006D140000}"/>
    <cellStyle name="Calculation 3 3 2 35 3" xfId="16618" xr:uid="{00000000-0005-0000-0000-00006E140000}"/>
    <cellStyle name="Calculation 3 3 2 35 4" xfId="16619" xr:uid="{00000000-0005-0000-0000-00006F140000}"/>
    <cellStyle name="Calculation 3 3 2 35 5" xfId="16620" xr:uid="{00000000-0005-0000-0000-000070140000}"/>
    <cellStyle name="Calculation 3 3 2 35 6" xfId="16621" xr:uid="{00000000-0005-0000-0000-000071140000}"/>
    <cellStyle name="Calculation 3 3 2 36" xfId="16622" xr:uid="{00000000-0005-0000-0000-000072140000}"/>
    <cellStyle name="Calculation 3 3 2 37" xfId="16623" xr:uid="{00000000-0005-0000-0000-000073140000}"/>
    <cellStyle name="Calculation 3 3 2 38" xfId="16624" xr:uid="{00000000-0005-0000-0000-000074140000}"/>
    <cellStyle name="Calculation 3 3 2 4" xfId="490" xr:uid="{00000000-0005-0000-0000-000075140000}"/>
    <cellStyle name="Calculation 3 3 2 4 2" xfId="10203" xr:uid="{00000000-0005-0000-0000-000076140000}"/>
    <cellStyle name="Calculation 3 3 2 4 2 2" xfId="16625" xr:uid="{00000000-0005-0000-0000-000077140000}"/>
    <cellStyle name="Calculation 3 3 2 4 2 3" xfId="16626" xr:uid="{00000000-0005-0000-0000-000078140000}"/>
    <cellStyle name="Calculation 3 3 2 4 2 4" xfId="16627" xr:uid="{00000000-0005-0000-0000-000079140000}"/>
    <cellStyle name="Calculation 3 3 2 4 2 5" xfId="16628" xr:uid="{00000000-0005-0000-0000-00007A140000}"/>
    <cellStyle name="Calculation 3 3 2 4 2 6" xfId="16629" xr:uid="{00000000-0005-0000-0000-00007B140000}"/>
    <cellStyle name="Calculation 3 3 2 4 3" xfId="16630" xr:uid="{00000000-0005-0000-0000-00007C140000}"/>
    <cellStyle name="Calculation 3 3 2 4 4" xfId="16631" xr:uid="{00000000-0005-0000-0000-00007D140000}"/>
    <cellStyle name="Calculation 3 3 2 4 5" xfId="16632" xr:uid="{00000000-0005-0000-0000-00007E140000}"/>
    <cellStyle name="Calculation 3 3 2 4 6" xfId="16633" xr:uid="{00000000-0005-0000-0000-00007F140000}"/>
    <cellStyle name="Calculation 3 3 2 4 7" xfId="16634" xr:uid="{00000000-0005-0000-0000-000080140000}"/>
    <cellStyle name="Calculation 3 3 2 5" xfId="491" xr:uid="{00000000-0005-0000-0000-000081140000}"/>
    <cellStyle name="Calculation 3 3 2 5 2" xfId="10289" xr:uid="{00000000-0005-0000-0000-000082140000}"/>
    <cellStyle name="Calculation 3 3 2 5 2 2" xfId="16635" xr:uid="{00000000-0005-0000-0000-000083140000}"/>
    <cellStyle name="Calculation 3 3 2 5 2 3" xfId="16636" xr:uid="{00000000-0005-0000-0000-000084140000}"/>
    <cellStyle name="Calculation 3 3 2 5 2 4" xfId="16637" xr:uid="{00000000-0005-0000-0000-000085140000}"/>
    <cellStyle name="Calculation 3 3 2 5 2 5" xfId="16638" xr:uid="{00000000-0005-0000-0000-000086140000}"/>
    <cellStyle name="Calculation 3 3 2 5 2 6" xfId="16639" xr:uid="{00000000-0005-0000-0000-000087140000}"/>
    <cellStyle name="Calculation 3 3 2 5 3" xfId="16640" xr:uid="{00000000-0005-0000-0000-000088140000}"/>
    <cellStyle name="Calculation 3 3 2 5 4" xfId="16641" xr:uid="{00000000-0005-0000-0000-000089140000}"/>
    <cellStyle name="Calculation 3 3 2 5 5" xfId="16642" xr:uid="{00000000-0005-0000-0000-00008A140000}"/>
    <cellStyle name="Calculation 3 3 2 5 6" xfId="16643" xr:uid="{00000000-0005-0000-0000-00008B140000}"/>
    <cellStyle name="Calculation 3 3 2 5 7" xfId="16644" xr:uid="{00000000-0005-0000-0000-00008C140000}"/>
    <cellStyle name="Calculation 3 3 2 6" xfId="492" xr:uid="{00000000-0005-0000-0000-00008D140000}"/>
    <cellStyle name="Calculation 3 3 2 6 2" xfId="10377" xr:uid="{00000000-0005-0000-0000-00008E140000}"/>
    <cellStyle name="Calculation 3 3 2 6 2 2" xfId="16645" xr:uid="{00000000-0005-0000-0000-00008F140000}"/>
    <cellStyle name="Calculation 3 3 2 6 2 3" xfId="16646" xr:uid="{00000000-0005-0000-0000-000090140000}"/>
    <cellStyle name="Calculation 3 3 2 6 2 4" xfId="16647" xr:uid="{00000000-0005-0000-0000-000091140000}"/>
    <cellStyle name="Calculation 3 3 2 6 2 5" xfId="16648" xr:uid="{00000000-0005-0000-0000-000092140000}"/>
    <cellStyle name="Calculation 3 3 2 6 2 6" xfId="16649" xr:uid="{00000000-0005-0000-0000-000093140000}"/>
    <cellStyle name="Calculation 3 3 2 6 3" xfId="16650" xr:uid="{00000000-0005-0000-0000-000094140000}"/>
    <cellStyle name="Calculation 3 3 2 6 4" xfId="16651" xr:uid="{00000000-0005-0000-0000-000095140000}"/>
    <cellStyle name="Calculation 3 3 2 6 5" xfId="16652" xr:uid="{00000000-0005-0000-0000-000096140000}"/>
    <cellStyle name="Calculation 3 3 2 6 6" xfId="16653" xr:uid="{00000000-0005-0000-0000-000097140000}"/>
    <cellStyle name="Calculation 3 3 2 6 7" xfId="16654" xr:uid="{00000000-0005-0000-0000-000098140000}"/>
    <cellStyle name="Calculation 3 3 2 7" xfId="493" xr:uid="{00000000-0005-0000-0000-000099140000}"/>
    <cellStyle name="Calculation 3 3 2 7 2" xfId="10464" xr:uid="{00000000-0005-0000-0000-00009A140000}"/>
    <cellStyle name="Calculation 3 3 2 7 2 2" xfId="16655" xr:uid="{00000000-0005-0000-0000-00009B140000}"/>
    <cellStyle name="Calculation 3 3 2 7 2 3" xfId="16656" xr:uid="{00000000-0005-0000-0000-00009C140000}"/>
    <cellStyle name="Calculation 3 3 2 7 2 4" xfId="16657" xr:uid="{00000000-0005-0000-0000-00009D140000}"/>
    <cellStyle name="Calculation 3 3 2 7 2 5" xfId="16658" xr:uid="{00000000-0005-0000-0000-00009E140000}"/>
    <cellStyle name="Calculation 3 3 2 7 2 6" xfId="16659" xr:uid="{00000000-0005-0000-0000-00009F140000}"/>
    <cellStyle name="Calculation 3 3 2 7 3" xfId="16660" xr:uid="{00000000-0005-0000-0000-0000A0140000}"/>
    <cellStyle name="Calculation 3 3 2 7 4" xfId="16661" xr:uid="{00000000-0005-0000-0000-0000A1140000}"/>
    <cellStyle name="Calculation 3 3 2 7 5" xfId="16662" xr:uid="{00000000-0005-0000-0000-0000A2140000}"/>
    <cellStyle name="Calculation 3 3 2 7 6" xfId="16663" xr:uid="{00000000-0005-0000-0000-0000A3140000}"/>
    <cellStyle name="Calculation 3 3 2 7 7" xfId="16664" xr:uid="{00000000-0005-0000-0000-0000A4140000}"/>
    <cellStyle name="Calculation 3 3 2 8" xfId="494" xr:uid="{00000000-0005-0000-0000-0000A5140000}"/>
    <cellStyle name="Calculation 3 3 2 8 2" xfId="10552" xr:uid="{00000000-0005-0000-0000-0000A6140000}"/>
    <cellStyle name="Calculation 3 3 2 8 2 2" xfId="16665" xr:uid="{00000000-0005-0000-0000-0000A7140000}"/>
    <cellStyle name="Calculation 3 3 2 8 2 3" xfId="16666" xr:uid="{00000000-0005-0000-0000-0000A8140000}"/>
    <cellStyle name="Calculation 3 3 2 8 2 4" xfId="16667" xr:uid="{00000000-0005-0000-0000-0000A9140000}"/>
    <cellStyle name="Calculation 3 3 2 8 2 5" xfId="16668" xr:uid="{00000000-0005-0000-0000-0000AA140000}"/>
    <cellStyle name="Calculation 3 3 2 8 2 6" xfId="16669" xr:uid="{00000000-0005-0000-0000-0000AB140000}"/>
    <cellStyle name="Calculation 3 3 2 8 3" xfId="16670" xr:uid="{00000000-0005-0000-0000-0000AC140000}"/>
    <cellStyle name="Calculation 3 3 2 8 4" xfId="16671" xr:uid="{00000000-0005-0000-0000-0000AD140000}"/>
    <cellStyle name="Calculation 3 3 2 8 5" xfId="16672" xr:uid="{00000000-0005-0000-0000-0000AE140000}"/>
    <cellStyle name="Calculation 3 3 2 8 6" xfId="16673" xr:uid="{00000000-0005-0000-0000-0000AF140000}"/>
    <cellStyle name="Calculation 3 3 2 8 7" xfId="16674" xr:uid="{00000000-0005-0000-0000-0000B0140000}"/>
    <cellStyle name="Calculation 3 3 2 9" xfId="495" xr:uid="{00000000-0005-0000-0000-0000B1140000}"/>
    <cellStyle name="Calculation 3 3 2 9 2" xfId="10634" xr:uid="{00000000-0005-0000-0000-0000B2140000}"/>
    <cellStyle name="Calculation 3 3 2 9 2 2" xfId="16675" xr:uid="{00000000-0005-0000-0000-0000B3140000}"/>
    <cellStyle name="Calculation 3 3 2 9 2 3" xfId="16676" xr:uid="{00000000-0005-0000-0000-0000B4140000}"/>
    <cellStyle name="Calculation 3 3 2 9 2 4" xfId="16677" xr:uid="{00000000-0005-0000-0000-0000B5140000}"/>
    <cellStyle name="Calculation 3 3 2 9 2 5" xfId="16678" xr:uid="{00000000-0005-0000-0000-0000B6140000}"/>
    <cellStyle name="Calculation 3 3 2 9 2 6" xfId="16679" xr:uid="{00000000-0005-0000-0000-0000B7140000}"/>
    <cellStyle name="Calculation 3 3 2 9 3" xfId="16680" xr:uid="{00000000-0005-0000-0000-0000B8140000}"/>
    <cellStyle name="Calculation 3 3 2 9 4" xfId="16681" xr:uid="{00000000-0005-0000-0000-0000B9140000}"/>
    <cellStyle name="Calculation 3 3 2 9 5" xfId="16682" xr:uid="{00000000-0005-0000-0000-0000BA140000}"/>
    <cellStyle name="Calculation 3 3 2 9 6" xfId="16683" xr:uid="{00000000-0005-0000-0000-0000BB140000}"/>
    <cellStyle name="Calculation 3 3 2 9 7" xfId="16684" xr:uid="{00000000-0005-0000-0000-0000BC140000}"/>
    <cellStyle name="Calculation 3 3 20" xfId="496" xr:uid="{00000000-0005-0000-0000-0000BD140000}"/>
    <cellStyle name="Calculation 3 3 20 2" xfId="11481" xr:uid="{00000000-0005-0000-0000-0000BE140000}"/>
    <cellStyle name="Calculation 3 3 20 2 2" xfId="16685" xr:uid="{00000000-0005-0000-0000-0000BF140000}"/>
    <cellStyle name="Calculation 3 3 20 2 3" xfId="16686" xr:uid="{00000000-0005-0000-0000-0000C0140000}"/>
    <cellStyle name="Calculation 3 3 20 2 4" xfId="16687" xr:uid="{00000000-0005-0000-0000-0000C1140000}"/>
    <cellStyle name="Calculation 3 3 20 2 5" xfId="16688" xr:uid="{00000000-0005-0000-0000-0000C2140000}"/>
    <cellStyle name="Calculation 3 3 20 2 6" xfId="16689" xr:uid="{00000000-0005-0000-0000-0000C3140000}"/>
    <cellStyle name="Calculation 3 3 20 3" xfId="16690" xr:uid="{00000000-0005-0000-0000-0000C4140000}"/>
    <cellStyle name="Calculation 3 3 20 4" xfId="16691" xr:uid="{00000000-0005-0000-0000-0000C5140000}"/>
    <cellStyle name="Calculation 3 3 20 5" xfId="16692" xr:uid="{00000000-0005-0000-0000-0000C6140000}"/>
    <cellStyle name="Calculation 3 3 20 6" xfId="16693" xr:uid="{00000000-0005-0000-0000-0000C7140000}"/>
    <cellStyle name="Calculation 3 3 20 7" xfId="16694" xr:uid="{00000000-0005-0000-0000-0000C8140000}"/>
    <cellStyle name="Calculation 3 3 21" xfId="497" xr:uid="{00000000-0005-0000-0000-0000C9140000}"/>
    <cellStyle name="Calculation 3 3 21 2" xfId="11569" xr:uid="{00000000-0005-0000-0000-0000CA140000}"/>
    <cellStyle name="Calculation 3 3 21 2 2" xfId="16695" xr:uid="{00000000-0005-0000-0000-0000CB140000}"/>
    <cellStyle name="Calculation 3 3 21 2 3" xfId="16696" xr:uid="{00000000-0005-0000-0000-0000CC140000}"/>
    <cellStyle name="Calculation 3 3 21 2 4" xfId="16697" xr:uid="{00000000-0005-0000-0000-0000CD140000}"/>
    <cellStyle name="Calculation 3 3 21 2 5" xfId="16698" xr:uid="{00000000-0005-0000-0000-0000CE140000}"/>
    <cellStyle name="Calculation 3 3 21 2 6" xfId="16699" xr:uid="{00000000-0005-0000-0000-0000CF140000}"/>
    <cellStyle name="Calculation 3 3 21 3" xfId="16700" xr:uid="{00000000-0005-0000-0000-0000D0140000}"/>
    <cellStyle name="Calculation 3 3 21 4" xfId="16701" xr:uid="{00000000-0005-0000-0000-0000D1140000}"/>
    <cellStyle name="Calculation 3 3 21 5" xfId="16702" xr:uid="{00000000-0005-0000-0000-0000D2140000}"/>
    <cellStyle name="Calculation 3 3 21 6" xfId="16703" xr:uid="{00000000-0005-0000-0000-0000D3140000}"/>
    <cellStyle name="Calculation 3 3 21 7" xfId="16704" xr:uid="{00000000-0005-0000-0000-0000D4140000}"/>
    <cellStyle name="Calculation 3 3 22" xfId="498" xr:uid="{00000000-0005-0000-0000-0000D5140000}"/>
    <cellStyle name="Calculation 3 3 22 2" xfId="11654" xr:uid="{00000000-0005-0000-0000-0000D6140000}"/>
    <cellStyle name="Calculation 3 3 22 2 2" xfId="16705" xr:uid="{00000000-0005-0000-0000-0000D7140000}"/>
    <cellStyle name="Calculation 3 3 22 2 3" xfId="16706" xr:uid="{00000000-0005-0000-0000-0000D8140000}"/>
    <cellStyle name="Calculation 3 3 22 2 4" xfId="16707" xr:uid="{00000000-0005-0000-0000-0000D9140000}"/>
    <cellStyle name="Calculation 3 3 22 2 5" xfId="16708" xr:uid="{00000000-0005-0000-0000-0000DA140000}"/>
    <cellStyle name="Calculation 3 3 22 2 6" xfId="16709" xr:uid="{00000000-0005-0000-0000-0000DB140000}"/>
    <cellStyle name="Calculation 3 3 22 3" xfId="16710" xr:uid="{00000000-0005-0000-0000-0000DC140000}"/>
    <cellStyle name="Calculation 3 3 22 4" xfId="16711" xr:uid="{00000000-0005-0000-0000-0000DD140000}"/>
    <cellStyle name="Calculation 3 3 22 5" xfId="16712" xr:uid="{00000000-0005-0000-0000-0000DE140000}"/>
    <cellStyle name="Calculation 3 3 22 6" xfId="16713" xr:uid="{00000000-0005-0000-0000-0000DF140000}"/>
    <cellStyle name="Calculation 3 3 22 7" xfId="16714" xr:uid="{00000000-0005-0000-0000-0000E0140000}"/>
    <cellStyle name="Calculation 3 3 23" xfId="499" xr:uid="{00000000-0005-0000-0000-0000E1140000}"/>
    <cellStyle name="Calculation 3 3 23 2" xfId="11737" xr:uid="{00000000-0005-0000-0000-0000E2140000}"/>
    <cellStyle name="Calculation 3 3 23 2 2" xfId="16715" xr:uid="{00000000-0005-0000-0000-0000E3140000}"/>
    <cellStyle name="Calculation 3 3 23 2 3" xfId="16716" xr:uid="{00000000-0005-0000-0000-0000E4140000}"/>
    <cellStyle name="Calculation 3 3 23 2 4" xfId="16717" xr:uid="{00000000-0005-0000-0000-0000E5140000}"/>
    <cellStyle name="Calculation 3 3 23 2 5" xfId="16718" xr:uid="{00000000-0005-0000-0000-0000E6140000}"/>
    <cellStyle name="Calculation 3 3 23 2 6" xfId="16719" xr:uid="{00000000-0005-0000-0000-0000E7140000}"/>
    <cellStyle name="Calculation 3 3 23 3" xfId="16720" xr:uid="{00000000-0005-0000-0000-0000E8140000}"/>
    <cellStyle name="Calculation 3 3 23 4" xfId="16721" xr:uid="{00000000-0005-0000-0000-0000E9140000}"/>
    <cellStyle name="Calculation 3 3 23 5" xfId="16722" xr:uid="{00000000-0005-0000-0000-0000EA140000}"/>
    <cellStyle name="Calculation 3 3 23 6" xfId="16723" xr:uid="{00000000-0005-0000-0000-0000EB140000}"/>
    <cellStyle name="Calculation 3 3 23 7" xfId="16724" xr:uid="{00000000-0005-0000-0000-0000EC140000}"/>
    <cellStyle name="Calculation 3 3 24" xfId="500" xr:uid="{00000000-0005-0000-0000-0000ED140000}"/>
    <cellStyle name="Calculation 3 3 24 2" xfId="11819" xr:uid="{00000000-0005-0000-0000-0000EE140000}"/>
    <cellStyle name="Calculation 3 3 24 2 2" xfId="16725" xr:uid="{00000000-0005-0000-0000-0000EF140000}"/>
    <cellStyle name="Calculation 3 3 24 2 3" xfId="16726" xr:uid="{00000000-0005-0000-0000-0000F0140000}"/>
    <cellStyle name="Calculation 3 3 24 2 4" xfId="16727" xr:uid="{00000000-0005-0000-0000-0000F1140000}"/>
    <cellStyle name="Calculation 3 3 24 2 5" xfId="16728" xr:uid="{00000000-0005-0000-0000-0000F2140000}"/>
    <cellStyle name="Calculation 3 3 24 2 6" xfId="16729" xr:uid="{00000000-0005-0000-0000-0000F3140000}"/>
    <cellStyle name="Calculation 3 3 24 3" xfId="16730" xr:uid="{00000000-0005-0000-0000-0000F4140000}"/>
    <cellStyle name="Calculation 3 3 24 4" xfId="16731" xr:uid="{00000000-0005-0000-0000-0000F5140000}"/>
    <cellStyle name="Calculation 3 3 24 5" xfId="16732" xr:uid="{00000000-0005-0000-0000-0000F6140000}"/>
    <cellStyle name="Calculation 3 3 24 6" xfId="16733" xr:uid="{00000000-0005-0000-0000-0000F7140000}"/>
    <cellStyle name="Calculation 3 3 24 7" xfId="16734" xr:uid="{00000000-0005-0000-0000-0000F8140000}"/>
    <cellStyle name="Calculation 3 3 25" xfId="501" xr:uid="{00000000-0005-0000-0000-0000F9140000}"/>
    <cellStyle name="Calculation 3 3 25 2" xfId="11903" xr:uid="{00000000-0005-0000-0000-0000FA140000}"/>
    <cellStyle name="Calculation 3 3 25 2 2" xfId="16735" xr:uid="{00000000-0005-0000-0000-0000FB140000}"/>
    <cellStyle name="Calculation 3 3 25 2 3" xfId="16736" xr:uid="{00000000-0005-0000-0000-0000FC140000}"/>
    <cellStyle name="Calculation 3 3 25 2 4" xfId="16737" xr:uid="{00000000-0005-0000-0000-0000FD140000}"/>
    <cellStyle name="Calculation 3 3 25 2 5" xfId="16738" xr:uid="{00000000-0005-0000-0000-0000FE140000}"/>
    <cellStyle name="Calculation 3 3 25 2 6" xfId="16739" xr:uid="{00000000-0005-0000-0000-0000FF140000}"/>
    <cellStyle name="Calculation 3 3 25 3" xfId="16740" xr:uid="{00000000-0005-0000-0000-000000150000}"/>
    <cellStyle name="Calculation 3 3 25 4" xfId="16741" xr:uid="{00000000-0005-0000-0000-000001150000}"/>
    <cellStyle name="Calculation 3 3 25 5" xfId="16742" xr:uid="{00000000-0005-0000-0000-000002150000}"/>
    <cellStyle name="Calculation 3 3 25 6" xfId="16743" xr:uid="{00000000-0005-0000-0000-000003150000}"/>
    <cellStyle name="Calculation 3 3 25 7" xfId="16744" xr:uid="{00000000-0005-0000-0000-000004150000}"/>
    <cellStyle name="Calculation 3 3 26" xfId="502" xr:uid="{00000000-0005-0000-0000-000005150000}"/>
    <cellStyle name="Calculation 3 3 26 2" xfId="11987" xr:uid="{00000000-0005-0000-0000-000006150000}"/>
    <cellStyle name="Calculation 3 3 26 2 2" xfId="16745" xr:uid="{00000000-0005-0000-0000-000007150000}"/>
    <cellStyle name="Calculation 3 3 26 2 3" xfId="16746" xr:uid="{00000000-0005-0000-0000-000008150000}"/>
    <cellStyle name="Calculation 3 3 26 2 4" xfId="16747" xr:uid="{00000000-0005-0000-0000-000009150000}"/>
    <cellStyle name="Calculation 3 3 26 2 5" xfId="16748" xr:uid="{00000000-0005-0000-0000-00000A150000}"/>
    <cellStyle name="Calculation 3 3 26 2 6" xfId="16749" xr:uid="{00000000-0005-0000-0000-00000B150000}"/>
    <cellStyle name="Calculation 3 3 26 3" xfId="16750" xr:uid="{00000000-0005-0000-0000-00000C150000}"/>
    <cellStyle name="Calculation 3 3 26 4" xfId="16751" xr:uid="{00000000-0005-0000-0000-00000D150000}"/>
    <cellStyle name="Calculation 3 3 26 5" xfId="16752" xr:uid="{00000000-0005-0000-0000-00000E150000}"/>
    <cellStyle name="Calculation 3 3 26 6" xfId="16753" xr:uid="{00000000-0005-0000-0000-00000F150000}"/>
    <cellStyle name="Calculation 3 3 26 7" xfId="16754" xr:uid="{00000000-0005-0000-0000-000010150000}"/>
    <cellStyle name="Calculation 3 3 27" xfId="503" xr:uid="{00000000-0005-0000-0000-000011150000}"/>
    <cellStyle name="Calculation 3 3 27 2" xfId="12070" xr:uid="{00000000-0005-0000-0000-000012150000}"/>
    <cellStyle name="Calculation 3 3 27 2 2" xfId="16755" xr:uid="{00000000-0005-0000-0000-000013150000}"/>
    <cellStyle name="Calculation 3 3 27 2 3" xfId="16756" xr:uid="{00000000-0005-0000-0000-000014150000}"/>
    <cellStyle name="Calculation 3 3 27 2 4" xfId="16757" xr:uid="{00000000-0005-0000-0000-000015150000}"/>
    <cellStyle name="Calculation 3 3 27 2 5" xfId="16758" xr:uid="{00000000-0005-0000-0000-000016150000}"/>
    <cellStyle name="Calculation 3 3 27 2 6" xfId="16759" xr:uid="{00000000-0005-0000-0000-000017150000}"/>
    <cellStyle name="Calculation 3 3 27 3" xfId="16760" xr:uid="{00000000-0005-0000-0000-000018150000}"/>
    <cellStyle name="Calculation 3 3 27 4" xfId="16761" xr:uid="{00000000-0005-0000-0000-000019150000}"/>
    <cellStyle name="Calculation 3 3 27 5" xfId="16762" xr:uid="{00000000-0005-0000-0000-00001A150000}"/>
    <cellStyle name="Calculation 3 3 27 6" xfId="16763" xr:uid="{00000000-0005-0000-0000-00001B150000}"/>
    <cellStyle name="Calculation 3 3 27 7" xfId="16764" xr:uid="{00000000-0005-0000-0000-00001C150000}"/>
    <cellStyle name="Calculation 3 3 28" xfId="504" xr:uid="{00000000-0005-0000-0000-00001D150000}"/>
    <cellStyle name="Calculation 3 3 28 2" xfId="12152" xr:uid="{00000000-0005-0000-0000-00001E150000}"/>
    <cellStyle name="Calculation 3 3 28 2 2" xfId="16765" xr:uid="{00000000-0005-0000-0000-00001F150000}"/>
    <cellStyle name="Calculation 3 3 28 2 3" xfId="16766" xr:uid="{00000000-0005-0000-0000-000020150000}"/>
    <cellStyle name="Calculation 3 3 28 2 4" xfId="16767" xr:uid="{00000000-0005-0000-0000-000021150000}"/>
    <cellStyle name="Calculation 3 3 28 2 5" xfId="16768" xr:uid="{00000000-0005-0000-0000-000022150000}"/>
    <cellStyle name="Calculation 3 3 28 2 6" xfId="16769" xr:uid="{00000000-0005-0000-0000-000023150000}"/>
    <cellStyle name="Calculation 3 3 28 3" xfId="16770" xr:uid="{00000000-0005-0000-0000-000024150000}"/>
    <cellStyle name="Calculation 3 3 28 4" xfId="16771" xr:uid="{00000000-0005-0000-0000-000025150000}"/>
    <cellStyle name="Calculation 3 3 28 5" xfId="16772" xr:uid="{00000000-0005-0000-0000-000026150000}"/>
    <cellStyle name="Calculation 3 3 28 6" xfId="16773" xr:uid="{00000000-0005-0000-0000-000027150000}"/>
    <cellStyle name="Calculation 3 3 28 7" xfId="16774" xr:uid="{00000000-0005-0000-0000-000028150000}"/>
    <cellStyle name="Calculation 3 3 29" xfId="505" xr:uid="{00000000-0005-0000-0000-000029150000}"/>
    <cellStyle name="Calculation 3 3 29 2" xfId="12232" xr:uid="{00000000-0005-0000-0000-00002A150000}"/>
    <cellStyle name="Calculation 3 3 29 2 2" xfId="16775" xr:uid="{00000000-0005-0000-0000-00002B150000}"/>
    <cellStyle name="Calculation 3 3 29 2 3" xfId="16776" xr:uid="{00000000-0005-0000-0000-00002C150000}"/>
    <cellStyle name="Calculation 3 3 29 2 4" xfId="16777" xr:uid="{00000000-0005-0000-0000-00002D150000}"/>
    <cellStyle name="Calculation 3 3 29 2 5" xfId="16778" xr:uid="{00000000-0005-0000-0000-00002E150000}"/>
    <cellStyle name="Calculation 3 3 29 2 6" xfId="16779" xr:uid="{00000000-0005-0000-0000-00002F150000}"/>
    <cellStyle name="Calculation 3 3 29 3" xfId="16780" xr:uid="{00000000-0005-0000-0000-000030150000}"/>
    <cellStyle name="Calculation 3 3 29 4" xfId="16781" xr:uid="{00000000-0005-0000-0000-000031150000}"/>
    <cellStyle name="Calculation 3 3 29 5" xfId="16782" xr:uid="{00000000-0005-0000-0000-000032150000}"/>
    <cellStyle name="Calculation 3 3 29 6" xfId="16783" xr:uid="{00000000-0005-0000-0000-000033150000}"/>
    <cellStyle name="Calculation 3 3 29 7" xfId="16784" xr:uid="{00000000-0005-0000-0000-000034150000}"/>
    <cellStyle name="Calculation 3 3 3" xfId="506" xr:uid="{00000000-0005-0000-0000-000035150000}"/>
    <cellStyle name="Calculation 3 3 3 2" xfId="9988" xr:uid="{00000000-0005-0000-0000-000036150000}"/>
    <cellStyle name="Calculation 3 3 3 2 2" xfId="16785" xr:uid="{00000000-0005-0000-0000-000037150000}"/>
    <cellStyle name="Calculation 3 3 3 2 3" xfId="16786" xr:uid="{00000000-0005-0000-0000-000038150000}"/>
    <cellStyle name="Calculation 3 3 3 2 4" xfId="16787" xr:uid="{00000000-0005-0000-0000-000039150000}"/>
    <cellStyle name="Calculation 3 3 3 2 5" xfId="16788" xr:uid="{00000000-0005-0000-0000-00003A150000}"/>
    <cellStyle name="Calculation 3 3 3 2 6" xfId="16789" xr:uid="{00000000-0005-0000-0000-00003B150000}"/>
    <cellStyle name="Calculation 3 3 3 3" xfId="16790" xr:uid="{00000000-0005-0000-0000-00003C150000}"/>
    <cellStyle name="Calculation 3 3 3 4" xfId="16791" xr:uid="{00000000-0005-0000-0000-00003D150000}"/>
    <cellStyle name="Calculation 3 3 3 5" xfId="16792" xr:uid="{00000000-0005-0000-0000-00003E150000}"/>
    <cellStyle name="Calculation 3 3 3 6" xfId="16793" xr:uid="{00000000-0005-0000-0000-00003F150000}"/>
    <cellStyle name="Calculation 3 3 3 7" xfId="16794" xr:uid="{00000000-0005-0000-0000-000040150000}"/>
    <cellStyle name="Calculation 3 3 30" xfId="507" xr:uid="{00000000-0005-0000-0000-000041150000}"/>
    <cellStyle name="Calculation 3 3 30 2" xfId="12310" xr:uid="{00000000-0005-0000-0000-000042150000}"/>
    <cellStyle name="Calculation 3 3 30 2 2" xfId="16795" xr:uid="{00000000-0005-0000-0000-000043150000}"/>
    <cellStyle name="Calculation 3 3 30 2 3" xfId="16796" xr:uid="{00000000-0005-0000-0000-000044150000}"/>
    <cellStyle name="Calculation 3 3 30 2 4" xfId="16797" xr:uid="{00000000-0005-0000-0000-000045150000}"/>
    <cellStyle name="Calculation 3 3 30 2 5" xfId="16798" xr:uid="{00000000-0005-0000-0000-000046150000}"/>
    <cellStyle name="Calculation 3 3 30 2 6" xfId="16799" xr:uid="{00000000-0005-0000-0000-000047150000}"/>
    <cellStyle name="Calculation 3 3 30 3" xfId="16800" xr:uid="{00000000-0005-0000-0000-000048150000}"/>
    <cellStyle name="Calculation 3 3 30 4" xfId="16801" xr:uid="{00000000-0005-0000-0000-000049150000}"/>
    <cellStyle name="Calculation 3 3 30 5" xfId="16802" xr:uid="{00000000-0005-0000-0000-00004A150000}"/>
    <cellStyle name="Calculation 3 3 30 6" xfId="16803" xr:uid="{00000000-0005-0000-0000-00004B150000}"/>
    <cellStyle name="Calculation 3 3 30 7" xfId="16804" xr:uid="{00000000-0005-0000-0000-00004C150000}"/>
    <cellStyle name="Calculation 3 3 31" xfId="508" xr:uid="{00000000-0005-0000-0000-00004D150000}"/>
    <cellStyle name="Calculation 3 3 31 2" xfId="12389" xr:uid="{00000000-0005-0000-0000-00004E150000}"/>
    <cellStyle name="Calculation 3 3 31 2 2" xfId="16805" xr:uid="{00000000-0005-0000-0000-00004F150000}"/>
    <cellStyle name="Calculation 3 3 31 2 3" xfId="16806" xr:uid="{00000000-0005-0000-0000-000050150000}"/>
    <cellStyle name="Calculation 3 3 31 2 4" xfId="16807" xr:uid="{00000000-0005-0000-0000-000051150000}"/>
    <cellStyle name="Calculation 3 3 31 2 5" xfId="16808" xr:uid="{00000000-0005-0000-0000-000052150000}"/>
    <cellStyle name="Calculation 3 3 31 2 6" xfId="16809" xr:uid="{00000000-0005-0000-0000-000053150000}"/>
    <cellStyle name="Calculation 3 3 31 3" xfId="16810" xr:uid="{00000000-0005-0000-0000-000054150000}"/>
    <cellStyle name="Calculation 3 3 31 4" xfId="16811" xr:uid="{00000000-0005-0000-0000-000055150000}"/>
    <cellStyle name="Calculation 3 3 31 5" xfId="16812" xr:uid="{00000000-0005-0000-0000-000056150000}"/>
    <cellStyle name="Calculation 3 3 31 6" xfId="16813" xr:uid="{00000000-0005-0000-0000-000057150000}"/>
    <cellStyle name="Calculation 3 3 31 7" xfId="16814" xr:uid="{00000000-0005-0000-0000-000058150000}"/>
    <cellStyle name="Calculation 3 3 32" xfId="509" xr:uid="{00000000-0005-0000-0000-000059150000}"/>
    <cellStyle name="Calculation 3 3 32 2" xfId="12468" xr:uid="{00000000-0005-0000-0000-00005A150000}"/>
    <cellStyle name="Calculation 3 3 32 2 2" xfId="16815" xr:uid="{00000000-0005-0000-0000-00005B150000}"/>
    <cellStyle name="Calculation 3 3 32 2 3" xfId="16816" xr:uid="{00000000-0005-0000-0000-00005C150000}"/>
    <cellStyle name="Calculation 3 3 32 2 4" xfId="16817" xr:uid="{00000000-0005-0000-0000-00005D150000}"/>
    <cellStyle name="Calculation 3 3 32 2 5" xfId="16818" xr:uid="{00000000-0005-0000-0000-00005E150000}"/>
    <cellStyle name="Calculation 3 3 32 2 6" xfId="16819" xr:uid="{00000000-0005-0000-0000-00005F150000}"/>
    <cellStyle name="Calculation 3 3 32 3" xfId="16820" xr:uid="{00000000-0005-0000-0000-000060150000}"/>
    <cellStyle name="Calculation 3 3 32 4" xfId="16821" xr:uid="{00000000-0005-0000-0000-000061150000}"/>
    <cellStyle name="Calculation 3 3 32 5" xfId="16822" xr:uid="{00000000-0005-0000-0000-000062150000}"/>
    <cellStyle name="Calculation 3 3 32 6" xfId="16823" xr:uid="{00000000-0005-0000-0000-000063150000}"/>
    <cellStyle name="Calculation 3 3 32 7" xfId="16824" xr:uid="{00000000-0005-0000-0000-000064150000}"/>
    <cellStyle name="Calculation 3 3 33" xfId="510" xr:uid="{00000000-0005-0000-0000-000065150000}"/>
    <cellStyle name="Calculation 3 3 33 2" xfId="12547" xr:uid="{00000000-0005-0000-0000-000066150000}"/>
    <cellStyle name="Calculation 3 3 33 2 2" xfId="16825" xr:uid="{00000000-0005-0000-0000-000067150000}"/>
    <cellStyle name="Calculation 3 3 33 2 3" xfId="16826" xr:uid="{00000000-0005-0000-0000-000068150000}"/>
    <cellStyle name="Calculation 3 3 33 2 4" xfId="16827" xr:uid="{00000000-0005-0000-0000-000069150000}"/>
    <cellStyle name="Calculation 3 3 33 2 5" xfId="16828" xr:uid="{00000000-0005-0000-0000-00006A150000}"/>
    <cellStyle name="Calculation 3 3 33 2 6" xfId="16829" xr:uid="{00000000-0005-0000-0000-00006B150000}"/>
    <cellStyle name="Calculation 3 3 33 3" xfId="16830" xr:uid="{00000000-0005-0000-0000-00006C150000}"/>
    <cellStyle name="Calculation 3 3 33 4" xfId="16831" xr:uid="{00000000-0005-0000-0000-00006D150000}"/>
    <cellStyle name="Calculation 3 3 33 5" xfId="16832" xr:uid="{00000000-0005-0000-0000-00006E150000}"/>
    <cellStyle name="Calculation 3 3 33 6" xfId="16833" xr:uid="{00000000-0005-0000-0000-00006F150000}"/>
    <cellStyle name="Calculation 3 3 33 7" xfId="16834" xr:uid="{00000000-0005-0000-0000-000070150000}"/>
    <cellStyle name="Calculation 3 3 34" xfId="511" xr:uid="{00000000-0005-0000-0000-000071150000}"/>
    <cellStyle name="Calculation 3 3 34 2" xfId="12626" xr:uid="{00000000-0005-0000-0000-000072150000}"/>
    <cellStyle name="Calculation 3 3 34 2 2" xfId="16835" xr:uid="{00000000-0005-0000-0000-000073150000}"/>
    <cellStyle name="Calculation 3 3 34 2 3" xfId="16836" xr:uid="{00000000-0005-0000-0000-000074150000}"/>
    <cellStyle name="Calculation 3 3 34 2 4" xfId="16837" xr:uid="{00000000-0005-0000-0000-000075150000}"/>
    <cellStyle name="Calculation 3 3 34 2 5" xfId="16838" xr:uid="{00000000-0005-0000-0000-000076150000}"/>
    <cellStyle name="Calculation 3 3 34 2 6" xfId="16839" xr:uid="{00000000-0005-0000-0000-000077150000}"/>
    <cellStyle name="Calculation 3 3 34 3" xfId="16840" xr:uid="{00000000-0005-0000-0000-000078150000}"/>
    <cellStyle name="Calculation 3 3 34 4" xfId="16841" xr:uid="{00000000-0005-0000-0000-000079150000}"/>
    <cellStyle name="Calculation 3 3 34 5" xfId="16842" xr:uid="{00000000-0005-0000-0000-00007A150000}"/>
    <cellStyle name="Calculation 3 3 34 6" xfId="16843" xr:uid="{00000000-0005-0000-0000-00007B150000}"/>
    <cellStyle name="Calculation 3 3 34 7" xfId="16844" xr:uid="{00000000-0005-0000-0000-00007C150000}"/>
    <cellStyle name="Calculation 3 3 35" xfId="512" xr:uid="{00000000-0005-0000-0000-00007D150000}"/>
    <cellStyle name="Calculation 3 3 35 2" xfId="12710" xr:uid="{00000000-0005-0000-0000-00007E150000}"/>
    <cellStyle name="Calculation 3 3 35 2 2" xfId="16845" xr:uid="{00000000-0005-0000-0000-00007F150000}"/>
    <cellStyle name="Calculation 3 3 35 2 3" xfId="16846" xr:uid="{00000000-0005-0000-0000-000080150000}"/>
    <cellStyle name="Calculation 3 3 35 2 4" xfId="16847" xr:uid="{00000000-0005-0000-0000-000081150000}"/>
    <cellStyle name="Calculation 3 3 35 2 5" xfId="16848" xr:uid="{00000000-0005-0000-0000-000082150000}"/>
    <cellStyle name="Calculation 3 3 35 2 6" xfId="16849" xr:uid="{00000000-0005-0000-0000-000083150000}"/>
    <cellStyle name="Calculation 3 3 35 3" xfId="16850" xr:uid="{00000000-0005-0000-0000-000084150000}"/>
    <cellStyle name="Calculation 3 3 35 4" xfId="16851" xr:uid="{00000000-0005-0000-0000-000085150000}"/>
    <cellStyle name="Calculation 3 3 35 5" xfId="16852" xr:uid="{00000000-0005-0000-0000-000086150000}"/>
    <cellStyle name="Calculation 3 3 35 6" xfId="16853" xr:uid="{00000000-0005-0000-0000-000087150000}"/>
    <cellStyle name="Calculation 3 3 36" xfId="3801" xr:uid="{00000000-0005-0000-0000-000088150000}"/>
    <cellStyle name="Calculation 3 3 36 2" xfId="16854" xr:uid="{00000000-0005-0000-0000-000089150000}"/>
    <cellStyle name="Calculation 3 3 36 3" xfId="16855" xr:uid="{00000000-0005-0000-0000-00008A150000}"/>
    <cellStyle name="Calculation 3 3 36 4" xfId="16856" xr:uid="{00000000-0005-0000-0000-00008B150000}"/>
    <cellStyle name="Calculation 3 3 36 5" xfId="16857" xr:uid="{00000000-0005-0000-0000-00008C150000}"/>
    <cellStyle name="Calculation 3 3 36 6" xfId="16858" xr:uid="{00000000-0005-0000-0000-00008D150000}"/>
    <cellStyle name="Calculation 3 3 37" xfId="9775" xr:uid="{00000000-0005-0000-0000-00008E150000}"/>
    <cellStyle name="Calculation 3 3 37 2" xfId="16859" xr:uid="{00000000-0005-0000-0000-00008F150000}"/>
    <cellStyle name="Calculation 3 3 37 3" xfId="16860" xr:uid="{00000000-0005-0000-0000-000090150000}"/>
    <cellStyle name="Calculation 3 3 37 4" xfId="16861" xr:uid="{00000000-0005-0000-0000-000091150000}"/>
    <cellStyle name="Calculation 3 3 37 5" xfId="16862" xr:uid="{00000000-0005-0000-0000-000092150000}"/>
    <cellStyle name="Calculation 3 3 37 6" xfId="16863" xr:uid="{00000000-0005-0000-0000-000093150000}"/>
    <cellStyle name="Calculation 3 3 38" xfId="16864" xr:uid="{00000000-0005-0000-0000-000094150000}"/>
    <cellStyle name="Calculation 3 3 39" xfId="16865" xr:uid="{00000000-0005-0000-0000-000095150000}"/>
    <cellStyle name="Calculation 3 3 4" xfId="513" xr:uid="{00000000-0005-0000-0000-000096150000}"/>
    <cellStyle name="Calculation 3 3 4 2" xfId="10079" xr:uid="{00000000-0005-0000-0000-000097150000}"/>
    <cellStyle name="Calculation 3 3 4 2 2" xfId="16866" xr:uid="{00000000-0005-0000-0000-000098150000}"/>
    <cellStyle name="Calculation 3 3 4 2 3" xfId="16867" xr:uid="{00000000-0005-0000-0000-000099150000}"/>
    <cellStyle name="Calculation 3 3 4 2 4" xfId="16868" xr:uid="{00000000-0005-0000-0000-00009A150000}"/>
    <cellStyle name="Calculation 3 3 4 2 5" xfId="16869" xr:uid="{00000000-0005-0000-0000-00009B150000}"/>
    <cellStyle name="Calculation 3 3 4 2 6" xfId="16870" xr:uid="{00000000-0005-0000-0000-00009C150000}"/>
    <cellStyle name="Calculation 3 3 4 3" xfId="16871" xr:uid="{00000000-0005-0000-0000-00009D150000}"/>
    <cellStyle name="Calculation 3 3 4 4" xfId="16872" xr:uid="{00000000-0005-0000-0000-00009E150000}"/>
    <cellStyle name="Calculation 3 3 4 5" xfId="16873" xr:uid="{00000000-0005-0000-0000-00009F150000}"/>
    <cellStyle name="Calculation 3 3 4 6" xfId="16874" xr:uid="{00000000-0005-0000-0000-0000A0150000}"/>
    <cellStyle name="Calculation 3 3 4 7" xfId="16875" xr:uid="{00000000-0005-0000-0000-0000A1150000}"/>
    <cellStyle name="Calculation 3 3 5" xfId="514" xr:uid="{00000000-0005-0000-0000-0000A2150000}"/>
    <cellStyle name="Calculation 3 3 5 2" xfId="10169" xr:uid="{00000000-0005-0000-0000-0000A3150000}"/>
    <cellStyle name="Calculation 3 3 5 2 2" xfId="16876" xr:uid="{00000000-0005-0000-0000-0000A4150000}"/>
    <cellStyle name="Calculation 3 3 5 2 3" xfId="16877" xr:uid="{00000000-0005-0000-0000-0000A5150000}"/>
    <cellStyle name="Calculation 3 3 5 2 4" xfId="16878" xr:uid="{00000000-0005-0000-0000-0000A6150000}"/>
    <cellStyle name="Calculation 3 3 5 2 5" xfId="16879" xr:uid="{00000000-0005-0000-0000-0000A7150000}"/>
    <cellStyle name="Calculation 3 3 5 2 6" xfId="16880" xr:uid="{00000000-0005-0000-0000-0000A8150000}"/>
    <cellStyle name="Calculation 3 3 5 3" xfId="16881" xr:uid="{00000000-0005-0000-0000-0000A9150000}"/>
    <cellStyle name="Calculation 3 3 5 4" xfId="16882" xr:uid="{00000000-0005-0000-0000-0000AA150000}"/>
    <cellStyle name="Calculation 3 3 5 5" xfId="16883" xr:uid="{00000000-0005-0000-0000-0000AB150000}"/>
    <cellStyle name="Calculation 3 3 5 6" xfId="16884" xr:uid="{00000000-0005-0000-0000-0000AC150000}"/>
    <cellStyle name="Calculation 3 3 5 7" xfId="16885" xr:uid="{00000000-0005-0000-0000-0000AD150000}"/>
    <cellStyle name="Calculation 3 3 6" xfId="515" xr:uid="{00000000-0005-0000-0000-0000AE150000}"/>
    <cellStyle name="Calculation 3 3 6 2" xfId="10255" xr:uid="{00000000-0005-0000-0000-0000AF150000}"/>
    <cellStyle name="Calculation 3 3 6 2 2" xfId="16886" xr:uid="{00000000-0005-0000-0000-0000B0150000}"/>
    <cellStyle name="Calculation 3 3 6 2 3" xfId="16887" xr:uid="{00000000-0005-0000-0000-0000B1150000}"/>
    <cellStyle name="Calculation 3 3 6 2 4" xfId="16888" xr:uid="{00000000-0005-0000-0000-0000B2150000}"/>
    <cellStyle name="Calculation 3 3 6 2 5" xfId="16889" xr:uid="{00000000-0005-0000-0000-0000B3150000}"/>
    <cellStyle name="Calculation 3 3 6 2 6" xfId="16890" xr:uid="{00000000-0005-0000-0000-0000B4150000}"/>
    <cellStyle name="Calculation 3 3 6 3" xfId="16891" xr:uid="{00000000-0005-0000-0000-0000B5150000}"/>
    <cellStyle name="Calculation 3 3 6 4" xfId="16892" xr:uid="{00000000-0005-0000-0000-0000B6150000}"/>
    <cellStyle name="Calculation 3 3 6 5" xfId="16893" xr:uid="{00000000-0005-0000-0000-0000B7150000}"/>
    <cellStyle name="Calculation 3 3 6 6" xfId="16894" xr:uid="{00000000-0005-0000-0000-0000B8150000}"/>
    <cellStyle name="Calculation 3 3 6 7" xfId="16895" xr:uid="{00000000-0005-0000-0000-0000B9150000}"/>
    <cellStyle name="Calculation 3 3 7" xfId="516" xr:uid="{00000000-0005-0000-0000-0000BA150000}"/>
    <cellStyle name="Calculation 3 3 7 2" xfId="10343" xr:uid="{00000000-0005-0000-0000-0000BB150000}"/>
    <cellStyle name="Calculation 3 3 7 2 2" xfId="16896" xr:uid="{00000000-0005-0000-0000-0000BC150000}"/>
    <cellStyle name="Calculation 3 3 7 2 3" xfId="16897" xr:uid="{00000000-0005-0000-0000-0000BD150000}"/>
    <cellStyle name="Calculation 3 3 7 2 4" xfId="16898" xr:uid="{00000000-0005-0000-0000-0000BE150000}"/>
    <cellStyle name="Calculation 3 3 7 2 5" xfId="16899" xr:uid="{00000000-0005-0000-0000-0000BF150000}"/>
    <cellStyle name="Calculation 3 3 7 2 6" xfId="16900" xr:uid="{00000000-0005-0000-0000-0000C0150000}"/>
    <cellStyle name="Calculation 3 3 7 3" xfId="16901" xr:uid="{00000000-0005-0000-0000-0000C1150000}"/>
    <cellStyle name="Calculation 3 3 7 4" xfId="16902" xr:uid="{00000000-0005-0000-0000-0000C2150000}"/>
    <cellStyle name="Calculation 3 3 7 5" xfId="16903" xr:uid="{00000000-0005-0000-0000-0000C3150000}"/>
    <cellStyle name="Calculation 3 3 7 6" xfId="16904" xr:uid="{00000000-0005-0000-0000-0000C4150000}"/>
    <cellStyle name="Calculation 3 3 7 7" xfId="16905" xr:uid="{00000000-0005-0000-0000-0000C5150000}"/>
    <cellStyle name="Calculation 3 3 8" xfId="517" xr:uid="{00000000-0005-0000-0000-0000C6150000}"/>
    <cellStyle name="Calculation 3 3 8 2" xfId="10430" xr:uid="{00000000-0005-0000-0000-0000C7150000}"/>
    <cellStyle name="Calculation 3 3 8 2 2" xfId="16906" xr:uid="{00000000-0005-0000-0000-0000C8150000}"/>
    <cellStyle name="Calculation 3 3 8 2 3" xfId="16907" xr:uid="{00000000-0005-0000-0000-0000C9150000}"/>
    <cellStyle name="Calculation 3 3 8 2 4" xfId="16908" xr:uid="{00000000-0005-0000-0000-0000CA150000}"/>
    <cellStyle name="Calculation 3 3 8 2 5" xfId="16909" xr:uid="{00000000-0005-0000-0000-0000CB150000}"/>
    <cellStyle name="Calculation 3 3 8 2 6" xfId="16910" xr:uid="{00000000-0005-0000-0000-0000CC150000}"/>
    <cellStyle name="Calculation 3 3 8 3" xfId="16911" xr:uid="{00000000-0005-0000-0000-0000CD150000}"/>
    <cellStyle name="Calculation 3 3 8 4" xfId="16912" xr:uid="{00000000-0005-0000-0000-0000CE150000}"/>
    <cellStyle name="Calculation 3 3 8 5" xfId="16913" xr:uid="{00000000-0005-0000-0000-0000CF150000}"/>
    <cellStyle name="Calculation 3 3 8 6" xfId="16914" xr:uid="{00000000-0005-0000-0000-0000D0150000}"/>
    <cellStyle name="Calculation 3 3 8 7" xfId="16915" xr:uid="{00000000-0005-0000-0000-0000D1150000}"/>
    <cellStyle name="Calculation 3 3 9" xfId="518" xr:uid="{00000000-0005-0000-0000-0000D2150000}"/>
    <cellStyle name="Calculation 3 3 9 2" xfId="10519" xr:uid="{00000000-0005-0000-0000-0000D3150000}"/>
    <cellStyle name="Calculation 3 3 9 2 2" xfId="16916" xr:uid="{00000000-0005-0000-0000-0000D4150000}"/>
    <cellStyle name="Calculation 3 3 9 2 3" xfId="16917" xr:uid="{00000000-0005-0000-0000-0000D5150000}"/>
    <cellStyle name="Calculation 3 3 9 2 4" xfId="16918" xr:uid="{00000000-0005-0000-0000-0000D6150000}"/>
    <cellStyle name="Calculation 3 3 9 2 5" xfId="16919" xr:uid="{00000000-0005-0000-0000-0000D7150000}"/>
    <cellStyle name="Calculation 3 3 9 2 6" xfId="16920" xr:uid="{00000000-0005-0000-0000-0000D8150000}"/>
    <cellStyle name="Calculation 3 3 9 3" xfId="16921" xr:uid="{00000000-0005-0000-0000-0000D9150000}"/>
    <cellStyle name="Calculation 3 3 9 4" xfId="16922" xr:uid="{00000000-0005-0000-0000-0000DA150000}"/>
    <cellStyle name="Calculation 3 3 9 5" xfId="16923" xr:uid="{00000000-0005-0000-0000-0000DB150000}"/>
    <cellStyle name="Calculation 3 3 9 6" xfId="16924" xr:uid="{00000000-0005-0000-0000-0000DC150000}"/>
    <cellStyle name="Calculation 3 3 9 7" xfId="16925" xr:uid="{00000000-0005-0000-0000-0000DD150000}"/>
    <cellStyle name="Calculation 3 30" xfId="519" xr:uid="{00000000-0005-0000-0000-0000DE150000}"/>
    <cellStyle name="Calculation 3 30 2" xfId="11023" xr:uid="{00000000-0005-0000-0000-0000DF150000}"/>
    <cellStyle name="Calculation 3 30 2 2" xfId="16926" xr:uid="{00000000-0005-0000-0000-0000E0150000}"/>
    <cellStyle name="Calculation 3 30 2 3" xfId="16927" xr:uid="{00000000-0005-0000-0000-0000E1150000}"/>
    <cellStyle name="Calculation 3 30 2 4" xfId="16928" xr:uid="{00000000-0005-0000-0000-0000E2150000}"/>
    <cellStyle name="Calculation 3 30 2 5" xfId="16929" xr:uid="{00000000-0005-0000-0000-0000E3150000}"/>
    <cellStyle name="Calculation 3 30 2 6" xfId="16930" xr:uid="{00000000-0005-0000-0000-0000E4150000}"/>
    <cellStyle name="Calculation 3 30 3" xfId="16931" xr:uid="{00000000-0005-0000-0000-0000E5150000}"/>
    <cellStyle name="Calculation 3 30 4" xfId="16932" xr:uid="{00000000-0005-0000-0000-0000E6150000}"/>
    <cellStyle name="Calculation 3 30 5" xfId="16933" xr:uid="{00000000-0005-0000-0000-0000E7150000}"/>
    <cellStyle name="Calculation 3 30 6" xfId="16934" xr:uid="{00000000-0005-0000-0000-0000E8150000}"/>
    <cellStyle name="Calculation 3 30 7" xfId="16935" xr:uid="{00000000-0005-0000-0000-0000E9150000}"/>
    <cellStyle name="Calculation 3 31" xfId="520" xr:uid="{00000000-0005-0000-0000-0000EA150000}"/>
    <cellStyle name="Calculation 3 31 2" xfId="9711" xr:uid="{00000000-0005-0000-0000-0000EB150000}"/>
    <cellStyle name="Calculation 3 31 2 2" xfId="16936" xr:uid="{00000000-0005-0000-0000-0000EC150000}"/>
    <cellStyle name="Calculation 3 31 2 3" xfId="16937" xr:uid="{00000000-0005-0000-0000-0000ED150000}"/>
    <cellStyle name="Calculation 3 31 2 4" xfId="16938" xr:uid="{00000000-0005-0000-0000-0000EE150000}"/>
    <cellStyle name="Calculation 3 31 2 5" xfId="16939" xr:uid="{00000000-0005-0000-0000-0000EF150000}"/>
    <cellStyle name="Calculation 3 31 2 6" xfId="16940" xr:uid="{00000000-0005-0000-0000-0000F0150000}"/>
    <cellStyle name="Calculation 3 31 3" xfId="16941" xr:uid="{00000000-0005-0000-0000-0000F1150000}"/>
    <cellStyle name="Calculation 3 31 4" xfId="16942" xr:uid="{00000000-0005-0000-0000-0000F2150000}"/>
    <cellStyle name="Calculation 3 31 5" xfId="16943" xr:uid="{00000000-0005-0000-0000-0000F3150000}"/>
    <cellStyle name="Calculation 3 31 6" xfId="16944" xr:uid="{00000000-0005-0000-0000-0000F4150000}"/>
    <cellStyle name="Calculation 3 31 7" xfId="16945" xr:uid="{00000000-0005-0000-0000-0000F5150000}"/>
    <cellStyle name="Calculation 3 32" xfId="521" xr:uid="{00000000-0005-0000-0000-0000F6150000}"/>
    <cellStyle name="Calculation 3 32 2" xfId="9860" xr:uid="{00000000-0005-0000-0000-0000F7150000}"/>
    <cellStyle name="Calculation 3 32 2 2" xfId="16946" xr:uid="{00000000-0005-0000-0000-0000F8150000}"/>
    <cellStyle name="Calculation 3 32 2 3" xfId="16947" xr:uid="{00000000-0005-0000-0000-0000F9150000}"/>
    <cellStyle name="Calculation 3 32 2 4" xfId="16948" xr:uid="{00000000-0005-0000-0000-0000FA150000}"/>
    <cellStyle name="Calculation 3 32 2 5" xfId="16949" xr:uid="{00000000-0005-0000-0000-0000FB150000}"/>
    <cellStyle name="Calculation 3 32 2 6" xfId="16950" xr:uid="{00000000-0005-0000-0000-0000FC150000}"/>
    <cellStyle name="Calculation 3 32 3" xfId="16951" xr:uid="{00000000-0005-0000-0000-0000FD150000}"/>
    <cellStyle name="Calculation 3 32 4" xfId="16952" xr:uid="{00000000-0005-0000-0000-0000FE150000}"/>
    <cellStyle name="Calculation 3 32 5" xfId="16953" xr:uid="{00000000-0005-0000-0000-0000FF150000}"/>
    <cellStyle name="Calculation 3 32 6" xfId="16954" xr:uid="{00000000-0005-0000-0000-000000160000}"/>
    <cellStyle name="Calculation 3 32 7" xfId="16955" xr:uid="{00000000-0005-0000-0000-000001160000}"/>
    <cellStyle name="Calculation 3 33" xfId="522" xr:uid="{00000000-0005-0000-0000-000002160000}"/>
    <cellStyle name="Calculation 3 33 2" xfId="9904" xr:uid="{00000000-0005-0000-0000-000003160000}"/>
    <cellStyle name="Calculation 3 33 2 2" xfId="16956" xr:uid="{00000000-0005-0000-0000-000004160000}"/>
    <cellStyle name="Calculation 3 33 2 3" xfId="16957" xr:uid="{00000000-0005-0000-0000-000005160000}"/>
    <cellStyle name="Calculation 3 33 2 4" xfId="16958" xr:uid="{00000000-0005-0000-0000-000006160000}"/>
    <cellStyle name="Calculation 3 33 2 5" xfId="16959" xr:uid="{00000000-0005-0000-0000-000007160000}"/>
    <cellStyle name="Calculation 3 33 2 6" xfId="16960" xr:uid="{00000000-0005-0000-0000-000008160000}"/>
    <cellStyle name="Calculation 3 33 3" xfId="16961" xr:uid="{00000000-0005-0000-0000-000009160000}"/>
    <cellStyle name="Calculation 3 33 4" xfId="16962" xr:uid="{00000000-0005-0000-0000-00000A160000}"/>
    <cellStyle name="Calculation 3 33 5" xfId="16963" xr:uid="{00000000-0005-0000-0000-00000B160000}"/>
    <cellStyle name="Calculation 3 33 6" xfId="16964" xr:uid="{00000000-0005-0000-0000-00000C160000}"/>
    <cellStyle name="Calculation 3 33 7" xfId="16965" xr:uid="{00000000-0005-0000-0000-00000D160000}"/>
    <cellStyle name="Calculation 3 34" xfId="523" xr:uid="{00000000-0005-0000-0000-00000E160000}"/>
    <cellStyle name="Calculation 3 34 2" xfId="12127" xr:uid="{00000000-0005-0000-0000-00000F160000}"/>
    <cellStyle name="Calculation 3 34 2 2" xfId="16966" xr:uid="{00000000-0005-0000-0000-000010160000}"/>
    <cellStyle name="Calculation 3 34 2 3" xfId="16967" xr:uid="{00000000-0005-0000-0000-000011160000}"/>
    <cellStyle name="Calculation 3 34 2 4" xfId="16968" xr:uid="{00000000-0005-0000-0000-000012160000}"/>
    <cellStyle name="Calculation 3 34 2 5" xfId="16969" xr:uid="{00000000-0005-0000-0000-000013160000}"/>
    <cellStyle name="Calculation 3 34 2 6" xfId="16970" xr:uid="{00000000-0005-0000-0000-000014160000}"/>
    <cellStyle name="Calculation 3 34 3" xfId="16971" xr:uid="{00000000-0005-0000-0000-000015160000}"/>
    <cellStyle name="Calculation 3 34 4" xfId="16972" xr:uid="{00000000-0005-0000-0000-000016160000}"/>
    <cellStyle name="Calculation 3 34 5" xfId="16973" xr:uid="{00000000-0005-0000-0000-000017160000}"/>
    <cellStyle name="Calculation 3 34 6" xfId="16974" xr:uid="{00000000-0005-0000-0000-000018160000}"/>
    <cellStyle name="Calculation 3 34 7" xfId="16975" xr:uid="{00000000-0005-0000-0000-000019160000}"/>
    <cellStyle name="Calculation 3 35" xfId="524" xr:uid="{00000000-0005-0000-0000-00001A160000}"/>
    <cellStyle name="Calculation 3 35 2" xfId="12209" xr:uid="{00000000-0005-0000-0000-00001B160000}"/>
    <cellStyle name="Calculation 3 35 2 2" xfId="16976" xr:uid="{00000000-0005-0000-0000-00001C160000}"/>
    <cellStyle name="Calculation 3 35 2 3" xfId="16977" xr:uid="{00000000-0005-0000-0000-00001D160000}"/>
    <cellStyle name="Calculation 3 35 2 4" xfId="16978" xr:uid="{00000000-0005-0000-0000-00001E160000}"/>
    <cellStyle name="Calculation 3 35 2 5" xfId="16979" xr:uid="{00000000-0005-0000-0000-00001F160000}"/>
    <cellStyle name="Calculation 3 35 2 6" xfId="16980" xr:uid="{00000000-0005-0000-0000-000020160000}"/>
    <cellStyle name="Calculation 3 35 3" xfId="16981" xr:uid="{00000000-0005-0000-0000-000021160000}"/>
    <cellStyle name="Calculation 3 35 4" xfId="16982" xr:uid="{00000000-0005-0000-0000-000022160000}"/>
    <cellStyle name="Calculation 3 35 5" xfId="16983" xr:uid="{00000000-0005-0000-0000-000023160000}"/>
    <cellStyle name="Calculation 3 35 6" xfId="16984" xr:uid="{00000000-0005-0000-0000-000024160000}"/>
    <cellStyle name="Calculation 3 35 7" xfId="16985" xr:uid="{00000000-0005-0000-0000-000025160000}"/>
    <cellStyle name="Calculation 3 36" xfId="525" xr:uid="{00000000-0005-0000-0000-000026160000}"/>
    <cellStyle name="Calculation 3 36 2" xfId="10319" xr:uid="{00000000-0005-0000-0000-000027160000}"/>
    <cellStyle name="Calculation 3 36 2 2" xfId="16986" xr:uid="{00000000-0005-0000-0000-000028160000}"/>
    <cellStyle name="Calculation 3 36 2 3" xfId="16987" xr:uid="{00000000-0005-0000-0000-000029160000}"/>
    <cellStyle name="Calculation 3 36 2 4" xfId="16988" xr:uid="{00000000-0005-0000-0000-00002A160000}"/>
    <cellStyle name="Calculation 3 36 2 5" xfId="16989" xr:uid="{00000000-0005-0000-0000-00002B160000}"/>
    <cellStyle name="Calculation 3 36 2 6" xfId="16990" xr:uid="{00000000-0005-0000-0000-00002C160000}"/>
    <cellStyle name="Calculation 3 36 3" xfId="16991" xr:uid="{00000000-0005-0000-0000-00002D160000}"/>
    <cellStyle name="Calculation 3 36 4" xfId="16992" xr:uid="{00000000-0005-0000-0000-00002E160000}"/>
    <cellStyle name="Calculation 3 36 5" xfId="16993" xr:uid="{00000000-0005-0000-0000-00002F160000}"/>
    <cellStyle name="Calculation 3 36 6" xfId="16994" xr:uid="{00000000-0005-0000-0000-000030160000}"/>
    <cellStyle name="Calculation 3 36 7" xfId="16995" xr:uid="{00000000-0005-0000-0000-000031160000}"/>
    <cellStyle name="Calculation 3 37" xfId="526" xr:uid="{00000000-0005-0000-0000-000032160000}"/>
    <cellStyle name="Calculation 3 37 2" xfId="11218" xr:uid="{00000000-0005-0000-0000-000033160000}"/>
    <cellStyle name="Calculation 3 37 2 2" xfId="16996" xr:uid="{00000000-0005-0000-0000-000034160000}"/>
    <cellStyle name="Calculation 3 37 2 3" xfId="16997" xr:uid="{00000000-0005-0000-0000-000035160000}"/>
    <cellStyle name="Calculation 3 37 2 4" xfId="16998" xr:uid="{00000000-0005-0000-0000-000036160000}"/>
    <cellStyle name="Calculation 3 37 2 5" xfId="16999" xr:uid="{00000000-0005-0000-0000-000037160000}"/>
    <cellStyle name="Calculation 3 37 2 6" xfId="17000" xr:uid="{00000000-0005-0000-0000-000038160000}"/>
    <cellStyle name="Calculation 3 37 3" xfId="17001" xr:uid="{00000000-0005-0000-0000-000039160000}"/>
    <cellStyle name="Calculation 3 37 4" xfId="17002" xr:uid="{00000000-0005-0000-0000-00003A160000}"/>
    <cellStyle name="Calculation 3 37 5" xfId="17003" xr:uid="{00000000-0005-0000-0000-00003B160000}"/>
    <cellStyle name="Calculation 3 37 6" xfId="17004" xr:uid="{00000000-0005-0000-0000-00003C160000}"/>
    <cellStyle name="Calculation 3 37 7" xfId="17005" xr:uid="{00000000-0005-0000-0000-00003D160000}"/>
    <cellStyle name="Calculation 3 38" xfId="527" xr:uid="{00000000-0005-0000-0000-00003E160000}"/>
    <cellStyle name="Calculation 3 38 2" xfId="11795" xr:uid="{00000000-0005-0000-0000-00003F160000}"/>
    <cellStyle name="Calculation 3 38 2 2" xfId="17006" xr:uid="{00000000-0005-0000-0000-000040160000}"/>
    <cellStyle name="Calculation 3 38 2 3" xfId="17007" xr:uid="{00000000-0005-0000-0000-000041160000}"/>
    <cellStyle name="Calculation 3 38 2 4" xfId="17008" xr:uid="{00000000-0005-0000-0000-000042160000}"/>
    <cellStyle name="Calculation 3 38 2 5" xfId="17009" xr:uid="{00000000-0005-0000-0000-000043160000}"/>
    <cellStyle name="Calculation 3 38 2 6" xfId="17010" xr:uid="{00000000-0005-0000-0000-000044160000}"/>
    <cellStyle name="Calculation 3 38 3" xfId="17011" xr:uid="{00000000-0005-0000-0000-000045160000}"/>
    <cellStyle name="Calculation 3 38 4" xfId="17012" xr:uid="{00000000-0005-0000-0000-000046160000}"/>
    <cellStyle name="Calculation 3 38 5" xfId="17013" xr:uid="{00000000-0005-0000-0000-000047160000}"/>
    <cellStyle name="Calculation 3 38 6" xfId="17014" xr:uid="{00000000-0005-0000-0000-000048160000}"/>
    <cellStyle name="Calculation 3 39" xfId="528" xr:uid="{00000000-0005-0000-0000-000049160000}"/>
    <cellStyle name="Calculation 3 39 2" xfId="17015" xr:uid="{00000000-0005-0000-0000-00004A160000}"/>
    <cellStyle name="Calculation 3 39 3" xfId="17016" xr:uid="{00000000-0005-0000-0000-00004B160000}"/>
    <cellStyle name="Calculation 3 39 4" xfId="17017" xr:uid="{00000000-0005-0000-0000-00004C160000}"/>
    <cellStyle name="Calculation 3 39 5" xfId="17018" xr:uid="{00000000-0005-0000-0000-00004D160000}"/>
    <cellStyle name="Calculation 3 39 6" xfId="17019" xr:uid="{00000000-0005-0000-0000-00004E160000}"/>
    <cellStyle name="Calculation 3 4" xfId="529" xr:uid="{00000000-0005-0000-0000-00004F160000}"/>
    <cellStyle name="Calculation 3 4 10" xfId="530" xr:uid="{00000000-0005-0000-0000-000050160000}"/>
    <cellStyle name="Calculation 3 4 10 2" xfId="10677" xr:uid="{00000000-0005-0000-0000-000051160000}"/>
    <cellStyle name="Calculation 3 4 10 2 2" xfId="17020" xr:uid="{00000000-0005-0000-0000-000052160000}"/>
    <cellStyle name="Calculation 3 4 10 2 3" xfId="17021" xr:uid="{00000000-0005-0000-0000-000053160000}"/>
    <cellStyle name="Calculation 3 4 10 2 4" xfId="17022" xr:uid="{00000000-0005-0000-0000-000054160000}"/>
    <cellStyle name="Calculation 3 4 10 2 5" xfId="17023" xr:uid="{00000000-0005-0000-0000-000055160000}"/>
    <cellStyle name="Calculation 3 4 10 2 6" xfId="17024" xr:uid="{00000000-0005-0000-0000-000056160000}"/>
    <cellStyle name="Calculation 3 4 10 3" xfId="17025" xr:uid="{00000000-0005-0000-0000-000057160000}"/>
    <cellStyle name="Calculation 3 4 10 4" xfId="17026" xr:uid="{00000000-0005-0000-0000-000058160000}"/>
    <cellStyle name="Calculation 3 4 10 5" xfId="17027" xr:uid="{00000000-0005-0000-0000-000059160000}"/>
    <cellStyle name="Calculation 3 4 10 6" xfId="17028" xr:uid="{00000000-0005-0000-0000-00005A160000}"/>
    <cellStyle name="Calculation 3 4 10 7" xfId="17029" xr:uid="{00000000-0005-0000-0000-00005B160000}"/>
    <cellStyle name="Calculation 3 4 11" xfId="531" xr:uid="{00000000-0005-0000-0000-00005C160000}"/>
    <cellStyle name="Calculation 3 4 11 2" xfId="10768" xr:uid="{00000000-0005-0000-0000-00005D160000}"/>
    <cellStyle name="Calculation 3 4 11 2 2" xfId="17030" xr:uid="{00000000-0005-0000-0000-00005E160000}"/>
    <cellStyle name="Calculation 3 4 11 2 3" xfId="17031" xr:uid="{00000000-0005-0000-0000-00005F160000}"/>
    <cellStyle name="Calculation 3 4 11 2 4" xfId="17032" xr:uid="{00000000-0005-0000-0000-000060160000}"/>
    <cellStyle name="Calculation 3 4 11 2 5" xfId="17033" xr:uid="{00000000-0005-0000-0000-000061160000}"/>
    <cellStyle name="Calculation 3 4 11 2 6" xfId="17034" xr:uid="{00000000-0005-0000-0000-000062160000}"/>
    <cellStyle name="Calculation 3 4 11 3" xfId="17035" xr:uid="{00000000-0005-0000-0000-000063160000}"/>
    <cellStyle name="Calculation 3 4 11 4" xfId="17036" xr:uid="{00000000-0005-0000-0000-000064160000}"/>
    <cellStyle name="Calculation 3 4 11 5" xfId="17037" xr:uid="{00000000-0005-0000-0000-000065160000}"/>
    <cellStyle name="Calculation 3 4 11 6" xfId="17038" xr:uid="{00000000-0005-0000-0000-000066160000}"/>
    <cellStyle name="Calculation 3 4 11 7" xfId="17039" xr:uid="{00000000-0005-0000-0000-000067160000}"/>
    <cellStyle name="Calculation 3 4 12" xfId="532" xr:uid="{00000000-0005-0000-0000-000068160000}"/>
    <cellStyle name="Calculation 3 4 12 2" xfId="10855" xr:uid="{00000000-0005-0000-0000-000069160000}"/>
    <cellStyle name="Calculation 3 4 12 2 2" xfId="17040" xr:uid="{00000000-0005-0000-0000-00006A160000}"/>
    <cellStyle name="Calculation 3 4 12 2 3" xfId="17041" xr:uid="{00000000-0005-0000-0000-00006B160000}"/>
    <cellStyle name="Calculation 3 4 12 2 4" xfId="17042" xr:uid="{00000000-0005-0000-0000-00006C160000}"/>
    <cellStyle name="Calculation 3 4 12 2 5" xfId="17043" xr:uid="{00000000-0005-0000-0000-00006D160000}"/>
    <cellStyle name="Calculation 3 4 12 2 6" xfId="17044" xr:uid="{00000000-0005-0000-0000-00006E160000}"/>
    <cellStyle name="Calculation 3 4 12 3" xfId="17045" xr:uid="{00000000-0005-0000-0000-00006F160000}"/>
    <cellStyle name="Calculation 3 4 12 4" xfId="17046" xr:uid="{00000000-0005-0000-0000-000070160000}"/>
    <cellStyle name="Calculation 3 4 12 5" xfId="17047" xr:uid="{00000000-0005-0000-0000-000071160000}"/>
    <cellStyle name="Calculation 3 4 12 6" xfId="17048" xr:uid="{00000000-0005-0000-0000-000072160000}"/>
    <cellStyle name="Calculation 3 4 12 7" xfId="17049" xr:uid="{00000000-0005-0000-0000-000073160000}"/>
    <cellStyle name="Calculation 3 4 13" xfId="533" xr:uid="{00000000-0005-0000-0000-000074160000}"/>
    <cellStyle name="Calculation 3 4 13 2" xfId="10944" xr:uid="{00000000-0005-0000-0000-000075160000}"/>
    <cellStyle name="Calculation 3 4 13 2 2" xfId="17050" xr:uid="{00000000-0005-0000-0000-000076160000}"/>
    <cellStyle name="Calculation 3 4 13 2 3" xfId="17051" xr:uid="{00000000-0005-0000-0000-000077160000}"/>
    <cellStyle name="Calculation 3 4 13 2 4" xfId="17052" xr:uid="{00000000-0005-0000-0000-000078160000}"/>
    <cellStyle name="Calculation 3 4 13 2 5" xfId="17053" xr:uid="{00000000-0005-0000-0000-000079160000}"/>
    <cellStyle name="Calculation 3 4 13 2 6" xfId="17054" xr:uid="{00000000-0005-0000-0000-00007A160000}"/>
    <cellStyle name="Calculation 3 4 13 3" xfId="17055" xr:uid="{00000000-0005-0000-0000-00007B160000}"/>
    <cellStyle name="Calculation 3 4 13 4" xfId="17056" xr:uid="{00000000-0005-0000-0000-00007C160000}"/>
    <cellStyle name="Calculation 3 4 13 5" xfId="17057" xr:uid="{00000000-0005-0000-0000-00007D160000}"/>
    <cellStyle name="Calculation 3 4 13 6" xfId="17058" xr:uid="{00000000-0005-0000-0000-00007E160000}"/>
    <cellStyle name="Calculation 3 4 13 7" xfId="17059" xr:uid="{00000000-0005-0000-0000-00007F160000}"/>
    <cellStyle name="Calculation 3 4 14" xfId="534" xr:uid="{00000000-0005-0000-0000-000080160000}"/>
    <cellStyle name="Calculation 3 4 14 2" xfId="11036" xr:uid="{00000000-0005-0000-0000-000081160000}"/>
    <cellStyle name="Calculation 3 4 14 2 2" xfId="17060" xr:uid="{00000000-0005-0000-0000-000082160000}"/>
    <cellStyle name="Calculation 3 4 14 2 3" xfId="17061" xr:uid="{00000000-0005-0000-0000-000083160000}"/>
    <cellStyle name="Calculation 3 4 14 2 4" xfId="17062" xr:uid="{00000000-0005-0000-0000-000084160000}"/>
    <cellStyle name="Calculation 3 4 14 2 5" xfId="17063" xr:uid="{00000000-0005-0000-0000-000085160000}"/>
    <cellStyle name="Calculation 3 4 14 2 6" xfId="17064" xr:uid="{00000000-0005-0000-0000-000086160000}"/>
    <cellStyle name="Calculation 3 4 14 3" xfId="17065" xr:uid="{00000000-0005-0000-0000-000087160000}"/>
    <cellStyle name="Calculation 3 4 14 4" xfId="17066" xr:uid="{00000000-0005-0000-0000-000088160000}"/>
    <cellStyle name="Calculation 3 4 14 5" xfId="17067" xr:uid="{00000000-0005-0000-0000-000089160000}"/>
    <cellStyle name="Calculation 3 4 14 6" xfId="17068" xr:uid="{00000000-0005-0000-0000-00008A160000}"/>
    <cellStyle name="Calculation 3 4 14 7" xfId="17069" xr:uid="{00000000-0005-0000-0000-00008B160000}"/>
    <cellStyle name="Calculation 3 4 15" xfId="535" xr:uid="{00000000-0005-0000-0000-00008C160000}"/>
    <cellStyle name="Calculation 3 4 15 2" xfId="11119" xr:uid="{00000000-0005-0000-0000-00008D160000}"/>
    <cellStyle name="Calculation 3 4 15 2 2" xfId="17070" xr:uid="{00000000-0005-0000-0000-00008E160000}"/>
    <cellStyle name="Calculation 3 4 15 2 3" xfId="17071" xr:uid="{00000000-0005-0000-0000-00008F160000}"/>
    <cellStyle name="Calculation 3 4 15 2 4" xfId="17072" xr:uid="{00000000-0005-0000-0000-000090160000}"/>
    <cellStyle name="Calculation 3 4 15 2 5" xfId="17073" xr:uid="{00000000-0005-0000-0000-000091160000}"/>
    <cellStyle name="Calculation 3 4 15 2 6" xfId="17074" xr:uid="{00000000-0005-0000-0000-000092160000}"/>
    <cellStyle name="Calculation 3 4 15 3" xfId="17075" xr:uid="{00000000-0005-0000-0000-000093160000}"/>
    <cellStyle name="Calculation 3 4 15 4" xfId="17076" xr:uid="{00000000-0005-0000-0000-000094160000}"/>
    <cellStyle name="Calculation 3 4 15 5" xfId="17077" xr:uid="{00000000-0005-0000-0000-000095160000}"/>
    <cellStyle name="Calculation 3 4 15 6" xfId="17078" xr:uid="{00000000-0005-0000-0000-000096160000}"/>
    <cellStyle name="Calculation 3 4 15 7" xfId="17079" xr:uid="{00000000-0005-0000-0000-000097160000}"/>
    <cellStyle name="Calculation 3 4 16" xfId="536" xr:uid="{00000000-0005-0000-0000-000098160000}"/>
    <cellStyle name="Calculation 3 4 16 2" xfId="11208" xr:uid="{00000000-0005-0000-0000-000099160000}"/>
    <cellStyle name="Calculation 3 4 16 2 2" xfId="17080" xr:uid="{00000000-0005-0000-0000-00009A160000}"/>
    <cellStyle name="Calculation 3 4 16 2 3" xfId="17081" xr:uid="{00000000-0005-0000-0000-00009B160000}"/>
    <cellStyle name="Calculation 3 4 16 2 4" xfId="17082" xr:uid="{00000000-0005-0000-0000-00009C160000}"/>
    <cellStyle name="Calculation 3 4 16 2 5" xfId="17083" xr:uid="{00000000-0005-0000-0000-00009D160000}"/>
    <cellStyle name="Calculation 3 4 16 2 6" xfId="17084" xr:uid="{00000000-0005-0000-0000-00009E160000}"/>
    <cellStyle name="Calculation 3 4 16 3" xfId="17085" xr:uid="{00000000-0005-0000-0000-00009F160000}"/>
    <cellStyle name="Calculation 3 4 16 4" xfId="17086" xr:uid="{00000000-0005-0000-0000-0000A0160000}"/>
    <cellStyle name="Calculation 3 4 16 5" xfId="17087" xr:uid="{00000000-0005-0000-0000-0000A1160000}"/>
    <cellStyle name="Calculation 3 4 16 6" xfId="17088" xr:uid="{00000000-0005-0000-0000-0000A2160000}"/>
    <cellStyle name="Calculation 3 4 16 7" xfId="17089" xr:uid="{00000000-0005-0000-0000-0000A3160000}"/>
    <cellStyle name="Calculation 3 4 17" xfId="537" xr:uid="{00000000-0005-0000-0000-0000A4160000}"/>
    <cellStyle name="Calculation 3 4 17 2" xfId="11294" xr:uid="{00000000-0005-0000-0000-0000A5160000}"/>
    <cellStyle name="Calculation 3 4 17 2 2" xfId="17090" xr:uid="{00000000-0005-0000-0000-0000A6160000}"/>
    <cellStyle name="Calculation 3 4 17 2 3" xfId="17091" xr:uid="{00000000-0005-0000-0000-0000A7160000}"/>
    <cellStyle name="Calculation 3 4 17 2 4" xfId="17092" xr:uid="{00000000-0005-0000-0000-0000A8160000}"/>
    <cellStyle name="Calculation 3 4 17 2 5" xfId="17093" xr:uid="{00000000-0005-0000-0000-0000A9160000}"/>
    <cellStyle name="Calculation 3 4 17 2 6" xfId="17094" xr:uid="{00000000-0005-0000-0000-0000AA160000}"/>
    <cellStyle name="Calculation 3 4 17 3" xfId="17095" xr:uid="{00000000-0005-0000-0000-0000AB160000}"/>
    <cellStyle name="Calculation 3 4 17 4" xfId="17096" xr:uid="{00000000-0005-0000-0000-0000AC160000}"/>
    <cellStyle name="Calculation 3 4 17 5" xfId="17097" xr:uid="{00000000-0005-0000-0000-0000AD160000}"/>
    <cellStyle name="Calculation 3 4 17 6" xfId="17098" xr:uid="{00000000-0005-0000-0000-0000AE160000}"/>
    <cellStyle name="Calculation 3 4 17 7" xfId="17099" xr:uid="{00000000-0005-0000-0000-0000AF160000}"/>
    <cellStyle name="Calculation 3 4 18" xfId="538" xr:uid="{00000000-0005-0000-0000-0000B0160000}"/>
    <cellStyle name="Calculation 3 4 18 2" xfId="11381" xr:uid="{00000000-0005-0000-0000-0000B1160000}"/>
    <cellStyle name="Calculation 3 4 18 2 2" xfId="17100" xr:uid="{00000000-0005-0000-0000-0000B2160000}"/>
    <cellStyle name="Calculation 3 4 18 2 3" xfId="17101" xr:uid="{00000000-0005-0000-0000-0000B3160000}"/>
    <cellStyle name="Calculation 3 4 18 2 4" xfId="17102" xr:uid="{00000000-0005-0000-0000-0000B4160000}"/>
    <cellStyle name="Calculation 3 4 18 2 5" xfId="17103" xr:uid="{00000000-0005-0000-0000-0000B5160000}"/>
    <cellStyle name="Calculation 3 4 18 2 6" xfId="17104" xr:uid="{00000000-0005-0000-0000-0000B6160000}"/>
    <cellStyle name="Calculation 3 4 18 3" xfId="17105" xr:uid="{00000000-0005-0000-0000-0000B7160000}"/>
    <cellStyle name="Calculation 3 4 18 4" xfId="17106" xr:uid="{00000000-0005-0000-0000-0000B8160000}"/>
    <cellStyle name="Calculation 3 4 18 5" xfId="17107" xr:uid="{00000000-0005-0000-0000-0000B9160000}"/>
    <cellStyle name="Calculation 3 4 18 6" xfId="17108" xr:uid="{00000000-0005-0000-0000-0000BA160000}"/>
    <cellStyle name="Calculation 3 4 18 7" xfId="17109" xr:uid="{00000000-0005-0000-0000-0000BB160000}"/>
    <cellStyle name="Calculation 3 4 19" xfId="539" xr:uid="{00000000-0005-0000-0000-0000BC160000}"/>
    <cellStyle name="Calculation 3 4 19 2" xfId="11468" xr:uid="{00000000-0005-0000-0000-0000BD160000}"/>
    <cellStyle name="Calculation 3 4 19 2 2" xfId="17110" xr:uid="{00000000-0005-0000-0000-0000BE160000}"/>
    <cellStyle name="Calculation 3 4 19 2 3" xfId="17111" xr:uid="{00000000-0005-0000-0000-0000BF160000}"/>
    <cellStyle name="Calculation 3 4 19 2 4" xfId="17112" xr:uid="{00000000-0005-0000-0000-0000C0160000}"/>
    <cellStyle name="Calculation 3 4 19 2 5" xfId="17113" xr:uid="{00000000-0005-0000-0000-0000C1160000}"/>
    <cellStyle name="Calculation 3 4 19 2 6" xfId="17114" xr:uid="{00000000-0005-0000-0000-0000C2160000}"/>
    <cellStyle name="Calculation 3 4 19 3" xfId="17115" xr:uid="{00000000-0005-0000-0000-0000C3160000}"/>
    <cellStyle name="Calculation 3 4 19 4" xfId="17116" xr:uid="{00000000-0005-0000-0000-0000C4160000}"/>
    <cellStyle name="Calculation 3 4 19 5" xfId="17117" xr:uid="{00000000-0005-0000-0000-0000C5160000}"/>
    <cellStyle name="Calculation 3 4 19 6" xfId="17118" xr:uid="{00000000-0005-0000-0000-0000C6160000}"/>
    <cellStyle name="Calculation 3 4 19 7" xfId="17119" xr:uid="{00000000-0005-0000-0000-0000C7160000}"/>
    <cellStyle name="Calculation 3 4 2" xfId="540" xr:uid="{00000000-0005-0000-0000-0000C8160000}"/>
    <cellStyle name="Calculation 3 4 2 2" xfId="9974" xr:uid="{00000000-0005-0000-0000-0000C9160000}"/>
    <cellStyle name="Calculation 3 4 2 2 2" xfId="17120" xr:uid="{00000000-0005-0000-0000-0000CA160000}"/>
    <cellStyle name="Calculation 3 4 2 2 3" xfId="17121" xr:uid="{00000000-0005-0000-0000-0000CB160000}"/>
    <cellStyle name="Calculation 3 4 2 2 4" xfId="17122" xr:uid="{00000000-0005-0000-0000-0000CC160000}"/>
    <cellStyle name="Calculation 3 4 2 2 5" xfId="17123" xr:uid="{00000000-0005-0000-0000-0000CD160000}"/>
    <cellStyle name="Calculation 3 4 2 2 6" xfId="17124" xr:uid="{00000000-0005-0000-0000-0000CE160000}"/>
    <cellStyle name="Calculation 3 4 2 3" xfId="17125" xr:uid="{00000000-0005-0000-0000-0000CF160000}"/>
    <cellStyle name="Calculation 3 4 2 4" xfId="17126" xr:uid="{00000000-0005-0000-0000-0000D0160000}"/>
    <cellStyle name="Calculation 3 4 2 5" xfId="17127" xr:uid="{00000000-0005-0000-0000-0000D1160000}"/>
    <cellStyle name="Calculation 3 4 2 6" xfId="17128" xr:uid="{00000000-0005-0000-0000-0000D2160000}"/>
    <cellStyle name="Calculation 3 4 2 7" xfId="17129" xr:uid="{00000000-0005-0000-0000-0000D3160000}"/>
    <cellStyle name="Calculation 3 4 20" xfId="541" xr:uid="{00000000-0005-0000-0000-0000D4160000}"/>
    <cellStyle name="Calculation 3 4 20 2" xfId="11556" xr:uid="{00000000-0005-0000-0000-0000D5160000}"/>
    <cellStyle name="Calculation 3 4 20 2 2" xfId="17130" xr:uid="{00000000-0005-0000-0000-0000D6160000}"/>
    <cellStyle name="Calculation 3 4 20 2 3" xfId="17131" xr:uid="{00000000-0005-0000-0000-0000D7160000}"/>
    <cellStyle name="Calculation 3 4 20 2 4" xfId="17132" xr:uid="{00000000-0005-0000-0000-0000D8160000}"/>
    <cellStyle name="Calculation 3 4 20 2 5" xfId="17133" xr:uid="{00000000-0005-0000-0000-0000D9160000}"/>
    <cellStyle name="Calculation 3 4 20 2 6" xfId="17134" xr:uid="{00000000-0005-0000-0000-0000DA160000}"/>
    <cellStyle name="Calculation 3 4 20 3" xfId="17135" xr:uid="{00000000-0005-0000-0000-0000DB160000}"/>
    <cellStyle name="Calculation 3 4 20 4" xfId="17136" xr:uid="{00000000-0005-0000-0000-0000DC160000}"/>
    <cellStyle name="Calculation 3 4 20 5" xfId="17137" xr:uid="{00000000-0005-0000-0000-0000DD160000}"/>
    <cellStyle name="Calculation 3 4 20 6" xfId="17138" xr:uid="{00000000-0005-0000-0000-0000DE160000}"/>
    <cellStyle name="Calculation 3 4 20 7" xfId="17139" xr:uid="{00000000-0005-0000-0000-0000DF160000}"/>
    <cellStyle name="Calculation 3 4 21" xfId="542" xr:uid="{00000000-0005-0000-0000-0000E0160000}"/>
    <cellStyle name="Calculation 3 4 21 2" xfId="11642" xr:uid="{00000000-0005-0000-0000-0000E1160000}"/>
    <cellStyle name="Calculation 3 4 21 2 2" xfId="17140" xr:uid="{00000000-0005-0000-0000-0000E2160000}"/>
    <cellStyle name="Calculation 3 4 21 2 3" xfId="17141" xr:uid="{00000000-0005-0000-0000-0000E3160000}"/>
    <cellStyle name="Calculation 3 4 21 2 4" xfId="17142" xr:uid="{00000000-0005-0000-0000-0000E4160000}"/>
    <cellStyle name="Calculation 3 4 21 2 5" xfId="17143" xr:uid="{00000000-0005-0000-0000-0000E5160000}"/>
    <cellStyle name="Calculation 3 4 21 2 6" xfId="17144" xr:uid="{00000000-0005-0000-0000-0000E6160000}"/>
    <cellStyle name="Calculation 3 4 21 3" xfId="17145" xr:uid="{00000000-0005-0000-0000-0000E7160000}"/>
    <cellStyle name="Calculation 3 4 21 4" xfId="17146" xr:uid="{00000000-0005-0000-0000-0000E8160000}"/>
    <cellStyle name="Calculation 3 4 21 5" xfId="17147" xr:uid="{00000000-0005-0000-0000-0000E9160000}"/>
    <cellStyle name="Calculation 3 4 21 6" xfId="17148" xr:uid="{00000000-0005-0000-0000-0000EA160000}"/>
    <cellStyle name="Calculation 3 4 21 7" xfId="17149" xr:uid="{00000000-0005-0000-0000-0000EB160000}"/>
    <cellStyle name="Calculation 3 4 22" xfId="543" xr:uid="{00000000-0005-0000-0000-0000EC160000}"/>
    <cellStyle name="Calculation 3 4 22 2" xfId="11725" xr:uid="{00000000-0005-0000-0000-0000ED160000}"/>
    <cellStyle name="Calculation 3 4 22 2 2" xfId="17150" xr:uid="{00000000-0005-0000-0000-0000EE160000}"/>
    <cellStyle name="Calculation 3 4 22 2 3" xfId="17151" xr:uid="{00000000-0005-0000-0000-0000EF160000}"/>
    <cellStyle name="Calculation 3 4 22 2 4" xfId="17152" xr:uid="{00000000-0005-0000-0000-0000F0160000}"/>
    <cellStyle name="Calculation 3 4 22 2 5" xfId="17153" xr:uid="{00000000-0005-0000-0000-0000F1160000}"/>
    <cellStyle name="Calculation 3 4 22 2 6" xfId="17154" xr:uid="{00000000-0005-0000-0000-0000F2160000}"/>
    <cellStyle name="Calculation 3 4 22 3" xfId="17155" xr:uid="{00000000-0005-0000-0000-0000F3160000}"/>
    <cellStyle name="Calculation 3 4 22 4" xfId="17156" xr:uid="{00000000-0005-0000-0000-0000F4160000}"/>
    <cellStyle name="Calculation 3 4 22 5" xfId="17157" xr:uid="{00000000-0005-0000-0000-0000F5160000}"/>
    <cellStyle name="Calculation 3 4 22 6" xfId="17158" xr:uid="{00000000-0005-0000-0000-0000F6160000}"/>
    <cellStyle name="Calculation 3 4 22 7" xfId="17159" xr:uid="{00000000-0005-0000-0000-0000F7160000}"/>
    <cellStyle name="Calculation 3 4 23" xfId="544" xr:uid="{00000000-0005-0000-0000-0000F8160000}"/>
    <cellStyle name="Calculation 3 4 23 2" xfId="11807" xr:uid="{00000000-0005-0000-0000-0000F9160000}"/>
    <cellStyle name="Calculation 3 4 23 2 2" xfId="17160" xr:uid="{00000000-0005-0000-0000-0000FA160000}"/>
    <cellStyle name="Calculation 3 4 23 2 3" xfId="17161" xr:uid="{00000000-0005-0000-0000-0000FB160000}"/>
    <cellStyle name="Calculation 3 4 23 2 4" xfId="17162" xr:uid="{00000000-0005-0000-0000-0000FC160000}"/>
    <cellStyle name="Calculation 3 4 23 2 5" xfId="17163" xr:uid="{00000000-0005-0000-0000-0000FD160000}"/>
    <cellStyle name="Calculation 3 4 23 2 6" xfId="17164" xr:uid="{00000000-0005-0000-0000-0000FE160000}"/>
    <cellStyle name="Calculation 3 4 23 3" xfId="17165" xr:uid="{00000000-0005-0000-0000-0000FF160000}"/>
    <cellStyle name="Calculation 3 4 23 4" xfId="17166" xr:uid="{00000000-0005-0000-0000-000000170000}"/>
    <cellStyle name="Calculation 3 4 23 5" xfId="17167" xr:uid="{00000000-0005-0000-0000-000001170000}"/>
    <cellStyle name="Calculation 3 4 23 6" xfId="17168" xr:uid="{00000000-0005-0000-0000-000002170000}"/>
    <cellStyle name="Calculation 3 4 23 7" xfId="17169" xr:uid="{00000000-0005-0000-0000-000003170000}"/>
    <cellStyle name="Calculation 3 4 24" xfId="545" xr:uid="{00000000-0005-0000-0000-000004170000}"/>
    <cellStyle name="Calculation 3 4 24 2" xfId="11891" xr:uid="{00000000-0005-0000-0000-000005170000}"/>
    <cellStyle name="Calculation 3 4 24 2 2" xfId="17170" xr:uid="{00000000-0005-0000-0000-000006170000}"/>
    <cellStyle name="Calculation 3 4 24 2 3" xfId="17171" xr:uid="{00000000-0005-0000-0000-000007170000}"/>
    <cellStyle name="Calculation 3 4 24 2 4" xfId="17172" xr:uid="{00000000-0005-0000-0000-000008170000}"/>
    <cellStyle name="Calculation 3 4 24 2 5" xfId="17173" xr:uid="{00000000-0005-0000-0000-000009170000}"/>
    <cellStyle name="Calculation 3 4 24 2 6" xfId="17174" xr:uid="{00000000-0005-0000-0000-00000A170000}"/>
    <cellStyle name="Calculation 3 4 24 3" xfId="17175" xr:uid="{00000000-0005-0000-0000-00000B170000}"/>
    <cellStyle name="Calculation 3 4 24 4" xfId="17176" xr:uid="{00000000-0005-0000-0000-00000C170000}"/>
    <cellStyle name="Calculation 3 4 24 5" xfId="17177" xr:uid="{00000000-0005-0000-0000-00000D170000}"/>
    <cellStyle name="Calculation 3 4 24 6" xfId="17178" xr:uid="{00000000-0005-0000-0000-00000E170000}"/>
    <cellStyle name="Calculation 3 4 24 7" xfId="17179" xr:uid="{00000000-0005-0000-0000-00000F170000}"/>
    <cellStyle name="Calculation 3 4 25" xfId="546" xr:uid="{00000000-0005-0000-0000-000010170000}"/>
    <cellStyle name="Calculation 3 4 25 2" xfId="11975" xr:uid="{00000000-0005-0000-0000-000011170000}"/>
    <cellStyle name="Calculation 3 4 25 2 2" xfId="17180" xr:uid="{00000000-0005-0000-0000-000012170000}"/>
    <cellStyle name="Calculation 3 4 25 2 3" xfId="17181" xr:uid="{00000000-0005-0000-0000-000013170000}"/>
    <cellStyle name="Calculation 3 4 25 2 4" xfId="17182" xr:uid="{00000000-0005-0000-0000-000014170000}"/>
    <cellStyle name="Calculation 3 4 25 2 5" xfId="17183" xr:uid="{00000000-0005-0000-0000-000015170000}"/>
    <cellStyle name="Calculation 3 4 25 2 6" xfId="17184" xr:uid="{00000000-0005-0000-0000-000016170000}"/>
    <cellStyle name="Calculation 3 4 25 3" xfId="17185" xr:uid="{00000000-0005-0000-0000-000017170000}"/>
    <cellStyle name="Calculation 3 4 25 4" xfId="17186" xr:uid="{00000000-0005-0000-0000-000018170000}"/>
    <cellStyle name="Calculation 3 4 25 5" xfId="17187" xr:uid="{00000000-0005-0000-0000-000019170000}"/>
    <cellStyle name="Calculation 3 4 25 6" xfId="17188" xr:uid="{00000000-0005-0000-0000-00001A170000}"/>
    <cellStyle name="Calculation 3 4 25 7" xfId="17189" xr:uid="{00000000-0005-0000-0000-00001B170000}"/>
    <cellStyle name="Calculation 3 4 26" xfId="547" xr:uid="{00000000-0005-0000-0000-00001C170000}"/>
    <cellStyle name="Calculation 3 4 26 2" xfId="12058" xr:uid="{00000000-0005-0000-0000-00001D170000}"/>
    <cellStyle name="Calculation 3 4 26 2 2" xfId="17190" xr:uid="{00000000-0005-0000-0000-00001E170000}"/>
    <cellStyle name="Calculation 3 4 26 2 3" xfId="17191" xr:uid="{00000000-0005-0000-0000-00001F170000}"/>
    <cellStyle name="Calculation 3 4 26 2 4" xfId="17192" xr:uid="{00000000-0005-0000-0000-000020170000}"/>
    <cellStyle name="Calculation 3 4 26 2 5" xfId="17193" xr:uid="{00000000-0005-0000-0000-000021170000}"/>
    <cellStyle name="Calculation 3 4 26 2 6" xfId="17194" xr:uid="{00000000-0005-0000-0000-000022170000}"/>
    <cellStyle name="Calculation 3 4 26 3" xfId="17195" xr:uid="{00000000-0005-0000-0000-000023170000}"/>
    <cellStyle name="Calculation 3 4 26 4" xfId="17196" xr:uid="{00000000-0005-0000-0000-000024170000}"/>
    <cellStyle name="Calculation 3 4 26 5" xfId="17197" xr:uid="{00000000-0005-0000-0000-000025170000}"/>
    <cellStyle name="Calculation 3 4 26 6" xfId="17198" xr:uid="{00000000-0005-0000-0000-000026170000}"/>
    <cellStyle name="Calculation 3 4 26 7" xfId="17199" xr:uid="{00000000-0005-0000-0000-000027170000}"/>
    <cellStyle name="Calculation 3 4 27" xfId="548" xr:uid="{00000000-0005-0000-0000-000028170000}"/>
    <cellStyle name="Calculation 3 4 27 2" xfId="12141" xr:uid="{00000000-0005-0000-0000-000029170000}"/>
    <cellStyle name="Calculation 3 4 27 2 2" xfId="17200" xr:uid="{00000000-0005-0000-0000-00002A170000}"/>
    <cellStyle name="Calculation 3 4 27 2 3" xfId="17201" xr:uid="{00000000-0005-0000-0000-00002B170000}"/>
    <cellStyle name="Calculation 3 4 27 2 4" xfId="17202" xr:uid="{00000000-0005-0000-0000-00002C170000}"/>
    <cellStyle name="Calculation 3 4 27 2 5" xfId="17203" xr:uid="{00000000-0005-0000-0000-00002D170000}"/>
    <cellStyle name="Calculation 3 4 27 2 6" xfId="17204" xr:uid="{00000000-0005-0000-0000-00002E170000}"/>
    <cellStyle name="Calculation 3 4 27 3" xfId="17205" xr:uid="{00000000-0005-0000-0000-00002F170000}"/>
    <cellStyle name="Calculation 3 4 27 4" xfId="17206" xr:uid="{00000000-0005-0000-0000-000030170000}"/>
    <cellStyle name="Calculation 3 4 27 5" xfId="17207" xr:uid="{00000000-0005-0000-0000-000031170000}"/>
    <cellStyle name="Calculation 3 4 27 6" xfId="17208" xr:uid="{00000000-0005-0000-0000-000032170000}"/>
    <cellStyle name="Calculation 3 4 27 7" xfId="17209" xr:uid="{00000000-0005-0000-0000-000033170000}"/>
    <cellStyle name="Calculation 3 4 28" xfId="549" xr:uid="{00000000-0005-0000-0000-000034170000}"/>
    <cellStyle name="Calculation 3 4 28 2" xfId="12220" xr:uid="{00000000-0005-0000-0000-000035170000}"/>
    <cellStyle name="Calculation 3 4 28 2 2" xfId="17210" xr:uid="{00000000-0005-0000-0000-000036170000}"/>
    <cellStyle name="Calculation 3 4 28 2 3" xfId="17211" xr:uid="{00000000-0005-0000-0000-000037170000}"/>
    <cellStyle name="Calculation 3 4 28 2 4" xfId="17212" xr:uid="{00000000-0005-0000-0000-000038170000}"/>
    <cellStyle name="Calculation 3 4 28 2 5" xfId="17213" xr:uid="{00000000-0005-0000-0000-000039170000}"/>
    <cellStyle name="Calculation 3 4 28 2 6" xfId="17214" xr:uid="{00000000-0005-0000-0000-00003A170000}"/>
    <cellStyle name="Calculation 3 4 28 3" xfId="17215" xr:uid="{00000000-0005-0000-0000-00003B170000}"/>
    <cellStyle name="Calculation 3 4 28 4" xfId="17216" xr:uid="{00000000-0005-0000-0000-00003C170000}"/>
    <cellStyle name="Calculation 3 4 28 5" xfId="17217" xr:uid="{00000000-0005-0000-0000-00003D170000}"/>
    <cellStyle name="Calculation 3 4 28 6" xfId="17218" xr:uid="{00000000-0005-0000-0000-00003E170000}"/>
    <cellStyle name="Calculation 3 4 28 7" xfId="17219" xr:uid="{00000000-0005-0000-0000-00003F170000}"/>
    <cellStyle name="Calculation 3 4 29" xfId="550" xr:uid="{00000000-0005-0000-0000-000040170000}"/>
    <cellStyle name="Calculation 3 4 29 2" xfId="12299" xr:uid="{00000000-0005-0000-0000-000041170000}"/>
    <cellStyle name="Calculation 3 4 29 2 2" xfId="17220" xr:uid="{00000000-0005-0000-0000-000042170000}"/>
    <cellStyle name="Calculation 3 4 29 2 3" xfId="17221" xr:uid="{00000000-0005-0000-0000-000043170000}"/>
    <cellStyle name="Calculation 3 4 29 2 4" xfId="17222" xr:uid="{00000000-0005-0000-0000-000044170000}"/>
    <cellStyle name="Calculation 3 4 29 2 5" xfId="17223" xr:uid="{00000000-0005-0000-0000-000045170000}"/>
    <cellStyle name="Calculation 3 4 29 2 6" xfId="17224" xr:uid="{00000000-0005-0000-0000-000046170000}"/>
    <cellStyle name="Calculation 3 4 29 3" xfId="17225" xr:uid="{00000000-0005-0000-0000-000047170000}"/>
    <cellStyle name="Calculation 3 4 29 4" xfId="17226" xr:uid="{00000000-0005-0000-0000-000048170000}"/>
    <cellStyle name="Calculation 3 4 29 5" xfId="17227" xr:uid="{00000000-0005-0000-0000-000049170000}"/>
    <cellStyle name="Calculation 3 4 29 6" xfId="17228" xr:uid="{00000000-0005-0000-0000-00004A170000}"/>
    <cellStyle name="Calculation 3 4 29 7" xfId="17229" xr:uid="{00000000-0005-0000-0000-00004B170000}"/>
    <cellStyle name="Calculation 3 4 3" xfId="551" xr:uid="{00000000-0005-0000-0000-00004C170000}"/>
    <cellStyle name="Calculation 3 4 3 2" xfId="10065" xr:uid="{00000000-0005-0000-0000-00004D170000}"/>
    <cellStyle name="Calculation 3 4 3 2 2" xfId="17230" xr:uid="{00000000-0005-0000-0000-00004E170000}"/>
    <cellStyle name="Calculation 3 4 3 2 3" xfId="17231" xr:uid="{00000000-0005-0000-0000-00004F170000}"/>
    <cellStyle name="Calculation 3 4 3 2 4" xfId="17232" xr:uid="{00000000-0005-0000-0000-000050170000}"/>
    <cellStyle name="Calculation 3 4 3 2 5" xfId="17233" xr:uid="{00000000-0005-0000-0000-000051170000}"/>
    <cellStyle name="Calculation 3 4 3 2 6" xfId="17234" xr:uid="{00000000-0005-0000-0000-000052170000}"/>
    <cellStyle name="Calculation 3 4 3 3" xfId="17235" xr:uid="{00000000-0005-0000-0000-000053170000}"/>
    <cellStyle name="Calculation 3 4 3 4" xfId="17236" xr:uid="{00000000-0005-0000-0000-000054170000}"/>
    <cellStyle name="Calculation 3 4 3 5" xfId="17237" xr:uid="{00000000-0005-0000-0000-000055170000}"/>
    <cellStyle name="Calculation 3 4 3 6" xfId="17238" xr:uid="{00000000-0005-0000-0000-000056170000}"/>
    <cellStyle name="Calculation 3 4 3 7" xfId="17239" xr:uid="{00000000-0005-0000-0000-000057170000}"/>
    <cellStyle name="Calculation 3 4 30" xfId="552" xr:uid="{00000000-0005-0000-0000-000058170000}"/>
    <cellStyle name="Calculation 3 4 30 2" xfId="12378" xr:uid="{00000000-0005-0000-0000-000059170000}"/>
    <cellStyle name="Calculation 3 4 30 2 2" xfId="17240" xr:uid="{00000000-0005-0000-0000-00005A170000}"/>
    <cellStyle name="Calculation 3 4 30 2 3" xfId="17241" xr:uid="{00000000-0005-0000-0000-00005B170000}"/>
    <cellStyle name="Calculation 3 4 30 2 4" xfId="17242" xr:uid="{00000000-0005-0000-0000-00005C170000}"/>
    <cellStyle name="Calculation 3 4 30 2 5" xfId="17243" xr:uid="{00000000-0005-0000-0000-00005D170000}"/>
    <cellStyle name="Calculation 3 4 30 2 6" xfId="17244" xr:uid="{00000000-0005-0000-0000-00005E170000}"/>
    <cellStyle name="Calculation 3 4 30 3" xfId="17245" xr:uid="{00000000-0005-0000-0000-00005F170000}"/>
    <cellStyle name="Calculation 3 4 30 4" xfId="17246" xr:uid="{00000000-0005-0000-0000-000060170000}"/>
    <cellStyle name="Calculation 3 4 30 5" xfId="17247" xr:uid="{00000000-0005-0000-0000-000061170000}"/>
    <cellStyle name="Calculation 3 4 30 6" xfId="17248" xr:uid="{00000000-0005-0000-0000-000062170000}"/>
    <cellStyle name="Calculation 3 4 30 7" xfId="17249" xr:uid="{00000000-0005-0000-0000-000063170000}"/>
    <cellStyle name="Calculation 3 4 31" xfId="553" xr:uid="{00000000-0005-0000-0000-000064170000}"/>
    <cellStyle name="Calculation 3 4 31 2" xfId="12457" xr:uid="{00000000-0005-0000-0000-000065170000}"/>
    <cellStyle name="Calculation 3 4 31 2 2" xfId="17250" xr:uid="{00000000-0005-0000-0000-000066170000}"/>
    <cellStyle name="Calculation 3 4 31 2 3" xfId="17251" xr:uid="{00000000-0005-0000-0000-000067170000}"/>
    <cellStyle name="Calculation 3 4 31 2 4" xfId="17252" xr:uid="{00000000-0005-0000-0000-000068170000}"/>
    <cellStyle name="Calculation 3 4 31 2 5" xfId="17253" xr:uid="{00000000-0005-0000-0000-000069170000}"/>
    <cellStyle name="Calculation 3 4 31 2 6" xfId="17254" xr:uid="{00000000-0005-0000-0000-00006A170000}"/>
    <cellStyle name="Calculation 3 4 31 3" xfId="17255" xr:uid="{00000000-0005-0000-0000-00006B170000}"/>
    <cellStyle name="Calculation 3 4 31 4" xfId="17256" xr:uid="{00000000-0005-0000-0000-00006C170000}"/>
    <cellStyle name="Calculation 3 4 31 5" xfId="17257" xr:uid="{00000000-0005-0000-0000-00006D170000}"/>
    <cellStyle name="Calculation 3 4 31 6" xfId="17258" xr:uid="{00000000-0005-0000-0000-00006E170000}"/>
    <cellStyle name="Calculation 3 4 31 7" xfId="17259" xr:uid="{00000000-0005-0000-0000-00006F170000}"/>
    <cellStyle name="Calculation 3 4 32" xfId="554" xr:uid="{00000000-0005-0000-0000-000070170000}"/>
    <cellStyle name="Calculation 3 4 32 2" xfId="12536" xr:uid="{00000000-0005-0000-0000-000071170000}"/>
    <cellStyle name="Calculation 3 4 32 2 2" xfId="17260" xr:uid="{00000000-0005-0000-0000-000072170000}"/>
    <cellStyle name="Calculation 3 4 32 2 3" xfId="17261" xr:uid="{00000000-0005-0000-0000-000073170000}"/>
    <cellStyle name="Calculation 3 4 32 2 4" xfId="17262" xr:uid="{00000000-0005-0000-0000-000074170000}"/>
    <cellStyle name="Calculation 3 4 32 2 5" xfId="17263" xr:uid="{00000000-0005-0000-0000-000075170000}"/>
    <cellStyle name="Calculation 3 4 32 2 6" xfId="17264" xr:uid="{00000000-0005-0000-0000-000076170000}"/>
    <cellStyle name="Calculation 3 4 32 3" xfId="17265" xr:uid="{00000000-0005-0000-0000-000077170000}"/>
    <cellStyle name="Calculation 3 4 32 4" xfId="17266" xr:uid="{00000000-0005-0000-0000-000078170000}"/>
    <cellStyle name="Calculation 3 4 32 5" xfId="17267" xr:uid="{00000000-0005-0000-0000-000079170000}"/>
    <cellStyle name="Calculation 3 4 32 6" xfId="17268" xr:uid="{00000000-0005-0000-0000-00007A170000}"/>
    <cellStyle name="Calculation 3 4 32 7" xfId="17269" xr:uid="{00000000-0005-0000-0000-00007B170000}"/>
    <cellStyle name="Calculation 3 4 33" xfId="555" xr:uid="{00000000-0005-0000-0000-00007C170000}"/>
    <cellStyle name="Calculation 3 4 33 2" xfId="12615" xr:uid="{00000000-0005-0000-0000-00007D170000}"/>
    <cellStyle name="Calculation 3 4 33 2 2" xfId="17270" xr:uid="{00000000-0005-0000-0000-00007E170000}"/>
    <cellStyle name="Calculation 3 4 33 2 3" xfId="17271" xr:uid="{00000000-0005-0000-0000-00007F170000}"/>
    <cellStyle name="Calculation 3 4 33 2 4" xfId="17272" xr:uid="{00000000-0005-0000-0000-000080170000}"/>
    <cellStyle name="Calculation 3 4 33 2 5" xfId="17273" xr:uid="{00000000-0005-0000-0000-000081170000}"/>
    <cellStyle name="Calculation 3 4 33 2 6" xfId="17274" xr:uid="{00000000-0005-0000-0000-000082170000}"/>
    <cellStyle name="Calculation 3 4 33 3" xfId="17275" xr:uid="{00000000-0005-0000-0000-000083170000}"/>
    <cellStyle name="Calculation 3 4 33 4" xfId="17276" xr:uid="{00000000-0005-0000-0000-000084170000}"/>
    <cellStyle name="Calculation 3 4 33 5" xfId="17277" xr:uid="{00000000-0005-0000-0000-000085170000}"/>
    <cellStyle name="Calculation 3 4 33 6" xfId="17278" xr:uid="{00000000-0005-0000-0000-000086170000}"/>
    <cellStyle name="Calculation 3 4 33 7" xfId="17279" xr:uid="{00000000-0005-0000-0000-000087170000}"/>
    <cellStyle name="Calculation 3 4 34" xfId="556" xr:uid="{00000000-0005-0000-0000-000088170000}"/>
    <cellStyle name="Calculation 3 4 34 2" xfId="12699" xr:uid="{00000000-0005-0000-0000-000089170000}"/>
    <cellStyle name="Calculation 3 4 34 2 2" xfId="17280" xr:uid="{00000000-0005-0000-0000-00008A170000}"/>
    <cellStyle name="Calculation 3 4 34 2 3" xfId="17281" xr:uid="{00000000-0005-0000-0000-00008B170000}"/>
    <cellStyle name="Calculation 3 4 34 2 4" xfId="17282" xr:uid="{00000000-0005-0000-0000-00008C170000}"/>
    <cellStyle name="Calculation 3 4 34 2 5" xfId="17283" xr:uid="{00000000-0005-0000-0000-00008D170000}"/>
    <cellStyle name="Calculation 3 4 34 2 6" xfId="17284" xr:uid="{00000000-0005-0000-0000-00008E170000}"/>
    <cellStyle name="Calculation 3 4 34 3" xfId="17285" xr:uid="{00000000-0005-0000-0000-00008F170000}"/>
    <cellStyle name="Calculation 3 4 34 4" xfId="17286" xr:uid="{00000000-0005-0000-0000-000090170000}"/>
    <cellStyle name="Calculation 3 4 34 5" xfId="17287" xr:uid="{00000000-0005-0000-0000-000091170000}"/>
    <cellStyle name="Calculation 3 4 34 6" xfId="17288" xr:uid="{00000000-0005-0000-0000-000092170000}"/>
    <cellStyle name="Calculation 3 4 35" xfId="3802" xr:uid="{00000000-0005-0000-0000-000093170000}"/>
    <cellStyle name="Calculation 3 4 35 2" xfId="17289" xr:uid="{00000000-0005-0000-0000-000094170000}"/>
    <cellStyle name="Calculation 3 4 35 3" xfId="17290" xr:uid="{00000000-0005-0000-0000-000095170000}"/>
    <cellStyle name="Calculation 3 4 35 4" xfId="17291" xr:uid="{00000000-0005-0000-0000-000096170000}"/>
    <cellStyle name="Calculation 3 4 35 5" xfId="17292" xr:uid="{00000000-0005-0000-0000-000097170000}"/>
    <cellStyle name="Calculation 3 4 35 6" xfId="17293" xr:uid="{00000000-0005-0000-0000-000098170000}"/>
    <cellStyle name="Calculation 3 4 36" xfId="9763" xr:uid="{00000000-0005-0000-0000-000099170000}"/>
    <cellStyle name="Calculation 3 4 36 2" xfId="17294" xr:uid="{00000000-0005-0000-0000-00009A170000}"/>
    <cellStyle name="Calculation 3 4 36 3" xfId="17295" xr:uid="{00000000-0005-0000-0000-00009B170000}"/>
    <cellStyle name="Calculation 3 4 36 4" xfId="17296" xr:uid="{00000000-0005-0000-0000-00009C170000}"/>
    <cellStyle name="Calculation 3 4 36 5" xfId="17297" xr:uid="{00000000-0005-0000-0000-00009D170000}"/>
    <cellStyle name="Calculation 3 4 36 6" xfId="17298" xr:uid="{00000000-0005-0000-0000-00009E170000}"/>
    <cellStyle name="Calculation 3 4 37" xfId="17299" xr:uid="{00000000-0005-0000-0000-00009F170000}"/>
    <cellStyle name="Calculation 3 4 38" xfId="17300" xr:uid="{00000000-0005-0000-0000-0000A0170000}"/>
    <cellStyle name="Calculation 3 4 39" xfId="17301" xr:uid="{00000000-0005-0000-0000-0000A1170000}"/>
    <cellStyle name="Calculation 3 4 4" xfId="557" xr:uid="{00000000-0005-0000-0000-0000A2170000}"/>
    <cellStyle name="Calculation 3 4 4 2" xfId="10156" xr:uid="{00000000-0005-0000-0000-0000A3170000}"/>
    <cellStyle name="Calculation 3 4 4 2 2" xfId="17302" xr:uid="{00000000-0005-0000-0000-0000A4170000}"/>
    <cellStyle name="Calculation 3 4 4 2 3" xfId="17303" xr:uid="{00000000-0005-0000-0000-0000A5170000}"/>
    <cellStyle name="Calculation 3 4 4 2 4" xfId="17304" xr:uid="{00000000-0005-0000-0000-0000A6170000}"/>
    <cellStyle name="Calculation 3 4 4 2 5" xfId="17305" xr:uid="{00000000-0005-0000-0000-0000A7170000}"/>
    <cellStyle name="Calculation 3 4 4 2 6" xfId="17306" xr:uid="{00000000-0005-0000-0000-0000A8170000}"/>
    <cellStyle name="Calculation 3 4 4 3" xfId="17307" xr:uid="{00000000-0005-0000-0000-0000A9170000}"/>
    <cellStyle name="Calculation 3 4 4 4" xfId="17308" xr:uid="{00000000-0005-0000-0000-0000AA170000}"/>
    <cellStyle name="Calculation 3 4 4 5" xfId="17309" xr:uid="{00000000-0005-0000-0000-0000AB170000}"/>
    <cellStyle name="Calculation 3 4 4 6" xfId="17310" xr:uid="{00000000-0005-0000-0000-0000AC170000}"/>
    <cellStyle name="Calculation 3 4 4 7" xfId="17311" xr:uid="{00000000-0005-0000-0000-0000AD170000}"/>
    <cellStyle name="Calculation 3 4 40" xfId="17312" xr:uid="{00000000-0005-0000-0000-0000AE170000}"/>
    <cellStyle name="Calculation 3 4 5" xfId="558" xr:uid="{00000000-0005-0000-0000-0000AF170000}"/>
    <cellStyle name="Calculation 3 4 5 2" xfId="10244" xr:uid="{00000000-0005-0000-0000-0000B0170000}"/>
    <cellStyle name="Calculation 3 4 5 2 2" xfId="17313" xr:uid="{00000000-0005-0000-0000-0000B1170000}"/>
    <cellStyle name="Calculation 3 4 5 2 3" xfId="17314" xr:uid="{00000000-0005-0000-0000-0000B2170000}"/>
    <cellStyle name="Calculation 3 4 5 2 4" xfId="17315" xr:uid="{00000000-0005-0000-0000-0000B3170000}"/>
    <cellStyle name="Calculation 3 4 5 2 5" xfId="17316" xr:uid="{00000000-0005-0000-0000-0000B4170000}"/>
    <cellStyle name="Calculation 3 4 5 2 6" xfId="17317" xr:uid="{00000000-0005-0000-0000-0000B5170000}"/>
    <cellStyle name="Calculation 3 4 5 3" xfId="17318" xr:uid="{00000000-0005-0000-0000-0000B6170000}"/>
    <cellStyle name="Calculation 3 4 5 4" xfId="17319" xr:uid="{00000000-0005-0000-0000-0000B7170000}"/>
    <cellStyle name="Calculation 3 4 5 5" xfId="17320" xr:uid="{00000000-0005-0000-0000-0000B8170000}"/>
    <cellStyle name="Calculation 3 4 5 6" xfId="17321" xr:uid="{00000000-0005-0000-0000-0000B9170000}"/>
    <cellStyle name="Calculation 3 4 5 7" xfId="17322" xr:uid="{00000000-0005-0000-0000-0000BA170000}"/>
    <cellStyle name="Calculation 3 4 6" xfId="559" xr:uid="{00000000-0005-0000-0000-0000BB170000}"/>
    <cellStyle name="Calculation 3 4 6 2" xfId="10329" xr:uid="{00000000-0005-0000-0000-0000BC170000}"/>
    <cellStyle name="Calculation 3 4 6 2 2" xfId="17323" xr:uid="{00000000-0005-0000-0000-0000BD170000}"/>
    <cellStyle name="Calculation 3 4 6 2 3" xfId="17324" xr:uid="{00000000-0005-0000-0000-0000BE170000}"/>
    <cellStyle name="Calculation 3 4 6 2 4" xfId="17325" xr:uid="{00000000-0005-0000-0000-0000BF170000}"/>
    <cellStyle name="Calculation 3 4 6 2 5" xfId="17326" xr:uid="{00000000-0005-0000-0000-0000C0170000}"/>
    <cellStyle name="Calculation 3 4 6 2 6" xfId="17327" xr:uid="{00000000-0005-0000-0000-0000C1170000}"/>
    <cellStyle name="Calculation 3 4 6 3" xfId="17328" xr:uid="{00000000-0005-0000-0000-0000C2170000}"/>
    <cellStyle name="Calculation 3 4 6 4" xfId="17329" xr:uid="{00000000-0005-0000-0000-0000C3170000}"/>
    <cellStyle name="Calculation 3 4 6 5" xfId="17330" xr:uid="{00000000-0005-0000-0000-0000C4170000}"/>
    <cellStyle name="Calculation 3 4 6 6" xfId="17331" xr:uid="{00000000-0005-0000-0000-0000C5170000}"/>
    <cellStyle name="Calculation 3 4 6 7" xfId="17332" xr:uid="{00000000-0005-0000-0000-0000C6170000}"/>
    <cellStyle name="Calculation 3 4 7" xfId="560" xr:uid="{00000000-0005-0000-0000-0000C7170000}"/>
    <cellStyle name="Calculation 3 4 7 2" xfId="10416" xr:uid="{00000000-0005-0000-0000-0000C8170000}"/>
    <cellStyle name="Calculation 3 4 7 2 2" xfId="17333" xr:uid="{00000000-0005-0000-0000-0000C9170000}"/>
    <cellStyle name="Calculation 3 4 7 2 3" xfId="17334" xr:uid="{00000000-0005-0000-0000-0000CA170000}"/>
    <cellStyle name="Calculation 3 4 7 2 4" xfId="17335" xr:uid="{00000000-0005-0000-0000-0000CB170000}"/>
    <cellStyle name="Calculation 3 4 7 2 5" xfId="17336" xr:uid="{00000000-0005-0000-0000-0000CC170000}"/>
    <cellStyle name="Calculation 3 4 7 2 6" xfId="17337" xr:uid="{00000000-0005-0000-0000-0000CD170000}"/>
    <cellStyle name="Calculation 3 4 7 3" xfId="17338" xr:uid="{00000000-0005-0000-0000-0000CE170000}"/>
    <cellStyle name="Calculation 3 4 7 4" xfId="17339" xr:uid="{00000000-0005-0000-0000-0000CF170000}"/>
    <cellStyle name="Calculation 3 4 7 5" xfId="17340" xr:uid="{00000000-0005-0000-0000-0000D0170000}"/>
    <cellStyle name="Calculation 3 4 7 6" xfId="17341" xr:uid="{00000000-0005-0000-0000-0000D1170000}"/>
    <cellStyle name="Calculation 3 4 7 7" xfId="17342" xr:uid="{00000000-0005-0000-0000-0000D2170000}"/>
    <cellStyle name="Calculation 3 4 8" xfId="561" xr:uid="{00000000-0005-0000-0000-0000D3170000}"/>
    <cellStyle name="Calculation 3 4 8 2" xfId="10505" xr:uid="{00000000-0005-0000-0000-0000D4170000}"/>
    <cellStyle name="Calculation 3 4 8 2 2" xfId="17343" xr:uid="{00000000-0005-0000-0000-0000D5170000}"/>
    <cellStyle name="Calculation 3 4 8 2 3" xfId="17344" xr:uid="{00000000-0005-0000-0000-0000D6170000}"/>
    <cellStyle name="Calculation 3 4 8 2 4" xfId="17345" xr:uid="{00000000-0005-0000-0000-0000D7170000}"/>
    <cellStyle name="Calculation 3 4 8 2 5" xfId="17346" xr:uid="{00000000-0005-0000-0000-0000D8170000}"/>
    <cellStyle name="Calculation 3 4 8 2 6" xfId="17347" xr:uid="{00000000-0005-0000-0000-0000D9170000}"/>
    <cellStyle name="Calculation 3 4 8 3" xfId="17348" xr:uid="{00000000-0005-0000-0000-0000DA170000}"/>
    <cellStyle name="Calculation 3 4 8 4" xfId="17349" xr:uid="{00000000-0005-0000-0000-0000DB170000}"/>
    <cellStyle name="Calculation 3 4 8 5" xfId="17350" xr:uid="{00000000-0005-0000-0000-0000DC170000}"/>
    <cellStyle name="Calculation 3 4 8 6" xfId="17351" xr:uid="{00000000-0005-0000-0000-0000DD170000}"/>
    <cellStyle name="Calculation 3 4 8 7" xfId="17352" xr:uid="{00000000-0005-0000-0000-0000DE170000}"/>
    <cellStyle name="Calculation 3 4 9" xfId="562" xr:uid="{00000000-0005-0000-0000-0000DF170000}"/>
    <cellStyle name="Calculation 3 4 9 2" xfId="10587" xr:uid="{00000000-0005-0000-0000-0000E0170000}"/>
    <cellStyle name="Calculation 3 4 9 2 2" xfId="17353" xr:uid="{00000000-0005-0000-0000-0000E1170000}"/>
    <cellStyle name="Calculation 3 4 9 2 3" xfId="17354" xr:uid="{00000000-0005-0000-0000-0000E2170000}"/>
    <cellStyle name="Calculation 3 4 9 2 4" xfId="17355" xr:uid="{00000000-0005-0000-0000-0000E3170000}"/>
    <cellStyle name="Calculation 3 4 9 2 5" xfId="17356" xr:uid="{00000000-0005-0000-0000-0000E4170000}"/>
    <cellStyle name="Calculation 3 4 9 2 6" xfId="17357" xr:uid="{00000000-0005-0000-0000-0000E5170000}"/>
    <cellStyle name="Calculation 3 4 9 3" xfId="17358" xr:uid="{00000000-0005-0000-0000-0000E6170000}"/>
    <cellStyle name="Calculation 3 4 9 4" xfId="17359" xr:uid="{00000000-0005-0000-0000-0000E7170000}"/>
    <cellStyle name="Calculation 3 4 9 5" xfId="17360" xr:uid="{00000000-0005-0000-0000-0000E8170000}"/>
    <cellStyle name="Calculation 3 4 9 6" xfId="17361" xr:uid="{00000000-0005-0000-0000-0000E9170000}"/>
    <cellStyle name="Calculation 3 4 9 7" xfId="17362" xr:uid="{00000000-0005-0000-0000-0000EA170000}"/>
    <cellStyle name="Calculation 3 40" xfId="3803" xr:uid="{00000000-0005-0000-0000-0000EB170000}"/>
    <cellStyle name="Calculation 3 41" xfId="9740" xr:uid="{00000000-0005-0000-0000-0000EC170000}"/>
    <cellStyle name="Calculation 3 41 2" xfId="17363" xr:uid="{00000000-0005-0000-0000-0000ED170000}"/>
    <cellStyle name="Calculation 3 41 3" xfId="17364" xr:uid="{00000000-0005-0000-0000-0000EE170000}"/>
    <cellStyle name="Calculation 3 41 4" xfId="17365" xr:uid="{00000000-0005-0000-0000-0000EF170000}"/>
    <cellStyle name="Calculation 3 41 5" xfId="17366" xr:uid="{00000000-0005-0000-0000-0000F0170000}"/>
    <cellStyle name="Calculation 3 41 6" xfId="17367" xr:uid="{00000000-0005-0000-0000-0000F1170000}"/>
    <cellStyle name="Calculation 3 5" xfId="563" xr:uid="{00000000-0005-0000-0000-0000F2170000}"/>
    <cellStyle name="Calculation 3 5 10" xfId="564" xr:uid="{00000000-0005-0000-0000-0000F3170000}"/>
    <cellStyle name="Calculation 3 5 10 2" xfId="10674" xr:uid="{00000000-0005-0000-0000-0000F4170000}"/>
    <cellStyle name="Calculation 3 5 10 2 2" xfId="17368" xr:uid="{00000000-0005-0000-0000-0000F5170000}"/>
    <cellStyle name="Calculation 3 5 10 2 3" xfId="17369" xr:uid="{00000000-0005-0000-0000-0000F6170000}"/>
    <cellStyle name="Calculation 3 5 10 2 4" xfId="17370" xr:uid="{00000000-0005-0000-0000-0000F7170000}"/>
    <cellStyle name="Calculation 3 5 10 2 5" xfId="17371" xr:uid="{00000000-0005-0000-0000-0000F8170000}"/>
    <cellStyle name="Calculation 3 5 10 2 6" xfId="17372" xr:uid="{00000000-0005-0000-0000-0000F9170000}"/>
    <cellStyle name="Calculation 3 5 10 3" xfId="17373" xr:uid="{00000000-0005-0000-0000-0000FA170000}"/>
    <cellStyle name="Calculation 3 5 10 4" xfId="17374" xr:uid="{00000000-0005-0000-0000-0000FB170000}"/>
    <cellStyle name="Calculation 3 5 10 5" xfId="17375" xr:uid="{00000000-0005-0000-0000-0000FC170000}"/>
    <cellStyle name="Calculation 3 5 10 6" xfId="17376" xr:uid="{00000000-0005-0000-0000-0000FD170000}"/>
    <cellStyle name="Calculation 3 5 10 7" xfId="17377" xr:uid="{00000000-0005-0000-0000-0000FE170000}"/>
    <cellStyle name="Calculation 3 5 11" xfId="565" xr:uid="{00000000-0005-0000-0000-0000FF170000}"/>
    <cellStyle name="Calculation 3 5 11 2" xfId="10765" xr:uid="{00000000-0005-0000-0000-000000180000}"/>
    <cellStyle name="Calculation 3 5 11 2 2" xfId="17378" xr:uid="{00000000-0005-0000-0000-000001180000}"/>
    <cellStyle name="Calculation 3 5 11 2 3" xfId="17379" xr:uid="{00000000-0005-0000-0000-000002180000}"/>
    <cellStyle name="Calculation 3 5 11 2 4" xfId="17380" xr:uid="{00000000-0005-0000-0000-000003180000}"/>
    <cellStyle name="Calculation 3 5 11 2 5" xfId="17381" xr:uid="{00000000-0005-0000-0000-000004180000}"/>
    <cellStyle name="Calculation 3 5 11 2 6" xfId="17382" xr:uid="{00000000-0005-0000-0000-000005180000}"/>
    <cellStyle name="Calculation 3 5 11 3" xfId="17383" xr:uid="{00000000-0005-0000-0000-000006180000}"/>
    <cellStyle name="Calculation 3 5 11 4" xfId="17384" xr:uid="{00000000-0005-0000-0000-000007180000}"/>
    <cellStyle name="Calculation 3 5 11 5" xfId="17385" xr:uid="{00000000-0005-0000-0000-000008180000}"/>
    <cellStyle name="Calculation 3 5 11 6" xfId="17386" xr:uid="{00000000-0005-0000-0000-000009180000}"/>
    <cellStyle name="Calculation 3 5 11 7" xfId="17387" xr:uid="{00000000-0005-0000-0000-00000A180000}"/>
    <cellStyle name="Calculation 3 5 12" xfId="566" xr:uid="{00000000-0005-0000-0000-00000B180000}"/>
    <cellStyle name="Calculation 3 5 12 2" xfId="10852" xr:uid="{00000000-0005-0000-0000-00000C180000}"/>
    <cellStyle name="Calculation 3 5 12 2 2" xfId="17388" xr:uid="{00000000-0005-0000-0000-00000D180000}"/>
    <cellStyle name="Calculation 3 5 12 2 3" xfId="17389" xr:uid="{00000000-0005-0000-0000-00000E180000}"/>
    <cellStyle name="Calculation 3 5 12 2 4" xfId="17390" xr:uid="{00000000-0005-0000-0000-00000F180000}"/>
    <cellStyle name="Calculation 3 5 12 2 5" xfId="17391" xr:uid="{00000000-0005-0000-0000-000010180000}"/>
    <cellStyle name="Calculation 3 5 12 2 6" xfId="17392" xr:uid="{00000000-0005-0000-0000-000011180000}"/>
    <cellStyle name="Calculation 3 5 12 3" xfId="17393" xr:uid="{00000000-0005-0000-0000-000012180000}"/>
    <cellStyle name="Calculation 3 5 12 4" xfId="17394" xr:uid="{00000000-0005-0000-0000-000013180000}"/>
    <cellStyle name="Calculation 3 5 12 5" xfId="17395" xr:uid="{00000000-0005-0000-0000-000014180000}"/>
    <cellStyle name="Calculation 3 5 12 6" xfId="17396" xr:uid="{00000000-0005-0000-0000-000015180000}"/>
    <cellStyle name="Calculation 3 5 12 7" xfId="17397" xr:uid="{00000000-0005-0000-0000-000016180000}"/>
    <cellStyle name="Calculation 3 5 13" xfId="567" xr:uid="{00000000-0005-0000-0000-000017180000}"/>
    <cellStyle name="Calculation 3 5 13 2" xfId="10941" xr:uid="{00000000-0005-0000-0000-000018180000}"/>
    <cellStyle name="Calculation 3 5 13 2 2" xfId="17398" xr:uid="{00000000-0005-0000-0000-000019180000}"/>
    <cellStyle name="Calculation 3 5 13 2 3" xfId="17399" xr:uid="{00000000-0005-0000-0000-00001A180000}"/>
    <cellStyle name="Calculation 3 5 13 2 4" xfId="17400" xr:uid="{00000000-0005-0000-0000-00001B180000}"/>
    <cellStyle name="Calculation 3 5 13 2 5" xfId="17401" xr:uid="{00000000-0005-0000-0000-00001C180000}"/>
    <cellStyle name="Calculation 3 5 13 2 6" xfId="17402" xr:uid="{00000000-0005-0000-0000-00001D180000}"/>
    <cellStyle name="Calculation 3 5 13 3" xfId="17403" xr:uid="{00000000-0005-0000-0000-00001E180000}"/>
    <cellStyle name="Calculation 3 5 13 4" xfId="17404" xr:uid="{00000000-0005-0000-0000-00001F180000}"/>
    <cellStyle name="Calculation 3 5 13 5" xfId="17405" xr:uid="{00000000-0005-0000-0000-000020180000}"/>
    <cellStyle name="Calculation 3 5 13 6" xfId="17406" xr:uid="{00000000-0005-0000-0000-000021180000}"/>
    <cellStyle name="Calculation 3 5 13 7" xfId="17407" xr:uid="{00000000-0005-0000-0000-000022180000}"/>
    <cellStyle name="Calculation 3 5 14" xfId="568" xr:uid="{00000000-0005-0000-0000-000023180000}"/>
    <cellStyle name="Calculation 3 5 14 2" xfId="11033" xr:uid="{00000000-0005-0000-0000-000024180000}"/>
    <cellStyle name="Calculation 3 5 14 2 2" xfId="17408" xr:uid="{00000000-0005-0000-0000-000025180000}"/>
    <cellStyle name="Calculation 3 5 14 2 3" xfId="17409" xr:uid="{00000000-0005-0000-0000-000026180000}"/>
    <cellStyle name="Calculation 3 5 14 2 4" xfId="17410" xr:uid="{00000000-0005-0000-0000-000027180000}"/>
    <cellStyle name="Calculation 3 5 14 2 5" xfId="17411" xr:uid="{00000000-0005-0000-0000-000028180000}"/>
    <cellStyle name="Calculation 3 5 14 2 6" xfId="17412" xr:uid="{00000000-0005-0000-0000-000029180000}"/>
    <cellStyle name="Calculation 3 5 14 3" xfId="17413" xr:uid="{00000000-0005-0000-0000-00002A180000}"/>
    <cellStyle name="Calculation 3 5 14 4" xfId="17414" xr:uid="{00000000-0005-0000-0000-00002B180000}"/>
    <cellStyle name="Calculation 3 5 14 5" xfId="17415" xr:uid="{00000000-0005-0000-0000-00002C180000}"/>
    <cellStyle name="Calculation 3 5 14 6" xfId="17416" xr:uid="{00000000-0005-0000-0000-00002D180000}"/>
    <cellStyle name="Calculation 3 5 14 7" xfId="17417" xr:uid="{00000000-0005-0000-0000-00002E180000}"/>
    <cellStyle name="Calculation 3 5 15" xfId="569" xr:uid="{00000000-0005-0000-0000-00002F180000}"/>
    <cellStyle name="Calculation 3 5 15 2" xfId="11116" xr:uid="{00000000-0005-0000-0000-000030180000}"/>
    <cellStyle name="Calculation 3 5 15 2 2" xfId="17418" xr:uid="{00000000-0005-0000-0000-000031180000}"/>
    <cellStyle name="Calculation 3 5 15 2 3" xfId="17419" xr:uid="{00000000-0005-0000-0000-000032180000}"/>
    <cellStyle name="Calculation 3 5 15 2 4" xfId="17420" xr:uid="{00000000-0005-0000-0000-000033180000}"/>
    <cellStyle name="Calculation 3 5 15 2 5" xfId="17421" xr:uid="{00000000-0005-0000-0000-000034180000}"/>
    <cellStyle name="Calculation 3 5 15 2 6" xfId="17422" xr:uid="{00000000-0005-0000-0000-000035180000}"/>
    <cellStyle name="Calculation 3 5 15 3" xfId="17423" xr:uid="{00000000-0005-0000-0000-000036180000}"/>
    <cellStyle name="Calculation 3 5 15 4" xfId="17424" xr:uid="{00000000-0005-0000-0000-000037180000}"/>
    <cellStyle name="Calculation 3 5 15 5" xfId="17425" xr:uid="{00000000-0005-0000-0000-000038180000}"/>
    <cellStyle name="Calculation 3 5 15 6" xfId="17426" xr:uid="{00000000-0005-0000-0000-000039180000}"/>
    <cellStyle name="Calculation 3 5 15 7" xfId="17427" xr:uid="{00000000-0005-0000-0000-00003A180000}"/>
    <cellStyle name="Calculation 3 5 16" xfId="570" xr:uid="{00000000-0005-0000-0000-00003B180000}"/>
    <cellStyle name="Calculation 3 5 16 2" xfId="11205" xr:uid="{00000000-0005-0000-0000-00003C180000}"/>
    <cellStyle name="Calculation 3 5 16 2 2" xfId="17428" xr:uid="{00000000-0005-0000-0000-00003D180000}"/>
    <cellStyle name="Calculation 3 5 16 2 3" xfId="17429" xr:uid="{00000000-0005-0000-0000-00003E180000}"/>
    <cellStyle name="Calculation 3 5 16 2 4" xfId="17430" xr:uid="{00000000-0005-0000-0000-00003F180000}"/>
    <cellStyle name="Calculation 3 5 16 2 5" xfId="17431" xr:uid="{00000000-0005-0000-0000-000040180000}"/>
    <cellStyle name="Calculation 3 5 16 2 6" xfId="17432" xr:uid="{00000000-0005-0000-0000-000041180000}"/>
    <cellStyle name="Calculation 3 5 16 3" xfId="17433" xr:uid="{00000000-0005-0000-0000-000042180000}"/>
    <cellStyle name="Calculation 3 5 16 4" xfId="17434" xr:uid="{00000000-0005-0000-0000-000043180000}"/>
    <cellStyle name="Calculation 3 5 16 5" xfId="17435" xr:uid="{00000000-0005-0000-0000-000044180000}"/>
    <cellStyle name="Calculation 3 5 16 6" xfId="17436" xr:uid="{00000000-0005-0000-0000-000045180000}"/>
    <cellStyle name="Calculation 3 5 16 7" xfId="17437" xr:uid="{00000000-0005-0000-0000-000046180000}"/>
    <cellStyle name="Calculation 3 5 17" xfId="571" xr:uid="{00000000-0005-0000-0000-000047180000}"/>
    <cellStyle name="Calculation 3 5 17 2" xfId="11291" xr:uid="{00000000-0005-0000-0000-000048180000}"/>
    <cellStyle name="Calculation 3 5 17 2 2" xfId="17438" xr:uid="{00000000-0005-0000-0000-000049180000}"/>
    <cellStyle name="Calculation 3 5 17 2 3" xfId="17439" xr:uid="{00000000-0005-0000-0000-00004A180000}"/>
    <cellStyle name="Calculation 3 5 17 2 4" xfId="17440" xr:uid="{00000000-0005-0000-0000-00004B180000}"/>
    <cellStyle name="Calculation 3 5 17 2 5" xfId="17441" xr:uid="{00000000-0005-0000-0000-00004C180000}"/>
    <cellStyle name="Calculation 3 5 17 2 6" xfId="17442" xr:uid="{00000000-0005-0000-0000-00004D180000}"/>
    <cellStyle name="Calculation 3 5 17 3" xfId="17443" xr:uid="{00000000-0005-0000-0000-00004E180000}"/>
    <cellStyle name="Calculation 3 5 17 4" xfId="17444" xr:uid="{00000000-0005-0000-0000-00004F180000}"/>
    <cellStyle name="Calculation 3 5 17 5" xfId="17445" xr:uid="{00000000-0005-0000-0000-000050180000}"/>
    <cellStyle name="Calculation 3 5 17 6" xfId="17446" xr:uid="{00000000-0005-0000-0000-000051180000}"/>
    <cellStyle name="Calculation 3 5 17 7" xfId="17447" xr:uid="{00000000-0005-0000-0000-000052180000}"/>
    <cellStyle name="Calculation 3 5 18" xfId="572" xr:uid="{00000000-0005-0000-0000-000053180000}"/>
    <cellStyle name="Calculation 3 5 18 2" xfId="11378" xr:uid="{00000000-0005-0000-0000-000054180000}"/>
    <cellStyle name="Calculation 3 5 18 2 2" xfId="17448" xr:uid="{00000000-0005-0000-0000-000055180000}"/>
    <cellStyle name="Calculation 3 5 18 2 3" xfId="17449" xr:uid="{00000000-0005-0000-0000-000056180000}"/>
    <cellStyle name="Calculation 3 5 18 2 4" xfId="17450" xr:uid="{00000000-0005-0000-0000-000057180000}"/>
    <cellStyle name="Calculation 3 5 18 2 5" xfId="17451" xr:uid="{00000000-0005-0000-0000-000058180000}"/>
    <cellStyle name="Calculation 3 5 18 2 6" xfId="17452" xr:uid="{00000000-0005-0000-0000-000059180000}"/>
    <cellStyle name="Calculation 3 5 18 3" xfId="17453" xr:uid="{00000000-0005-0000-0000-00005A180000}"/>
    <cellStyle name="Calculation 3 5 18 4" xfId="17454" xr:uid="{00000000-0005-0000-0000-00005B180000}"/>
    <cellStyle name="Calculation 3 5 18 5" xfId="17455" xr:uid="{00000000-0005-0000-0000-00005C180000}"/>
    <cellStyle name="Calculation 3 5 18 6" xfId="17456" xr:uid="{00000000-0005-0000-0000-00005D180000}"/>
    <cellStyle name="Calculation 3 5 18 7" xfId="17457" xr:uid="{00000000-0005-0000-0000-00005E180000}"/>
    <cellStyle name="Calculation 3 5 19" xfId="573" xr:uid="{00000000-0005-0000-0000-00005F180000}"/>
    <cellStyle name="Calculation 3 5 19 2" xfId="11465" xr:uid="{00000000-0005-0000-0000-000060180000}"/>
    <cellStyle name="Calculation 3 5 19 2 2" xfId="17458" xr:uid="{00000000-0005-0000-0000-000061180000}"/>
    <cellStyle name="Calculation 3 5 19 2 3" xfId="17459" xr:uid="{00000000-0005-0000-0000-000062180000}"/>
    <cellStyle name="Calculation 3 5 19 2 4" xfId="17460" xr:uid="{00000000-0005-0000-0000-000063180000}"/>
    <cellStyle name="Calculation 3 5 19 2 5" xfId="17461" xr:uid="{00000000-0005-0000-0000-000064180000}"/>
    <cellStyle name="Calculation 3 5 19 2 6" xfId="17462" xr:uid="{00000000-0005-0000-0000-000065180000}"/>
    <cellStyle name="Calculation 3 5 19 3" xfId="17463" xr:uid="{00000000-0005-0000-0000-000066180000}"/>
    <cellStyle name="Calculation 3 5 19 4" xfId="17464" xr:uid="{00000000-0005-0000-0000-000067180000}"/>
    <cellStyle name="Calculation 3 5 19 5" xfId="17465" xr:uid="{00000000-0005-0000-0000-000068180000}"/>
    <cellStyle name="Calculation 3 5 19 6" xfId="17466" xr:uid="{00000000-0005-0000-0000-000069180000}"/>
    <cellStyle name="Calculation 3 5 19 7" xfId="17467" xr:uid="{00000000-0005-0000-0000-00006A180000}"/>
    <cellStyle name="Calculation 3 5 2" xfId="574" xr:uid="{00000000-0005-0000-0000-00006B180000}"/>
    <cellStyle name="Calculation 3 5 2 2" xfId="9971" xr:uid="{00000000-0005-0000-0000-00006C180000}"/>
    <cellStyle name="Calculation 3 5 2 2 2" xfId="17468" xr:uid="{00000000-0005-0000-0000-00006D180000}"/>
    <cellStyle name="Calculation 3 5 2 2 3" xfId="17469" xr:uid="{00000000-0005-0000-0000-00006E180000}"/>
    <cellStyle name="Calculation 3 5 2 2 4" xfId="17470" xr:uid="{00000000-0005-0000-0000-00006F180000}"/>
    <cellStyle name="Calculation 3 5 2 2 5" xfId="17471" xr:uid="{00000000-0005-0000-0000-000070180000}"/>
    <cellStyle name="Calculation 3 5 2 2 6" xfId="17472" xr:uid="{00000000-0005-0000-0000-000071180000}"/>
    <cellStyle name="Calculation 3 5 2 3" xfId="17473" xr:uid="{00000000-0005-0000-0000-000072180000}"/>
    <cellStyle name="Calculation 3 5 2 4" xfId="17474" xr:uid="{00000000-0005-0000-0000-000073180000}"/>
    <cellStyle name="Calculation 3 5 2 5" xfId="17475" xr:uid="{00000000-0005-0000-0000-000074180000}"/>
    <cellStyle name="Calculation 3 5 2 6" xfId="17476" xr:uid="{00000000-0005-0000-0000-000075180000}"/>
    <cellStyle name="Calculation 3 5 2 7" xfId="17477" xr:uid="{00000000-0005-0000-0000-000076180000}"/>
    <cellStyle name="Calculation 3 5 20" xfId="575" xr:uid="{00000000-0005-0000-0000-000077180000}"/>
    <cellStyle name="Calculation 3 5 20 2" xfId="11553" xr:uid="{00000000-0005-0000-0000-000078180000}"/>
    <cellStyle name="Calculation 3 5 20 2 2" xfId="17478" xr:uid="{00000000-0005-0000-0000-000079180000}"/>
    <cellStyle name="Calculation 3 5 20 2 3" xfId="17479" xr:uid="{00000000-0005-0000-0000-00007A180000}"/>
    <cellStyle name="Calculation 3 5 20 2 4" xfId="17480" xr:uid="{00000000-0005-0000-0000-00007B180000}"/>
    <cellStyle name="Calculation 3 5 20 2 5" xfId="17481" xr:uid="{00000000-0005-0000-0000-00007C180000}"/>
    <cellStyle name="Calculation 3 5 20 2 6" xfId="17482" xr:uid="{00000000-0005-0000-0000-00007D180000}"/>
    <cellStyle name="Calculation 3 5 20 3" xfId="17483" xr:uid="{00000000-0005-0000-0000-00007E180000}"/>
    <cellStyle name="Calculation 3 5 20 4" xfId="17484" xr:uid="{00000000-0005-0000-0000-00007F180000}"/>
    <cellStyle name="Calculation 3 5 20 5" xfId="17485" xr:uid="{00000000-0005-0000-0000-000080180000}"/>
    <cellStyle name="Calculation 3 5 20 6" xfId="17486" xr:uid="{00000000-0005-0000-0000-000081180000}"/>
    <cellStyle name="Calculation 3 5 20 7" xfId="17487" xr:uid="{00000000-0005-0000-0000-000082180000}"/>
    <cellStyle name="Calculation 3 5 21" xfId="576" xr:uid="{00000000-0005-0000-0000-000083180000}"/>
    <cellStyle name="Calculation 3 5 21 2" xfId="11639" xr:uid="{00000000-0005-0000-0000-000084180000}"/>
    <cellStyle name="Calculation 3 5 21 2 2" xfId="17488" xr:uid="{00000000-0005-0000-0000-000085180000}"/>
    <cellStyle name="Calculation 3 5 21 2 3" xfId="17489" xr:uid="{00000000-0005-0000-0000-000086180000}"/>
    <cellStyle name="Calculation 3 5 21 2 4" xfId="17490" xr:uid="{00000000-0005-0000-0000-000087180000}"/>
    <cellStyle name="Calculation 3 5 21 2 5" xfId="17491" xr:uid="{00000000-0005-0000-0000-000088180000}"/>
    <cellStyle name="Calculation 3 5 21 2 6" xfId="17492" xr:uid="{00000000-0005-0000-0000-000089180000}"/>
    <cellStyle name="Calculation 3 5 21 3" xfId="17493" xr:uid="{00000000-0005-0000-0000-00008A180000}"/>
    <cellStyle name="Calculation 3 5 21 4" xfId="17494" xr:uid="{00000000-0005-0000-0000-00008B180000}"/>
    <cellStyle name="Calculation 3 5 21 5" xfId="17495" xr:uid="{00000000-0005-0000-0000-00008C180000}"/>
    <cellStyle name="Calculation 3 5 21 6" xfId="17496" xr:uid="{00000000-0005-0000-0000-00008D180000}"/>
    <cellStyle name="Calculation 3 5 21 7" xfId="17497" xr:uid="{00000000-0005-0000-0000-00008E180000}"/>
    <cellStyle name="Calculation 3 5 22" xfId="577" xr:uid="{00000000-0005-0000-0000-00008F180000}"/>
    <cellStyle name="Calculation 3 5 22 2" xfId="11722" xr:uid="{00000000-0005-0000-0000-000090180000}"/>
    <cellStyle name="Calculation 3 5 22 2 2" xfId="17498" xr:uid="{00000000-0005-0000-0000-000091180000}"/>
    <cellStyle name="Calculation 3 5 22 2 3" xfId="17499" xr:uid="{00000000-0005-0000-0000-000092180000}"/>
    <cellStyle name="Calculation 3 5 22 2 4" xfId="17500" xr:uid="{00000000-0005-0000-0000-000093180000}"/>
    <cellStyle name="Calculation 3 5 22 2 5" xfId="17501" xr:uid="{00000000-0005-0000-0000-000094180000}"/>
    <cellStyle name="Calculation 3 5 22 2 6" xfId="17502" xr:uid="{00000000-0005-0000-0000-000095180000}"/>
    <cellStyle name="Calculation 3 5 22 3" xfId="17503" xr:uid="{00000000-0005-0000-0000-000096180000}"/>
    <cellStyle name="Calculation 3 5 22 4" xfId="17504" xr:uid="{00000000-0005-0000-0000-000097180000}"/>
    <cellStyle name="Calculation 3 5 22 5" xfId="17505" xr:uid="{00000000-0005-0000-0000-000098180000}"/>
    <cellStyle name="Calculation 3 5 22 6" xfId="17506" xr:uid="{00000000-0005-0000-0000-000099180000}"/>
    <cellStyle name="Calculation 3 5 22 7" xfId="17507" xr:uid="{00000000-0005-0000-0000-00009A180000}"/>
    <cellStyle name="Calculation 3 5 23" xfId="578" xr:uid="{00000000-0005-0000-0000-00009B180000}"/>
    <cellStyle name="Calculation 3 5 23 2" xfId="11804" xr:uid="{00000000-0005-0000-0000-00009C180000}"/>
    <cellStyle name="Calculation 3 5 23 2 2" xfId="17508" xr:uid="{00000000-0005-0000-0000-00009D180000}"/>
    <cellStyle name="Calculation 3 5 23 2 3" xfId="17509" xr:uid="{00000000-0005-0000-0000-00009E180000}"/>
    <cellStyle name="Calculation 3 5 23 2 4" xfId="17510" xr:uid="{00000000-0005-0000-0000-00009F180000}"/>
    <cellStyle name="Calculation 3 5 23 2 5" xfId="17511" xr:uid="{00000000-0005-0000-0000-0000A0180000}"/>
    <cellStyle name="Calculation 3 5 23 2 6" xfId="17512" xr:uid="{00000000-0005-0000-0000-0000A1180000}"/>
    <cellStyle name="Calculation 3 5 23 3" xfId="17513" xr:uid="{00000000-0005-0000-0000-0000A2180000}"/>
    <cellStyle name="Calculation 3 5 23 4" xfId="17514" xr:uid="{00000000-0005-0000-0000-0000A3180000}"/>
    <cellStyle name="Calculation 3 5 23 5" xfId="17515" xr:uid="{00000000-0005-0000-0000-0000A4180000}"/>
    <cellStyle name="Calculation 3 5 23 6" xfId="17516" xr:uid="{00000000-0005-0000-0000-0000A5180000}"/>
    <cellStyle name="Calculation 3 5 23 7" xfId="17517" xr:uid="{00000000-0005-0000-0000-0000A6180000}"/>
    <cellStyle name="Calculation 3 5 24" xfId="579" xr:uid="{00000000-0005-0000-0000-0000A7180000}"/>
    <cellStyle name="Calculation 3 5 24 2" xfId="11888" xr:uid="{00000000-0005-0000-0000-0000A8180000}"/>
    <cellStyle name="Calculation 3 5 24 2 2" xfId="17518" xr:uid="{00000000-0005-0000-0000-0000A9180000}"/>
    <cellStyle name="Calculation 3 5 24 2 3" xfId="17519" xr:uid="{00000000-0005-0000-0000-0000AA180000}"/>
    <cellStyle name="Calculation 3 5 24 2 4" xfId="17520" xr:uid="{00000000-0005-0000-0000-0000AB180000}"/>
    <cellStyle name="Calculation 3 5 24 2 5" xfId="17521" xr:uid="{00000000-0005-0000-0000-0000AC180000}"/>
    <cellStyle name="Calculation 3 5 24 2 6" xfId="17522" xr:uid="{00000000-0005-0000-0000-0000AD180000}"/>
    <cellStyle name="Calculation 3 5 24 3" xfId="17523" xr:uid="{00000000-0005-0000-0000-0000AE180000}"/>
    <cellStyle name="Calculation 3 5 24 4" xfId="17524" xr:uid="{00000000-0005-0000-0000-0000AF180000}"/>
    <cellStyle name="Calculation 3 5 24 5" xfId="17525" xr:uid="{00000000-0005-0000-0000-0000B0180000}"/>
    <cellStyle name="Calculation 3 5 24 6" xfId="17526" xr:uid="{00000000-0005-0000-0000-0000B1180000}"/>
    <cellStyle name="Calculation 3 5 24 7" xfId="17527" xr:uid="{00000000-0005-0000-0000-0000B2180000}"/>
    <cellStyle name="Calculation 3 5 25" xfId="580" xr:uid="{00000000-0005-0000-0000-0000B3180000}"/>
    <cellStyle name="Calculation 3 5 25 2" xfId="11972" xr:uid="{00000000-0005-0000-0000-0000B4180000}"/>
    <cellStyle name="Calculation 3 5 25 2 2" xfId="17528" xr:uid="{00000000-0005-0000-0000-0000B5180000}"/>
    <cellStyle name="Calculation 3 5 25 2 3" xfId="17529" xr:uid="{00000000-0005-0000-0000-0000B6180000}"/>
    <cellStyle name="Calculation 3 5 25 2 4" xfId="17530" xr:uid="{00000000-0005-0000-0000-0000B7180000}"/>
    <cellStyle name="Calculation 3 5 25 2 5" xfId="17531" xr:uid="{00000000-0005-0000-0000-0000B8180000}"/>
    <cellStyle name="Calculation 3 5 25 2 6" xfId="17532" xr:uid="{00000000-0005-0000-0000-0000B9180000}"/>
    <cellStyle name="Calculation 3 5 25 3" xfId="17533" xr:uid="{00000000-0005-0000-0000-0000BA180000}"/>
    <cellStyle name="Calculation 3 5 25 4" xfId="17534" xr:uid="{00000000-0005-0000-0000-0000BB180000}"/>
    <cellStyle name="Calculation 3 5 25 5" xfId="17535" xr:uid="{00000000-0005-0000-0000-0000BC180000}"/>
    <cellStyle name="Calculation 3 5 25 6" xfId="17536" xr:uid="{00000000-0005-0000-0000-0000BD180000}"/>
    <cellStyle name="Calculation 3 5 25 7" xfId="17537" xr:uid="{00000000-0005-0000-0000-0000BE180000}"/>
    <cellStyle name="Calculation 3 5 26" xfId="581" xr:uid="{00000000-0005-0000-0000-0000BF180000}"/>
    <cellStyle name="Calculation 3 5 26 2" xfId="12055" xr:uid="{00000000-0005-0000-0000-0000C0180000}"/>
    <cellStyle name="Calculation 3 5 26 2 2" xfId="17538" xr:uid="{00000000-0005-0000-0000-0000C1180000}"/>
    <cellStyle name="Calculation 3 5 26 2 3" xfId="17539" xr:uid="{00000000-0005-0000-0000-0000C2180000}"/>
    <cellStyle name="Calculation 3 5 26 2 4" xfId="17540" xr:uid="{00000000-0005-0000-0000-0000C3180000}"/>
    <cellStyle name="Calculation 3 5 26 2 5" xfId="17541" xr:uid="{00000000-0005-0000-0000-0000C4180000}"/>
    <cellStyle name="Calculation 3 5 26 2 6" xfId="17542" xr:uid="{00000000-0005-0000-0000-0000C5180000}"/>
    <cellStyle name="Calculation 3 5 26 3" xfId="17543" xr:uid="{00000000-0005-0000-0000-0000C6180000}"/>
    <cellStyle name="Calculation 3 5 26 4" xfId="17544" xr:uid="{00000000-0005-0000-0000-0000C7180000}"/>
    <cellStyle name="Calculation 3 5 26 5" xfId="17545" xr:uid="{00000000-0005-0000-0000-0000C8180000}"/>
    <cellStyle name="Calculation 3 5 26 6" xfId="17546" xr:uid="{00000000-0005-0000-0000-0000C9180000}"/>
    <cellStyle name="Calculation 3 5 26 7" xfId="17547" xr:uid="{00000000-0005-0000-0000-0000CA180000}"/>
    <cellStyle name="Calculation 3 5 27" xfId="582" xr:uid="{00000000-0005-0000-0000-0000CB180000}"/>
    <cellStyle name="Calculation 3 5 27 2" xfId="12138" xr:uid="{00000000-0005-0000-0000-0000CC180000}"/>
    <cellStyle name="Calculation 3 5 27 2 2" xfId="17548" xr:uid="{00000000-0005-0000-0000-0000CD180000}"/>
    <cellStyle name="Calculation 3 5 27 2 3" xfId="17549" xr:uid="{00000000-0005-0000-0000-0000CE180000}"/>
    <cellStyle name="Calculation 3 5 27 2 4" xfId="17550" xr:uid="{00000000-0005-0000-0000-0000CF180000}"/>
    <cellStyle name="Calculation 3 5 27 2 5" xfId="17551" xr:uid="{00000000-0005-0000-0000-0000D0180000}"/>
    <cellStyle name="Calculation 3 5 27 2 6" xfId="17552" xr:uid="{00000000-0005-0000-0000-0000D1180000}"/>
    <cellStyle name="Calculation 3 5 27 3" xfId="17553" xr:uid="{00000000-0005-0000-0000-0000D2180000}"/>
    <cellStyle name="Calculation 3 5 27 4" xfId="17554" xr:uid="{00000000-0005-0000-0000-0000D3180000}"/>
    <cellStyle name="Calculation 3 5 27 5" xfId="17555" xr:uid="{00000000-0005-0000-0000-0000D4180000}"/>
    <cellStyle name="Calculation 3 5 27 6" xfId="17556" xr:uid="{00000000-0005-0000-0000-0000D5180000}"/>
    <cellStyle name="Calculation 3 5 27 7" xfId="17557" xr:uid="{00000000-0005-0000-0000-0000D6180000}"/>
    <cellStyle name="Calculation 3 5 28" xfId="583" xr:uid="{00000000-0005-0000-0000-0000D7180000}"/>
    <cellStyle name="Calculation 3 5 28 2" xfId="12217" xr:uid="{00000000-0005-0000-0000-0000D8180000}"/>
    <cellStyle name="Calculation 3 5 28 2 2" xfId="17558" xr:uid="{00000000-0005-0000-0000-0000D9180000}"/>
    <cellStyle name="Calculation 3 5 28 2 3" xfId="17559" xr:uid="{00000000-0005-0000-0000-0000DA180000}"/>
    <cellStyle name="Calculation 3 5 28 2 4" xfId="17560" xr:uid="{00000000-0005-0000-0000-0000DB180000}"/>
    <cellStyle name="Calculation 3 5 28 2 5" xfId="17561" xr:uid="{00000000-0005-0000-0000-0000DC180000}"/>
    <cellStyle name="Calculation 3 5 28 2 6" xfId="17562" xr:uid="{00000000-0005-0000-0000-0000DD180000}"/>
    <cellStyle name="Calculation 3 5 28 3" xfId="17563" xr:uid="{00000000-0005-0000-0000-0000DE180000}"/>
    <cellStyle name="Calculation 3 5 28 4" xfId="17564" xr:uid="{00000000-0005-0000-0000-0000DF180000}"/>
    <cellStyle name="Calculation 3 5 28 5" xfId="17565" xr:uid="{00000000-0005-0000-0000-0000E0180000}"/>
    <cellStyle name="Calculation 3 5 28 6" xfId="17566" xr:uid="{00000000-0005-0000-0000-0000E1180000}"/>
    <cellStyle name="Calculation 3 5 28 7" xfId="17567" xr:uid="{00000000-0005-0000-0000-0000E2180000}"/>
    <cellStyle name="Calculation 3 5 29" xfId="584" xr:uid="{00000000-0005-0000-0000-0000E3180000}"/>
    <cellStyle name="Calculation 3 5 29 2" xfId="12296" xr:uid="{00000000-0005-0000-0000-0000E4180000}"/>
    <cellStyle name="Calculation 3 5 29 2 2" xfId="17568" xr:uid="{00000000-0005-0000-0000-0000E5180000}"/>
    <cellStyle name="Calculation 3 5 29 2 3" xfId="17569" xr:uid="{00000000-0005-0000-0000-0000E6180000}"/>
    <cellStyle name="Calculation 3 5 29 2 4" xfId="17570" xr:uid="{00000000-0005-0000-0000-0000E7180000}"/>
    <cellStyle name="Calculation 3 5 29 2 5" xfId="17571" xr:uid="{00000000-0005-0000-0000-0000E8180000}"/>
    <cellStyle name="Calculation 3 5 29 2 6" xfId="17572" xr:uid="{00000000-0005-0000-0000-0000E9180000}"/>
    <cellStyle name="Calculation 3 5 29 3" xfId="17573" xr:uid="{00000000-0005-0000-0000-0000EA180000}"/>
    <cellStyle name="Calculation 3 5 29 4" xfId="17574" xr:uid="{00000000-0005-0000-0000-0000EB180000}"/>
    <cellStyle name="Calculation 3 5 29 5" xfId="17575" xr:uid="{00000000-0005-0000-0000-0000EC180000}"/>
    <cellStyle name="Calculation 3 5 29 6" xfId="17576" xr:uid="{00000000-0005-0000-0000-0000ED180000}"/>
    <cellStyle name="Calculation 3 5 29 7" xfId="17577" xr:uid="{00000000-0005-0000-0000-0000EE180000}"/>
    <cellStyle name="Calculation 3 5 3" xfId="585" xr:uid="{00000000-0005-0000-0000-0000EF180000}"/>
    <cellStyle name="Calculation 3 5 3 2" xfId="10062" xr:uid="{00000000-0005-0000-0000-0000F0180000}"/>
    <cellStyle name="Calculation 3 5 3 2 2" xfId="17578" xr:uid="{00000000-0005-0000-0000-0000F1180000}"/>
    <cellStyle name="Calculation 3 5 3 2 3" xfId="17579" xr:uid="{00000000-0005-0000-0000-0000F2180000}"/>
    <cellStyle name="Calculation 3 5 3 2 4" xfId="17580" xr:uid="{00000000-0005-0000-0000-0000F3180000}"/>
    <cellStyle name="Calculation 3 5 3 2 5" xfId="17581" xr:uid="{00000000-0005-0000-0000-0000F4180000}"/>
    <cellStyle name="Calculation 3 5 3 2 6" xfId="17582" xr:uid="{00000000-0005-0000-0000-0000F5180000}"/>
    <cellStyle name="Calculation 3 5 3 3" xfId="17583" xr:uid="{00000000-0005-0000-0000-0000F6180000}"/>
    <cellStyle name="Calculation 3 5 3 4" xfId="17584" xr:uid="{00000000-0005-0000-0000-0000F7180000}"/>
    <cellStyle name="Calculation 3 5 3 5" xfId="17585" xr:uid="{00000000-0005-0000-0000-0000F8180000}"/>
    <cellStyle name="Calculation 3 5 3 6" xfId="17586" xr:uid="{00000000-0005-0000-0000-0000F9180000}"/>
    <cellStyle name="Calculation 3 5 3 7" xfId="17587" xr:uid="{00000000-0005-0000-0000-0000FA180000}"/>
    <cellStyle name="Calculation 3 5 30" xfId="586" xr:uid="{00000000-0005-0000-0000-0000FB180000}"/>
    <cellStyle name="Calculation 3 5 30 2" xfId="12375" xr:uid="{00000000-0005-0000-0000-0000FC180000}"/>
    <cellStyle name="Calculation 3 5 30 2 2" xfId="17588" xr:uid="{00000000-0005-0000-0000-0000FD180000}"/>
    <cellStyle name="Calculation 3 5 30 2 3" xfId="17589" xr:uid="{00000000-0005-0000-0000-0000FE180000}"/>
    <cellStyle name="Calculation 3 5 30 2 4" xfId="17590" xr:uid="{00000000-0005-0000-0000-0000FF180000}"/>
    <cellStyle name="Calculation 3 5 30 2 5" xfId="17591" xr:uid="{00000000-0005-0000-0000-000000190000}"/>
    <cellStyle name="Calculation 3 5 30 2 6" xfId="17592" xr:uid="{00000000-0005-0000-0000-000001190000}"/>
    <cellStyle name="Calculation 3 5 30 3" xfId="17593" xr:uid="{00000000-0005-0000-0000-000002190000}"/>
    <cellStyle name="Calculation 3 5 30 4" xfId="17594" xr:uid="{00000000-0005-0000-0000-000003190000}"/>
    <cellStyle name="Calculation 3 5 30 5" xfId="17595" xr:uid="{00000000-0005-0000-0000-000004190000}"/>
    <cellStyle name="Calculation 3 5 30 6" xfId="17596" xr:uid="{00000000-0005-0000-0000-000005190000}"/>
    <cellStyle name="Calculation 3 5 30 7" xfId="17597" xr:uid="{00000000-0005-0000-0000-000006190000}"/>
    <cellStyle name="Calculation 3 5 31" xfId="587" xr:uid="{00000000-0005-0000-0000-000007190000}"/>
    <cellStyle name="Calculation 3 5 31 2" xfId="12454" xr:uid="{00000000-0005-0000-0000-000008190000}"/>
    <cellStyle name="Calculation 3 5 31 2 2" xfId="17598" xr:uid="{00000000-0005-0000-0000-000009190000}"/>
    <cellStyle name="Calculation 3 5 31 2 3" xfId="17599" xr:uid="{00000000-0005-0000-0000-00000A190000}"/>
    <cellStyle name="Calculation 3 5 31 2 4" xfId="17600" xr:uid="{00000000-0005-0000-0000-00000B190000}"/>
    <cellStyle name="Calculation 3 5 31 2 5" xfId="17601" xr:uid="{00000000-0005-0000-0000-00000C190000}"/>
    <cellStyle name="Calculation 3 5 31 2 6" xfId="17602" xr:uid="{00000000-0005-0000-0000-00000D190000}"/>
    <cellStyle name="Calculation 3 5 31 3" xfId="17603" xr:uid="{00000000-0005-0000-0000-00000E190000}"/>
    <cellStyle name="Calculation 3 5 31 4" xfId="17604" xr:uid="{00000000-0005-0000-0000-00000F190000}"/>
    <cellStyle name="Calculation 3 5 31 5" xfId="17605" xr:uid="{00000000-0005-0000-0000-000010190000}"/>
    <cellStyle name="Calculation 3 5 31 6" xfId="17606" xr:uid="{00000000-0005-0000-0000-000011190000}"/>
    <cellStyle name="Calculation 3 5 31 7" xfId="17607" xr:uid="{00000000-0005-0000-0000-000012190000}"/>
    <cellStyle name="Calculation 3 5 32" xfId="588" xr:uid="{00000000-0005-0000-0000-000013190000}"/>
    <cellStyle name="Calculation 3 5 32 2" xfId="12533" xr:uid="{00000000-0005-0000-0000-000014190000}"/>
    <cellStyle name="Calculation 3 5 32 2 2" xfId="17608" xr:uid="{00000000-0005-0000-0000-000015190000}"/>
    <cellStyle name="Calculation 3 5 32 2 3" xfId="17609" xr:uid="{00000000-0005-0000-0000-000016190000}"/>
    <cellStyle name="Calculation 3 5 32 2 4" xfId="17610" xr:uid="{00000000-0005-0000-0000-000017190000}"/>
    <cellStyle name="Calculation 3 5 32 2 5" xfId="17611" xr:uid="{00000000-0005-0000-0000-000018190000}"/>
    <cellStyle name="Calculation 3 5 32 2 6" xfId="17612" xr:uid="{00000000-0005-0000-0000-000019190000}"/>
    <cellStyle name="Calculation 3 5 32 3" xfId="17613" xr:uid="{00000000-0005-0000-0000-00001A190000}"/>
    <cellStyle name="Calculation 3 5 32 4" xfId="17614" xr:uid="{00000000-0005-0000-0000-00001B190000}"/>
    <cellStyle name="Calculation 3 5 32 5" xfId="17615" xr:uid="{00000000-0005-0000-0000-00001C190000}"/>
    <cellStyle name="Calculation 3 5 32 6" xfId="17616" xr:uid="{00000000-0005-0000-0000-00001D190000}"/>
    <cellStyle name="Calculation 3 5 32 7" xfId="17617" xr:uid="{00000000-0005-0000-0000-00001E190000}"/>
    <cellStyle name="Calculation 3 5 33" xfId="589" xr:uid="{00000000-0005-0000-0000-00001F190000}"/>
    <cellStyle name="Calculation 3 5 33 2" xfId="12612" xr:uid="{00000000-0005-0000-0000-000020190000}"/>
    <cellStyle name="Calculation 3 5 33 2 2" xfId="17618" xr:uid="{00000000-0005-0000-0000-000021190000}"/>
    <cellStyle name="Calculation 3 5 33 2 3" xfId="17619" xr:uid="{00000000-0005-0000-0000-000022190000}"/>
    <cellStyle name="Calculation 3 5 33 2 4" xfId="17620" xr:uid="{00000000-0005-0000-0000-000023190000}"/>
    <cellStyle name="Calculation 3 5 33 2 5" xfId="17621" xr:uid="{00000000-0005-0000-0000-000024190000}"/>
    <cellStyle name="Calculation 3 5 33 2 6" xfId="17622" xr:uid="{00000000-0005-0000-0000-000025190000}"/>
    <cellStyle name="Calculation 3 5 33 3" xfId="17623" xr:uid="{00000000-0005-0000-0000-000026190000}"/>
    <cellStyle name="Calculation 3 5 33 4" xfId="17624" xr:uid="{00000000-0005-0000-0000-000027190000}"/>
    <cellStyle name="Calculation 3 5 33 5" xfId="17625" xr:uid="{00000000-0005-0000-0000-000028190000}"/>
    <cellStyle name="Calculation 3 5 33 6" xfId="17626" xr:uid="{00000000-0005-0000-0000-000029190000}"/>
    <cellStyle name="Calculation 3 5 33 7" xfId="17627" xr:uid="{00000000-0005-0000-0000-00002A190000}"/>
    <cellStyle name="Calculation 3 5 34" xfId="590" xr:uid="{00000000-0005-0000-0000-00002B190000}"/>
    <cellStyle name="Calculation 3 5 34 2" xfId="12696" xr:uid="{00000000-0005-0000-0000-00002C190000}"/>
    <cellStyle name="Calculation 3 5 34 2 2" xfId="17628" xr:uid="{00000000-0005-0000-0000-00002D190000}"/>
    <cellStyle name="Calculation 3 5 34 2 3" xfId="17629" xr:uid="{00000000-0005-0000-0000-00002E190000}"/>
    <cellStyle name="Calculation 3 5 34 2 4" xfId="17630" xr:uid="{00000000-0005-0000-0000-00002F190000}"/>
    <cellStyle name="Calculation 3 5 34 2 5" xfId="17631" xr:uid="{00000000-0005-0000-0000-000030190000}"/>
    <cellStyle name="Calculation 3 5 34 2 6" xfId="17632" xr:uid="{00000000-0005-0000-0000-000031190000}"/>
    <cellStyle name="Calculation 3 5 34 3" xfId="17633" xr:uid="{00000000-0005-0000-0000-000032190000}"/>
    <cellStyle name="Calculation 3 5 34 4" xfId="17634" xr:uid="{00000000-0005-0000-0000-000033190000}"/>
    <cellStyle name="Calculation 3 5 34 5" xfId="17635" xr:uid="{00000000-0005-0000-0000-000034190000}"/>
    <cellStyle name="Calculation 3 5 34 6" xfId="17636" xr:uid="{00000000-0005-0000-0000-000035190000}"/>
    <cellStyle name="Calculation 3 5 35" xfId="9760" xr:uid="{00000000-0005-0000-0000-000036190000}"/>
    <cellStyle name="Calculation 3 5 35 2" xfId="17637" xr:uid="{00000000-0005-0000-0000-000037190000}"/>
    <cellStyle name="Calculation 3 5 35 3" xfId="17638" xr:uid="{00000000-0005-0000-0000-000038190000}"/>
    <cellStyle name="Calculation 3 5 35 4" xfId="17639" xr:uid="{00000000-0005-0000-0000-000039190000}"/>
    <cellStyle name="Calculation 3 5 35 5" xfId="17640" xr:uid="{00000000-0005-0000-0000-00003A190000}"/>
    <cellStyle name="Calculation 3 5 35 6" xfId="17641" xr:uid="{00000000-0005-0000-0000-00003B190000}"/>
    <cellStyle name="Calculation 3 5 36" xfId="17642" xr:uid="{00000000-0005-0000-0000-00003C190000}"/>
    <cellStyle name="Calculation 3 5 37" xfId="17643" xr:uid="{00000000-0005-0000-0000-00003D190000}"/>
    <cellStyle name="Calculation 3 5 38" xfId="17644" xr:uid="{00000000-0005-0000-0000-00003E190000}"/>
    <cellStyle name="Calculation 3 5 39" xfId="17645" xr:uid="{00000000-0005-0000-0000-00003F190000}"/>
    <cellStyle name="Calculation 3 5 4" xfId="591" xr:uid="{00000000-0005-0000-0000-000040190000}"/>
    <cellStyle name="Calculation 3 5 4 2" xfId="10153" xr:uid="{00000000-0005-0000-0000-000041190000}"/>
    <cellStyle name="Calculation 3 5 4 2 2" xfId="17646" xr:uid="{00000000-0005-0000-0000-000042190000}"/>
    <cellStyle name="Calculation 3 5 4 2 3" xfId="17647" xr:uid="{00000000-0005-0000-0000-000043190000}"/>
    <cellStyle name="Calculation 3 5 4 2 4" xfId="17648" xr:uid="{00000000-0005-0000-0000-000044190000}"/>
    <cellStyle name="Calculation 3 5 4 2 5" xfId="17649" xr:uid="{00000000-0005-0000-0000-000045190000}"/>
    <cellStyle name="Calculation 3 5 4 2 6" xfId="17650" xr:uid="{00000000-0005-0000-0000-000046190000}"/>
    <cellStyle name="Calculation 3 5 4 3" xfId="17651" xr:uid="{00000000-0005-0000-0000-000047190000}"/>
    <cellStyle name="Calculation 3 5 4 4" xfId="17652" xr:uid="{00000000-0005-0000-0000-000048190000}"/>
    <cellStyle name="Calculation 3 5 4 5" xfId="17653" xr:uid="{00000000-0005-0000-0000-000049190000}"/>
    <cellStyle name="Calculation 3 5 4 6" xfId="17654" xr:uid="{00000000-0005-0000-0000-00004A190000}"/>
    <cellStyle name="Calculation 3 5 4 7" xfId="17655" xr:uid="{00000000-0005-0000-0000-00004B190000}"/>
    <cellStyle name="Calculation 3 5 5" xfId="592" xr:uid="{00000000-0005-0000-0000-00004C190000}"/>
    <cellStyle name="Calculation 3 5 5 2" xfId="10241" xr:uid="{00000000-0005-0000-0000-00004D190000}"/>
    <cellStyle name="Calculation 3 5 5 2 2" xfId="17656" xr:uid="{00000000-0005-0000-0000-00004E190000}"/>
    <cellStyle name="Calculation 3 5 5 2 3" xfId="17657" xr:uid="{00000000-0005-0000-0000-00004F190000}"/>
    <cellStyle name="Calculation 3 5 5 2 4" xfId="17658" xr:uid="{00000000-0005-0000-0000-000050190000}"/>
    <cellStyle name="Calculation 3 5 5 2 5" xfId="17659" xr:uid="{00000000-0005-0000-0000-000051190000}"/>
    <cellStyle name="Calculation 3 5 5 2 6" xfId="17660" xr:uid="{00000000-0005-0000-0000-000052190000}"/>
    <cellStyle name="Calculation 3 5 5 3" xfId="17661" xr:uid="{00000000-0005-0000-0000-000053190000}"/>
    <cellStyle name="Calculation 3 5 5 4" xfId="17662" xr:uid="{00000000-0005-0000-0000-000054190000}"/>
    <cellStyle name="Calculation 3 5 5 5" xfId="17663" xr:uid="{00000000-0005-0000-0000-000055190000}"/>
    <cellStyle name="Calculation 3 5 5 6" xfId="17664" xr:uid="{00000000-0005-0000-0000-000056190000}"/>
    <cellStyle name="Calculation 3 5 5 7" xfId="17665" xr:uid="{00000000-0005-0000-0000-000057190000}"/>
    <cellStyle name="Calculation 3 5 6" xfId="593" xr:uid="{00000000-0005-0000-0000-000058190000}"/>
    <cellStyle name="Calculation 3 5 6 2" xfId="10326" xr:uid="{00000000-0005-0000-0000-000059190000}"/>
    <cellStyle name="Calculation 3 5 6 2 2" xfId="17666" xr:uid="{00000000-0005-0000-0000-00005A190000}"/>
    <cellStyle name="Calculation 3 5 6 2 3" xfId="17667" xr:uid="{00000000-0005-0000-0000-00005B190000}"/>
    <cellStyle name="Calculation 3 5 6 2 4" xfId="17668" xr:uid="{00000000-0005-0000-0000-00005C190000}"/>
    <cellStyle name="Calculation 3 5 6 2 5" xfId="17669" xr:uid="{00000000-0005-0000-0000-00005D190000}"/>
    <cellStyle name="Calculation 3 5 6 2 6" xfId="17670" xr:uid="{00000000-0005-0000-0000-00005E190000}"/>
    <cellStyle name="Calculation 3 5 6 3" xfId="17671" xr:uid="{00000000-0005-0000-0000-00005F190000}"/>
    <cellStyle name="Calculation 3 5 6 4" xfId="17672" xr:uid="{00000000-0005-0000-0000-000060190000}"/>
    <cellStyle name="Calculation 3 5 6 5" xfId="17673" xr:uid="{00000000-0005-0000-0000-000061190000}"/>
    <cellStyle name="Calculation 3 5 6 6" xfId="17674" xr:uid="{00000000-0005-0000-0000-000062190000}"/>
    <cellStyle name="Calculation 3 5 6 7" xfId="17675" xr:uid="{00000000-0005-0000-0000-000063190000}"/>
    <cellStyle name="Calculation 3 5 7" xfId="594" xr:uid="{00000000-0005-0000-0000-000064190000}"/>
    <cellStyle name="Calculation 3 5 7 2" xfId="10413" xr:uid="{00000000-0005-0000-0000-000065190000}"/>
    <cellStyle name="Calculation 3 5 7 2 2" xfId="17676" xr:uid="{00000000-0005-0000-0000-000066190000}"/>
    <cellStyle name="Calculation 3 5 7 2 3" xfId="17677" xr:uid="{00000000-0005-0000-0000-000067190000}"/>
    <cellStyle name="Calculation 3 5 7 2 4" xfId="17678" xr:uid="{00000000-0005-0000-0000-000068190000}"/>
    <cellStyle name="Calculation 3 5 7 2 5" xfId="17679" xr:uid="{00000000-0005-0000-0000-000069190000}"/>
    <cellStyle name="Calculation 3 5 7 2 6" xfId="17680" xr:uid="{00000000-0005-0000-0000-00006A190000}"/>
    <cellStyle name="Calculation 3 5 7 3" xfId="17681" xr:uid="{00000000-0005-0000-0000-00006B190000}"/>
    <cellStyle name="Calculation 3 5 7 4" xfId="17682" xr:uid="{00000000-0005-0000-0000-00006C190000}"/>
    <cellStyle name="Calculation 3 5 7 5" xfId="17683" xr:uid="{00000000-0005-0000-0000-00006D190000}"/>
    <cellStyle name="Calculation 3 5 7 6" xfId="17684" xr:uid="{00000000-0005-0000-0000-00006E190000}"/>
    <cellStyle name="Calculation 3 5 7 7" xfId="17685" xr:uid="{00000000-0005-0000-0000-00006F190000}"/>
    <cellStyle name="Calculation 3 5 8" xfId="595" xr:uid="{00000000-0005-0000-0000-000070190000}"/>
    <cellStyle name="Calculation 3 5 8 2" xfId="10502" xr:uid="{00000000-0005-0000-0000-000071190000}"/>
    <cellStyle name="Calculation 3 5 8 2 2" xfId="17686" xr:uid="{00000000-0005-0000-0000-000072190000}"/>
    <cellStyle name="Calculation 3 5 8 2 3" xfId="17687" xr:uid="{00000000-0005-0000-0000-000073190000}"/>
    <cellStyle name="Calculation 3 5 8 2 4" xfId="17688" xr:uid="{00000000-0005-0000-0000-000074190000}"/>
    <cellStyle name="Calculation 3 5 8 2 5" xfId="17689" xr:uid="{00000000-0005-0000-0000-000075190000}"/>
    <cellStyle name="Calculation 3 5 8 2 6" xfId="17690" xr:uid="{00000000-0005-0000-0000-000076190000}"/>
    <cellStyle name="Calculation 3 5 8 3" xfId="17691" xr:uid="{00000000-0005-0000-0000-000077190000}"/>
    <cellStyle name="Calculation 3 5 8 4" xfId="17692" xr:uid="{00000000-0005-0000-0000-000078190000}"/>
    <cellStyle name="Calculation 3 5 8 5" xfId="17693" xr:uid="{00000000-0005-0000-0000-000079190000}"/>
    <cellStyle name="Calculation 3 5 8 6" xfId="17694" xr:uid="{00000000-0005-0000-0000-00007A190000}"/>
    <cellStyle name="Calculation 3 5 8 7" xfId="17695" xr:uid="{00000000-0005-0000-0000-00007B190000}"/>
    <cellStyle name="Calculation 3 5 9" xfId="596" xr:uid="{00000000-0005-0000-0000-00007C190000}"/>
    <cellStyle name="Calculation 3 5 9 2" xfId="10584" xr:uid="{00000000-0005-0000-0000-00007D190000}"/>
    <cellStyle name="Calculation 3 5 9 2 2" xfId="17696" xr:uid="{00000000-0005-0000-0000-00007E190000}"/>
    <cellStyle name="Calculation 3 5 9 2 3" xfId="17697" xr:uid="{00000000-0005-0000-0000-00007F190000}"/>
    <cellStyle name="Calculation 3 5 9 2 4" xfId="17698" xr:uid="{00000000-0005-0000-0000-000080190000}"/>
    <cellStyle name="Calculation 3 5 9 2 5" xfId="17699" xr:uid="{00000000-0005-0000-0000-000081190000}"/>
    <cellStyle name="Calculation 3 5 9 2 6" xfId="17700" xr:uid="{00000000-0005-0000-0000-000082190000}"/>
    <cellStyle name="Calculation 3 5 9 3" xfId="17701" xr:uid="{00000000-0005-0000-0000-000083190000}"/>
    <cellStyle name="Calculation 3 5 9 4" xfId="17702" xr:uid="{00000000-0005-0000-0000-000084190000}"/>
    <cellStyle name="Calculation 3 5 9 5" xfId="17703" xr:uid="{00000000-0005-0000-0000-000085190000}"/>
    <cellStyle name="Calculation 3 5 9 6" xfId="17704" xr:uid="{00000000-0005-0000-0000-000086190000}"/>
    <cellStyle name="Calculation 3 5 9 7" xfId="17705" xr:uid="{00000000-0005-0000-0000-000087190000}"/>
    <cellStyle name="Calculation 3 6" xfId="597" xr:uid="{00000000-0005-0000-0000-000088190000}"/>
    <cellStyle name="Calculation 3 6 2" xfId="9911" xr:uid="{00000000-0005-0000-0000-000089190000}"/>
    <cellStyle name="Calculation 3 6 2 2" xfId="17706" xr:uid="{00000000-0005-0000-0000-00008A190000}"/>
    <cellStyle name="Calculation 3 6 2 3" xfId="17707" xr:uid="{00000000-0005-0000-0000-00008B190000}"/>
    <cellStyle name="Calculation 3 6 2 4" xfId="17708" xr:uid="{00000000-0005-0000-0000-00008C190000}"/>
    <cellStyle name="Calculation 3 6 2 5" xfId="17709" xr:uid="{00000000-0005-0000-0000-00008D190000}"/>
    <cellStyle name="Calculation 3 6 2 6" xfId="17710" xr:uid="{00000000-0005-0000-0000-00008E190000}"/>
    <cellStyle name="Calculation 3 6 3" xfId="17711" xr:uid="{00000000-0005-0000-0000-00008F190000}"/>
    <cellStyle name="Calculation 3 6 4" xfId="17712" xr:uid="{00000000-0005-0000-0000-000090190000}"/>
    <cellStyle name="Calculation 3 6 5" xfId="17713" xr:uid="{00000000-0005-0000-0000-000091190000}"/>
    <cellStyle name="Calculation 3 6 6" xfId="17714" xr:uid="{00000000-0005-0000-0000-000092190000}"/>
    <cellStyle name="Calculation 3 6 7" xfId="17715" xr:uid="{00000000-0005-0000-0000-000093190000}"/>
    <cellStyle name="Calculation 3 7" xfId="598" xr:uid="{00000000-0005-0000-0000-000094190000}"/>
    <cellStyle name="Calculation 3 7 2" xfId="9891" xr:uid="{00000000-0005-0000-0000-000095190000}"/>
    <cellStyle name="Calculation 3 7 2 2" xfId="17716" xr:uid="{00000000-0005-0000-0000-000096190000}"/>
    <cellStyle name="Calculation 3 7 2 3" xfId="17717" xr:uid="{00000000-0005-0000-0000-000097190000}"/>
    <cellStyle name="Calculation 3 7 2 4" xfId="17718" xr:uid="{00000000-0005-0000-0000-000098190000}"/>
    <cellStyle name="Calculation 3 7 2 5" xfId="17719" xr:uid="{00000000-0005-0000-0000-000099190000}"/>
    <cellStyle name="Calculation 3 7 2 6" xfId="17720" xr:uid="{00000000-0005-0000-0000-00009A190000}"/>
    <cellStyle name="Calculation 3 7 3" xfId="17721" xr:uid="{00000000-0005-0000-0000-00009B190000}"/>
    <cellStyle name="Calculation 3 7 4" xfId="17722" xr:uid="{00000000-0005-0000-0000-00009C190000}"/>
    <cellStyle name="Calculation 3 7 5" xfId="17723" xr:uid="{00000000-0005-0000-0000-00009D190000}"/>
    <cellStyle name="Calculation 3 7 6" xfId="17724" xr:uid="{00000000-0005-0000-0000-00009E190000}"/>
    <cellStyle name="Calculation 3 7 7" xfId="17725" xr:uid="{00000000-0005-0000-0000-00009F190000}"/>
    <cellStyle name="Calculation 3 8" xfId="599" xr:uid="{00000000-0005-0000-0000-0000A0190000}"/>
    <cellStyle name="Calculation 3 8 2" xfId="9912" xr:uid="{00000000-0005-0000-0000-0000A1190000}"/>
    <cellStyle name="Calculation 3 8 2 2" xfId="17726" xr:uid="{00000000-0005-0000-0000-0000A2190000}"/>
    <cellStyle name="Calculation 3 8 2 3" xfId="17727" xr:uid="{00000000-0005-0000-0000-0000A3190000}"/>
    <cellStyle name="Calculation 3 8 2 4" xfId="17728" xr:uid="{00000000-0005-0000-0000-0000A4190000}"/>
    <cellStyle name="Calculation 3 8 2 5" xfId="17729" xr:uid="{00000000-0005-0000-0000-0000A5190000}"/>
    <cellStyle name="Calculation 3 8 2 6" xfId="17730" xr:uid="{00000000-0005-0000-0000-0000A6190000}"/>
    <cellStyle name="Calculation 3 8 3" xfId="17731" xr:uid="{00000000-0005-0000-0000-0000A7190000}"/>
    <cellStyle name="Calculation 3 8 4" xfId="17732" xr:uid="{00000000-0005-0000-0000-0000A8190000}"/>
    <cellStyle name="Calculation 3 8 5" xfId="17733" xr:uid="{00000000-0005-0000-0000-0000A9190000}"/>
    <cellStyle name="Calculation 3 8 6" xfId="17734" xr:uid="{00000000-0005-0000-0000-0000AA190000}"/>
    <cellStyle name="Calculation 3 8 7" xfId="17735" xr:uid="{00000000-0005-0000-0000-0000AB190000}"/>
    <cellStyle name="Calculation 3 9" xfId="600" xr:uid="{00000000-0005-0000-0000-0000AC190000}"/>
    <cellStyle name="Calculation 3 9 2" xfId="9720" xr:uid="{00000000-0005-0000-0000-0000AD190000}"/>
    <cellStyle name="Calculation 3 9 2 2" xfId="17736" xr:uid="{00000000-0005-0000-0000-0000AE190000}"/>
    <cellStyle name="Calculation 3 9 2 3" xfId="17737" xr:uid="{00000000-0005-0000-0000-0000AF190000}"/>
    <cellStyle name="Calculation 3 9 2 4" xfId="17738" xr:uid="{00000000-0005-0000-0000-0000B0190000}"/>
    <cellStyle name="Calculation 3 9 2 5" xfId="17739" xr:uid="{00000000-0005-0000-0000-0000B1190000}"/>
    <cellStyle name="Calculation 3 9 2 6" xfId="17740" xr:uid="{00000000-0005-0000-0000-0000B2190000}"/>
    <cellStyle name="Calculation 3 9 3" xfId="17741" xr:uid="{00000000-0005-0000-0000-0000B3190000}"/>
    <cellStyle name="Calculation 3 9 4" xfId="17742" xr:uid="{00000000-0005-0000-0000-0000B4190000}"/>
    <cellStyle name="Calculation 3 9 5" xfId="17743" xr:uid="{00000000-0005-0000-0000-0000B5190000}"/>
    <cellStyle name="Calculation 3 9 6" xfId="17744" xr:uid="{00000000-0005-0000-0000-0000B6190000}"/>
    <cellStyle name="Calculation 3 9 7" xfId="17745" xr:uid="{00000000-0005-0000-0000-0000B7190000}"/>
    <cellStyle name="Calculation 4" xfId="17746" xr:uid="{00000000-0005-0000-0000-0000B8190000}"/>
    <cellStyle name="Calculation 5" xfId="44810" xr:uid="{01DFB821-CAC5-4CB6-A6E8-458D28EB03C4}"/>
    <cellStyle name="Check Cell" xfId="44189" builtinId="23" customBuiltin="1"/>
    <cellStyle name="Check Cell 2" xfId="601" xr:uid="{00000000-0005-0000-0000-0000BA190000}"/>
    <cellStyle name="Check Cell 2 2" xfId="3804" xr:uid="{00000000-0005-0000-0000-0000BB190000}"/>
    <cellStyle name="Check Cell 2 3" xfId="44146" xr:uid="{00000000-0005-0000-0000-0000BC190000}"/>
    <cellStyle name="Check Cell 3" xfId="602" xr:uid="{00000000-0005-0000-0000-0000BD190000}"/>
    <cellStyle name="Check Cell 3 2" xfId="3805" xr:uid="{00000000-0005-0000-0000-0000BE190000}"/>
    <cellStyle name="Check Cell 3 2 2" xfId="3806" xr:uid="{00000000-0005-0000-0000-0000BF190000}"/>
    <cellStyle name="Check Cell 3 3" xfId="3807" xr:uid="{00000000-0005-0000-0000-0000C0190000}"/>
    <cellStyle name="Check Cell 3 4" xfId="3808" xr:uid="{00000000-0005-0000-0000-0000C1190000}"/>
    <cellStyle name="Check Cell 3 5" xfId="3809" xr:uid="{00000000-0005-0000-0000-0000C2190000}"/>
    <cellStyle name="Check Cell 4" xfId="3810" xr:uid="{00000000-0005-0000-0000-0000C3190000}"/>
    <cellStyle name="Check Cell 4 2" xfId="3811" xr:uid="{00000000-0005-0000-0000-0000C4190000}"/>
    <cellStyle name="Check Cell 4 2 2" xfId="3812" xr:uid="{00000000-0005-0000-0000-0000C5190000}"/>
    <cellStyle name="Check Cell 4 3" xfId="3813" xr:uid="{00000000-0005-0000-0000-0000C6190000}"/>
    <cellStyle name="Check Cell 4 3 2" xfId="3814" xr:uid="{00000000-0005-0000-0000-0000C7190000}"/>
    <cellStyle name="Check Cell 4 4" xfId="3815" xr:uid="{00000000-0005-0000-0000-0000C8190000}"/>
    <cellStyle name="Check Cell 5" xfId="3816" xr:uid="{00000000-0005-0000-0000-0000C9190000}"/>
    <cellStyle name="Check Cell 6" xfId="44812" xr:uid="{68B831BF-362E-44B2-9912-8507DEA59383}"/>
    <cellStyle name="Column Heading" xfId="603" xr:uid="{00000000-0005-0000-0000-0000CA190000}"/>
    <cellStyle name="Column Heading 10" xfId="604" xr:uid="{00000000-0005-0000-0000-0000CB190000}"/>
    <cellStyle name="Column Heading 10 2" xfId="9719" xr:uid="{00000000-0005-0000-0000-0000CC190000}"/>
    <cellStyle name="Column Heading 10 2 2" xfId="17747" xr:uid="{00000000-0005-0000-0000-0000CD190000}"/>
    <cellStyle name="Column Heading 10 2 3" xfId="17748" xr:uid="{00000000-0005-0000-0000-0000CE190000}"/>
    <cellStyle name="Column Heading 10 2 4" xfId="17749" xr:uid="{00000000-0005-0000-0000-0000CF190000}"/>
    <cellStyle name="Column Heading 10 2 5" xfId="17750" xr:uid="{00000000-0005-0000-0000-0000D0190000}"/>
    <cellStyle name="Column Heading 10 2 6" xfId="17751" xr:uid="{00000000-0005-0000-0000-0000D1190000}"/>
    <cellStyle name="Column Heading 10 3" xfId="17752" xr:uid="{00000000-0005-0000-0000-0000D2190000}"/>
    <cellStyle name="Column Heading 10 4" xfId="17753" xr:uid="{00000000-0005-0000-0000-0000D3190000}"/>
    <cellStyle name="Column Heading 10 5" xfId="17754" xr:uid="{00000000-0005-0000-0000-0000D4190000}"/>
    <cellStyle name="Column Heading 10 6" xfId="17755" xr:uid="{00000000-0005-0000-0000-0000D5190000}"/>
    <cellStyle name="Column Heading 10 7" xfId="17756" xr:uid="{00000000-0005-0000-0000-0000D6190000}"/>
    <cellStyle name="Column Heading 11" xfId="605" xr:uid="{00000000-0005-0000-0000-0000D7190000}"/>
    <cellStyle name="Column Heading 11 2" xfId="11305" xr:uid="{00000000-0005-0000-0000-0000D8190000}"/>
    <cellStyle name="Column Heading 11 2 2" xfId="17757" xr:uid="{00000000-0005-0000-0000-0000D9190000}"/>
    <cellStyle name="Column Heading 11 2 3" xfId="17758" xr:uid="{00000000-0005-0000-0000-0000DA190000}"/>
    <cellStyle name="Column Heading 11 2 4" xfId="17759" xr:uid="{00000000-0005-0000-0000-0000DB190000}"/>
    <cellStyle name="Column Heading 11 2 5" xfId="17760" xr:uid="{00000000-0005-0000-0000-0000DC190000}"/>
    <cellStyle name="Column Heading 11 2 6" xfId="17761" xr:uid="{00000000-0005-0000-0000-0000DD190000}"/>
    <cellStyle name="Column Heading 11 3" xfId="17762" xr:uid="{00000000-0005-0000-0000-0000DE190000}"/>
    <cellStyle name="Column Heading 11 4" xfId="17763" xr:uid="{00000000-0005-0000-0000-0000DF190000}"/>
    <cellStyle name="Column Heading 11 5" xfId="17764" xr:uid="{00000000-0005-0000-0000-0000E0190000}"/>
    <cellStyle name="Column Heading 11 6" xfId="17765" xr:uid="{00000000-0005-0000-0000-0000E1190000}"/>
    <cellStyle name="Column Heading 11 7" xfId="17766" xr:uid="{00000000-0005-0000-0000-0000E2190000}"/>
    <cellStyle name="Column Heading 12" xfId="606" xr:uid="{00000000-0005-0000-0000-0000E3190000}"/>
    <cellStyle name="Column Heading 12 2" xfId="11391" xr:uid="{00000000-0005-0000-0000-0000E4190000}"/>
    <cellStyle name="Column Heading 12 2 2" xfId="17767" xr:uid="{00000000-0005-0000-0000-0000E5190000}"/>
    <cellStyle name="Column Heading 12 2 3" xfId="17768" xr:uid="{00000000-0005-0000-0000-0000E6190000}"/>
    <cellStyle name="Column Heading 12 2 4" xfId="17769" xr:uid="{00000000-0005-0000-0000-0000E7190000}"/>
    <cellStyle name="Column Heading 12 2 5" xfId="17770" xr:uid="{00000000-0005-0000-0000-0000E8190000}"/>
    <cellStyle name="Column Heading 12 2 6" xfId="17771" xr:uid="{00000000-0005-0000-0000-0000E9190000}"/>
    <cellStyle name="Column Heading 12 3" xfId="17772" xr:uid="{00000000-0005-0000-0000-0000EA190000}"/>
    <cellStyle name="Column Heading 12 4" xfId="17773" xr:uid="{00000000-0005-0000-0000-0000EB190000}"/>
    <cellStyle name="Column Heading 12 5" xfId="17774" xr:uid="{00000000-0005-0000-0000-0000EC190000}"/>
    <cellStyle name="Column Heading 12 6" xfId="17775" xr:uid="{00000000-0005-0000-0000-0000ED190000}"/>
    <cellStyle name="Column Heading 12 7" xfId="17776" xr:uid="{00000000-0005-0000-0000-0000EE190000}"/>
    <cellStyle name="Column Heading 13" xfId="607" xr:uid="{00000000-0005-0000-0000-0000EF190000}"/>
    <cellStyle name="Column Heading 13 2" xfId="9944" xr:uid="{00000000-0005-0000-0000-0000F0190000}"/>
    <cellStyle name="Column Heading 13 2 2" xfId="17777" xr:uid="{00000000-0005-0000-0000-0000F1190000}"/>
    <cellStyle name="Column Heading 13 2 3" xfId="17778" xr:uid="{00000000-0005-0000-0000-0000F2190000}"/>
    <cellStyle name="Column Heading 13 2 4" xfId="17779" xr:uid="{00000000-0005-0000-0000-0000F3190000}"/>
    <cellStyle name="Column Heading 13 2 5" xfId="17780" xr:uid="{00000000-0005-0000-0000-0000F4190000}"/>
    <cellStyle name="Column Heading 13 2 6" xfId="17781" xr:uid="{00000000-0005-0000-0000-0000F5190000}"/>
    <cellStyle name="Column Heading 13 3" xfId="17782" xr:uid="{00000000-0005-0000-0000-0000F6190000}"/>
    <cellStyle name="Column Heading 13 4" xfId="17783" xr:uid="{00000000-0005-0000-0000-0000F7190000}"/>
    <cellStyle name="Column Heading 13 5" xfId="17784" xr:uid="{00000000-0005-0000-0000-0000F8190000}"/>
    <cellStyle name="Column Heading 13 6" xfId="17785" xr:uid="{00000000-0005-0000-0000-0000F9190000}"/>
    <cellStyle name="Column Heading 13 7" xfId="17786" xr:uid="{00000000-0005-0000-0000-0000FA190000}"/>
    <cellStyle name="Column Heading 14" xfId="9683" xr:uid="{00000000-0005-0000-0000-0000FB190000}"/>
    <cellStyle name="Column Heading 14 2" xfId="17787" xr:uid="{00000000-0005-0000-0000-0000FC190000}"/>
    <cellStyle name="Column Heading 14 3" xfId="17788" xr:uid="{00000000-0005-0000-0000-0000FD190000}"/>
    <cellStyle name="Column Heading 14 4" xfId="17789" xr:uid="{00000000-0005-0000-0000-0000FE190000}"/>
    <cellStyle name="Column Heading 14 5" xfId="17790" xr:uid="{00000000-0005-0000-0000-0000FF190000}"/>
    <cellStyle name="Column Heading 14 6" xfId="17791" xr:uid="{00000000-0005-0000-0000-0000001A0000}"/>
    <cellStyle name="Column Heading 2" xfId="608" xr:uid="{00000000-0005-0000-0000-0000011A0000}"/>
    <cellStyle name="Column Heading 2 10" xfId="609" xr:uid="{00000000-0005-0000-0000-0000021A0000}"/>
    <cellStyle name="Column Heading 2 10 2" xfId="10614" xr:uid="{00000000-0005-0000-0000-0000031A0000}"/>
    <cellStyle name="Column Heading 2 10 2 2" xfId="17792" xr:uid="{00000000-0005-0000-0000-0000041A0000}"/>
    <cellStyle name="Column Heading 2 10 2 3" xfId="17793" xr:uid="{00000000-0005-0000-0000-0000051A0000}"/>
    <cellStyle name="Column Heading 2 10 2 4" xfId="17794" xr:uid="{00000000-0005-0000-0000-0000061A0000}"/>
    <cellStyle name="Column Heading 2 10 2 5" xfId="17795" xr:uid="{00000000-0005-0000-0000-0000071A0000}"/>
    <cellStyle name="Column Heading 2 10 2 6" xfId="17796" xr:uid="{00000000-0005-0000-0000-0000081A0000}"/>
    <cellStyle name="Column Heading 2 10 3" xfId="17797" xr:uid="{00000000-0005-0000-0000-0000091A0000}"/>
    <cellStyle name="Column Heading 2 10 4" xfId="17798" xr:uid="{00000000-0005-0000-0000-00000A1A0000}"/>
    <cellStyle name="Column Heading 2 10 5" xfId="17799" xr:uid="{00000000-0005-0000-0000-00000B1A0000}"/>
    <cellStyle name="Column Heading 2 10 6" xfId="17800" xr:uid="{00000000-0005-0000-0000-00000C1A0000}"/>
    <cellStyle name="Column Heading 2 10 7" xfId="17801" xr:uid="{00000000-0005-0000-0000-00000D1A0000}"/>
    <cellStyle name="Column Heading 2 11" xfId="610" xr:uid="{00000000-0005-0000-0000-00000E1A0000}"/>
    <cellStyle name="Column Heading 2 11 2" xfId="10705" xr:uid="{00000000-0005-0000-0000-00000F1A0000}"/>
    <cellStyle name="Column Heading 2 11 2 2" xfId="17802" xr:uid="{00000000-0005-0000-0000-0000101A0000}"/>
    <cellStyle name="Column Heading 2 11 2 3" xfId="17803" xr:uid="{00000000-0005-0000-0000-0000111A0000}"/>
    <cellStyle name="Column Heading 2 11 2 4" xfId="17804" xr:uid="{00000000-0005-0000-0000-0000121A0000}"/>
    <cellStyle name="Column Heading 2 11 2 5" xfId="17805" xr:uid="{00000000-0005-0000-0000-0000131A0000}"/>
    <cellStyle name="Column Heading 2 11 2 6" xfId="17806" xr:uid="{00000000-0005-0000-0000-0000141A0000}"/>
    <cellStyle name="Column Heading 2 11 3" xfId="17807" xr:uid="{00000000-0005-0000-0000-0000151A0000}"/>
    <cellStyle name="Column Heading 2 11 4" xfId="17808" xr:uid="{00000000-0005-0000-0000-0000161A0000}"/>
    <cellStyle name="Column Heading 2 11 5" xfId="17809" xr:uid="{00000000-0005-0000-0000-0000171A0000}"/>
    <cellStyle name="Column Heading 2 11 6" xfId="17810" xr:uid="{00000000-0005-0000-0000-0000181A0000}"/>
    <cellStyle name="Column Heading 2 11 7" xfId="17811" xr:uid="{00000000-0005-0000-0000-0000191A0000}"/>
    <cellStyle name="Column Heading 2 12" xfId="611" xr:uid="{00000000-0005-0000-0000-00001A1A0000}"/>
    <cellStyle name="Column Heading 2 12 2" xfId="10793" xr:uid="{00000000-0005-0000-0000-00001B1A0000}"/>
    <cellStyle name="Column Heading 2 12 2 2" xfId="17812" xr:uid="{00000000-0005-0000-0000-00001C1A0000}"/>
    <cellStyle name="Column Heading 2 12 2 3" xfId="17813" xr:uid="{00000000-0005-0000-0000-00001D1A0000}"/>
    <cellStyle name="Column Heading 2 12 2 4" xfId="17814" xr:uid="{00000000-0005-0000-0000-00001E1A0000}"/>
    <cellStyle name="Column Heading 2 12 2 5" xfId="17815" xr:uid="{00000000-0005-0000-0000-00001F1A0000}"/>
    <cellStyle name="Column Heading 2 12 2 6" xfId="17816" xr:uid="{00000000-0005-0000-0000-0000201A0000}"/>
    <cellStyle name="Column Heading 2 12 3" xfId="17817" xr:uid="{00000000-0005-0000-0000-0000211A0000}"/>
    <cellStyle name="Column Heading 2 12 4" xfId="17818" xr:uid="{00000000-0005-0000-0000-0000221A0000}"/>
    <cellStyle name="Column Heading 2 12 5" xfId="17819" xr:uid="{00000000-0005-0000-0000-0000231A0000}"/>
    <cellStyle name="Column Heading 2 12 6" xfId="17820" xr:uid="{00000000-0005-0000-0000-0000241A0000}"/>
    <cellStyle name="Column Heading 2 12 7" xfId="17821" xr:uid="{00000000-0005-0000-0000-0000251A0000}"/>
    <cellStyle name="Column Heading 2 13" xfId="612" xr:uid="{00000000-0005-0000-0000-0000261A0000}"/>
    <cellStyle name="Column Heading 2 13 2" xfId="10882" xr:uid="{00000000-0005-0000-0000-0000271A0000}"/>
    <cellStyle name="Column Heading 2 13 2 2" xfId="17822" xr:uid="{00000000-0005-0000-0000-0000281A0000}"/>
    <cellStyle name="Column Heading 2 13 2 3" xfId="17823" xr:uid="{00000000-0005-0000-0000-0000291A0000}"/>
    <cellStyle name="Column Heading 2 13 2 4" xfId="17824" xr:uid="{00000000-0005-0000-0000-00002A1A0000}"/>
    <cellStyle name="Column Heading 2 13 2 5" xfId="17825" xr:uid="{00000000-0005-0000-0000-00002B1A0000}"/>
    <cellStyle name="Column Heading 2 13 2 6" xfId="17826" xr:uid="{00000000-0005-0000-0000-00002C1A0000}"/>
    <cellStyle name="Column Heading 2 13 3" xfId="17827" xr:uid="{00000000-0005-0000-0000-00002D1A0000}"/>
    <cellStyle name="Column Heading 2 13 4" xfId="17828" xr:uid="{00000000-0005-0000-0000-00002E1A0000}"/>
    <cellStyle name="Column Heading 2 13 5" xfId="17829" xr:uid="{00000000-0005-0000-0000-00002F1A0000}"/>
    <cellStyle name="Column Heading 2 13 6" xfId="17830" xr:uid="{00000000-0005-0000-0000-0000301A0000}"/>
    <cellStyle name="Column Heading 2 13 7" xfId="17831" xr:uid="{00000000-0005-0000-0000-0000311A0000}"/>
    <cellStyle name="Column Heading 2 14" xfId="613" xr:uid="{00000000-0005-0000-0000-0000321A0000}"/>
    <cellStyle name="Column Heading 2 14 2" xfId="10972" xr:uid="{00000000-0005-0000-0000-0000331A0000}"/>
    <cellStyle name="Column Heading 2 14 2 2" xfId="17832" xr:uid="{00000000-0005-0000-0000-0000341A0000}"/>
    <cellStyle name="Column Heading 2 14 2 3" xfId="17833" xr:uid="{00000000-0005-0000-0000-0000351A0000}"/>
    <cellStyle name="Column Heading 2 14 2 4" xfId="17834" xr:uid="{00000000-0005-0000-0000-0000361A0000}"/>
    <cellStyle name="Column Heading 2 14 2 5" xfId="17835" xr:uid="{00000000-0005-0000-0000-0000371A0000}"/>
    <cellStyle name="Column Heading 2 14 2 6" xfId="17836" xr:uid="{00000000-0005-0000-0000-0000381A0000}"/>
    <cellStyle name="Column Heading 2 14 3" xfId="17837" xr:uid="{00000000-0005-0000-0000-0000391A0000}"/>
    <cellStyle name="Column Heading 2 14 4" xfId="17838" xr:uid="{00000000-0005-0000-0000-00003A1A0000}"/>
    <cellStyle name="Column Heading 2 14 5" xfId="17839" xr:uid="{00000000-0005-0000-0000-00003B1A0000}"/>
    <cellStyle name="Column Heading 2 14 6" xfId="17840" xr:uid="{00000000-0005-0000-0000-00003C1A0000}"/>
    <cellStyle name="Column Heading 2 14 7" xfId="17841" xr:uid="{00000000-0005-0000-0000-00003D1A0000}"/>
    <cellStyle name="Column Heading 2 15" xfId="614" xr:uid="{00000000-0005-0000-0000-00003E1A0000}"/>
    <cellStyle name="Column Heading 2 15 2" xfId="11062" xr:uid="{00000000-0005-0000-0000-00003F1A0000}"/>
    <cellStyle name="Column Heading 2 15 2 2" xfId="17842" xr:uid="{00000000-0005-0000-0000-0000401A0000}"/>
    <cellStyle name="Column Heading 2 15 2 3" xfId="17843" xr:uid="{00000000-0005-0000-0000-0000411A0000}"/>
    <cellStyle name="Column Heading 2 15 2 4" xfId="17844" xr:uid="{00000000-0005-0000-0000-0000421A0000}"/>
    <cellStyle name="Column Heading 2 15 2 5" xfId="17845" xr:uid="{00000000-0005-0000-0000-0000431A0000}"/>
    <cellStyle name="Column Heading 2 15 2 6" xfId="17846" xr:uid="{00000000-0005-0000-0000-0000441A0000}"/>
    <cellStyle name="Column Heading 2 15 3" xfId="17847" xr:uid="{00000000-0005-0000-0000-0000451A0000}"/>
    <cellStyle name="Column Heading 2 15 4" xfId="17848" xr:uid="{00000000-0005-0000-0000-0000461A0000}"/>
    <cellStyle name="Column Heading 2 15 5" xfId="17849" xr:uid="{00000000-0005-0000-0000-0000471A0000}"/>
    <cellStyle name="Column Heading 2 15 6" xfId="17850" xr:uid="{00000000-0005-0000-0000-0000481A0000}"/>
    <cellStyle name="Column Heading 2 15 7" xfId="17851" xr:uid="{00000000-0005-0000-0000-0000491A0000}"/>
    <cellStyle name="Column Heading 2 16" xfId="615" xr:uid="{00000000-0005-0000-0000-00004A1A0000}"/>
    <cellStyle name="Column Heading 2 16 2" xfId="11145" xr:uid="{00000000-0005-0000-0000-00004B1A0000}"/>
    <cellStyle name="Column Heading 2 16 2 2" xfId="17852" xr:uid="{00000000-0005-0000-0000-00004C1A0000}"/>
    <cellStyle name="Column Heading 2 16 2 3" xfId="17853" xr:uid="{00000000-0005-0000-0000-00004D1A0000}"/>
    <cellStyle name="Column Heading 2 16 2 4" xfId="17854" xr:uid="{00000000-0005-0000-0000-00004E1A0000}"/>
    <cellStyle name="Column Heading 2 16 2 5" xfId="17855" xr:uid="{00000000-0005-0000-0000-00004F1A0000}"/>
    <cellStyle name="Column Heading 2 16 2 6" xfId="17856" xr:uid="{00000000-0005-0000-0000-0000501A0000}"/>
    <cellStyle name="Column Heading 2 16 3" xfId="17857" xr:uid="{00000000-0005-0000-0000-0000511A0000}"/>
    <cellStyle name="Column Heading 2 16 4" xfId="17858" xr:uid="{00000000-0005-0000-0000-0000521A0000}"/>
    <cellStyle name="Column Heading 2 16 5" xfId="17859" xr:uid="{00000000-0005-0000-0000-0000531A0000}"/>
    <cellStyle name="Column Heading 2 16 6" xfId="17860" xr:uid="{00000000-0005-0000-0000-0000541A0000}"/>
    <cellStyle name="Column Heading 2 16 7" xfId="17861" xr:uid="{00000000-0005-0000-0000-0000551A0000}"/>
    <cellStyle name="Column Heading 2 17" xfId="616" xr:uid="{00000000-0005-0000-0000-0000561A0000}"/>
    <cellStyle name="Column Heading 2 17 2" xfId="11235" xr:uid="{00000000-0005-0000-0000-0000571A0000}"/>
    <cellStyle name="Column Heading 2 17 2 2" xfId="17862" xr:uid="{00000000-0005-0000-0000-0000581A0000}"/>
    <cellStyle name="Column Heading 2 17 2 3" xfId="17863" xr:uid="{00000000-0005-0000-0000-0000591A0000}"/>
    <cellStyle name="Column Heading 2 17 2 4" xfId="17864" xr:uid="{00000000-0005-0000-0000-00005A1A0000}"/>
    <cellStyle name="Column Heading 2 17 2 5" xfId="17865" xr:uid="{00000000-0005-0000-0000-00005B1A0000}"/>
    <cellStyle name="Column Heading 2 17 2 6" xfId="17866" xr:uid="{00000000-0005-0000-0000-00005C1A0000}"/>
    <cellStyle name="Column Heading 2 17 3" xfId="17867" xr:uid="{00000000-0005-0000-0000-00005D1A0000}"/>
    <cellStyle name="Column Heading 2 17 4" xfId="17868" xr:uid="{00000000-0005-0000-0000-00005E1A0000}"/>
    <cellStyle name="Column Heading 2 17 5" xfId="17869" xr:uid="{00000000-0005-0000-0000-00005F1A0000}"/>
    <cellStyle name="Column Heading 2 17 6" xfId="17870" xr:uid="{00000000-0005-0000-0000-0000601A0000}"/>
    <cellStyle name="Column Heading 2 17 7" xfId="17871" xr:uid="{00000000-0005-0000-0000-0000611A0000}"/>
    <cellStyle name="Column Heading 2 18" xfId="617" xr:uid="{00000000-0005-0000-0000-0000621A0000}"/>
    <cellStyle name="Column Heading 2 18 2" xfId="11321" xr:uid="{00000000-0005-0000-0000-0000631A0000}"/>
    <cellStyle name="Column Heading 2 18 2 2" xfId="17872" xr:uid="{00000000-0005-0000-0000-0000641A0000}"/>
    <cellStyle name="Column Heading 2 18 2 3" xfId="17873" xr:uid="{00000000-0005-0000-0000-0000651A0000}"/>
    <cellStyle name="Column Heading 2 18 2 4" xfId="17874" xr:uid="{00000000-0005-0000-0000-0000661A0000}"/>
    <cellStyle name="Column Heading 2 18 2 5" xfId="17875" xr:uid="{00000000-0005-0000-0000-0000671A0000}"/>
    <cellStyle name="Column Heading 2 18 2 6" xfId="17876" xr:uid="{00000000-0005-0000-0000-0000681A0000}"/>
    <cellStyle name="Column Heading 2 18 3" xfId="17877" xr:uid="{00000000-0005-0000-0000-0000691A0000}"/>
    <cellStyle name="Column Heading 2 18 4" xfId="17878" xr:uid="{00000000-0005-0000-0000-00006A1A0000}"/>
    <cellStyle name="Column Heading 2 18 5" xfId="17879" xr:uid="{00000000-0005-0000-0000-00006B1A0000}"/>
    <cellStyle name="Column Heading 2 18 6" xfId="17880" xr:uid="{00000000-0005-0000-0000-00006C1A0000}"/>
    <cellStyle name="Column Heading 2 18 7" xfId="17881" xr:uid="{00000000-0005-0000-0000-00006D1A0000}"/>
    <cellStyle name="Column Heading 2 19" xfId="618" xr:uid="{00000000-0005-0000-0000-00006E1A0000}"/>
    <cellStyle name="Column Heading 2 19 2" xfId="11408" xr:uid="{00000000-0005-0000-0000-00006F1A0000}"/>
    <cellStyle name="Column Heading 2 19 2 2" xfId="17882" xr:uid="{00000000-0005-0000-0000-0000701A0000}"/>
    <cellStyle name="Column Heading 2 19 2 3" xfId="17883" xr:uid="{00000000-0005-0000-0000-0000711A0000}"/>
    <cellStyle name="Column Heading 2 19 2 4" xfId="17884" xr:uid="{00000000-0005-0000-0000-0000721A0000}"/>
    <cellStyle name="Column Heading 2 19 2 5" xfId="17885" xr:uid="{00000000-0005-0000-0000-0000731A0000}"/>
    <cellStyle name="Column Heading 2 19 2 6" xfId="17886" xr:uid="{00000000-0005-0000-0000-0000741A0000}"/>
    <cellStyle name="Column Heading 2 19 3" xfId="17887" xr:uid="{00000000-0005-0000-0000-0000751A0000}"/>
    <cellStyle name="Column Heading 2 19 4" xfId="17888" xr:uid="{00000000-0005-0000-0000-0000761A0000}"/>
    <cellStyle name="Column Heading 2 19 5" xfId="17889" xr:uid="{00000000-0005-0000-0000-0000771A0000}"/>
    <cellStyle name="Column Heading 2 19 6" xfId="17890" xr:uid="{00000000-0005-0000-0000-0000781A0000}"/>
    <cellStyle name="Column Heading 2 19 7" xfId="17891" xr:uid="{00000000-0005-0000-0000-0000791A0000}"/>
    <cellStyle name="Column Heading 2 2" xfId="619" xr:uid="{00000000-0005-0000-0000-00007A1A0000}"/>
    <cellStyle name="Column Heading 2 2 10" xfId="620" xr:uid="{00000000-0005-0000-0000-00007B1A0000}"/>
    <cellStyle name="Column Heading 2 2 10 2" xfId="10738" xr:uid="{00000000-0005-0000-0000-00007C1A0000}"/>
    <cellStyle name="Column Heading 2 2 10 2 2" xfId="17892" xr:uid="{00000000-0005-0000-0000-00007D1A0000}"/>
    <cellStyle name="Column Heading 2 2 10 2 3" xfId="17893" xr:uid="{00000000-0005-0000-0000-00007E1A0000}"/>
    <cellStyle name="Column Heading 2 2 10 2 4" xfId="17894" xr:uid="{00000000-0005-0000-0000-00007F1A0000}"/>
    <cellStyle name="Column Heading 2 2 10 2 5" xfId="17895" xr:uid="{00000000-0005-0000-0000-0000801A0000}"/>
    <cellStyle name="Column Heading 2 2 10 2 6" xfId="17896" xr:uid="{00000000-0005-0000-0000-0000811A0000}"/>
    <cellStyle name="Column Heading 2 2 10 3" xfId="17897" xr:uid="{00000000-0005-0000-0000-0000821A0000}"/>
    <cellStyle name="Column Heading 2 2 10 4" xfId="17898" xr:uid="{00000000-0005-0000-0000-0000831A0000}"/>
    <cellStyle name="Column Heading 2 2 10 5" xfId="17899" xr:uid="{00000000-0005-0000-0000-0000841A0000}"/>
    <cellStyle name="Column Heading 2 2 10 6" xfId="17900" xr:uid="{00000000-0005-0000-0000-0000851A0000}"/>
    <cellStyle name="Column Heading 2 2 10 7" xfId="17901" xr:uid="{00000000-0005-0000-0000-0000861A0000}"/>
    <cellStyle name="Column Heading 2 2 11" xfId="621" xr:uid="{00000000-0005-0000-0000-0000871A0000}"/>
    <cellStyle name="Column Heading 2 2 11 2" xfId="10826" xr:uid="{00000000-0005-0000-0000-0000881A0000}"/>
    <cellStyle name="Column Heading 2 2 11 2 2" xfId="17902" xr:uid="{00000000-0005-0000-0000-0000891A0000}"/>
    <cellStyle name="Column Heading 2 2 11 2 3" xfId="17903" xr:uid="{00000000-0005-0000-0000-00008A1A0000}"/>
    <cellStyle name="Column Heading 2 2 11 2 4" xfId="17904" xr:uid="{00000000-0005-0000-0000-00008B1A0000}"/>
    <cellStyle name="Column Heading 2 2 11 2 5" xfId="17905" xr:uid="{00000000-0005-0000-0000-00008C1A0000}"/>
    <cellStyle name="Column Heading 2 2 11 2 6" xfId="17906" xr:uid="{00000000-0005-0000-0000-00008D1A0000}"/>
    <cellStyle name="Column Heading 2 2 11 3" xfId="17907" xr:uid="{00000000-0005-0000-0000-00008E1A0000}"/>
    <cellStyle name="Column Heading 2 2 11 4" xfId="17908" xr:uid="{00000000-0005-0000-0000-00008F1A0000}"/>
    <cellStyle name="Column Heading 2 2 11 5" xfId="17909" xr:uid="{00000000-0005-0000-0000-0000901A0000}"/>
    <cellStyle name="Column Heading 2 2 11 6" xfId="17910" xr:uid="{00000000-0005-0000-0000-0000911A0000}"/>
    <cellStyle name="Column Heading 2 2 11 7" xfId="17911" xr:uid="{00000000-0005-0000-0000-0000921A0000}"/>
    <cellStyle name="Column Heading 2 2 12" xfId="622" xr:uid="{00000000-0005-0000-0000-0000931A0000}"/>
    <cellStyle name="Column Heading 2 2 12 2" xfId="10915" xr:uid="{00000000-0005-0000-0000-0000941A0000}"/>
    <cellStyle name="Column Heading 2 2 12 2 2" xfId="17912" xr:uid="{00000000-0005-0000-0000-0000951A0000}"/>
    <cellStyle name="Column Heading 2 2 12 2 3" xfId="17913" xr:uid="{00000000-0005-0000-0000-0000961A0000}"/>
    <cellStyle name="Column Heading 2 2 12 2 4" xfId="17914" xr:uid="{00000000-0005-0000-0000-0000971A0000}"/>
    <cellStyle name="Column Heading 2 2 12 2 5" xfId="17915" xr:uid="{00000000-0005-0000-0000-0000981A0000}"/>
    <cellStyle name="Column Heading 2 2 12 2 6" xfId="17916" xr:uid="{00000000-0005-0000-0000-0000991A0000}"/>
    <cellStyle name="Column Heading 2 2 12 3" xfId="17917" xr:uid="{00000000-0005-0000-0000-00009A1A0000}"/>
    <cellStyle name="Column Heading 2 2 12 4" xfId="17918" xr:uid="{00000000-0005-0000-0000-00009B1A0000}"/>
    <cellStyle name="Column Heading 2 2 12 5" xfId="17919" xr:uid="{00000000-0005-0000-0000-00009C1A0000}"/>
    <cellStyle name="Column Heading 2 2 12 6" xfId="17920" xr:uid="{00000000-0005-0000-0000-00009D1A0000}"/>
    <cellStyle name="Column Heading 2 2 12 7" xfId="17921" xr:uid="{00000000-0005-0000-0000-00009E1A0000}"/>
    <cellStyle name="Column Heading 2 2 13" xfId="623" xr:uid="{00000000-0005-0000-0000-00009F1A0000}"/>
    <cellStyle name="Column Heading 2 2 13 2" xfId="11005" xr:uid="{00000000-0005-0000-0000-0000A01A0000}"/>
    <cellStyle name="Column Heading 2 2 13 2 2" xfId="17922" xr:uid="{00000000-0005-0000-0000-0000A11A0000}"/>
    <cellStyle name="Column Heading 2 2 13 2 3" xfId="17923" xr:uid="{00000000-0005-0000-0000-0000A21A0000}"/>
    <cellStyle name="Column Heading 2 2 13 2 4" xfId="17924" xr:uid="{00000000-0005-0000-0000-0000A31A0000}"/>
    <cellStyle name="Column Heading 2 2 13 2 5" xfId="17925" xr:uid="{00000000-0005-0000-0000-0000A41A0000}"/>
    <cellStyle name="Column Heading 2 2 13 2 6" xfId="17926" xr:uid="{00000000-0005-0000-0000-0000A51A0000}"/>
    <cellStyle name="Column Heading 2 2 13 3" xfId="17927" xr:uid="{00000000-0005-0000-0000-0000A61A0000}"/>
    <cellStyle name="Column Heading 2 2 13 4" xfId="17928" xr:uid="{00000000-0005-0000-0000-0000A71A0000}"/>
    <cellStyle name="Column Heading 2 2 13 5" xfId="17929" xr:uid="{00000000-0005-0000-0000-0000A81A0000}"/>
    <cellStyle name="Column Heading 2 2 13 6" xfId="17930" xr:uid="{00000000-0005-0000-0000-0000A91A0000}"/>
    <cellStyle name="Column Heading 2 2 13 7" xfId="17931" xr:uid="{00000000-0005-0000-0000-0000AA1A0000}"/>
    <cellStyle name="Column Heading 2 2 14" xfId="624" xr:uid="{00000000-0005-0000-0000-0000AB1A0000}"/>
    <cellStyle name="Column Heading 2 2 14 2" xfId="11095" xr:uid="{00000000-0005-0000-0000-0000AC1A0000}"/>
    <cellStyle name="Column Heading 2 2 14 2 2" xfId="17932" xr:uid="{00000000-0005-0000-0000-0000AD1A0000}"/>
    <cellStyle name="Column Heading 2 2 14 2 3" xfId="17933" xr:uid="{00000000-0005-0000-0000-0000AE1A0000}"/>
    <cellStyle name="Column Heading 2 2 14 2 4" xfId="17934" xr:uid="{00000000-0005-0000-0000-0000AF1A0000}"/>
    <cellStyle name="Column Heading 2 2 14 2 5" xfId="17935" xr:uid="{00000000-0005-0000-0000-0000B01A0000}"/>
    <cellStyle name="Column Heading 2 2 14 2 6" xfId="17936" xr:uid="{00000000-0005-0000-0000-0000B11A0000}"/>
    <cellStyle name="Column Heading 2 2 14 3" xfId="17937" xr:uid="{00000000-0005-0000-0000-0000B21A0000}"/>
    <cellStyle name="Column Heading 2 2 14 4" xfId="17938" xr:uid="{00000000-0005-0000-0000-0000B31A0000}"/>
    <cellStyle name="Column Heading 2 2 14 5" xfId="17939" xr:uid="{00000000-0005-0000-0000-0000B41A0000}"/>
    <cellStyle name="Column Heading 2 2 14 6" xfId="17940" xr:uid="{00000000-0005-0000-0000-0000B51A0000}"/>
    <cellStyle name="Column Heading 2 2 14 7" xfId="17941" xr:uid="{00000000-0005-0000-0000-0000B61A0000}"/>
    <cellStyle name="Column Heading 2 2 15" xfId="625" xr:uid="{00000000-0005-0000-0000-0000B71A0000}"/>
    <cellStyle name="Column Heading 2 2 15 2" xfId="11178" xr:uid="{00000000-0005-0000-0000-0000B81A0000}"/>
    <cellStyle name="Column Heading 2 2 15 2 2" xfId="17942" xr:uid="{00000000-0005-0000-0000-0000B91A0000}"/>
    <cellStyle name="Column Heading 2 2 15 2 3" xfId="17943" xr:uid="{00000000-0005-0000-0000-0000BA1A0000}"/>
    <cellStyle name="Column Heading 2 2 15 2 4" xfId="17944" xr:uid="{00000000-0005-0000-0000-0000BB1A0000}"/>
    <cellStyle name="Column Heading 2 2 15 2 5" xfId="17945" xr:uid="{00000000-0005-0000-0000-0000BC1A0000}"/>
    <cellStyle name="Column Heading 2 2 15 2 6" xfId="17946" xr:uid="{00000000-0005-0000-0000-0000BD1A0000}"/>
    <cellStyle name="Column Heading 2 2 15 3" xfId="17947" xr:uid="{00000000-0005-0000-0000-0000BE1A0000}"/>
    <cellStyle name="Column Heading 2 2 15 4" xfId="17948" xr:uid="{00000000-0005-0000-0000-0000BF1A0000}"/>
    <cellStyle name="Column Heading 2 2 15 5" xfId="17949" xr:uid="{00000000-0005-0000-0000-0000C01A0000}"/>
    <cellStyle name="Column Heading 2 2 15 6" xfId="17950" xr:uid="{00000000-0005-0000-0000-0000C11A0000}"/>
    <cellStyle name="Column Heading 2 2 15 7" xfId="17951" xr:uid="{00000000-0005-0000-0000-0000C21A0000}"/>
    <cellStyle name="Column Heading 2 2 16" xfId="626" xr:uid="{00000000-0005-0000-0000-0000C31A0000}"/>
    <cellStyle name="Column Heading 2 2 16 2" xfId="11268" xr:uid="{00000000-0005-0000-0000-0000C41A0000}"/>
    <cellStyle name="Column Heading 2 2 16 2 2" xfId="17952" xr:uid="{00000000-0005-0000-0000-0000C51A0000}"/>
    <cellStyle name="Column Heading 2 2 16 2 3" xfId="17953" xr:uid="{00000000-0005-0000-0000-0000C61A0000}"/>
    <cellStyle name="Column Heading 2 2 16 2 4" xfId="17954" xr:uid="{00000000-0005-0000-0000-0000C71A0000}"/>
    <cellStyle name="Column Heading 2 2 16 2 5" xfId="17955" xr:uid="{00000000-0005-0000-0000-0000C81A0000}"/>
    <cellStyle name="Column Heading 2 2 16 2 6" xfId="17956" xr:uid="{00000000-0005-0000-0000-0000C91A0000}"/>
    <cellStyle name="Column Heading 2 2 16 3" xfId="17957" xr:uid="{00000000-0005-0000-0000-0000CA1A0000}"/>
    <cellStyle name="Column Heading 2 2 16 4" xfId="17958" xr:uid="{00000000-0005-0000-0000-0000CB1A0000}"/>
    <cellStyle name="Column Heading 2 2 16 5" xfId="17959" xr:uid="{00000000-0005-0000-0000-0000CC1A0000}"/>
    <cellStyle name="Column Heading 2 2 16 6" xfId="17960" xr:uid="{00000000-0005-0000-0000-0000CD1A0000}"/>
    <cellStyle name="Column Heading 2 2 16 7" xfId="17961" xr:uid="{00000000-0005-0000-0000-0000CE1A0000}"/>
    <cellStyle name="Column Heading 2 2 17" xfId="627" xr:uid="{00000000-0005-0000-0000-0000CF1A0000}"/>
    <cellStyle name="Column Heading 2 2 17 2" xfId="11354" xr:uid="{00000000-0005-0000-0000-0000D01A0000}"/>
    <cellStyle name="Column Heading 2 2 17 2 2" xfId="17962" xr:uid="{00000000-0005-0000-0000-0000D11A0000}"/>
    <cellStyle name="Column Heading 2 2 17 2 3" xfId="17963" xr:uid="{00000000-0005-0000-0000-0000D21A0000}"/>
    <cellStyle name="Column Heading 2 2 17 2 4" xfId="17964" xr:uid="{00000000-0005-0000-0000-0000D31A0000}"/>
    <cellStyle name="Column Heading 2 2 17 2 5" xfId="17965" xr:uid="{00000000-0005-0000-0000-0000D41A0000}"/>
    <cellStyle name="Column Heading 2 2 17 2 6" xfId="17966" xr:uid="{00000000-0005-0000-0000-0000D51A0000}"/>
    <cellStyle name="Column Heading 2 2 17 3" xfId="17967" xr:uid="{00000000-0005-0000-0000-0000D61A0000}"/>
    <cellStyle name="Column Heading 2 2 17 4" xfId="17968" xr:uid="{00000000-0005-0000-0000-0000D71A0000}"/>
    <cellStyle name="Column Heading 2 2 17 5" xfId="17969" xr:uid="{00000000-0005-0000-0000-0000D81A0000}"/>
    <cellStyle name="Column Heading 2 2 17 6" xfId="17970" xr:uid="{00000000-0005-0000-0000-0000D91A0000}"/>
    <cellStyle name="Column Heading 2 2 17 7" xfId="17971" xr:uid="{00000000-0005-0000-0000-0000DA1A0000}"/>
    <cellStyle name="Column Heading 2 2 18" xfId="628" xr:uid="{00000000-0005-0000-0000-0000DB1A0000}"/>
    <cellStyle name="Column Heading 2 2 18 2" xfId="11441" xr:uid="{00000000-0005-0000-0000-0000DC1A0000}"/>
    <cellStyle name="Column Heading 2 2 18 2 2" xfId="17972" xr:uid="{00000000-0005-0000-0000-0000DD1A0000}"/>
    <cellStyle name="Column Heading 2 2 18 2 3" xfId="17973" xr:uid="{00000000-0005-0000-0000-0000DE1A0000}"/>
    <cellStyle name="Column Heading 2 2 18 2 4" xfId="17974" xr:uid="{00000000-0005-0000-0000-0000DF1A0000}"/>
    <cellStyle name="Column Heading 2 2 18 2 5" xfId="17975" xr:uid="{00000000-0005-0000-0000-0000E01A0000}"/>
    <cellStyle name="Column Heading 2 2 18 2 6" xfId="17976" xr:uid="{00000000-0005-0000-0000-0000E11A0000}"/>
    <cellStyle name="Column Heading 2 2 18 3" xfId="17977" xr:uid="{00000000-0005-0000-0000-0000E21A0000}"/>
    <cellStyle name="Column Heading 2 2 18 4" xfId="17978" xr:uid="{00000000-0005-0000-0000-0000E31A0000}"/>
    <cellStyle name="Column Heading 2 2 18 5" xfId="17979" xr:uid="{00000000-0005-0000-0000-0000E41A0000}"/>
    <cellStyle name="Column Heading 2 2 18 6" xfId="17980" xr:uid="{00000000-0005-0000-0000-0000E51A0000}"/>
    <cellStyle name="Column Heading 2 2 18 7" xfId="17981" xr:uid="{00000000-0005-0000-0000-0000E61A0000}"/>
    <cellStyle name="Column Heading 2 2 19" xfId="629" xr:uid="{00000000-0005-0000-0000-0000E71A0000}"/>
    <cellStyle name="Column Heading 2 2 19 2" xfId="11528" xr:uid="{00000000-0005-0000-0000-0000E81A0000}"/>
    <cellStyle name="Column Heading 2 2 19 2 2" xfId="17982" xr:uid="{00000000-0005-0000-0000-0000E91A0000}"/>
    <cellStyle name="Column Heading 2 2 19 2 3" xfId="17983" xr:uid="{00000000-0005-0000-0000-0000EA1A0000}"/>
    <cellStyle name="Column Heading 2 2 19 2 4" xfId="17984" xr:uid="{00000000-0005-0000-0000-0000EB1A0000}"/>
    <cellStyle name="Column Heading 2 2 19 2 5" xfId="17985" xr:uid="{00000000-0005-0000-0000-0000EC1A0000}"/>
    <cellStyle name="Column Heading 2 2 19 2 6" xfId="17986" xr:uid="{00000000-0005-0000-0000-0000ED1A0000}"/>
    <cellStyle name="Column Heading 2 2 19 3" xfId="17987" xr:uid="{00000000-0005-0000-0000-0000EE1A0000}"/>
    <cellStyle name="Column Heading 2 2 19 4" xfId="17988" xr:uid="{00000000-0005-0000-0000-0000EF1A0000}"/>
    <cellStyle name="Column Heading 2 2 19 5" xfId="17989" xr:uid="{00000000-0005-0000-0000-0000F01A0000}"/>
    <cellStyle name="Column Heading 2 2 19 6" xfId="17990" xr:uid="{00000000-0005-0000-0000-0000F11A0000}"/>
    <cellStyle name="Column Heading 2 2 19 7" xfId="17991" xr:uid="{00000000-0005-0000-0000-0000F21A0000}"/>
    <cellStyle name="Column Heading 2 2 2" xfId="630" xr:uid="{00000000-0005-0000-0000-0000F31A0000}"/>
    <cellStyle name="Column Heading 2 2 2 2" xfId="10035" xr:uid="{00000000-0005-0000-0000-0000F41A0000}"/>
    <cellStyle name="Column Heading 2 2 2 2 2" xfId="17992" xr:uid="{00000000-0005-0000-0000-0000F51A0000}"/>
    <cellStyle name="Column Heading 2 2 2 2 3" xfId="17993" xr:uid="{00000000-0005-0000-0000-0000F61A0000}"/>
    <cellStyle name="Column Heading 2 2 2 2 4" xfId="17994" xr:uid="{00000000-0005-0000-0000-0000F71A0000}"/>
    <cellStyle name="Column Heading 2 2 2 2 5" xfId="17995" xr:uid="{00000000-0005-0000-0000-0000F81A0000}"/>
    <cellStyle name="Column Heading 2 2 2 2 6" xfId="17996" xr:uid="{00000000-0005-0000-0000-0000F91A0000}"/>
    <cellStyle name="Column Heading 2 2 2 3" xfId="17997" xr:uid="{00000000-0005-0000-0000-0000FA1A0000}"/>
    <cellStyle name="Column Heading 2 2 2 4" xfId="17998" xr:uid="{00000000-0005-0000-0000-0000FB1A0000}"/>
    <cellStyle name="Column Heading 2 2 2 5" xfId="17999" xr:uid="{00000000-0005-0000-0000-0000FC1A0000}"/>
    <cellStyle name="Column Heading 2 2 2 6" xfId="18000" xr:uid="{00000000-0005-0000-0000-0000FD1A0000}"/>
    <cellStyle name="Column Heading 2 2 2 7" xfId="18001" xr:uid="{00000000-0005-0000-0000-0000FE1A0000}"/>
    <cellStyle name="Column Heading 2 2 20" xfId="631" xr:uid="{00000000-0005-0000-0000-0000FF1A0000}"/>
    <cellStyle name="Column Heading 2 2 20 2" xfId="11616" xr:uid="{00000000-0005-0000-0000-0000001B0000}"/>
    <cellStyle name="Column Heading 2 2 20 2 2" xfId="18002" xr:uid="{00000000-0005-0000-0000-0000011B0000}"/>
    <cellStyle name="Column Heading 2 2 20 2 3" xfId="18003" xr:uid="{00000000-0005-0000-0000-0000021B0000}"/>
    <cellStyle name="Column Heading 2 2 20 2 4" xfId="18004" xr:uid="{00000000-0005-0000-0000-0000031B0000}"/>
    <cellStyle name="Column Heading 2 2 20 2 5" xfId="18005" xr:uid="{00000000-0005-0000-0000-0000041B0000}"/>
    <cellStyle name="Column Heading 2 2 20 2 6" xfId="18006" xr:uid="{00000000-0005-0000-0000-0000051B0000}"/>
    <cellStyle name="Column Heading 2 2 20 3" xfId="18007" xr:uid="{00000000-0005-0000-0000-0000061B0000}"/>
    <cellStyle name="Column Heading 2 2 20 4" xfId="18008" xr:uid="{00000000-0005-0000-0000-0000071B0000}"/>
    <cellStyle name="Column Heading 2 2 20 5" xfId="18009" xr:uid="{00000000-0005-0000-0000-0000081B0000}"/>
    <cellStyle name="Column Heading 2 2 20 6" xfId="18010" xr:uid="{00000000-0005-0000-0000-0000091B0000}"/>
    <cellStyle name="Column Heading 2 2 20 7" xfId="18011" xr:uid="{00000000-0005-0000-0000-00000A1B0000}"/>
    <cellStyle name="Column Heading 2 2 21" xfId="632" xr:uid="{00000000-0005-0000-0000-00000B1B0000}"/>
    <cellStyle name="Column Heading 2 2 21 2" xfId="11700" xr:uid="{00000000-0005-0000-0000-00000C1B0000}"/>
    <cellStyle name="Column Heading 2 2 21 2 2" xfId="18012" xr:uid="{00000000-0005-0000-0000-00000D1B0000}"/>
    <cellStyle name="Column Heading 2 2 21 2 3" xfId="18013" xr:uid="{00000000-0005-0000-0000-00000E1B0000}"/>
    <cellStyle name="Column Heading 2 2 21 2 4" xfId="18014" xr:uid="{00000000-0005-0000-0000-00000F1B0000}"/>
    <cellStyle name="Column Heading 2 2 21 2 5" xfId="18015" xr:uid="{00000000-0005-0000-0000-0000101B0000}"/>
    <cellStyle name="Column Heading 2 2 21 2 6" xfId="18016" xr:uid="{00000000-0005-0000-0000-0000111B0000}"/>
    <cellStyle name="Column Heading 2 2 21 3" xfId="18017" xr:uid="{00000000-0005-0000-0000-0000121B0000}"/>
    <cellStyle name="Column Heading 2 2 21 4" xfId="18018" xr:uid="{00000000-0005-0000-0000-0000131B0000}"/>
    <cellStyle name="Column Heading 2 2 21 5" xfId="18019" xr:uid="{00000000-0005-0000-0000-0000141B0000}"/>
    <cellStyle name="Column Heading 2 2 21 6" xfId="18020" xr:uid="{00000000-0005-0000-0000-0000151B0000}"/>
    <cellStyle name="Column Heading 2 2 21 7" xfId="18021" xr:uid="{00000000-0005-0000-0000-0000161B0000}"/>
    <cellStyle name="Column Heading 2 2 22" xfId="633" xr:uid="{00000000-0005-0000-0000-0000171B0000}"/>
    <cellStyle name="Column Heading 2 2 22 2" xfId="11783" xr:uid="{00000000-0005-0000-0000-0000181B0000}"/>
    <cellStyle name="Column Heading 2 2 22 2 2" xfId="18022" xr:uid="{00000000-0005-0000-0000-0000191B0000}"/>
    <cellStyle name="Column Heading 2 2 22 2 3" xfId="18023" xr:uid="{00000000-0005-0000-0000-00001A1B0000}"/>
    <cellStyle name="Column Heading 2 2 22 2 4" xfId="18024" xr:uid="{00000000-0005-0000-0000-00001B1B0000}"/>
    <cellStyle name="Column Heading 2 2 22 2 5" xfId="18025" xr:uid="{00000000-0005-0000-0000-00001C1B0000}"/>
    <cellStyle name="Column Heading 2 2 22 2 6" xfId="18026" xr:uid="{00000000-0005-0000-0000-00001D1B0000}"/>
    <cellStyle name="Column Heading 2 2 22 3" xfId="18027" xr:uid="{00000000-0005-0000-0000-00001E1B0000}"/>
    <cellStyle name="Column Heading 2 2 22 4" xfId="18028" xr:uid="{00000000-0005-0000-0000-00001F1B0000}"/>
    <cellStyle name="Column Heading 2 2 22 5" xfId="18029" xr:uid="{00000000-0005-0000-0000-0000201B0000}"/>
    <cellStyle name="Column Heading 2 2 22 6" xfId="18030" xr:uid="{00000000-0005-0000-0000-0000211B0000}"/>
    <cellStyle name="Column Heading 2 2 22 7" xfId="18031" xr:uid="{00000000-0005-0000-0000-0000221B0000}"/>
    <cellStyle name="Column Heading 2 2 23" xfId="634" xr:uid="{00000000-0005-0000-0000-0000231B0000}"/>
    <cellStyle name="Column Heading 2 2 23 2" xfId="11866" xr:uid="{00000000-0005-0000-0000-0000241B0000}"/>
    <cellStyle name="Column Heading 2 2 23 2 2" xfId="18032" xr:uid="{00000000-0005-0000-0000-0000251B0000}"/>
    <cellStyle name="Column Heading 2 2 23 2 3" xfId="18033" xr:uid="{00000000-0005-0000-0000-0000261B0000}"/>
    <cellStyle name="Column Heading 2 2 23 2 4" xfId="18034" xr:uid="{00000000-0005-0000-0000-0000271B0000}"/>
    <cellStyle name="Column Heading 2 2 23 2 5" xfId="18035" xr:uid="{00000000-0005-0000-0000-0000281B0000}"/>
    <cellStyle name="Column Heading 2 2 23 2 6" xfId="18036" xr:uid="{00000000-0005-0000-0000-0000291B0000}"/>
    <cellStyle name="Column Heading 2 2 23 3" xfId="18037" xr:uid="{00000000-0005-0000-0000-00002A1B0000}"/>
    <cellStyle name="Column Heading 2 2 23 4" xfId="18038" xr:uid="{00000000-0005-0000-0000-00002B1B0000}"/>
    <cellStyle name="Column Heading 2 2 23 5" xfId="18039" xr:uid="{00000000-0005-0000-0000-00002C1B0000}"/>
    <cellStyle name="Column Heading 2 2 23 6" xfId="18040" xr:uid="{00000000-0005-0000-0000-00002D1B0000}"/>
    <cellStyle name="Column Heading 2 2 23 7" xfId="18041" xr:uid="{00000000-0005-0000-0000-00002E1B0000}"/>
    <cellStyle name="Column Heading 2 2 24" xfId="635" xr:uid="{00000000-0005-0000-0000-00002F1B0000}"/>
    <cellStyle name="Column Heading 2 2 24 2" xfId="11950" xr:uid="{00000000-0005-0000-0000-0000301B0000}"/>
    <cellStyle name="Column Heading 2 2 24 2 2" xfId="18042" xr:uid="{00000000-0005-0000-0000-0000311B0000}"/>
    <cellStyle name="Column Heading 2 2 24 2 3" xfId="18043" xr:uid="{00000000-0005-0000-0000-0000321B0000}"/>
    <cellStyle name="Column Heading 2 2 24 2 4" xfId="18044" xr:uid="{00000000-0005-0000-0000-0000331B0000}"/>
    <cellStyle name="Column Heading 2 2 24 2 5" xfId="18045" xr:uid="{00000000-0005-0000-0000-0000341B0000}"/>
    <cellStyle name="Column Heading 2 2 24 2 6" xfId="18046" xr:uid="{00000000-0005-0000-0000-0000351B0000}"/>
    <cellStyle name="Column Heading 2 2 24 3" xfId="18047" xr:uid="{00000000-0005-0000-0000-0000361B0000}"/>
    <cellStyle name="Column Heading 2 2 24 4" xfId="18048" xr:uid="{00000000-0005-0000-0000-0000371B0000}"/>
    <cellStyle name="Column Heading 2 2 24 5" xfId="18049" xr:uid="{00000000-0005-0000-0000-0000381B0000}"/>
    <cellStyle name="Column Heading 2 2 24 6" xfId="18050" xr:uid="{00000000-0005-0000-0000-0000391B0000}"/>
    <cellStyle name="Column Heading 2 2 24 7" xfId="18051" xr:uid="{00000000-0005-0000-0000-00003A1B0000}"/>
    <cellStyle name="Column Heading 2 2 25" xfId="636" xr:uid="{00000000-0005-0000-0000-00003B1B0000}"/>
    <cellStyle name="Column Heading 2 2 25 2" xfId="12033" xr:uid="{00000000-0005-0000-0000-00003C1B0000}"/>
    <cellStyle name="Column Heading 2 2 25 2 2" xfId="18052" xr:uid="{00000000-0005-0000-0000-00003D1B0000}"/>
    <cellStyle name="Column Heading 2 2 25 2 3" xfId="18053" xr:uid="{00000000-0005-0000-0000-00003E1B0000}"/>
    <cellStyle name="Column Heading 2 2 25 2 4" xfId="18054" xr:uid="{00000000-0005-0000-0000-00003F1B0000}"/>
    <cellStyle name="Column Heading 2 2 25 2 5" xfId="18055" xr:uid="{00000000-0005-0000-0000-0000401B0000}"/>
    <cellStyle name="Column Heading 2 2 25 2 6" xfId="18056" xr:uid="{00000000-0005-0000-0000-0000411B0000}"/>
    <cellStyle name="Column Heading 2 2 25 3" xfId="18057" xr:uid="{00000000-0005-0000-0000-0000421B0000}"/>
    <cellStyle name="Column Heading 2 2 25 4" xfId="18058" xr:uid="{00000000-0005-0000-0000-0000431B0000}"/>
    <cellStyle name="Column Heading 2 2 25 5" xfId="18059" xr:uid="{00000000-0005-0000-0000-0000441B0000}"/>
    <cellStyle name="Column Heading 2 2 25 6" xfId="18060" xr:uid="{00000000-0005-0000-0000-0000451B0000}"/>
    <cellStyle name="Column Heading 2 2 25 7" xfId="18061" xr:uid="{00000000-0005-0000-0000-0000461B0000}"/>
    <cellStyle name="Column Heading 2 2 26" xfId="637" xr:uid="{00000000-0005-0000-0000-0000471B0000}"/>
    <cellStyle name="Column Heading 2 2 26 2" xfId="12116" xr:uid="{00000000-0005-0000-0000-0000481B0000}"/>
    <cellStyle name="Column Heading 2 2 26 2 2" xfId="18062" xr:uid="{00000000-0005-0000-0000-0000491B0000}"/>
    <cellStyle name="Column Heading 2 2 26 2 3" xfId="18063" xr:uid="{00000000-0005-0000-0000-00004A1B0000}"/>
    <cellStyle name="Column Heading 2 2 26 2 4" xfId="18064" xr:uid="{00000000-0005-0000-0000-00004B1B0000}"/>
    <cellStyle name="Column Heading 2 2 26 2 5" xfId="18065" xr:uid="{00000000-0005-0000-0000-00004C1B0000}"/>
    <cellStyle name="Column Heading 2 2 26 2 6" xfId="18066" xr:uid="{00000000-0005-0000-0000-00004D1B0000}"/>
    <cellStyle name="Column Heading 2 2 26 3" xfId="18067" xr:uid="{00000000-0005-0000-0000-00004E1B0000}"/>
    <cellStyle name="Column Heading 2 2 26 4" xfId="18068" xr:uid="{00000000-0005-0000-0000-00004F1B0000}"/>
    <cellStyle name="Column Heading 2 2 26 5" xfId="18069" xr:uid="{00000000-0005-0000-0000-0000501B0000}"/>
    <cellStyle name="Column Heading 2 2 26 6" xfId="18070" xr:uid="{00000000-0005-0000-0000-0000511B0000}"/>
    <cellStyle name="Column Heading 2 2 26 7" xfId="18071" xr:uid="{00000000-0005-0000-0000-0000521B0000}"/>
    <cellStyle name="Column Heading 2 2 27" xfId="638" xr:uid="{00000000-0005-0000-0000-0000531B0000}"/>
    <cellStyle name="Column Heading 2 2 27 2" xfId="12198" xr:uid="{00000000-0005-0000-0000-0000541B0000}"/>
    <cellStyle name="Column Heading 2 2 27 2 2" xfId="18072" xr:uid="{00000000-0005-0000-0000-0000551B0000}"/>
    <cellStyle name="Column Heading 2 2 27 2 3" xfId="18073" xr:uid="{00000000-0005-0000-0000-0000561B0000}"/>
    <cellStyle name="Column Heading 2 2 27 2 4" xfId="18074" xr:uid="{00000000-0005-0000-0000-0000571B0000}"/>
    <cellStyle name="Column Heading 2 2 27 2 5" xfId="18075" xr:uid="{00000000-0005-0000-0000-0000581B0000}"/>
    <cellStyle name="Column Heading 2 2 27 2 6" xfId="18076" xr:uid="{00000000-0005-0000-0000-0000591B0000}"/>
    <cellStyle name="Column Heading 2 2 27 3" xfId="18077" xr:uid="{00000000-0005-0000-0000-00005A1B0000}"/>
    <cellStyle name="Column Heading 2 2 27 4" xfId="18078" xr:uid="{00000000-0005-0000-0000-00005B1B0000}"/>
    <cellStyle name="Column Heading 2 2 27 5" xfId="18079" xr:uid="{00000000-0005-0000-0000-00005C1B0000}"/>
    <cellStyle name="Column Heading 2 2 27 6" xfId="18080" xr:uid="{00000000-0005-0000-0000-00005D1B0000}"/>
    <cellStyle name="Column Heading 2 2 27 7" xfId="18081" xr:uid="{00000000-0005-0000-0000-00005E1B0000}"/>
    <cellStyle name="Column Heading 2 2 28" xfId="639" xr:uid="{00000000-0005-0000-0000-00005F1B0000}"/>
    <cellStyle name="Column Heading 2 2 28 2" xfId="12278" xr:uid="{00000000-0005-0000-0000-0000601B0000}"/>
    <cellStyle name="Column Heading 2 2 28 2 2" xfId="18082" xr:uid="{00000000-0005-0000-0000-0000611B0000}"/>
    <cellStyle name="Column Heading 2 2 28 2 3" xfId="18083" xr:uid="{00000000-0005-0000-0000-0000621B0000}"/>
    <cellStyle name="Column Heading 2 2 28 2 4" xfId="18084" xr:uid="{00000000-0005-0000-0000-0000631B0000}"/>
    <cellStyle name="Column Heading 2 2 28 2 5" xfId="18085" xr:uid="{00000000-0005-0000-0000-0000641B0000}"/>
    <cellStyle name="Column Heading 2 2 28 2 6" xfId="18086" xr:uid="{00000000-0005-0000-0000-0000651B0000}"/>
    <cellStyle name="Column Heading 2 2 28 3" xfId="18087" xr:uid="{00000000-0005-0000-0000-0000661B0000}"/>
    <cellStyle name="Column Heading 2 2 28 4" xfId="18088" xr:uid="{00000000-0005-0000-0000-0000671B0000}"/>
    <cellStyle name="Column Heading 2 2 28 5" xfId="18089" xr:uid="{00000000-0005-0000-0000-0000681B0000}"/>
    <cellStyle name="Column Heading 2 2 28 6" xfId="18090" xr:uid="{00000000-0005-0000-0000-0000691B0000}"/>
    <cellStyle name="Column Heading 2 2 28 7" xfId="18091" xr:uid="{00000000-0005-0000-0000-00006A1B0000}"/>
    <cellStyle name="Column Heading 2 2 29" xfId="640" xr:uid="{00000000-0005-0000-0000-00006B1B0000}"/>
    <cellStyle name="Column Heading 2 2 29 2" xfId="12356" xr:uid="{00000000-0005-0000-0000-00006C1B0000}"/>
    <cellStyle name="Column Heading 2 2 29 2 2" xfId="18092" xr:uid="{00000000-0005-0000-0000-00006D1B0000}"/>
    <cellStyle name="Column Heading 2 2 29 2 3" xfId="18093" xr:uid="{00000000-0005-0000-0000-00006E1B0000}"/>
    <cellStyle name="Column Heading 2 2 29 2 4" xfId="18094" xr:uid="{00000000-0005-0000-0000-00006F1B0000}"/>
    <cellStyle name="Column Heading 2 2 29 2 5" xfId="18095" xr:uid="{00000000-0005-0000-0000-0000701B0000}"/>
    <cellStyle name="Column Heading 2 2 29 2 6" xfId="18096" xr:uid="{00000000-0005-0000-0000-0000711B0000}"/>
    <cellStyle name="Column Heading 2 2 29 3" xfId="18097" xr:uid="{00000000-0005-0000-0000-0000721B0000}"/>
    <cellStyle name="Column Heading 2 2 29 4" xfId="18098" xr:uid="{00000000-0005-0000-0000-0000731B0000}"/>
    <cellStyle name="Column Heading 2 2 29 5" xfId="18099" xr:uid="{00000000-0005-0000-0000-0000741B0000}"/>
    <cellStyle name="Column Heading 2 2 29 6" xfId="18100" xr:uid="{00000000-0005-0000-0000-0000751B0000}"/>
    <cellStyle name="Column Heading 2 2 29 7" xfId="18101" xr:uid="{00000000-0005-0000-0000-0000761B0000}"/>
    <cellStyle name="Column Heading 2 2 3" xfId="641" xr:uid="{00000000-0005-0000-0000-0000771B0000}"/>
    <cellStyle name="Column Heading 2 2 3 2" xfId="10126" xr:uid="{00000000-0005-0000-0000-0000781B0000}"/>
    <cellStyle name="Column Heading 2 2 3 2 2" xfId="18102" xr:uid="{00000000-0005-0000-0000-0000791B0000}"/>
    <cellStyle name="Column Heading 2 2 3 2 3" xfId="18103" xr:uid="{00000000-0005-0000-0000-00007A1B0000}"/>
    <cellStyle name="Column Heading 2 2 3 2 4" xfId="18104" xr:uid="{00000000-0005-0000-0000-00007B1B0000}"/>
    <cellStyle name="Column Heading 2 2 3 2 5" xfId="18105" xr:uid="{00000000-0005-0000-0000-00007C1B0000}"/>
    <cellStyle name="Column Heading 2 2 3 2 6" xfId="18106" xr:uid="{00000000-0005-0000-0000-00007D1B0000}"/>
    <cellStyle name="Column Heading 2 2 3 3" xfId="18107" xr:uid="{00000000-0005-0000-0000-00007E1B0000}"/>
    <cellStyle name="Column Heading 2 2 3 4" xfId="18108" xr:uid="{00000000-0005-0000-0000-00007F1B0000}"/>
    <cellStyle name="Column Heading 2 2 3 5" xfId="18109" xr:uid="{00000000-0005-0000-0000-0000801B0000}"/>
    <cellStyle name="Column Heading 2 2 3 6" xfId="18110" xr:uid="{00000000-0005-0000-0000-0000811B0000}"/>
    <cellStyle name="Column Heading 2 2 3 7" xfId="18111" xr:uid="{00000000-0005-0000-0000-0000821B0000}"/>
    <cellStyle name="Column Heading 2 2 30" xfId="642" xr:uid="{00000000-0005-0000-0000-0000831B0000}"/>
    <cellStyle name="Column Heading 2 2 30 2" xfId="12435" xr:uid="{00000000-0005-0000-0000-0000841B0000}"/>
    <cellStyle name="Column Heading 2 2 30 2 2" xfId="18112" xr:uid="{00000000-0005-0000-0000-0000851B0000}"/>
    <cellStyle name="Column Heading 2 2 30 2 3" xfId="18113" xr:uid="{00000000-0005-0000-0000-0000861B0000}"/>
    <cellStyle name="Column Heading 2 2 30 2 4" xfId="18114" xr:uid="{00000000-0005-0000-0000-0000871B0000}"/>
    <cellStyle name="Column Heading 2 2 30 2 5" xfId="18115" xr:uid="{00000000-0005-0000-0000-0000881B0000}"/>
    <cellStyle name="Column Heading 2 2 30 2 6" xfId="18116" xr:uid="{00000000-0005-0000-0000-0000891B0000}"/>
    <cellStyle name="Column Heading 2 2 30 3" xfId="18117" xr:uid="{00000000-0005-0000-0000-00008A1B0000}"/>
    <cellStyle name="Column Heading 2 2 30 4" xfId="18118" xr:uid="{00000000-0005-0000-0000-00008B1B0000}"/>
    <cellStyle name="Column Heading 2 2 30 5" xfId="18119" xr:uid="{00000000-0005-0000-0000-00008C1B0000}"/>
    <cellStyle name="Column Heading 2 2 30 6" xfId="18120" xr:uid="{00000000-0005-0000-0000-00008D1B0000}"/>
    <cellStyle name="Column Heading 2 2 30 7" xfId="18121" xr:uid="{00000000-0005-0000-0000-00008E1B0000}"/>
    <cellStyle name="Column Heading 2 2 31" xfId="643" xr:uid="{00000000-0005-0000-0000-00008F1B0000}"/>
    <cellStyle name="Column Heading 2 2 31 2" xfId="12514" xr:uid="{00000000-0005-0000-0000-0000901B0000}"/>
    <cellStyle name="Column Heading 2 2 31 2 2" xfId="18122" xr:uid="{00000000-0005-0000-0000-0000911B0000}"/>
    <cellStyle name="Column Heading 2 2 31 2 3" xfId="18123" xr:uid="{00000000-0005-0000-0000-0000921B0000}"/>
    <cellStyle name="Column Heading 2 2 31 2 4" xfId="18124" xr:uid="{00000000-0005-0000-0000-0000931B0000}"/>
    <cellStyle name="Column Heading 2 2 31 2 5" xfId="18125" xr:uid="{00000000-0005-0000-0000-0000941B0000}"/>
    <cellStyle name="Column Heading 2 2 31 2 6" xfId="18126" xr:uid="{00000000-0005-0000-0000-0000951B0000}"/>
    <cellStyle name="Column Heading 2 2 31 3" xfId="18127" xr:uid="{00000000-0005-0000-0000-0000961B0000}"/>
    <cellStyle name="Column Heading 2 2 31 4" xfId="18128" xr:uid="{00000000-0005-0000-0000-0000971B0000}"/>
    <cellStyle name="Column Heading 2 2 31 5" xfId="18129" xr:uid="{00000000-0005-0000-0000-0000981B0000}"/>
    <cellStyle name="Column Heading 2 2 31 6" xfId="18130" xr:uid="{00000000-0005-0000-0000-0000991B0000}"/>
    <cellStyle name="Column Heading 2 2 31 7" xfId="18131" xr:uid="{00000000-0005-0000-0000-00009A1B0000}"/>
    <cellStyle name="Column Heading 2 2 32" xfId="644" xr:uid="{00000000-0005-0000-0000-00009B1B0000}"/>
    <cellStyle name="Column Heading 2 2 32 2" xfId="12593" xr:uid="{00000000-0005-0000-0000-00009C1B0000}"/>
    <cellStyle name="Column Heading 2 2 32 2 2" xfId="18132" xr:uid="{00000000-0005-0000-0000-00009D1B0000}"/>
    <cellStyle name="Column Heading 2 2 32 2 3" xfId="18133" xr:uid="{00000000-0005-0000-0000-00009E1B0000}"/>
    <cellStyle name="Column Heading 2 2 32 2 4" xfId="18134" xr:uid="{00000000-0005-0000-0000-00009F1B0000}"/>
    <cellStyle name="Column Heading 2 2 32 2 5" xfId="18135" xr:uid="{00000000-0005-0000-0000-0000A01B0000}"/>
    <cellStyle name="Column Heading 2 2 32 2 6" xfId="18136" xr:uid="{00000000-0005-0000-0000-0000A11B0000}"/>
    <cellStyle name="Column Heading 2 2 32 3" xfId="18137" xr:uid="{00000000-0005-0000-0000-0000A21B0000}"/>
    <cellStyle name="Column Heading 2 2 32 4" xfId="18138" xr:uid="{00000000-0005-0000-0000-0000A31B0000}"/>
    <cellStyle name="Column Heading 2 2 32 5" xfId="18139" xr:uid="{00000000-0005-0000-0000-0000A41B0000}"/>
    <cellStyle name="Column Heading 2 2 32 6" xfId="18140" xr:uid="{00000000-0005-0000-0000-0000A51B0000}"/>
    <cellStyle name="Column Heading 2 2 32 7" xfId="18141" xr:uid="{00000000-0005-0000-0000-0000A61B0000}"/>
    <cellStyle name="Column Heading 2 2 33" xfId="645" xr:uid="{00000000-0005-0000-0000-0000A71B0000}"/>
    <cellStyle name="Column Heading 2 2 33 2" xfId="12672" xr:uid="{00000000-0005-0000-0000-0000A81B0000}"/>
    <cellStyle name="Column Heading 2 2 33 2 2" xfId="18142" xr:uid="{00000000-0005-0000-0000-0000A91B0000}"/>
    <cellStyle name="Column Heading 2 2 33 2 3" xfId="18143" xr:uid="{00000000-0005-0000-0000-0000AA1B0000}"/>
    <cellStyle name="Column Heading 2 2 33 2 4" xfId="18144" xr:uid="{00000000-0005-0000-0000-0000AB1B0000}"/>
    <cellStyle name="Column Heading 2 2 33 2 5" xfId="18145" xr:uid="{00000000-0005-0000-0000-0000AC1B0000}"/>
    <cellStyle name="Column Heading 2 2 33 2 6" xfId="18146" xr:uid="{00000000-0005-0000-0000-0000AD1B0000}"/>
    <cellStyle name="Column Heading 2 2 33 3" xfId="18147" xr:uid="{00000000-0005-0000-0000-0000AE1B0000}"/>
    <cellStyle name="Column Heading 2 2 33 4" xfId="18148" xr:uid="{00000000-0005-0000-0000-0000AF1B0000}"/>
    <cellStyle name="Column Heading 2 2 33 5" xfId="18149" xr:uid="{00000000-0005-0000-0000-0000B01B0000}"/>
    <cellStyle name="Column Heading 2 2 33 6" xfId="18150" xr:uid="{00000000-0005-0000-0000-0000B11B0000}"/>
    <cellStyle name="Column Heading 2 2 34" xfId="646" xr:uid="{00000000-0005-0000-0000-0000B21B0000}"/>
    <cellStyle name="Column Heading 2 2 34 2" xfId="12756" xr:uid="{00000000-0005-0000-0000-0000B31B0000}"/>
    <cellStyle name="Column Heading 2 2 34 2 2" xfId="18151" xr:uid="{00000000-0005-0000-0000-0000B41B0000}"/>
    <cellStyle name="Column Heading 2 2 34 2 3" xfId="18152" xr:uid="{00000000-0005-0000-0000-0000B51B0000}"/>
    <cellStyle name="Column Heading 2 2 34 2 4" xfId="18153" xr:uid="{00000000-0005-0000-0000-0000B61B0000}"/>
    <cellStyle name="Column Heading 2 2 34 2 5" xfId="18154" xr:uid="{00000000-0005-0000-0000-0000B71B0000}"/>
    <cellStyle name="Column Heading 2 2 34 2 6" xfId="18155" xr:uid="{00000000-0005-0000-0000-0000B81B0000}"/>
    <cellStyle name="Column Heading 2 2 34 3" xfId="18156" xr:uid="{00000000-0005-0000-0000-0000B91B0000}"/>
    <cellStyle name="Column Heading 2 2 34 4" xfId="18157" xr:uid="{00000000-0005-0000-0000-0000BA1B0000}"/>
    <cellStyle name="Column Heading 2 2 34 5" xfId="18158" xr:uid="{00000000-0005-0000-0000-0000BB1B0000}"/>
    <cellStyle name="Column Heading 2 2 34 6" xfId="18159" xr:uid="{00000000-0005-0000-0000-0000BC1B0000}"/>
    <cellStyle name="Column Heading 2 2 34 7" xfId="18160" xr:uid="{00000000-0005-0000-0000-0000BD1B0000}"/>
    <cellStyle name="Column Heading 2 2 35" xfId="9822" xr:uid="{00000000-0005-0000-0000-0000BE1B0000}"/>
    <cellStyle name="Column Heading 2 2 35 2" xfId="18161" xr:uid="{00000000-0005-0000-0000-0000BF1B0000}"/>
    <cellStyle name="Column Heading 2 2 35 3" xfId="18162" xr:uid="{00000000-0005-0000-0000-0000C01B0000}"/>
    <cellStyle name="Column Heading 2 2 35 4" xfId="18163" xr:uid="{00000000-0005-0000-0000-0000C11B0000}"/>
    <cellStyle name="Column Heading 2 2 35 5" xfId="18164" xr:uid="{00000000-0005-0000-0000-0000C21B0000}"/>
    <cellStyle name="Column Heading 2 2 35 6" xfId="18165" xr:uid="{00000000-0005-0000-0000-0000C31B0000}"/>
    <cellStyle name="Column Heading 2 2 36" xfId="18166" xr:uid="{00000000-0005-0000-0000-0000C41B0000}"/>
    <cellStyle name="Column Heading 2 2 37" xfId="18167" xr:uid="{00000000-0005-0000-0000-0000C51B0000}"/>
    <cellStyle name="Column Heading 2 2 38" xfId="18168" xr:uid="{00000000-0005-0000-0000-0000C61B0000}"/>
    <cellStyle name="Column Heading 2 2 39" xfId="18169" xr:uid="{00000000-0005-0000-0000-0000C71B0000}"/>
    <cellStyle name="Column Heading 2 2 4" xfId="647" xr:uid="{00000000-0005-0000-0000-0000C81B0000}"/>
    <cellStyle name="Column Heading 2 2 4 2" xfId="10216" xr:uid="{00000000-0005-0000-0000-0000C91B0000}"/>
    <cellStyle name="Column Heading 2 2 4 2 2" xfId="18170" xr:uid="{00000000-0005-0000-0000-0000CA1B0000}"/>
    <cellStyle name="Column Heading 2 2 4 2 3" xfId="18171" xr:uid="{00000000-0005-0000-0000-0000CB1B0000}"/>
    <cellStyle name="Column Heading 2 2 4 2 4" xfId="18172" xr:uid="{00000000-0005-0000-0000-0000CC1B0000}"/>
    <cellStyle name="Column Heading 2 2 4 2 5" xfId="18173" xr:uid="{00000000-0005-0000-0000-0000CD1B0000}"/>
    <cellStyle name="Column Heading 2 2 4 2 6" xfId="18174" xr:uid="{00000000-0005-0000-0000-0000CE1B0000}"/>
    <cellStyle name="Column Heading 2 2 4 3" xfId="18175" xr:uid="{00000000-0005-0000-0000-0000CF1B0000}"/>
    <cellStyle name="Column Heading 2 2 4 4" xfId="18176" xr:uid="{00000000-0005-0000-0000-0000D01B0000}"/>
    <cellStyle name="Column Heading 2 2 4 5" xfId="18177" xr:uid="{00000000-0005-0000-0000-0000D11B0000}"/>
    <cellStyle name="Column Heading 2 2 4 6" xfId="18178" xr:uid="{00000000-0005-0000-0000-0000D21B0000}"/>
    <cellStyle name="Column Heading 2 2 4 7" xfId="18179" xr:uid="{00000000-0005-0000-0000-0000D31B0000}"/>
    <cellStyle name="Column Heading 2 2 5" xfId="648" xr:uid="{00000000-0005-0000-0000-0000D41B0000}"/>
    <cellStyle name="Column Heading 2 2 5 2" xfId="10302" xr:uid="{00000000-0005-0000-0000-0000D51B0000}"/>
    <cellStyle name="Column Heading 2 2 5 2 2" xfId="18180" xr:uid="{00000000-0005-0000-0000-0000D61B0000}"/>
    <cellStyle name="Column Heading 2 2 5 2 3" xfId="18181" xr:uid="{00000000-0005-0000-0000-0000D71B0000}"/>
    <cellStyle name="Column Heading 2 2 5 2 4" xfId="18182" xr:uid="{00000000-0005-0000-0000-0000D81B0000}"/>
    <cellStyle name="Column Heading 2 2 5 2 5" xfId="18183" xr:uid="{00000000-0005-0000-0000-0000D91B0000}"/>
    <cellStyle name="Column Heading 2 2 5 2 6" xfId="18184" xr:uid="{00000000-0005-0000-0000-0000DA1B0000}"/>
    <cellStyle name="Column Heading 2 2 5 3" xfId="18185" xr:uid="{00000000-0005-0000-0000-0000DB1B0000}"/>
    <cellStyle name="Column Heading 2 2 5 4" xfId="18186" xr:uid="{00000000-0005-0000-0000-0000DC1B0000}"/>
    <cellStyle name="Column Heading 2 2 5 5" xfId="18187" xr:uid="{00000000-0005-0000-0000-0000DD1B0000}"/>
    <cellStyle name="Column Heading 2 2 5 6" xfId="18188" xr:uid="{00000000-0005-0000-0000-0000DE1B0000}"/>
    <cellStyle name="Column Heading 2 2 5 7" xfId="18189" xr:uid="{00000000-0005-0000-0000-0000DF1B0000}"/>
    <cellStyle name="Column Heading 2 2 6" xfId="649" xr:uid="{00000000-0005-0000-0000-0000E01B0000}"/>
    <cellStyle name="Column Heading 2 2 6 2" xfId="10390" xr:uid="{00000000-0005-0000-0000-0000E11B0000}"/>
    <cellStyle name="Column Heading 2 2 6 2 2" xfId="18190" xr:uid="{00000000-0005-0000-0000-0000E21B0000}"/>
    <cellStyle name="Column Heading 2 2 6 2 3" xfId="18191" xr:uid="{00000000-0005-0000-0000-0000E31B0000}"/>
    <cellStyle name="Column Heading 2 2 6 2 4" xfId="18192" xr:uid="{00000000-0005-0000-0000-0000E41B0000}"/>
    <cellStyle name="Column Heading 2 2 6 2 5" xfId="18193" xr:uid="{00000000-0005-0000-0000-0000E51B0000}"/>
    <cellStyle name="Column Heading 2 2 6 2 6" xfId="18194" xr:uid="{00000000-0005-0000-0000-0000E61B0000}"/>
    <cellStyle name="Column Heading 2 2 6 3" xfId="18195" xr:uid="{00000000-0005-0000-0000-0000E71B0000}"/>
    <cellStyle name="Column Heading 2 2 6 4" xfId="18196" xr:uid="{00000000-0005-0000-0000-0000E81B0000}"/>
    <cellStyle name="Column Heading 2 2 6 5" xfId="18197" xr:uid="{00000000-0005-0000-0000-0000E91B0000}"/>
    <cellStyle name="Column Heading 2 2 6 6" xfId="18198" xr:uid="{00000000-0005-0000-0000-0000EA1B0000}"/>
    <cellStyle name="Column Heading 2 2 6 7" xfId="18199" xr:uid="{00000000-0005-0000-0000-0000EB1B0000}"/>
    <cellStyle name="Column Heading 2 2 7" xfId="650" xr:uid="{00000000-0005-0000-0000-0000EC1B0000}"/>
    <cellStyle name="Column Heading 2 2 7 2" xfId="10477" xr:uid="{00000000-0005-0000-0000-0000ED1B0000}"/>
    <cellStyle name="Column Heading 2 2 7 2 2" xfId="18200" xr:uid="{00000000-0005-0000-0000-0000EE1B0000}"/>
    <cellStyle name="Column Heading 2 2 7 2 3" xfId="18201" xr:uid="{00000000-0005-0000-0000-0000EF1B0000}"/>
    <cellStyle name="Column Heading 2 2 7 2 4" xfId="18202" xr:uid="{00000000-0005-0000-0000-0000F01B0000}"/>
    <cellStyle name="Column Heading 2 2 7 2 5" xfId="18203" xr:uid="{00000000-0005-0000-0000-0000F11B0000}"/>
    <cellStyle name="Column Heading 2 2 7 2 6" xfId="18204" xr:uid="{00000000-0005-0000-0000-0000F21B0000}"/>
    <cellStyle name="Column Heading 2 2 7 3" xfId="18205" xr:uid="{00000000-0005-0000-0000-0000F31B0000}"/>
    <cellStyle name="Column Heading 2 2 7 4" xfId="18206" xr:uid="{00000000-0005-0000-0000-0000F41B0000}"/>
    <cellStyle name="Column Heading 2 2 7 5" xfId="18207" xr:uid="{00000000-0005-0000-0000-0000F51B0000}"/>
    <cellStyle name="Column Heading 2 2 7 6" xfId="18208" xr:uid="{00000000-0005-0000-0000-0000F61B0000}"/>
    <cellStyle name="Column Heading 2 2 7 7" xfId="18209" xr:uid="{00000000-0005-0000-0000-0000F71B0000}"/>
    <cellStyle name="Column Heading 2 2 8" xfId="651" xr:uid="{00000000-0005-0000-0000-0000F81B0000}"/>
    <cellStyle name="Column Heading 2 2 8 2" xfId="10565" xr:uid="{00000000-0005-0000-0000-0000F91B0000}"/>
    <cellStyle name="Column Heading 2 2 8 2 2" xfId="18210" xr:uid="{00000000-0005-0000-0000-0000FA1B0000}"/>
    <cellStyle name="Column Heading 2 2 8 2 3" xfId="18211" xr:uid="{00000000-0005-0000-0000-0000FB1B0000}"/>
    <cellStyle name="Column Heading 2 2 8 2 4" xfId="18212" xr:uid="{00000000-0005-0000-0000-0000FC1B0000}"/>
    <cellStyle name="Column Heading 2 2 8 2 5" xfId="18213" xr:uid="{00000000-0005-0000-0000-0000FD1B0000}"/>
    <cellStyle name="Column Heading 2 2 8 2 6" xfId="18214" xr:uid="{00000000-0005-0000-0000-0000FE1B0000}"/>
    <cellStyle name="Column Heading 2 2 8 3" xfId="18215" xr:uid="{00000000-0005-0000-0000-0000FF1B0000}"/>
    <cellStyle name="Column Heading 2 2 8 4" xfId="18216" xr:uid="{00000000-0005-0000-0000-0000001C0000}"/>
    <cellStyle name="Column Heading 2 2 8 5" xfId="18217" xr:uid="{00000000-0005-0000-0000-0000011C0000}"/>
    <cellStyle name="Column Heading 2 2 8 6" xfId="18218" xr:uid="{00000000-0005-0000-0000-0000021C0000}"/>
    <cellStyle name="Column Heading 2 2 8 7" xfId="18219" xr:uid="{00000000-0005-0000-0000-0000031C0000}"/>
    <cellStyle name="Column Heading 2 2 9" xfId="652" xr:uid="{00000000-0005-0000-0000-0000041C0000}"/>
    <cellStyle name="Column Heading 2 2 9 2" xfId="10647" xr:uid="{00000000-0005-0000-0000-0000051C0000}"/>
    <cellStyle name="Column Heading 2 2 9 2 2" xfId="18220" xr:uid="{00000000-0005-0000-0000-0000061C0000}"/>
    <cellStyle name="Column Heading 2 2 9 2 3" xfId="18221" xr:uid="{00000000-0005-0000-0000-0000071C0000}"/>
    <cellStyle name="Column Heading 2 2 9 2 4" xfId="18222" xr:uid="{00000000-0005-0000-0000-0000081C0000}"/>
    <cellStyle name="Column Heading 2 2 9 2 5" xfId="18223" xr:uid="{00000000-0005-0000-0000-0000091C0000}"/>
    <cellStyle name="Column Heading 2 2 9 2 6" xfId="18224" xr:uid="{00000000-0005-0000-0000-00000A1C0000}"/>
    <cellStyle name="Column Heading 2 2 9 3" xfId="18225" xr:uid="{00000000-0005-0000-0000-00000B1C0000}"/>
    <cellStyle name="Column Heading 2 2 9 4" xfId="18226" xr:uid="{00000000-0005-0000-0000-00000C1C0000}"/>
    <cellStyle name="Column Heading 2 2 9 5" xfId="18227" xr:uid="{00000000-0005-0000-0000-00000D1C0000}"/>
    <cellStyle name="Column Heading 2 2 9 6" xfId="18228" xr:uid="{00000000-0005-0000-0000-00000E1C0000}"/>
    <cellStyle name="Column Heading 2 2 9 7" xfId="18229" xr:uid="{00000000-0005-0000-0000-00000F1C0000}"/>
    <cellStyle name="Column Heading 2 20" xfId="653" xr:uid="{00000000-0005-0000-0000-0000101C0000}"/>
    <cellStyle name="Column Heading 2 20 2" xfId="11495" xr:uid="{00000000-0005-0000-0000-0000111C0000}"/>
    <cellStyle name="Column Heading 2 20 2 2" xfId="18230" xr:uid="{00000000-0005-0000-0000-0000121C0000}"/>
    <cellStyle name="Column Heading 2 20 2 3" xfId="18231" xr:uid="{00000000-0005-0000-0000-0000131C0000}"/>
    <cellStyle name="Column Heading 2 20 2 4" xfId="18232" xr:uid="{00000000-0005-0000-0000-0000141C0000}"/>
    <cellStyle name="Column Heading 2 20 2 5" xfId="18233" xr:uid="{00000000-0005-0000-0000-0000151C0000}"/>
    <cellStyle name="Column Heading 2 20 2 6" xfId="18234" xr:uid="{00000000-0005-0000-0000-0000161C0000}"/>
    <cellStyle name="Column Heading 2 20 3" xfId="18235" xr:uid="{00000000-0005-0000-0000-0000171C0000}"/>
    <cellStyle name="Column Heading 2 20 4" xfId="18236" xr:uid="{00000000-0005-0000-0000-0000181C0000}"/>
    <cellStyle name="Column Heading 2 20 5" xfId="18237" xr:uid="{00000000-0005-0000-0000-0000191C0000}"/>
    <cellStyle name="Column Heading 2 20 6" xfId="18238" xr:uid="{00000000-0005-0000-0000-00001A1C0000}"/>
    <cellStyle name="Column Heading 2 20 7" xfId="18239" xr:uid="{00000000-0005-0000-0000-00001B1C0000}"/>
    <cellStyle name="Column Heading 2 21" xfId="654" xr:uid="{00000000-0005-0000-0000-00001C1C0000}"/>
    <cellStyle name="Column Heading 2 21 2" xfId="11583" xr:uid="{00000000-0005-0000-0000-00001D1C0000}"/>
    <cellStyle name="Column Heading 2 21 2 2" xfId="18240" xr:uid="{00000000-0005-0000-0000-00001E1C0000}"/>
    <cellStyle name="Column Heading 2 21 2 3" xfId="18241" xr:uid="{00000000-0005-0000-0000-00001F1C0000}"/>
    <cellStyle name="Column Heading 2 21 2 4" xfId="18242" xr:uid="{00000000-0005-0000-0000-0000201C0000}"/>
    <cellStyle name="Column Heading 2 21 2 5" xfId="18243" xr:uid="{00000000-0005-0000-0000-0000211C0000}"/>
    <cellStyle name="Column Heading 2 21 2 6" xfId="18244" xr:uid="{00000000-0005-0000-0000-0000221C0000}"/>
    <cellStyle name="Column Heading 2 21 3" xfId="18245" xr:uid="{00000000-0005-0000-0000-0000231C0000}"/>
    <cellStyle name="Column Heading 2 21 4" xfId="18246" xr:uid="{00000000-0005-0000-0000-0000241C0000}"/>
    <cellStyle name="Column Heading 2 21 5" xfId="18247" xr:uid="{00000000-0005-0000-0000-0000251C0000}"/>
    <cellStyle name="Column Heading 2 21 6" xfId="18248" xr:uid="{00000000-0005-0000-0000-0000261C0000}"/>
    <cellStyle name="Column Heading 2 21 7" xfId="18249" xr:uid="{00000000-0005-0000-0000-0000271C0000}"/>
    <cellStyle name="Column Heading 2 22" xfId="655" xr:uid="{00000000-0005-0000-0000-0000281C0000}"/>
    <cellStyle name="Column Heading 2 22 2" xfId="11667" xr:uid="{00000000-0005-0000-0000-0000291C0000}"/>
    <cellStyle name="Column Heading 2 22 2 2" xfId="18250" xr:uid="{00000000-0005-0000-0000-00002A1C0000}"/>
    <cellStyle name="Column Heading 2 22 2 3" xfId="18251" xr:uid="{00000000-0005-0000-0000-00002B1C0000}"/>
    <cellStyle name="Column Heading 2 22 2 4" xfId="18252" xr:uid="{00000000-0005-0000-0000-00002C1C0000}"/>
    <cellStyle name="Column Heading 2 22 2 5" xfId="18253" xr:uid="{00000000-0005-0000-0000-00002D1C0000}"/>
    <cellStyle name="Column Heading 2 22 2 6" xfId="18254" xr:uid="{00000000-0005-0000-0000-00002E1C0000}"/>
    <cellStyle name="Column Heading 2 22 3" xfId="18255" xr:uid="{00000000-0005-0000-0000-00002F1C0000}"/>
    <cellStyle name="Column Heading 2 22 4" xfId="18256" xr:uid="{00000000-0005-0000-0000-0000301C0000}"/>
    <cellStyle name="Column Heading 2 22 5" xfId="18257" xr:uid="{00000000-0005-0000-0000-0000311C0000}"/>
    <cellStyle name="Column Heading 2 22 6" xfId="18258" xr:uid="{00000000-0005-0000-0000-0000321C0000}"/>
    <cellStyle name="Column Heading 2 22 7" xfId="18259" xr:uid="{00000000-0005-0000-0000-0000331C0000}"/>
    <cellStyle name="Column Heading 2 23" xfId="656" xr:uid="{00000000-0005-0000-0000-0000341C0000}"/>
    <cellStyle name="Column Heading 2 23 2" xfId="11750" xr:uid="{00000000-0005-0000-0000-0000351C0000}"/>
    <cellStyle name="Column Heading 2 23 2 2" xfId="18260" xr:uid="{00000000-0005-0000-0000-0000361C0000}"/>
    <cellStyle name="Column Heading 2 23 2 3" xfId="18261" xr:uid="{00000000-0005-0000-0000-0000371C0000}"/>
    <cellStyle name="Column Heading 2 23 2 4" xfId="18262" xr:uid="{00000000-0005-0000-0000-0000381C0000}"/>
    <cellStyle name="Column Heading 2 23 2 5" xfId="18263" xr:uid="{00000000-0005-0000-0000-0000391C0000}"/>
    <cellStyle name="Column Heading 2 23 2 6" xfId="18264" xr:uid="{00000000-0005-0000-0000-00003A1C0000}"/>
    <cellStyle name="Column Heading 2 23 3" xfId="18265" xr:uid="{00000000-0005-0000-0000-00003B1C0000}"/>
    <cellStyle name="Column Heading 2 23 4" xfId="18266" xr:uid="{00000000-0005-0000-0000-00003C1C0000}"/>
    <cellStyle name="Column Heading 2 23 5" xfId="18267" xr:uid="{00000000-0005-0000-0000-00003D1C0000}"/>
    <cellStyle name="Column Heading 2 23 6" xfId="18268" xr:uid="{00000000-0005-0000-0000-00003E1C0000}"/>
    <cellStyle name="Column Heading 2 23 7" xfId="18269" xr:uid="{00000000-0005-0000-0000-00003F1C0000}"/>
    <cellStyle name="Column Heading 2 24" xfId="657" xr:uid="{00000000-0005-0000-0000-0000401C0000}"/>
    <cellStyle name="Column Heading 2 24 2" xfId="11833" xr:uid="{00000000-0005-0000-0000-0000411C0000}"/>
    <cellStyle name="Column Heading 2 24 2 2" xfId="18270" xr:uid="{00000000-0005-0000-0000-0000421C0000}"/>
    <cellStyle name="Column Heading 2 24 2 3" xfId="18271" xr:uid="{00000000-0005-0000-0000-0000431C0000}"/>
    <cellStyle name="Column Heading 2 24 2 4" xfId="18272" xr:uid="{00000000-0005-0000-0000-0000441C0000}"/>
    <cellStyle name="Column Heading 2 24 2 5" xfId="18273" xr:uid="{00000000-0005-0000-0000-0000451C0000}"/>
    <cellStyle name="Column Heading 2 24 2 6" xfId="18274" xr:uid="{00000000-0005-0000-0000-0000461C0000}"/>
    <cellStyle name="Column Heading 2 24 3" xfId="18275" xr:uid="{00000000-0005-0000-0000-0000471C0000}"/>
    <cellStyle name="Column Heading 2 24 4" xfId="18276" xr:uid="{00000000-0005-0000-0000-0000481C0000}"/>
    <cellStyle name="Column Heading 2 24 5" xfId="18277" xr:uid="{00000000-0005-0000-0000-0000491C0000}"/>
    <cellStyle name="Column Heading 2 24 6" xfId="18278" xr:uid="{00000000-0005-0000-0000-00004A1C0000}"/>
    <cellStyle name="Column Heading 2 24 7" xfId="18279" xr:uid="{00000000-0005-0000-0000-00004B1C0000}"/>
    <cellStyle name="Column Heading 2 25" xfId="658" xr:uid="{00000000-0005-0000-0000-00004C1C0000}"/>
    <cellStyle name="Column Heading 2 25 2" xfId="11917" xr:uid="{00000000-0005-0000-0000-00004D1C0000}"/>
    <cellStyle name="Column Heading 2 25 2 2" xfId="18280" xr:uid="{00000000-0005-0000-0000-00004E1C0000}"/>
    <cellStyle name="Column Heading 2 25 2 3" xfId="18281" xr:uid="{00000000-0005-0000-0000-00004F1C0000}"/>
    <cellStyle name="Column Heading 2 25 2 4" xfId="18282" xr:uid="{00000000-0005-0000-0000-0000501C0000}"/>
    <cellStyle name="Column Heading 2 25 2 5" xfId="18283" xr:uid="{00000000-0005-0000-0000-0000511C0000}"/>
    <cellStyle name="Column Heading 2 25 2 6" xfId="18284" xr:uid="{00000000-0005-0000-0000-0000521C0000}"/>
    <cellStyle name="Column Heading 2 25 3" xfId="18285" xr:uid="{00000000-0005-0000-0000-0000531C0000}"/>
    <cellStyle name="Column Heading 2 25 4" xfId="18286" xr:uid="{00000000-0005-0000-0000-0000541C0000}"/>
    <cellStyle name="Column Heading 2 25 5" xfId="18287" xr:uid="{00000000-0005-0000-0000-0000551C0000}"/>
    <cellStyle name="Column Heading 2 25 6" xfId="18288" xr:uid="{00000000-0005-0000-0000-0000561C0000}"/>
    <cellStyle name="Column Heading 2 25 7" xfId="18289" xr:uid="{00000000-0005-0000-0000-0000571C0000}"/>
    <cellStyle name="Column Heading 2 26" xfId="659" xr:uid="{00000000-0005-0000-0000-0000581C0000}"/>
    <cellStyle name="Column Heading 2 26 2" xfId="12000" xr:uid="{00000000-0005-0000-0000-0000591C0000}"/>
    <cellStyle name="Column Heading 2 26 2 2" xfId="18290" xr:uid="{00000000-0005-0000-0000-00005A1C0000}"/>
    <cellStyle name="Column Heading 2 26 2 3" xfId="18291" xr:uid="{00000000-0005-0000-0000-00005B1C0000}"/>
    <cellStyle name="Column Heading 2 26 2 4" xfId="18292" xr:uid="{00000000-0005-0000-0000-00005C1C0000}"/>
    <cellStyle name="Column Heading 2 26 2 5" xfId="18293" xr:uid="{00000000-0005-0000-0000-00005D1C0000}"/>
    <cellStyle name="Column Heading 2 26 2 6" xfId="18294" xr:uid="{00000000-0005-0000-0000-00005E1C0000}"/>
    <cellStyle name="Column Heading 2 26 3" xfId="18295" xr:uid="{00000000-0005-0000-0000-00005F1C0000}"/>
    <cellStyle name="Column Heading 2 26 4" xfId="18296" xr:uid="{00000000-0005-0000-0000-0000601C0000}"/>
    <cellStyle name="Column Heading 2 26 5" xfId="18297" xr:uid="{00000000-0005-0000-0000-0000611C0000}"/>
    <cellStyle name="Column Heading 2 26 6" xfId="18298" xr:uid="{00000000-0005-0000-0000-0000621C0000}"/>
    <cellStyle name="Column Heading 2 26 7" xfId="18299" xr:uid="{00000000-0005-0000-0000-0000631C0000}"/>
    <cellStyle name="Column Heading 2 27" xfId="660" xr:uid="{00000000-0005-0000-0000-0000641C0000}"/>
    <cellStyle name="Column Heading 2 27 2" xfId="12083" xr:uid="{00000000-0005-0000-0000-0000651C0000}"/>
    <cellStyle name="Column Heading 2 27 2 2" xfId="18300" xr:uid="{00000000-0005-0000-0000-0000661C0000}"/>
    <cellStyle name="Column Heading 2 27 2 3" xfId="18301" xr:uid="{00000000-0005-0000-0000-0000671C0000}"/>
    <cellStyle name="Column Heading 2 27 2 4" xfId="18302" xr:uid="{00000000-0005-0000-0000-0000681C0000}"/>
    <cellStyle name="Column Heading 2 27 2 5" xfId="18303" xr:uid="{00000000-0005-0000-0000-0000691C0000}"/>
    <cellStyle name="Column Heading 2 27 2 6" xfId="18304" xr:uid="{00000000-0005-0000-0000-00006A1C0000}"/>
    <cellStyle name="Column Heading 2 27 3" xfId="18305" xr:uid="{00000000-0005-0000-0000-00006B1C0000}"/>
    <cellStyle name="Column Heading 2 27 4" xfId="18306" xr:uid="{00000000-0005-0000-0000-00006C1C0000}"/>
    <cellStyle name="Column Heading 2 27 5" xfId="18307" xr:uid="{00000000-0005-0000-0000-00006D1C0000}"/>
    <cellStyle name="Column Heading 2 27 6" xfId="18308" xr:uid="{00000000-0005-0000-0000-00006E1C0000}"/>
    <cellStyle name="Column Heading 2 27 7" xfId="18309" xr:uid="{00000000-0005-0000-0000-00006F1C0000}"/>
    <cellStyle name="Column Heading 2 28" xfId="661" xr:uid="{00000000-0005-0000-0000-0000701C0000}"/>
    <cellStyle name="Column Heading 2 28 2" xfId="12165" xr:uid="{00000000-0005-0000-0000-0000711C0000}"/>
    <cellStyle name="Column Heading 2 28 2 2" xfId="18310" xr:uid="{00000000-0005-0000-0000-0000721C0000}"/>
    <cellStyle name="Column Heading 2 28 2 3" xfId="18311" xr:uid="{00000000-0005-0000-0000-0000731C0000}"/>
    <cellStyle name="Column Heading 2 28 2 4" xfId="18312" xr:uid="{00000000-0005-0000-0000-0000741C0000}"/>
    <cellStyle name="Column Heading 2 28 2 5" xfId="18313" xr:uid="{00000000-0005-0000-0000-0000751C0000}"/>
    <cellStyle name="Column Heading 2 28 2 6" xfId="18314" xr:uid="{00000000-0005-0000-0000-0000761C0000}"/>
    <cellStyle name="Column Heading 2 28 3" xfId="18315" xr:uid="{00000000-0005-0000-0000-0000771C0000}"/>
    <cellStyle name="Column Heading 2 28 4" xfId="18316" xr:uid="{00000000-0005-0000-0000-0000781C0000}"/>
    <cellStyle name="Column Heading 2 28 5" xfId="18317" xr:uid="{00000000-0005-0000-0000-0000791C0000}"/>
    <cellStyle name="Column Heading 2 28 6" xfId="18318" xr:uid="{00000000-0005-0000-0000-00007A1C0000}"/>
    <cellStyle name="Column Heading 2 28 7" xfId="18319" xr:uid="{00000000-0005-0000-0000-00007B1C0000}"/>
    <cellStyle name="Column Heading 2 29" xfId="662" xr:uid="{00000000-0005-0000-0000-00007C1C0000}"/>
    <cellStyle name="Column Heading 2 29 2" xfId="12245" xr:uid="{00000000-0005-0000-0000-00007D1C0000}"/>
    <cellStyle name="Column Heading 2 29 2 2" xfId="18320" xr:uid="{00000000-0005-0000-0000-00007E1C0000}"/>
    <cellStyle name="Column Heading 2 29 2 3" xfId="18321" xr:uid="{00000000-0005-0000-0000-00007F1C0000}"/>
    <cellStyle name="Column Heading 2 29 2 4" xfId="18322" xr:uid="{00000000-0005-0000-0000-0000801C0000}"/>
    <cellStyle name="Column Heading 2 29 2 5" xfId="18323" xr:uid="{00000000-0005-0000-0000-0000811C0000}"/>
    <cellStyle name="Column Heading 2 29 2 6" xfId="18324" xr:uid="{00000000-0005-0000-0000-0000821C0000}"/>
    <cellStyle name="Column Heading 2 29 3" xfId="18325" xr:uid="{00000000-0005-0000-0000-0000831C0000}"/>
    <cellStyle name="Column Heading 2 29 4" xfId="18326" xr:uid="{00000000-0005-0000-0000-0000841C0000}"/>
    <cellStyle name="Column Heading 2 29 5" xfId="18327" xr:uid="{00000000-0005-0000-0000-0000851C0000}"/>
    <cellStyle name="Column Heading 2 29 6" xfId="18328" xr:uid="{00000000-0005-0000-0000-0000861C0000}"/>
    <cellStyle name="Column Heading 2 29 7" xfId="18329" xr:uid="{00000000-0005-0000-0000-0000871C0000}"/>
    <cellStyle name="Column Heading 2 3" xfId="663" xr:uid="{00000000-0005-0000-0000-0000881C0000}"/>
    <cellStyle name="Column Heading 2 3 2" xfId="10002" xr:uid="{00000000-0005-0000-0000-0000891C0000}"/>
    <cellStyle name="Column Heading 2 3 2 2" xfId="18330" xr:uid="{00000000-0005-0000-0000-00008A1C0000}"/>
    <cellStyle name="Column Heading 2 3 2 3" xfId="18331" xr:uid="{00000000-0005-0000-0000-00008B1C0000}"/>
    <cellStyle name="Column Heading 2 3 2 4" xfId="18332" xr:uid="{00000000-0005-0000-0000-00008C1C0000}"/>
    <cellStyle name="Column Heading 2 3 2 5" xfId="18333" xr:uid="{00000000-0005-0000-0000-00008D1C0000}"/>
    <cellStyle name="Column Heading 2 3 2 6" xfId="18334" xr:uid="{00000000-0005-0000-0000-00008E1C0000}"/>
    <cellStyle name="Column Heading 2 3 3" xfId="18335" xr:uid="{00000000-0005-0000-0000-00008F1C0000}"/>
    <cellStyle name="Column Heading 2 3 4" xfId="18336" xr:uid="{00000000-0005-0000-0000-0000901C0000}"/>
    <cellStyle name="Column Heading 2 3 5" xfId="18337" xr:uid="{00000000-0005-0000-0000-0000911C0000}"/>
    <cellStyle name="Column Heading 2 3 6" xfId="18338" xr:uid="{00000000-0005-0000-0000-0000921C0000}"/>
    <cellStyle name="Column Heading 2 3 7" xfId="18339" xr:uid="{00000000-0005-0000-0000-0000931C0000}"/>
    <cellStyle name="Column Heading 2 30" xfId="664" xr:uid="{00000000-0005-0000-0000-0000941C0000}"/>
    <cellStyle name="Column Heading 2 30 2" xfId="12323" xr:uid="{00000000-0005-0000-0000-0000951C0000}"/>
    <cellStyle name="Column Heading 2 30 2 2" xfId="18340" xr:uid="{00000000-0005-0000-0000-0000961C0000}"/>
    <cellStyle name="Column Heading 2 30 2 3" xfId="18341" xr:uid="{00000000-0005-0000-0000-0000971C0000}"/>
    <cellStyle name="Column Heading 2 30 2 4" xfId="18342" xr:uid="{00000000-0005-0000-0000-0000981C0000}"/>
    <cellStyle name="Column Heading 2 30 2 5" xfId="18343" xr:uid="{00000000-0005-0000-0000-0000991C0000}"/>
    <cellStyle name="Column Heading 2 30 2 6" xfId="18344" xr:uid="{00000000-0005-0000-0000-00009A1C0000}"/>
    <cellStyle name="Column Heading 2 30 3" xfId="18345" xr:uid="{00000000-0005-0000-0000-00009B1C0000}"/>
    <cellStyle name="Column Heading 2 30 4" xfId="18346" xr:uid="{00000000-0005-0000-0000-00009C1C0000}"/>
    <cellStyle name="Column Heading 2 30 5" xfId="18347" xr:uid="{00000000-0005-0000-0000-00009D1C0000}"/>
    <cellStyle name="Column Heading 2 30 6" xfId="18348" xr:uid="{00000000-0005-0000-0000-00009E1C0000}"/>
    <cellStyle name="Column Heading 2 30 7" xfId="18349" xr:uid="{00000000-0005-0000-0000-00009F1C0000}"/>
    <cellStyle name="Column Heading 2 31" xfId="665" xr:uid="{00000000-0005-0000-0000-0000A01C0000}"/>
    <cellStyle name="Column Heading 2 31 2" xfId="12402" xr:uid="{00000000-0005-0000-0000-0000A11C0000}"/>
    <cellStyle name="Column Heading 2 31 2 2" xfId="18350" xr:uid="{00000000-0005-0000-0000-0000A21C0000}"/>
    <cellStyle name="Column Heading 2 31 2 3" xfId="18351" xr:uid="{00000000-0005-0000-0000-0000A31C0000}"/>
    <cellStyle name="Column Heading 2 31 2 4" xfId="18352" xr:uid="{00000000-0005-0000-0000-0000A41C0000}"/>
    <cellStyle name="Column Heading 2 31 2 5" xfId="18353" xr:uid="{00000000-0005-0000-0000-0000A51C0000}"/>
    <cellStyle name="Column Heading 2 31 2 6" xfId="18354" xr:uid="{00000000-0005-0000-0000-0000A61C0000}"/>
    <cellStyle name="Column Heading 2 31 3" xfId="18355" xr:uid="{00000000-0005-0000-0000-0000A71C0000}"/>
    <cellStyle name="Column Heading 2 31 4" xfId="18356" xr:uid="{00000000-0005-0000-0000-0000A81C0000}"/>
    <cellStyle name="Column Heading 2 31 5" xfId="18357" xr:uid="{00000000-0005-0000-0000-0000A91C0000}"/>
    <cellStyle name="Column Heading 2 31 6" xfId="18358" xr:uid="{00000000-0005-0000-0000-0000AA1C0000}"/>
    <cellStyle name="Column Heading 2 31 7" xfId="18359" xr:uid="{00000000-0005-0000-0000-0000AB1C0000}"/>
    <cellStyle name="Column Heading 2 32" xfId="666" xr:uid="{00000000-0005-0000-0000-0000AC1C0000}"/>
    <cellStyle name="Column Heading 2 32 2" xfId="12481" xr:uid="{00000000-0005-0000-0000-0000AD1C0000}"/>
    <cellStyle name="Column Heading 2 32 2 2" xfId="18360" xr:uid="{00000000-0005-0000-0000-0000AE1C0000}"/>
    <cellStyle name="Column Heading 2 32 2 3" xfId="18361" xr:uid="{00000000-0005-0000-0000-0000AF1C0000}"/>
    <cellStyle name="Column Heading 2 32 2 4" xfId="18362" xr:uid="{00000000-0005-0000-0000-0000B01C0000}"/>
    <cellStyle name="Column Heading 2 32 2 5" xfId="18363" xr:uid="{00000000-0005-0000-0000-0000B11C0000}"/>
    <cellStyle name="Column Heading 2 32 2 6" xfId="18364" xr:uid="{00000000-0005-0000-0000-0000B21C0000}"/>
    <cellStyle name="Column Heading 2 32 3" xfId="18365" xr:uid="{00000000-0005-0000-0000-0000B31C0000}"/>
    <cellStyle name="Column Heading 2 32 4" xfId="18366" xr:uid="{00000000-0005-0000-0000-0000B41C0000}"/>
    <cellStyle name="Column Heading 2 32 5" xfId="18367" xr:uid="{00000000-0005-0000-0000-0000B51C0000}"/>
    <cellStyle name="Column Heading 2 32 6" xfId="18368" xr:uid="{00000000-0005-0000-0000-0000B61C0000}"/>
    <cellStyle name="Column Heading 2 32 7" xfId="18369" xr:uid="{00000000-0005-0000-0000-0000B71C0000}"/>
    <cellStyle name="Column Heading 2 33" xfId="667" xr:uid="{00000000-0005-0000-0000-0000B81C0000}"/>
    <cellStyle name="Column Heading 2 33 2" xfId="12560" xr:uid="{00000000-0005-0000-0000-0000B91C0000}"/>
    <cellStyle name="Column Heading 2 33 2 2" xfId="18370" xr:uid="{00000000-0005-0000-0000-0000BA1C0000}"/>
    <cellStyle name="Column Heading 2 33 2 3" xfId="18371" xr:uid="{00000000-0005-0000-0000-0000BB1C0000}"/>
    <cellStyle name="Column Heading 2 33 2 4" xfId="18372" xr:uid="{00000000-0005-0000-0000-0000BC1C0000}"/>
    <cellStyle name="Column Heading 2 33 2 5" xfId="18373" xr:uid="{00000000-0005-0000-0000-0000BD1C0000}"/>
    <cellStyle name="Column Heading 2 33 2 6" xfId="18374" xr:uid="{00000000-0005-0000-0000-0000BE1C0000}"/>
    <cellStyle name="Column Heading 2 33 3" xfId="18375" xr:uid="{00000000-0005-0000-0000-0000BF1C0000}"/>
    <cellStyle name="Column Heading 2 33 4" xfId="18376" xr:uid="{00000000-0005-0000-0000-0000C01C0000}"/>
    <cellStyle name="Column Heading 2 33 5" xfId="18377" xr:uid="{00000000-0005-0000-0000-0000C11C0000}"/>
    <cellStyle name="Column Heading 2 33 6" xfId="18378" xr:uid="{00000000-0005-0000-0000-0000C21C0000}"/>
    <cellStyle name="Column Heading 2 33 7" xfId="18379" xr:uid="{00000000-0005-0000-0000-0000C31C0000}"/>
    <cellStyle name="Column Heading 2 34" xfId="668" xr:uid="{00000000-0005-0000-0000-0000C41C0000}"/>
    <cellStyle name="Column Heading 2 34 2" xfId="12639" xr:uid="{00000000-0005-0000-0000-0000C51C0000}"/>
    <cellStyle name="Column Heading 2 34 2 2" xfId="18380" xr:uid="{00000000-0005-0000-0000-0000C61C0000}"/>
    <cellStyle name="Column Heading 2 34 2 3" xfId="18381" xr:uid="{00000000-0005-0000-0000-0000C71C0000}"/>
    <cellStyle name="Column Heading 2 34 2 4" xfId="18382" xr:uid="{00000000-0005-0000-0000-0000C81C0000}"/>
    <cellStyle name="Column Heading 2 34 2 5" xfId="18383" xr:uid="{00000000-0005-0000-0000-0000C91C0000}"/>
    <cellStyle name="Column Heading 2 34 2 6" xfId="18384" xr:uid="{00000000-0005-0000-0000-0000CA1C0000}"/>
    <cellStyle name="Column Heading 2 34 3" xfId="18385" xr:uid="{00000000-0005-0000-0000-0000CB1C0000}"/>
    <cellStyle name="Column Heading 2 34 4" xfId="18386" xr:uid="{00000000-0005-0000-0000-0000CC1C0000}"/>
    <cellStyle name="Column Heading 2 34 5" xfId="18387" xr:uid="{00000000-0005-0000-0000-0000CD1C0000}"/>
    <cellStyle name="Column Heading 2 34 6" xfId="18388" xr:uid="{00000000-0005-0000-0000-0000CE1C0000}"/>
    <cellStyle name="Column Heading 2 34 7" xfId="18389" xr:uid="{00000000-0005-0000-0000-0000CF1C0000}"/>
    <cellStyle name="Column Heading 2 35" xfId="669" xr:uid="{00000000-0005-0000-0000-0000D01C0000}"/>
    <cellStyle name="Column Heading 2 35 2" xfId="12723" xr:uid="{00000000-0005-0000-0000-0000D11C0000}"/>
    <cellStyle name="Column Heading 2 35 2 2" xfId="18390" xr:uid="{00000000-0005-0000-0000-0000D21C0000}"/>
    <cellStyle name="Column Heading 2 35 2 3" xfId="18391" xr:uid="{00000000-0005-0000-0000-0000D31C0000}"/>
    <cellStyle name="Column Heading 2 35 2 4" xfId="18392" xr:uid="{00000000-0005-0000-0000-0000D41C0000}"/>
    <cellStyle name="Column Heading 2 35 2 5" xfId="18393" xr:uid="{00000000-0005-0000-0000-0000D51C0000}"/>
    <cellStyle name="Column Heading 2 35 2 6" xfId="18394" xr:uid="{00000000-0005-0000-0000-0000D61C0000}"/>
    <cellStyle name="Column Heading 2 35 3" xfId="18395" xr:uid="{00000000-0005-0000-0000-0000D71C0000}"/>
    <cellStyle name="Column Heading 2 35 4" xfId="18396" xr:uid="{00000000-0005-0000-0000-0000D81C0000}"/>
    <cellStyle name="Column Heading 2 35 5" xfId="18397" xr:uid="{00000000-0005-0000-0000-0000D91C0000}"/>
    <cellStyle name="Column Heading 2 35 6" xfId="18398" xr:uid="{00000000-0005-0000-0000-0000DA1C0000}"/>
    <cellStyle name="Column Heading 2 36" xfId="9789" xr:uid="{00000000-0005-0000-0000-0000DB1C0000}"/>
    <cellStyle name="Column Heading 2 36 2" xfId="18399" xr:uid="{00000000-0005-0000-0000-0000DC1C0000}"/>
    <cellStyle name="Column Heading 2 36 3" xfId="18400" xr:uid="{00000000-0005-0000-0000-0000DD1C0000}"/>
    <cellStyle name="Column Heading 2 36 4" xfId="18401" xr:uid="{00000000-0005-0000-0000-0000DE1C0000}"/>
    <cellStyle name="Column Heading 2 36 5" xfId="18402" xr:uid="{00000000-0005-0000-0000-0000DF1C0000}"/>
    <cellStyle name="Column Heading 2 36 6" xfId="18403" xr:uid="{00000000-0005-0000-0000-0000E01C0000}"/>
    <cellStyle name="Column Heading 2 37" xfId="18404" xr:uid="{00000000-0005-0000-0000-0000E11C0000}"/>
    <cellStyle name="Column Heading 2 38" xfId="18405" xr:uid="{00000000-0005-0000-0000-0000E21C0000}"/>
    <cellStyle name="Column Heading 2 39" xfId="18406" xr:uid="{00000000-0005-0000-0000-0000E31C0000}"/>
    <cellStyle name="Column Heading 2 4" xfId="670" xr:uid="{00000000-0005-0000-0000-0000E41C0000}"/>
    <cellStyle name="Column Heading 2 4 2" xfId="10093" xr:uid="{00000000-0005-0000-0000-0000E51C0000}"/>
    <cellStyle name="Column Heading 2 4 2 2" xfId="18407" xr:uid="{00000000-0005-0000-0000-0000E61C0000}"/>
    <cellStyle name="Column Heading 2 4 2 3" xfId="18408" xr:uid="{00000000-0005-0000-0000-0000E71C0000}"/>
    <cellStyle name="Column Heading 2 4 2 4" xfId="18409" xr:uid="{00000000-0005-0000-0000-0000E81C0000}"/>
    <cellStyle name="Column Heading 2 4 2 5" xfId="18410" xr:uid="{00000000-0005-0000-0000-0000E91C0000}"/>
    <cellStyle name="Column Heading 2 4 2 6" xfId="18411" xr:uid="{00000000-0005-0000-0000-0000EA1C0000}"/>
    <cellStyle name="Column Heading 2 4 3" xfId="18412" xr:uid="{00000000-0005-0000-0000-0000EB1C0000}"/>
    <cellStyle name="Column Heading 2 4 4" xfId="18413" xr:uid="{00000000-0005-0000-0000-0000EC1C0000}"/>
    <cellStyle name="Column Heading 2 4 5" xfId="18414" xr:uid="{00000000-0005-0000-0000-0000ED1C0000}"/>
    <cellStyle name="Column Heading 2 4 6" xfId="18415" xr:uid="{00000000-0005-0000-0000-0000EE1C0000}"/>
    <cellStyle name="Column Heading 2 4 7" xfId="18416" xr:uid="{00000000-0005-0000-0000-0000EF1C0000}"/>
    <cellStyle name="Column Heading 2 5" xfId="671" xr:uid="{00000000-0005-0000-0000-0000F01C0000}"/>
    <cellStyle name="Column Heading 2 5 2" xfId="10183" xr:uid="{00000000-0005-0000-0000-0000F11C0000}"/>
    <cellStyle name="Column Heading 2 5 2 2" xfId="18417" xr:uid="{00000000-0005-0000-0000-0000F21C0000}"/>
    <cellStyle name="Column Heading 2 5 2 3" xfId="18418" xr:uid="{00000000-0005-0000-0000-0000F31C0000}"/>
    <cellStyle name="Column Heading 2 5 2 4" xfId="18419" xr:uid="{00000000-0005-0000-0000-0000F41C0000}"/>
    <cellStyle name="Column Heading 2 5 2 5" xfId="18420" xr:uid="{00000000-0005-0000-0000-0000F51C0000}"/>
    <cellStyle name="Column Heading 2 5 2 6" xfId="18421" xr:uid="{00000000-0005-0000-0000-0000F61C0000}"/>
    <cellStyle name="Column Heading 2 5 3" xfId="18422" xr:uid="{00000000-0005-0000-0000-0000F71C0000}"/>
    <cellStyle name="Column Heading 2 5 4" xfId="18423" xr:uid="{00000000-0005-0000-0000-0000F81C0000}"/>
    <cellStyle name="Column Heading 2 5 5" xfId="18424" xr:uid="{00000000-0005-0000-0000-0000F91C0000}"/>
    <cellStyle name="Column Heading 2 5 6" xfId="18425" xr:uid="{00000000-0005-0000-0000-0000FA1C0000}"/>
    <cellStyle name="Column Heading 2 5 7" xfId="18426" xr:uid="{00000000-0005-0000-0000-0000FB1C0000}"/>
    <cellStyle name="Column Heading 2 6" xfId="672" xr:uid="{00000000-0005-0000-0000-0000FC1C0000}"/>
    <cellStyle name="Column Heading 2 6 2" xfId="10269" xr:uid="{00000000-0005-0000-0000-0000FD1C0000}"/>
    <cellStyle name="Column Heading 2 6 2 2" xfId="18427" xr:uid="{00000000-0005-0000-0000-0000FE1C0000}"/>
    <cellStyle name="Column Heading 2 6 2 3" xfId="18428" xr:uid="{00000000-0005-0000-0000-0000FF1C0000}"/>
    <cellStyle name="Column Heading 2 6 2 4" xfId="18429" xr:uid="{00000000-0005-0000-0000-0000001D0000}"/>
    <cellStyle name="Column Heading 2 6 2 5" xfId="18430" xr:uid="{00000000-0005-0000-0000-0000011D0000}"/>
    <cellStyle name="Column Heading 2 6 2 6" xfId="18431" xr:uid="{00000000-0005-0000-0000-0000021D0000}"/>
    <cellStyle name="Column Heading 2 6 3" xfId="18432" xr:uid="{00000000-0005-0000-0000-0000031D0000}"/>
    <cellStyle name="Column Heading 2 6 4" xfId="18433" xr:uid="{00000000-0005-0000-0000-0000041D0000}"/>
    <cellStyle name="Column Heading 2 6 5" xfId="18434" xr:uid="{00000000-0005-0000-0000-0000051D0000}"/>
    <cellStyle name="Column Heading 2 6 6" xfId="18435" xr:uid="{00000000-0005-0000-0000-0000061D0000}"/>
    <cellStyle name="Column Heading 2 6 7" xfId="18436" xr:uid="{00000000-0005-0000-0000-0000071D0000}"/>
    <cellStyle name="Column Heading 2 7" xfId="673" xr:uid="{00000000-0005-0000-0000-0000081D0000}"/>
    <cellStyle name="Column Heading 2 7 2" xfId="10357" xr:uid="{00000000-0005-0000-0000-0000091D0000}"/>
    <cellStyle name="Column Heading 2 7 2 2" xfId="18437" xr:uid="{00000000-0005-0000-0000-00000A1D0000}"/>
    <cellStyle name="Column Heading 2 7 2 3" xfId="18438" xr:uid="{00000000-0005-0000-0000-00000B1D0000}"/>
    <cellStyle name="Column Heading 2 7 2 4" xfId="18439" xr:uid="{00000000-0005-0000-0000-00000C1D0000}"/>
    <cellStyle name="Column Heading 2 7 2 5" xfId="18440" xr:uid="{00000000-0005-0000-0000-00000D1D0000}"/>
    <cellStyle name="Column Heading 2 7 2 6" xfId="18441" xr:uid="{00000000-0005-0000-0000-00000E1D0000}"/>
    <cellStyle name="Column Heading 2 7 3" xfId="18442" xr:uid="{00000000-0005-0000-0000-00000F1D0000}"/>
    <cellStyle name="Column Heading 2 7 4" xfId="18443" xr:uid="{00000000-0005-0000-0000-0000101D0000}"/>
    <cellStyle name="Column Heading 2 7 5" xfId="18444" xr:uid="{00000000-0005-0000-0000-0000111D0000}"/>
    <cellStyle name="Column Heading 2 7 6" xfId="18445" xr:uid="{00000000-0005-0000-0000-0000121D0000}"/>
    <cellStyle name="Column Heading 2 7 7" xfId="18446" xr:uid="{00000000-0005-0000-0000-0000131D0000}"/>
    <cellStyle name="Column Heading 2 8" xfId="674" xr:uid="{00000000-0005-0000-0000-0000141D0000}"/>
    <cellStyle name="Column Heading 2 8 2" xfId="10444" xr:uid="{00000000-0005-0000-0000-0000151D0000}"/>
    <cellStyle name="Column Heading 2 8 2 2" xfId="18447" xr:uid="{00000000-0005-0000-0000-0000161D0000}"/>
    <cellStyle name="Column Heading 2 8 2 3" xfId="18448" xr:uid="{00000000-0005-0000-0000-0000171D0000}"/>
    <cellStyle name="Column Heading 2 8 2 4" xfId="18449" xr:uid="{00000000-0005-0000-0000-0000181D0000}"/>
    <cellStyle name="Column Heading 2 8 2 5" xfId="18450" xr:uid="{00000000-0005-0000-0000-0000191D0000}"/>
    <cellStyle name="Column Heading 2 8 2 6" xfId="18451" xr:uid="{00000000-0005-0000-0000-00001A1D0000}"/>
    <cellStyle name="Column Heading 2 8 3" xfId="18452" xr:uid="{00000000-0005-0000-0000-00001B1D0000}"/>
    <cellStyle name="Column Heading 2 8 4" xfId="18453" xr:uid="{00000000-0005-0000-0000-00001C1D0000}"/>
    <cellStyle name="Column Heading 2 8 5" xfId="18454" xr:uid="{00000000-0005-0000-0000-00001D1D0000}"/>
    <cellStyle name="Column Heading 2 8 6" xfId="18455" xr:uid="{00000000-0005-0000-0000-00001E1D0000}"/>
    <cellStyle name="Column Heading 2 8 7" xfId="18456" xr:uid="{00000000-0005-0000-0000-00001F1D0000}"/>
    <cellStyle name="Column Heading 2 9" xfId="675" xr:uid="{00000000-0005-0000-0000-0000201D0000}"/>
    <cellStyle name="Column Heading 2 9 2" xfId="10532" xr:uid="{00000000-0005-0000-0000-0000211D0000}"/>
    <cellStyle name="Column Heading 2 9 2 2" xfId="18457" xr:uid="{00000000-0005-0000-0000-0000221D0000}"/>
    <cellStyle name="Column Heading 2 9 2 3" xfId="18458" xr:uid="{00000000-0005-0000-0000-0000231D0000}"/>
    <cellStyle name="Column Heading 2 9 2 4" xfId="18459" xr:uid="{00000000-0005-0000-0000-0000241D0000}"/>
    <cellStyle name="Column Heading 2 9 2 5" xfId="18460" xr:uid="{00000000-0005-0000-0000-0000251D0000}"/>
    <cellStyle name="Column Heading 2 9 2 6" xfId="18461" xr:uid="{00000000-0005-0000-0000-0000261D0000}"/>
    <cellStyle name="Column Heading 2 9 3" xfId="18462" xr:uid="{00000000-0005-0000-0000-0000271D0000}"/>
    <cellStyle name="Column Heading 2 9 4" xfId="18463" xr:uid="{00000000-0005-0000-0000-0000281D0000}"/>
    <cellStyle name="Column Heading 2 9 5" xfId="18464" xr:uid="{00000000-0005-0000-0000-0000291D0000}"/>
    <cellStyle name="Column Heading 2 9 6" xfId="18465" xr:uid="{00000000-0005-0000-0000-00002A1D0000}"/>
    <cellStyle name="Column Heading 2 9 7" xfId="18466" xr:uid="{00000000-0005-0000-0000-00002B1D0000}"/>
    <cellStyle name="Column Heading 3" xfId="676" xr:uid="{00000000-0005-0000-0000-00002C1D0000}"/>
    <cellStyle name="Column Heading 3 10" xfId="677" xr:uid="{00000000-0005-0000-0000-00002D1D0000}"/>
    <cellStyle name="Column Heading 3 10 2" xfId="10598" xr:uid="{00000000-0005-0000-0000-00002E1D0000}"/>
    <cellStyle name="Column Heading 3 10 2 2" xfId="18467" xr:uid="{00000000-0005-0000-0000-00002F1D0000}"/>
    <cellStyle name="Column Heading 3 10 2 3" xfId="18468" xr:uid="{00000000-0005-0000-0000-0000301D0000}"/>
    <cellStyle name="Column Heading 3 10 2 4" xfId="18469" xr:uid="{00000000-0005-0000-0000-0000311D0000}"/>
    <cellStyle name="Column Heading 3 10 2 5" xfId="18470" xr:uid="{00000000-0005-0000-0000-0000321D0000}"/>
    <cellStyle name="Column Heading 3 10 2 6" xfId="18471" xr:uid="{00000000-0005-0000-0000-0000331D0000}"/>
    <cellStyle name="Column Heading 3 10 3" xfId="18472" xr:uid="{00000000-0005-0000-0000-0000341D0000}"/>
    <cellStyle name="Column Heading 3 10 4" xfId="18473" xr:uid="{00000000-0005-0000-0000-0000351D0000}"/>
    <cellStyle name="Column Heading 3 10 5" xfId="18474" xr:uid="{00000000-0005-0000-0000-0000361D0000}"/>
    <cellStyle name="Column Heading 3 10 6" xfId="18475" xr:uid="{00000000-0005-0000-0000-0000371D0000}"/>
    <cellStyle name="Column Heading 3 10 7" xfId="18476" xr:uid="{00000000-0005-0000-0000-0000381D0000}"/>
    <cellStyle name="Column Heading 3 11" xfId="678" xr:uid="{00000000-0005-0000-0000-0000391D0000}"/>
    <cellStyle name="Column Heading 3 11 2" xfId="10689" xr:uid="{00000000-0005-0000-0000-00003A1D0000}"/>
    <cellStyle name="Column Heading 3 11 2 2" xfId="18477" xr:uid="{00000000-0005-0000-0000-00003B1D0000}"/>
    <cellStyle name="Column Heading 3 11 2 3" xfId="18478" xr:uid="{00000000-0005-0000-0000-00003C1D0000}"/>
    <cellStyle name="Column Heading 3 11 2 4" xfId="18479" xr:uid="{00000000-0005-0000-0000-00003D1D0000}"/>
    <cellStyle name="Column Heading 3 11 2 5" xfId="18480" xr:uid="{00000000-0005-0000-0000-00003E1D0000}"/>
    <cellStyle name="Column Heading 3 11 2 6" xfId="18481" xr:uid="{00000000-0005-0000-0000-00003F1D0000}"/>
    <cellStyle name="Column Heading 3 11 3" xfId="18482" xr:uid="{00000000-0005-0000-0000-0000401D0000}"/>
    <cellStyle name="Column Heading 3 11 4" xfId="18483" xr:uid="{00000000-0005-0000-0000-0000411D0000}"/>
    <cellStyle name="Column Heading 3 11 5" xfId="18484" xr:uid="{00000000-0005-0000-0000-0000421D0000}"/>
    <cellStyle name="Column Heading 3 11 6" xfId="18485" xr:uid="{00000000-0005-0000-0000-0000431D0000}"/>
    <cellStyle name="Column Heading 3 11 7" xfId="18486" xr:uid="{00000000-0005-0000-0000-0000441D0000}"/>
    <cellStyle name="Column Heading 3 12" xfId="679" xr:uid="{00000000-0005-0000-0000-0000451D0000}"/>
    <cellStyle name="Column Heading 3 12 2" xfId="10777" xr:uid="{00000000-0005-0000-0000-0000461D0000}"/>
    <cellStyle name="Column Heading 3 12 2 2" xfId="18487" xr:uid="{00000000-0005-0000-0000-0000471D0000}"/>
    <cellStyle name="Column Heading 3 12 2 3" xfId="18488" xr:uid="{00000000-0005-0000-0000-0000481D0000}"/>
    <cellStyle name="Column Heading 3 12 2 4" xfId="18489" xr:uid="{00000000-0005-0000-0000-0000491D0000}"/>
    <cellStyle name="Column Heading 3 12 2 5" xfId="18490" xr:uid="{00000000-0005-0000-0000-00004A1D0000}"/>
    <cellStyle name="Column Heading 3 12 2 6" xfId="18491" xr:uid="{00000000-0005-0000-0000-00004B1D0000}"/>
    <cellStyle name="Column Heading 3 12 3" xfId="18492" xr:uid="{00000000-0005-0000-0000-00004C1D0000}"/>
    <cellStyle name="Column Heading 3 12 4" xfId="18493" xr:uid="{00000000-0005-0000-0000-00004D1D0000}"/>
    <cellStyle name="Column Heading 3 12 5" xfId="18494" xr:uid="{00000000-0005-0000-0000-00004E1D0000}"/>
    <cellStyle name="Column Heading 3 12 6" xfId="18495" xr:uid="{00000000-0005-0000-0000-00004F1D0000}"/>
    <cellStyle name="Column Heading 3 12 7" xfId="18496" xr:uid="{00000000-0005-0000-0000-0000501D0000}"/>
    <cellStyle name="Column Heading 3 13" xfId="680" xr:uid="{00000000-0005-0000-0000-0000511D0000}"/>
    <cellStyle name="Column Heading 3 13 2" xfId="10866" xr:uid="{00000000-0005-0000-0000-0000521D0000}"/>
    <cellStyle name="Column Heading 3 13 2 2" xfId="18497" xr:uid="{00000000-0005-0000-0000-0000531D0000}"/>
    <cellStyle name="Column Heading 3 13 2 3" xfId="18498" xr:uid="{00000000-0005-0000-0000-0000541D0000}"/>
    <cellStyle name="Column Heading 3 13 2 4" xfId="18499" xr:uid="{00000000-0005-0000-0000-0000551D0000}"/>
    <cellStyle name="Column Heading 3 13 2 5" xfId="18500" xr:uid="{00000000-0005-0000-0000-0000561D0000}"/>
    <cellStyle name="Column Heading 3 13 2 6" xfId="18501" xr:uid="{00000000-0005-0000-0000-0000571D0000}"/>
    <cellStyle name="Column Heading 3 13 3" xfId="18502" xr:uid="{00000000-0005-0000-0000-0000581D0000}"/>
    <cellStyle name="Column Heading 3 13 4" xfId="18503" xr:uid="{00000000-0005-0000-0000-0000591D0000}"/>
    <cellStyle name="Column Heading 3 13 5" xfId="18504" xr:uid="{00000000-0005-0000-0000-00005A1D0000}"/>
    <cellStyle name="Column Heading 3 13 6" xfId="18505" xr:uid="{00000000-0005-0000-0000-00005B1D0000}"/>
    <cellStyle name="Column Heading 3 13 7" xfId="18506" xr:uid="{00000000-0005-0000-0000-00005C1D0000}"/>
    <cellStyle name="Column Heading 3 14" xfId="681" xr:uid="{00000000-0005-0000-0000-00005D1D0000}"/>
    <cellStyle name="Column Heading 3 14 2" xfId="10956" xr:uid="{00000000-0005-0000-0000-00005E1D0000}"/>
    <cellStyle name="Column Heading 3 14 2 2" xfId="18507" xr:uid="{00000000-0005-0000-0000-00005F1D0000}"/>
    <cellStyle name="Column Heading 3 14 2 3" xfId="18508" xr:uid="{00000000-0005-0000-0000-0000601D0000}"/>
    <cellStyle name="Column Heading 3 14 2 4" xfId="18509" xr:uid="{00000000-0005-0000-0000-0000611D0000}"/>
    <cellStyle name="Column Heading 3 14 2 5" xfId="18510" xr:uid="{00000000-0005-0000-0000-0000621D0000}"/>
    <cellStyle name="Column Heading 3 14 2 6" xfId="18511" xr:uid="{00000000-0005-0000-0000-0000631D0000}"/>
    <cellStyle name="Column Heading 3 14 3" xfId="18512" xr:uid="{00000000-0005-0000-0000-0000641D0000}"/>
    <cellStyle name="Column Heading 3 14 4" xfId="18513" xr:uid="{00000000-0005-0000-0000-0000651D0000}"/>
    <cellStyle name="Column Heading 3 14 5" xfId="18514" xr:uid="{00000000-0005-0000-0000-0000661D0000}"/>
    <cellStyle name="Column Heading 3 14 6" xfId="18515" xr:uid="{00000000-0005-0000-0000-0000671D0000}"/>
    <cellStyle name="Column Heading 3 14 7" xfId="18516" xr:uid="{00000000-0005-0000-0000-0000681D0000}"/>
    <cellStyle name="Column Heading 3 15" xfId="682" xr:uid="{00000000-0005-0000-0000-0000691D0000}"/>
    <cellStyle name="Column Heading 3 15 2" xfId="11047" xr:uid="{00000000-0005-0000-0000-00006A1D0000}"/>
    <cellStyle name="Column Heading 3 15 2 2" xfId="18517" xr:uid="{00000000-0005-0000-0000-00006B1D0000}"/>
    <cellStyle name="Column Heading 3 15 2 3" xfId="18518" xr:uid="{00000000-0005-0000-0000-00006C1D0000}"/>
    <cellStyle name="Column Heading 3 15 2 4" xfId="18519" xr:uid="{00000000-0005-0000-0000-00006D1D0000}"/>
    <cellStyle name="Column Heading 3 15 2 5" xfId="18520" xr:uid="{00000000-0005-0000-0000-00006E1D0000}"/>
    <cellStyle name="Column Heading 3 15 2 6" xfId="18521" xr:uid="{00000000-0005-0000-0000-00006F1D0000}"/>
    <cellStyle name="Column Heading 3 15 3" xfId="18522" xr:uid="{00000000-0005-0000-0000-0000701D0000}"/>
    <cellStyle name="Column Heading 3 15 4" xfId="18523" xr:uid="{00000000-0005-0000-0000-0000711D0000}"/>
    <cellStyle name="Column Heading 3 15 5" xfId="18524" xr:uid="{00000000-0005-0000-0000-0000721D0000}"/>
    <cellStyle name="Column Heading 3 15 6" xfId="18525" xr:uid="{00000000-0005-0000-0000-0000731D0000}"/>
    <cellStyle name="Column Heading 3 15 7" xfId="18526" xr:uid="{00000000-0005-0000-0000-0000741D0000}"/>
    <cellStyle name="Column Heading 3 16" xfId="683" xr:uid="{00000000-0005-0000-0000-0000751D0000}"/>
    <cellStyle name="Column Heading 3 16 2" xfId="11130" xr:uid="{00000000-0005-0000-0000-0000761D0000}"/>
    <cellStyle name="Column Heading 3 16 2 2" xfId="18527" xr:uid="{00000000-0005-0000-0000-0000771D0000}"/>
    <cellStyle name="Column Heading 3 16 2 3" xfId="18528" xr:uid="{00000000-0005-0000-0000-0000781D0000}"/>
    <cellStyle name="Column Heading 3 16 2 4" xfId="18529" xr:uid="{00000000-0005-0000-0000-0000791D0000}"/>
    <cellStyle name="Column Heading 3 16 2 5" xfId="18530" xr:uid="{00000000-0005-0000-0000-00007A1D0000}"/>
    <cellStyle name="Column Heading 3 16 2 6" xfId="18531" xr:uid="{00000000-0005-0000-0000-00007B1D0000}"/>
    <cellStyle name="Column Heading 3 16 3" xfId="18532" xr:uid="{00000000-0005-0000-0000-00007C1D0000}"/>
    <cellStyle name="Column Heading 3 16 4" xfId="18533" xr:uid="{00000000-0005-0000-0000-00007D1D0000}"/>
    <cellStyle name="Column Heading 3 16 5" xfId="18534" xr:uid="{00000000-0005-0000-0000-00007E1D0000}"/>
    <cellStyle name="Column Heading 3 16 6" xfId="18535" xr:uid="{00000000-0005-0000-0000-00007F1D0000}"/>
    <cellStyle name="Column Heading 3 16 7" xfId="18536" xr:uid="{00000000-0005-0000-0000-0000801D0000}"/>
    <cellStyle name="Column Heading 3 17" xfId="684" xr:uid="{00000000-0005-0000-0000-0000811D0000}"/>
    <cellStyle name="Column Heading 3 17 2" xfId="11220" xr:uid="{00000000-0005-0000-0000-0000821D0000}"/>
    <cellStyle name="Column Heading 3 17 2 2" xfId="18537" xr:uid="{00000000-0005-0000-0000-0000831D0000}"/>
    <cellStyle name="Column Heading 3 17 2 3" xfId="18538" xr:uid="{00000000-0005-0000-0000-0000841D0000}"/>
    <cellStyle name="Column Heading 3 17 2 4" xfId="18539" xr:uid="{00000000-0005-0000-0000-0000851D0000}"/>
    <cellStyle name="Column Heading 3 17 2 5" xfId="18540" xr:uid="{00000000-0005-0000-0000-0000861D0000}"/>
    <cellStyle name="Column Heading 3 17 2 6" xfId="18541" xr:uid="{00000000-0005-0000-0000-0000871D0000}"/>
    <cellStyle name="Column Heading 3 17 3" xfId="18542" xr:uid="{00000000-0005-0000-0000-0000881D0000}"/>
    <cellStyle name="Column Heading 3 17 4" xfId="18543" xr:uid="{00000000-0005-0000-0000-0000891D0000}"/>
    <cellStyle name="Column Heading 3 17 5" xfId="18544" xr:uid="{00000000-0005-0000-0000-00008A1D0000}"/>
    <cellStyle name="Column Heading 3 17 6" xfId="18545" xr:uid="{00000000-0005-0000-0000-00008B1D0000}"/>
    <cellStyle name="Column Heading 3 17 7" xfId="18546" xr:uid="{00000000-0005-0000-0000-00008C1D0000}"/>
    <cellStyle name="Column Heading 3 18" xfId="685" xr:uid="{00000000-0005-0000-0000-00008D1D0000}"/>
    <cellStyle name="Column Heading 3 18 2" xfId="11306" xr:uid="{00000000-0005-0000-0000-00008E1D0000}"/>
    <cellStyle name="Column Heading 3 18 2 2" xfId="18547" xr:uid="{00000000-0005-0000-0000-00008F1D0000}"/>
    <cellStyle name="Column Heading 3 18 2 3" xfId="18548" xr:uid="{00000000-0005-0000-0000-0000901D0000}"/>
    <cellStyle name="Column Heading 3 18 2 4" xfId="18549" xr:uid="{00000000-0005-0000-0000-0000911D0000}"/>
    <cellStyle name="Column Heading 3 18 2 5" xfId="18550" xr:uid="{00000000-0005-0000-0000-0000921D0000}"/>
    <cellStyle name="Column Heading 3 18 2 6" xfId="18551" xr:uid="{00000000-0005-0000-0000-0000931D0000}"/>
    <cellStyle name="Column Heading 3 18 3" xfId="18552" xr:uid="{00000000-0005-0000-0000-0000941D0000}"/>
    <cellStyle name="Column Heading 3 18 4" xfId="18553" xr:uid="{00000000-0005-0000-0000-0000951D0000}"/>
    <cellStyle name="Column Heading 3 18 5" xfId="18554" xr:uid="{00000000-0005-0000-0000-0000961D0000}"/>
    <cellStyle name="Column Heading 3 18 6" xfId="18555" xr:uid="{00000000-0005-0000-0000-0000971D0000}"/>
    <cellStyle name="Column Heading 3 18 7" xfId="18556" xr:uid="{00000000-0005-0000-0000-0000981D0000}"/>
    <cellStyle name="Column Heading 3 19" xfId="686" xr:uid="{00000000-0005-0000-0000-0000991D0000}"/>
    <cellStyle name="Column Heading 3 19 2" xfId="11392" xr:uid="{00000000-0005-0000-0000-00009A1D0000}"/>
    <cellStyle name="Column Heading 3 19 2 2" xfId="18557" xr:uid="{00000000-0005-0000-0000-00009B1D0000}"/>
    <cellStyle name="Column Heading 3 19 2 3" xfId="18558" xr:uid="{00000000-0005-0000-0000-00009C1D0000}"/>
    <cellStyle name="Column Heading 3 19 2 4" xfId="18559" xr:uid="{00000000-0005-0000-0000-00009D1D0000}"/>
    <cellStyle name="Column Heading 3 19 2 5" xfId="18560" xr:uid="{00000000-0005-0000-0000-00009E1D0000}"/>
    <cellStyle name="Column Heading 3 19 2 6" xfId="18561" xr:uid="{00000000-0005-0000-0000-00009F1D0000}"/>
    <cellStyle name="Column Heading 3 19 3" xfId="18562" xr:uid="{00000000-0005-0000-0000-0000A01D0000}"/>
    <cellStyle name="Column Heading 3 19 4" xfId="18563" xr:uid="{00000000-0005-0000-0000-0000A11D0000}"/>
    <cellStyle name="Column Heading 3 19 5" xfId="18564" xr:uid="{00000000-0005-0000-0000-0000A21D0000}"/>
    <cellStyle name="Column Heading 3 19 6" xfId="18565" xr:uid="{00000000-0005-0000-0000-0000A31D0000}"/>
    <cellStyle name="Column Heading 3 19 7" xfId="18566" xr:uid="{00000000-0005-0000-0000-0000A41D0000}"/>
    <cellStyle name="Column Heading 3 2" xfId="687" xr:uid="{00000000-0005-0000-0000-0000A51D0000}"/>
    <cellStyle name="Column Heading 3 2 10" xfId="688" xr:uid="{00000000-0005-0000-0000-0000A61D0000}"/>
    <cellStyle name="Column Heading 3 2 10 2" xfId="10723" xr:uid="{00000000-0005-0000-0000-0000A71D0000}"/>
    <cellStyle name="Column Heading 3 2 10 2 2" xfId="18567" xr:uid="{00000000-0005-0000-0000-0000A81D0000}"/>
    <cellStyle name="Column Heading 3 2 10 2 3" xfId="18568" xr:uid="{00000000-0005-0000-0000-0000A91D0000}"/>
    <cellStyle name="Column Heading 3 2 10 2 4" xfId="18569" xr:uid="{00000000-0005-0000-0000-0000AA1D0000}"/>
    <cellStyle name="Column Heading 3 2 10 2 5" xfId="18570" xr:uid="{00000000-0005-0000-0000-0000AB1D0000}"/>
    <cellStyle name="Column Heading 3 2 10 2 6" xfId="18571" xr:uid="{00000000-0005-0000-0000-0000AC1D0000}"/>
    <cellStyle name="Column Heading 3 2 10 3" xfId="18572" xr:uid="{00000000-0005-0000-0000-0000AD1D0000}"/>
    <cellStyle name="Column Heading 3 2 10 4" xfId="18573" xr:uid="{00000000-0005-0000-0000-0000AE1D0000}"/>
    <cellStyle name="Column Heading 3 2 10 5" xfId="18574" xr:uid="{00000000-0005-0000-0000-0000AF1D0000}"/>
    <cellStyle name="Column Heading 3 2 10 6" xfId="18575" xr:uid="{00000000-0005-0000-0000-0000B01D0000}"/>
    <cellStyle name="Column Heading 3 2 10 7" xfId="18576" xr:uid="{00000000-0005-0000-0000-0000B11D0000}"/>
    <cellStyle name="Column Heading 3 2 11" xfId="689" xr:uid="{00000000-0005-0000-0000-0000B21D0000}"/>
    <cellStyle name="Column Heading 3 2 11 2" xfId="10811" xr:uid="{00000000-0005-0000-0000-0000B31D0000}"/>
    <cellStyle name="Column Heading 3 2 11 2 2" xfId="18577" xr:uid="{00000000-0005-0000-0000-0000B41D0000}"/>
    <cellStyle name="Column Heading 3 2 11 2 3" xfId="18578" xr:uid="{00000000-0005-0000-0000-0000B51D0000}"/>
    <cellStyle name="Column Heading 3 2 11 2 4" xfId="18579" xr:uid="{00000000-0005-0000-0000-0000B61D0000}"/>
    <cellStyle name="Column Heading 3 2 11 2 5" xfId="18580" xr:uid="{00000000-0005-0000-0000-0000B71D0000}"/>
    <cellStyle name="Column Heading 3 2 11 2 6" xfId="18581" xr:uid="{00000000-0005-0000-0000-0000B81D0000}"/>
    <cellStyle name="Column Heading 3 2 11 3" xfId="18582" xr:uid="{00000000-0005-0000-0000-0000B91D0000}"/>
    <cellStyle name="Column Heading 3 2 11 4" xfId="18583" xr:uid="{00000000-0005-0000-0000-0000BA1D0000}"/>
    <cellStyle name="Column Heading 3 2 11 5" xfId="18584" xr:uid="{00000000-0005-0000-0000-0000BB1D0000}"/>
    <cellStyle name="Column Heading 3 2 11 6" xfId="18585" xr:uid="{00000000-0005-0000-0000-0000BC1D0000}"/>
    <cellStyle name="Column Heading 3 2 11 7" xfId="18586" xr:uid="{00000000-0005-0000-0000-0000BD1D0000}"/>
    <cellStyle name="Column Heading 3 2 12" xfId="690" xr:uid="{00000000-0005-0000-0000-0000BE1D0000}"/>
    <cellStyle name="Column Heading 3 2 12 2" xfId="10900" xr:uid="{00000000-0005-0000-0000-0000BF1D0000}"/>
    <cellStyle name="Column Heading 3 2 12 2 2" xfId="18587" xr:uid="{00000000-0005-0000-0000-0000C01D0000}"/>
    <cellStyle name="Column Heading 3 2 12 2 3" xfId="18588" xr:uid="{00000000-0005-0000-0000-0000C11D0000}"/>
    <cellStyle name="Column Heading 3 2 12 2 4" xfId="18589" xr:uid="{00000000-0005-0000-0000-0000C21D0000}"/>
    <cellStyle name="Column Heading 3 2 12 2 5" xfId="18590" xr:uid="{00000000-0005-0000-0000-0000C31D0000}"/>
    <cellStyle name="Column Heading 3 2 12 2 6" xfId="18591" xr:uid="{00000000-0005-0000-0000-0000C41D0000}"/>
    <cellStyle name="Column Heading 3 2 12 3" xfId="18592" xr:uid="{00000000-0005-0000-0000-0000C51D0000}"/>
    <cellStyle name="Column Heading 3 2 12 4" xfId="18593" xr:uid="{00000000-0005-0000-0000-0000C61D0000}"/>
    <cellStyle name="Column Heading 3 2 12 5" xfId="18594" xr:uid="{00000000-0005-0000-0000-0000C71D0000}"/>
    <cellStyle name="Column Heading 3 2 12 6" xfId="18595" xr:uid="{00000000-0005-0000-0000-0000C81D0000}"/>
    <cellStyle name="Column Heading 3 2 12 7" xfId="18596" xr:uid="{00000000-0005-0000-0000-0000C91D0000}"/>
    <cellStyle name="Column Heading 3 2 13" xfId="691" xr:uid="{00000000-0005-0000-0000-0000CA1D0000}"/>
    <cellStyle name="Column Heading 3 2 13 2" xfId="10990" xr:uid="{00000000-0005-0000-0000-0000CB1D0000}"/>
    <cellStyle name="Column Heading 3 2 13 2 2" xfId="18597" xr:uid="{00000000-0005-0000-0000-0000CC1D0000}"/>
    <cellStyle name="Column Heading 3 2 13 2 3" xfId="18598" xr:uid="{00000000-0005-0000-0000-0000CD1D0000}"/>
    <cellStyle name="Column Heading 3 2 13 2 4" xfId="18599" xr:uid="{00000000-0005-0000-0000-0000CE1D0000}"/>
    <cellStyle name="Column Heading 3 2 13 2 5" xfId="18600" xr:uid="{00000000-0005-0000-0000-0000CF1D0000}"/>
    <cellStyle name="Column Heading 3 2 13 2 6" xfId="18601" xr:uid="{00000000-0005-0000-0000-0000D01D0000}"/>
    <cellStyle name="Column Heading 3 2 13 3" xfId="18602" xr:uid="{00000000-0005-0000-0000-0000D11D0000}"/>
    <cellStyle name="Column Heading 3 2 13 4" xfId="18603" xr:uid="{00000000-0005-0000-0000-0000D21D0000}"/>
    <cellStyle name="Column Heading 3 2 13 5" xfId="18604" xr:uid="{00000000-0005-0000-0000-0000D31D0000}"/>
    <cellStyle name="Column Heading 3 2 13 6" xfId="18605" xr:uid="{00000000-0005-0000-0000-0000D41D0000}"/>
    <cellStyle name="Column Heading 3 2 13 7" xfId="18606" xr:uid="{00000000-0005-0000-0000-0000D51D0000}"/>
    <cellStyle name="Column Heading 3 2 14" xfId="692" xr:uid="{00000000-0005-0000-0000-0000D61D0000}"/>
    <cellStyle name="Column Heading 3 2 14 2" xfId="11080" xr:uid="{00000000-0005-0000-0000-0000D71D0000}"/>
    <cellStyle name="Column Heading 3 2 14 2 2" xfId="18607" xr:uid="{00000000-0005-0000-0000-0000D81D0000}"/>
    <cellStyle name="Column Heading 3 2 14 2 3" xfId="18608" xr:uid="{00000000-0005-0000-0000-0000D91D0000}"/>
    <cellStyle name="Column Heading 3 2 14 2 4" xfId="18609" xr:uid="{00000000-0005-0000-0000-0000DA1D0000}"/>
    <cellStyle name="Column Heading 3 2 14 2 5" xfId="18610" xr:uid="{00000000-0005-0000-0000-0000DB1D0000}"/>
    <cellStyle name="Column Heading 3 2 14 2 6" xfId="18611" xr:uid="{00000000-0005-0000-0000-0000DC1D0000}"/>
    <cellStyle name="Column Heading 3 2 14 3" xfId="18612" xr:uid="{00000000-0005-0000-0000-0000DD1D0000}"/>
    <cellStyle name="Column Heading 3 2 14 4" xfId="18613" xr:uid="{00000000-0005-0000-0000-0000DE1D0000}"/>
    <cellStyle name="Column Heading 3 2 14 5" xfId="18614" xr:uid="{00000000-0005-0000-0000-0000DF1D0000}"/>
    <cellStyle name="Column Heading 3 2 14 6" xfId="18615" xr:uid="{00000000-0005-0000-0000-0000E01D0000}"/>
    <cellStyle name="Column Heading 3 2 14 7" xfId="18616" xr:uid="{00000000-0005-0000-0000-0000E11D0000}"/>
    <cellStyle name="Column Heading 3 2 15" xfId="693" xr:uid="{00000000-0005-0000-0000-0000E21D0000}"/>
    <cellStyle name="Column Heading 3 2 15 2" xfId="11163" xr:uid="{00000000-0005-0000-0000-0000E31D0000}"/>
    <cellStyle name="Column Heading 3 2 15 2 2" xfId="18617" xr:uid="{00000000-0005-0000-0000-0000E41D0000}"/>
    <cellStyle name="Column Heading 3 2 15 2 3" xfId="18618" xr:uid="{00000000-0005-0000-0000-0000E51D0000}"/>
    <cellStyle name="Column Heading 3 2 15 2 4" xfId="18619" xr:uid="{00000000-0005-0000-0000-0000E61D0000}"/>
    <cellStyle name="Column Heading 3 2 15 2 5" xfId="18620" xr:uid="{00000000-0005-0000-0000-0000E71D0000}"/>
    <cellStyle name="Column Heading 3 2 15 2 6" xfId="18621" xr:uid="{00000000-0005-0000-0000-0000E81D0000}"/>
    <cellStyle name="Column Heading 3 2 15 3" xfId="18622" xr:uid="{00000000-0005-0000-0000-0000E91D0000}"/>
    <cellStyle name="Column Heading 3 2 15 4" xfId="18623" xr:uid="{00000000-0005-0000-0000-0000EA1D0000}"/>
    <cellStyle name="Column Heading 3 2 15 5" xfId="18624" xr:uid="{00000000-0005-0000-0000-0000EB1D0000}"/>
    <cellStyle name="Column Heading 3 2 15 6" xfId="18625" xr:uid="{00000000-0005-0000-0000-0000EC1D0000}"/>
    <cellStyle name="Column Heading 3 2 15 7" xfId="18626" xr:uid="{00000000-0005-0000-0000-0000ED1D0000}"/>
    <cellStyle name="Column Heading 3 2 16" xfId="694" xr:uid="{00000000-0005-0000-0000-0000EE1D0000}"/>
    <cellStyle name="Column Heading 3 2 16 2" xfId="11253" xr:uid="{00000000-0005-0000-0000-0000EF1D0000}"/>
    <cellStyle name="Column Heading 3 2 16 2 2" xfId="18627" xr:uid="{00000000-0005-0000-0000-0000F01D0000}"/>
    <cellStyle name="Column Heading 3 2 16 2 3" xfId="18628" xr:uid="{00000000-0005-0000-0000-0000F11D0000}"/>
    <cellStyle name="Column Heading 3 2 16 2 4" xfId="18629" xr:uid="{00000000-0005-0000-0000-0000F21D0000}"/>
    <cellStyle name="Column Heading 3 2 16 2 5" xfId="18630" xr:uid="{00000000-0005-0000-0000-0000F31D0000}"/>
    <cellStyle name="Column Heading 3 2 16 2 6" xfId="18631" xr:uid="{00000000-0005-0000-0000-0000F41D0000}"/>
    <cellStyle name="Column Heading 3 2 16 3" xfId="18632" xr:uid="{00000000-0005-0000-0000-0000F51D0000}"/>
    <cellStyle name="Column Heading 3 2 16 4" xfId="18633" xr:uid="{00000000-0005-0000-0000-0000F61D0000}"/>
    <cellStyle name="Column Heading 3 2 16 5" xfId="18634" xr:uid="{00000000-0005-0000-0000-0000F71D0000}"/>
    <cellStyle name="Column Heading 3 2 16 6" xfId="18635" xr:uid="{00000000-0005-0000-0000-0000F81D0000}"/>
    <cellStyle name="Column Heading 3 2 16 7" xfId="18636" xr:uid="{00000000-0005-0000-0000-0000F91D0000}"/>
    <cellStyle name="Column Heading 3 2 17" xfId="695" xr:uid="{00000000-0005-0000-0000-0000FA1D0000}"/>
    <cellStyle name="Column Heading 3 2 17 2" xfId="11339" xr:uid="{00000000-0005-0000-0000-0000FB1D0000}"/>
    <cellStyle name="Column Heading 3 2 17 2 2" xfId="18637" xr:uid="{00000000-0005-0000-0000-0000FC1D0000}"/>
    <cellStyle name="Column Heading 3 2 17 2 3" xfId="18638" xr:uid="{00000000-0005-0000-0000-0000FD1D0000}"/>
    <cellStyle name="Column Heading 3 2 17 2 4" xfId="18639" xr:uid="{00000000-0005-0000-0000-0000FE1D0000}"/>
    <cellStyle name="Column Heading 3 2 17 2 5" xfId="18640" xr:uid="{00000000-0005-0000-0000-0000FF1D0000}"/>
    <cellStyle name="Column Heading 3 2 17 2 6" xfId="18641" xr:uid="{00000000-0005-0000-0000-0000001E0000}"/>
    <cellStyle name="Column Heading 3 2 17 3" xfId="18642" xr:uid="{00000000-0005-0000-0000-0000011E0000}"/>
    <cellStyle name="Column Heading 3 2 17 4" xfId="18643" xr:uid="{00000000-0005-0000-0000-0000021E0000}"/>
    <cellStyle name="Column Heading 3 2 17 5" xfId="18644" xr:uid="{00000000-0005-0000-0000-0000031E0000}"/>
    <cellStyle name="Column Heading 3 2 17 6" xfId="18645" xr:uid="{00000000-0005-0000-0000-0000041E0000}"/>
    <cellStyle name="Column Heading 3 2 17 7" xfId="18646" xr:uid="{00000000-0005-0000-0000-0000051E0000}"/>
    <cellStyle name="Column Heading 3 2 18" xfId="696" xr:uid="{00000000-0005-0000-0000-0000061E0000}"/>
    <cellStyle name="Column Heading 3 2 18 2" xfId="11426" xr:uid="{00000000-0005-0000-0000-0000071E0000}"/>
    <cellStyle name="Column Heading 3 2 18 2 2" xfId="18647" xr:uid="{00000000-0005-0000-0000-0000081E0000}"/>
    <cellStyle name="Column Heading 3 2 18 2 3" xfId="18648" xr:uid="{00000000-0005-0000-0000-0000091E0000}"/>
    <cellStyle name="Column Heading 3 2 18 2 4" xfId="18649" xr:uid="{00000000-0005-0000-0000-00000A1E0000}"/>
    <cellStyle name="Column Heading 3 2 18 2 5" xfId="18650" xr:uid="{00000000-0005-0000-0000-00000B1E0000}"/>
    <cellStyle name="Column Heading 3 2 18 2 6" xfId="18651" xr:uid="{00000000-0005-0000-0000-00000C1E0000}"/>
    <cellStyle name="Column Heading 3 2 18 3" xfId="18652" xr:uid="{00000000-0005-0000-0000-00000D1E0000}"/>
    <cellStyle name="Column Heading 3 2 18 4" xfId="18653" xr:uid="{00000000-0005-0000-0000-00000E1E0000}"/>
    <cellStyle name="Column Heading 3 2 18 5" xfId="18654" xr:uid="{00000000-0005-0000-0000-00000F1E0000}"/>
    <cellStyle name="Column Heading 3 2 18 6" xfId="18655" xr:uid="{00000000-0005-0000-0000-0000101E0000}"/>
    <cellStyle name="Column Heading 3 2 18 7" xfId="18656" xr:uid="{00000000-0005-0000-0000-0000111E0000}"/>
    <cellStyle name="Column Heading 3 2 19" xfId="697" xr:uid="{00000000-0005-0000-0000-0000121E0000}"/>
    <cellStyle name="Column Heading 3 2 19 2" xfId="11513" xr:uid="{00000000-0005-0000-0000-0000131E0000}"/>
    <cellStyle name="Column Heading 3 2 19 2 2" xfId="18657" xr:uid="{00000000-0005-0000-0000-0000141E0000}"/>
    <cellStyle name="Column Heading 3 2 19 2 3" xfId="18658" xr:uid="{00000000-0005-0000-0000-0000151E0000}"/>
    <cellStyle name="Column Heading 3 2 19 2 4" xfId="18659" xr:uid="{00000000-0005-0000-0000-0000161E0000}"/>
    <cellStyle name="Column Heading 3 2 19 2 5" xfId="18660" xr:uid="{00000000-0005-0000-0000-0000171E0000}"/>
    <cellStyle name="Column Heading 3 2 19 2 6" xfId="18661" xr:uid="{00000000-0005-0000-0000-0000181E0000}"/>
    <cellStyle name="Column Heading 3 2 19 3" xfId="18662" xr:uid="{00000000-0005-0000-0000-0000191E0000}"/>
    <cellStyle name="Column Heading 3 2 19 4" xfId="18663" xr:uid="{00000000-0005-0000-0000-00001A1E0000}"/>
    <cellStyle name="Column Heading 3 2 19 5" xfId="18664" xr:uid="{00000000-0005-0000-0000-00001B1E0000}"/>
    <cellStyle name="Column Heading 3 2 19 6" xfId="18665" xr:uid="{00000000-0005-0000-0000-00001C1E0000}"/>
    <cellStyle name="Column Heading 3 2 19 7" xfId="18666" xr:uid="{00000000-0005-0000-0000-00001D1E0000}"/>
    <cellStyle name="Column Heading 3 2 2" xfId="698" xr:uid="{00000000-0005-0000-0000-00001E1E0000}"/>
    <cellStyle name="Column Heading 3 2 2 2" xfId="10020" xr:uid="{00000000-0005-0000-0000-00001F1E0000}"/>
    <cellStyle name="Column Heading 3 2 2 2 2" xfId="18667" xr:uid="{00000000-0005-0000-0000-0000201E0000}"/>
    <cellStyle name="Column Heading 3 2 2 2 3" xfId="18668" xr:uid="{00000000-0005-0000-0000-0000211E0000}"/>
    <cellStyle name="Column Heading 3 2 2 2 4" xfId="18669" xr:uid="{00000000-0005-0000-0000-0000221E0000}"/>
    <cellStyle name="Column Heading 3 2 2 2 5" xfId="18670" xr:uid="{00000000-0005-0000-0000-0000231E0000}"/>
    <cellStyle name="Column Heading 3 2 2 2 6" xfId="18671" xr:uid="{00000000-0005-0000-0000-0000241E0000}"/>
    <cellStyle name="Column Heading 3 2 2 3" xfId="18672" xr:uid="{00000000-0005-0000-0000-0000251E0000}"/>
    <cellStyle name="Column Heading 3 2 2 4" xfId="18673" xr:uid="{00000000-0005-0000-0000-0000261E0000}"/>
    <cellStyle name="Column Heading 3 2 2 5" xfId="18674" xr:uid="{00000000-0005-0000-0000-0000271E0000}"/>
    <cellStyle name="Column Heading 3 2 2 6" xfId="18675" xr:uid="{00000000-0005-0000-0000-0000281E0000}"/>
    <cellStyle name="Column Heading 3 2 2 7" xfId="18676" xr:uid="{00000000-0005-0000-0000-0000291E0000}"/>
    <cellStyle name="Column Heading 3 2 20" xfId="699" xr:uid="{00000000-0005-0000-0000-00002A1E0000}"/>
    <cellStyle name="Column Heading 3 2 20 2" xfId="11601" xr:uid="{00000000-0005-0000-0000-00002B1E0000}"/>
    <cellStyle name="Column Heading 3 2 20 2 2" xfId="18677" xr:uid="{00000000-0005-0000-0000-00002C1E0000}"/>
    <cellStyle name="Column Heading 3 2 20 2 3" xfId="18678" xr:uid="{00000000-0005-0000-0000-00002D1E0000}"/>
    <cellStyle name="Column Heading 3 2 20 2 4" xfId="18679" xr:uid="{00000000-0005-0000-0000-00002E1E0000}"/>
    <cellStyle name="Column Heading 3 2 20 2 5" xfId="18680" xr:uid="{00000000-0005-0000-0000-00002F1E0000}"/>
    <cellStyle name="Column Heading 3 2 20 2 6" xfId="18681" xr:uid="{00000000-0005-0000-0000-0000301E0000}"/>
    <cellStyle name="Column Heading 3 2 20 3" xfId="18682" xr:uid="{00000000-0005-0000-0000-0000311E0000}"/>
    <cellStyle name="Column Heading 3 2 20 4" xfId="18683" xr:uid="{00000000-0005-0000-0000-0000321E0000}"/>
    <cellStyle name="Column Heading 3 2 20 5" xfId="18684" xr:uid="{00000000-0005-0000-0000-0000331E0000}"/>
    <cellStyle name="Column Heading 3 2 20 6" xfId="18685" xr:uid="{00000000-0005-0000-0000-0000341E0000}"/>
    <cellStyle name="Column Heading 3 2 20 7" xfId="18686" xr:uid="{00000000-0005-0000-0000-0000351E0000}"/>
    <cellStyle name="Column Heading 3 2 21" xfId="700" xr:uid="{00000000-0005-0000-0000-0000361E0000}"/>
    <cellStyle name="Column Heading 3 2 21 2" xfId="11685" xr:uid="{00000000-0005-0000-0000-0000371E0000}"/>
    <cellStyle name="Column Heading 3 2 21 2 2" xfId="18687" xr:uid="{00000000-0005-0000-0000-0000381E0000}"/>
    <cellStyle name="Column Heading 3 2 21 2 3" xfId="18688" xr:uid="{00000000-0005-0000-0000-0000391E0000}"/>
    <cellStyle name="Column Heading 3 2 21 2 4" xfId="18689" xr:uid="{00000000-0005-0000-0000-00003A1E0000}"/>
    <cellStyle name="Column Heading 3 2 21 2 5" xfId="18690" xr:uid="{00000000-0005-0000-0000-00003B1E0000}"/>
    <cellStyle name="Column Heading 3 2 21 2 6" xfId="18691" xr:uid="{00000000-0005-0000-0000-00003C1E0000}"/>
    <cellStyle name="Column Heading 3 2 21 3" xfId="18692" xr:uid="{00000000-0005-0000-0000-00003D1E0000}"/>
    <cellStyle name="Column Heading 3 2 21 4" xfId="18693" xr:uid="{00000000-0005-0000-0000-00003E1E0000}"/>
    <cellStyle name="Column Heading 3 2 21 5" xfId="18694" xr:uid="{00000000-0005-0000-0000-00003F1E0000}"/>
    <cellStyle name="Column Heading 3 2 21 6" xfId="18695" xr:uid="{00000000-0005-0000-0000-0000401E0000}"/>
    <cellStyle name="Column Heading 3 2 21 7" xfId="18696" xr:uid="{00000000-0005-0000-0000-0000411E0000}"/>
    <cellStyle name="Column Heading 3 2 22" xfId="701" xr:uid="{00000000-0005-0000-0000-0000421E0000}"/>
    <cellStyle name="Column Heading 3 2 22 2" xfId="11768" xr:uid="{00000000-0005-0000-0000-0000431E0000}"/>
    <cellStyle name="Column Heading 3 2 22 2 2" xfId="18697" xr:uid="{00000000-0005-0000-0000-0000441E0000}"/>
    <cellStyle name="Column Heading 3 2 22 2 3" xfId="18698" xr:uid="{00000000-0005-0000-0000-0000451E0000}"/>
    <cellStyle name="Column Heading 3 2 22 2 4" xfId="18699" xr:uid="{00000000-0005-0000-0000-0000461E0000}"/>
    <cellStyle name="Column Heading 3 2 22 2 5" xfId="18700" xr:uid="{00000000-0005-0000-0000-0000471E0000}"/>
    <cellStyle name="Column Heading 3 2 22 2 6" xfId="18701" xr:uid="{00000000-0005-0000-0000-0000481E0000}"/>
    <cellStyle name="Column Heading 3 2 22 3" xfId="18702" xr:uid="{00000000-0005-0000-0000-0000491E0000}"/>
    <cellStyle name="Column Heading 3 2 22 4" xfId="18703" xr:uid="{00000000-0005-0000-0000-00004A1E0000}"/>
    <cellStyle name="Column Heading 3 2 22 5" xfId="18704" xr:uid="{00000000-0005-0000-0000-00004B1E0000}"/>
    <cellStyle name="Column Heading 3 2 22 6" xfId="18705" xr:uid="{00000000-0005-0000-0000-00004C1E0000}"/>
    <cellStyle name="Column Heading 3 2 22 7" xfId="18706" xr:uid="{00000000-0005-0000-0000-00004D1E0000}"/>
    <cellStyle name="Column Heading 3 2 23" xfId="702" xr:uid="{00000000-0005-0000-0000-00004E1E0000}"/>
    <cellStyle name="Column Heading 3 2 23 2" xfId="11851" xr:uid="{00000000-0005-0000-0000-00004F1E0000}"/>
    <cellStyle name="Column Heading 3 2 23 2 2" xfId="18707" xr:uid="{00000000-0005-0000-0000-0000501E0000}"/>
    <cellStyle name="Column Heading 3 2 23 2 3" xfId="18708" xr:uid="{00000000-0005-0000-0000-0000511E0000}"/>
    <cellStyle name="Column Heading 3 2 23 2 4" xfId="18709" xr:uid="{00000000-0005-0000-0000-0000521E0000}"/>
    <cellStyle name="Column Heading 3 2 23 2 5" xfId="18710" xr:uid="{00000000-0005-0000-0000-0000531E0000}"/>
    <cellStyle name="Column Heading 3 2 23 2 6" xfId="18711" xr:uid="{00000000-0005-0000-0000-0000541E0000}"/>
    <cellStyle name="Column Heading 3 2 23 3" xfId="18712" xr:uid="{00000000-0005-0000-0000-0000551E0000}"/>
    <cellStyle name="Column Heading 3 2 23 4" xfId="18713" xr:uid="{00000000-0005-0000-0000-0000561E0000}"/>
    <cellStyle name="Column Heading 3 2 23 5" xfId="18714" xr:uid="{00000000-0005-0000-0000-0000571E0000}"/>
    <cellStyle name="Column Heading 3 2 23 6" xfId="18715" xr:uid="{00000000-0005-0000-0000-0000581E0000}"/>
    <cellStyle name="Column Heading 3 2 23 7" xfId="18716" xr:uid="{00000000-0005-0000-0000-0000591E0000}"/>
    <cellStyle name="Column Heading 3 2 24" xfId="703" xr:uid="{00000000-0005-0000-0000-00005A1E0000}"/>
    <cellStyle name="Column Heading 3 2 24 2" xfId="11935" xr:uid="{00000000-0005-0000-0000-00005B1E0000}"/>
    <cellStyle name="Column Heading 3 2 24 2 2" xfId="18717" xr:uid="{00000000-0005-0000-0000-00005C1E0000}"/>
    <cellStyle name="Column Heading 3 2 24 2 3" xfId="18718" xr:uid="{00000000-0005-0000-0000-00005D1E0000}"/>
    <cellStyle name="Column Heading 3 2 24 2 4" xfId="18719" xr:uid="{00000000-0005-0000-0000-00005E1E0000}"/>
    <cellStyle name="Column Heading 3 2 24 2 5" xfId="18720" xr:uid="{00000000-0005-0000-0000-00005F1E0000}"/>
    <cellStyle name="Column Heading 3 2 24 2 6" xfId="18721" xr:uid="{00000000-0005-0000-0000-0000601E0000}"/>
    <cellStyle name="Column Heading 3 2 24 3" xfId="18722" xr:uid="{00000000-0005-0000-0000-0000611E0000}"/>
    <cellStyle name="Column Heading 3 2 24 4" xfId="18723" xr:uid="{00000000-0005-0000-0000-0000621E0000}"/>
    <cellStyle name="Column Heading 3 2 24 5" xfId="18724" xr:uid="{00000000-0005-0000-0000-0000631E0000}"/>
    <cellStyle name="Column Heading 3 2 24 6" xfId="18725" xr:uid="{00000000-0005-0000-0000-0000641E0000}"/>
    <cellStyle name="Column Heading 3 2 24 7" xfId="18726" xr:uid="{00000000-0005-0000-0000-0000651E0000}"/>
    <cellStyle name="Column Heading 3 2 25" xfId="704" xr:uid="{00000000-0005-0000-0000-0000661E0000}"/>
    <cellStyle name="Column Heading 3 2 25 2" xfId="12018" xr:uid="{00000000-0005-0000-0000-0000671E0000}"/>
    <cellStyle name="Column Heading 3 2 25 2 2" xfId="18727" xr:uid="{00000000-0005-0000-0000-0000681E0000}"/>
    <cellStyle name="Column Heading 3 2 25 2 3" xfId="18728" xr:uid="{00000000-0005-0000-0000-0000691E0000}"/>
    <cellStyle name="Column Heading 3 2 25 2 4" xfId="18729" xr:uid="{00000000-0005-0000-0000-00006A1E0000}"/>
    <cellStyle name="Column Heading 3 2 25 2 5" xfId="18730" xr:uid="{00000000-0005-0000-0000-00006B1E0000}"/>
    <cellStyle name="Column Heading 3 2 25 2 6" xfId="18731" xr:uid="{00000000-0005-0000-0000-00006C1E0000}"/>
    <cellStyle name="Column Heading 3 2 25 3" xfId="18732" xr:uid="{00000000-0005-0000-0000-00006D1E0000}"/>
    <cellStyle name="Column Heading 3 2 25 4" xfId="18733" xr:uid="{00000000-0005-0000-0000-00006E1E0000}"/>
    <cellStyle name="Column Heading 3 2 25 5" xfId="18734" xr:uid="{00000000-0005-0000-0000-00006F1E0000}"/>
    <cellStyle name="Column Heading 3 2 25 6" xfId="18735" xr:uid="{00000000-0005-0000-0000-0000701E0000}"/>
    <cellStyle name="Column Heading 3 2 25 7" xfId="18736" xr:uid="{00000000-0005-0000-0000-0000711E0000}"/>
    <cellStyle name="Column Heading 3 2 26" xfId="705" xr:uid="{00000000-0005-0000-0000-0000721E0000}"/>
    <cellStyle name="Column Heading 3 2 26 2" xfId="12101" xr:uid="{00000000-0005-0000-0000-0000731E0000}"/>
    <cellStyle name="Column Heading 3 2 26 2 2" xfId="18737" xr:uid="{00000000-0005-0000-0000-0000741E0000}"/>
    <cellStyle name="Column Heading 3 2 26 2 3" xfId="18738" xr:uid="{00000000-0005-0000-0000-0000751E0000}"/>
    <cellStyle name="Column Heading 3 2 26 2 4" xfId="18739" xr:uid="{00000000-0005-0000-0000-0000761E0000}"/>
    <cellStyle name="Column Heading 3 2 26 2 5" xfId="18740" xr:uid="{00000000-0005-0000-0000-0000771E0000}"/>
    <cellStyle name="Column Heading 3 2 26 2 6" xfId="18741" xr:uid="{00000000-0005-0000-0000-0000781E0000}"/>
    <cellStyle name="Column Heading 3 2 26 3" xfId="18742" xr:uid="{00000000-0005-0000-0000-0000791E0000}"/>
    <cellStyle name="Column Heading 3 2 26 4" xfId="18743" xr:uid="{00000000-0005-0000-0000-00007A1E0000}"/>
    <cellStyle name="Column Heading 3 2 26 5" xfId="18744" xr:uid="{00000000-0005-0000-0000-00007B1E0000}"/>
    <cellStyle name="Column Heading 3 2 26 6" xfId="18745" xr:uid="{00000000-0005-0000-0000-00007C1E0000}"/>
    <cellStyle name="Column Heading 3 2 26 7" xfId="18746" xr:uid="{00000000-0005-0000-0000-00007D1E0000}"/>
    <cellStyle name="Column Heading 3 2 27" xfId="706" xr:uid="{00000000-0005-0000-0000-00007E1E0000}"/>
    <cellStyle name="Column Heading 3 2 27 2" xfId="12183" xr:uid="{00000000-0005-0000-0000-00007F1E0000}"/>
    <cellStyle name="Column Heading 3 2 27 2 2" xfId="18747" xr:uid="{00000000-0005-0000-0000-0000801E0000}"/>
    <cellStyle name="Column Heading 3 2 27 2 3" xfId="18748" xr:uid="{00000000-0005-0000-0000-0000811E0000}"/>
    <cellStyle name="Column Heading 3 2 27 2 4" xfId="18749" xr:uid="{00000000-0005-0000-0000-0000821E0000}"/>
    <cellStyle name="Column Heading 3 2 27 2 5" xfId="18750" xr:uid="{00000000-0005-0000-0000-0000831E0000}"/>
    <cellStyle name="Column Heading 3 2 27 2 6" xfId="18751" xr:uid="{00000000-0005-0000-0000-0000841E0000}"/>
    <cellStyle name="Column Heading 3 2 27 3" xfId="18752" xr:uid="{00000000-0005-0000-0000-0000851E0000}"/>
    <cellStyle name="Column Heading 3 2 27 4" xfId="18753" xr:uid="{00000000-0005-0000-0000-0000861E0000}"/>
    <cellStyle name="Column Heading 3 2 27 5" xfId="18754" xr:uid="{00000000-0005-0000-0000-0000871E0000}"/>
    <cellStyle name="Column Heading 3 2 27 6" xfId="18755" xr:uid="{00000000-0005-0000-0000-0000881E0000}"/>
    <cellStyle name="Column Heading 3 2 27 7" xfId="18756" xr:uid="{00000000-0005-0000-0000-0000891E0000}"/>
    <cellStyle name="Column Heading 3 2 28" xfId="707" xr:uid="{00000000-0005-0000-0000-00008A1E0000}"/>
    <cellStyle name="Column Heading 3 2 28 2" xfId="12263" xr:uid="{00000000-0005-0000-0000-00008B1E0000}"/>
    <cellStyle name="Column Heading 3 2 28 2 2" xfId="18757" xr:uid="{00000000-0005-0000-0000-00008C1E0000}"/>
    <cellStyle name="Column Heading 3 2 28 2 3" xfId="18758" xr:uid="{00000000-0005-0000-0000-00008D1E0000}"/>
    <cellStyle name="Column Heading 3 2 28 2 4" xfId="18759" xr:uid="{00000000-0005-0000-0000-00008E1E0000}"/>
    <cellStyle name="Column Heading 3 2 28 2 5" xfId="18760" xr:uid="{00000000-0005-0000-0000-00008F1E0000}"/>
    <cellStyle name="Column Heading 3 2 28 2 6" xfId="18761" xr:uid="{00000000-0005-0000-0000-0000901E0000}"/>
    <cellStyle name="Column Heading 3 2 28 3" xfId="18762" xr:uid="{00000000-0005-0000-0000-0000911E0000}"/>
    <cellStyle name="Column Heading 3 2 28 4" xfId="18763" xr:uid="{00000000-0005-0000-0000-0000921E0000}"/>
    <cellStyle name="Column Heading 3 2 28 5" xfId="18764" xr:uid="{00000000-0005-0000-0000-0000931E0000}"/>
    <cellStyle name="Column Heading 3 2 28 6" xfId="18765" xr:uid="{00000000-0005-0000-0000-0000941E0000}"/>
    <cellStyle name="Column Heading 3 2 28 7" xfId="18766" xr:uid="{00000000-0005-0000-0000-0000951E0000}"/>
    <cellStyle name="Column Heading 3 2 29" xfId="708" xr:uid="{00000000-0005-0000-0000-0000961E0000}"/>
    <cellStyle name="Column Heading 3 2 29 2" xfId="12341" xr:uid="{00000000-0005-0000-0000-0000971E0000}"/>
    <cellStyle name="Column Heading 3 2 29 2 2" xfId="18767" xr:uid="{00000000-0005-0000-0000-0000981E0000}"/>
    <cellStyle name="Column Heading 3 2 29 2 3" xfId="18768" xr:uid="{00000000-0005-0000-0000-0000991E0000}"/>
    <cellStyle name="Column Heading 3 2 29 2 4" xfId="18769" xr:uid="{00000000-0005-0000-0000-00009A1E0000}"/>
    <cellStyle name="Column Heading 3 2 29 2 5" xfId="18770" xr:uid="{00000000-0005-0000-0000-00009B1E0000}"/>
    <cellStyle name="Column Heading 3 2 29 2 6" xfId="18771" xr:uid="{00000000-0005-0000-0000-00009C1E0000}"/>
    <cellStyle name="Column Heading 3 2 29 3" xfId="18772" xr:uid="{00000000-0005-0000-0000-00009D1E0000}"/>
    <cellStyle name="Column Heading 3 2 29 4" xfId="18773" xr:uid="{00000000-0005-0000-0000-00009E1E0000}"/>
    <cellStyle name="Column Heading 3 2 29 5" xfId="18774" xr:uid="{00000000-0005-0000-0000-00009F1E0000}"/>
    <cellStyle name="Column Heading 3 2 29 6" xfId="18775" xr:uid="{00000000-0005-0000-0000-0000A01E0000}"/>
    <cellStyle name="Column Heading 3 2 29 7" xfId="18776" xr:uid="{00000000-0005-0000-0000-0000A11E0000}"/>
    <cellStyle name="Column Heading 3 2 3" xfId="709" xr:uid="{00000000-0005-0000-0000-0000A21E0000}"/>
    <cellStyle name="Column Heading 3 2 3 2" xfId="10111" xr:uid="{00000000-0005-0000-0000-0000A31E0000}"/>
    <cellStyle name="Column Heading 3 2 3 2 2" xfId="18777" xr:uid="{00000000-0005-0000-0000-0000A41E0000}"/>
    <cellStyle name="Column Heading 3 2 3 2 3" xfId="18778" xr:uid="{00000000-0005-0000-0000-0000A51E0000}"/>
    <cellStyle name="Column Heading 3 2 3 2 4" xfId="18779" xr:uid="{00000000-0005-0000-0000-0000A61E0000}"/>
    <cellStyle name="Column Heading 3 2 3 2 5" xfId="18780" xr:uid="{00000000-0005-0000-0000-0000A71E0000}"/>
    <cellStyle name="Column Heading 3 2 3 2 6" xfId="18781" xr:uid="{00000000-0005-0000-0000-0000A81E0000}"/>
    <cellStyle name="Column Heading 3 2 3 3" xfId="18782" xr:uid="{00000000-0005-0000-0000-0000A91E0000}"/>
    <cellStyle name="Column Heading 3 2 3 4" xfId="18783" xr:uid="{00000000-0005-0000-0000-0000AA1E0000}"/>
    <cellStyle name="Column Heading 3 2 3 5" xfId="18784" xr:uid="{00000000-0005-0000-0000-0000AB1E0000}"/>
    <cellStyle name="Column Heading 3 2 3 6" xfId="18785" xr:uid="{00000000-0005-0000-0000-0000AC1E0000}"/>
    <cellStyle name="Column Heading 3 2 3 7" xfId="18786" xr:uid="{00000000-0005-0000-0000-0000AD1E0000}"/>
    <cellStyle name="Column Heading 3 2 30" xfId="710" xr:uid="{00000000-0005-0000-0000-0000AE1E0000}"/>
    <cellStyle name="Column Heading 3 2 30 2" xfId="12420" xr:uid="{00000000-0005-0000-0000-0000AF1E0000}"/>
    <cellStyle name="Column Heading 3 2 30 2 2" xfId="18787" xr:uid="{00000000-0005-0000-0000-0000B01E0000}"/>
    <cellStyle name="Column Heading 3 2 30 2 3" xfId="18788" xr:uid="{00000000-0005-0000-0000-0000B11E0000}"/>
    <cellStyle name="Column Heading 3 2 30 2 4" xfId="18789" xr:uid="{00000000-0005-0000-0000-0000B21E0000}"/>
    <cellStyle name="Column Heading 3 2 30 2 5" xfId="18790" xr:uid="{00000000-0005-0000-0000-0000B31E0000}"/>
    <cellStyle name="Column Heading 3 2 30 2 6" xfId="18791" xr:uid="{00000000-0005-0000-0000-0000B41E0000}"/>
    <cellStyle name="Column Heading 3 2 30 3" xfId="18792" xr:uid="{00000000-0005-0000-0000-0000B51E0000}"/>
    <cellStyle name="Column Heading 3 2 30 4" xfId="18793" xr:uid="{00000000-0005-0000-0000-0000B61E0000}"/>
    <cellStyle name="Column Heading 3 2 30 5" xfId="18794" xr:uid="{00000000-0005-0000-0000-0000B71E0000}"/>
    <cellStyle name="Column Heading 3 2 30 6" xfId="18795" xr:uid="{00000000-0005-0000-0000-0000B81E0000}"/>
    <cellStyle name="Column Heading 3 2 30 7" xfId="18796" xr:uid="{00000000-0005-0000-0000-0000B91E0000}"/>
    <cellStyle name="Column Heading 3 2 31" xfId="711" xr:uid="{00000000-0005-0000-0000-0000BA1E0000}"/>
    <cellStyle name="Column Heading 3 2 31 2" xfId="12499" xr:uid="{00000000-0005-0000-0000-0000BB1E0000}"/>
    <cellStyle name="Column Heading 3 2 31 2 2" xfId="18797" xr:uid="{00000000-0005-0000-0000-0000BC1E0000}"/>
    <cellStyle name="Column Heading 3 2 31 2 3" xfId="18798" xr:uid="{00000000-0005-0000-0000-0000BD1E0000}"/>
    <cellStyle name="Column Heading 3 2 31 2 4" xfId="18799" xr:uid="{00000000-0005-0000-0000-0000BE1E0000}"/>
    <cellStyle name="Column Heading 3 2 31 2 5" xfId="18800" xr:uid="{00000000-0005-0000-0000-0000BF1E0000}"/>
    <cellStyle name="Column Heading 3 2 31 2 6" xfId="18801" xr:uid="{00000000-0005-0000-0000-0000C01E0000}"/>
    <cellStyle name="Column Heading 3 2 31 3" xfId="18802" xr:uid="{00000000-0005-0000-0000-0000C11E0000}"/>
    <cellStyle name="Column Heading 3 2 31 4" xfId="18803" xr:uid="{00000000-0005-0000-0000-0000C21E0000}"/>
    <cellStyle name="Column Heading 3 2 31 5" xfId="18804" xr:uid="{00000000-0005-0000-0000-0000C31E0000}"/>
    <cellStyle name="Column Heading 3 2 31 6" xfId="18805" xr:uid="{00000000-0005-0000-0000-0000C41E0000}"/>
    <cellStyle name="Column Heading 3 2 31 7" xfId="18806" xr:uid="{00000000-0005-0000-0000-0000C51E0000}"/>
    <cellStyle name="Column Heading 3 2 32" xfId="712" xr:uid="{00000000-0005-0000-0000-0000C61E0000}"/>
    <cellStyle name="Column Heading 3 2 32 2" xfId="12578" xr:uid="{00000000-0005-0000-0000-0000C71E0000}"/>
    <cellStyle name="Column Heading 3 2 32 2 2" xfId="18807" xr:uid="{00000000-0005-0000-0000-0000C81E0000}"/>
    <cellStyle name="Column Heading 3 2 32 2 3" xfId="18808" xr:uid="{00000000-0005-0000-0000-0000C91E0000}"/>
    <cellStyle name="Column Heading 3 2 32 2 4" xfId="18809" xr:uid="{00000000-0005-0000-0000-0000CA1E0000}"/>
    <cellStyle name="Column Heading 3 2 32 2 5" xfId="18810" xr:uid="{00000000-0005-0000-0000-0000CB1E0000}"/>
    <cellStyle name="Column Heading 3 2 32 2 6" xfId="18811" xr:uid="{00000000-0005-0000-0000-0000CC1E0000}"/>
    <cellStyle name="Column Heading 3 2 32 3" xfId="18812" xr:uid="{00000000-0005-0000-0000-0000CD1E0000}"/>
    <cellStyle name="Column Heading 3 2 32 4" xfId="18813" xr:uid="{00000000-0005-0000-0000-0000CE1E0000}"/>
    <cellStyle name="Column Heading 3 2 32 5" xfId="18814" xr:uid="{00000000-0005-0000-0000-0000CF1E0000}"/>
    <cellStyle name="Column Heading 3 2 32 6" xfId="18815" xr:uid="{00000000-0005-0000-0000-0000D01E0000}"/>
    <cellStyle name="Column Heading 3 2 32 7" xfId="18816" xr:uid="{00000000-0005-0000-0000-0000D11E0000}"/>
    <cellStyle name="Column Heading 3 2 33" xfId="713" xr:uid="{00000000-0005-0000-0000-0000D21E0000}"/>
    <cellStyle name="Column Heading 3 2 33 2" xfId="12657" xr:uid="{00000000-0005-0000-0000-0000D31E0000}"/>
    <cellStyle name="Column Heading 3 2 33 2 2" xfId="18817" xr:uid="{00000000-0005-0000-0000-0000D41E0000}"/>
    <cellStyle name="Column Heading 3 2 33 2 3" xfId="18818" xr:uid="{00000000-0005-0000-0000-0000D51E0000}"/>
    <cellStyle name="Column Heading 3 2 33 2 4" xfId="18819" xr:uid="{00000000-0005-0000-0000-0000D61E0000}"/>
    <cellStyle name="Column Heading 3 2 33 2 5" xfId="18820" xr:uid="{00000000-0005-0000-0000-0000D71E0000}"/>
    <cellStyle name="Column Heading 3 2 33 2 6" xfId="18821" xr:uid="{00000000-0005-0000-0000-0000D81E0000}"/>
    <cellStyle name="Column Heading 3 2 33 3" xfId="18822" xr:uid="{00000000-0005-0000-0000-0000D91E0000}"/>
    <cellStyle name="Column Heading 3 2 33 4" xfId="18823" xr:uid="{00000000-0005-0000-0000-0000DA1E0000}"/>
    <cellStyle name="Column Heading 3 2 33 5" xfId="18824" xr:uid="{00000000-0005-0000-0000-0000DB1E0000}"/>
    <cellStyle name="Column Heading 3 2 33 6" xfId="18825" xr:uid="{00000000-0005-0000-0000-0000DC1E0000}"/>
    <cellStyle name="Column Heading 3 2 33 7" xfId="18826" xr:uid="{00000000-0005-0000-0000-0000DD1E0000}"/>
    <cellStyle name="Column Heading 3 2 34" xfId="714" xr:uid="{00000000-0005-0000-0000-0000DE1E0000}"/>
    <cellStyle name="Column Heading 3 2 34 2" xfId="12741" xr:uid="{00000000-0005-0000-0000-0000DF1E0000}"/>
    <cellStyle name="Column Heading 3 2 34 2 2" xfId="18827" xr:uid="{00000000-0005-0000-0000-0000E01E0000}"/>
    <cellStyle name="Column Heading 3 2 34 2 3" xfId="18828" xr:uid="{00000000-0005-0000-0000-0000E11E0000}"/>
    <cellStyle name="Column Heading 3 2 34 2 4" xfId="18829" xr:uid="{00000000-0005-0000-0000-0000E21E0000}"/>
    <cellStyle name="Column Heading 3 2 34 2 5" xfId="18830" xr:uid="{00000000-0005-0000-0000-0000E31E0000}"/>
    <cellStyle name="Column Heading 3 2 34 2 6" xfId="18831" xr:uid="{00000000-0005-0000-0000-0000E41E0000}"/>
    <cellStyle name="Column Heading 3 2 34 3" xfId="18832" xr:uid="{00000000-0005-0000-0000-0000E51E0000}"/>
    <cellStyle name="Column Heading 3 2 34 4" xfId="18833" xr:uid="{00000000-0005-0000-0000-0000E61E0000}"/>
    <cellStyle name="Column Heading 3 2 34 5" xfId="18834" xr:uid="{00000000-0005-0000-0000-0000E71E0000}"/>
    <cellStyle name="Column Heading 3 2 34 6" xfId="18835" xr:uid="{00000000-0005-0000-0000-0000E81E0000}"/>
    <cellStyle name="Column Heading 3 2 35" xfId="9807" xr:uid="{00000000-0005-0000-0000-0000E91E0000}"/>
    <cellStyle name="Column Heading 3 2 35 2" xfId="18836" xr:uid="{00000000-0005-0000-0000-0000EA1E0000}"/>
    <cellStyle name="Column Heading 3 2 35 3" xfId="18837" xr:uid="{00000000-0005-0000-0000-0000EB1E0000}"/>
    <cellStyle name="Column Heading 3 2 35 4" xfId="18838" xr:uid="{00000000-0005-0000-0000-0000EC1E0000}"/>
    <cellStyle name="Column Heading 3 2 35 5" xfId="18839" xr:uid="{00000000-0005-0000-0000-0000ED1E0000}"/>
    <cellStyle name="Column Heading 3 2 35 6" xfId="18840" xr:uid="{00000000-0005-0000-0000-0000EE1E0000}"/>
    <cellStyle name="Column Heading 3 2 36" xfId="18841" xr:uid="{00000000-0005-0000-0000-0000EF1E0000}"/>
    <cellStyle name="Column Heading 3 2 37" xfId="18842" xr:uid="{00000000-0005-0000-0000-0000F01E0000}"/>
    <cellStyle name="Column Heading 3 2 38" xfId="18843" xr:uid="{00000000-0005-0000-0000-0000F11E0000}"/>
    <cellStyle name="Column Heading 3 2 39" xfId="18844" xr:uid="{00000000-0005-0000-0000-0000F21E0000}"/>
    <cellStyle name="Column Heading 3 2 4" xfId="715" xr:uid="{00000000-0005-0000-0000-0000F31E0000}"/>
    <cellStyle name="Column Heading 3 2 4 2" xfId="10201" xr:uid="{00000000-0005-0000-0000-0000F41E0000}"/>
    <cellStyle name="Column Heading 3 2 4 2 2" xfId="18845" xr:uid="{00000000-0005-0000-0000-0000F51E0000}"/>
    <cellStyle name="Column Heading 3 2 4 2 3" xfId="18846" xr:uid="{00000000-0005-0000-0000-0000F61E0000}"/>
    <cellStyle name="Column Heading 3 2 4 2 4" xfId="18847" xr:uid="{00000000-0005-0000-0000-0000F71E0000}"/>
    <cellStyle name="Column Heading 3 2 4 2 5" xfId="18848" xr:uid="{00000000-0005-0000-0000-0000F81E0000}"/>
    <cellStyle name="Column Heading 3 2 4 2 6" xfId="18849" xr:uid="{00000000-0005-0000-0000-0000F91E0000}"/>
    <cellStyle name="Column Heading 3 2 4 3" xfId="18850" xr:uid="{00000000-0005-0000-0000-0000FA1E0000}"/>
    <cellStyle name="Column Heading 3 2 4 4" xfId="18851" xr:uid="{00000000-0005-0000-0000-0000FB1E0000}"/>
    <cellStyle name="Column Heading 3 2 4 5" xfId="18852" xr:uid="{00000000-0005-0000-0000-0000FC1E0000}"/>
    <cellStyle name="Column Heading 3 2 4 6" xfId="18853" xr:uid="{00000000-0005-0000-0000-0000FD1E0000}"/>
    <cellStyle name="Column Heading 3 2 4 7" xfId="18854" xr:uid="{00000000-0005-0000-0000-0000FE1E0000}"/>
    <cellStyle name="Column Heading 3 2 5" xfId="716" xr:uid="{00000000-0005-0000-0000-0000FF1E0000}"/>
    <cellStyle name="Column Heading 3 2 5 2" xfId="10287" xr:uid="{00000000-0005-0000-0000-0000001F0000}"/>
    <cellStyle name="Column Heading 3 2 5 2 2" xfId="18855" xr:uid="{00000000-0005-0000-0000-0000011F0000}"/>
    <cellStyle name="Column Heading 3 2 5 2 3" xfId="18856" xr:uid="{00000000-0005-0000-0000-0000021F0000}"/>
    <cellStyle name="Column Heading 3 2 5 2 4" xfId="18857" xr:uid="{00000000-0005-0000-0000-0000031F0000}"/>
    <cellStyle name="Column Heading 3 2 5 2 5" xfId="18858" xr:uid="{00000000-0005-0000-0000-0000041F0000}"/>
    <cellStyle name="Column Heading 3 2 5 2 6" xfId="18859" xr:uid="{00000000-0005-0000-0000-0000051F0000}"/>
    <cellStyle name="Column Heading 3 2 5 3" xfId="18860" xr:uid="{00000000-0005-0000-0000-0000061F0000}"/>
    <cellStyle name="Column Heading 3 2 5 4" xfId="18861" xr:uid="{00000000-0005-0000-0000-0000071F0000}"/>
    <cellStyle name="Column Heading 3 2 5 5" xfId="18862" xr:uid="{00000000-0005-0000-0000-0000081F0000}"/>
    <cellStyle name="Column Heading 3 2 5 6" xfId="18863" xr:uid="{00000000-0005-0000-0000-0000091F0000}"/>
    <cellStyle name="Column Heading 3 2 5 7" xfId="18864" xr:uid="{00000000-0005-0000-0000-00000A1F0000}"/>
    <cellStyle name="Column Heading 3 2 6" xfId="717" xr:uid="{00000000-0005-0000-0000-00000B1F0000}"/>
    <cellStyle name="Column Heading 3 2 6 2" xfId="10375" xr:uid="{00000000-0005-0000-0000-00000C1F0000}"/>
    <cellStyle name="Column Heading 3 2 6 2 2" xfId="18865" xr:uid="{00000000-0005-0000-0000-00000D1F0000}"/>
    <cellStyle name="Column Heading 3 2 6 2 3" xfId="18866" xr:uid="{00000000-0005-0000-0000-00000E1F0000}"/>
    <cellStyle name="Column Heading 3 2 6 2 4" xfId="18867" xr:uid="{00000000-0005-0000-0000-00000F1F0000}"/>
    <cellStyle name="Column Heading 3 2 6 2 5" xfId="18868" xr:uid="{00000000-0005-0000-0000-0000101F0000}"/>
    <cellStyle name="Column Heading 3 2 6 2 6" xfId="18869" xr:uid="{00000000-0005-0000-0000-0000111F0000}"/>
    <cellStyle name="Column Heading 3 2 6 3" xfId="18870" xr:uid="{00000000-0005-0000-0000-0000121F0000}"/>
    <cellStyle name="Column Heading 3 2 6 4" xfId="18871" xr:uid="{00000000-0005-0000-0000-0000131F0000}"/>
    <cellStyle name="Column Heading 3 2 6 5" xfId="18872" xr:uid="{00000000-0005-0000-0000-0000141F0000}"/>
    <cellStyle name="Column Heading 3 2 6 6" xfId="18873" xr:uid="{00000000-0005-0000-0000-0000151F0000}"/>
    <cellStyle name="Column Heading 3 2 6 7" xfId="18874" xr:uid="{00000000-0005-0000-0000-0000161F0000}"/>
    <cellStyle name="Column Heading 3 2 7" xfId="718" xr:uid="{00000000-0005-0000-0000-0000171F0000}"/>
    <cellStyle name="Column Heading 3 2 7 2" xfId="10462" xr:uid="{00000000-0005-0000-0000-0000181F0000}"/>
    <cellStyle name="Column Heading 3 2 7 2 2" xfId="18875" xr:uid="{00000000-0005-0000-0000-0000191F0000}"/>
    <cellStyle name="Column Heading 3 2 7 2 3" xfId="18876" xr:uid="{00000000-0005-0000-0000-00001A1F0000}"/>
    <cellStyle name="Column Heading 3 2 7 2 4" xfId="18877" xr:uid="{00000000-0005-0000-0000-00001B1F0000}"/>
    <cellStyle name="Column Heading 3 2 7 2 5" xfId="18878" xr:uid="{00000000-0005-0000-0000-00001C1F0000}"/>
    <cellStyle name="Column Heading 3 2 7 2 6" xfId="18879" xr:uid="{00000000-0005-0000-0000-00001D1F0000}"/>
    <cellStyle name="Column Heading 3 2 7 3" xfId="18880" xr:uid="{00000000-0005-0000-0000-00001E1F0000}"/>
    <cellStyle name="Column Heading 3 2 7 4" xfId="18881" xr:uid="{00000000-0005-0000-0000-00001F1F0000}"/>
    <cellStyle name="Column Heading 3 2 7 5" xfId="18882" xr:uid="{00000000-0005-0000-0000-0000201F0000}"/>
    <cellStyle name="Column Heading 3 2 7 6" xfId="18883" xr:uid="{00000000-0005-0000-0000-0000211F0000}"/>
    <cellStyle name="Column Heading 3 2 7 7" xfId="18884" xr:uid="{00000000-0005-0000-0000-0000221F0000}"/>
    <cellStyle name="Column Heading 3 2 8" xfId="719" xr:uid="{00000000-0005-0000-0000-0000231F0000}"/>
    <cellStyle name="Column Heading 3 2 8 2" xfId="10550" xr:uid="{00000000-0005-0000-0000-0000241F0000}"/>
    <cellStyle name="Column Heading 3 2 8 2 2" xfId="18885" xr:uid="{00000000-0005-0000-0000-0000251F0000}"/>
    <cellStyle name="Column Heading 3 2 8 2 3" xfId="18886" xr:uid="{00000000-0005-0000-0000-0000261F0000}"/>
    <cellStyle name="Column Heading 3 2 8 2 4" xfId="18887" xr:uid="{00000000-0005-0000-0000-0000271F0000}"/>
    <cellStyle name="Column Heading 3 2 8 2 5" xfId="18888" xr:uid="{00000000-0005-0000-0000-0000281F0000}"/>
    <cellStyle name="Column Heading 3 2 8 2 6" xfId="18889" xr:uid="{00000000-0005-0000-0000-0000291F0000}"/>
    <cellStyle name="Column Heading 3 2 8 3" xfId="18890" xr:uid="{00000000-0005-0000-0000-00002A1F0000}"/>
    <cellStyle name="Column Heading 3 2 8 4" xfId="18891" xr:uid="{00000000-0005-0000-0000-00002B1F0000}"/>
    <cellStyle name="Column Heading 3 2 8 5" xfId="18892" xr:uid="{00000000-0005-0000-0000-00002C1F0000}"/>
    <cellStyle name="Column Heading 3 2 8 6" xfId="18893" xr:uid="{00000000-0005-0000-0000-00002D1F0000}"/>
    <cellStyle name="Column Heading 3 2 8 7" xfId="18894" xr:uid="{00000000-0005-0000-0000-00002E1F0000}"/>
    <cellStyle name="Column Heading 3 2 9" xfId="720" xr:uid="{00000000-0005-0000-0000-00002F1F0000}"/>
    <cellStyle name="Column Heading 3 2 9 2" xfId="10632" xr:uid="{00000000-0005-0000-0000-0000301F0000}"/>
    <cellStyle name="Column Heading 3 2 9 2 2" xfId="18895" xr:uid="{00000000-0005-0000-0000-0000311F0000}"/>
    <cellStyle name="Column Heading 3 2 9 2 3" xfId="18896" xr:uid="{00000000-0005-0000-0000-0000321F0000}"/>
    <cellStyle name="Column Heading 3 2 9 2 4" xfId="18897" xr:uid="{00000000-0005-0000-0000-0000331F0000}"/>
    <cellStyle name="Column Heading 3 2 9 2 5" xfId="18898" xr:uid="{00000000-0005-0000-0000-0000341F0000}"/>
    <cellStyle name="Column Heading 3 2 9 2 6" xfId="18899" xr:uid="{00000000-0005-0000-0000-0000351F0000}"/>
    <cellStyle name="Column Heading 3 2 9 3" xfId="18900" xr:uid="{00000000-0005-0000-0000-0000361F0000}"/>
    <cellStyle name="Column Heading 3 2 9 4" xfId="18901" xr:uid="{00000000-0005-0000-0000-0000371F0000}"/>
    <cellStyle name="Column Heading 3 2 9 5" xfId="18902" xr:uid="{00000000-0005-0000-0000-0000381F0000}"/>
    <cellStyle name="Column Heading 3 2 9 6" xfId="18903" xr:uid="{00000000-0005-0000-0000-0000391F0000}"/>
    <cellStyle name="Column Heading 3 2 9 7" xfId="18904" xr:uid="{00000000-0005-0000-0000-00003A1F0000}"/>
    <cellStyle name="Column Heading 3 20" xfId="721" xr:uid="{00000000-0005-0000-0000-00003B1F0000}"/>
    <cellStyle name="Column Heading 3 20 2" xfId="11479" xr:uid="{00000000-0005-0000-0000-00003C1F0000}"/>
    <cellStyle name="Column Heading 3 20 2 2" xfId="18905" xr:uid="{00000000-0005-0000-0000-00003D1F0000}"/>
    <cellStyle name="Column Heading 3 20 2 3" xfId="18906" xr:uid="{00000000-0005-0000-0000-00003E1F0000}"/>
    <cellStyle name="Column Heading 3 20 2 4" xfId="18907" xr:uid="{00000000-0005-0000-0000-00003F1F0000}"/>
    <cellStyle name="Column Heading 3 20 2 5" xfId="18908" xr:uid="{00000000-0005-0000-0000-0000401F0000}"/>
    <cellStyle name="Column Heading 3 20 2 6" xfId="18909" xr:uid="{00000000-0005-0000-0000-0000411F0000}"/>
    <cellStyle name="Column Heading 3 20 3" xfId="18910" xr:uid="{00000000-0005-0000-0000-0000421F0000}"/>
    <cellStyle name="Column Heading 3 20 4" xfId="18911" xr:uid="{00000000-0005-0000-0000-0000431F0000}"/>
    <cellStyle name="Column Heading 3 20 5" xfId="18912" xr:uid="{00000000-0005-0000-0000-0000441F0000}"/>
    <cellStyle name="Column Heading 3 20 6" xfId="18913" xr:uid="{00000000-0005-0000-0000-0000451F0000}"/>
    <cellStyle name="Column Heading 3 20 7" xfId="18914" xr:uid="{00000000-0005-0000-0000-0000461F0000}"/>
    <cellStyle name="Column Heading 3 21" xfId="722" xr:uid="{00000000-0005-0000-0000-0000471F0000}"/>
    <cellStyle name="Column Heading 3 21 2" xfId="11567" xr:uid="{00000000-0005-0000-0000-0000481F0000}"/>
    <cellStyle name="Column Heading 3 21 2 2" xfId="18915" xr:uid="{00000000-0005-0000-0000-0000491F0000}"/>
    <cellStyle name="Column Heading 3 21 2 3" xfId="18916" xr:uid="{00000000-0005-0000-0000-00004A1F0000}"/>
    <cellStyle name="Column Heading 3 21 2 4" xfId="18917" xr:uid="{00000000-0005-0000-0000-00004B1F0000}"/>
    <cellStyle name="Column Heading 3 21 2 5" xfId="18918" xr:uid="{00000000-0005-0000-0000-00004C1F0000}"/>
    <cellStyle name="Column Heading 3 21 2 6" xfId="18919" xr:uid="{00000000-0005-0000-0000-00004D1F0000}"/>
    <cellStyle name="Column Heading 3 21 3" xfId="18920" xr:uid="{00000000-0005-0000-0000-00004E1F0000}"/>
    <cellStyle name="Column Heading 3 21 4" xfId="18921" xr:uid="{00000000-0005-0000-0000-00004F1F0000}"/>
    <cellStyle name="Column Heading 3 21 5" xfId="18922" xr:uid="{00000000-0005-0000-0000-0000501F0000}"/>
    <cellStyle name="Column Heading 3 21 6" xfId="18923" xr:uid="{00000000-0005-0000-0000-0000511F0000}"/>
    <cellStyle name="Column Heading 3 21 7" xfId="18924" xr:uid="{00000000-0005-0000-0000-0000521F0000}"/>
    <cellStyle name="Column Heading 3 22" xfId="723" xr:uid="{00000000-0005-0000-0000-0000531F0000}"/>
    <cellStyle name="Column Heading 3 22 2" xfId="11652" xr:uid="{00000000-0005-0000-0000-0000541F0000}"/>
    <cellStyle name="Column Heading 3 22 2 2" xfId="18925" xr:uid="{00000000-0005-0000-0000-0000551F0000}"/>
    <cellStyle name="Column Heading 3 22 2 3" xfId="18926" xr:uid="{00000000-0005-0000-0000-0000561F0000}"/>
    <cellStyle name="Column Heading 3 22 2 4" xfId="18927" xr:uid="{00000000-0005-0000-0000-0000571F0000}"/>
    <cellStyle name="Column Heading 3 22 2 5" xfId="18928" xr:uid="{00000000-0005-0000-0000-0000581F0000}"/>
    <cellStyle name="Column Heading 3 22 2 6" xfId="18929" xr:uid="{00000000-0005-0000-0000-0000591F0000}"/>
    <cellStyle name="Column Heading 3 22 3" xfId="18930" xr:uid="{00000000-0005-0000-0000-00005A1F0000}"/>
    <cellStyle name="Column Heading 3 22 4" xfId="18931" xr:uid="{00000000-0005-0000-0000-00005B1F0000}"/>
    <cellStyle name="Column Heading 3 22 5" xfId="18932" xr:uid="{00000000-0005-0000-0000-00005C1F0000}"/>
    <cellStyle name="Column Heading 3 22 6" xfId="18933" xr:uid="{00000000-0005-0000-0000-00005D1F0000}"/>
    <cellStyle name="Column Heading 3 22 7" xfId="18934" xr:uid="{00000000-0005-0000-0000-00005E1F0000}"/>
    <cellStyle name="Column Heading 3 23" xfId="724" xr:uid="{00000000-0005-0000-0000-00005F1F0000}"/>
    <cellStyle name="Column Heading 3 23 2" xfId="11735" xr:uid="{00000000-0005-0000-0000-0000601F0000}"/>
    <cellStyle name="Column Heading 3 23 2 2" xfId="18935" xr:uid="{00000000-0005-0000-0000-0000611F0000}"/>
    <cellStyle name="Column Heading 3 23 2 3" xfId="18936" xr:uid="{00000000-0005-0000-0000-0000621F0000}"/>
    <cellStyle name="Column Heading 3 23 2 4" xfId="18937" xr:uid="{00000000-0005-0000-0000-0000631F0000}"/>
    <cellStyle name="Column Heading 3 23 2 5" xfId="18938" xr:uid="{00000000-0005-0000-0000-0000641F0000}"/>
    <cellStyle name="Column Heading 3 23 2 6" xfId="18939" xr:uid="{00000000-0005-0000-0000-0000651F0000}"/>
    <cellStyle name="Column Heading 3 23 3" xfId="18940" xr:uid="{00000000-0005-0000-0000-0000661F0000}"/>
    <cellStyle name="Column Heading 3 23 4" xfId="18941" xr:uid="{00000000-0005-0000-0000-0000671F0000}"/>
    <cellStyle name="Column Heading 3 23 5" xfId="18942" xr:uid="{00000000-0005-0000-0000-0000681F0000}"/>
    <cellStyle name="Column Heading 3 23 6" xfId="18943" xr:uid="{00000000-0005-0000-0000-0000691F0000}"/>
    <cellStyle name="Column Heading 3 23 7" xfId="18944" xr:uid="{00000000-0005-0000-0000-00006A1F0000}"/>
    <cellStyle name="Column Heading 3 24" xfId="725" xr:uid="{00000000-0005-0000-0000-00006B1F0000}"/>
    <cellStyle name="Column Heading 3 24 2" xfId="11817" xr:uid="{00000000-0005-0000-0000-00006C1F0000}"/>
    <cellStyle name="Column Heading 3 24 2 2" xfId="18945" xr:uid="{00000000-0005-0000-0000-00006D1F0000}"/>
    <cellStyle name="Column Heading 3 24 2 3" xfId="18946" xr:uid="{00000000-0005-0000-0000-00006E1F0000}"/>
    <cellStyle name="Column Heading 3 24 2 4" xfId="18947" xr:uid="{00000000-0005-0000-0000-00006F1F0000}"/>
    <cellStyle name="Column Heading 3 24 2 5" xfId="18948" xr:uid="{00000000-0005-0000-0000-0000701F0000}"/>
    <cellStyle name="Column Heading 3 24 2 6" xfId="18949" xr:uid="{00000000-0005-0000-0000-0000711F0000}"/>
    <cellStyle name="Column Heading 3 24 3" xfId="18950" xr:uid="{00000000-0005-0000-0000-0000721F0000}"/>
    <cellStyle name="Column Heading 3 24 4" xfId="18951" xr:uid="{00000000-0005-0000-0000-0000731F0000}"/>
    <cellStyle name="Column Heading 3 24 5" xfId="18952" xr:uid="{00000000-0005-0000-0000-0000741F0000}"/>
    <cellStyle name="Column Heading 3 24 6" xfId="18953" xr:uid="{00000000-0005-0000-0000-0000751F0000}"/>
    <cellStyle name="Column Heading 3 24 7" xfId="18954" xr:uid="{00000000-0005-0000-0000-0000761F0000}"/>
    <cellStyle name="Column Heading 3 25" xfId="726" xr:uid="{00000000-0005-0000-0000-0000771F0000}"/>
    <cellStyle name="Column Heading 3 25 2" xfId="11901" xr:uid="{00000000-0005-0000-0000-0000781F0000}"/>
    <cellStyle name="Column Heading 3 25 2 2" xfId="18955" xr:uid="{00000000-0005-0000-0000-0000791F0000}"/>
    <cellStyle name="Column Heading 3 25 2 3" xfId="18956" xr:uid="{00000000-0005-0000-0000-00007A1F0000}"/>
    <cellStyle name="Column Heading 3 25 2 4" xfId="18957" xr:uid="{00000000-0005-0000-0000-00007B1F0000}"/>
    <cellStyle name="Column Heading 3 25 2 5" xfId="18958" xr:uid="{00000000-0005-0000-0000-00007C1F0000}"/>
    <cellStyle name="Column Heading 3 25 2 6" xfId="18959" xr:uid="{00000000-0005-0000-0000-00007D1F0000}"/>
    <cellStyle name="Column Heading 3 25 3" xfId="18960" xr:uid="{00000000-0005-0000-0000-00007E1F0000}"/>
    <cellStyle name="Column Heading 3 25 4" xfId="18961" xr:uid="{00000000-0005-0000-0000-00007F1F0000}"/>
    <cellStyle name="Column Heading 3 25 5" xfId="18962" xr:uid="{00000000-0005-0000-0000-0000801F0000}"/>
    <cellStyle name="Column Heading 3 25 6" xfId="18963" xr:uid="{00000000-0005-0000-0000-0000811F0000}"/>
    <cellStyle name="Column Heading 3 25 7" xfId="18964" xr:uid="{00000000-0005-0000-0000-0000821F0000}"/>
    <cellStyle name="Column Heading 3 26" xfId="727" xr:uid="{00000000-0005-0000-0000-0000831F0000}"/>
    <cellStyle name="Column Heading 3 26 2" xfId="11985" xr:uid="{00000000-0005-0000-0000-0000841F0000}"/>
    <cellStyle name="Column Heading 3 26 2 2" xfId="18965" xr:uid="{00000000-0005-0000-0000-0000851F0000}"/>
    <cellStyle name="Column Heading 3 26 2 3" xfId="18966" xr:uid="{00000000-0005-0000-0000-0000861F0000}"/>
    <cellStyle name="Column Heading 3 26 2 4" xfId="18967" xr:uid="{00000000-0005-0000-0000-0000871F0000}"/>
    <cellStyle name="Column Heading 3 26 2 5" xfId="18968" xr:uid="{00000000-0005-0000-0000-0000881F0000}"/>
    <cellStyle name="Column Heading 3 26 2 6" xfId="18969" xr:uid="{00000000-0005-0000-0000-0000891F0000}"/>
    <cellStyle name="Column Heading 3 26 3" xfId="18970" xr:uid="{00000000-0005-0000-0000-00008A1F0000}"/>
    <cellStyle name="Column Heading 3 26 4" xfId="18971" xr:uid="{00000000-0005-0000-0000-00008B1F0000}"/>
    <cellStyle name="Column Heading 3 26 5" xfId="18972" xr:uid="{00000000-0005-0000-0000-00008C1F0000}"/>
    <cellStyle name="Column Heading 3 26 6" xfId="18973" xr:uid="{00000000-0005-0000-0000-00008D1F0000}"/>
    <cellStyle name="Column Heading 3 26 7" xfId="18974" xr:uid="{00000000-0005-0000-0000-00008E1F0000}"/>
    <cellStyle name="Column Heading 3 27" xfId="728" xr:uid="{00000000-0005-0000-0000-00008F1F0000}"/>
    <cellStyle name="Column Heading 3 27 2" xfId="12068" xr:uid="{00000000-0005-0000-0000-0000901F0000}"/>
    <cellStyle name="Column Heading 3 27 2 2" xfId="18975" xr:uid="{00000000-0005-0000-0000-0000911F0000}"/>
    <cellStyle name="Column Heading 3 27 2 3" xfId="18976" xr:uid="{00000000-0005-0000-0000-0000921F0000}"/>
    <cellStyle name="Column Heading 3 27 2 4" xfId="18977" xr:uid="{00000000-0005-0000-0000-0000931F0000}"/>
    <cellStyle name="Column Heading 3 27 2 5" xfId="18978" xr:uid="{00000000-0005-0000-0000-0000941F0000}"/>
    <cellStyle name="Column Heading 3 27 2 6" xfId="18979" xr:uid="{00000000-0005-0000-0000-0000951F0000}"/>
    <cellStyle name="Column Heading 3 27 3" xfId="18980" xr:uid="{00000000-0005-0000-0000-0000961F0000}"/>
    <cellStyle name="Column Heading 3 27 4" xfId="18981" xr:uid="{00000000-0005-0000-0000-0000971F0000}"/>
    <cellStyle name="Column Heading 3 27 5" xfId="18982" xr:uid="{00000000-0005-0000-0000-0000981F0000}"/>
    <cellStyle name="Column Heading 3 27 6" xfId="18983" xr:uid="{00000000-0005-0000-0000-0000991F0000}"/>
    <cellStyle name="Column Heading 3 27 7" xfId="18984" xr:uid="{00000000-0005-0000-0000-00009A1F0000}"/>
    <cellStyle name="Column Heading 3 28" xfId="729" xr:uid="{00000000-0005-0000-0000-00009B1F0000}"/>
    <cellStyle name="Column Heading 3 28 2" xfId="12150" xr:uid="{00000000-0005-0000-0000-00009C1F0000}"/>
    <cellStyle name="Column Heading 3 28 2 2" xfId="18985" xr:uid="{00000000-0005-0000-0000-00009D1F0000}"/>
    <cellStyle name="Column Heading 3 28 2 3" xfId="18986" xr:uid="{00000000-0005-0000-0000-00009E1F0000}"/>
    <cellStyle name="Column Heading 3 28 2 4" xfId="18987" xr:uid="{00000000-0005-0000-0000-00009F1F0000}"/>
    <cellStyle name="Column Heading 3 28 2 5" xfId="18988" xr:uid="{00000000-0005-0000-0000-0000A01F0000}"/>
    <cellStyle name="Column Heading 3 28 2 6" xfId="18989" xr:uid="{00000000-0005-0000-0000-0000A11F0000}"/>
    <cellStyle name="Column Heading 3 28 3" xfId="18990" xr:uid="{00000000-0005-0000-0000-0000A21F0000}"/>
    <cellStyle name="Column Heading 3 28 4" xfId="18991" xr:uid="{00000000-0005-0000-0000-0000A31F0000}"/>
    <cellStyle name="Column Heading 3 28 5" xfId="18992" xr:uid="{00000000-0005-0000-0000-0000A41F0000}"/>
    <cellStyle name="Column Heading 3 28 6" xfId="18993" xr:uid="{00000000-0005-0000-0000-0000A51F0000}"/>
    <cellStyle name="Column Heading 3 28 7" xfId="18994" xr:uid="{00000000-0005-0000-0000-0000A61F0000}"/>
    <cellStyle name="Column Heading 3 29" xfId="730" xr:uid="{00000000-0005-0000-0000-0000A71F0000}"/>
    <cellStyle name="Column Heading 3 29 2" xfId="12230" xr:uid="{00000000-0005-0000-0000-0000A81F0000}"/>
    <cellStyle name="Column Heading 3 29 2 2" xfId="18995" xr:uid="{00000000-0005-0000-0000-0000A91F0000}"/>
    <cellStyle name="Column Heading 3 29 2 3" xfId="18996" xr:uid="{00000000-0005-0000-0000-0000AA1F0000}"/>
    <cellStyle name="Column Heading 3 29 2 4" xfId="18997" xr:uid="{00000000-0005-0000-0000-0000AB1F0000}"/>
    <cellStyle name="Column Heading 3 29 2 5" xfId="18998" xr:uid="{00000000-0005-0000-0000-0000AC1F0000}"/>
    <cellStyle name="Column Heading 3 29 2 6" xfId="18999" xr:uid="{00000000-0005-0000-0000-0000AD1F0000}"/>
    <cellStyle name="Column Heading 3 29 3" xfId="19000" xr:uid="{00000000-0005-0000-0000-0000AE1F0000}"/>
    <cellStyle name="Column Heading 3 29 4" xfId="19001" xr:uid="{00000000-0005-0000-0000-0000AF1F0000}"/>
    <cellStyle name="Column Heading 3 29 5" xfId="19002" xr:uid="{00000000-0005-0000-0000-0000B01F0000}"/>
    <cellStyle name="Column Heading 3 29 6" xfId="19003" xr:uid="{00000000-0005-0000-0000-0000B11F0000}"/>
    <cellStyle name="Column Heading 3 29 7" xfId="19004" xr:uid="{00000000-0005-0000-0000-0000B21F0000}"/>
    <cellStyle name="Column Heading 3 3" xfId="731" xr:uid="{00000000-0005-0000-0000-0000B31F0000}"/>
    <cellStyle name="Column Heading 3 3 2" xfId="9986" xr:uid="{00000000-0005-0000-0000-0000B41F0000}"/>
    <cellStyle name="Column Heading 3 3 2 2" xfId="19005" xr:uid="{00000000-0005-0000-0000-0000B51F0000}"/>
    <cellStyle name="Column Heading 3 3 2 3" xfId="19006" xr:uid="{00000000-0005-0000-0000-0000B61F0000}"/>
    <cellStyle name="Column Heading 3 3 2 4" xfId="19007" xr:uid="{00000000-0005-0000-0000-0000B71F0000}"/>
    <cellStyle name="Column Heading 3 3 2 5" xfId="19008" xr:uid="{00000000-0005-0000-0000-0000B81F0000}"/>
    <cellStyle name="Column Heading 3 3 2 6" xfId="19009" xr:uid="{00000000-0005-0000-0000-0000B91F0000}"/>
    <cellStyle name="Column Heading 3 3 3" xfId="19010" xr:uid="{00000000-0005-0000-0000-0000BA1F0000}"/>
    <cellStyle name="Column Heading 3 3 4" xfId="19011" xr:uid="{00000000-0005-0000-0000-0000BB1F0000}"/>
    <cellStyle name="Column Heading 3 3 5" xfId="19012" xr:uid="{00000000-0005-0000-0000-0000BC1F0000}"/>
    <cellStyle name="Column Heading 3 3 6" xfId="19013" xr:uid="{00000000-0005-0000-0000-0000BD1F0000}"/>
    <cellStyle name="Column Heading 3 3 7" xfId="19014" xr:uid="{00000000-0005-0000-0000-0000BE1F0000}"/>
    <cellStyle name="Column Heading 3 30" xfId="732" xr:uid="{00000000-0005-0000-0000-0000BF1F0000}"/>
    <cellStyle name="Column Heading 3 30 2" xfId="12308" xr:uid="{00000000-0005-0000-0000-0000C01F0000}"/>
    <cellStyle name="Column Heading 3 30 2 2" xfId="19015" xr:uid="{00000000-0005-0000-0000-0000C11F0000}"/>
    <cellStyle name="Column Heading 3 30 2 3" xfId="19016" xr:uid="{00000000-0005-0000-0000-0000C21F0000}"/>
    <cellStyle name="Column Heading 3 30 2 4" xfId="19017" xr:uid="{00000000-0005-0000-0000-0000C31F0000}"/>
    <cellStyle name="Column Heading 3 30 2 5" xfId="19018" xr:uid="{00000000-0005-0000-0000-0000C41F0000}"/>
    <cellStyle name="Column Heading 3 30 2 6" xfId="19019" xr:uid="{00000000-0005-0000-0000-0000C51F0000}"/>
    <cellStyle name="Column Heading 3 30 3" xfId="19020" xr:uid="{00000000-0005-0000-0000-0000C61F0000}"/>
    <cellStyle name="Column Heading 3 30 4" xfId="19021" xr:uid="{00000000-0005-0000-0000-0000C71F0000}"/>
    <cellStyle name="Column Heading 3 30 5" xfId="19022" xr:uid="{00000000-0005-0000-0000-0000C81F0000}"/>
    <cellStyle name="Column Heading 3 30 6" xfId="19023" xr:uid="{00000000-0005-0000-0000-0000C91F0000}"/>
    <cellStyle name="Column Heading 3 30 7" xfId="19024" xr:uid="{00000000-0005-0000-0000-0000CA1F0000}"/>
    <cellStyle name="Column Heading 3 31" xfId="733" xr:uid="{00000000-0005-0000-0000-0000CB1F0000}"/>
    <cellStyle name="Column Heading 3 31 2" xfId="12387" xr:uid="{00000000-0005-0000-0000-0000CC1F0000}"/>
    <cellStyle name="Column Heading 3 31 2 2" xfId="19025" xr:uid="{00000000-0005-0000-0000-0000CD1F0000}"/>
    <cellStyle name="Column Heading 3 31 2 3" xfId="19026" xr:uid="{00000000-0005-0000-0000-0000CE1F0000}"/>
    <cellStyle name="Column Heading 3 31 2 4" xfId="19027" xr:uid="{00000000-0005-0000-0000-0000CF1F0000}"/>
    <cellStyle name="Column Heading 3 31 2 5" xfId="19028" xr:uid="{00000000-0005-0000-0000-0000D01F0000}"/>
    <cellStyle name="Column Heading 3 31 2 6" xfId="19029" xr:uid="{00000000-0005-0000-0000-0000D11F0000}"/>
    <cellStyle name="Column Heading 3 31 3" xfId="19030" xr:uid="{00000000-0005-0000-0000-0000D21F0000}"/>
    <cellStyle name="Column Heading 3 31 4" xfId="19031" xr:uid="{00000000-0005-0000-0000-0000D31F0000}"/>
    <cellStyle name="Column Heading 3 31 5" xfId="19032" xr:uid="{00000000-0005-0000-0000-0000D41F0000}"/>
    <cellStyle name="Column Heading 3 31 6" xfId="19033" xr:uid="{00000000-0005-0000-0000-0000D51F0000}"/>
    <cellStyle name="Column Heading 3 31 7" xfId="19034" xr:uid="{00000000-0005-0000-0000-0000D61F0000}"/>
    <cellStyle name="Column Heading 3 32" xfId="734" xr:uid="{00000000-0005-0000-0000-0000D71F0000}"/>
    <cellStyle name="Column Heading 3 32 2" xfId="12466" xr:uid="{00000000-0005-0000-0000-0000D81F0000}"/>
    <cellStyle name="Column Heading 3 32 2 2" xfId="19035" xr:uid="{00000000-0005-0000-0000-0000D91F0000}"/>
    <cellStyle name="Column Heading 3 32 2 3" xfId="19036" xr:uid="{00000000-0005-0000-0000-0000DA1F0000}"/>
    <cellStyle name="Column Heading 3 32 2 4" xfId="19037" xr:uid="{00000000-0005-0000-0000-0000DB1F0000}"/>
    <cellStyle name="Column Heading 3 32 2 5" xfId="19038" xr:uid="{00000000-0005-0000-0000-0000DC1F0000}"/>
    <cellStyle name="Column Heading 3 32 2 6" xfId="19039" xr:uid="{00000000-0005-0000-0000-0000DD1F0000}"/>
    <cellStyle name="Column Heading 3 32 3" xfId="19040" xr:uid="{00000000-0005-0000-0000-0000DE1F0000}"/>
    <cellStyle name="Column Heading 3 32 4" xfId="19041" xr:uid="{00000000-0005-0000-0000-0000DF1F0000}"/>
    <cellStyle name="Column Heading 3 32 5" xfId="19042" xr:uid="{00000000-0005-0000-0000-0000E01F0000}"/>
    <cellStyle name="Column Heading 3 32 6" xfId="19043" xr:uid="{00000000-0005-0000-0000-0000E11F0000}"/>
    <cellStyle name="Column Heading 3 32 7" xfId="19044" xr:uid="{00000000-0005-0000-0000-0000E21F0000}"/>
    <cellStyle name="Column Heading 3 33" xfId="735" xr:uid="{00000000-0005-0000-0000-0000E31F0000}"/>
    <cellStyle name="Column Heading 3 33 2" xfId="12545" xr:uid="{00000000-0005-0000-0000-0000E41F0000}"/>
    <cellStyle name="Column Heading 3 33 2 2" xfId="19045" xr:uid="{00000000-0005-0000-0000-0000E51F0000}"/>
    <cellStyle name="Column Heading 3 33 2 3" xfId="19046" xr:uid="{00000000-0005-0000-0000-0000E61F0000}"/>
    <cellStyle name="Column Heading 3 33 2 4" xfId="19047" xr:uid="{00000000-0005-0000-0000-0000E71F0000}"/>
    <cellStyle name="Column Heading 3 33 2 5" xfId="19048" xr:uid="{00000000-0005-0000-0000-0000E81F0000}"/>
    <cellStyle name="Column Heading 3 33 2 6" xfId="19049" xr:uid="{00000000-0005-0000-0000-0000E91F0000}"/>
    <cellStyle name="Column Heading 3 33 3" xfId="19050" xr:uid="{00000000-0005-0000-0000-0000EA1F0000}"/>
    <cellStyle name="Column Heading 3 33 4" xfId="19051" xr:uid="{00000000-0005-0000-0000-0000EB1F0000}"/>
    <cellStyle name="Column Heading 3 33 5" xfId="19052" xr:uid="{00000000-0005-0000-0000-0000EC1F0000}"/>
    <cellStyle name="Column Heading 3 33 6" xfId="19053" xr:uid="{00000000-0005-0000-0000-0000ED1F0000}"/>
    <cellStyle name="Column Heading 3 33 7" xfId="19054" xr:uid="{00000000-0005-0000-0000-0000EE1F0000}"/>
    <cellStyle name="Column Heading 3 34" xfId="736" xr:uid="{00000000-0005-0000-0000-0000EF1F0000}"/>
    <cellStyle name="Column Heading 3 34 2" xfId="12624" xr:uid="{00000000-0005-0000-0000-0000F01F0000}"/>
    <cellStyle name="Column Heading 3 34 2 2" xfId="19055" xr:uid="{00000000-0005-0000-0000-0000F11F0000}"/>
    <cellStyle name="Column Heading 3 34 2 3" xfId="19056" xr:uid="{00000000-0005-0000-0000-0000F21F0000}"/>
    <cellStyle name="Column Heading 3 34 2 4" xfId="19057" xr:uid="{00000000-0005-0000-0000-0000F31F0000}"/>
    <cellStyle name="Column Heading 3 34 2 5" xfId="19058" xr:uid="{00000000-0005-0000-0000-0000F41F0000}"/>
    <cellStyle name="Column Heading 3 34 2 6" xfId="19059" xr:uid="{00000000-0005-0000-0000-0000F51F0000}"/>
    <cellStyle name="Column Heading 3 34 3" xfId="19060" xr:uid="{00000000-0005-0000-0000-0000F61F0000}"/>
    <cellStyle name="Column Heading 3 34 4" xfId="19061" xr:uid="{00000000-0005-0000-0000-0000F71F0000}"/>
    <cellStyle name="Column Heading 3 34 5" xfId="19062" xr:uid="{00000000-0005-0000-0000-0000F81F0000}"/>
    <cellStyle name="Column Heading 3 34 6" xfId="19063" xr:uid="{00000000-0005-0000-0000-0000F91F0000}"/>
    <cellStyle name="Column Heading 3 34 7" xfId="19064" xr:uid="{00000000-0005-0000-0000-0000FA1F0000}"/>
    <cellStyle name="Column Heading 3 35" xfId="737" xr:uid="{00000000-0005-0000-0000-0000FB1F0000}"/>
    <cellStyle name="Column Heading 3 35 2" xfId="12708" xr:uid="{00000000-0005-0000-0000-0000FC1F0000}"/>
    <cellStyle name="Column Heading 3 35 2 2" xfId="19065" xr:uid="{00000000-0005-0000-0000-0000FD1F0000}"/>
    <cellStyle name="Column Heading 3 35 2 3" xfId="19066" xr:uid="{00000000-0005-0000-0000-0000FE1F0000}"/>
    <cellStyle name="Column Heading 3 35 2 4" xfId="19067" xr:uid="{00000000-0005-0000-0000-0000FF1F0000}"/>
    <cellStyle name="Column Heading 3 35 2 5" xfId="19068" xr:uid="{00000000-0005-0000-0000-000000200000}"/>
    <cellStyle name="Column Heading 3 35 2 6" xfId="19069" xr:uid="{00000000-0005-0000-0000-000001200000}"/>
    <cellStyle name="Column Heading 3 35 3" xfId="19070" xr:uid="{00000000-0005-0000-0000-000002200000}"/>
    <cellStyle name="Column Heading 3 35 4" xfId="19071" xr:uid="{00000000-0005-0000-0000-000003200000}"/>
    <cellStyle name="Column Heading 3 35 5" xfId="19072" xr:uid="{00000000-0005-0000-0000-000004200000}"/>
    <cellStyle name="Column Heading 3 35 6" xfId="19073" xr:uid="{00000000-0005-0000-0000-000005200000}"/>
    <cellStyle name="Column Heading 3 36" xfId="9773" xr:uid="{00000000-0005-0000-0000-000006200000}"/>
    <cellStyle name="Column Heading 3 36 2" xfId="19074" xr:uid="{00000000-0005-0000-0000-000007200000}"/>
    <cellStyle name="Column Heading 3 36 3" xfId="19075" xr:uid="{00000000-0005-0000-0000-000008200000}"/>
    <cellStyle name="Column Heading 3 36 4" xfId="19076" xr:uid="{00000000-0005-0000-0000-000009200000}"/>
    <cellStyle name="Column Heading 3 36 5" xfId="19077" xr:uid="{00000000-0005-0000-0000-00000A200000}"/>
    <cellStyle name="Column Heading 3 36 6" xfId="19078" xr:uid="{00000000-0005-0000-0000-00000B200000}"/>
    <cellStyle name="Column Heading 3 37" xfId="19079" xr:uid="{00000000-0005-0000-0000-00000C200000}"/>
    <cellStyle name="Column Heading 3 38" xfId="19080" xr:uid="{00000000-0005-0000-0000-00000D200000}"/>
    <cellStyle name="Column Heading 3 39" xfId="19081" xr:uid="{00000000-0005-0000-0000-00000E200000}"/>
    <cellStyle name="Column Heading 3 4" xfId="738" xr:uid="{00000000-0005-0000-0000-00000F200000}"/>
    <cellStyle name="Column Heading 3 4 2" xfId="10077" xr:uid="{00000000-0005-0000-0000-000010200000}"/>
    <cellStyle name="Column Heading 3 4 2 2" xfId="19082" xr:uid="{00000000-0005-0000-0000-000011200000}"/>
    <cellStyle name="Column Heading 3 4 2 3" xfId="19083" xr:uid="{00000000-0005-0000-0000-000012200000}"/>
    <cellStyle name="Column Heading 3 4 2 4" xfId="19084" xr:uid="{00000000-0005-0000-0000-000013200000}"/>
    <cellStyle name="Column Heading 3 4 2 5" xfId="19085" xr:uid="{00000000-0005-0000-0000-000014200000}"/>
    <cellStyle name="Column Heading 3 4 2 6" xfId="19086" xr:uid="{00000000-0005-0000-0000-000015200000}"/>
    <cellStyle name="Column Heading 3 4 3" xfId="19087" xr:uid="{00000000-0005-0000-0000-000016200000}"/>
    <cellStyle name="Column Heading 3 4 4" xfId="19088" xr:uid="{00000000-0005-0000-0000-000017200000}"/>
    <cellStyle name="Column Heading 3 4 5" xfId="19089" xr:uid="{00000000-0005-0000-0000-000018200000}"/>
    <cellStyle name="Column Heading 3 4 6" xfId="19090" xr:uid="{00000000-0005-0000-0000-000019200000}"/>
    <cellStyle name="Column Heading 3 4 7" xfId="19091" xr:uid="{00000000-0005-0000-0000-00001A200000}"/>
    <cellStyle name="Column Heading 3 5" xfId="739" xr:uid="{00000000-0005-0000-0000-00001B200000}"/>
    <cellStyle name="Column Heading 3 5 2" xfId="10167" xr:uid="{00000000-0005-0000-0000-00001C200000}"/>
    <cellStyle name="Column Heading 3 5 2 2" xfId="19092" xr:uid="{00000000-0005-0000-0000-00001D200000}"/>
    <cellStyle name="Column Heading 3 5 2 3" xfId="19093" xr:uid="{00000000-0005-0000-0000-00001E200000}"/>
    <cellStyle name="Column Heading 3 5 2 4" xfId="19094" xr:uid="{00000000-0005-0000-0000-00001F200000}"/>
    <cellStyle name="Column Heading 3 5 2 5" xfId="19095" xr:uid="{00000000-0005-0000-0000-000020200000}"/>
    <cellStyle name="Column Heading 3 5 2 6" xfId="19096" xr:uid="{00000000-0005-0000-0000-000021200000}"/>
    <cellStyle name="Column Heading 3 5 3" xfId="19097" xr:uid="{00000000-0005-0000-0000-000022200000}"/>
    <cellStyle name="Column Heading 3 5 4" xfId="19098" xr:uid="{00000000-0005-0000-0000-000023200000}"/>
    <cellStyle name="Column Heading 3 5 5" xfId="19099" xr:uid="{00000000-0005-0000-0000-000024200000}"/>
    <cellStyle name="Column Heading 3 5 6" xfId="19100" xr:uid="{00000000-0005-0000-0000-000025200000}"/>
    <cellStyle name="Column Heading 3 5 7" xfId="19101" xr:uid="{00000000-0005-0000-0000-000026200000}"/>
    <cellStyle name="Column Heading 3 6" xfId="740" xr:uid="{00000000-0005-0000-0000-000027200000}"/>
    <cellStyle name="Column Heading 3 6 2" xfId="10253" xr:uid="{00000000-0005-0000-0000-000028200000}"/>
    <cellStyle name="Column Heading 3 6 2 2" xfId="19102" xr:uid="{00000000-0005-0000-0000-000029200000}"/>
    <cellStyle name="Column Heading 3 6 2 3" xfId="19103" xr:uid="{00000000-0005-0000-0000-00002A200000}"/>
    <cellStyle name="Column Heading 3 6 2 4" xfId="19104" xr:uid="{00000000-0005-0000-0000-00002B200000}"/>
    <cellStyle name="Column Heading 3 6 2 5" xfId="19105" xr:uid="{00000000-0005-0000-0000-00002C200000}"/>
    <cellStyle name="Column Heading 3 6 2 6" xfId="19106" xr:uid="{00000000-0005-0000-0000-00002D200000}"/>
    <cellStyle name="Column Heading 3 6 3" xfId="19107" xr:uid="{00000000-0005-0000-0000-00002E200000}"/>
    <cellStyle name="Column Heading 3 6 4" xfId="19108" xr:uid="{00000000-0005-0000-0000-00002F200000}"/>
    <cellStyle name="Column Heading 3 6 5" xfId="19109" xr:uid="{00000000-0005-0000-0000-000030200000}"/>
    <cellStyle name="Column Heading 3 6 6" xfId="19110" xr:uid="{00000000-0005-0000-0000-000031200000}"/>
    <cellStyle name="Column Heading 3 6 7" xfId="19111" xr:uid="{00000000-0005-0000-0000-000032200000}"/>
    <cellStyle name="Column Heading 3 7" xfId="741" xr:uid="{00000000-0005-0000-0000-000033200000}"/>
    <cellStyle name="Column Heading 3 7 2" xfId="10341" xr:uid="{00000000-0005-0000-0000-000034200000}"/>
    <cellStyle name="Column Heading 3 7 2 2" xfId="19112" xr:uid="{00000000-0005-0000-0000-000035200000}"/>
    <cellStyle name="Column Heading 3 7 2 3" xfId="19113" xr:uid="{00000000-0005-0000-0000-000036200000}"/>
    <cellStyle name="Column Heading 3 7 2 4" xfId="19114" xr:uid="{00000000-0005-0000-0000-000037200000}"/>
    <cellStyle name="Column Heading 3 7 2 5" xfId="19115" xr:uid="{00000000-0005-0000-0000-000038200000}"/>
    <cellStyle name="Column Heading 3 7 2 6" xfId="19116" xr:uid="{00000000-0005-0000-0000-000039200000}"/>
    <cellStyle name="Column Heading 3 7 3" xfId="19117" xr:uid="{00000000-0005-0000-0000-00003A200000}"/>
    <cellStyle name="Column Heading 3 7 4" xfId="19118" xr:uid="{00000000-0005-0000-0000-00003B200000}"/>
    <cellStyle name="Column Heading 3 7 5" xfId="19119" xr:uid="{00000000-0005-0000-0000-00003C200000}"/>
    <cellStyle name="Column Heading 3 7 6" xfId="19120" xr:uid="{00000000-0005-0000-0000-00003D200000}"/>
    <cellStyle name="Column Heading 3 7 7" xfId="19121" xr:uid="{00000000-0005-0000-0000-00003E200000}"/>
    <cellStyle name="Column Heading 3 8" xfId="742" xr:uid="{00000000-0005-0000-0000-00003F200000}"/>
    <cellStyle name="Column Heading 3 8 2" xfId="10428" xr:uid="{00000000-0005-0000-0000-000040200000}"/>
    <cellStyle name="Column Heading 3 8 2 2" xfId="19122" xr:uid="{00000000-0005-0000-0000-000041200000}"/>
    <cellStyle name="Column Heading 3 8 2 3" xfId="19123" xr:uid="{00000000-0005-0000-0000-000042200000}"/>
    <cellStyle name="Column Heading 3 8 2 4" xfId="19124" xr:uid="{00000000-0005-0000-0000-000043200000}"/>
    <cellStyle name="Column Heading 3 8 2 5" xfId="19125" xr:uid="{00000000-0005-0000-0000-000044200000}"/>
    <cellStyle name="Column Heading 3 8 2 6" xfId="19126" xr:uid="{00000000-0005-0000-0000-000045200000}"/>
    <cellStyle name="Column Heading 3 8 3" xfId="19127" xr:uid="{00000000-0005-0000-0000-000046200000}"/>
    <cellStyle name="Column Heading 3 8 4" xfId="19128" xr:uid="{00000000-0005-0000-0000-000047200000}"/>
    <cellStyle name="Column Heading 3 8 5" xfId="19129" xr:uid="{00000000-0005-0000-0000-000048200000}"/>
    <cellStyle name="Column Heading 3 8 6" xfId="19130" xr:uid="{00000000-0005-0000-0000-000049200000}"/>
    <cellStyle name="Column Heading 3 8 7" xfId="19131" xr:uid="{00000000-0005-0000-0000-00004A200000}"/>
    <cellStyle name="Column Heading 3 9" xfId="743" xr:uid="{00000000-0005-0000-0000-00004B200000}"/>
    <cellStyle name="Column Heading 3 9 2" xfId="10517" xr:uid="{00000000-0005-0000-0000-00004C200000}"/>
    <cellStyle name="Column Heading 3 9 2 2" xfId="19132" xr:uid="{00000000-0005-0000-0000-00004D200000}"/>
    <cellStyle name="Column Heading 3 9 2 3" xfId="19133" xr:uid="{00000000-0005-0000-0000-00004E200000}"/>
    <cellStyle name="Column Heading 3 9 2 4" xfId="19134" xr:uid="{00000000-0005-0000-0000-00004F200000}"/>
    <cellStyle name="Column Heading 3 9 2 5" xfId="19135" xr:uid="{00000000-0005-0000-0000-000050200000}"/>
    <cellStyle name="Column Heading 3 9 2 6" xfId="19136" xr:uid="{00000000-0005-0000-0000-000051200000}"/>
    <cellStyle name="Column Heading 3 9 3" xfId="19137" xr:uid="{00000000-0005-0000-0000-000052200000}"/>
    <cellStyle name="Column Heading 3 9 4" xfId="19138" xr:uid="{00000000-0005-0000-0000-000053200000}"/>
    <cellStyle name="Column Heading 3 9 5" xfId="19139" xr:uid="{00000000-0005-0000-0000-000054200000}"/>
    <cellStyle name="Column Heading 3 9 6" xfId="19140" xr:uid="{00000000-0005-0000-0000-000055200000}"/>
    <cellStyle name="Column Heading 3 9 7" xfId="19141" xr:uid="{00000000-0005-0000-0000-000056200000}"/>
    <cellStyle name="Column Heading 4" xfId="744" xr:uid="{00000000-0005-0000-0000-000057200000}"/>
    <cellStyle name="Column Heading 4 10" xfId="745" xr:uid="{00000000-0005-0000-0000-000058200000}"/>
    <cellStyle name="Column Heading 4 10 2" xfId="10668" xr:uid="{00000000-0005-0000-0000-000059200000}"/>
    <cellStyle name="Column Heading 4 10 2 2" xfId="19142" xr:uid="{00000000-0005-0000-0000-00005A200000}"/>
    <cellStyle name="Column Heading 4 10 2 3" xfId="19143" xr:uid="{00000000-0005-0000-0000-00005B200000}"/>
    <cellStyle name="Column Heading 4 10 2 4" xfId="19144" xr:uid="{00000000-0005-0000-0000-00005C200000}"/>
    <cellStyle name="Column Heading 4 10 2 5" xfId="19145" xr:uid="{00000000-0005-0000-0000-00005D200000}"/>
    <cellStyle name="Column Heading 4 10 2 6" xfId="19146" xr:uid="{00000000-0005-0000-0000-00005E200000}"/>
    <cellStyle name="Column Heading 4 10 3" xfId="19147" xr:uid="{00000000-0005-0000-0000-00005F200000}"/>
    <cellStyle name="Column Heading 4 10 4" xfId="19148" xr:uid="{00000000-0005-0000-0000-000060200000}"/>
    <cellStyle name="Column Heading 4 10 5" xfId="19149" xr:uid="{00000000-0005-0000-0000-000061200000}"/>
    <cellStyle name="Column Heading 4 10 6" xfId="19150" xr:uid="{00000000-0005-0000-0000-000062200000}"/>
    <cellStyle name="Column Heading 4 10 7" xfId="19151" xr:uid="{00000000-0005-0000-0000-000063200000}"/>
    <cellStyle name="Column Heading 4 11" xfId="746" xr:uid="{00000000-0005-0000-0000-000064200000}"/>
    <cellStyle name="Column Heading 4 11 2" xfId="10759" xr:uid="{00000000-0005-0000-0000-000065200000}"/>
    <cellStyle name="Column Heading 4 11 2 2" xfId="19152" xr:uid="{00000000-0005-0000-0000-000066200000}"/>
    <cellStyle name="Column Heading 4 11 2 3" xfId="19153" xr:uid="{00000000-0005-0000-0000-000067200000}"/>
    <cellStyle name="Column Heading 4 11 2 4" xfId="19154" xr:uid="{00000000-0005-0000-0000-000068200000}"/>
    <cellStyle name="Column Heading 4 11 2 5" xfId="19155" xr:uid="{00000000-0005-0000-0000-000069200000}"/>
    <cellStyle name="Column Heading 4 11 2 6" xfId="19156" xr:uid="{00000000-0005-0000-0000-00006A200000}"/>
    <cellStyle name="Column Heading 4 11 3" xfId="19157" xr:uid="{00000000-0005-0000-0000-00006B200000}"/>
    <cellStyle name="Column Heading 4 11 4" xfId="19158" xr:uid="{00000000-0005-0000-0000-00006C200000}"/>
    <cellStyle name="Column Heading 4 11 5" xfId="19159" xr:uid="{00000000-0005-0000-0000-00006D200000}"/>
    <cellStyle name="Column Heading 4 11 6" xfId="19160" xr:uid="{00000000-0005-0000-0000-00006E200000}"/>
    <cellStyle name="Column Heading 4 11 7" xfId="19161" xr:uid="{00000000-0005-0000-0000-00006F200000}"/>
    <cellStyle name="Column Heading 4 12" xfId="747" xr:uid="{00000000-0005-0000-0000-000070200000}"/>
    <cellStyle name="Column Heading 4 12 2" xfId="10846" xr:uid="{00000000-0005-0000-0000-000071200000}"/>
    <cellStyle name="Column Heading 4 12 2 2" xfId="19162" xr:uid="{00000000-0005-0000-0000-000072200000}"/>
    <cellStyle name="Column Heading 4 12 2 3" xfId="19163" xr:uid="{00000000-0005-0000-0000-000073200000}"/>
    <cellStyle name="Column Heading 4 12 2 4" xfId="19164" xr:uid="{00000000-0005-0000-0000-000074200000}"/>
    <cellStyle name="Column Heading 4 12 2 5" xfId="19165" xr:uid="{00000000-0005-0000-0000-000075200000}"/>
    <cellStyle name="Column Heading 4 12 2 6" xfId="19166" xr:uid="{00000000-0005-0000-0000-000076200000}"/>
    <cellStyle name="Column Heading 4 12 3" xfId="19167" xr:uid="{00000000-0005-0000-0000-000077200000}"/>
    <cellStyle name="Column Heading 4 12 4" xfId="19168" xr:uid="{00000000-0005-0000-0000-000078200000}"/>
    <cellStyle name="Column Heading 4 12 5" xfId="19169" xr:uid="{00000000-0005-0000-0000-000079200000}"/>
    <cellStyle name="Column Heading 4 12 6" xfId="19170" xr:uid="{00000000-0005-0000-0000-00007A200000}"/>
    <cellStyle name="Column Heading 4 12 7" xfId="19171" xr:uid="{00000000-0005-0000-0000-00007B200000}"/>
    <cellStyle name="Column Heading 4 13" xfId="748" xr:uid="{00000000-0005-0000-0000-00007C200000}"/>
    <cellStyle name="Column Heading 4 13 2" xfId="10935" xr:uid="{00000000-0005-0000-0000-00007D200000}"/>
    <cellStyle name="Column Heading 4 13 2 2" xfId="19172" xr:uid="{00000000-0005-0000-0000-00007E200000}"/>
    <cellStyle name="Column Heading 4 13 2 3" xfId="19173" xr:uid="{00000000-0005-0000-0000-00007F200000}"/>
    <cellStyle name="Column Heading 4 13 2 4" xfId="19174" xr:uid="{00000000-0005-0000-0000-000080200000}"/>
    <cellStyle name="Column Heading 4 13 2 5" xfId="19175" xr:uid="{00000000-0005-0000-0000-000081200000}"/>
    <cellStyle name="Column Heading 4 13 2 6" xfId="19176" xr:uid="{00000000-0005-0000-0000-000082200000}"/>
    <cellStyle name="Column Heading 4 13 3" xfId="19177" xr:uid="{00000000-0005-0000-0000-000083200000}"/>
    <cellStyle name="Column Heading 4 13 4" xfId="19178" xr:uid="{00000000-0005-0000-0000-000084200000}"/>
    <cellStyle name="Column Heading 4 13 5" xfId="19179" xr:uid="{00000000-0005-0000-0000-000085200000}"/>
    <cellStyle name="Column Heading 4 13 6" xfId="19180" xr:uid="{00000000-0005-0000-0000-000086200000}"/>
    <cellStyle name="Column Heading 4 13 7" xfId="19181" xr:uid="{00000000-0005-0000-0000-000087200000}"/>
    <cellStyle name="Column Heading 4 14" xfId="749" xr:uid="{00000000-0005-0000-0000-000088200000}"/>
    <cellStyle name="Column Heading 4 14 2" xfId="11027" xr:uid="{00000000-0005-0000-0000-000089200000}"/>
    <cellStyle name="Column Heading 4 14 2 2" xfId="19182" xr:uid="{00000000-0005-0000-0000-00008A200000}"/>
    <cellStyle name="Column Heading 4 14 2 3" xfId="19183" xr:uid="{00000000-0005-0000-0000-00008B200000}"/>
    <cellStyle name="Column Heading 4 14 2 4" xfId="19184" xr:uid="{00000000-0005-0000-0000-00008C200000}"/>
    <cellStyle name="Column Heading 4 14 2 5" xfId="19185" xr:uid="{00000000-0005-0000-0000-00008D200000}"/>
    <cellStyle name="Column Heading 4 14 2 6" xfId="19186" xr:uid="{00000000-0005-0000-0000-00008E200000}"/>
    <cellStyle name="Column Heading 4 14 3" xfId="19187" xr:uid="{00000000-0005-0000-0000-00008F200000}"/>
    <cellStyle name="Column Heading 4 14 4" xfId="19188" xr:uid="{00000000-0005-0000-0000-000090200000}"/>
    <cellStyle name="Column Heading 4 14 5" xfId="19189" xr:uid="{00000000-0005-0000-0000-000091200000}"/>
    <cellStyle name="Column Heading 4 14 6" xfId="19190" xr:uid="{00000000-0005-0000-0000-000092200000}"/>
    <cellStyle name="Column Heading 4 14 7" xfId="19191" xr:uid="{00000000-0005-0000-0000-000093200000}"/>
    <cellStyle name="Column Heading 4 15" xfId="750" xr:uid="{00000000-0005-0000-0000-000094200000}"/>
    <cellStyle name="Column Heading 4 15 2" xfId="11110" xr:uid="{00000000-0005-0000-0000-000095200000}"/>
    <cellStyle name="Column Heading 4 15 2 2" xfId="19192" xr:uid="{00000000-0005-0000-0000-000096200000}"/>
    <cellStyle name="Column Heading 4 15 2 3" xfId="19193" xr:uid="{00000000-0005-0000-0000-000097200000}"/>
    <cellStyle name="Column Heading 4 15 2 4" xfId="19194" xr:uid="{00000000-0005-0000-0000-000098200000}"/>
    <cellStyle name="Column Heading 4 15 2 5" xfId="19195" xr:uid="{00000000-0005-0000-0000-000099200000}"/>
    <cellStyle name="Column Heading 4 15 2 6" xfId="19196" xr:uid="{00000000-0005-0000-0000-00009A200000}"/>
    <cellStyle name="Column Heading 4 15 3" xfId="19197" xr:uid="{00000000-0005-0000-0000-00009B200000}"/>
    <cellStyle name="Column Heading 4 15 4" xfId="19198" xr:uid="{00000000-0005-0000-0000-00009C200000}"/>
    <cellStyle name="Column Heading 4 15 5" xfId="19199" xr:uid="{00000000-0005-0000-0000-00009D200000}"/>
    <cellStyle name="Column Heading 4 15 6" xfId="19200" xr:uid="{00000000-0005-0000-0000-00009E200000}"/>
    <cellStyle name="Column Heading 4 15 7" xfId="19201" xr:uid="{00000000-0005-0000-0000-00009F200000}"/>
    <cellStyle name="Column Heading 4 16" xfId="751" xr:uid="{00000000-0005-0000-0000-0000A0200000}"/>
    <cellStyle name="Column Heading 4 16 2" xfId="11199" xr:uid="{00000000-0005-0000-0000-0000A1200000}"/>
    <cellStyle name="Column Heading 4 16 2 2" xfId="19202" xr:uid="{00000000-0005-0000-0000-0000A2200000}"/>
    <cellStyle name="Column Heading 4 16 2 3" xfId="19203" xr:uid="{00000000-0005-0000-0000-0000A3200000}"/>
    <cellStyle name="Column Heading 4 16 2 4" xfId="19204" xr:uid="{00000000-0005-0000-0000-0000A4200000}"/>
    <cellStyle name="Column Heading 4 16 2 5" xfId="19205" xr:uid="{00000000-0005-0000-0000-0000A5200000}"/>
    <cellStyle name="Column Heading 4 16 2 6" xfId="19206" xr:uid="{00000000-0005-0000-0000-0000A6200000}"/>
    <cellStyle name="Column Heading 4 16 3" xfId="19207" xr:uid="{00000000-0005-0000-0000-0000A7200000}"/>
    <cellStyle name="Column Heading 4 16 4" xfId="19208" xr:uid="{00000000-0005-0000-0000-0000A8200000}"/>
    <cellStyle name="Column Heading 4 16 5" xfId="19209" xr:uid="{00000000-0005-0000-0000-0000A9200000}"/>
    <cellStyle name="Column Heading 4 16 6" xfId="19210" xr:uid="{00000000-0005-0000-0000-0000AA200000}"/>
    <cellStyle name="Column Heading 4 16 7" xfId="19211" xr:uid="{00000000-0005-0000-0000-0000AB200000}"/>
    <cellStyle name="Column Heading 4 17" xfId="752" xr:uid="{00000000-0005-0000-0000-0000AC200000}"/>
    <cellStyle name="Column Heading 4 17 2" xfId="11285" xr:uid="{00000000-0005-0000-0000-0000AD200000}"/>
    <cellStyle name="Column Heading 4 17 2 2" xfId="19212" xr:uid="{00000000-0005-0000-0000-0000AE200000}"/>
    <cellStyle name="Column Heading 4 17 2 3" xfId="19213" xr:uid="{00000000-0005-0000-0000-0000AF200000}"/>
    <cellStyle name="Column Heading 4 17 2 4" xfId="19214" xr:uid="{00000000-0005-0000-0000-0000B0200000}"/>
    <cellStyle name="Column Heading 4 17 2 5" xfId="19215" xr:uid="{00000000-0005-0000-0000-0000B1200000}"/>
    <cellStyle name="Column Heading 4 17 2 6" xfId="19216" xr:uid="{00000000-0005-0000-0000-0000B2200000}"/>
    <cellStyle name="Column Heading 4 17 3" xfId="19217" xr:uid="{00000000-0005-0000-0000-0000B3200000}"/>
    <cellStyle name="Column Heading 4 17 4" xfId="19218" xr:uid="{00000000-0005-0000-0000-0000B4200000}"/>
    <cellStyle name="Column Heading 4 17 5" xfId="19219" xr:uid="{00000000-0005-0000-0000-0000B5200000}"/>
    <cellStyle name="Column Heading 4 17 6" xfId="19220" xr:uid="{00000000-0005-0000-0000-0000B6200000}"/>
    <cellStyle name="Column Heading 4 17 7" xfId="19221" xr:uid="{00000000-0005-0000-0000-0000B7200000}"/>
    <cellStyle name="Column Heading 4 18" xfId="753" xr:uid="{00000000-0005-0000-0000-0000B8200000}"/>
    <cellStyle name="Column Heading 4 18 2" xfId="11372" xr:uid="{00000000-0005-0000-0000-0000B9200000}"/>
    <cellStyle name="Column Heading 4 18 2 2" xfId="19222" xr:uid="{00000000-0005-0000-0000-0000BA200000}"/>
    <cellStyle name="Column Heading 4 18 2 3" xfId="19223" xr:uid="{00000000-0005-0000-0000-0000BB200000}"/>
    <cellStyle name="Column Heading 4 18 2 4" xfId="19224" xr:uid="{00000000-0005-0000-0000-0000BC200000}"/>
    <cellStyle name="Column Heading 4 18 2 5" xfId="19225" xr:uid="{00000000-0005-0000-0000-0000BD200000}"/>
    <cellStyle name="Column Heading 4 18 2 6" xfId="19226" xr:uid="{00000000-0005-0000-0000-0000BE200000}"/>
    <cellStyle name="Column Heading 4 18 3" xfId="19227" xr:uid="{00000000-0005-0000-0000-0000BF200000}"/>
    <cellStyle name="Column Heading 4 18 4" xfId="19228" xr:uid="{00000000-0005-0000-0000-0000C0200000}"/>
    <cellStyle name="Column Heading 4 18 5" xfId="19229" xr:uid="{00000000-0005-0000-0000-0000C1200000}"/>
    <cellStyle name="Column Heading 4 18 6" xfId="19230" xr:uid="{00000000-0005-0000-0000-0000C2200000}"/>
    <cellStyle name="Column Heading 4 18 7" xfId="19231" xr:uid="{00000000-0005-0000-0000-0000C3200000}"/>
    <cellStyle name="Column Heading 4 19" xfId="754" xr:uid="{00000000-0005-0000-0000-0000C4200000}"/>
    <cellStyle name="Column Heading 4 19 2" xfId="11459" xr:uid="{00000000-0005-0000-0000-0000C5200000}"/>
    <cellStyle name="Column Heading 4 19 2 2" xfId="19232" xr:uid="{00000000-0005-0000-0000-0000C6200000}"/>
    <cellStyle name="Column Heading 4 19 2 3" xfId="19233" xr:uid="{00000000-0005-0000-0000-0000C7200000}"/>
    <cellStyle name="Column Heading 4 19 2 4" xfId="19234" xr:uid="{00000000-0005-0000-0000-0000C8200000}"/>
    <cellStyle name="Column Heading 4 19 2 5" xfId="19235" xr:uid="{00000000-0005-0000-0000-0000C9200000}"/>
    <cellStyle name="Column Heading 4 19 2 6" xfId="19236" xr:uid="{00000000-0005-0000-0000-0000CA200000}"/>
    <cellStyle name="Column Heading 4 19 3" xfId="19237" xr:uid="{00000000-0005-0000-0000-0000CB200000}"/>
    <cellStyle name="Column Heading 4 19 4" xfId="19238" xr:uid="{00000000-0005-0000-0000-0000CC200000}"/>
    <cellStyle name="Column Heading 4 19 5" xfId="19239" xr:uid="{00000000-0005-0000-0000-0000CD200000}"/>
    <cellStyle name="Column Heading 4 19 6" xfId="19240" xr:uid="{00000000-0005-0000-0000-0000CE200000}"/>
    <cellStyle name="Column Heading 4 19 7" xfId="19241" xr:uid="{00000000-0005-0000-0000-0000CF200000}"/>
    <cellStyle name="Column Heading 4 2" xfId="755" xr:uid="{00000000-0005-0000-0000-0000D0200000}"/>
    <cellStyle name="Column Heading 4 2 2" xfId="9965" xr:uid="{00000000-0005-0000-0000-0000D1200000}"/>
    <cellStyle name="Column Heading 4 2 2 2" xfId="19242" xr:uid="{00000000-0005-0000-0000-0000D2200000}"/>
    <cellStyle name="Column Heading 4 2 2 3" xfId="19243" xr:uid="{00000000-0005-0000-0000-0000D3200000}"/>
    <cellStyle name="Column Heading 4 2 2 4" xfId="19244" xr:uid="{00000000-0005-0000-0000-0000D4200000}"/>
    <cellStyle name="Column Heading 4 2 2 5" xfId="19245" xr:uid="{00000000-0005-0000-0000-0000D5200000}"/>
    <cellStyle name="Column Heading 4 2 2 6" xfId="19246" xr:uid="{00000000-0005-0000-0000-0000D6200000}"/>
    <cellStyle name="Column Heading 4 2 3" xfId="19247" xr:uid="{00000000-0005-0000-0000-0000D7200000}"/>
    <cellStyle name="Column Heading 4 2 4" xfId="19248" xr:uid="{00000000-0005-0000-0000-0000D8200000}"/>
    <cellStyle name="Column Heading 4 2 5" xfId="19249" xr:uid="{00000000-0005-0000-0000-0000D9200000}"/>
    <cellStyle name="Column Heading 4 2 6" xfId="19250" xr:uid="{00000000-0005-0000-0000-0000DA200000}"/>
    <cellStyle name="Column Heading 4 2 7" xfId="19251" xr:uid="{00000000-0005-0000-0000-0000DB200000}"/>
    <cellStyle name="Column Heading 4 20" xfId="756" xr:uid="{00000000-0005-0000-0000-0000DC200000}"/>
    <cellStyle name="Column Heading 4 20 2" xfId="11547" xr:uid="{00000000-0005-0000-0000-0000DD200000}"/>
    <cellStyle name="Column Heading 4 20 2 2" xfId="19252" xr:uid="{00000000-0005-0000-0000-0000DE200000}"/>
    <cellStyle name="Column Heading 4 20 2 3" xfId="19253" xr:uid="{00000000-0005-0000-0000-0000DF200000}"/>
    <cellStyle name="Column Heading 4 20 2 4" xfId="19254" xr:uid="{00000000-0005-0000-0000-0000E0200000}"/>
    <cellStyle name="Column Heading 4 20 2 5" xfId="19255" xr:uid="{00000000-0005-0000-0000-0000E1200000}"/>
    <cellStyle name="Column Heading 4 20 2 6" xfId="19256" xr:uid="{00000000-0005-0000-0000-0000E2200000}"/>
    <cellStyle name="Column Heading 4 20 3" xfId="19257" xr:uid="{00000000-0005-0000-0000-0000E3200000}"/>
    <cellStyle name="Column Heading 4 20 4" xfId="19258" xr:uid="{00000000-0005-0000-0000-0000E4200000}"/>
    <cellStyle name="Column Heading 4 20 5" xfId="19259" xr:uid="{00000000-0005-0000-0000-0000E5200000}"/>
    <cellStyle name="Column Heading 4 20 6" xfId="19260" xr:uid="{00000000-0005-0000-0000-0000E6200000}"/>
    <cellStyle name="Column Heading 4 20 7" xfId="19261" xr:uid="{00000000-0005-0000-0000-0000E7200000}"/>
    <cellStyle name="Column Heading 4 21" xfId="757" xr:uid="{00000000-0005-0000-0000-0000E8200000}"/>
    <cellStyle name="Column Heading 4 21 2" xfId="11633" xr:uid="{00000000-0005-0000-0000-0000E9200000}"/>
    <cellStyle name="Column Heading 4 21 2 2" xfId="19262" xr:uid="{00000000-0005-0000-0000-0000EA200000}"/>
    <cellStyle name="Column Heading 4 21 2 3" xfId="19263" xr:uid="{00000000-0005-0000-0000-0000EB200000}"/>
    <cellStyle name="Column Heading 4 21 2 4" xfId="19264" xr:uid="{00000000-0005-0000-0000-0000EC200000}"/>
    <cellStyle name="Column Heading 4 21 2 5" xfId="19265" xr:uid="{00000000-0005-0000-0000-0000ED200000}"/>
    <cellStyle name="Column Heading 4 21 2 6" xfId="19266" xr:uid="{00000000-0005-0000-0000-0000EE200000}"/>
    <cellStyle name="Column Heading 4 21 3" xfId="19267" xr:uid="{00000000-0005-0000-0000-0000EF200000}"/>
    <cellStyle name="Column Heading 4 21 4" xfId="19268" xr:uid="{00000000-0005-0000-0000-0000F0200000}"/>
    <cellStyle name="Column Heading 4 21 5" xfId="19269" xr:uid="{00000000-0005-0000-0000-0000F1200000}"/>
    <cellStyle name="Column Heading 4 21 6" xfId="19270" xr:uid="{00000000-0005-0000-0000-0000F2200000}"/>
    <cellStyle name="Column Heading 4 21 7" xfId="19271" xr:uid="{00000000-0005-0000-0000-0000F3200000}"/>
    <cellStyle name="Column Heading 4 22" xfId="758" xr:uid="{00000000-0005-0000-0000-0000F4200000}"/>
    <cellStyle name="Column Heading 4 22 2" xfId="11716" xr:uid="{00000000-0005-0000-0000-0000F5200000}"/>
    <cellStyle name="Column Heading 4 22 2 2" xfId="19272" xr:uid="{00000000-0005-0000-0000-0000F6200000}"/>
    <cellStyle name="Column Heading 4 22 2 3" xfId="19273" xr:uid="{00000000-0005-0000-0000-0000F7200000}"/>
    <cellStyle name="Column Heading 4 22 2 4" xfId="19274" xr:uid="{00000000-0005-0000-0000-0000F8200000}"/>
    <cellStyle name="Column Heading 4 22 2 5" xfId="19275" xr:uid="{00000000-0005-0000-0000-0000F9200000}"/>
    <cellStyle name="Column Heading 4 22 2 6" xfId="19276" xr:uid="{00000000-0005-0000-0000-0000FA200000}"/>
    <cellStyle name="Column Heading 4 22 3" xfId="19277" xr:uid="{00000000-0005-0000-0000-0000FB200000}"/>
    <cellStyle name="Column Heading 4 22 4" xfId="19278" xr:uid="{00000000-0005-0000-0000-0000FC200000}"/>
    <cellStyle name="Column Heading 4 22 5" xfId="19279" xr:uid="{00000000-0005-0000-0000-0000FD200000}"/>
    <cellStyle name="Column Heading 4 22 6" xfId="19280" xr:uid="{00000000-0005-0000-0000-0000FE200000}"/>
    <cellStyle name="Column Heading 4 22 7" xfId="19281" xr:uid="{00000000-0005-0000-0000-0000FF200000}"/>
    <cellStyle name="Column Heading 4 23" xfId="759" xr:uid="{00000000-0005-0000-0000-000000210000}"/>
    <cellStyle name="Column Heading 4 23 2" xfId="11798" xr:uid="{00000000-0005-0000-0000-000001210000}"/>
    <cellStyle name="Column Heading 4 23 2 2" xfId="19282" xr:uid="{00000000-0005-0000-0000-000002210000}"/>
    <cellStyle name="Column Heading 4 23 2 3" xfId="19283" xr:uid="{00000000-0005-0000-0000-000003210000}"/>
    <cellStyle name="Column Heading 4 23 2 4" xfId="19284" xr:uid="{00000000-0005-0000-0000-000004210000}"/>
    <cellStyle name="Column Heading 4 23 2 5" xfId="19285" xr:uid="{00000000-0005-0000-0000-000005210000}"/>
    <cellStyle name="Column Heading 4 23 2 6" xfId="19286" xr:uid="{00000000-0005-0000-0000-000006210000}"/>
    <cellStyle name="Column Heading 4 23 3" xfId="19287" xr:uid="{00000000-0005-0000-0000-000007210000}"/>
    <cellStyle name="Column Heading 4 23 4" xfId="19288" xr:uid="{00000000-0005-0000-0000-000008210000}"/>
    <cellStyle name="Column Heading 4 23 5" xfId="19289" xr:uid="{00000000-0005-0000-0000-000009210000}"/>
    <cellStyle name="Column Heading 4 23 6" xfId="19290" xr:uid="{00000000-0005-0000-0000-00000A210000}"/>
    <cellStyle name="Column Heading 4 23 7" xfId="19291" xr:uid="{00000000-0005-0000-0000-00000B210000}"/>
    <cellStyle name="Column Heading 4 24" xfId="760" xr:uid="{00000000-0005-0000-0000-00000C210000}"/>
    <cellStyle name="Column Heading 4 24 2" xfId="11882" xr:uid="{00000000-0005-0000-0000-00000D210000}"/>
    <cellStyle name="Column Heading 4 24 2 2" xfId="19292" xr:uid="{00000000-0005-0000-0000-00000E210000}"/>
    <cellStyle name="Column Heading 4 24 2 3" xfId="19293" xr:uid="{00000000-0005-0000-0000-00000F210000}"/>
    <cellStyle name="Column Heading 4 24 2 4" xfId="19294" xr:uid="{00000000-0005-0000-0000-000010210000}"/>
    <cellStyle name="Column Heading 4 24 2 5" xfId="19295" xr:uid="{00000000-0005-0000-0000-000011210000}"/>
    <cellStyle name="Column Heading 4 24 2 6" xfId="19296" xr:uid="{00000000-0005-0000-0000-000012210000}"/>
    <cellStyle name="Column Heading 4 24 3" xfId="19297" xr:uid="{00000000-0005-0000-0000-000013210000}"/>
    <cellStyle name="Column Heading 4 24 4" xfId="19298" xr:uid="{00000000-0005-0000-0000-000014210000}"/>
    <cellStyle name="Column Heading 4 24 5" xfId="19299" xr:uid="{00000000-0005-0000-0000-000015210000}"/>
    <cellStyle name="Column Heading 4 24 6" xfId="19300" xr:uid="{00000000-0005-0000-0000-000016210000}"/>
    <cellStyle name="Column Heading 4 24 7" xfId="19301" xr:uid="{00000000-0005-0000-0000-000017210000}"/>
    <cellStyle name="Column Heading 4 25" xfId="761" xr:uid="{00000000-0005-0000-0000-000018210000}"/>
    <cellStyle name="Column Heading 4 25 2" xfId="11966" xr:uid="{00000000-0005-0000-0000-000019210000}"/>
    <cellStyle name="Column Heading 4 25 2 2" xfId="19302" xr:uid="{00000000-0005-0000-0000-00001A210000}"/>
    <cellStyle name="Column Heading 4 25 2 3" xfId="19303" xr:uid="{00000000-0005-0000-0000-00001B210000}"/>
    <cellStyle name="Column Heading 4 25 2 4" xfId="19304" xr:uid="{00000000-0005-0000-0000-00001C210000}"/>
    <cellStyle name="Column Heading 4 25 2 5" xfId="19305" xr:uid="{00000000-0005-0000-0000-00001D210000}"/>
    <cellStyle name="Column Heading 4 25 2 6" xfId="19306" xr:uid="{00000000-0005-0000-0000-00001E210000}"/>
    <cellStyle name="Column Heading 4 25 3" xfId="19307" xr:uid="{00000000-0005-0000-0000-00001F210000}"/>
    <cellStyle name="Column Heading 4 25 4" xfId="19308" xr:uid="{00000000-0005-0000-0000-000020210000}"/>
    <cellStyle name="Column Heading 4 25 5" xfId="19309" xr:uid="{00000000-0005-0000-0000-000021210000}"/>
    <cellStyle name="Column Heading 4 25 6" xfId="19310" xr:uid="{00000000-0005-0000-0000-000022210000}"/>
    <cellStyle name="Column Heading 4 25 7" xfId="19311" xr:uid="{00000000-0005-0000-0000-000023210000}"/>
    <cellStyle name="Column Heading 4 26" xfId="762" xr:uid="{00000000-0005-0000-0000-000024210000}"/>
    <cellStyle name="Column Heading 4 26 2" xfId="12049" xr:uid="{00000000-0005-0000-0000-000025210000}"/>
    <cellStyle name="Column Heading 4 26 2 2" xfId="19312" xr:uid="{00000000-0005-0000-0000-000026210000}"/>
    <cellStyle name="Column Heading 4 26 2 3" xfId="19313" xr:uid="{00000000-0005-0000-0000-000027210000}"/>
    <cellStyle name="Column Heading 4 26 2 4" xfId="19314" xr:uid="{00000000-0005-0000-0000-000028210000}"/>
    <cellStyle name="Column Heading 4 26 2 5" xfId="19315" xr:uid="{00000000-0005-0000-0000-000029210000}"/>
    <cellStyle name="Column Heading 4 26 2 6" xfId="19316" xr:uid="{00000000-0005-0000-0000-00002A210000}"/>
    <cellStyle name="Column Heading 4 26 3" xfId="19317" xr:uid="{00000000-0005-0000-0000-00002B210000}"/>
    <cellStyle name="Column Heading 4 26 4" xfId="19318" xr:uid="{00000000-0005-0000-0000-00002C210000}"/>
    <cellStyle name="Column Heading 4 26 5" xfId="19319" xr:uid="{00000000-0005-0000-0000-00002D210000}"/>
    <cellStyle name="Column Heading 4 26 6" xfId="19320" xr:uid="{00000000-0005-0000-0000-00002E210000}"/>
    <cellStyle name="Column Heading 4 26 7" xfId="19321" xr:uid="{00000000-0005-0000-0000-00002F210000}"/>
    <cellStyle name="Column Heading 4 27" xfId="763" xr:uid="{00000000-0005-0000-0000-000030210000}"/>
    <cellStyle name="Column Heading 4 27 2" xfId="12132" xr:uid="{00000000-0005-0000-0000-000031210000}"/>
    <cellStyle name="Column Heading 4 27 2 2" xfId="19322" xr:uid="{00000000-0005-0000-0000-000032210000}"/>
    <cellStyle name="Column Heading 4 27 2 3" xfId="19323" xr:uid="{00000000-0005-0000-0000-000033210000}"/>
    <cellStyle name="Column Heading 4 27 2 4" xfId="19324" xr:uid="{00000000-0005-0000-0000-000034210000}"/>
    <cellStyle name="Column Heading 4 27 2 5" xfId="19325" xr:uid="{00000000-0005-0000-0000-000035210000}"/>
    <cellStyle name="Column Heading 4 27 2 6" xfId="19326" xr:uid="{00000000-0005-0000-0000-000036210000}"/>
    <cellStyle name="Column Heading 4 27 3" xfId="19327" xr:uid="{00000000-0005-0000-0000-000037210000}"/>
    <cellStyle name="Column Heading 4 27 4" xfId="19328" xr:uid="{00000000-0005-0000-0000-000038210000}"/>
    <cellStyle name="Column Heading 4 27 5" xfId="19329" xr:uid="{00000000-0005-0000-0000-000039210000}"/>
    <cellStyle name="Column Heading 4 27 6" xfId="19330" xr:uid="{00000000-0005-0000-0000-00003A210000}"/>
    <cellStyle name="Column Heading 4 27 7" xfId="19331" xr:uid="{00000000-0005-0000-0000-00003B210000}"/>
    <cellStyle name="Column Heading 4 28" xfId="764" xr:uid="{00000000-0005-0000-0000-00003C210000}"/>
    <cellStyle name="Column Heading 4 28 2" xfId="12211" xr:uid="{00000000-0005-0000-0000-00003D210000}"/>
    <cellStyle name="Column Heading 4 28 2 2" xfId="19332" xr:uid="{00000000-0005-0000-0000-00003E210000}"/>
    <cellStyle name="Column Heading 4 28 2 3" xfId="19333" xr:uid="{00000000-0005-0000-0000-00003F210000}"/>
    <cellStyle name="Column Heading 4 28 2 4" xfId="19334" xr:uid="{00000000-0005-0000-0000-000040210000}"/>
    <cellStyle name="Column Heading 4 28 2 5" xfId="19335" xr:uid="{00000000-0005-0000-0000-000041210000}"/>
    <cellStyle name="Column Heading 4 28 2 6" xfId="19336" xr:uid="{00000000-0005-0000-0000-000042210000}"/>
    <cellStyle name="Column Heading 4 28 3" xfId="19337" xr:uid="{00000000-0005-0000-0000-000043210000}"/>
    <cellStyle name="Column Heading 4 28 4" xfId="19338" xr:uid="{00000000-0005-0000-0000-000044210000}"/>
    <cellStyle name="Column Heading 4 28 5" xfId="19339" xr:uid="{00000000-0005-0000-0000-000045210000}"/>
    <cellStyle name="Column Heading 4 28 6" xfId="19340" xr:uid="{00000000-0005-0000-0000-000046210000}"/>
    <cellStyle name="Column Heading 4 28 7" xfId="19341" xr:uid="{00000000-0005-0000-0000-000047210000}"/>
    <cellStyle name="Column Heading 4 29" xfId="765" xr:uid="{00000000-0005-0000-0000-000048210000}"/>
    <cellStyle name="Column Heading 4 29 2" xfId="12290" xr:uid="{00000000-0005-0000-0000-000049210000}"/>
    <cellStyle name="Column Heading 4 29 2 2" xfId="19342" xr:uid="{00000000-0005-0000-0000-00004A210000}"/>
    <cellStyle name="Column Heading 4 29 2 3" xfId="19343" xr:uid="{00000000-0005-0000-0000-00004B210000}"/>
    <cellStyle name="Column Heading 4 29 2 4" xfId="19344" xr:uid="{00000000-0005-0000-0000-00004C210000}"/>
    <cellStyle name="Column Heading 4 29 2 5" xfId="19345" xr:uid="{00000000-0005-0000-0000-00004D210000}"/>
    <cellStyle name="Column Heading 4 29 2 6" xfId="19346" xr:uid="{00000000-0005-0000-0000-00004E210000}"/>
    <cellStyle name="Column Heading 4 29 3" xfId="19347" xr:uid="{00000000-0005-0000-0000-00004F210000}"/>
    <cellStyle name="Column Heading 4 29 4" xfId="19348" xr:uid="{00000000-0005-0000-0000-000050210000}"/>
    <cellStyle name="Column Heading 4 29 5" xfId="19349" xr:uid="{00000000-0005-0000-0000-000051210000}"/>
    <cellStyle name="Column Heading 4 29 6" xfId="19350" xr:uid="{00000000-0005-0000-0000-000052210000}"/>
    <cellStyle name="Column Heading 4 29 7" xfId="19351" xr:uid="{00000000-0005-0000-0000-000053210000}"/>
    <cellStyle name="Column Heading 4 3" xfId="766" xr:uid="{00000000-0005-0000-0000-000054210000}"/>
    <cellStyle name="Column Heading 4 3 2" xfId="10056" xr:uid="{00000000-0005-0000-0000-000055210000}"/>
    <cellStyle name="Column Heading 4 3 2 2" xfId="19352" xr:uid="{00000000-0005-0000-0000-000056210000}"/>
    <cellStyle name="Column Heading 4 3 2 3" xfId="19353" xr:uid="{00000000-0005-0000-0000-000057210000}"/>
    <cellStyle name="Column Heading 4 3 2 4" xfId="19354" xr:uid="{00000000-0005-0000-0000-000058210000}"/>
    <cellStyle name="Column Heading 4 3 2 5" xfId="19355" xr:uid="{00000000-0005-0000-0000-000059210000}"/>
    <cellStyle name="Column Heading 4 3 2 6" xfId="19356" xr:uid="{00000000-0005-0000-0000-00005A210000}"/>
    <cellStyle name="Column Heading 4 3 3" xfId="19357" xr:uid="{00000000-0005-0000-0000-00005B210000}"/>
    <cellStyle name="Column Heading 4 3 4" xfId="19358" xr:uid="{00000000-0005-0000-0000-00005C210000}"/>
    <cellStyle name="Column Heading 4 3 5" xfId="19359" xr:uid="{00000000-0005-0000-0000-00005D210000}"/>
    <cellStyle name="Column Heading 4 3 6" xfId="19360" xr:uid="{00000000-0005-0000-0000-00005E210000}"/>
    <cellStyle name="Column Heading 4 3 7" xfId="19361" xr:uid="{00000000-0005-0000-0000-00005F210000}"/>
    <cellStyle name="Column Heading 4 30" xfId="767" xr:uid="{00000000-0005-0000-0000-000060210000}"/>
    <cellStyle name="Column Heading 4 30 2" xfId="12369" xr:uid="{00000000-0005-0000-0000-000061210000}"/>
    <cellStyle name="Column Heading 4 30 2 2" xfId="19362" xr:uid="{00000000-0005-0000-0000-000062210000}"/>
    <cellStyle name="Column Heading 4 30 2 3" xfId="19363" xr:uid="{00000000-0005-0000-0000-000063210000}"/>
    <cellStyle name="Column Heading 4 30 2 4" xfId="19364" xr:uid="{00000000-0005-0000-0000-000064210000}"/>
    <cellStyle name="Column Heading 4 30 2 5" xfId="19365" xr:uid="{00000000-0005-0000-0000-000065210000}"/>
    <cellStyle name="Column Heading 4 30 2 6" xfId="19366" xr:uid="{00000000-0005-0000-0000-000066210000}"/>
    <cellStyle name="Column Heading 4 30 3" xfId="19367" xr:uid="{00000000-0005-0000-0000-000067210000}"/>
    <cellStyle name="Column Heading 4 30 4" xfId="19368" xr:uid="{00000000-0005-0000-0000-000068210000}"/>
    <cellStyle name="Column Heading 4 30 5" xfId="19369" xr:uid="{00000000-0005-0000-0000-000069210000}"/>
    <cellStyle name="Column Heading 4 30 6" xfId="19370" xr:uid="{00000000-0005-0000-0000-00006A210000}"/>
    <cellStyle name="Column Heading 4 30 7" xfId="19371" xr:uid="{00000000-0005-0000-0000-00006B210000}"/>
    <cellStyle name="Column Heading 4 31" xfId="768" xr:uid="{00000000-0005-0000-0000-00006C210000}"/>
    <cellStyle name="Column Heading 4 31 2" xfId="12448" xr:uid="{00000000-0005-0000-0000-00006D210000}"/>
    <cellStyle name="Column Heading 4 31 2 2" xfId="19372" xr:uid="{00000000-0005-0000-0000-00006E210000}"/>
    <cellStyle name="Column Heading 4 31 2 3" xfId="19373" xr:uid="{00000000-0005-0000-0000-00006F210000}"/>
    <cellStyle name="Column Heading 4 31 2 4" xfId="19374" xr:uid="{00000000-0005-0000-0000-000070210000}"/>
    <cellStyle name="Column Heading 4 31 2 5" xfId="19375" xr:uid="{00000000-0005-0000-0000-000071210000}"/>
    <cellStyle name="Column Heading 4 31 2 6" xfId="19376" xr:uid="{00000000-0005-0000-0000-000072210000}"/>
    <cellStyle name="Column Heading 4 31 3" xfId="19377" xr:uid="{00000000-0005-0000-0000-000073210000}"/>
    <cellStyle name="Column Heading 4 31 4" xfId="19378" xr:uid="{00000000-0005-0000-0000-000074210000}"/>
    <cellStyle name="Column Heading 4 31 5" xfId="19379" xr:uid="{00000000-0005-0000-0000-000075210000}"/>
    <cellStyle name="Column Heading 4 31 6" xfId="19380" xr:uid="{00000000-0005-0000-0000-000076210000}"/>
    <cellStyle name="Column Heading 4 31 7" xfId="19381" xr:uid="{00000000-0005-0000-0000-000077210000}"/>
    <cellStyle name="Column Heading 4 32" xfId="769" xr:uid="{00000000-0005-0000-0000-000078210000}"/>
    <cellStyle name="Column Heading 4 32 2" xfId="12527" xr:uid="{00000000-0005-0000-0000-000079210000}"/>
    <cellStyle name="Column Heading 4 32 2 2" xfId="19382" xr:uid="{00000000-0005-0000-0000-00007A210000}"/>
    <cellStyle name="Column Heading 4 32 2 3" xfId="19383" xr:uid="{00000000-0005-0000-0000-00007B210000}"/>
    <cellStyle name="Column Heading 4 32 2 4" xfId="19384" xr:uid="{00000000-0005-0000-0000-00007C210000}"/>
    <cellStyle name="Column Heading 4 32 2 5" xfId="19385" xr:uid="{00000000-0005-0000-0000-00007D210000}"/>
    <cellStyle name="Column Heading 4 32 2 6" xfId="19386" xr:uid="{00000000-0005-0000-0000-00007E210000}"/>
    <cellStyle name="Column Heading 4 32 3" xfId="19387" xr:uid="{00000000-0005-0000-0000-00007F210000}"/>
    <cellStyle name="Column Heading 4 32 4" xfId="19388" xr:uid="{00000000-0005-0000-0000-000080210000}"/>
    <cellStyle name="Column Heading 4 32 5" xfId="19389" xr:uid="{00000000-0005-0000-0000-000081210000}"/>
    <cellStyle name="Column Heading 4 32 6" xfId="19390" xr:uid="{00000000-0005-0000-0000-000082210000}"/>
    <cellStyle name="Column Heading 4 32 7" xfId="19391" xr:uid="{00000000-0005-0000-0000-000083210000}"/>
    <cellStyle name="Column Heading 4 33" xfId="770" xr:uid="{00000000-0005-0000-0000-000084210000}"/>
    <cellStyle name="Column Heading 4 33 2" xfId="12606" xr:uid="{00000000-0005-0000-0000-000085210000}"/>
    <cellStyle name="Column Heading 4 33 2 2" xfId="19392" xr:uid="{00000000-0005-0000-0000-000086210000}"/>
    <cellStyle name="Column Heading 4 33 2 3" xfId="19393" xr:uid="{00000000-0005-0000-0000-000087210000}"/>
    <cellStyle name="Column Heading 4 33 2 4" xfId="19394" xr:uid="{00000000-0005-0000-0000-000088210000}"/>
    <cellStyle name="Column Heading 4 33 2 5" xfId="19395" xr:uid="{00000000-0005-0000-0000-000089210000}"/>
    <cellStyle name="Column Heading 4 33 2 6" xfId="19396" xr:uid="{00000000-0005-0000-0000-00008A210000}"/>
    <cellStyle name="Column Heading 4 33 3" xfId="19397" xr:uid="{00000000-0005-0000-0000-00008B210000}"/>
    <cellStyle name="Column Heading 4 33 4" xfId="19398" xr:uid="{00000000-0005-0000-0000-00008C210000}"/>
    <cellStyle name="Column Heading 4 33 5" xfId="19399" xr:uid="{00000000-0005-0000-0000-00008D210000}"/>
    <cellStyle name="Column Heading 4 33 6" xfId="19400" xr:uid="{00000000-0005-0000-0000-00008E210000}"/>
    <cellStyle name="Column Heading 4 33 7" xfId="19401" xr:uid="{00000000-0005-0000-0000-00008F210000}"/>
    <cellStyle name="Column Heading 4 34" xfId="771" xr:uid="{00000000-0005-0000-0000-000090210000}"/>
    <cellStyle name="Column Heading 4 34 2" xfId="12690" xr:uid="{00000000-0005-0000-0000-000091210000}"/>
    <cellStyle name="Column Heading 4 34 2 2" xfId="19402" xr:uid="{00000000-0005-0000-0000-000092210000}"/>
    <cellStyle name="Column Heading 4 34 2 3" xfId="19403" xr:uid="{00000000-0005-0000-0000-000093210000}"/>
    <cellStyle name="Column Heading 4 34 2 4" xfId="19404" xr:uid="{00000000-0005-0000-0000-000094210000}"/>
    <cellStyle name="Column Heading 4 34 2 5" xfId="19405" xr:uid="{00000000-0005-0000-0000-000095210000}"/>
    <cellStyle name="Column Heading 4 34 2 6" xfId="19406" xr:uid="{00000000-0005-0000-0000-000096210000}"/>
    <cellStyle name="Column Heading 4 34 3" xfId="19407" xr:uid="{00000000-0005-0000-0000-000097210000}"/>
    <cellStyle name="Column Heading 4 34 4" xfId="19408" xr:uid="{00000000-0005-0000-0000-000098210000}"/>
    <cellStyle name="Column Heading 4 34 5" xfId="19409" xr:uid="{00000000-0005-0000-0000-000099210000}"/>
    <cellStyle name="Column Heading 4 35" xfId="9754" xr:uid="{00000000-0005-0000-0000-00009A210000}"/>
    <cellStyle name="Column Heading 4 35 2" xfId="19410" xr:uid="{00000000-0005-0000-0000-00009B210000}"/>
    <cellStyle name="Column Heading 4 35 3" xfId="19411" xr:uid="{00000000-0005-0000-0000-00009C210000}"/>
    <cellStyle name="Column Heading 4 35 4" xfId="19412" xr:uid="{00000000-0005-0000-0000-00009D210000}"/>
    <cellStyle name="Column Heading 4 35 5" xfId="19413" xr:uid="{00000000-0005-0000-0000-00009E210000}"/>
    <cellStyle name="Column Heading 4 35 6" xfId="19414" xr:uid="{00000000-0005-0000-0000-00009F210000}"/>
    <cellStyle name="Column Heading 4 36" xfId="19415" xr:uid="{00000000-0005-0000-0000-0000A0210000}"/>
    <cellStyle name="Column Heading 4 37" xfId="19416" xr:uid="{00000000-0005-0000-0000-0000A1210000}"/>
    <cellStyle name="Column Heading 4 38" xfId="19417" xr:uid="{00000000-0005-0000-0000-0000A2210000}"/>
    <cellStyle name="Column Heading 4 4" xfId="772" xr:uid="{00000000-0005-0000-0000-0000A3210000}"/>
    <cellStyle name="Column Heading 4 4 2" xfId="10147" xr:uid="{00000000-0005-0000-0000-0000A4210000}"/>
    <cellStyle name="Column Heading 4 4 2 2" xfId="19418" xr:uid="{00000000-0005-0000-0000-0000A5210000}"/>
    <cellStyle name="Column Heading 4 4 2 3" xfId="19419" xr:uid="{00000000-0005-0000-0000-0000A6210000}"/>
    <cellStyle name="Column Heading 4 4 2 4" xfId="19420" xr:uid="{00000000-0005-0000-0000-0000A7210000}"/>
    <cellStyle name="Column Heading 4 4 2 5" xfId="19421" xr:uid="{00000000-0005-0000-0000-0000A8210000}"/>
    <cellStyle name="Column Heading 4 4 2 6" xfId="19422" xr:uid="{00000000-0005-0000-0000-0000A9210000}"/>
    <cellStyle name="Column Heading 4 4 3" xfId="19423" xr:uid="{00000000-0005-0000-0000-0000AA210000}"/>
    <cellStyle name="Column Heading 4 4 4" xfId="19424" xr:uid="{00000000-0005-0000-0000-0000AB210000}"/>
    <cellStyle name="Column Heading 4 4 5" xfId="19425" xr:uid="{00000000-0005-0000-0000-0000AC210000}"/>
    <cellStyle name="Column Heading 4 4 6" xfId="19426" xr:uid="{00000000-0005-0000-0000-0000AD210000}"/>
    <cellStyle name="Column Heading 4 4 7" xfId="19427" xr:uid="{00000000-0005-0000-0000-0000AE210000}"/>
    <cellStyle name="Column Heading 4 5" xfId="773" xr:uid="{00000000-0005-0000-0000-0000AF210000}"/>
    <cellStyle name="Column Heading 4 5 2" xfId="10235" xr:uid="{00000000-0005-0000-0000-0000B0210000}"/>
    <cellStyle name="Column Heading 4 5 2 2" xfId="19428" xr:uid="{00000000-0005-0000-0000-0000B1210000}"/>
    <cellStyle name="Column Heading 4 5 2 3" xfId="19429" xr:uid="{00000000-0005-0000-0000-0000B2210000}"/>
    <cellStyle name="Column Heading 4 5 2 4" xfId="19430" xr:uid="{00000000-0005-0000-0000-0000B3210000}"/>
    <cellStyle name="Column Heading 4 5 2 5" xfId="19431" xr:uid="{00000000-0005-0000-0000-0000B4210000}"/>
    <cellStyle name="Column Heading 4 5 2 6" xfId="19432" xr:uid="{00000000-0005-0000-0000-0000B5210000}"/>
    <cellStyle name="Column Heading 4 5 3" xfId="19433" xr:uid="{00000000-0005-0000-0000-0000B6210000}"/>
    <cellStyle name="Column Heading 4 5 4" xfId="19434" xr:uid="{00000000-0005-0000-0000-0000B7210000}"/>
    <cellStyle name="Column Heading 4 5 5" xfId="19435" xr:uid="{00000000-0005-0000-0000-0000B8210000}"/>
    <cellStyle name="Column Heading 4 5 6" xfId="19436" xr:uid="{00000000-0005-0000-0000-0000B9210000}"/>
    <cellStyle name="Column Heading 4 5 7" xfId="19437" xr:uid="{00000000-0005-0000-0000-0000BA210000}"/>
    <cellStyle name="Column Heading 4 6" xfId="774" xr:uid="{00000000-0005-0000-0000-0000BB210000}"/>
    <cellStyle name="Column Heading 4 6 2" xfId="10320" xr:uid="{00000000-0005-0000-0000-0000BC210000}"/>
    <cellStyle name="Column Heading 4 6 2 2" xfId="19438" xr:uid="{00000000-0005-0000-0000-0000BD210000}"/>
    <cellStyle name="Column Heading 4 6 2 3" xfId="19439" xr:uid="{00000000-0005-0000-0000-0000BE210000}"/>
    <cellStyle name="Column Heading 4 6 2 4" xfId="19440" xr:uid="{00000000-0005-0000-0000-0000BF210000}"/>
    <cellStyle name="Column Heading 4 6 2 5" xfId="19441" xr:uid="{00000000-0005-0000-0000-0000C0210000}"/>
    <cellStyle name="Column Heading 4 6 2 6" xfId="19442" xr:uid="{00000000-0005-0000-0000-0000C1210000}"/>
    <cellStyle name="Column Heading 4 6 3" xfId="19443" xr:uid="{00000000-0005-0000-0000-0000C2210000}"/>
    <cellStyle name="Column Heading 4 6 4" xfId="19444" xr:uid="{00000000-0005-0000-0000-0000C3210000}"/>
    <cellStyle name="Column Heading 4 6 5" xfId="19445" xr:uid="{00000000-0005-0000-0000-0000C4210000}"/>
    <cellStyle name="Column Heading 4 6 6" xfId="19446" xr:uid="{00000000-0005-0000-0000-0000C5210000}"/>
    <cellStyle name="Column Heading 4 6 7" xfId="19447" xr:uid="{00000000-0005-0000-0000-0000C6210000}"/>
    <cellStyle name="Column Heading 4 7" xfId="775" xr:uid="{00000000-0005-0000-0000-0000C7210000}"/>
    <cellStyle name="Column Heading 4 7 2" xfId="10407" xr:uid="{00000000-0005-0000-0000-0000C8210000}"/>
    <cellStyle name="Column Heading 4 7 2 2" xfId="19448" xr:uid="{00000000-0005-0000-0000-0000C9210000}"/>
    <cellStyle name="Column Heading 4 7 2 3" xfId="19449" xr:uid="{00000000-0005-0000-0000-0000CA210000}"/>
    <cellStyle name="Column Heading 4 7 2 4" xfId="19450" xr:uid="{00000000-0005-0000-0000-0000CB210000}"/>
    <cellStyle name="Column Heading 4 7 2 5" xfId="19451" xr:uid="{00000000-0005-0000-0000-0000CC210000}"/>
    <cellStyle name="Column Heading 4 7 2 6" xfId="19452" xr:uid="{00000000-0005-0000-0000-0000CD210000}"/>
    <cellStyle name="Column Heading 4 7 3" xfId="19453" xr:uid="{00000000-0005-0000-0000-0000CE210000}"/>
    <cellStyle name="Column Heading 4 7 4" xfId="19454" xr:uid="{00000000-0005-0000-0000-0000CF210000}"/>
    <cellStyle name="Column Heading 4 7 5" xfId="19455" xr:uid="{00000000-0005-0000-0000-0000D0210000}"/>
    <cellStyle name="Column Heading 4 7 6" xfId="19456" xr:uid="{00000000-0005-0000-0000-0000D1210000}"/>
    <cellStyle name="Column Heading 4 7 7" xfId="19457" xr:uid="{00000000-0005-0000-0000-0000D2210000}"/>
    <cellStyle name="Column Heading 4 8" xfId="776" xr:uid="{00000000-0005-0000-0000-0000D3210000}"/>
    <cellStyle name="Column Heading 4 8 2" xfId="10496" xr:uid="{00000000-0005-0000-0000-0000D4210000}"/>
    <cellStyle name="Column Heading 4 8 2 2" xfId="19458" xr:uid="{00000000-0005-0000-0000-0000D5210000}"/>
    <cellStyle name="Column Heading 4 8 2 3" xfId="19459" xr:uid="{00000000-0005-0000-0000-0000D6210000}"/>
    <cellStyle name="Column Heading 4 8 2 4" xfId="19460" xr:uid="{00000000-0005-0000-0000-0000D7210000}"/>
    <cellStyle name="Column Heading 4 8 2 5" xfId="19461" xr:uid="{00000000-0005-0000-0000-0000D8210000}"/>
    <cellStyle name="Column Heading 4 8 2 6" xfId="19462" xr:uid="{00000000-0005-0000-0000-0000D9210000}"/>
    <cellStyle name="Column Heading 4 8 3" xfId="19463" xr:uid="{00000000-0005-0000-0000-0000DA210000}"/>
    <cellStyle name="Column Heading 4 8 4" xfId="19464" xr:uid="{00000000-0005-0000-0000-0000DB210000}"/>
    <cellStyle name="Column Heading 4 8 5" xfId="19465" xr:uid="{00000000-0005-0000-0000-0000DC210000}"/>
    <cellStyle name="Column Heading 4 8 6" xfId="19466" xr:uid="{00000000-0005-0000-0000-0000DD210000}"/>
    <cellStyle name="Column Heading 4 8 7" xfId="19467" xr:uid="{00000000-0005-0000-0000-0000DE210000}"/>
    <cellStyle name="Column Heading 4 9" xfId="777" xr:uid="{00000000-0005-0000-0000-0000DF210000}"/>
    <cellStyle name="Column Heading 4 9 2" xfId="10578" xr:uid="{00000000-0005-0000-0000-0000E0210000}"/>
    <cellStyle name="Column Heading 4 9 2 2" xfId="19468" xr:uid="{00000000-0005-0000-0000-0000E1210000}"/>
    <cellStyle name="Column Heading 4 9 2 3" xfId="19469" xr:uid="{00000000-0005-0000-0000-0000E2210000}"/>
    <cellStyle name="Column Heading 4 9 2 4" xfId="19470" xr:uid="{00000000-0005-0000-0000-0000E3210000}"/>
    <cellStyle name="Column Heading 4 9 2 5" xfId="19471" xr:uid="{00000000-0005-0000-0000-0000E4210000}"/>
    <cellStyle name="Column Heading 4 9 2 6" xfId="19472" xr:uid="{00000000-0005-0000-0000-0000E5210000}"/>
    <cellStyle name="Column Heading 4 9 3" xfId="19473" xr:uid="{00000000-0005-0000-0000-0000E6210000}"/>
    <cellStyle name="Column Heading 4 9 4" xfId="19474" xr:uid="{00000000-0005-0000-0000-0000E7210000}"/>
    <cellStyle name="Column Heading 4 9 5" xfId="19475" xr:uid="{00000000-0005-0000-0000-0000E8210000}"/>
    <cellStyle name="Column Heading 4 9 6" xfId="19476" xr:uid="{00000000-0005-0000-0000-0000E9210000}"/>
    <cellStyle name="Column Heading 4 9 7" xfId="19477" xr:uid="{00000000-0005-0000-0000-0000EA210000}"/>
    <cellStyle name="Column Heading 5" xfId="778" xr:uid="{00000000-0005-0000-0000-0000EB210000}"/>
    <cellStyle name="Column Heading 5 2" xfId="9695" xr:uid="{00000000-0005-0000-0000-0000EC210000}"/>
    <cellStyle name="Column Heading 5 2 2" xfId="19478" xr:uid="{00000000-0005-0000-0000-0000ED210000}"/>
    <cellStyle name="Column Heading 5 2 3" xfId="19479" xr:uid="{00000000-0005-0000-0000-0000EE210000}"/>
    <cellStyle name="Column Heading 5 2 4" xfId="19480" xr:uid="{00000000-0005-0000-0000-0000EF210000}"/>
    <cellStyle name="Column Heading 5 2 5" xfId="19481" xr:uid="{00000000-0005-0000-0000-0000F0210000}"/>
    <cellStyle name="Column Heading 5 2 6" xfId="19482" xr:uid="{00000000-0005-0000-0000-0000F1210000}"/>
    <cellStyle name="Column Heading 5 3" xfId="19483" xr:uid="{00000000-0005-0000-0000-0000F2210000}"/>
    <cellStyle name="Column Heading 5 4" xfId="19484" xr:uid="{00000000-0005-0000-0000-0000F3210000}"/>
    <cellStyle name="Column Heading 5 5" xfId="19485" xr:uid="{00000000-0005-0000-0000-0000F4210000}"/>
    <cellStyle name="Column Heading 5 6" xfId="19486" xr:uid="{00000000-0005-0000-0000-0000F5210000}"/>
    <cellStyle name="Column Heading 5 7" xfId="19487" xr:uid="{00000000-0005-0000-0000-0000F6210000}"/>
    <cellStyle name="Column Heading 6" xfId="779" xr:uid="{00000000-0005-0000-0000-0000F7210000}"/>
    <cellStyle name="Column Heading 6 2" xfId="9733" xr:uid="{00000000-0005-0000-0000-0000F8210000}"/>
    <cellStyle name="Column Heading 6 2 2" xfId="19488" xr:uid="{00000000-0005-0000-0000-0000F9210000}"/>
    <cellStyle name="Column Heading 6 2 3" xfId="19489" xr:uid="{00000000-0005-0000-0000-0000FA210000}"/>
    <cellStyle name="Column Heading 6 2 4" xfId="19490" xr:uid="{00000000-0005-0000-0000-0000FB210000}"/>
    <cellStyle name="Column Heading 6 2 5" xfId="19491" xr:uid="{00000000-0005-0000-0000-0000FC210000}"/>
    <cellStyle name="Column Heading 6 2 6" xfId="19492" xr:uid="{00000000-0005-0000-0000-0000FD210000}"/>
    <cellStyle name="Column Heading 6 3" xfId="19493" xr:uid="{00000000-0005-0000-0000-0000FE210000}"/>
    <cellStyle name="Column Heading 6 4" xfId="19494" xr:uid="{00000000-0005-0000-0000-0000FF210000}"/>
    <cellStyle name="Column Heading 6 5" xfId="19495" xr:uid="{00000000-0005-0000-0000-000000220000}"/>
    <cellStyle name="Column Heading 6 6" xfId="19496" xr:uid="{00000000-0005-0000-0000-000001220000}"/>
    <cellStyle name="Column Heading 6 7" xfId="19497" xr:uid="{00000000-0005-0000-0000-000002220000}"/>
    <cellStyle name="Column Heading 7" xfId="780" xr:uid="{00000000-0005-0000-0000-000003220000}"/>
    <cellStyle name="Column Heading 7 2" xfId="10515" xr:uid="{00000000-0005-0000-0000-000004220000}"/>
    <cellStyle name="Column Heading 7 2 2" xfId="19498" xr:uid="{00000000-0005-0000-0000-000005220000}"/>
    <cellStyle name="Column Heading 7 2 3" xfId="19499" xr:uid="{00000000-0005-0000-0000-000006220000}"/>
    <cellStyle name="Column Heading 7 2 4" xfId="19500" xr:uid="{00000000-0005-0000-0000-000007220000}"/>
    <cellStyle name="Column Heading 7 2 5" xfId="19501" xr:uid="{00000000-0005-0000-0000-000008220000}"/>
    <cellStyle name="Column Heading 7 2 6" xfId="19502" xr:uid="{00000000-0005-0000-0000-000009220000}"/>
    <cellStyle name="Column Heading 7 3" xfId="19503" xr:uid="{00000000-0005-0000-0000-00000A220000}"/>
    <cellStyle name="Column Heading 7 4" xfId="19504" xr:uid="{00000000-0005-0000-0000-00000B220000}"/>
    <cellStyle name="Column Heading 7 5" xfId="19505" xr:uid="{00000000-0005-0000-0000-00000C220000}"/>
    <cellStyle name="Column Heading 7 6" xfId="19506" xr:uid="{00000000-0005-0000-0000-00000D220000}"/>
    <cellStyle name="Column Heading 7 7" xfId="19507" xr:uid="{00000000-0005-0000-0000-00000E220000}"/>
    <cellStyle name="Column Heading 8" xfId="781" xr:uid="{00000000-0005-0000-0000-00000F220000}"/>
    <cellStyle name="Column Heading 8 2" xfId="10688" xr:uid="{00000000-0005-0000-0000-000010220000}"/>
    <cellStyle name="Column Heading 8 2 2" xfId="19508" xr:uid="{00000000-0005-0000-0000-000011220000}"/>
    <cellStyle name="Column Heading 8 2 3" xfId="19509" xr:uid="{00000000-0005-0000-0000-000012220000}"/>
    <cellStyle name="Column Heading 8 2 4" xfId="19510" xr:uid="{00000000-0005-0000-0000-000013220000}"/>
    <cellStyle name="Column Heading 8 2 5" xfId="19511" xr:uid="{00000000-0005-0000-0000-000014220000}"/>
    <cellStyle name="Column Heading 8 2 6" xfId="19512" xr:uid="{00000000-0005-0000-0000-000015220000}"/>
    <cellStyle name="Column Heading 8 3" xfId="19513" xr:uid="{00000000-0005-0000-0000-000016220000}"/>
    <cellStyle name="Column Heading 8 4" xfId="19514" xr:uid="{00000000-0005-0000-0000-000017220000}"/>
    <cellStyle name="Column Heading 8 5" xfId="19515" xr:uid="{00000000-0005-0000-0000-000018220000}"/>
    <cellStyle name="Column Heading 8 6" xfId="19516" xr:uid="{00000000-0005-0000-0000-000019220000}"/>
    <cellStyle name="Column Heading 8 7" xfId="19517" xr:uid="{00000000-0005-0000-0000-00001A220000}"/>
    <cellStyle name="Column Heading 9" xfId="782" xr:uid="{00000000-0005-0000-0000-00001B220000}"/>
    <cellStyle name="Column Heading 9 2" xfId="10426" xr:uid="{00000000-0005-0000-0000-00001C220000}"/>
    <cellStyle name="Column Heading 9 2 2" xfId="19518" xr:uid="{00000000-0005-0000-0000-00001D220000}"/>
    <cellStyle name="Column Heading 9 2 3" xfId="19519" xr:uid="{00000000-0005-0000-0000-00001E220000}"/>
    <cellStyle name="Column Heading 9 2 4" xfId="19520" xr:uid="{00000000-0005-0000-0000-00001F220000}"/>
    <cellStyle name="Column Heading 9 2 5" xfId="19521" xr:uid="{00000000-0005-0000-0000-000020220000}"/>
    <cellStyle name="Column Heading 9 2 6" xfId="19522" xr:uid="{00000000-0005-0000-0000-000021220000}"/>
    <cellStyle name="Column Heading 9 3" xfId="19523" xr:uid="{00000000-0005-0000-0000-000022220000}"/>
    <cellStyle name="Column Heading 9 4" xfId="19524" xr:uid="{00000000-0005-0000-0000-000023220000}"/>
    <cellStyle name="Column Heading 9 5" xfId="19525" xr:uid="{00000000-0005-0000-0000-000024220000}"/>
    <cellStyle name="Column Heading 9 6" xfId="19526" xr:uid="{00000000-0005-0000-0000-000025220000}"/>
    <cellStyle name="Column Heading 9 7" xfId="19527" xr:uid="{00000000-0005-0000-0000-000026220000}"/>
    <cellStyle name="Comma" xfId="1" builtinId="3"/>
    <cellStyle name="Comma [0] 2" xfId="44752" xr:uid="{00000000-0005-0000-0000-00000B000000}"/>
    <cellStyle name="Comma 10" xfId="3817" xr:uid="{00000000-0005-0000-0000-000028220000}"/>
    <cellStyle name="Comma 11" xfId="19528" xr:uid="{00000000-0005-0000-0000-000029220000}"/>
    <cellStyle name="Comma 12" xfId="19529" xr:uid="{00000000-0005-0000-0000-00002A220000}"/>
    <cellStyle name="Comma 12 2" xfId="44229" xr:uid="{00000000-0005-0000-0000-00002B220000}"/>
    <cellStyle name="Comma 12 2 2" xfId="44713" xr:uid="{415F1587-13D1-4E5B-8357-BE41683DDB6E}"/>
    <cellStyle name="Comma 13" xfId="44174" xr:uid="{00000000-0005-0000-0000-00002C220000}"/>
    <cellStyle name="Comma 14" xfId="44221" xr:uid="{00000000-0005-0000-0000-00002D220000}"/>
    <cellStyle name="Comma 14 2" xfId="44239" xr:uid="{00000000-0005-0000-0000-00002E220000}"/>
    <cellStyle name="Comma 15" xfId="44228" xr:uid="{00000000-0005-0000-0000-00002F220000}"/>
    <cellStyle name="Comma 16" xfId="44240" xr:uid="{00000000-0005-0000-0000-000030220000}"/>
    <cellStyle name="Comma 17" xfId="44241" xr:uid="{00000000-0005-0000-0000-000031220000}"/>
    <cellStyle name="Comma 18" xfId="44279" xr:uid="{00000000-0005-0000-0000-000032220000}"/>
    <cellStyle name="Comma 19" xfId="44297" xr:uid="{00000000-0005-0000-0000-000033220000}"/>
    <cellStyle name="Comma 2" xfId="10" xr:uid="{00000000-0005-0000-0000-000034220000}"/>
    <cellStyle name="Comma 2 10" xfId="3818" xr:uid="{00000000-0005-0000-0000-000035220000}"/>
    <cellStyle name="Comma 2 11" xfId="3819" xr:uid="{00000000-0005-0000-0000-000036220000}"/>
    <cellStyle name="Comma 2 12" xfId="3820" xr:uid="{00000000-0005-0000-0000-000037220000}"/>
    <cellStyle name="Comma 2 13" xfId="3821" xr:uid="{00000000-0005-0000-0000-000038220000}"/>
    <cellStyle name="Comma 2 14" xfId="3822" xr:uid="{00000000-0005-0000-0000-000039220000}"/>
    <cellStyle name="Comma 2 15" xfId="3823" xr:uid="{00000000-0005-0000-0000-00003A220000}"/>
    <cellStyle name="Comma 2 16" xfId="3824" xr:uid="{00000000-0005-0000-0000-00003B220000}"/>
    <cellStyle name="Comma 2 17" xfId="3825" xr:uid="{00000000-0005-0000-0000-00003C220000}"/>
    <cellStyle name="Comma 2 18" xfId="3826" xr:uid="{00000000-0005-0000-0000-00003D220000}"/>
    <cellStyle name="Comma 2 19" xfId="3827" xr:uid="{00000000-0005-0000-0000-00003E220000}"/>
    <cellStyle name="Comma 2 2" xfId="11" xr:uid="{00000000-0005-0000-0000-00003F220000}"/>
    <cellStyle name="Comma 2 2 2" xfId="3828" xr:uid="{00000000-0005-0000-0000-000040220000}"/>
    <cellStyle name="Comma 2 2 2 2" xfId="44298" xr:uid="{00000000-0005-0000-0000-000041220000}"/>
    <cellStyle name="Comma 2 2 2 2 2" xfId="44299" xr:uid="{00000000-0005-0000-0000-000042220000}"/>
    <cellStyle name="Comma 2 2 2 3" xfId="44300" xr:uid="{00000000-0005-0000-0000-000043220000}"/>
    <cellStyle name="Comma 2 2 3" xfId="783" xr:uid="{00000000-0005-0000-0000-000044220000}"/>
    <cellStyle name="Comma 2 2 3 2" xfId="3829" xr:uid="{00000000-0005-0000-0000-000045220000}"/>
    <cellStyle name="Comma 2 2 4" xfId="44301" xr:uid="{00000000-0005-0000-0000-000046220000}"/>
    <cellStyle name="Comma 2 2 5" xfId="44302" xr:uid="{00000000-0005-0000-0000-000047220000}"/>
    <cellStyle name="Comma 2 2 6" xfId="44303" xr:uid="{00000000-0005-0000-0000-000048220000}"/>
    <cellStyle name="Comma 2 20" xfId="3830" xr:uid="{00000000-0005-0000-0000-000049220000}"/>
    <cellStyle name="Comma 2 21" xfId="3831" xr:uid="{00000000-0005-0000-0000-00004A220000}"/>
    <cellStyle name="Comma 2 22" xfId="3832" xr:uid="{00000000-0005-0000-0000-00004B220000}"/>
    <cellStyle name="Comma 2 23" xfId="3833" xr:uid="{00000000-0005-0000-0000-00004C220000}"/>
    <cellStyle name="Comma 2 24" xfId="3834" xr:uid="{00000000-0005-0000-0000-00004D220000}"/>
    <cellStyle name="Comma 2 25" xfId="3835" xr:uid="{00000000-0005-0000-0000-00004E220000}"/>
    <cellStyle name="Comma 2 26" xfId="3836" xr:uid="{00000000-0005-0000-0000-00004F220000}"/>
    <cellStyle name="Comma 2 27" xfId="3837" xr:uid="{00000000-0005-0000-0000-000050220000}"/>
    <cellStyle name="Comma 2 27 2" xfId="3838" xr:uid="{00000000-0005-0000-0000-000051220000}"/>
    <cellStyle name="Comma 2 27 2 2" xfId="3839" xr:uid="{00000000-0005-0000-0000-000052220000}"/>
    <cellStyle name="Comma 2 27 3" xfId="3840" xr:uid="{00000000-0005-0000-0000-000053220000}"/>
    <cellStyle name="Comma 2 28" xfId="3841" xr:uid="{00000000-0005-0000-0000-000054220000}"/>
    <cellStyle name="Comma 2 28 2" xfId="3842" xr:uid="{00000000-0005-0000-0000-000055220000}"/>
    <cellStyle name="Comma 2 28 2 2" xfId="3843" xr:uid="{00000000-0005-0000-0000-000056220000}"/>
    <cellStyle name="Comma 2 28 3" xfId="3844" xr:uid="{00000000-0005-0000-0000-000057220000}"/>
    <cellStyle name="Comma 2 29" xfId="3845" xr:uid="{00000000-0005-0000-0000-000058220000}"/>
    <cellStyle name="Comma 2 29 2" xfId="3846" xr:uid="{00000000-0005-0000-0000-000059220000}"/>
    <cellStyle name="Comma 2 29 2 2" xfId="3847" xr:uid="{00000000-0005-0000-0000-00005A220000}"/>
    <cellStyle name="Comma 2 29 3" xfId="3848" xr:uid="{00000000-0005-0000-0000-00005B220000}"/>
    <cellStyle name="Comma 2 3" xfId="784" xr:uid="{00000000-0005-0000-0000-00005C220000}"/>
    <cellStyle name="Comma 2 3 2" xfId="3849" xr:uid="{00000000-0005-0000-0000-00005D220000}"/>
    <cellStyle name="Comma 2 3 2 2" xfId="3850" xr:uid="{00000000-0005-0000-0000-00005E220000}"/>
    <cellStyle name="Comma 2 3 3" xfId="44147" xr:uid="{00000000-0005-0000-0000-00005F220000}"/>
    <cellStyle name="Comma 2 3 3 2" xfId="44304" xr:uid="{00000000-0005-0000-0000-000060220000}"/>
    <cellStyle name="Comma 2 3 4" xfId="44305" xr:uid="{00000000-0005-0000-0000-000061220000}"/>
    <cellStyle name="Comma 2 3 5" xfId="44766" xr:uid="{00000000-0005-0000-0000-00000E000000}"/>
    <cellStyle name="Comma 2 30" xfId="44225" xr:uid="{00000000-0005-0000-0000-000062220000}"/>
    <cellStyle name="Comma 2 31" xfId="44722" xr:uid="{E06D15AF-666D-4009-9C5E-2B8D5C95D74A}"/>
    <cellStyle name="Comma 2 32" xfId="44743" xr:uid="{00000000-0005-0000-0000-00000C000000}"/>
    <cellStyle name="Comma 2 4" xfId="3851" xr:uid="{00000000-0005-0000-0000-000063220000}"/>
    <cellStyle name="Comma 2 4 2" xfId="3852" xr:uid="{00000000-0005-0000-0000-000064220000}"/>
    <cellStyle name="Comma 2 4 2 2" xfId="44306" xr:uid="{00000000-0005-0000-0000-000065220000}"/>
    <cellStyle name="Comma 2 4 3" xfId="3853" xr:uid="{00000000-0005-0000-0000-000066220000}"/>
    <cellStyle name="Comma 2 4 4" xfId="3854" xr:uid="{00000000-0005-0000-0000-000067220000}"/>
    <cellStyle name="Comma 2 5" xfId="3855" xr:uid="{00000000-0005-0000-0000-000068220000}"/>
    <cellStyle name="Comma 2 5 10" xfId="3856" xr:uid="{00000000-0005-0000-0000-000069220000}"/>
    <cellStyle name="Comma 2 5 11" xfId="3857" xr:uid="{00000000-0005-0000-0000-00006A220000}"/>
    <cellStyle name="Comma 2 5 11 2" xfId="3858" xr:uid="{00000000-0005-0000-0000-00006B220000}"/>
    <cellStyle name="Comma 2 5 11 2 2" xfId="3859" xr:uid="{00000000-0005-0000-0000-00006C220000}"/>
    <cellStyle name="Comma 2 5 11 2 2 2" xfId="3860" xr:uid="{00000000-0005-0000-0000-00006D220000}"/>
    <cellStyle name="Comma 2 5 11 2 2 2 2" xfId="3861" xr:uid="{00000000-0005-0000-0000-00006E220000}"/>
    <cellStyle name="Comma 2 5 11 2 2 3" xfId="3862" xr:uid="{00000000-0005-0000-0000-00006F220000}"/>
    <cellStyle name="Comma 2 5 11 2 2 4" xfId="3863" xr:uid="{00000000-0005-0000-0000-000070220000}"/>
    <cellStyle name="Comma 2 5 11 2 3" xfId="3864" xr:uid="{00000000-0005-0000-0000-000071220000}"/>
    <cellStyle name="Comma 2 5 11 2 3 2" xfId="3865" xr:uid="{00000000-0005-0000-0000-000072220000}"/>
    <cellStyle name="Comma 2 5 11 2 4" xfId="3866" xr:uid="{00000000-0005-0000-0000-000073220000}"/>
    <cellStyle name="Comma 2 5 11 2 5" xfId="3867" xr:uid="{00000000-0005-0000-0000-000074220000}"/>
    <cellStyle name="Comma 2 5 11 3" xfId="3868" xr:uid="{00000000-0005-0000-0000-000075220000}"/>
    <cellStyle name="Comma 2 5 12" xfId="3869" xr:uid="{00000000-0005-0000-0000-000076220000}"/>
    <cellStyle name="Comma 2 5 12 2" xfId="3870" xr:uid="{00000000-0005-0000-0000-000077220000}"/>
    <cellStyle name="Comma 2 5 12 2 2" xfId="3871" xr:uid="{00000000-0005-0000-0000-000078220000}"/>
    <cellStyle name="Comma 2 5 12 2 2 2" xfId="3872" xr:uid="{00000000-0005-0000-0000-000079220000}"/>
    <cellStyle name="Comma 2 5 12 2 3" xfId="3873" xr:uid="{00000000-0005-0000-0000-00007A220000}"/>
    <cellStyle name="Comma 2 5 12 2 4" xfId="3874" xr:uid="{00000000-0005-0000-0000-00007B220000}"/>
    <cellStyle name="Comma 2 5 12 3" xfId="3875" xr:uid="{00000000-0005-0000-0000-00007C220000}"/>
    <cellStyle name="Comma 2 5 12 3 2" xfId="3876" xr:uid="{00000000-0005-0000-0000-00007D220000}"/>
    <cellStyle name="Comma 2 5 12 4" xfId="3877" xr:uid="{00000000-0005-0000-0000-00007E220000}"/>
    <cellStyle name="Comma 2 5 12 5" xfId="3878" xr:uid="{00000000-0005-0000-0000-00007F220000}"/>
    <cellStyle name="Comma 2 5 13" xfId="3879" xr:uid="{00000000-0005-0000-0000-000080220000}"/>
    <cellStyle name="Comma 2 5 13 2" xfId="3880" xr:uid="{00000000-0005-0000-0000-000081220000}"/>
    <cellStyle name="Comma 2 5 13 2 2" xfId="3881" xr:uid="{00000000-0005-0000-0000-000082220000}"/>
    <cellStyle name="Comma 2 5 13 3" xfId="3882" xr:uid="{00000000-0005-0000-0000-000083220000}"/>
    <cellStyle name="Comma 2 5 14" xfId="3883" xr:uid="{00000000-0005-0000-0000-000084220000}"/>
    <cellStyle name="Comma 2 5 14 2" xfId="3884" xr:uid="{00000000-0005-0000-0000-000085220000}"/>
    <cellStyle name="Comma 2 5 14 2 2" xfId="3885" xr:uid="{00000000-0005-0000-0000-000086220000}"/>
    <cellStyle name="Comma 2 5 14 3" xfId="3886" xr:uid="{00000000-0005-0000-0000-000087220000}"/>
    <cellStyle name="Comma 2 5 15" xfId="3887" xr:uid="{00000000-0005-0000-0000-000088220000}"/>
    <cellStyle name="Comma 2 5 15 2" xfId="3888" xr:uid="{00000000-0005-0000-0000-000089220000}"/>
    <cellStyle name="Comma 2 5 15 2 2" xfId="3889" xr:uid="{00000000-0005-0000-0000-00008A220000}"/>
    <cellStyle name="Comma 2 5 15 3" xfId="3890" xr:uid="{00000000-0005-0000-0000-00008B220000}"/>
    <cellStyle name="Comma 2 5 16" xfId="3891" xr:uid="{00000000-0005-0000-0000-00008C220000}"/>
    <cellStyle name="Comma 2 5 16 2" xfId="3892" xr:uid="{00000000-0005-0000-0000-00008D220000}"/>
    <cellStyle name="Comma 2 5 16 2 2" xfId="3893" xr:uid="{00000000-0005-0000-0000-00008E220000}"/>
    <cellStyle name="Comma 2 5 16 3" xfId="3894" xr:uid="{00000000-0005-0000-0000-00008F220000}"/>
    <cellStyle name="Comma 2 5 17" xfId="3895" xr:uid="{00000000-0005-0000-0000-000090220000}"/>
    <cellStyle name="Comma 2 5 17 2" xfId="3896" xr:uid="{00000000-0005-0000-0000-000091220000}"/>
    <cellStyle name="Comma 2 5 17 2 2" xfId="3897" xr:uid="{00000000-0005-0000-0000-000092220000}"/>
    <cellStyle name="Comma 2 5 17 3" xfId="3898" xr:uid="{00000000-0005-0000-0000-000093220000}"/>
    <cellStyle name="Comma 2 5 18" xfId="3899" xr:uid="{00000000-0005-0000-0000-000094220000}"/>
    <cellStyle name="Comma 2 5 18 2" xfId="3900" xr:uid="{00000000-0005-0000-0000-000095220000}"/>
    <cellStyle name="Comma 2 5 19" xfId="3901" xr:uid="{00000000-0005-0000-0000-000096220000}"/>
    <cellStyle name="Comma 2 5 2" xfId="3902" xr:uid="{00000000-0005-0000-0000-000097220000}"/>
    <cellStyle name="Comma 2 5 2 10" xfId="3903" xr:uid="{00000000-0005-0000-0000-000098220000}"/>
    <cellStyle name="Comma 2 5 2 10 2" xfId="3904" xr:uid="{00000000-0005-0000-0000-000099220000}"/>
    <cellStyle name="Comma 2 5 2 10 2 2" xfId="3905" xr:uid="{00000000-0005-0000-0000-00009A220000}"/>
    <cellStyle name="Comma 2 5 2 10 2 2 2" xfId="3906" xr:uid="{00000000-0005-0000-0000-00009B220000}"/>
    <cellStyle name="Comma 2 5 2 10 2 2 2 2" xfId="3907" xr:uid="{00000000-0005-0000-0000-00009C220000}"/>
    <cellStyle name="Comma 2 5 2 10 2 2 3" xfId="3908" xr:uid="{00000000-0005-0000-0000-00009D220000}"/>
    <cellStyle name="Comma 2 5 2 10 2 2 4" xfId="3909" xr:uid="{00000000-0005-0000-0000-00009E220000}"/>
    <cellStyle name="Comma 2 5 2 10 2 3" xfId="3910" xr:uid="{00000000-0005-0000-0000-00009F220000}"/>
    <cellStyle name="Comma 2 5 2 10 2 3 2" xfId="3911" xr:uid="{00000000-0005-0000-0000-0000A0220000}"/>
    <cellStyle name="Comma 2 5 2 10 2 4" xfId="3912" xr:uid="{00000000-0005-0000-0000-0000A1220000}"/>
    <cellStyle name="Comma 2 5 2 10 2 5" xfId="3913" xr:uid="{00000000-0005-0000-0000-0000A2220000}"/>
    <cellStyle name="Comma 2 5 2 10 3" xfId="3914" xr:uid="{00000000-0005-0000-0000-0000A3220000}"/>
    <cellStyle name="Comma 2 5 2 11" xfId="3915" xr:uid="{00000000-0005-0000-0000-0000A4220000}"/>
    <cellStyle name="Comma 2 5 2 11 2" xfId="3916" xr:uid="{00000000-0005-0000-0000-0000A5220000}"/>
    <cellStyle name="Comma 2 5 2 11 2 2" xfId="3917" xr:uid="{00000000-0005-0000-0000-0000A6220000}"/>
    <cellStyle name="Comma 2 5 2 11 2 2 2" xfId="3918" xr:uid="{00000000-0005-0000-0000-0000A7220000}"/>
    <cellStyle name="Comma 2 5 2 11 2 3" xfId="3919" xr:uid="{00000000-0005-0000-0000-0000A8220000}"/>
    <cellStyle name="Comma 2 5 2 11 2 4" xfId="3920" xr:uid="{00000000-0005-0000-0000-0000A9220000}"/>
    <cellStyle name="Comma 2 5 2 11 3" xfId="3921" xr:uid="{00000000-0005-0000-0000-0000AA220000}"/>
    <cellStyle name="Comma 2 5 2 11 3 2" xfId="3922" xr:uid="{00000000-0005-0000-0000-0000AB220000}"/>
    <cellStyle name="Comma 2 5 2 11 4" xfId="3923" xr:uid="{00000000-0005-0000-0000-0000AC220000}"/>
    <cellStyle name="Comma 2 5 2 11 5" xfId="3924" xr:uid="{00000000-0005-0000-0000-0000AD220000}"/>
    <cellStyle name="Comma 2 5 2 12" xfId="3925" xr:uid="{00000000-0005-0000-0000-0000AE220000}"/>
    <cellStyle name="Comma 2 5 2 12 2" xfId="3926" xr:uid="{00000000-0005-0000-0000-0000AF220000}"/>
    <cellStyle name="Comma 2 5 2 12 2 2" xfId="3927" xr:uid="{00000000-0005-0000-0000-0000B0220000}"/>
    <cellStyle name="Comma 2 5 2 12 3" xfId="3928" xr:uid="{00000000-0005-0000-0000-0000B1220000}"/>
    <cellStyle name="Comma 2 5 2 13" xfId="3929" xr:uid="{00000000-0005-0000-0000-0000B2220000}"/>
    <cellStyle name="Comma 2 5 2 13 2" xfId="3930" xr:uid="{00000000-0005-0000-0000-0000B3220000}"/>
    <cellStyle name="Comma 2 5 2 13 2 2" xfId="3931" xr:uid="{00000000-0005-0000-0000-0000B4220000}"/>
    <cellStyle name="Comma 2 5 2 13 3" xfId="3932" xr:uid="{00000000-0005-0000-0000-0000B5220000}"/>
    <cellStyle name="Comma 2 5 2 14" xfId="3933" xr:uid="{00000000-0005-0000-0000-0000B6220000}"/>
    <cellStyle name="Comma 2 5 2 14 2" xfId="3934" xr:uid="{00000000-0005-0000-0000-0000B7220000}"/>
    <cellStyle name="Comma 2 5 2 14 2 2" xfId="3935" xr:uid="{00000000-0005-0000-0000-0000B8220000}"/>
    <cellStyle name="Comma 2 5 2 14 3" xfId="3936" xr:uid="{00000000-0005-0000-0000-0000B9220000}"/>
    <cellStyle name="Comma 2 5 2 15" xfId="3937" xr:uid="{00000000-0005-0000-0000-0000BA220000}"/>
    <cellStyle name="Comma 2 5 2 15 2" xfId="3938" xr:uid="{00000000-0005-0000-0000-0000BB220000}"/>
    <cellStyle name="Comma 2 5 2 15 2 2" xfId="3939" xr:uid="{00000000-0005-0000-0000-0000BC220000}"/>
    <cellStyle name="Comma 2 5 2 15 3" xfId="3940" xr:uid="{00000000-0005-0000-0000-0000BD220000}"/>
    <cellStyle name="Comma 2 5 2 16" xfId="3941" xr:uid="{00000000-0005-0000-0000-0000BE220000}"/>
    <cellStyle name="Comma 2 5 2 16 2" xfId="3942" xr:uid="{00000000-0005-0000-0000-0000BF220000}"/>
    <cellStyle name="Comma 2 5 2 16 2 2" xfId="3943" xr:uid="{00000000-0005-0000-0000-0000C0220000}"/>
    <cellStyle name="Comma 2 5 2 16 3" xfId="3944" xr:uid="{00000000-0005-0000-0000-0000C1220000}"/>
    <cellStyle name="Comma 2 5 2 17" xfId="3945" xr:uid="{00000000-0005-0000-0000-0000C2220000}"/>
    <cellStyle name="Comma 2 5 2 17 2" xfId="3946" xr:uid="{00000000-0005-0000-0000-0000C3220000}"/>
    <cellStyle name="Comma 2 5 2 18" xfId="3947" xr:uid="{00000000-0005-0000-0000-0000C4220000}"/>
    <cellStyle name="Comma 2 5 2 19" xfId="3948" xr:uid="{00000000-0005-0000-0000-0000C5220000}"/>
    <cellStyle name="Comma 2 5 2 2" xfId="3949" xr:uid="{00000000-0005-0000-0000-0000C6220000}"/>
    <cellStyle name="Comma 2 5 2 3" xfId="3950" xr:uid="{00000000-0005-0000-0000-0000C7220000}"/>
    <cellStyle name="Comma 2 5 2 4" xfId="3951" xr:uid="{00000000-0005-0000-0000-0000C8220000}"/>
    <cellStyle name="Comma 2 5 2 5" xfId="3952" xr:uid="{00000000-0005-0000-0000-0000C9220000}"/>
    <cellStyle name="Comma 2 5 2 6" xfId="3953" xr:uid="{00000000-0005-0000-0000-0000CA220000}"/>
    <cellStyle name="Comma 2 5 2 7" xfId="3954" xr:uid="{00000000-0005-0000-0000-0000CB220000}"/>
    <cellStyle name="Comma 2 5 2 8" xfId="3955" xr:uid="{00000000-0005-0000-0000-0000CC220000}"/>
    <cellStyle name="Comma 2 5 2 9" xfId="3956" xr:uid="{00000000-0005-0000-0000-0000CD220000}"/>
    <cellStyle name="Comma 2 5 20" xfId="3957" xr:uid="{00000000-0005-0000-0000-0000CE220000}"/>
    <cellStyle name="Comma 2 5 21" xfId="3958" xr:uid="{00000000-0005-0000-0000-0000CF220000}"/>
    <cellStyle name="Comma 2 5 22" xfId="3959" xr:uid="{00000000-0005-0000-0000-0000D0220000}"/>
    <cellStyle name="Comma 2 5 23" xfId="3960" xr:uid="{00000000-0005-0000-0000-0000D1220000}"/>
    <cellStyle name="Comma 2 5 3" xfId="3961" xr:uid="{00000000-0005-0000-0000-0000D2220000}"/>
    <cellStyle name="Comma 2 5 4" xfId="3962" xr:uid="{00000000-0005-0000-0000-0000D3220000}"/>
    <cellStyle name="Comma 2 5 5" xfId="3963" xr:uid="{00000000-0005-0000-0000-0000D4220000}"/>
    <cellStyle name="Comma 2 5 6" xfId="3964" xr:uid="{00000000-0005-0000-0000-0000D5220000}"/>
    <cellStyle name="Comma 2 5 7" xfId="3965" xr:uid="{00000000-0005-0000-0000-0000D6220000}"/>
    <cellStyle name="Comma 2 5 8" xfId="3966" xr:uid="{00000000-0005-0000-0000-0000D7220000}"/>
    <cellStyle name="Comma 2 5 9" xfId="3967" xr:uid="{00000000-0005-0000-0000-0000D8220000}"/>
    <cellStyle name="Comma 2 6" xfId="3968" xr:uid="{00000000-0005-0000-0000-0000D9220000}"/>
    <cellStyle name="Comma 2 6 10" xfId="3969" xr:uid="{00000000-0005-0000-0000-0000DA220000}"/>
    <cellStyle name="Comma 2 6 10 2" xfId="3970" xr:uid="{00000000-0005-0000-0000-0000DB220000}"/>
    <cellStyle name="Comma 2 6 10 2 2" xfId="3971" xr:uid="{00000000-0005-0000-0000-0000DC220000}"/>
    <cellStyle name="Comma 2 6 10 2 2 2" xfId="3972" xr:uid="{00000000-0005-0000-0000-0000DD220000}"/>
    <cellStyle name="Comma 2 6 10 2 2 2 2" xfId="3973" xr:uid="{00000000-0005-0000-0000-0000DE220000}"/>
    <cellStyle name="Comma 2 6 10 2 2 3" xfId="3974" xr:uid="{00000000-0005-0000-0000-0000DF220000}"/>
    <cellStyle name="Comma 2 6 10 2 2 4" xfId="3975" xr:uid="{00000000-0005-0000-0000-0000E0220000}"/>
    <cellStyle name="Comma 2 6 10 2 3" xfId="3976" xr:uid="{00000000-0005-0000-0000-0000E1220000}"/>
    <cellStyle name="Comma 2 6 10 2 3 2" xfId="3977" xr:uid="{00000000-0005-0000-0000-0000E2220000}"/>
    <cellStyle name="Comma 2 6 10 2 4" xfId="3978" xr:uid="{00000000-0005-0000-0000-0000E3220000}"/>
    <cellStyle name="Comma 2 6 10 2 5" xfId="3979" xr:uid="{00000000-0005-0000-0000-0000E4220000}"/>
    <cellStyle name="Comma 2 6 10 3" xfId="3980" xr:uid="{00000000-0005-0000-0000-0000E5220000}"/>
    <cellStyle name="Comma 2 6 11" xfId="3981" xr:uid="{00000000-0005-0000-0000-0000E6220000}"/>
    <cellStyle name="Comma 2 6 11 2" xfId="3982" xr:uid="{00000000-0005-0000-0000-0000E7220000}"/>
    <cellStyle name="Comma 2 6 11 2 2" xfId="3983" xr:uid="{00000000-0005-0000-0000-0000E8220000}"/>
    <cellStyle name="Comma 2 6 11 2 2 2" xfId="3984" xr:uid="{00000000-0005-0000-0000-0000E9220000}"/>
    <cellStyle name="Comma 2 6 11 2 3" xfId="3985" xr:uid="{00000000-0005-0000-0000-0000EA220000}"/>
    <cellStyle name="Comma 2 6 11 2 4" xfId="3986" xr:uid="{00000000-0005-0000-0000-0000EB220000}"/>
    <cellStyle name="Comma 2 6 11 3" xfId="3987" xr:uid="{00000000-0005-0000-0000-0000EC220000}"/>
    <cellStyle name="Comma 2 6 11 3 2" xfId="3988" xr:uid="{00000000-0005-0000-0000-0000ED220000}"/>
    <cellStyle name="Comma 2 6 11 4" xfId="3989" xr:uid="{00000000-0005-0000-0000-0000EE220000}"/>
    <cellStyle name="Comma 2 6 11 5" xfId="3990" xr:uid="{00000000-0005-0000-0000-0000EF220000}"/>
    <cellStyle name="Comma 2 6 12" xfId="3991" xr:uid="{00000000-0005-0000-0000-0000F0220000}"/>
    <cellStyle name="Comma 2 6 12 2" xfId="3992" xr:uid="{00000000-0005-0000-0000-0000F1220000}"/>
    <cellStyle name="Comma 2 6 12 2 2" xfId="3993" xr:uid="{00000000-0005-0000-0000-0000F2220000}"/>
    <cellStyle name="Comma 2 6 12 3" xfId="3994" xr:uid="{00000000-0005-0000-0000-0000F3220000}"/>
    <cellStyle name="Comma 2 6 13" xfId="3995" xr:uid="{00000000-0005-0000-0000-0000F4220000}"/>
    <cellStyle name="Comma 2 6 13 2" xfId="3996" xr:uid="{00000000-0005-0000-0000-0000F5220000}"/>
    <cellStyle name="Comma 2 6 13 2 2" xfId="3997" xr:uid="{00000000-0005-0000-0000-0000F6220000}"/>
    <cellStyle name="Comma 2 6 13 3" xfId="3998" xr:uid="{00000000-0005-0000-0000-0000F7220000}"/>
    <cellStyle name="Comma 2 6 14" xfId="3999" xr:uid="{00000000-0005-0000-0000-0000F8220000}"/>
    <cellStyle name="Comma 2 6 14 2" xfId="4000" xr:uid="{00000000-0005-0000-0000-0000F9220000}"/>
    <cellStyle name="Comma 2 6 14 2 2" xfId="4001" xr:uid="{00000000-0005-0000-0000-0000FA220000}"/>
    <cellStyle name="Comma 2 6 14 3" xfId="4002" xr:uid="{00000000-0005-0000-0000-0000FB220000}"/>
    <cellStyle name="Comma 2 6 15" xfId="4003" xr:uid="{00000000-0005-0000-0000-0000FC220000}"/>
    <cellStyle name="Comma 2 6 15 2" xfId="4004" xr:uid="{00000000-0005-0000-0000-0000FD220000}"/>
    <cellStyle name="Comma 2 6 15 2 2" xfId="4005" xr:uid="{00000000-0005-0000-0000-0000FE220000}"/>
    <cellStyle name="Comma 2 6 15 3" xfId="4006" xr:uid="{00000000-0005-0000-0000-0000FF220000}"/>
    <cellStyle name="Comma 2 6 16" xfId="4007" xr:uid="{00000000-0005-0000-0000-000000230000}"/>
    <cellStyle name="Comma 2 6 16 2" xfId="4008" xr:uid="{00000000-0005-0000-0000-000001230000}"/>
    <cellStyle name="Comma 2 6 16 2 2" xfId="4009" xr:uid="{00000000-0005-0000-0000-000002230000}"/>
    <cellStyle name="Comma 2 6 16 3" xfId="4010" xr:uid="{00000000-0005-0000-0000-000003230000}"/>
    <cellStyle name="Comma 2 6 17" xfId="4011" xr:uid="{00000000-0005-0000-0000-000004230000}"/>
    <cellStyle name="Comma 2 6 17 2" xfId="4012" xr:uid="{00000000-0005-0000-0000-000005230000}"/>
    <cellStyle name="Comma 2 6 18" xfId="4013" xr:uid="{00000000-0005-0000-0000-000006230000}"/>
    <cellStyle name="Comma 2 6 19" xfId="4014" xr:uid="{00000000-0005-0000-0000-000007230000}"/>
    <cellStyle name="Comma 2 6 2" xfId="4015" xr:uid="{00000000-0005-0000-0000-000008230000}"/>
    <cellStyle name="Comma 2 6 3" xfId="4016" xr:uid="{00000000-0005-0000-0000-000009230000}"/>
    <cellStyle name="Comma 2 6 4" xfId="4017" xr:uid="{00000000-0005-0000-0000-00000A230000}"/>
    <cellStyle name="Comma 2 6 5" xfId="4018" xr:uid="{00000000-0005-0000-0000-00000B230000}"/>
    <cellStyle name="Comma 2 6 6" xfId="4019" xr:uid="{00000000-0005-0000-0000-00000C230000}"/>
    <cellStyle name="Comma 2 6 7" xfId="4020" xr:uid="{00000000-0005-0000-0000-00000D230000}"/>
    <cellStyle name="Comma 2 6 8" xfId="4021" xr:uid="{00000000-0005-0000-0000-00000E230000}"/>
    <cellStyle name="Comma 2 6 9" xfId="4022" xr:uid="{00000000-0005-0000-0000-00000F230000}"/>
    <cellStyle name="Comma 2 7" xfId="4023" xr:uid="{00000000-0005-0000-0000-000010230000}"/>
    <cellStyle name="Comma 2 7 10" xfId="4024" xr:uid="{00000000-0005-0000-0000-000011230000}"/>
    <cellStyle name="Comma 2 7 10 2" xfId="4025" xr:uid="{00000000-0005-0000-0000-000012230000}"/>
    <cellStyle name="Comma 2 7 10 2 2" xfId="4026" xr:uid="{00000000-0005-0000-0000-000013230000}"/>
    <cellStyle name="Comma 2 7 10 2 2 2" xfId="4027" xr:uid="{00000000-0005-0000-0000-000014230000}"/>
    <cellStyle name="Comma 2 7 10 2 2 2 2" xfId="4028" xr:uid="{00000000-0005-0000-0000-000015230000}"/>
    <cellStyle name="Comma 2 7 10 2 2 3" xfId="4029" xr:uid="{00000000-0005-0000-0000-000016230000}"/>
    <cellStyle name="Comma 2 7 10 2 2 4" xfId="4030" xr:uid="{00000000-0005-0000-0000-000017230000}"/>
    <cellStyle name="Comma 2 7 10 2 3" xfId="4031" xr:uid="{00000000-0005-0000-0000-000018230000}"/>
    <cellStyle name="Comma 2 7 10 2 3 2" xfId="4032" xr:uid="{00000000-0005-0000-0000-000019230000}"/>
    <cellStyle name="Comma 2 7 10 2 4" xfId="4033" xr:uid="{00000000-0005-0000-0000-00001A230000}"/>
    <cellStyle name="Comma 2 7 10 2 5" xfId="4034" xr:uid="{00000000-0005-0000-0000-00001B230000}"/>
    <cellStyle name="Comma 2 7 10 3" xfId="4035" xr:uid="{00000000-0005-0000-0000-00001C230000}"/>
    <cellStyle name="Comma 2 7 11" xfId="4036" xr:uid="{00000000-0005-0000-0000-00001D230000}"/>
    <cellStyle name="Comma 2 7 11 2" xfId="4037" xr:uid="{00000000-0005-0000-0000-00001E230000}"/>
    <cellStyle name="Comma 2 7 11 2 2" xfId="4038" xr:uid="{00000000-0005-0000-0000-00001F230000}"/>
    <cellStyle name="Comma 2 7 11 2 2 2" xfId="4039" xr:uid="{00000000-0005-0000-0000-000020230000}"/>
    <cellStyle name="Comma 2 7 11 2 3" xfId="4040" xr:uid="{00000000-0005-0000-0000-000021230000}"/>
    <cellStyle name="Comma 2 7 11 2 4" xfId="4041" xr:uid="{00000000-0005-0000-0000-000022230000}"/>
    <cellStyle name="Comma 2 7 11 3" xfId="4042" xr:uid="{00000000-0005-0000-0000-000023230000}"/>
    <cellStyle name="Comma 2 7 11 3 2" xfId="4043" xr:uid="{00000000-0005-0000-0000-000024230000}"/>
    <cellStyle name="Comma 2 7 11 4" xfId="4044" xr:uid="{00000000-0005-0000-0000-000025230000}"/>
    <cellStyle name="Comma 2 7 11 5" xfId="4045" xr:uid="{00000000-0005-0000-0000-000026230000}"/>
    <cellStyle name="Comma 2 7 12" xfId="4046" xr:uid="{00000000-0005-0000-0000-000027230000}"/>
    <cellStyle name="Comma 2 7 12 2" xfId="4047" xr:uid="{00000000-0005-0000-0000-000028230000}"/>
    <cellStyle name="Comma 2 7 12 2 2" xfId="4048" xr:uid="{00000000-0005-0000-0000-000029230000}"/>
    <cellStyle name="Comma 2 7 12 3" xfId="4049" xr:uid="{00000000-0005-0000-0000-00002A230000}"/>
    <cellStyle name="Comma 2 7 13" xfId="4050" xr:uid="{00000000-0005-0000-0000-00002B230000}"/>
    <cellStyle name="Comma 2 7 13 2" xfId="4051" xr:uid="{00000000-0005-0000-0000-00002C230000}"/>
    <cellStyle name="Comma 2 7 13 2 2" xfId="4052" xr:uid="{00000000-0005-0000-0000-00002D230000}"/>
    <cellStyle name="Comma 2 7 13 3" xfId="4053" xr:uid="{00000000-0005-0000-0000-00002E230000}"/>
    <cellStyle name="Comma 2 7 14" xfId="4054" xr:uid="{00000000-0005-0000-0000-00002F230000}"/>
    <cellStyle name="Comma 2 7 14 2" xfId="4055" xr:uid="{00000000-0005-0000-0000-000030230000}"/>
    <cellStyle name="Comma 2 7 14 2 2" xfId="4056" xr:uid="{00000000-0005-0000-0000-000031230000}"/>
    <cellStyle name="Comma 2 7 14 3" xfId="4057" xr:uid="{00000000-0005-0000-0000-000032230000}"/>
    <cellStyle name="Comma 2 7 15" xfId="4058" xr:uid="{00000000-0005-0000-0000-000033230000}"/>
    <cellStyle name="Comma 2 7 15 2" xfId="4059" xr:uid="{00000000-0005-0000-0000-000034230000}"/>
    <cellStyle name="Comma 2 7 15 2 2" xfId="4060" xr:uid="{00000000-0005-0000-0000-000035230000}"/>
    <cellStyle name="Comma 2 7 15 3" xfId="4061" xr:uid="{00000000-0005-0000-0000-000036230000}"/>
    <cellStyle name="Comma 2 7 16" xfId="4062" xr:uid="{00000000-0005-0000-0000-000037230000}"/>
    <cellStyle name="Comma 2 7 16 2" xfId="4063" xr:uid="{00000000-0005-0000-0000-000038230000}"/>
    <cellStyle name="Comma 2 7 16 2 2" xfId="4064" xr:uid="{00000000-0005-0000-0000-000039230000}"/>
    <cellStyle name="Comma 2 7 16 3" xfId="4065" xr:uid="{00000000-0005-0000-0000-00003A230000}"/>
    <cellStyle name="Comma 2 7 17" xfId="4066" xr:uid="{00000000-0005-0000-0000-00003B230000}"/>
    <cellStyle name="Comma 2 7 17 2" xfId="4067" xr:uid="{00000000-0005-0000-0000-00003C230000}"/>
    <cellStyle name="Comma 2 7 18" xfId="4068" xr:uid="{00000000-0005-0000-0000-00003D230000}"/>
    <cellStyle name="Comma 2 7 19" xfId="4069" xr:uid="{00000000-0005-0000-0000-00003E230000}"/>
    <cellStyle name="Comma 2 7 2" xfId="4070" xr:uid="{00000000-0005-0000-0000-00003F230000}"/>
    <cellStyle name="Comma 2 7 3" xfId="4071" xr:uid="{00000000-0005-0000-0000-000040230000}"/>
    <cellStyle name="Comma 2 7 4" xfId="4072" xr:uid="{00000000-0005-0000-0000-000041230000}"/>
    <cellStyle name="Comma 2 7 5" xfId="4073" xr:uid="{00000000-0005-0000-0000-000042230000}"/>
    <cellStyle name="Comma 2 7 6" xfId="4074" xr:uid="{00000000-0005-0000-0000-000043230000}"/>
    <cellStyle name="Comma 2 7 7" xfId="4075" xr:uid="{00000000-0005-0000-0000-000044230000}"/>
    <cellStyle name="Comma 2 7 8" xfId="4076" xr:uid="{00000000-0005-0000-0000-000045230000}"/>
    <cellStyle name="Comma 2 7 9" xfId="4077" xr:uid="{00000000-0005-0000-0000-000046230000}"/>
    <cellStyle name="Comma 2 8" xfId="4078" xr:uid="{00000000-0005-0000-0000-000047230000}"/>
    <cellStyle name="Comma 2 8 10" xfId="4079" xr:uid="{00000000-0005-0000-0000-000048230000}"/>
    <cellStyle name="Comma 2 8 10 10" xfId="4080" xr:uid="{00000000-0005-0000-0000-000049230000}"/>
    <cellStyle name="Comma 2 8 10 2" xfId="4081" xr:uid="{00000000-0005-0000-0000-00004A230000}"/>
    <cellStyle name="Comma 2 8 10 2 2" xfId="4082" xr:uid="{00000000-0005-0000-0000-00004B230000}"/>
    <cellStyle name="Comma 2 8 10 2 2 2" xfId="4083" xr:uid="{00000000-0005-0000-0000-00004C230000}"/>
    <cellStyle name="Comma 2 8 10 2 2 2 2" xfId="4084" xr:uid="{00000000-0005-0000-0000-00004D230000}"/>
    <cellStyle name="Comma 2 8 10 2 2 3" xfId="4085" xr:uid="{00000000-0005-0000-0000-00004E230000}"/>
    <cellStyle name="Comma 2 8 10 2 2 4" xfId="4086" xr:uid="{00000000-0005-0000-0000-00004F230000}"/>
    <cellStyle name="Comma 2 8 10 2 3" xfId="4087" xr:uid="{00000000-0005-0000-0000-000050230000}"/>
    <cellStyle name="Comma 2 8 10 2 3 2" xfId="4088" xr:uid="{00000000-0005-0000-0000-000051230000}"/>
    <cellStyle name="Comma 2 8 10 2 4" xfId="4089" xr:uid="{00000000-0005-0000-0000-000052230000}"/>
    <cellStyle name="Comma 2 8 10 2 5" xfId="4090" xr:uid="{00000000-0005-0000-0000-000053230000}"/>
    <cellStyle name="Comma 2 8 10 3" xfId="4091" xr:uid="{00000000-0005-0000-0000-000054230000}"/>
    <cellStyle name="Comma 2 8 10 4" xfId="4092" xr:uid="{00000000-0005-0000-0000-000055230000}"/>
    <cellStyle name="Comma 2 8 10 5" xfId="4093" xr:uid="{00000000-0005-0000-0000-000056230000}"/>
    <cellStyle name="Comma 2 8 10 6" xfId="4094" xr:uid="{00000000-0005-0000-0000-000057230000}"/>
    <cellStyle name="Comma 2 8 10 6 2" xfId="4095" xr:uid="{00000000-0005-0000-0000-000058230000}"/>
    <cellStyle name="Comma 2 8 10 6 2 2" xfId="4096" xr:uid="{00000000-0005-0000-0000-000059230000}"/>
    <cellStyle name="Comma 2 8 10 6 3" xfId="4097" xr:uid="{00000000-0005-0000-0000-00005A230000}"/>
    <cellStyle name="Comma 2 8 10 7" xfId="4098" xr:uid="{00000000-0005-0000-0000-00005B230000}"/>
    <cellStyle name="Comma 2 8 10 7 2" xfId="4099" xr:uid="{00000000-0005-0000-0000-00005C230000}"/>
    <cellStyle name="Comma 2 8 10 7 2 2" xfId="4100" xr:uid="{00000000-0005-0000-0000-00005D230000}"/>
    <cellStyle name="Comma 2 8 10 7 3" xfId="4101" xr:uid="{00000000-0005-0000-0000-00005E230000}"/>
    <cellStyle name="Comma 2 8 10 8" xfId="4102" xr:uid="{00000000-0005-0000-0000-00005F230000}"/>
    <cellStyle name="Comma 2 8 10 8 2" xfId="4103" xr:uid="{00000000-0005-0000-0000-000060230000}"/>
    <cellStyle name="Comma 2 8 10 9" xfId="4104" xr:uid="{00000000-0005-0000-0000-000061230000}"/>
    <cellStyle name="Comma 2 8 11" xfId="4105" xr:uid="{00000000-0005-0000-0000-000062230000}"/>
    <cellStyle name="Comma 2 8 11 10" xfId="4106" xr:uid="{00000000-0005-0000-0000-000063230000}"/>
    <cellStyle name="Comma 2 8 11 2" xfId="4107" xr:uid="{00000000-0005-0000-0000-000064230000}"/>
    <cellStyle name="Comma 2 8 11 2 2" xfId="4108" xr:uid="{00000000-0005-0000-0000-000065230000}"/>
    <cellStyle name="Comma 2 8 11 2 2 2" xfId="4109" xr:uid="{00000000-0005-0000-0000-000066230000}"/>
    <cellStyle name="Comma 2 8 11 2 2 2 2" xfId="4110" xr:uid="{00000000-0005-0000-0000-000067230000}"/>
    <cellStyle name="Comma 2 8 11 2 2 3" xfId="4111" xr:uid="{00000000-0005-0000-0000-000068230000}"/>
    <cellStyle name="Comma 2 8 11 2 2 4" xfId="4112" xr:uid="{00000000-0005-0000-0000-000069230000}"/>
    <cellStyle name="Comma 2 8 11 2 3" xfId="4113" xr:uid="{00000000-0005-0000-0000-00006A230000}"/>
    <cellStyle name="Comma 2 8 11 2 3 2" xfId="4114" xr:uid="{00000000-0005-0000-0000-00006B230000}"/>
    <cellStyle name="Comma 2 8 11 2 4" xfId="4115" xr:uid="{00000000-0005-0000-0000-00006C230000}"/>
    <cellStyle name="Comma 2 8 11 2 5" xfId="4116" xr:uid="{00000000-0005-0000-0000-00006D230000}"/>
    <cellStyle name="Comma 2 8 11 3" xfId="4117" xr:uid="{00000000-0005-0000-0000-00006E230000}"/>
    <cellStyle name="Comma 2 8 11 4" xfId="4118" xr:uid="{00000000-0005-0000-0000-00006F230000}"/>
    <cellStyle name="Comma 2 8 11 5" xfId="4119" xr:uid="{00000000-0005-0000-0000-000070230000}"/>
    <cellStyle name="Comma 2 8 11 6" xfId="4120" xr:uid="{00000000-0005-0000-0000-000071230000}"/>
    <cellStyle name="Comma 2 8 11 6 2" xfId="4121" xr:uid="{00000000-0005-0000-0000-000072230000}"/>
    <cellStyle name="Comma 2 8 11 6 2 2" xfId="4122" xr:uid="{00000000-0005-0000-0000-000073230000}"/>
    <cellStyle name="Comma 2 8 11 6 3" xfId="4123" xr:uid="{00000000-0005-0000-0000-000074230000}"/>
    <cellStyle name="Comma 2 8 11 7" xfId="4124" xr:uid="{00000000-0005-0000-0000-000075230000}"/>
    <cellStyle name="Comma 2 8 11 7 2" xfId="4125" xr:uid="{00000000-0005-0000-0000-000076230000}"/>
    <cellStyle name="Comma 2 8 11 7 2 2" xfId="4126" xr:uid="{00000000-0005-0000-0000-000077230000}"/>
    <cellStyle name="Comma 2 8 11 7 3" xfId="4127" xr:uid="{00000000-0005-0000-0000-000078230000}"/>
    <cellStyle name="Comma 2 8 11 8" xfId="4128" xr:uid="{00000000-0005-0000-0000-000079230000}"/>
    <cellStyle name="Comma 2 8 11 8 2" xfId="4129" xr:uid="{00000000-0005-0000-0000-00007A230000}"/>
    <cellStyle name="Comma 2 8 11 9" xfId="4130" xr:uid="{00000000-0005-0000-0000-00007B230000}"/>
    <cellStyle name="Comma 2 8 12" xfId="4131" xr:uid="{00000000-0005-0000-0000-00007C230000}"/>
    <cellStyle name="Comma 2 8 12 10" xfId="4132" xr:uid="{00000000-0005-0000-0000-00007D230000}"/>
    <cellStyle name="Comma 2 8 12 2" xfId="4133" xr:uid="{00000000-0005-0000-0000-00007E230000}"/>
    <cellStyle name="Comma 2 8 12 2 2" xfId="4134" xr:uid="{00000000-0005-0000-0000-00007F230000}"/>
    <cellStyle name="Comma 2 8 12 2 2 2" xfId="4135" xr:uid="{00000000-0005-0000-0000-000080230000}"/>
    <cellStyle name="Comma 2 8 12 2 2 2 2" xfId="4136" xr:uid="{00000000-0005-0000-0000-000081230000}"/>
    <cellStyle name="Comma 2 8 12 2 2 3" xfId="4137" xr:uid="{00000000-0005-0000-0000-000082230000}"/>
    <cellStyle name="Comma 2 8 12 2 2 4" xfId="4138" xr:uid="{00000000-0005-0000-0000-000083230000}"/>
    <cellStyle name="Comma 2 8 12 2 3" xfId="4139" xr:uid="{00000000-0005-0000-0000-000084230000}"/>
    <cellStyle name="Comma 2 8 12 2 3 2" xfId="4140" xr:uid="{00000000-0005-0000-0000-000085230000}"/>
    <cellStyle name="Comma 2 8 12 2 4" xfId="4141" xr:uid="{00000000-0005-0000-0000-000086230000}"/>
    <cellStyle name="Comma 2 8 12 2 5" xfId="4142" xr:uid="{00000000-0005-0000-0000-000087230000}"/>
    <cellStyle name="Comma 2 8 12 3" xfId="4143" xr:uid="{00000000-0005-0000-0000-000088230000}"/>
    <cellStyle name="Comma 2 8 12 4" xfId="4144" xr:uid="{00000000-0005-0000-0000-000089230000}"/>
    <cellStyle name="Comma 2 8 12 5" xfId="4145" xr:uid="{00000000-0005-0000-0000-00008A230000}"/>
    <cellStyle name="Comma 2 8 12 6" xfId="4146" xr:uid="{00000000-0005-0000-0000-00008B230000}"/>
    <cellStyle name="Comma 2 8 12 6 2" xfId="4147" xr:uid="{00000000-0005-0000-0000-00008C230000}"/>
    <cellStyle name="Comma 2 8 12 6 2 2" xfId="4148" xr:uid="{00000000-0005-0000-0000-00008D230000}"/>
    <cellStyle name="Comma 2 8 12 6 3" xfId="4149" xr:uid="{00000000-0005-0000-0000-00008E230000}"/>
    <cellStyle name="Comma 2 8 12 7" xfId="4150" xr:uid="{00000000-0005-0000-0000-00008F230000}"/>
    <cellStyle name="Comma 2 8 12 7 2" xfId="4151" xr:uid="{00000000-0005-0000-0000-000090230000}"/>
    <cellStyle name="Comma 2 8 12 7 2 2" xfId="4152" xr:uid="{00000000-0005-0000-0000-000091230000}"/>
    <cellStyle name="Comma 2 8 12 7 3" xfId="4153" xr:uid="{00000000-0005-0000-0000-000092230000}"/>
    <cellStyle name="Comma 2 8 12 8" xfId="4154" xr:uid="{00000000-0005-0000-0000-000093230000}"/>
    <cellStyle name="Comma 2 8 12 8 2" xfId="4155" xr:uid="{00000000-0005-0000-0000-000094230000}"/>
    <cellStyle name="Comma 2 8 12 9" xfId="4156" xr:uid="{00000000-0005-0000-0000-000095230000}"/>
    <cellStyle name="Comma 2 8 13" xfId="4157" xr:uid="{00000000-0005-0000-0000-000096230000}"/>
    <cellStyle name="Comma 2 8 14" xfId="4158" xr:uid="{00000000-0005-0000-0000-000097230000}"/>
    <cellStyle name="Comma 2 8 14 2" xfId="4159" xr:uid="{00000000-0005-0000-0000-000098230000}"/>
    <cellStyle name="Comma 2 8 14 2 2" xfId="4160" xr:uid="{00000000-0005-0000-0000-000099230000}"/>
    <cellStyle name="Comma 2 8 14 2 2 2" xfId="4161" xr:uid="{00000000-0005-0000-0000-00009A230000}"/>
    <cellStyle name="Comma 2 8 14 2 2 2 2" xfId="4162" xr:uid="{00000000-0005-0000-0000-00009B230000}"/>
    <cellStyle name="Comma 2 8 14 2 2 3" xfId="4163" xr:uid="{00000000-0005-0000-0000-00009C230000}"/>
    <cellStyle name="Comma 2 8 14 2 2 4" xfId="4164" xr:uid="{00000000-0005-0000-0000-00009D230000}"/>
    <cellStyle name="Comma 2 8 14 2 3" xfId="4165" xr:uid="{00000000-0005-0000-0000-00009E230000}"/>
    <cellStyle name="Comma 2 8 14 2 3 2" xfId="4166" xr:uid="{00000000-0005-0000-0000-00009F230000}"/>
    <cellStyle name="Comma 2 8 14 2 4" xfId="4167" xr:uid="{00000000-0005-0000-0000-0000A0230000}"/>
    <cellStyle name="Comma 2 8 14 2 5" xfId="4168" xr:uid="{00000000-0005-0000-0000-0000A1230000}"/>
    <cellStyle name="Comma 2 8 14 3" xfId="4169" xr:uid="{00000000-0005-0000-0000-0000A2230000}"/>
    <cellStyle name="Comma 2 8 15" xfId="4170" xr:uid="{00000000-0005-0000-0000-0000A3230000}"/>
    <cellStyle name="Comma 2 8 15 2" xfId="4171" xr:uid="{00000000-0005-0000-0000-0000A4230000}"/>
    <cellStyle name="Comma 2 8 15 2 2" xfId="4172" xr:uid="{00000000-0005-0000-0000-0000A5230000}"/>
    <cellStyle name="Comma 2 8 15 2 2 2" xfId="4173" xr:uid="{00000000-0005-0000-0000-0000A6230000}"/>
    <cellStyle name="Comma 2 8 15 2 3" xfId="4174" xr:uid="{00000000-0005-0000-0000-0000A7230000}"/>
    <cellStyle name="Comma 2 8 15 2 4" xfId="4175" xr:uid="{00000000-0005-0000-0000-0000A8230000}"/>
    <cellStyle name="Comma 2 8 15 3" xfId="4176" xr:uid="{00000000-0005-0000-0000-0000A9230000}"/>
    <cellStyle name="Comma 2 8 15 3 2" xfId="4177" xr:uid="{00000000-0005-0000-0000-0000AA230000}"/>
    <cellStyle name="Comma 2 8 15 4" xfId="4178" xr:uid="{00000000-0005-0000-0000-0000AB230000}"/>
    <cellStyle name="Comma 2 8 15 5" xfId="4179" xr:uid="{00000000-0005-0000-0000-0000AC230000}"/>
    <cellStyle name="Comma 2 8 16" xfId="4180" xr:uid="{00000000-0005-0000-0000-0000AD230000}"/>
    <cellStyle name="Comma 2 8 16 2" xfId="4181" xr:uid="{00000000-0005-0000-0000-0000AE230000}"/>
    <cellStyle name="Comma 2 8 16 2 2" xfId="4182" xr:uid="{00000000-0005-0000-0000-0000AF230000}"/>
    <cellStyle name="Comma 2 8 16 3" xfId="4183" xr:uid="{00000000-0005-0000-0000-0000B0230000}"/>
    <cellStyle name="Comma 2 8 17" xfId="4184" xr:uid="{00000000-0005-0000-0000-0000B1230000}"/>
    <cellStyle name="Comma 2 8 17 2" xfId="4185" xr:uid="{00000000-0005-0000-0000-0000B2230000}"/>
    <cellStyle name="Comma 2 8 17 2 2" xfId="4186" xr:uid="{00000000-0005-0000-0000-0000B3230000}"/>
    <cellStyle name="Comma 2 8 17 3" xfId="4187" xr:uid="{00000000-0005-0000-0000-0000B4230000}"/>
    <cellStyle name="Comma 2 8 18" xfId="4188" xr:uid="{00000000-0005-0000-0000-0000B5230000}"/>
    <cellStyle name="Comma 2 8 18 2" xfId="4189" xr:uid="{00000000-0005-0000-0000-0000B6230000}"/>
    <cellStyle name="Comma 2 8 19" xfId="4190" xr:uid="{00000000-0005-0000-0000-0000B7230000}"/>
    <cellStyle name="Comma 2 8 2" xfId="4191" xr:uid="{00000000-0005-0000-0000-0000B8230000}"/>
    <cellStyle name="Comma 2 8 2 10" xfId="4192" xr:uid="{00000000-0005-0000-0000-0000B9230000}"/>
    <cellStyle name="Comma 2 8 2 2" xfId="4193" xr:uid="{00000000-0005-0000-0000-0000BA230000}"/>
    <cellStyle name="Comma 2 8 2 2 2" xfId="4194" xr:uid="{00000000-0005-0000-0000-0000BB230000}"/>
    <cellStyle name="Comma 2 8 2 2 2 2" xfId="4195" xr:uid="{00000000-0005-0000-0000-0000BC230000}"/>
    <cellStyle name="Comma 2 8 2 2 2 2 2" xfId="4196" xr:uid="{00000000-0005-0000-0000-0000BD230000}"/>
    <cellStyle name="Comma 2 8 2 2 2 3" xfId="4197" xr:uid="{00000000-0005-0000-0000-0000BE230000}"/>
    <cellStyle name="Comma 2 8 2 2 2 4" xfId="4198" xr:uid="{00000000-0005-0000-0000-0000BF230000}"/>
    <cellStyle name="Comma 2 8 2 2 3" xfId="4199" xr:uid="{00000000-0005-0000-0000-0000C0230000}"/>
    <cellStyle name="Comma 2 8 2 2 3 2" xfId="4200" xr:uid="{00000000-0005-0000-0000-0000C1230000}"/>
    <cellStyle name="Comma 2 8 2 2 4" xfId="4201" xr:uid="{00000000-0005-0000-0000-0000C2230000}"/>
    <cellStyle name="Comma 2 8 2 2 5" xfId="4202" xr:uid="{00000000-0005-0000-0000-0000C3230000}"/>
    <cellStyle name="Comma 2 8 2 3" xfId="4203" xr:uid="{00000000-0005-0000-0000-0000C4230000}"/>
    <cellStyle name="Comma 2 8 2 4" xfId="4204" xr:uid="{00000000-0005-0000-0000-0000C5230000}"/>
    <cellStyle name="Comma 2 8 2 5" xfId="4205" xr:uid="{00000000-0005-0000-0000-0000C6230000}"/>
    <cellStyle name="Comma 2 8 2 6" xfId="4206" xr:uid="{00000000-0005-0000-0000-0000C7230000}"/>
    <cellStyle name="Comma 2 8 2 6 2" xfId="4207" xr:uid="{00000000-0005-0000-0000-0000C8230000}"/>
    <cellStyle name="Comma 2 8 2 6 2 2" xfId="4208" xr:uid="{00000000-0005-0000-0000-0000C9230000}"/>
    <cellStyle name="Comma 2 8 2 6 3" xfId="4209" xr:uid="{00000000-0005-0000-0000-0000CA230000}"/>
    <cellStyle name="Comma 2 8 2 7" xfId="4210" xr:uid="{00000000-0005-0000-0000-0000CB230000}"/>
    <cellStyle name="Comma 2 8 2 7 2" xfId="4211" xr:uid="{00000000-0005-0000-0000-0000CC230000}"/>
    <cellStyle name="Comma 2 8 2 7 2 2" xfId="4212" xr:uid="{00000000-0005-0000-0000-0000CD230000}"/>
    <cellStyle name="Comma 2 8 2 7 3" xfId="4213" xr:uid="{00000000-0005-0000-0000-0000CE230000}"/>
    <cellStyle name="Comma 2 8 2 8" xfId="4214" xr:uid="{00000000-0005-0000-0000-0000CF230000}"/>
    <cellStyle name="Comma 2 8 2 8 2" xfId="4215" xr:uid="{00000000-0005-0000-0000-0000D0230000}"/>
    <cellStyle name="Comma 2 8 2 9" xfId="4216" xr:uid="{00000000-0005-0000-0000-0000D1230000}"/>
    <cellStyle name="Comma 2 8 20" xfId="4217" xr:uid="{00000000-0005-0000-0000-0000D2230000}"/>
    <cellStyle name="Comma 2 8 3" xfId="4218" xr:uid="{00000000-0005-0000-0000-0000D3230000}"/>
    <cellStyle name="Comma 2 8 3 10" xfId="4219" xr:uid="{00000000-0005-0000-0000-0000D4230000}"/>
    <cellStyle name="Comma 2 8 3 2" xfId="4220" xr:uid="{00000000-0005-0000-0000-0000D5230000}"/>
    <cellStyle name="Comma 2 8 3 2 2" xfId="4221" xr:uid="{00000000-0005-0000-0000-0000D6230000}"/>
    <cellStyle name="Comma 2 8 3 2 2 2" xfId="4222" xr:uid="{00000000-0005-0000-0000-0000D7230000}"/>
    <cellStyle name="Comma 2 8 3 2 2 2 2" xfId="4223" xr:uid="{00000000-0005-0000-0000-0000D8230000}"/>
    <cellStyle name="Comma 2 8 3 2 2 3" xfId="4224" xr:uid="{00000000-0005-0000-0000-0000D9230000}"/>
    <cellStyle name="Comma 2 8 3 2 2 4" xfId="4225" xr:uid="{00000000-0005-0000-0000-0000DA230000}"/>
    <cellStyle name="Comma 2 8 3 2 3" xfId="4226" xr:uid="{00000000-0005-0000-0000-0000DB230000}"/>
    <cellStyle name="Comma 2 8 3 2 3 2" xfId="4227" xr:uid="{00000000-0005-0000-0000-0000DC230000}"/>
    <cellStyle name="Comma 2 8 3 2 4" xfId="4228" xr:uid="{00000000-0005-0000-0000-0000DD230000}"/>
    <cellStyle name="Comma 2 8 3 2 5" xfId="4229" xr:uid="{00000000-0005-0000-0000-0000DE230000}"/>
    <cellStyle name="Comma 2 8 3 3" xfId="4230" xr:uid="{00000000-0005-0000-0000-0000DF230000}"/>
    <cellStyle name="Comma 2 8 3 4" xfId="4231" xr:uid="{00000000-0005-0000-0000-0000E0230000}"/>
    <cellStyle name="Comma 2 8 3 5" xfId="4232" xr:uid="{00000000-0005-0000-0000-0000E1230000}"/>
    <cellStyle name="Comma 2 8 3 6" xfId="4233" xr:uid="{00000000-0005-0000-0000-0000E2230000}"/>
    <cellStyle name="Comma 2 8 3 6 2" xfId="4234" xr:uid="{00000000-0005-0000-0000-0000E3230000}"/>
    <cellStyle name="Comma 2 8 3 6 2 2" xfId="4235" xr:uid="{00000000-0005-0000-0000-0000E4230000}"/>
    <cellStyle name="Comma 2 8 3 6 3" xfId="4236" xr:uid="{00000000-0005-0000-0000-0000E5230000}"/>
    <cellStyle name="Comma 2 8 3 7" xfId="4237" xr:uid="{00000000-0005-0000-0000-0000E6230000}"/>
    <cellStyle name="Comma 2 8 3 7 2" xfId="4238" xr:uid="{00000000-0005-0000-0000-0000E7230000}"/>
    <cellStyle name="Comma 2 8 3 7 2 2" xfId="4239" xr:uid="{00000000-0005-0000-0000-0000E8230000}"/>
    <cellStyle name="Comma 2 8 3 7 3" xfId="4240" xr:uid="{00000000-0005-0000-0000-0000E9230000}"/>
    <cellStyle name="Comma 2 8 3 8" xfId="4241" xr:uid="{00000000-0005-0000-0000-0000EA230000}"/>
    <cellStyle name="Comma 2 8 3 8 2" xfId="4242" xr:uid="{00000000-0005-0000-0000-0000EB230000}"/>
    <cellStyle name="Comma 2 8 3 9" xfId="4243" xr:uid="{00000000-0005-0000-0000-0000EC230000}"/>
    <cellStyle name="Comma 2 8 4" xfId="4244" xr:uid="{00000000-0005-0000-0000-0000ED230000}"/>
    <cellStyle name="Comma 2 8 4 10" xfId="4245" xr:uid="{00000000-0005-0000-0000-0000EE230000}"/>
    <cellStyle name="Comma 2 8 4 2" xfId="4246" xr:uid="{00000000-0005-0000-0000-0000EF230000}"/>
    <cellStyle name="Comma 2 8 4 2 2" xfId="4247" xr:uid="{00000000-0005-0000-0000-0000F0230000}"/>
    <cellStyle name="Comma 2 8 4 2 2 2" xfId="4248" xr:uid="{00000000-0005-0000-0000-0000F1230000}"/>
    <cellStyle name="Comma 2 8 4 2 2 2 2" xfId="4249" xr:uid="{00000000-0005-0000-0000-0000F2230000}"/>
    <cellStyle name="Comma 2 8 4 2 2 3" xfId="4250" xr:uid="{00000000-0005-0000-0000-0000F3230000}"/>
    <cellStyle name="Comma 2 8 4 2 2 4" xfId="4251" xr:uid="{00000000-0005-0000-0000-0000F4230000}"/>
    <cellStyle name="Comma 2 8 4 2 3" xfId="4252" xr:uid="{00000000-0005-0000-0000-0000F5230000}"/>
    <cellStyle name="Comma 2 8 4 2 3 2" xfId="4253" xr:uid="{00000000-0005-0000-0000-0000F6230000}"/>
    <cellStyle name="Comma 2 8 4 2 4" xfId="4254" xr:uid="{00000000-0005-0000-0000-0000F7230000}"/>
    <cellStyle name="Comma 2 8 4 2 5" xfId="4255" xr:uid="{00000000-0005-0000-0000-0000F8230000}"/>
    <cellStyle name="Comma 2 8 4 3" xfId="4256" xr:uid="{00000000-0005-0000-0000-0000F9230000}"/>
    <cellStyle name="Comma 2 8 4 4" xfId="4257" xr:uid="{00000000-0005-0000-0000-0000FA230000}"/>
    <cellStyle name="Comma 2 8 4 5" xfId="4258" xr:uid="{00000000-0005-0000-0000-0000FB230000}"/>
    <cellStyle name="Comma 2 8 4 6" xfId="4259" xr:uid="{00000000-0005-0000-0000-0000FC230000}"/>
    <cellStyle name="Comma 2 8 4 6 2" xfId="4260" xr:uid="{00000000-0005-0000-0000-0000FD230000}"/>
    <cellStyle name="Comma 2 8 4 6 2 2" xfId="4261" xr:uid="{00000000-0005-0000-0000-0000FE230000}"/>
    <cellStyle name="Comma 2 8 4 6 3" xfId="4262" xr:uid="{00000000-0005-0000-0000-0000FF230000}"/>
    <cellStyle name="Comma 2 8 4 7" xfId="4263" xr:uid="{00000000-0005-0000-0000-000000240000}"/>
    <cellStyle name="Comma 2 8 4 7 2" xfId="4264" xr:uid="{00000000-0005-0000-0000-000001240000}"/>
    <cellStyle name="Comma 2 8 4 7 2 2" xfId="4265" xr:uid="{00000000-0005-0000-0000-000002240000}"/>
    <cellStyle name="Comma 2 8 4 7 3" xfId="4266" xr:uid="{00000000-0005-0000-0000-000003240000}"/>
    <cellStyle name="Comma 2 8 4 8" xfId="4267" xr:uid="{00000000-0005-0000-0000-000004240000}"/>
    <cellStyle name="Comma 2 8 4 8 2" xfId="4268" xr:uid="{00000000-0005-0000-0000-000005240000}"/>
    <cellStyle name="Comma 2 8 4 9" xfId="4269" xr:uid="{00000000-0005-0000-0000-000006240000}"/>
    <cellStyle name="Comma 2 8 5" xfId="4270" xr:uid="{00000000-0005-0000-0000-000007240000}"/>
    <cellStyle name="Comma 2 8 5 10" xfId="4271" xr:uid="{00000000-0005-0000-0000-000008240000}"/>
    <cellStyle name="Comma 2 8 5 2" xfId="4272" xr:uid="{00000000-0005-0000-0000-000009240000}"/>
    <cellStyle name="Comma 2 8 5 2 2" xfId="4273" xr:uid="{00000000-0005-0000-0000-00000A240000}"/>
    <cellStyle name="Comma 2 8 5 2 2 2" xfId="4274" xr:uid="{00000000-0005-0000-0000-00000B240000}"/>
    <cellStyle name="Comma 2 8 5 2 2 2 2" xfId="4275" xr:uid="{00000000-0005-0000-0000-00000C240000}"/>
    <cellStyle name="Comma 2 8 5 2 2 3" xfId="4276" xr:uid="{00000000-0005-0000-0000-00000D240000}"/>
    <cellStyle name="Comma 2 8 5 2 2 4" xfId="4277" xr:uid="{00000000-0005-0000-0000-00000E240000}"/>
    <cellStyle name="Comma 2 8 5 2 3" xfId="4278" xr:uid="{00000000-0005-0000-0000-00000F240000}"/>
    <cellStyle name="Comma 2 8 5 2 3 2" xfId="4279" xr:uid="{00000000-0005-0000-0000-000010240000}"/>
    <cellStyle name="Comma 2 8 5 2 4" xfId="4280" xr:uid="{00000000-0005-0000-0000-000011240000}"/>
    <cellStyle name="Comma 2 8 5 2 5" xfId="4281" xr:uid="{00000000-0005-0000-0000-000012240000}"/>
    <cellStyle name="Comma 2 8 5 3" xfId="4282" xr:uid="{00000000-0005-0000-0000-000013240000}"/>
    <cellStyle name="Comma 2 8 5 4" xfId="4283" xr:uid="{00000000-0005-0000-0000-000014240000}"/>
    <cellStyle name="Comma 2 8 5 5" xfId="4284" xr:uid="{00000000-0005-0000-0000-000015240000}"/>
    <cellStyle name="Comma 2 8 5 6" xfId="4285" xr:uid="{00000000-0005-0000-0000-000016240000}"/>
    <cellStyle name="Comma 2 8 5 6 2" xfId="4286" xr:uid="{00000000-0005-0000-0000-000017240000}"/>
    <cellStyle name="Comma 2 8 5 6 2 2" xfId="4287" xr:uid="{00000000-0005-0000-0000-000018240000}"/>
    <cellStyle name="Comma 2 8 5 6 3" xfId="4288" xr:uid="{00000000-0005-0000-0000-000019240000}"/>
    <cellStyle name="Comma 2 8 5 7" xfId="4289" xr:uid="{00000000-0005-0000-0000-00001A240000}"/>
    <cellStyle name="Comma 2 8 5 7 2" xfId="4290" xr:uid="{00000000-0005-0000-0000-00001B240000}"/>
    <cellStyle name="Comma 2 8 5 7 2 2" xfId="4291" xr:uid="{00000000-0005-0000-0000-00001C240000}"/>
    <cellStyle name="Comma 2 8 5 7 3" xfId="4292" xr:uid="{00000000-0005-0000-0000-00001D240000}"/>
    <cellStyle name="Comma 2 8 5 8" xfId="4293" xr:uid="{00000000-0005-0000-0000-00001E240000}"/>
    <cellStyle name="Comma 2 8 5 8 2" xfId="4294" xr:uid="{00000000-0005-0000-0000-00001F240000}"/>
    <cellStyle name="Comma 2 8 5 9" xfId="4295" xr:uid="{00000000-0005-0000-0000-000020240000}"/>
    <cellStyle name="Comma 2 8 6" xfId="4296" xr:uid="{00000000-0005-0000-0000-000021240000}"/>
    <cellStyle name="Comma 2 8 6 10" xfId="4297" xr:uid="{00000000-0005-0000-0000-000022240000}"/>
    <cellStyle name="Comma 2 8 6 2" xfId="4298" xr:uid="{00000000-0005-0000-0000-000023240000}"/>
    <cellStyle name="Comma 2 8 6 2 2" xfId="4299" xr:uid="{00000000-0005-0000-0000-000024240000}"/>
    <cellStyle name="Comma 2 8 6 2 2 2" xfId="4300" xr:uid="{00000000-0005-0000-0000-000025240000}"/>
    <cellStyle name="Comma 2 8 6 2 2 2 2" xfId="4301" xr:uid="{00000000-0005-0000-0000-000026240000}"/>
    <cellStyle name="Comma 2 8 6 2 2 3" xfId="4302" xr:uid="{00000000-0005-0000-0000-000027240000}"/>
    <cellStyle name="Comma 2 8 6 2 2 4" xfId="4303" xr:uid="{00000000-0005-0000-0000-000028240000}"/>
    <cellStyle name="Comma 2 8 6 2 3" xfId="4304" xr:uid="{00000000-0005-0000-0000-000029240000}"/>
    <cellStyle name="Comma 2 8 6 2 3 2" xfId="4305" xr:uid="{00000000-0005-0000-0000-00002A240000}"/>
    <cellStyle name="Comma 2 8 6 2 4" xfId="4306" xr:uid="{00000000-0005-0000-0000-00002B240000}"/>
    <cellStyle name="Comma 2 8 6 2 5" xfId="4307" xr:uid="{00000000-0005-0000-0000-00002C240000}"/>
    <cellStyle name="Comma 2 8 6 3" xfId="4308" xr:uid="{00000000-0005-0000-0000-00002D240000}"/>
    <cellStyle name="Comma 2 8 6 4" xfId="4309" xr:uid="{00000000-0005-0000-0000-00002E240000}"/>
    <cellStyle name="Comma 2 8 6 5" xfId="4310" xr:uid="{00000000-0005-0000-0000-00002F240000}"/>
    <cellStyle name="Comma 2 8 6 6" xfId="4311" xr:uid="{00000000-0005-0000-0000-000030240000}"/>
    <cellStyle name="Comma 2 8 6 6 2" xfId="4312" xr:uid="{00000000-0005-0000-0000-000031240000}"/>
    <cellStyle name="Comma 2 8 6 6 2 2" xfId="4313" xr:uid="{00000000-0005-0000-0000-000032240000}"/>
    <cellStyle name="Comma 2 8 6 6 3" xfId="4314" xr:uid="{00000000-0005-0000-0000-000033240000}"/>
    <cellStyle name="Comma 2 8 6 7" xfId="4315" xr:uid="{00000000-0005-0000-0000-000034240000}"/>
    <cellStyle name="Comma 2 8 6 7 2" xfId="4316" xr:uid="{00000000-0005-0000-0000-000035240000}"/>
    <cellStyle name="Comma 2 8 6 7 2 2" xfId="4317" xr:uid="{00000000-0005-0000-0000-000036240000}"/>
    <cellStyle name="Comma 2 8 6 7 3" xfId="4318" xr:uid="{00000000-0005-0000-0000-000037240000}"/>
    <cellStyle name="Comma 2 8 6 8" xfId="4319" xr:uid="{00000000-0005-0000-0000-000038240000}"/>
    <cellStyle name="Comma 2 8 6 8 2" xfId="4320" xr:uid="{00000000-0005-0000-0000-000039240000}"/>
    <cellStyle name="Comma 2 8 6 9" xfId="4321" xr:uid="{00000000-0005-0000-0000-00003A240000}"/>
    <cellStyle name="Comma 2 8 7" xfId="4322" xr:uid="{00000000-0005-0000-0000-00003B240000}"/>
    <cellStyle name="Comma 2 8 7 10" xfId="4323" xr:uid="{00000000-0005-0000-0000-00003C240000}"/>
    <cellStyle name="Comma 2 8 7 2" xfId="4324" xr:uid="{00000000-0005-0000-0000-00003D240000}"/>
    <cellStyle name="Comma 2 8 7 2 2" xfId="4325" xr:uid="{00000000-0005-0000-0000-00003E240000}"/>
    <cellStyle name="Comma 2 8 7 2 2 2" xfId="4326" xr:uid="{00000000-0005-0000-0000-00003F240000}"/>
    <cellStyle name="Comma 2 8 7 2 2 2 2" xfId="4327" xr:uid="{00000000-0005-0000-0000-000040240000}"/>
    <cellStyle name="Comma 2 8 7 2 2 3" xfId="4328" xr:uid="{00000000-0005-0000-0000-000041240000}"/>
    <cellStyle name="Comma 2 8 7 2 2 4" xfId="4329" xr:uid="{00000000-0005-0000-0000-000042240000}"/>
    <cellStyle name="Comma 2 8 7 2 3" xfId="4330" xr:uid="{00000000-0005-0000-0000-000043240000}"/>
    <cellStyle name="Comma 2 8 7 2 3 2" xfId="4331" xr:uid="{00000000-0005-0000-0000-000044240000}"/>
    <cellStyle name="Comma 2 8 7 2 4" xfId="4332" xr:uid="{00000000-0005-0000-0000-000045240000}"/>
    <cellStyle name="Comma 2 8 7 2 5" xfId="4333" xr:uid="{00000000-0005-0000-0000-000046240000}"/>
    <cellStyle name="Comma 2 8 7 3" xfId="4334" xr:uid="{00000000-0005-0000-0000-000047240000}"/>
    <cellStyle name="Comma 2 8 7 4" xfId="4335" xr:uid="{00000000-0005-0000-0000-000048240000}"/>
    <cellStyle name="Comma 2 8 7 5" xfId="4336" xr:uid="{00000000-0005-0000-0000-000049240000}"/>
    <cellStyle name="Comma 2 8 7 6" xfId="4337" xr:uid="{00000000-0005-0000-0000-00004A240000}"/>
    <cellStyle name="Comma 2 8 7 6 2" xfId="4338" xr:uid="{00000000-0005-0000-0000-00004B240000}"/>
    <cellStyle name="Comma 2 8 7 6 2 2" xfId="4339" xr:uid="{00000000-0005-0000-0000-00004C240000}"/>
    <cellStyle name="Comma 2 8 7 6 3" xfId="4340" xr:uid="{00000000-0005-0000-0000-00004D240000}"/>
    <cellStyle name="Comma 2 8 7 7" xfId="4341" xr:uid="{00000000-0005-0000-0000-00004E240000}"/>
    <cellStyle name="Comma 2 8 7 7 2" xfId="4342" xr:uid="{00000000-0005-0000-0000-00004F240000}"/>
    <cellStyle name="Comma 2 8 7 7 2 2" xfId="4343" xr:uid="{00000000-0005-0000-0000-000050240000}"/>
    <cellStyle name="Comma 2 8 7 7 3" xfId="4344" xr:uid="{00000000-0005-0000-0000-000051240000}"/>
    <cellStyle name="Comma 2 8 7 8" xfId="4345" xr:uid="{00000000-0005-0000-0000-000052240000}"/>
    <cellStyle name="Comma 2 8 7 8 2" xfId="4346" xr:uid="{00000000-0005-0000-0000-000053240000}"/>
    <cellStyle name="Comma 2 8 7 9" xfId="4347" xr:uid="{00000000-0005-0000-0000-000054240000}"/>
    <cellStyle name="Comma 2 8 8" xfId="4348" xr:uid="{00000000-0005-0000-0000-000055240000}"/>
    <cellStyle name="Comma 2 8 8 10" xfId="4349" xr:uid="{00000000-0005-0000-0000-000056240000}"/>
    <cellStyle name="Comma 2 8 8 2" xfId="4350" xr:uid="{00000000-0005-0000-0000-000057240000}"/>
    <cellStyle name="Comma 2 8 8 2 2" xfId="4351" xr:uid="{00000000-0005-0000-0000-000058240000}"/>
    <cellStyle name="Comma 2 8 8 2 2 2" xfId="4352" xr:uid="{00000000-0005-0000-0000-000059240000}"/>
    <cellStyle name="Comma 2 8 8 2 2 2 2" xfId="4353" xr:uid="{00000000-0005-0000-0000-00005A240000}"/>
    <cellStyle name="Comma 2 8 8 2 2 3" xfId="4354" xr:uid="{00000000-0005-0000-0000-00005B240000}"/>
    <cellStyle name="Comma 2 8 8 2 2 4" xfId="4355" xr:uid="{00000000-0005-0000-0000-00005C240000}"/>
    <cellStyle name="Comma 2 8 8 2 3" xfId="4356" xr:uid="{00000000-0005-0000-0000-00005D240000}"/>
    <cellStyle name="Comma 2 8 8 2 3 2" xfId="4357" xr:uid="{00000000-0005-0000-0000-00005E240000}"/>
    <cellStyle name="Comma 2 8 8 2 4" xfId="4358" xr:uid="{00000000-0005-0000-0000-00005F240000}"/>
    <cellStyle name="Comma 2 8 8 2 5" xfId="4359" xr:uid="{00000000-0005-0000-0000-000060240000}"/>
    <cellStyle name="Comma 2 8 8 3" xfId="4360" xr:uid="{00000000-0005-0000-0000-000061240000}"/>
    <cellStyle name="Comma 2 8 8 4" xfId="4361" xr:uid="{00000000-0005-0000-0000-000062240000}"/>
    <cellStyle name="Comma 2 8 8 5" xfId="4362" xr:uid="{00000000-0005-0000-0000-000063240000}"/>
    <cellStyle name="Comma 2 8 8 6" xfId="4363" xr:uid="{00000000-0005-0000-0000-000064240000}"/>
    <cellStyle name="Comma 2 8 8 6 2" xfId="4364" xr:uid="{00000000-0005-0000-0000-000065240000}"/>
    <cellStyle name="Comma 2 8 8 6 2 2" xfId="4365" xr:uid="{00000000-0005-0000-0000-000066240000}"/>
    <cellStyle name="Comma 2 8 8 6 3" xfId="4366" xr:uid="{00000000-0005-0000-0000-000067240000}"/>
    <cellStyle name="Comma 2 8 8 7" xfId="4367" xr:uid="{00000000-0005-0000-0000-000068240000}"/>
    <cellStyle name="Comma 2 8 8 7 2" xfId="4368" xr:uid="{00000000-0005-0000-0000-000069240000}"/>
    <cellStyle name="Comma 2 8 8 7 2 2" xfId="4369" xr:uid="{00000000-0005-0000-0000-00006A240000}"/>
    <cellStyle name="Comma 2 8 8 7 3" xfId="4370" xr:uid="{00000000-0005-0000-0000-00006B240000}"/>
    <cellStyle name="Comma 2 8 8 8" xfId="4371" xr:uid="{00000000-0005-0000-0000-00006C240000}"/>
    <cellStyle name="Comma 2 8 8 8 2" xfId="4372" xr:uid="{00000000-0005-0000-0000-00006D240000}"/>
    <cellStyle name="Comma 2 8 8 9" xfId="4373" xr:uid="{00000000-0005-0000-0000-00006E240000}"/>
    <cellStyle name="Comma 2 8 9" xfId="4374" xr:uid="{00000000-0005-0000-0000-00006F240000}"/>
    <cellStyle name="Comma 2 8 9 10" xfId="4375" xr:uid="{00000000-0005-0000-0000-000070240000}"/>
    <cellStyle name="Comma 2 8 9 2" xfId="4376" xr:uid="{00000000-0005-0000-0000-000071240000}"/>
    <cellStyle name="Comma 2 8 9 2 2" xfId="4377" xr:uid="{00000000-0005-0000-0000-000072240000}"/>
    <cellStyle name="Comma 2 8 9 2 2 2" xfId="4378" xr:uid="{00000000-0005-0000-0000-000073240000}"/>
    <cellStyle name="Comma 2 8 9 2 2 2 2" xfId="4379" xr:uid="{00000000-0005-0000-0000-000074240000}"/>
    <cellStyle name="Comma 2 8 9 2 2 3" xfId="4380" xr:uid="{00000000-0005-0000-0000-000075240000}"/>
    <cellStyle name="Comma 2 8 9 2 2 4" xfId="4381" xr:uid="{00000000-0005-0000-0000-000076240000}"/>
    <cellStyle name="Comma 2 8 9 2 3" xfId="4382" xr:uid="{00000000-0005-0000-0000-000077240000}"/>
    <cellStyle name="Comma 2 8 9 2 3 2" xfId="4383" xr:uid="{00000000-0005-0000-0000-000078240000}"/>
    <cellStyle name="Comma 2 8 9 2 4" xfId="4384" xr:uid="{00000000-0005-0000-0000-000079240000}"/>
    <cellStyle name="Comma 2 8 9 2 5" xfId="4385" xr:uid="{00000000-0005-0000-0000-00007A240000}"/>
    <cellStyle name="Comma 2 8 9 3" xfId="4386" xr:uid="{00000000-0005-0000-0000-00007B240000}"/>
    <cellStyle name="Comma 2 8 9 4" xfId="4387" xr:uid="{00000000-0005-0000-0000-00007C240000}"/>
    <cellStyle name="Comma 2 8 9 5" xfId="4388" xr:uid="{00000000-0005-0000-0000-00007D240000}"/>
    <cellStyle name="Comma 2 8 9 6" xfId="4389" xr:uid="{00000000-0005-0000-0000-00007E240000}"/>
    <cellStyle name="Comma 2 8 9 6 2" xfId="4390" xr:uid="{00000000-0005-0000-0000-00007F240000}"/>
    <cellStyle name="Comma 2 8 9 6 2 2" xfId="4391" xr:uid="{00000000-0005-0000-0000-000080240000}"/>
    <cellStyle name="Comma 2 8 9 6 3" xfId="4392" xr:uid="{00000000-0005-0000-0000-000081240000}"/>
    <cellStyle name="Comma 2 8 9 7" xfId="4393" xr:uid="{00000000-0005-0000-0000-000082240000}"/>
    <cellStyle name="Comma 2 8 9 7 2" xfId="4394" xr:uid="{00000000-0005-0000-0000-000083240000}"/>
    <cellStyle name="Comma 2 8 9 7 2 2" xfId="4395" xr:uid="{00000000-0005-0000-0000-000084240000}"/>
    <cellStyle name="Comma 2 8 9 7 3" xfId="4396" xr:uid="{00000000-0005-0000-0000-000085240000}"/>
    <cellStyle name="Comma 2 8 9 8" xfId="4397" xr:uid="{00000000-0005-0000-0000-000086240000}"/>
    <cellStyle name="Comma 2 8 9 8 2" xfId="4398" xr:uid="{00000000-0005-0000-0000-000087240000}"/>
    <cellStyle name="Comma 2 8 9 9" xfId="4399" xr:uid="{00000000-0005-0000-0000-000088240000}"/>
    <cellStyle name="Comma 2 9" xfId="4400" xr:uid="{00000000-0005-0000-0000-000089240000}"/>
    <cellStyle name="Comma 20" xfId="44691" xr:uid="{00000000-0005-0000-0000-00008A240000}"/>
    <cellStyle name="Comma 21" xfId="44728" xr:uid="{00000000-0005-0000-0000-0000B4AE0000}"/>
    <cellStyle name="Comma 21 2" xfId="44859" xr:uid="{19CB36D1-CD60-41FE-9AAF-94C7658593D1}"/>
    <cellStyle name="Comma 21 3" xfId="44861" xr:uid="{5FFE9774-22E3-4C2B-98D5-BCA0B1BE73E8}"/>
    <cellStyle name="Comma 22" xfId="44786" xr:uid="{00000000-0005-0000-0000-0000C6AE0000}"/>
    <cellStyle name="Comma 23" xfId="44792" xr:uid="{00000000-0005-0000-0000-0000F7AE0000}"/>
    <cellStyle name="Comma 24" xfId="44790" xr:uid="{00000000-0005-0000-0000-0000FBAE0000}"/>
    <cellStyle name="Comma 25" xfId="44794" xr:uid="{00000000-0005-0000-0000-0000FDAE0000}"/>
    <cellStyle name="Comma 26" xfId="44796" xr:uid="{00000000-0005-0000-0000-0000FFAE0000}"/>
    <cellStyle name="Comma 26 2" xfId="44864" xr:uid="{70158A4B-AF3A-42EB-953D-D27CFFBADD8A}"/>
    <cellStyle name="Comma 27" xfId="44850" xr:uid="{5ED9BD5D-1B48-4E88-8CAC-C6B3116214D2}"/>
    <cellStyle name="Comma 3" xfId="785" xr:uid="{00000000-0005-0000-0000-00008B240000}"/>
    <cellStyle name="Comma 3 10" xfId="4401" xr:uid="{00000000-0005-0000-0000-00008C240000}"/>
    <cellStyle name="Comma 3 11" xfId="4402" xr:uid="{00000000-0005-0000-0000-00008D240000}"/>
    <cellStyle name="Comma 3 12" xfId="4403" xr:uid="{00000000-0005-0000-0000-00008E240000}"/>
    <cellStyle name="Comma 3 13" xfId="4404" xr:uid="{00000000-0005-0000-0000-00008F240000}"/>
    <cellStyle name="Comma 3 14" xfId="4405" xr:uid="{00000000-0005-0000-0000-000090240000}"/>
    <cellStyle name="Comma 3 14 2" xfId="4406" xr:uid="{00000000-0005-0000-0000-000091240000}"/>
    <cellStyle name="Comma 3 14 2 2" xfId="4407" xr:uid="{00000000-0005-0000-0000-000092240000}"/>
    <cellStyle name="Comma 3 14 2 2 2" xfId="4408" xr:uid="{00000000-0005-0000-0000-000093240000}"/>
    <cellStyle name="Comma 3 14 2 2 2 2" xfId="4409" xr:uid="{00000000-0005-0000-0000-000094240000}"/>
    <cellStyle name="Comma 3 14 2 2 3" xfId="4410" xr:uid="{00000000-0005-0000-0000-000095240000}"/>
    <cellStyle name="Comma 3 14 2 2 4" xfId="4411" xr:uid="{00000000-0005-0000-0000-000096240000}"/>
    <cellStyle name="Comma 3 14 2 3" xfId="4412" xr:uid="{00000000-0005-0000-0000-000097240000}"/>
    <cellStyle name="Comma 3 14 2 3 2" xfId="4413" xr:uid="{00000000-0005-0000-0000-000098240000}"/>
    <cellStyle name="Comma 3 14 2 4" xfId="4414" xr:uid="{00000000-0005-0000-0000-000099240000}"/>
    <cellStyle name="Comma 3 14 2 5" xfId="4415" xr:uid="{00000000-0005-0000-0000-00009A240000}"/>
    <cellStyle name="Comma 3 14 3" xfId="4416" xr:uid="{00000000-0005-0000-0000-00009B240000}"/>
    <cellStyle name="Comma 3 15" xfId="4417" xr:uid="{00000000-0005-0000-0000-00009C240000}"/>
    <cellStyle name="Comma 3 15 2" xfId="4418" xr:uid="{00000000-0005-0000-0000-00009D240000}"/>
    <cellStyle name="Comma 3 15 2 2" xfId="4419" xr:uid="{00000000-0005-0000-0000-00009E240000}"/>
    <cellStyle name="Comma 3 15 2 2 2" xfId="4420" xr:uid="{00000000-0005-0000-0000-00009F240000}"/>
    <cellStyle name="Comma 3 15 2 3" xfId="4421" xr:uid="{00000000-0005-0000-0000-0000A0240000}"/>
    <cellStyle name="Comma 3 15 2 4" xfId="4422" xr:uid="{00000000-0005-0000-0000-0000A1240000}"/>
    <cellStyle name="Comma 3 15 3" xfId="4423" xr:uid="{00000000-0005-0000-0000-0000A2240000}"/>
    <cellStyle name="Comma 3 15 3 2" xfId="4424" xr:uid="{00000000-0005-0000-0000-0000A3240000}"/>
    <cellStyle name="Comma 3 15 4" xfId="4425" xr:uid="{00000000-0005-0000-0000-0000A4240000}"/>
    <cellStyle name="Comma 3 15 5" xfId="4426" xr:uid="{00000000-0005-0000-0000-0000A5240000}"/>
    <cellStyle name="Comma 3 16" xfId="4427" xr:uid="{00000000-0005-0000-0000-0000A6240000}"/>
    <cellStyle name="Comma 3 16 2" xfId="4428" xr:uid="{00000000-0005-0000-0000-0000A7240000}"/>
    <cellStyle name="Comma 3 16 2 2" xfId="4429" xr:uid="{00000000-0005-0000-0000-0000A8240000}"/>
    <cellStyle name="Comma 3 16 3" xfId="4430" xr:uid="{00000000-0005-0000-0000-0000A9240000}"/>
    <cellStyle name="Comma 3 17" xfId="4431" xr:uid="{00000000-0005-0000-0000-0000AA240000}"/>
    <cellStyle name="Comma 3 17 2" xfId="4432" xr:uid="{00000000-0005-0000-0000-0000AB240000}"/>
    <cellStyle name="Comma 3 17 2 2" xfId="4433" xr:uid="{00000000-0005-0000-0000-0000AC240000}"/>
    <cellStyle name="Comma 3 17 3" xfId="4434" xr:uid="{00000000-0005-0000-0000-0000AD240000}"/>
    <cellStyle name="Comma 3 18" xfId="4435" xr:uid="{00000000-0005-0000-0000-0000AE240000}"/>
    <cellStyle name="Comma 3 18 2" xfId="4436" xr:uid="{00000000-0005-0000-0000-0000AF240000}"/>
    <cellStyle name="Comma 3 18 2 2" xfId="4437" xr:uid="{00000000-0005-0000-0000-0000B0240000}"/>
    <cellStyle name="Comma 3 18 3" xfId="4438" xr:uid="{00000000-0005-0000-0000-0000B1240000}"/>
    <cellStyle name="Comma 3 19" xfId="4439" xr:uid="{00000000-0005-0000-0000-0000B2240000}"/>
    <cellStyle name="Comma 3 19 2" xfId="4440" xr:uid="{00000000-0005-0000-0000-0000B3240000}"/>
    <cellStyle name="Comma 3 19 2 2" xfId="4441" xr:uid="{00000000-0005-0000-0000-0000B4240000}"/>
    <cellStyle name="Comma 3 19 3" xfId="4442" xr:uid="{00000000-0005-0000-0000-0000B5240000}"/>
    <cellStyle name="Comma 3 2" xfId="786" xr:uid="{00000000-0005-0000-0000-0000B6240000}"/>
    <cellStyle name="Comma 3 2 2" xfId="787" xr:uid="{00000000-0005-0000-0000-0000B7240000}"/>
    <cellStyle name="Comma 3 2 2 2" xfId="4443" xr:uid="{00000000-0005-0000-0000-0000B8240000}"/>
    <cellStyle name="Comma 3 2 2 2 2" xfId="44307" xr:uid="{00000000-0005-0000-0000-0000B9240000}"/>
    <cellStyle name="Comma 3 2 2 3" xfId="44308" xr:uid="{00000000-0005-0000-0000-0000BA240000}"/>
    <cellStyle name="Comma 3 2 2 4" xfId="44776" xr:uid="{00000000-0005-0000-0000-000011000000}"/>
    <cellStyle name="Comma 3 2 3" xfId="4444" xr:uid="{00000000-0005-0000-0000-0000BB240000}"/>
    <cellStyle name="Comma 3 2 3 2" xfId="4445" xr:uid="{00000000-0005-0000-0000-0000BC240000}"/>
    <cellStyle name="Comma 3 2 3 2 2" xfId="19530" xr:uid="{00000000-0005-0000-0000-0000BD240000}"/>
    <cellStyle name="Comma 3 2 4" xfId="4446" xr:uid="{00000000-0005-0000-0000-0000BE240000}"/>
    <cellStyle name="Comma 3 2 4 2" xfId="19531" xr:uid="{00000000-0005-0000-0000-0000BF240000}"/>
    <cellStyle name="Comma 3 2 5" xfId="44309" xr:uid="{00000000-0005-0000-0000-0000C0240000}"/>
    <cellStyle name="Comma 3 2 6" xfId="44759" xr:uid="{00000000-0005-0000-0000-000010000000}"/>
    <cellStyle name="Comma 3 20" xfId="4447" xr:uid="{00000000-0005-0000-0000-0000C1240000}"/>
    <cellStyle name="Comma 3 20 2" xfId="4448" xr:uid="{00000000-0005-0000-0000-0000C2240000}"/>
    <cellStyle name="Comma 3 20 2 2" xfId="4449" xr:uid="{00000000-0005-0000-0000-0000C3240000}"/>
    <cellStyle name="Comma 3 20 3" xfId="4450" xr:uid="{00000000-0005-0000-0000-0000C4240000}"/>
    <cellStyle name="Comma 3 21" xfId="4451" xr:uid="{00000000-0005-0000-0000-0000C5240000}"/>
    <cellStyle name="Comma 3 21 2" xfId="4452" xr:uid="{00000000-0005-0000-0000-0000C6240000}"/>
    <cellStyle name="Comma 3 22" xfId="4453" xr:uid="{00000000-0005-0000-0000-0000C7240000}"/>
    <cellStyle name="Comma 3 23" xfId="4454" xr:uid="{00000000-0005-0000-0000-0000C8240000}"/>
    <cellStyle name="Comma 3 24" xfId="9682" xr:uid="{00000000-0005-0000-0000-0000C9240000}"/>
    <cellStyle name="Comma 3 25" xfId="44693" xr:uid="{00000000-0005-0000-0000-0000CA240000}"/>
    <cellStyle name="Comma 3 26" xfId="44723" xr:uid="{240E964A-C714-42D5-8884-1259F4ACF8FC}"/>
    <cellStyle name="Comma 3 27" xfId="44746" xr:uid="{00000000-0005-0000-0000-00000F000000}"/>
    <cellStyle name="Comma 3 3" xfId="788" xr:uid="{00000000-0005-0000-0000-0000CB240000}"/>
    <cellStyle name="Comma 3 3 10" xfId="4455" xr:uid="{00000000-0005-0000-0000-0000CC240000}"/>
    <cellStyle name="Comma 3 3 11" xfId="4456" xr:uid="{00000000-0005-0000-0000-0000CD240000}"/>
    <cellStyle name="Comma 3 3 11 2" xfId="4457" xr:uid="{00000000-0005-0000-0000-0000CE240000}"/>
    <cellStyle name="Comma 3 3 11 2 2" xfId="4458" xr:uid="{00000000-0005-0000-0000-0000CF240000}"/>
    <cellStyle name="Comma 3 3 11 2 2 2" xfId="4459" xr:uid="{00000000-0005-0000-0000-0000D0240000}"/>
    <cellStyle name="Comma 3 3 11 2 2 2 2" xfId="4460" xr:uid="{00000000-0005-0000-0000-0000D1240000}"/>
    <cellStyle name="Comma 3 3 11 2 2 3" xfId="4461" xr:uid="{00000000-0005-0000-0000-0000D2240000}"/>
    <cellStyle name="Comma 3 3 11 2 2 4" xfId="4462" xr:uid="{00000000-0005-0000-0000-0000D3240000}"/>
    <cellStyle name="Comma 3 3 11 2 3" xfId="4463" xr:uid="{00000000-0005-0000-0000-0000D4240000}"/>
    <cellStyle name="Comma 3 3 11 2 3 2" xfId="4464" xr:uid="{00000000-0005-0000-0000-0000D5240000}"/>
    <cellStyle name="Comma 3 3 11 2 4" xfId="4465" xr:uid="{00000000-0005-0000-0000-0000D6240000}"/>
    <cellStyle name="Comma 3 3 11 2 5" xfId="4466" xr:uid="{00000000-0005-0000-0000-0000D7240000}"/>
    <cellStyle name="Comma 3 3 11 3" xfId="4467" xr:uid="{00000000-0005-0000-0000-0000D8240000}"/>
    <cellStyle name="Comma 3 3 12" xfId="4468" xr:uid="{00000000-0005-0000-0000-0000D9240000}"/>
    <cellStyle name="Comma 3 3 12 2" xfId="4469" xr:uid="{00000000-0005-0000-0000-0000DA240000}"/>
    <cellStyle name="Comma 3 3 12 2 2" xfId="4470" xr:uid="{00000000-0005-0000-0000-0000DB240000}"/>
    <cellStyle name="Comma 3 3 12 2 2 2" xfId="4471" xr:uid="{00000000-0005-0000-0000-0000DC240000}"/>
    <cellStyle name="Comma 3 3 12 2 3" xfId="4472" xr:uid="{00000000-0005-0000-0000-0000DD240000}"/>
    <cellStyle name="Comma 3 3 12 2 4" xfId="4473" xr:uid="{00000000-0005-0000-0000-0000DE240000}"/>
    <cellStyle name="Comma 3 3 12 3" xfId="4474" xr:uid="{00000000-0005-0000-0000-0000DF240000}"/>
    <cellStyle name="Comma 3 3 12 3 2" xfId="4475" xr:uid="{00000000-0005-0000-0000-0000E0240000}"/>
    <cellStyle name="Comma 3 3 12 4" xfId="4476" xr:uid="{00000000-0005-0000-0000-0000E1240000}"/>
    <cellStyle name="Comma 3 3 12 5" xfId="4477" xr:uid="{00000000-0005-0000-0000-0000E2240000}"/>
    <cellStyle name="Comma 3 3 13" xfId="4478" xr:uid="{00000000-0005-0000-0000-0000E3240000}"/>
    <cellStyle name="Comma 3 3 13 2" xfId="4479" xr:uid="{00000000-0005-0000-0000-0000E4240000}"/>
    <cellStyle name="Comma 3 3 13 2 2" xfId="4480" xr:uid="{00000000-0005-0000-0000-0000E5240000}"/>
    <cellStyle name="Comma 3 3 13 3" xfId="4481" xr:uid="{00000000-0005-0000-0000-0000E6240000}"/>
    <cellStyle name="Comma 3 3 14" xfId="4482" xr:uid="{00000000-0005-0000-0000-0000E7240000}"/>
    <cellStyle name="Comma 3 3 14 2" xfId="4483" xr:uid="{00000000-0005-0000-0000-0000E8240000}"/>
    <cellStyle name="Comma 3 3 14 2 2" xfId="4484" xr:uid="{00000000-0005-0000-0000-0000E9240000}"/>
    <cellStyle name="Comma 3 3 14 3" xfId="4485" xr:uid="{00000000-0005-0000-0000-0000EA240000}"/>
    <cellStyle name="Comma 3 3 15" xfId="4486" xr:uid="{00000000-0005-0000-0000-0000EB240000}"/>
    <cellStyle name="Comma 3 3 15 2" xfId="4487" xr:uid="{00000000-0005-0000-0000-0000EC240000}"/>
    <cellStyle name="Comma 3 3 15 2 2" xfId="4488" xr:uid="{00000000-0005-0000-0000-0000ED240000}"/>
    <cellStyle name="Comma 3 3 15 3" xfId="4489" xr:uid="{00000000-0005-0000-0000-0000EE240000}"/>
    <cellStyle name="Comma 3 3 16" xfId="4490" xr:uid="{00000000-0005-0000-0000-0000EF240000}"/>
    <cellStyle name="Comma 3 3 16 2" xfId="4491" xr:uid="{00000000-0005-0000-0000-0000F0240000}"/>
    <cellStyle name="Comma 3 3 16 2 2" xfId="4492" xr:uid="{00000000-0005-0000-0000-0000F1240000}"/>
    <cellStyle name="Comma 3 3 16 3" xfId="4493" xr:uid="{00000000-0005-0000-0000-0000F2240000}"/>
    <cellStyle name="Comma 3 3 17" xfId="4494" xr:uid="{00000000-0005-0000-0000-0000F3240000}"/>
    <cellStyle name="Comma 3 3 17 2" xfId="4495" xr:uid="{00000000-0005-0000-0000-0000F4240000}"/>
    <cellStyle name="Comma 3 3 17 2 2" xfId="4496" xr:uid="{00000000-0005-0000-0000-0000F5240000}"/>
    <cellStyle name="Comma 3 3 17 3" xfId="4497" xr:uid="{00000000-0005-0000-0000-0000F6240000}"/>
    <cellStyle name="Comma 3 3 18" xfId="4498" xr:uid="{00000000-0005-0000-0000-0000F7240000}"/>
    <cellStyle name="Comma 3 3 18 2" xfId="4499" xr:uid="{00000000-0005-0000-0000-0000F8240000}"/>
    <cellStyle name="Comma 3 3 19" xfId="4500" xr:uid="{00000000-0005-0000-0000-0000F9240000}"/>
    <cellStyle name="Comma 3 3 2" xfId="4501" xr:uid="{00000000-0005-0000-0000-0000FA240000}"/>
    <cellStyle name="Comma 3 3 2 10" xfId="4502" xr:uid="{00000000-0005-0000-0000-0000FB240000}"/>
    <cellStyle name="Comma 3 3 2 10 2" xfId="4503" xr:uid="{00000000-0005-0000-0000-0000FC240000}"/>
    <cellStyle name="Comma 3 3 2 10 2 2" xfId="4504" xr:uid="{00000000-0005-0000-0000-0000FD240000}"/>
    <cellStyle name="Comma 3 3 2 10 2 2 2" xfId="4505" xr:uid="{00000000-0005-0000-0000-0000FE240000}"/>
    <cellStyle name="Comma 3 3 2 10 2 2 2 2" xfId="4506" xr:uid="{00000000-0005-0000-0000-0000FF240000}"/>
    <cellStyle name="Comma 3 3 2 10 2 2 3" xfId="4507" xr:uid="{00000000-0005-0000-0000-000000250000}"/>
    <cellStyle name="Comma 3 3 2 10 2 2 4" xfId="4508" xr:uid="{00000000-0005-0000-0000-000001250000}"/>
    <cellStyle name="Comma 3 3 2 10 2 3" xfId="4509" xr:uid="{00000000-0005-0000-0000-000002250000}"/>
    <cellStyle name="Comma 3 3 2 10 2 3 2" xfId="4510" xr:uid="{00000000-0005-0000-0000-000003250000}"/>
    <cellStyle name="Comma 3 3 2 10 2 4" xfId="4511" xr:uid="{00000000-0005-0000-0000-000004250000}"/>
    <cellStyle name="Comma 3 3 2 10 2 5" xfId="4512" xr:uid="{00000000-0005-0000-0000-000005250000}"/>
    <cellStyle name="Comma 3 3 2 10 3" xfId="4513" xr:uid="{00000000-0005-0000-0000-000006250000}"/>
    <cellStyle name="Comma 3 3 2 11" xfId="4514" xr:uid="{00000000-0005-0000-0000-000007250000}"/>
    <cellStyle name="Comma 3 3 2 11 2" xfId="4515" xr:uid="{00000000-0005-0000-0000-000008250000}"/>
    <cellStyle name="Comma 3 3 2 11 2 2" xfId="4516" xr:uid="{00000000-0005-0000-0000-000009250000}"/>
    <cellStyle name="Comma 3 3 2 11 2 2 2" xfId="4517" xr:uid="{00000000-0005-0000-0000-00000A250000}"/>
    <cellStyle name="Comma 3 3 2 11 2 3" xfId="4518" xr:uid="{00000000-0005-0000-0000-00000B250000}"/>
    <cellStyle name="Comma 3 3 2 11 2 4" xfId="4519" xr:uid="{00000000-0005-0000-0000-00000C250000}"/>
    <cellStyle name="Comma 3 3 2 11 3" xfId="4520" xr:uid="{00000000-0005-0000-0000-00000D250000}"/>
    <cellStyle name="Comma 3 3 2 11 3 2" xfId="4521" xr:uid="{00000000-0005-0000-0000-00000E250000}"/>
    <cellStyle name="Comma 3 3 2 11 4" xfId="4522" xr:uid="{00000000-0005-0000-0000-00000F250000}"/>
    <cellStyle name="Comma 3 3 2 11 5" xfId="4523" xr:uid="{00000000-0005-0000-0000-000010250000}"/>
    <cellStyle name="Comma 3 3 2 12" xfId="4524" xr:uid="{00000000-0005-0000-0000-000011250000}"/>
    <cellStyle name="Comma 3 3 2 12 2" xfId="4525" xr:uid="{00000000-0005-0000-0000-000012250000}"/>
    <cellStyle name="Comma 3 3 2 12 2 2" xfId="4526" xr:uid="{00000000-0005-0000-0000-000013250000}"/>
    <cellStyle name="Comma 3 3 2 12 3" xfId="4527" xr:uid="{00000000-0005-0000-0000-000014250000}"/>
    <cellStyle name="Comma 3 3 2 13" xfId="4528" xr:uid="{00000000-0005-0000-0000-000015250000}"/>
    <cellStyle name="Comma 3 3 2 13 2" xfId="4529" xr:uid="{00000000-0005-0000-0000-000016250000}"/>
    <cellStyle name="Comma 3 3 2 13 2 2" xfId="4530" xr:uid="{00000000-0005-0000-0000-000017250000}"/>
    <cellStyle name="Comma 3 3 2 13 3" xfId="4531" xr:uid="{00000000-0005-0000-0000-000018250000}"/>
    <cellStyle name="Comma 3 3 2 14" xfId="4532" xr:uid="{00000000-0005-0000-0000-000019250000}"/>
    <cellStyle name="Comma 3 3 2 14 2" xfId="4533" xr:uid="{00000000-0005-0000-0000-00001A250000}"/>
    <cellStyle name="Comma 3 3 2 14 2 2" xfId="4534" xr:uid="{00000000-0005-0000-0000-00001B250000}"/>
    <cellStyle name="Comma 3 3 2 14 3" xfId="4535" xr:uid="{00000000-0005-0000-0000-00001C250000}"/>
    <cellStyle name="Comma 3 3 2 15" xfId="4536" xr:uid="{00000000-0005-0000-0000-00001D250000}"/>
    <cellStyle name="Comma 3 3 2 15 2" xfId="4537" xr:uid="{00000000-0005-0000-0000-00001E250000}"/>
    <cellStyle name="Comma 3 3 2 15 2 2" xfId="4538" xr:uid="{00000000-0005-0000-0000-00001F250000}"/>
    <cellStyle name="Comma 3 3 2 15 3" xfId="4539" xr:uid="{00000000-0005-0000-0000-000020250000}"/>
    <cellStyle name="Comma 3 3 2 16" xfId="4540" xr:uid="{00000000-0005-0000-0000-000021250000}"/>
    <cellStyle name="Comma 3 3 2 16 2" xfId="4541" xr:uid="{00000000-0005-0000-0000-000022250000}"/>
    <cellStyle name="Comma 3 3 2 16 2 2" xfId="4542" xr:uid="{00000000-0005-0000-0000-000023250000}"/>
    <cellStyle name="Comma 3 3 2 16 3" xfId="4543" xr:uid="{00000000-0005-0000-0000-000024250000}"/>
    <cellStyle name="Comma 3 3 2 17" xfId="4544" xr:uid="{00000000-0005-0000-0000-000025250000}"/>
    <cellStyle name="Comma 3 3 2 17 2" xfId="4545" xr:uid="{00000000-0005-0000-0000-000026250000}"/>
    <cellStyle name="Comma 3 3 2 18" xfId="4546" xr:uid="{00000000-0005-0000-0000-000027250000}"/>
    <cellStyle name="Comma 3 3 2 19" xfId="4547" xr:uid="{00000000-0005-0000-0000-000028250000}"/>
    <cellStyle name="Comma 3 3 2 2" xfId="4548" xr:uid="{00000000-0005-0000-0000-000029250000}"/>
    <cellStyle name="Comma 3 3 2 3" xfId="4549" xr:uid="{00000000-0005-0000-0000-00002A250000}"/>
    <cellStyle name="Comma 3 3 2 4" xfId="4550" xr:uid="{00000000-0005-0000-0000-00002B250000}"/>
    <cellStyle name="Comma 3 3 2 5" xfId="4551" xr:uid="{00000000-0005-0000-0000-00002C250000}"/>
    <cellStyle name="Comma 3 3 2 6" xfId="4552" xr:uid="{00000000-0005-0000-0000-00002D250000}"/>
    <cellStyle name="Comma 3 3 2 7" xfId="4553" xr:uid="{00000000-0005-0000-0000-00002E250000}"/>
    <cellStyle name="Comma 3 3 2 8" xfId="4554" xr:uid="{00000000-0005-0000-0000-00002F250000}"/>
    <cellStyle name="Comma 3 3 2 9" xfId="4555" xr:uid="{00000000-0005-0000-0000-000030250000}"/>
    <cellStyle name="Comma 3 3 20" xfId="4556" xr:uid="{00000000-0005-0000-0000-000031250000}"/>
    <cellStyle name="Comma 3 3 21" xfId="4557" xr:uid="{00000000-0005-0000-0000-000032250000}"/>
    <cellStyle name="Comma 3 3 22" xfId="4558" xr:uid="{00000000-0005-0000-0000-000033250000}"/>
    <cellStyle name="Comma 3 3 23" xfId="4559" xr:uid="{00000000-0005-0000-0000-000034250000}"/>
    <cellStyle name="Comma 3 3 24" xfId="44769" xr:uid="{00000000-0005-0000-0000-000012000000}"/>
    <cellStyle name="Comma 3 3 3" xfId="4560" xr:uid="{00000000-0005-0000-0000-000035250000}"/>
    <cellStyle name="Comma 3 3 3 2" xfId="4561" xr:uid="{00000000-0005-0000-0000-000036250000}"/>
    <cellStyle name="Comma 3 3 4" xfId="4562" xr:uid="{00000000-0005-0000-0000-000037250000}"/>
    <cellStyle name="Comma 3 3 5" xfId="4563" xr:uid="{00000000-0005-0000-0000-000038250000}"/>
    <cellStyle name="Comma 3 3 6" xfId="4564" xr:uid="{00000000-0005-0000-0000-000039250000}"/>
    <cellStyle name="Comma 3 3 7" xfId="4565" xr:uid="{00000000-0005-0000-0000-00003A250000}"/>
    <cellStyle name="Comma 3 3 8" xfId="4566" xr:uid="{00000000-0005-0000-0000-00003B250000}"/>
    <cellStyle name="Comma 3 3 9" xfId="4567" xr:uid="{00000000-0005-0000-0000-00003C250000}"/>
    <cellStyle name="Comma 3 4" xfId="789" xr:uid="{00000000-0005-0000-0000-00003D250000}"/>
    <cellStyle name="Comma 3 4 10" xfId="4568" xr:uid="{00000000-0005-0000-0000-00003E250000}"/>
    <cellStyle name="Comma 3 4 10 2" xfId="4569" xr:uid="{00000000-0005-0000-0000-00003F250000}"/>
    <cellStyle name="Comma 3 4 10 2 2" xfId="4570" xr:uid="{00000000-0005-0000-0000-000040250000}"/>
    <cellStyle name="Comma 3 4 10 2 2 2" xfId="4571" xr:uid="{00000000-0005-0000-0000-000041250000}"/>
    <cellStyle name="Comma 3 4 10 2 2 2 2" xfId="4572" xr:uid="{00000000-0005-0000-0000-000042250000}"/>
    <cellStyle name="Comma 3 4 10 2 2 3" xfId="4573" xr:uid="{00000000-0005-0000-0000-000043250000}"/>
    <cellStyle name="Comma 3 4 10 2 2 4" xfId="4574" xr:uid="{00000000-0005-0000-0000-000044250000}"/>
    <cellStyle name="Comma 3 4 10 2 3" xfId="4575" xr:uid="{00000000-0005-0000-0000-000045250000}"/>
    <cellStyle name="Comma 3 4 10 2 3 2" xfId="4576" xr:uid="{00000000-0005-0000-0000-000046250000}"/>
    <cellStyle name="Comma 3 4 10 2 4" xfId="4577" xr:uid="{00000000-0005-0000-0000-000047250000}"/>
    <cellStyle name="Comma 3 4 10 2 5" xfId="4578" xr:uid="{00000000-0005-0000-0000-000048250000}"/>
    <cellStyle name="Comma 3 4 10 3" xfId="4579" xr:uid="{00000000-0005-0000-0000-000049250000}"/>
    <cellStyle name="Comma 3 4 11" xfId="4580" xr:uid="{00000000-0005-0000-0000-00004A250000}"/>
    <cellStyle name="Comma 3 4 11 2" xfId="4581" xr:uid="{00000000-0005-0000-0000-00004B250000}"/>
    <cellStyle name="Comma 3 4 11 2 2" xfId="4582" xr:uid="{00000000-0005-0000-0000-00004C250000}"/>
    <cellStyle name="Comma 3 4 11 2 2 2" xfId="4583" xr:uid="{00000000-0005-0000-0000-00004D250000}"/>
    <cellStyle name="Comma 3 4 11 2 3" xfId="4584" xr:uid="{00000000-0005-0000-0000-00004E250000}"/>
    <cellStyle name="Comma 3 4 11 2 4" xfId="4585" xr:uid="{00000000-0005-0000-0000-00004F250000}"/>
    <cellStyle name="Comma 3 4 11 3" xfId="4586" xr:uid="{00000000-0005-0000-0000-000050250000}"/>
    <cellStyle name="Comma 3 4 11 3 2" xfId="4587" xr:uid="{00000000-0005-0000-0000-000051250000}"/>
    <cellStyle name="Comma 3 4 11 4" xfId="4588" xr:uid="{00000000-0005-0000-0000-000052250000}"/>
    <cellStyle name="Comma 3 4 11 5" xfId="4589" xr:uid="{00000000-0005-0000-0000-000053250000}"/>
    <cellStyle name="Comma 3 4 12" xfId="4590" xr:uid="{00000000-0005-0000-0000-000054250000}"/>
    <cellStyle name="Comma 3 4 12 2" xfId="4591" xr:uid="{00000000-0005-0000-0000-000055250000}"/>
    <cellStyle name="Comma 3 4 12 2 2" xfId="4592" xr:uid="{00000000-0005-0000-0000-000056250000}"/>
    <cellStyle name="Comma 3 4 12 3" xfId="4593" xr:uid="{00000000-0005-0000-0000-000057250000}"/>
    <cellStyle name="Comma 3 4 13" xfId="4594" xr:uid="{00000000-0005-0000-0000-000058250000}"/>
    <cellStyle name="Comma 3 4 13 2" xfId="4595" xr:uid="{00000000-0005-0000-0000-000059250000}"/>
    <cellStyle name="Comma 3 4 13 2 2" xfId="4596" xr:uid="{00000000-0005-0000-0000-00005A250000}"/>
    <cellStyle name="Comma 3 4 13 3" xfId="4597" xr:uid="{00000000-0005-0000-0000-00005B250000}"/>
    <cellStyle name="Comma 3 4 14" xfId="4598" xr:uid="{00000000-0005-0000-0000-00005C250000}"/>
    <cellStyle name="Comma 3 4 14 2" xfId="4599" xr:uid="{00000000-0005-0000-0000-00005D250000}"/>
    <cellStyle name="Comma 3 4 14 2 2" xfId="4600" xr:uid="{00000000-0005-0000-0000-00005E250000}"/>
    <cellStyle name="Comma 3 4 14 3" xfId="4601" xr:uid="{00000000-0005-0000-0000-00005F250000}"/>
    <cellStyle name="Comma 3 4 15" xfId="4602" xr:uid="{00000000-0005-0000-0000-000060250000}"/>
    <cellStyle name="Comma 3 4 15 2" xfId="4603" xr:uid="{00000000-0005-0000-0000-000061250000}"/>
    <cellStyle name="Comma 3 4 15 2 2" xfId="4604" xr:uid="{00000000-0005-0000-0000-000062250000}"/>
    <cellStyle name="Comma 3 4 15 3" xfId="4605" xr:uid="{00000000-0005-0000-0000-000063250000}"/>
    <cellStyle name="Comma 3 4 16" xfId="4606" xr:uid="{00000000-0005-0000-0000-000064250000}"/>
    <cellStyle name="Comma 3 4 16 2" xfId="4607" xr:uid="{00000000-0005-0000-0000-000065250000}"/>
    <cellStyle name="Comma 3 4 16 2 2" xfId="4608" xr:uid="{00000000-0005-0000-0000-000066250000}"/>
    <cellStyle name="Comma 3 4 16 3" xfId="4609" xr:uid="{00000000-0005-0000-0000-000067250000}"/>
    <cellStyle name="Comma 3 4 17" xfId="4610" xr:uid="{00000000-0005-0000-0000-000068250000}"/>
    <cellStyle name="Comma 3 4 17 2" xfId="4611" xr:uid="{00000000-0005-0000-0000-000069250000}"/>
    <cellStyle name="Comma 3 4 18" xfId="4612" xr:uid="{00000000-0005-0000-0000-00006A250000}"/>
    <cellStyle name="Comma 3 4 19" xfId="4613" xr:uid="{00000000-0005-0000-0000-00006B250000}"/>
    <cellStyle name="Comma 3 4 2" xfId="4614" xr:uid="{00000000-0005-0000-0000-00006C250000}"/>
    <cellStyle name="Comma 3 4 2 2" xfId="4615" xr:uid="{00000000-0005-0000-0000-00006D250000}"/>
    <cellStyle name="Comma 3 4 3" xfId="4616" xr:uid="{00000000-0005-0000-0000-00006E250000}"/>
    <cellStyle name="Comma 3 4 4" xfId="4617" xr:uid="{00000000-0005-0000-0000-00006F250000}"/>
    <cellStyle name="Comma 3 4 5" xfId="4618" xr:uid="{00000000-0005-0000-0000-000070250000}"/>
    <cellStyle name="Comma 3 4 6" xfId="4619" xr:uid="{00000000-0005-0000-0000-000071250000}"/>
    <cellStyle name="Comma 3 4 7" xfId="4620" xr:uid="{00000000-0005-0000-0000-000072250000}"/>
    <cellStyle name="Comma 3 4 8" xfId="4621" xr:uid="{00000000-0005-0000-0000-000073250000}"/>
    <cellStyle name="Comma 3 4 9" xfId="4622" xr:uid="{00000000-0005-0000-0000-000074250000}"/>
    <cellStyle name="Comma 3 5" xfId="4623" xr:uid="{00000000-0005-0000-0000-000075250000}"/>
    <cellStyle name="Comma 3 5 10" xfId="4624" xr:uid="{00000000-0005-0000-0000-000076250000}"/>
    <cellStyle name="Comma 3 5 10 2" xfId="4625" xr:uid="{00000000-0005-0000-0000-000077250000}"/>
    <cellStyle name="Comma 3 5 10 2 2" xfId="4626" xr:uid="{00000000-0005-0000-0000-000078250000}"/>
    <cellStyle name="Comma 3 5 10 2 2 2" xfId="4627" xr:uid="{00000000-0005-0000-0000-000079250000}"/>
    <cellStyle name="Comma 3 5 10 2 2 2 2" xfId="4628" xr:uid="{00000000-0005-0000-0000-00007A250000}"/>
    <cellStyle name="Comma 3 5 10 2 2 3" xfId="4629" xr:uid="{00000000-0005-0000-0000-00007B250000}"/>
    <cellStyle name="Comma 3 5 10 2 2 4" xfId="4630" xr:uid="{00000000-0005-0000-0000-00007C250000}"/>
    <cellStyle name="Comma 3 5 10 2 3" xfId="4631" xr:uid="{00000000-0005-0000-0000-00007D250000}"/>
    <cellStyle name="Comma 3 5 10 2 3 2" xfId="4632" xr:uid="{00000000-0005-0000-0000-00007E250000}"/>
    <cellStyle name="Comma 3 5 10 2 4" xfId="4633" xr:uid="{00000000-0005-0000-0000-00007F250000}"/>
    <cellStyle name="Comma 3 5 10 2 5" xfId="4634" xr:uid="{00000000-0005-0000-0000-000080250000}"/>
    <cellStyle name="Comma 3 5 10 3" xfId="4635" xr:uid="{00000000-0005-0000-0000-000081250000}"/>
    <cellStyle name="Comma 3 5 11" xfId="4636" xr:uid="{00000000-0005-0000-0000-000082250000}"/>
    <cellStyle name="Comma 3 5 11 2" xfId="4637" xr:uid="{00000000-0005-0000-0000-000083250000}"/>
    <cellStyle name="Comma 3 5 11 2 2" xfId="4638" xr:uid="{00000000-0005-0000-0000-000084250000}"/>
    <cellStyle name="Comma 3 5 11 2 2 2" xfId="4639" xr:uid="{00000000-0005-0000-0000-000085250000}"/>
    <cellStyle name="Comma 3 5 11 2 3" xfId="4640" xr:uid="{00000000-0005-0000-0000-000086250000}"/>
    <cellStyle name="Comma 3 5 11 2 4" xfId="4641" xr:uid="{00000000-0005-0000-0000-000087250000}"/>
    <cellStyle name="Comma 3 5 11 3" xfId="4642" xr:uid="{00000000-0005-0000-0000-000088250000}"/>
    <cellStyle name="Comma 3 5 11 3 2" xfId="4643" xr:uid="{00000000-0005-0000-0000-000089250000}"/>
    <cellStyle name="Comma 3 5 11 4" xfId="4644" xr:uid="{00000000-0005-0000-0000-00008A250000}"/>
    <cellStyle name="Comma 3 5 11 5" xfId="4645" xr:uid="{00000000-0005-0000-0000-00008B250000}"/>
    <cellStyle name="Comma 3 5 12" xfId="4646" xr:uid="{00000000-0005-0000-0000-00008C250000}"/>
    <cellStyle name="Comma 3 5 12 2" xfId="4647" xr:uid="{00000000-0005-0000-0000-00008D250000}"/>
    <cellStyle name="Comma 3 5 12 2 2" xfId="4648" xr:uid="{00000000-0005-0000-0000-00008E250000}"/>
    <cellStyle name="Comma 3 5 12 3" xfId="4649" xr:uid="{00000000-0005-0000-0000-00008F250000}"/>
    <cellStyle name="Comma 3 5 13" xfId="4650" xr:uid="{00000000-0005-0000-0000-000090250000}"/>
    <cellStyle name="Comma 3 5 13 2" xfId="4651" xr:uid="{00000000-0005-0000-0000-000091250000}"/>
    <cellStyle name="Comma 3 5 13 2 2" xfId="4652" xr:uid="{00000000-0005-0000-0000-000092250000}"/>
    <cellStyle name="Comma 3 5 13 3" xfId="4653" xr:uid="{00000000-0005-0000-0000-000093250000}"/>
    <cellStyle name="Comma 3 5 14" xfId="4654" xr:uid="{00000000-0005-0000-0000-000094250000}"/>
    <cellStyle name="Comma 3 5 14 2" xfId="4655" xr:uid="{00000000-0005-0000-0000-000095250000}"/>
    <cellStyle name="Comma 3 5 14 2 2" xfId="4656" xr:uid="{00000000-0005-0000-0000-000096250000}"/>
    <cellStyle name="Comma 3 5 14 3" xfId="4657" xr:uid="{00000000-0005-0000-0000-000097250000}"/>
    <cellStyle name="Comma 3 5 15" xfId="4658" xr:uid="{00000000-0005-0000-0000-000098250000}"/>
    <cellStyle name="Comma 3 5 15 2" xfId="4659" xr:uid="{00000000-0005-0000-0000-000099250000}"/>
    <cellStyle name="Comma 3 5 15 2 2" xfId="4660" xr:uid="{00000000-0005-0000-0000-00009A250000}"/>
    <cellStyle name="Comma 3 5 15 3" xfId="4661" xr:uid="{00000000-0005-0000-0000-00009B250000}"/>
    <cellStyle name="Comma 3 5 16" xfId="4662" xr:uid="{00000000-0005-0000-0000-00009C250000}"/>
    <cellStyle name="Comma 3 5 16 2" xfId="4663" xr:uid="{00000000-0005-0000-0000-00009D250000}"/>
    <cellStyle name="Comma 3 5 16 2 2" xfId="4664" xr:uid="{00000000-0005-0000-0000-00009E250000}"/>
    <cellStyle name="Comma 3 5 16 3" xfId="4665" xr:uid="{00000000-0005-0000-0000-00009F250000}"/>
    <cellStyle name="Comma 3 5 17" xfId="4666" xr:uid="{00000000-0005-0000-0000-0000A0250000}"/>
    <cellStyle name="Comma 3 5 17 2" xfId="4667" xr:uid="{00000000-0005-0000-0000-0000A1250000}"/>
    <cellStyle name="Comma 3 5 18" xfId="4668" xr:uid="{00000000-0005-0000-0000-0000A2250000}"/>
    <cellStyle name="Comma 3 5 19" xfId="4669" xr:uid="{00000000-0005-0000-0000-0000A3250000}"/>
    <cellStyle name="Comma 3 5 2" xfId="4670" xr:uid="{00000000-0005-0000-0000-0000A4250000}"/>
    <cellStyle name="Comma 3 5 3" xfId="4671" xr:uid="{00000000-0005-0000-0000-0000A5250000}"/>
    <cellStyle name="Comma 3 5 4" xfId="4672" xr:uid="{00000000-0005-0000-0000-0000A6250000}"/>
    <cellStyle name="Comma 3 5 5" xfId="4673" xr:uid="{00000000-0005-0000-0000-0000A7250000}"/>
    <cellStyle name="Comma 3 5 6" xfId="4674" xr:uid="{00000000-0005-0000-0000-0000A8250000}"/>
    <cellStyle name="Comma 3 5 7" xfId="4675" xr:uid="{00000000-0005-0000-0000-0000A9250000}"/>
    <cellStyle name="Comma 3 5 8" xfId="4676" xr:uid="{00000000-0005-0000-0000-0000AA250000}"/>
    <cellStyle name="Comma 3 5 9" xfId="4677" xr:uid="{00000000-0005-0000-0000-0000AB250000}"/>
    <cellStyle name="Comma 3 6" xfId="4678" xr:uid="{00000000-0005-0000-0000-0000AC250000}"/>
    <cellStyle name="Comma 3 6 2" xfId="4679" xr:uid="{00000000-0005-0000-0000-0000AD250000}"/>
    <cellStyle name="Comma 3 7" xfId="4680" xr:uid="{00000000-0005-0000-0000-0000AE250000}"/>
    <cellStyle name="Comma 3 8" xfId="4681" xr:uid="{00000000-0005-0000-0000-0000AF250000}"/>
    <cellStyle name="Comma 3 9" xfId="4682" xr:uid="{00000000-0005-0000-0000-0000B0250000}"/>
    <cellStyle name="Comma 4" xfId="790" xr:uid="{00000000-0005-0000-0000-0000B1250000}"/>
    <cellStyle name="Comma 4 10" xfId="44694" xr:uid="{00000000-0005-0000-0000-0000B2250000}"/>
    <cellStyle name="Comma 4 11" xfId="44762" xr:uid="{00000000-0005-0000-0000-000013000000}"/>
    <cellStyle name="Comma 4 2" xfId="40" xr:uid="{00000000-0005-0000-0000-0000B3250000}"/>
    <cellStyle name="Comma 4 2 2" xfId="4683" xr:uid="{00000000-0005-0000-0000-0000B4250000}"/>
    <cellStyle name="Comma 4 2 2 2" xfId="4684" xr:uid="{00000000-0005-0000-0000-0000B5250000}"/>
    <cellStyle name="Comma 4 2 2 2 2" xfId="44310" xr:uid="{00000000-0005-0000-0000-0000B6250000}"/>
    <cellStyle name="Comma 4 2 2 3" xfId="44311" xr:uid="{00000000-0005-0000-0000-0000B7250000}"/>
    <cellStyle name="Comma 4 2 3" xfId="4685" xr:uid="{00000000-0005-0000-0000-0000B8250000}"/>
    <cellStyle name="Comma 4 2 3 2" xfId="44312" xr:uid="{00000000-0005-0000-0000-0000B9250000}"/>
    <cellStyle name="Comma 4 2 4" xfId="44313" xr:uid="{00000000-0005-0000-0000-0000BA250000}"/>
    <cellStyle name="Comma 4 2 4 2" xfId="44314" xr:uid="{00000000-0005-0000-0000-0000BB250000}"/>
    <cellStyle name="Comma 4 2 5" xfId="44315" xr:uid="{00000000-0005-0000-0000-0000BC250000}"/>
    <cellStyle name="Comma 4 2 6" xfId="44779" xr:uid="{00000000-0005-0000-0000-000014000000}"/>
    <cellStyle name="Comma 4 3" xfId="4686" xr:uid="{00000000-0005-0000-0000-0000BD250000}"/>
    <cellStyle name="Comma 4 3 2" xfId="4687" xr:uid="{00000000-0005-0000-0000-0000BE250000}"/>
    <cellStyle name="Comma 4 3 2 2" xfId="4688" xr:uid="{00000000-0005-0000-0000-0000BF250000}"/>
    <cellStyle name="Comma 4 3 3" xfId="4689" xr:uid="{00000000-0005-0000-0000-0000C0250000}"/>
    <cellStyle name="Comma 4 3 3 2" xfId="44316" xr:uid="{00000000-0005-0000-0000-0000C1250000}"/>
    <cellStyle name="Comma 4 3 4" xfId="44317" xr:uid="{00000000-0005-0000-0000-0000C2250000}"/>
    <cellStyle name="Comma 4 4" xfId="4690" xr:uid="{00000000-0005-0000-0000-0000C3250000}"/>
    <cellStyle name="Comma 4 4 2" xfId="4691" xr:uid="{00000000-0005-0000-0000-0000C4250000}"/>
    <cellStyle name="Comma 4 4 2 2" xfId="4692" xr:uid="{00000000-0005-0000-0000-0000C5250000}"/>
    <cellStyle name="Comma 4 4 3" xfId="4693" xr:uid="{00000000-0005-0000-0000-0000C6250000}"/>
    <cellStyle name="Comma 4 5" xfId="4694" xr:uid="{00000000-0005-0000-0000-0000C7250000}"/>
    <cellStyle name="Comma 4 5 2" xfId="4695" xr:uid="{00000000-0005-0000-0000-0000C8250000}"/>
    <cellStyle name="Comma 4 6" xfId="4696" xr:uid="{00000000-0005-0000-0000-0000C9250000}"/>
    <cellStyle name="Comma 4 7" xfId="4697" xr:uid="{00000000-0005-0000-0000-0000CA250000}"/>
    <cellStyle name="Comma 4 8" xfId="4698" xr:uid="{00000000-0005-0000-0000-0000CB250000}"/>
    <cellStyle name="Comma 4 9" xfId="9684" xr:uid="{00000000-0005-0000-0000-0000CC250000}"/>
    <cellStyle name="Comma 5" xfId="791" xr:uid="{00000000-0005-0000-0000-0000CD250000}"/>
    <cellStyle name="Comma 5 10" xfId="44782" xr:uid="{7E0EEA2B-0104-4C2E-9D1D-646219B3F5D8}"/>
    <cellStyle name="Comma 5 2" xfId="4699" xr:uid="{00000000-0005-0000-0000-0000CE250000}"/>
    <cellStyle name="Comma 5 2 2" xfId="4700" xr:uid="{00000000-0005-0000-0000-0000CF250000}"/>
    <cellStyle name="Comma 5 2 2 2" xfId="4701" xr:uid="{00000000-0005-0000-0000-0000D0250000}"/>
    <cellStyle name="Comma 5 2 2 2 2" xfId="19532" xr:uid="{00000000-0005-0000-0000-0000D1250000}"/>
    <cellStyle name="Comma 5 2 2 3" xfId="19533" xr:uid="{00000000-0005-0000-0000-0000D2250000}"/>
    <cellStyle name="Comma 5 2 3" xfId="4702" xr:uid="{00000000-0005-0000-0000-0000D3250000}"/>
    <cellStyle name="Comma 5 2 3 2" xfId="19534" xr:uid="{00000000-0005-0000-0000-0000D4250000}"/>
    <cellStyle name="Comma 5 2 4" xfId="4703" xr:uid="{00000000-0005-0000-0000-0000D5250000}"/>
    <cellStyle name="Comma 5 2 4 2" xfId="19535" xr:uid="{00000000-0005-0000-0000-0000D6250000}"/>
    <cellStyle name="Comma 5 2 5" xfId="19536" xr:uid="{00000000-0005-0000-0000-0000D7250000}"/>
    <cellStyle name="Comma 5 2 6" xfId="44789" xr:uid="{7E0EEA2B-0104-4C2E-9D1D-646219B3F5D8}"/>
    <cellStyle name="Comma 5 3" xfId="4704" xr:uid="{00000000-0005-0000-0000-0000D8250000}"/>
    <cellStyle name="Comma 5 3 2" xfId="4705" xr:uid="{00000000-0005-0000-0000-0000D9250000}"/>
    <cellStyle name="Comma 5 3 2 2" xfId="4706" xr:uid="{00000000-0005-0000-0000-0000DA250000}"/>
    <cellStyle name="Comma 5 3 2 2 2" xfId="19537" xr:uid="{00000000-0005-0000-0000-0000DB250000}"/>
    <cellStyle name="Comma 5 3 2 3" xfId="19538" xr:uid="{00000000-0005-0000-0000-0000DC250000}"/>
    <cellStyle name="Comma 5 3 3" xfId="4707" xr:uid="{00000000-0005-0000-0000-0000DD250000}"/>
    <cellStyle name="Comma 5 3 3 2" xfId="19539" xr:uid="{00000000-0005-0000-0000-0000DE250000}"/>
    <cellStyle name="Comma 5 3 4" xfId="4708" xr:uid="{00000000-0005-0000-0000-0000DF250000}"/>
    <cellStyle name="Comma 5 3 4 2" xfId="19540" xr:uid="{00000000-0005-0000-0000-0000E0250000}"/>
    <cellStyle name="Comma 5 3 5" xfId="19541" xr:uid="{00000000-0005-0000-0000-0000E1250000}"/>
    <cellStyle name="Comma 5 4" xfId="4709" xr:uid="{00000000-0005-0000-0000-0000E2250000}"/>
    <cellStyle name="Comma 5 4 2" xfId="4710" xr:uid="{00000000-0005-0000-0000-0000E3250000}"/>
    <cellStyle name="Comma 5 4 2 2" xfId="19542" xr:uid="{00000000-0005-0000-0000-0000E4250000}"/>
    <cellStyle name="Comma 5 4 3" xfId="4711" xr:uid="{00000000-0005-0000-0000-0000E5250000}"/>
    <cellStyle name="Comma 5 4 3 2" xfId="19543" xr:uid="{00000000-0005-0000-0000-0000E6250000}"/>
    <cellStyle name="Comma 5 4 4" xfId="19544" xr:uid="{00000000-0005-0000-0000-0000E7250000}"/>
    <cellStyle name="Comma 5 5" xfId="4712" xr:uid="{00000000-0005-0000-0000-0000E8250000}"/>
    <cellStyle name="Comma 5 5 2" xfId="4713" xr:uid="{00000000-0005-0000-0000-0000E9250000}"/>
    <cellStyle name="Comma 5 5 2 2" xfId="19545" xr:uid="{00000000-0005-0000-0000-0000EA250000}"/>
    <cellStyle name="Comma 5 5 3" xfId="4714" xr:uid="{00000000-0005-0000-0000-0000EB250000}"/>
    <cellStyle name="Comma 5 5 4" xfId="19546" xr:uid="{00000000-0005-0000-0000-0000EC250000}"/>
    <cellStyle name="Comma 5 6" xfId="4715" xr:uid="{00000000-0005-0000-0000-0000ED250000}"/>
    <cellStyle name="Comma 5 6 2" xfId="19547" xr:uid="{00000000-0005-0000-0000-0000EE250000}"/>
    <cellStyle name="Comma 5 7" xfId="4716" xr:uid="{00000000-0005-0000-0000-0000EF250000}"/>
    <cellStyle name="Comma 5 8" xfId="4717" xr:uid="{00000000-0005-0000-0000-0000F0250000}"/>
    <cellStyle name="Comma 5 8 2" xfId="19548" xr:uid="{00000000-0005-0000-0000-0000F1250000}"/>
    <cellStyle name="Comma 5 9" xfId="44695" xr:uid="{00000000-0005-0000-0000-0000F2250000}"/>
    <cellStyle name="Comma 6" xfId="792" xr:uid="{00000000-0005-0000-0000-0000F3250000}"/>
    <cellStyle name="Comma 6 2" xfId="793" xr:uid="{00000000-0005-0000-0000-0000F4250000}"/>
    <cellStyle name="Comma 6 2 2" xfId="44318" xr:uid="{00000000-0005-0000-0000-0000F5250000}"/>
    <cellStyle name="Comma 6 2 2 2" xfId="44319" xr:uid="{00000000-0005-0000-0000-0000F6250000}"/>
    <cellStyle name="Comma 6 2 2 2 2" xfId="44320" xr:uid="{00000000-0005-0000-0000-0000F7250000}"/>
    <cellStyle name="Comma 6 2 2 3" xfId="44321" xr:uid="{00000000-0005-0000-0000-0000F8250000}"/>
    <cellStyle name="Comma 6 2 3" xfId="44322" xr:uid="{00000000-0005-0000-0000-0000F9250000}"/>
    <cellStyle name="Comma 6 2 3 2" xfId="44323" xr:uid="{00000000-0005-0000-0000-0000FA250000}"/>
    <cellStyle name="Comma 6 2 4" xfId="44324" xr:uid="{00000000-0005-0000-0000-0000FB250000}"/>
    <cellStyle name="Comma 6 3" xfId="4718" xr:uid="{00000000-0005-0000-0000-0000FC250000}"/>
    <cellStyle name="Comma 6 3 2" xfId="44325" xr:uid="{00000000-0005-0000-0000-0000FD250000}"/>
    <cellStyle name="Comma 6 3 2 2" xfId="44326" xr:uid="{00000000-0005-0000-0000-0000FE250000}"/>
    <cellStyle name="Comma 6 3 3" xfId="44327" xr:uid="{00000000-0005-0000-0000-0000FF250000}"/>
    <cellStyle name="Comma 6 4" xfId="9685" xr:uid="{00000000-0005-0000-0000-000000260000}"/>
    <cellStyle name="Comma 6 4 2" xfId="44328" xr:uid="{00000000-0005-0000-0000-000001260000}"/>
    <cellStyle name="Comma 6 5" xfId="44329" xr:uid="{00000000-0005-0000-0000-000002260000}"/>
    <cellStyle name="Comma 6 6" xfId="44330" xr:uid="{00000000-0005-0000-0000-000003260000}"/>
    <cellStyle name="Comma 7" xfId="37" xr:uid="{00000000-0005-0000-0000-000004260000}"/>
    <cellStyle name="Comma 7 2" xfId="794" xr:uid="{00000000-0005-0000-0000-000005260000}"/>
    <cellStyle name="Comma 7 3" xfId="9686" xr:uid="{00000000-0005-0000-0000-000006260000}"/>
    <cellStyle name="Comma 7 4" xfId="44696" xr:uid="{00000000-0005-0000-0000-000007260000}"/>
    <cellStyle name="Comma 8" xfId="795" xr:uid="{00000000-0005-0000-0000-000008260000}"/>
    <cellStyle name="Comma 9" xfId="796" xr:uid="{00000000-0005-0000-0000-000009260000}"/>
    <cellStyle name="Comma0" xfId="12" xr:uid="{00000000-0005-0000-0000-00000A260000}"/>
    <cellStyle name="Corrected" xfId="44797" xr:uid="{1D4DB08C-BEE1-4E2B-A342-978050BF5A2B}"/>
    <cellStyle name="Currency" xfId="2" builtinId="4"/>
    <cellStyle name="Currency [0] 2" xfId="44751" xr:uid="{00000000-0005-0000-0000-000016000000}"/>
    <cellStyle name="Currency 10" xfId="797" xr:uid="{00000000-0005-0000-0000-00000C260000}"/>
    <cellStyle name="Currency 10 10" xfId="4719" xr:uid="{00000000-0005-0000-0000-00000D260000}"/>
    <cellStyle name="Currency 10 10 2" xfId="4720" xr:uid="{00000000-0005-0000-0000-00000E260000}"/>
    <cellStyle name="Currency 10 10 2 2" xfId="4721" xr:uid="{00000000-0005-0000-0000-00000F260000}"/>
    <cellStyle name="Currency 10 10 2 2 2" xfId="4722" xr:uid="{00000000-0005-0000-0000-000010260000}"/>
    <cellStyle name="Currency 10 10 2 2 2 2" xfId="4723" xr:uid="{00000000-0005-0000-0000-000011260000}"/>
    <cellStyle name="Currency 10 10 2 2 3" xfId="4724" xr:uid="{00000000-0005-0000-0000-000012260000}"/>
    <cellStyle name="Currency 10 10 2 2 4" xfId="4725" xr:uid="{00000000-0005-0000-0000-000013260000}"/>
    <cellStyle name="Currency 10 10 2 3" xfId="4726" xr:uid="{00000000-0005-0000-0000-000014260000}"/>
    <cellStyle name="Currency 10 10 2 3 2" xfId="4727" xr:uid="{00000000-0005-0000-0000-000015260000}"/>
    <cellStyle name="Currency 10 10 2 4" xfId="4728" xr:uid="{00000000-0005-0000-0000-000016260000}"/>
    <cellStyle name="Currency 10 10 2 5" xfId="4729" xr:uid="{00000000-0005-0000-0000-000017260000}"/>
    <cellStyle name="Currency 10 10 3" xfId="4730" xr:uid="{00000000-0005-0000-0000-000018260000}"/>
    <cellStyle name="Currency 10 11" xfId="4731" xr:uid="{00000000-0005-0000-0000-000019260000}"/>
    <cellStyle name="Currency 10 11 2" xfId="4732" xr:uid="{00000000-0005-0000-0000-00001A260000}"/>
    <cellStyle name="Currency 10 11 2 2" xfId="4733" xr:uid="{00000000-0005-0000-0000-00001B260000}"/>
    <cellStyle name="Currency 10 11 2 2 2" xfId="4734" xr:uid="{00000000-0005-0000-0000-00001C260000}"/>
    <cellStyle name="Currency 10 11 2 3" xfId="4735" xr:uid="{00000000-0005-0000-0000-00001D260000}"/>
    <cellStyle name="Currency 10 11 2 4" xfId="4736" xr:uid="{00000000-0005-0000-0000-00001E260000}"/>
    <cellStyle name="Currency 10 11 3" xfId="4737" xr:uid="{00000000-0005-0000-0000-00001F260000}"/>
    <cellStyle name="Currency 10 11 3 2" xfId="4738" xr:uid="{00000000-0005-0000-0000-000020260000}"/>
    <cellStyle name="Currency 10 11 4" xfId="4739" xr:uid="{00000000-0005-0000-0000-000021260000}"/>
    <cellStyle name="Currency 10 11 5" xfId="4740" xr:uid="{00000000-0005-0000-0000-000022260000}"/>
    <cellStyle name="Currency 10 12" xfId="4741" xr:uid="{00000000-0005-0000-0000-000023260000}"/>
    <cellStyle name="Currency 10 12 2" xfId="4742" xr:uid="{00000000-0005-0000-0000-000024260000}"/>
    <cellStyle name="Currency 10 12 2 2" xfId="4743" xr:uid="{00000000-0005-0000-0000-000025260000}"/>
    <cellStyle name="Currency 10 12 3" xfId="4744" xr:uid="{00000000-0005-0000-0000-000026260000}"/>
    <cellStyle name="Currency 10 13" xfId="4745" xr:uid="{00000000-0005-0000-0000-000027260000}"/>
    <cellStyle name="Currency 10 13 2" xfId="4746" xr:uid="{00000000-0005-0000-0000-000028260000}"/>
    <cellStyle name="Currency 10 13 2 2" xfId="4747" xr:uid="{00000000-0005-0000-0000-000029260000}"/>
    <cellStyle name="Currency 10 13 3" xfId="4748" xr:uid="{00000000-0005-0000-0000-00002A260000}"/>
    <cellStyle name="Currency 10 14" xfId="4749" xr:uid="{00000000-0005-0000-0000-00002B260000}"/>
    <cellStyle name="Currency 10 14 2" xfId="4750" xr:uid="{00000000-0005-0000-0000-00002C260000}"/>
    <cellStyle name="Currency 10 14 2 2" xfId="4751" xr:uid="{00000000-0005-0000-0000-00002D260000}"/>
    <cellStyle name="Currency 10 14 3" xfId="4752" xr:uid="{00000000-0005-0000-0000-00002E260000}"/>
    <cellStyle name="Currency 10 15" xfId="4753" xr:uid="{00000000-0005-0000-0000-00002F260000}"/>
    <cellStyle name="Currency 10 15 2" xfId="4754" xr:uid="{00000000-0005-0000-0000-000030260000}"/>
    <cellStyle name="Currency 10 15 2 2" xfId="4755" xr:uid="{00000000-0005-0000-0000-000031260000}"/>
    <cellStyle name="Currency 10 15 3" xfId="4756" xr:uid="{00000000-0005-0000-0000-000032260000}"/>
    <cellStyle name="Currency 10 16" xfId="4757" xr:uid="{00000000-0005-0000-0000-000033260000}"/>
    <cellStyle name="Currency 10 16 2" xfId="4758" xr:uid="{00000000-0005-0000-0000-000034260000}"/>
    <cellStyle name="Currency 10 16 2 2" xfId="4759" xr:uid="{00000000-0005-0000-0000-000035260000}"/>
    <cellStyle name="Currency 10 16 3" xfId="4760" xr:uid="{00000000-0005-0000-0000-000036260000}"/>
    <cellStyle name="Currency 10 17" xfId="4761" xr:uid="{00000000-0005-0000-0000-000037260000}"/>
    <cellStyle name="Currency 10 17 2" xfId="4762" xr:uid="{00000000-0005-0000-0000-000038260000}"/>
    <cellStyle name="Currency 10 17 2 2" xfId="4763" xr:uid="{00000000-0005-0000-0000-000039260000}"/>
    <cellStyle name="Currency 10 17 3" xfId="4764" xr:uid="{00000000-0005-0000-0000-00003A260000}"/>
    <cellStyle name="Currency 10 18" xfId="4765" xr:uid="{00000000-0005-0000-0000-00003B260000}"/>
    <cellStyle name="Currency 10 18 2" xfId="4766" xr:uid="{00000000-0005-0000-0000-00003C260000}"/>
    <cellStyle name="Currency 10 19" xfId="4767" xr:uid="{00000000-0005-0000-0000-00003D260000}"/>
    <cellStyle name="Currency 10 2" xfId="4768" xr:uid="{00000000-0005-0000-0000-00003E260000}"/>
    <cellStyle name="Currency 10 20" xfId="4769" xr:uid="{00000000-0005-0000-0000-00003F260000}"/>
    <cellStyle name="Currency 10 3" xfId="4770" xr:uid="{00000000-0005-0000-0000-000040260000}"/>
    <cellStyle name="Currency 10 4" xfId="4771" xr:uid="{00000000-0005-0000-0000-000041260000}"/>
    <cellStyle name="Currency 10 5" xfId="4772" xr:uid="{00000000-0005-0000-0000-000042260000}"/>
    <cellStyle name="Currency 10 6" xfId="4773" xr:uid="{00000000-0005-0000-0000-000043260000}"/>
    <cellStyle name="Currency 10 7" xfId="4774" xr:uid="{00000000-0005-0000-0000-000044260000}"/>
    <cellStyle name="Currency 10 8" xfId="4775" xr:uid="{00000000-0005-0000-0000-000045260000}"/>
    <cellStyle name="Currency 10 9" xfId="4776" xr:uid="{00000000-0005-0000-0000-000046260000}"/>
    <cellStyle name="Currency 11" xfId="4777" xr:uid="{00000000-0005-0000-0000-000047260000}"/>
    <cellStyle name="Currency 11 10" xfId="4778" xr:uid="{00000000-0005-0000-0000-000048260000}"/>
    <cellStyle name="Currency 11 10 2" xfId="4779" xr:uid="{00000000-0005-0000-0000-000049260000}"/>
    <cellStyle name="Currency 11 10 2 2" xfId="19549" xr:uid="{00000000-0005-0000-0000-00004A260000}"/>
    <cellStyle name="Currency 11 10 3" xfId="19550" xr:uid="{00000000-0005-0000-0000-00004B260000}"/>
    <cellStyle name="Currency 11 11" xfId="4780" xr:uid="{00000000-0005-0000-0000-00004C260000}"/>
    <cellStyle name="Currency 11 11 2" xfId="4781" xr:uid="{00000000-0005-0000-0000-00004D260000}"/>
    <cellStyle name="Currency 11 11 2 2" xfId="19551" xr:uid="{00000000-0005-0000-0000-00004E260000}"/>
    <cellStyle name="Currency 11 11 3" xfId="19552" xr:uid="{00000000-0005-0000-0000-00004F260000}"/>
    <cellStyle name="Currency 11 12" xfId="4782" xr:uid="{00000000-0005-0000-0000-000050260000}"/>
    <cellStyle name="Currency 11 12 2" xfId="19553" xr:uid="{00000000-0005-0000-0000-000051260000}"/>
    <cellStyle name="Currency 11 13" xfId="4783" xr:uid="{00000000-0005-0000-0000-000052260000}"/>
    <cellStyle name="Currency 11 13 2" xfId="19554" xr:uid="{00000000-0005-0000-0000-000053260000}"/>
    <cellStyle name="Currency 11 14" xfId="4784" xr:uid="{00000000-0005-0000-0000-000054260000}"/>
    <cellStyle name="Currency 11 14 2" xfId="19555" xr:uid="{00000000-0005-0000-0000-000055260000}"/>
    <cellStyle name="Currency 11 2" xfId="4785" xr:uid="{00000000-0005-0000-0000-000056260000}"/>
    <cellStyle name="Currency 11 2 2" xfId="4786" xr:uid="{00000000-0005-0000-0000-000057260000}"/>
    <cellStyle name="Currency 11 2 2 2" xfId="4787" xr:uid="{00000000-0005-0000-0000-000058260000}"/>
    <cellStyle name="Currency 11 2 2 2 2" xfId="4788" xr:uid="{00000000-0005-0000-0000-000059260000}"/>
    <cellStyle name="Currency 11 2 2 2 2 2" xfId="4789" xr:uid="{00000000-0005-0000-0000-00005A260000}"/>
    <cellStyle name="Currency 11 2 2 2 2 2 2" xfId="19556" xr:uid="{00000000-0005-0000-0000-00005B260000}"/>
    <cellStyle name="Currency 11 2 2 2 2 3" xfId="19557" xr:uid="{00000000-0005-0000-0000-00005C260000}"/>
    <cellStyle name="Currency 11 2 2 2 3" xfId="4790" xr:uid="{00000000-0005-0000-0000-00005D260000}"/>
    <cellStyle name="Currency 11 2 2 2 3 2" xfId="19558" xr:uid="{00000000-0005-0000-0000-00005E260000}"/>
    <cellStyle name="Currency 11 2 2 2 4" xfId="4791" xr:uid="{00000000-0005-0000-0000-00005F260000}"/>
    <cellStyle name="Currency 11 2 2 2 4 2" xfId="19559" xr:uid="{00000000-0005-0000-0000-000060260000}"/>
    <cellStyle name="Currency 11 2 2 2 5" xfId="19560" xr:uid="{00000000-0005-0000-0000-000061260000}"/>
    <cellStyle name="Currency 11 2 2 3" xfId="4792" xr:uid="{00000000-0005-0000-0000-000062260000}"/>
    <cellStyle name="Currency 11 2 2 3 2" xfId="4793" xr:uid="{00000000-0005-0000-0000-000063260000}"/>
    <cellStyle name="Currency 11 2 2 3 2 2" xfId="4794" xr:uid="{00000000-0005-0000-0000-000064260000}"/>
    <cellStyle name="Currency 11 2 2 3 2 2 2" xfId="19561" xr:uid="{00000000-0005-0000-0000-000065260000}"/>
    <cellStyle name="Currency 11 2 2 3 2 3" xfId="19562" xr:uid="{00000000-0005-0000-0000-000066260000}"/>
    <cellStyle name="Currency 11 2 2 3 3" xfId="4795" xr:uid="{00000000-0005-0000-0000-000067260000}"/>
    <cellStyle name="Currency 11 2 2 3 3 2" xfId="19563" xr:uid="{00000000-0005-0000-0000-000068260000}"/>
    <cellStyle name="Currency 11 2 2 3 4" xfId="4796" xr:uid="{00000000-0005-0000-0000-000069260000}"/>
    <cellStyle name="Currency 11 2 2 3 4 2" xfId="19564" xr:uid="{00000000-0005-0000-0000-00006A260000}"/>
    <cellStyle name="Currency 11 2 2 3 5" xfId="19565" xr:uid="{00000000-0005-0000-0000-00006B260000}"/>
    <cellStyle name="Currency 11 2 2 4" xfId="4797" xr:uid="{00000000-0005-0000-0000-00006C260000}"/>
    <cellStyle name="Currency 11 2 2 4 2" xfId="4798" xr:uid="{00000000-0005-0000-0000-00006D260000}"/>
    <cellStyle name="Currency 11 2 2 4 2 2" xfId="19566" xr:uid="{00000000-0005-0000-0000-00006E260000}"/>
    <cellStyle name="Currency 11 2 2 4 3" xfId="19567" xr:uid="{00000000-0005-0000-0000-00006F260000}"/>
    <cellStyle name="Currency 11 2 2 5" xfId="4799" xr:uid="{00000000-0005-0000-0000-000070260000}"/>
    <cellStyle name="Currency 11 2 2 5 2" xfId="4800" xr:uid="{00000000-0005-0000-0000-000071260000}"/>
    <cellStyle name="Currency 11 2 2 5 2 2" xfId="19568" xr:uid="{00000000-0005-0000-0000-000072260000}"/>
    <cellStyle name="Currency 11 2 2 5 3" xfId="19569" xr:uid="{00000000-0005-0000-0000-000073260000}"/>
    <cellStyle name="Currency 11 2 2 6" xfId="4801" xr:uid="{00000000-0005-0000-0000-000074260000}"/>
    <cellStyle name="Currency 11 2 2 6 2" xfId="19570" xr:uid="{00000000-0005-0000-0000-000075260000}"/>
    <cellStyle name="Currency 11 2 2 7" xfId="4802" xr:uid="{00000000-0005-0000-0000-000076260000}"/>
    <cellStyle name="Currency 11 2 2 7 2" xfId="19571" xr:uid="{00000000-0005-0000-0000-000077260000}"/>
    <cellStyle name="Currency 11 2 2 8" xfId="19572" xr:uid="{00000000-0005-0000-0000-000078260000}"/>
    <cellStyle name="Currency 11 2 3" xfId="4803" xr:uid="{00000000-0005-0000-0000-000079260000}"/>
    <cellStyle name="Currency 11 2 4" xfId="4804" xr:uid="{00000000-0005-0000-0000-00007A260000}"/>
    <cellStyle name="Currency 11 2 5" xfId="4805" xr:uid="{00000000-0005-0000-0000-00007B260000}"/>
    <cellStyle name="Currency 11 2 5 2" xfId="4806" xr:uid="{00000000-0005-0000-0000-00007C260000}"/>
    <cellStyle name="Currency 11 2 6" xfId="4807" xr:uid="{00000000-0005-0000-0000-00007D260000}"/>
    <cellStyle name="Currency 11 2 7" xfId="4808" xr:uid="{00000000-0005-0000-0000-00007E260000}"/>
    <cellStyle name="Currency 11 3" xfId="4809" xr:uid="{00000000-0005-0000-0000-00007F260000}"/>
    <cellStyle name="Currency 11 3 2" xfId="4810" xr:uid="{00000000-0005-0000-0000-000080260000}"/>
    <cellStyle name="Currency 11 3 3" xfId="4811" xr:uid="{00000000-0005-0000-0000-000081260000}"/>
    <cellStyle name="Currency 11 3 3 2" xfId="4812" xr:uid="{00000000-0005-0000-0000-000082260000}"/>
    <cellStyle name="Currency 11 3 3 2 2" xfId="4813" xr:uid="{00000000-0005-0000-0000-000083260000}"/>
    <cellStyle name="Currency 11 3 3 2 2 2" xfId="19573" xr:uid="{00000000-0005-0000-0000-000084260000}"/>
    <cellStyle name="Currency 11 3 3 2 3" xfId="19574" xr:uid="{00000000-0005-0000-0000-000085260000}"/>
    <cellStyle name="Currency 11 3 3 3" xfId="4814" xr:uid="{00000000-0005-0000-0000-000086260000}"/>
    <cellStyle name="Currency 11 3 3 3 2" xfId="19575" xr:uid="{00000000-0005-0000-0000-000087260000}"/>
    <cellStyle name="Currency 11 3 3 4" xfId="4815" xr:uid="{00000000-0005-0000-0000-000088260000}"/>
    <cellStyle name="Currency 11 3 3 4 2" xfId="19576" xr:uid="{00000000-0005-0000-0000-000089260000}"/>
    <cellStyle name="Currency 11 3 3 5" xfId="19577" xr:uid="{00000000-0005-0000-0000-00008A260000}"/>
    <cellStyle name="Currency 11 3 4" xfId="4816" xr:uid="{00000000-0005-0000-0000-00008B260000}"/>
    <cellStyle name="Currency 11 3 4 2" xfId="4817" xr:uid="{00000000-0005-0000-0000-00008C260000}"/>
    <cellStyle name="Currency 11 3 4 2 2" xfId="4818" xr:uid="{00000000-0005-0000-0000-00008D260000}"/>
    <cellStyle name="Currency 11 3 4 2 2 2" xfId="19578" xr:uid="{00000000-0005-0000-0000-00008E260000}"/>
    <cellStyle name="Currency 11 3 4 2 3" xfId="19579" xr:uid="{00000000-0005-0000-0000-00008F260000}"/>
    <cellStyle name="Currency 11 3 4 3" xfId="4819" xr:uid="{00000000-0005-0000-0000-000090260000}"/>
    <cellStyle name="Currency 11 3 4 3 2" xfId="19580" xr:uid="{00000000-0005-0000-0000-000091260000}"/>
    <cellStyle name="Currency 11 3 4 4" xfId="4820" xr:uid="{00000000-0005-0000-0000-000092260000}"/>
    <cellStyle name="Currency 11 3 4 4 2" xfId="19581" xr:uid="{00000000-0005-0000-0000-000093260000}"/>
    <cellStyle name="Currency 11 3 4 5" xfId="19582" xr:uid="{00000000-0005-0000-0000-000094260000}"/>
    <cellStyle name="Currency 11 3 5" xfId="4821" xr:uid="{00000000-0005-0000-0000-000095260000}"/>
    <cellStyle name="Currency 11 3 5 2" xfId="4822" xr:uid="{00000000-0005-0000-0000-000096260000}"/>
    <cellStyle name="Currency 11 3 5 2 2" xfId="19583" xr:uid="{00000000-0005-0000-0000-000097260000}"/>
    <cellStyle name="Currency 11 3 5 3" xfId="19584" xr:uid="{00000000-0005-0000-0000-000098260000}"/>
    <cellStyle name="Currency 11 3 6" xfId="4823" xr:uid="{00000000-0005-0000-0000-000099260000}"/>
    <cellStyle name="Currency 11 3 6 2" xfId="4824" xr:uid="{00000000-0005-0000-0000-00009A260000}"/>
    <cellStyle name="Currency 11 3 6 2 2" xfId="19585" xr:uid="{00000000-0005-0000-0000-00009B260000}"/>
    <cellStyle name="Currency 11 3 6 3" xfId="19586" xr:uid="{00000000-0005-0000-0000-00009C260000}"/>
    <cellStyle name="Currency 11 3 7" xfId="4825" xr:uid="{00000000-0005-0000-0000-00009D260000}"/>
    <cellStyle name="Currency 11 3 7 2" xfId="19587" xr:uid="{00000000-0005-0000-0000-00009E260000}"/>
    <cellStyle name="Currency 11 3 8" xfId="4826" xr:uid="{00000000-0005-0000-0000-00009F260000}"/>
    <cellStyle name="Currency 11 3 8 2" xfId="19588" xr:uid="{00000000-0005-0000-0000-0000A0260000}"/>
    <cellStyle name="Currency 11 3 9" xfId="19589" xr:uid="{00000000-0005-0000-0000-0000A1260000}"/>
    <cellStyle name="Currency 11 4" xfId="4827" xr:uid="{00000000-0005-0000-0000-0000A2260000}"/>
    <cellStyle name="Currency 11 4 2" xfId="4828" xr:uid="{00000000-0005-0000-0000-0000A3260000}"/>
    <cellStyle name="Currency 11 4 3" xfId="4829" xr:uid="{00000000-0005-0000-0000-0000A4260000}"/>
    <cellStyle name="Currency 11 4 3 2" xfId="4830" xr:uid="{00000000-0005-0000-0000-0000A5260000}"/>
    <cellStyle name="Currency 11 4 3 2 2" xfId="4831" xr:uid="{00000000-0005-0000-0000-0000A6260000}"/>
    <cellStyle name="Currency 11 4 3 2 2 2" xfId="19590" xr:uid="{00000000-0005-0000-0000-0000A7260000}"/>
    <cellStyle name="Currency 11 4 3 2 3" xfId="19591" xr:uid="{00000000-0005-0000-0000-0000A8260000}"/>
    <cellStyle name="Currency 11 4 3 3" xfId="4832" xr:uid="{00000000-0005-0000-0000-0000A9260000}"/>
    <cellStyle name="Currency 11 4 3 3 2" xfId="19592" xr:uid="{00000000-0005-0000-0000-0000AA260000}"/>
    <cellStyle name="Currency 11 4 3 4" xfId="4833" xr:uid="{00000000-0005-0000-0000-0000AB260000}"/>
    <cellStyle name="Currency 11 4 3 4 2" xfId="19593" xr:uid="{00000000-0005-0000-0000-0000AC260000}"/>
    <cellStyle name="Currency 11 4 3 5" xfId="19594" xr:uid="{00000000-0005-0000-0000-0000AD260000}"/>
    <cellStyle name="Currency 11 4 4" xfId="4834" xr:uid="{00000000-0005-0000-0000-0000AE260000}"/>
    <cellStyle name="Currency 11 4 4 2" xfId="4835" xr:uid="{00000000-0005-0000-0000-0000AF260000}"/>
    <cellStyle name="Currency 11 4 4 2 2" xfId="4836" xr:uid="{00000000-0005-0000-0000-0000B0260000}"/>
    <cellStyle name="Currency 11 4 4 2 2 2" xfId="19595" xr:uid="{00000000-0005-0000-0000-0000B1260000}"/>
    <cellStyle name="Currency 11 4 4 2 3" xfId="19596" xr:uid="{00000000-0005-0000-0000-0000B2260000}"/>
    <cellStyle name="Currency 11 4 4 3" xfId="4837" xr:uid="{00000000-0005-0000-0000-0000B3260000}"/>
    <cellStyle name="Currency 11 4 4 3 2" xfId="19597" xr:uid="{00000000-0005-0000-0000-0000B4260000}"/>
    <cellStyle name="Currency 11 4 4 4" xfId="4838" xr:uid="{00000000-0005-0000-0000-0000B5260000}"/>
    <cellStyle name="Currency 11 4 4 4 2" xfId="19598" xr:uid="{00000000-0005-0000-0000-0000B6260000}"/>
    <cellStyle name="Currency 11 4 4 5" xfId="19599" xr:uid="{00000000-0005-0000-0000-0000B7260000}"/>
    <cellStyle name="Currency 11 4 5" xfId="4839" xr:uid="{00000000-0005-0000-0000-0000B8260000}"/>
    <cellStyle name="Currency 11 4 5 2" xfId="4840" xr:uid="{00000000-0005-0000-0000-0000B9260000}"/>
    <cellStyle name="Currency 11 4 5 2 2" xfId="19600" xr:uid="{00000000-0005-0000-0000-0000BA260000}"/>
    <cellStyle name="Currency 11 4 5 3" xfId="19601" xr:uid="{00000000-0005-0000-0000-0000BB260000}"/>
    <cellStyle name="Currency 11 4 6" xfId="4841" xr:uid="{00000000-0005-0000-0000-0000BC260000}"/>
    <cellStyle name="Currency 11 4 6 2" xfId="4842" xr:uid="{00000000-0005-0000-0000-0000BD260000}"/>
    <cellStyle name="Currency 11 4 6 2 2" xfId="19602" xr:uid="{00000000-0005-0000-0000-0000BE260000}"/>
    <cellStyle name="Currency 11 4 6 3" xfId="19603" xr:uid="{00000000-0005-0000-0000-0000BF260000}"/>
    <cellStyle name="Currency 11 4 7" xfId="4843" xr:uid="{00000000-0005-0000-0000-0000C0260000}"/>
    <cellStyle name="Currency 11 4 7 2" xfId="19604" xr:uid="{00000000-0005-0000-0000-0000C1260000}"/>
    <cellStyle name="Currency 11 4 8" xfId="4844" xr:uid="{00000000-0005-0000-0000-0000C2260000}"/>
    <cellStyle name="Currency 11 4 8 2" xfId="19605" xr:uid="{00000000-0005-0000-0000-0000C3260000}"/>
    <cellStyle name="Currency 11 4 9" xfId="19606" xr:uid="{00000000-0005-0000-0000-0000C4260000}"/>
    <cellStyle name="Currency 11 5" xfId="4845" xr:uid="{00000000-0005-0000-0000-0000C5260000}"/>
    <cellStyle name="Currency 11 5 2" xfId="4846" xr:uid="{00000000-0005-0000-0000-0000C6260000}"/>
    <cellStyle name="Currency 11 5 2 2" xfId="4847" xr:uid="{00000000-0005-0000-0000-0000C7260000}"/>
    <cellStyle name="Currency 11 5 2 2 2" xfId="4848" xr:uid="{00000000-0005-0000-0000-0000C8260000}"/>
    <cellStyle name="Currency 11 5 2 2 2 2" xfId="19607" xr:uid="{00000000-0005-0000-0000-0000C9260000}"/>
    <cellStyle name="Currency 11 5 2 2 3" xfId="19608" xr:uid="{00000000-0005-0000-0000-0000CA260000}"/>
    <cellStyle name="Currency 11 5 2 3" xfId="4849" xr:uid="{00000000-0005-0000-0000-0000CB260000}"/>
    <cellStyle name="Currency 11 5 2 3 2" xfId="19609" xr:uid="{00000000-0005-0000-0000-0000CC260000}"/>
    <cellStyle name="Currency 11 5 2 4" xfId="4850" xr:uid="{00000000-0005-0000-0000-0000CD260000}"/>
    <cellStyle name="Currency 11 5 2 4 2" xfId="19610" xr:uid="{00000000-0005-0000-0000-0000CE260000}"/>
    <cellStyle name="Currency 11 5 2 5" xfId="19611" xr:uid="{00000000-0005-0000-0000-0000CF260000}"/>
    <cellStyle name="Currency 11 5 3" xfId="4851" xr:uid="{00000000-0005-0000-0000-0000D0260000}"/>
    <cellStyle name="Currency 11 5 3 2" xfId="4852" xr:uid="{00000000-0005-0000-0000-0000D1260000}"/>
    <cellStyle name="Currency 11 5 3 2 2" xfId="4853" xr:uid="{00000000-0005-0000-0000-0000D2260000}"/>
    <cellStyle name="Currency 11 5 3 2 2 2" xfId="19612" xr:uid="{00000000-0005-0000-0000-0000D3260000}"/>
    <cellStyle name="Currency 11 5 3 2 3" xfId="19613" xr:uid="{00000000-0005-0000-0000-0000D4260000}"/>
    <cellStyle name="Currency 11 5 3 3" xfId="4854" xr:uid="{00000000-0005-0000-0000-0000D5260000}"/>
    <cellStyle name="Currency 11 5 3 3 2" xfId="19614" xr:uid="{00000000-0005-0000-0000-0000D6260000}"/>
    <cellStyle name="Currency 11 5 3 4" xfId="4855" xr:uid="{00000000-0005-0000-0000-0000D7260000}"/>
    <cellStyle name="Currency 11 5 3 4 2" xfId="19615" xr:uid="{00000000-0005-0000-0000-0000D8260000}"/>
    <cellStyle name="Currency 11 5 3 5" xfId="19616" xr:uid="{00000000-0005-0000-0000-0000D9260000}"/>
    <cellStyle name="Currency 11 5 4" xfId="4856" xr:uid="{00000000-0005-0000-0000-0000DA260000}"/>
    <cellStyle name="Currency 11 5 4 2" xfId="4857" xr:uid="{00000000-0005-0000-0000-0000DB260000}"/>
    <cellStyle name="Currency 11 5 4 2 2" xfId="19617" xr:uid="{00000000-0005-0000-0000-0000DC260000}"/>
    <cellStyle name="Currency 11 5 4 3" xfId="19618" xr:uid="{00000000-0005-0000-0000-0000DD260000}"/>
    <cellStyle name="Currency 11 5 5" xfId="4858" xr:uid="{00000000-0005-0000-0000-0000DE260000}"/>
    <cellStyle name="Currency 11 5 5 2" xfId="4859" xr:uid="{00000000-0005-0000-0000-0000DF260000}"/>
    <cellStyle name="Currency 11 5 5 2 2" xfId="19619" xr:uid="{00000000-0005-0000-0000-0000E0260000}"/>
    <cellStyle name="Currency 11 5 5 3" xfId="19620" xr:uid="{00000000-0005-0000-0000-0000E1260000}"/>
    <cellStyle name="Currency 11 5 6" xfId="4860" xr:uid="{00000000-0005-0000-0000-0000E2260000}"/>
    <cellStyle name="Currency 11 5 6 2" xfId="19621" xr:uid="{00000000-0005-0000-0000-0000E3260000}"/>
    <cellStyle name="Currency 11 5 7" xfId="4861" xr:uid="{00000000-0005-0000-0000-0000E4260000}"/>
    <cellStyle name="Currency 11 5 7 2" xfId="19622" xr:uid="{00000000-0005-0000-0000-0000E5260000}"/>
    <cellStyle name="Currency 11 5 8" xfId="19623" xr:uid="{00000000-0005-0000-0000-0000E6260000}"/>
    <cellStyle name="Currency 11 6" xfId="4862" xr:uid="{00000000-0005-0000-0000-0000E7260000}"/>
    <cellStyle name="Currency 11 7" xfId="4863" xr:uid="{00000000-0005-0000-0000-0000E8260000}"/>
    <cellStyle name="Currency 11 8" xfId="4864" xr:uid="{00000000-0005-0000-0000-0000E9260000}"/>
    <cellStyle name="Currency 11 8 2" xfId="4865" xr:uid="{00000000-0005-0000-0000-0000EA260000}"/>
    <cellStyle name="Currency 11 8 2 2" xfId="4866" xr:uid="{00000000-0005-0000-0000-0000EB260000}"/>
    <cellStyle name="Currency 11 8 2 2 2" xfId="19624" xr:uid="{00000000-0005-0000-0000-0000EC260000}"/>
    <cellStyle name="Currency 11 8 2 3" xfId="19625" xr:uid="{00000000-0005-0000-0000-0000ED260000}"/>
    <cellStyle name="Currency 11 8 3" xfId="4867" xr:uid="{00000000-0005-0000-0000-0000EE260000}"/>
    <cellStyle name="Currency 11 8 3 2" xfId="19626" xr:uid="{00000000-0005-0000-0000-0000EF260000}"/>
    <cellStyle name="Currency 11 8 4" xfId="4868" xr:uid="{00000000-0005-0000-0000-0000F0260000}"/>
    <cellStyle name="Currency 11 8 4 2" xfId="19627" xr:uid="{00000000-0005-0000-0000-0000F1260000}"/>
    <cellStyle name="Currency 11 8 5" xfId="19628" xr:uid="{00000000-0005-0000-0000-0000F2260000}"/>
    <cellStyle name="Currency 11 9" xfId="4869" xr:uid="{00000000-0005-0000-0000-0000F3260000}"/>
    <cellStyle name="Currency 11 9 2" xfId="4870" xr:uid="{00000000-0005-0000-0000-0000F4260000}"/>
    <cellStyle name="Currency 11 9 2 2" xfId="4871" xr:uid="{00000000-0005-0000-0000-0000F5260000}"/>
    <cellStyle name="Currency 11 9 2 2 2" xfId="19629" xr:uid="{00000000-0005-0000-0000-0000F6260000}"/>
    <cellStyle name="Currency 11 9 2 3" xfId="19630" xr:uid="{00000000-0005-0000-0000-0000F7260000}"/>
    <cellStyle name="Currency 11 9 3" xfId="4872" xr:uid="{00000000-0005-0000-0000-0000F8260000}"/>
    <cellStyle name="Currency 11 9 3 2" xfId="19631" xr:uid="{00000000-0005-0000-0000-0000F9260000}"/>
    <cellStyle name="Currency 11 9 4" xfId="4873" xr:uid="{00000000-0005-0000-0000-0000FA260000}"/>
    <cellStyle name="Currency 11 9 4 2" xfId="19632" xr:uid="{00000000-0005-0000-0000-0000FB260000}"/>
    <cellStyle name="Currency 11 9 5" xfId="19633" xr:uid="{00000000-0005-0000-0000-0000FC260000}"/>
    <cellStyle name="Currency 12" xfId="19634" xr:uid="{00000000-0005-0000-0000-0000FD260000}"/>
    <cellStyle name="Currency 12 2" xfId="44331" xr:uid="{00000000-0005-0000-0000-0000FE260000}"/>
    <cellStyle name="Currency 13" xfId="19635" xr:uid="{00000000-0005-0000-0000-0000FF260000}"/>
    <cellStyle name="Currency 14" xfId="44175" xr:uid="{00000000-0005-0000-0000-000000270000}"/>
    <cellStyle name="Currency 15" xfId="44230" xr:uid="{00000000-0005-0000-0000-000001270000}"/>
    <cellStyle name="Currency 15 2" xfId="44714" xr:uid="{E59DDA53-918B-41C3-9B5F-16D09EC558A4}"/>
    <cellStyle name="Currency 16" xfId="44242" xr:uid="{00000000-0005-0000-0000-000002270000}"/>
    <cellStyle name="Currency 17" xfId="44248" xr:uid="{00000000-0005-0000-0000-000003270000}"/>
    <cellStyle name="Currency 18" xfId="44280" xr:uid="{00000000-0005-0000-0000-000004270000}"/>
    <cellStyle name="Currency 19" xfId="44692" xr:uid="{00000000-0005-0000-0000-000005270000}"/>
    <cellStyle name="Currency 2" xfId="13" xr:uid="{00000000-0005-0000-0000-000006270000}"/>
    <cellStyle name="Currency 2 10" xfId="4874" xr:uid="{00000000-0005-0000-0000-000007270000}"/>
    <cellStyle name="Currency 2 11" xfId="4875" xr:uid="{00000000-0005-0000-0000-000008270000}"/>
    <cellStyle name="Currency 2 12" xfId="4876" xr:uid="{00000000-0005-0000-0000-000009270000}"/>
    <cellStyle name="Currency 2 13" xfId="4877" xr:uid="{00000000-0005-0000-0000-00000A270000}"/>
    <cellStyle name="Currency 2 14" xfId="4878" xr:uid="{00000000-0005-0000-0000-00000B270000}"/>
    <cellStyle name="Currency 2 15" xfId="4879" xr:uid="{00000000-0005-0000-0000-00000C270000}"/>
    <cellStyle name="Currency 2 16" xfId="4880" xr:uid="{00000000-0005-0000-0000-00000D270000}"/>
    <cellStyle name="Currency 2 17" xfId="4881" xr:uid="{00000000-0005-0000-0000-00000E270000}"/>
    <cellStyle name="Currency 2 18" xfId="4882" xr:uid="{00000000-0005-0000-0000-00000F270000}"/>
    <cellStyle name="Currency 2 19" xfId="4883" xr:uid="{00000000-0005-0000-0000-000010270000}"/>
    <cellStyle name="Currency 2 2" xfId="14" xr:uid="{00000000-0005-0000-0000-000011270000}"/>
    <cellStyle name="Currency 2 2 2" xfId="4884" xr:uid="{00000000-0005-0000-0000-000012270000}"/>
    <cellStyle name="Currency 2 2 3" xfId="44780" xr:uid="{C4A3CFC1-D2FC-432D-BADC-4D2EE29FFBAC}"/>
    <cellStyle name="Currency 2 20" xfId="4885" xr:uid="{00000000-0005-0000-0000-000013270000}"/>
    <cellStyle name="Currency 2 21" xfId="4886" xr:uid="{00000000-0005-0000-0000-000014270000}"/>
    <cellStyle name="Currency 2 22" xfId="4887" xr:uid="{00000000-0005-0000-0000-000015270000}"/>
    <cellStyle name="Currency 2 23" xfId="4888" xr:uid="{00000000-0005-0000-0000-000016270000}"/>
    <cellStyle name="Currency 2 24" xfId="4889" xr:uid="{00000000-0005-0000-0000-000017270000}"/>
    <cellStyle name="Currency 2 25" xfId="4890" xr:uid="{00000000-0005-0000-0000-000018270000}"/>
    <cellStyle name="Currency 2 26" xfId="4891" xr:uid="{00000000-0005-0000-0000-000019270000}"/>
    <cellStyle name="Currency 2 27" xfId="4892" xr:uid="{00000000-0005-0000-0000-00001A270000}"/>
    <cellStyle name="Currency 2 27 2" xfId="4893" xr:uid="{00000000-0005-0000-0000-00001B270000}"/>
    <cellStyle name="Currency 2 27 2 2" xfId="4894" xr:uid="{00000000-0005-0000-0000-00001C270000}"/>
    <cellStyle name="Currency 2 27 3" xfId="4895" xr:uid="{00000000-0005-0000-0000-00001D270000}"/>
    <cellStyle name="Currency 2 28" xfId="4896" xr:uid="{00000000-0005-0000-0000-00001E270000}"/>
    <cellStyle name="Currency 2 28 2" xfId="4897" xr:uid="{00000000-0005-0000-0000-00001F270000}"/>
    <cellStyle name="Currency 2 28 2 2" xfId="4898" xr:uid="{00000000-0005-0000-0000-000020270000}"/>
    <cellStyle name="Currency 2 28 3" xfId="4899" xr:uid="{00000000-0005-0000-0000-000021270000}"/>
    <cellStyle name="Currency 2 29" xfId="4900" xr:uid="{00000000-0005-0000-0000-000022270000}"/>
    <cellStyle name="Currency 2 29 2" xfId="4901" xr:uid="{00000000-0005-0000-0000-000023270000}"/>
    <cellStyle name="Currency 2 29 2 2" xfId="4902" xr:uid="{00000000-0005-0000-0000-000024270000}"/>
    <cellStyle name="Currency 2 29 3" xfId="4903" xr:uid="{00000000-0005-0000-0000-000025270000}"/>
    <cellStyle name="Currency 2 3" xfId="798" xr:uid="{00000000-0005-0000-0000-000026270000}"/>
    <cellStyle name="Currency 2 3 2" xfId="4904" xr:uid="{00000000-0005-0000-0000-000027270000}"/>
    <cellStyle name="Currency 2 3 2 2" xfId="4905" xr:uid="{00000000-0005-0000-0000-000028270000}"/>
    <cellStyle name="Currency 2 3 3" xfId="4906" xr:uid="{00000000-0005-0000-0000-000029270000}"/>
    <cellStyle name="Currency 2 3 4" xfId="4907" xr:uid="{00000000-0005-0000-0000-00002A270000}"/>
    <cellStyle name="Currency 2 30" xfId="44726" xr:uid="{00000000-0005-0000-0000-00002F000000}"/>
    <cellStyle name="Currency 2 31" xfId="44734" xr:uid="{00000000-0005-0000-0000-000019000000}"/>
    <cellStyle name="Currency 2 4" xfId="4908" xr:uid="{00000000-0005-0000-0000-00002B270000}"/>
    <cellStyle name="Currency 2 4 2" xfId="4909" xr:uid="{00000000-0005-0000-0000-00002C270000}"/>
    <cellStyle name="Currency 2 4 2 2" xfId="4910" xr:uid="{00000000-0005-0000-0000-00002D270000}"/>
    <cellStyle name="Currency 2 4 3" xfId="4911" xr:uid="{00000000-0005-0000-0000-00002E270000}"/>
    <cellStyle name="Currency 2 5" xfId="4912" xr:uid="{00000000-0005-0000-0000-00002F270000}"/>
    <cellStyle name="Currency 2 5 10" xfId="4913" xr:uid="{00000000-0005-0000-0000-000030270000}"/>
    <cellStyle name="Currency 2 5 11" xfId="4914" xr:uid="{00000000-0005-0000-0000-000031270000}"/>
    <cellStyle name="Currency 2 5 11 2" xfId="4915" xr:uid="{00000000-0005-0000-0000-000032270000}"/>
    <cellStyle name="Currency 2 5 11 2 2" xfId="4916" xr:uid="{00000000-0005-0000-0000-000033270000}"/>
    <cellStyle name="Currency 2 5 11 2 2 2" xfId="4917" xr:uid="{00000000-0005-0000-0000-000034270000}"/>
    <cellStyle name="Currency 2 5 11 2 2 2 2" xfId="4918" xr:uid="{00000000-0005-0000-0000-000035270000}"/>
    <cellStyle name="Currency 2 5 11 2 2 3" xfId="4919" xr:uid="{00000000-0005-0000-0000-000036270000}"/>
    <cellStyle name="Currency 2 5 11 2 2 4" xfId="4920" xr:uid="{00000000-0005-0000-0000-000037270000}"/>
    <cellStyle name="Currency 2 5 11 2 3" xfId="4921" xr:uid="{00000000-0005-0000-0000-000038270000}"/>
    <cellStyle name="Currency 2 5 11 2 3 2" xfId="4922" xr:uid="{00000000-0005-0000-0000-000039270000}"/>
    <cellStyle name="Currency 2 5 11 2 4" xfId="4923" xr:uid="{00000000-0005-0000-0000-00003A270000}"/>
    <cellStyle name="Currency 2 5 11 2 5" xfId="4924" xr:uid="{00000000-0005-0000-0000-00003B270000}"/>
    <cellStyle name="Currency 2 5 11 3" xfId="4925" xr:uid="{00000000-0005-0000-0000-00003C270000}"/>
    <cellStyle name="Currency 2 5 12" xfId="4926" xr:uid="{00000000-0005-0000-0000-00003D270000}"/>
    <cellStyle name="Currency 2 5 12 2" xfId="4927" xr:uid="{00000000-0005-0000-0000-00003E270000}"/>
    <cellStyle name="Currency 2 5 12 2 2" xfId="4928" xr:uid="{00000000-0005-0000-0000-00003F270000}"/>
    <cellStyle name="Currency 2 5 12 2 2 2" xfId="4929" xr:uid="{00000000-0005-0000-0000-000040270000}"/>
    <cellStyle name="Currency 2 5 12 2 3" xfId="4930" xr:uid="{00000000-0005-0000-0000-000041270000}"/>
    <cellStyle name="Currency 2 5 12 2 4" xfId="4931" xr:uid="{00000000-0005-0000-0000-000042270000}"/>
    <cellStyle name="Currency 2 5 12 3" xfId="4932" xr:uid="{00000000-0005-0000-0000-000043270000}"/>
    <cellStyle name="Currency 2 5 12 3 2" xfId="4933" xr:uid="{00000000-0005-0000-0000-000044270000}"/>
    <cellStyle name="Currency 2 5 12 4" xfId="4934" xr:uid="{00000000-0005-0000-0000-000045270000}"/>
    <cellStyle name="Currency 2 5 12 5" xfId="4935" xr:uid="{00000000-0005-0000-0000-000046270000}"/>
    <cellStyle name="Currency 2 5 13" xfId="4936" xr:uid="{00000000-0005-0000-0000-000047270000}"/>
    <cellStyle name="Currency 2 5 13 2" xfId="4937" xr:uid="{00000000-0005-0000-0000-000048270000}"/>
    <cellStyle name="Currency 2 5 13 2 2" xfId="4938" xr:uid="{00000000-0005-0000-0000-000049270000}"/>
    <cellStyle name="Currency 2 5 13 3" xfId="4939" xr:uid="{00000000-0005-0000-0000-00004A270000}"/>
    <cellStyle name="Currency 2 5 14" xfId="4940" xr:uid="{00000000-0005-0000-0000-00004B270000}"/>
    <cellStyle name="Currency 2 5 14 2" xfId="4941" xr:uid="{00000000-0005-0000-0000-00004C270000}"/>
    <cellStyle name="Currency 2 5 14 2 2" xfId="4942" xr:uid="{00000000-0005-0000-0000-00004D270000}"/>
    <cellStyle name="Currency 2 5 14 3" xfId="4943" xr:uid="{00000000-0005-0000-0000-00004E270000}"/>
    <cellStyle name="Currency 2 5 15" xfId="4944" xr:uid="{00000000-0005-0000-0000-00004F270000}"/>
    <cellStyle name="Currency 2 5 15 2" xfId="4945" xr:uid="{00000000-0005-0000-0000-000050270000}"/>
    <cellStyle name="Currency 2 5 15 2 2" xfId="4946" xr:uid="{00000000-0005-0000-0000-000051270000}"/>
    <cellStyle name="Currency 2 5 15 3" xfId="4947" xr:uid="{00000000-0005-0000-0000-000052270000}"/>
    <cellStyle name="Currency 2 5 16" xfId="4948" xr:uid="{00000000-0005-0000-0000-000053270000}"/>
    <cellStyle name="Currency 2 5 16 2" xfId="4949" xr:uid="{00000000-0005-0000-0000-000054270000}"/>
    <cellStyle name="Currency 2 5 16 2 2" xfId="4950" xr:uid="{00000000-0005-0000-0000-000055270000}"/>
    <cellStyle name="Currency 2 5 16 3" xfId="4951" xr:uid="{00000000-0005-0000-0000-000056270000}"/>
    <cellStyle name="Currency 2 5 17" xfId="4952" xr:uid="{00000000-0005-0000-0000-000057270000}"/>
    <cellStyle name="Currency 2 5 17 2" xfId="4953" xr:uid="{00000000-0005-0000-0000-000058270000}"/>
    <cellStyle name="Currency 2 5 17 2 2" xfId="4954" xr:uid="{00000000-0005-0000-0000-000059270000}"/>
    <cellStyle name="Currency 2 5 17 3" xfId="4955" xr:uid="{00000000-0005-0000-0000-00005A270000}"/>
    <cellStyle name="Currency 2 5 18" xfId="4956" xr:uid="{00000000-0005-0000-0000-00005B270000}"/>
    <cellStyle name="Currency 2 5 18 2" xfId="4957" xr:uid="{00000000-0005-0000-0000-00005C270000}"/>
    <cellStyle name="Currency 2 5 19" xfId="4958" xr:uid="{00000000-0005-0000-0000-00005D270000}"/>
    <cellStyle name="Currency 2 5 2" xfId="4959" xr:uid="{00000000-0005-0000-0000-00005E270000}"/>
    <cellStyle name="Currency 2 5 2 10" xfId="4960" xr:uid="{00000000-0005-0000-0000-00005F270000}"/>
    <cellStyle name="Currency 2 5 2 10 2" xfId="4961" xr:uid="{00000000-0005-0000-0000-000060270000}"/>
    <cellStyle name="Currency 2 5 2 10 2 2" xfId="4962" xr:uid="{00000000-0005-0000-0000-000061270000}"/>
    <cellStyle name="Currency 2 5 2 10 2 2 2" xfId="4963" xr:uid="{00000000-0005-0000-0000-000062270000}"/>
    <cellStyle name="Currency 2 5 2 10 2 2 2 2" xfId="4964" xr:uid="{00000000-0005-0000-0000-000063270000}"/>
    <cellStyle name="Currency 2 5 2 10 2 2 3" xfId="4965" xr:uid="{00000000-0005-0000-0000-000064270000}"/>
    <cellStyle name="Currency 2 5 2 10 2 2 4" xfId="4966" xr:uid="{00000000-0005-0000-0000-000065270000}"/>
    <cellStyle name="Currency 2 5 2 10 2 3" xfId="4967" xr:uid="{00000000-0005-0000-0000-000066270000}"/>
    <cellStyle name="Currency 2 5 2 10 2 3 2" xfId="4968" xr:uid="{00000000-0005-0000-0000-000067270000}"/>
    <cellStyle name="Currency 2 5 2 10 2 4" xfId="4969" xr:uid="{00000000-0005-0000-0000-000068270000}"/>
    <cellStyle name="Currency 2 5 2 10 2 5" xfId="4970" xr:uid="{00000000-0005-0000-0000-000069270000}"/>
    <cellStyle name="Currency 2 5 2 10 3" xfId="4971" xr:uid="{00000000-0005-0000-0000-00006A270000}"/>
    <cellStyle name="Currency 2 5 2 11" xfId="4972" xr:uid="{00000000-0005-0000-0000-00006B270000}"/>
    <cellStyle name="Currency 2 5 2 11 2" xfId="4973" xr:uid="{00000000-0005-0000-0000-00006C270000}"/>
    <cellStyle name="Currency 2 5 2 11 2 2" xfId="4974" xr:uid="{00000000-0005-0000-0000-00006D270000}"/>
    <cellStyle name="Currency 2 5 2 11 2 2 2" xfId="4975" xr:uid="{00000000-0005-0000-0000-00006E270000}"/>
    <cellStyle name="Currency 2 5 2 11 2 3" xfId="4976" xr:uid="{00000000-0005-0000-0000-00006F270000}"/>
    <cellStyle name="Currency 2 5 2 11 2 4" xfId="4977" xr:uid="{00000000-0005-0000-0000-000070270000}"/>
    <cellStyle name="Currency 2 5 2 11 3" xfId="4978" xr:uid="{00000000-0005-0000-0000-000071270000}"/>
    <cellStyle name="Currency 2 5 2 11 3 2" xfId="4979" xr:uid="{00000000-0005-0000-0000-000072270000}"/>
    <cellStyle name="Currency 2 5 2 11 4" xfId="4980" xr:uid="{00000000-0005-0000-0000-000073270000}"/>
    <cellStyle name="Currency 2 5 2 11 5" xfId="4981" xr:uid="{00000000-0005-0000-0000-000074270000}"/>
    <cellStyle name="Currency 2 5 2 12" xfId="4982" xr:uid="{00000000-0005-0000-0000-000075270000}"/>
    <cellStyle name="Currency 2 5 2 12 2" xfId="4983" xr:uid="{00000000-0005-0000-0000-000076270000}"/>
    <cellStyle name="Currency 2 5 2 12 2 2" xfId="4984" xr:uid="{00000000-0005-0000-0000-000077270000}"/>
    <cellStyle name="Currency 2 5 2 12 3" xfId="4985" xr:uid="{00000000-0005-0000-0000-000078270000}"/>
    <cellStyle name="Currency 2 5 2 13" xfId="4986" xr:uid="{00000000-0005-0000-0000-000079270000}"/>
    <cellStyle name="Currency 2 5 2 13 2" xfId="4987" xr:uid="{00000000-0005-0000-0000-00007A270000}"/>
    <cellStyle name="Currency 2 5 2 13 2 2" xfId="4988" xr:uid="{00000000-0005-0000-0000-00007B270000}"/>
    <cellStyle name="Currency 2 5 2 13 3" xfId="4989" xr:uid="{00000000-0005-0000-0000-00007C270000}"/>
    <cellStyle name="Currency 2 5 2 14" xfId="4990" xr:uid="{00000000-0005-0000-0000-00007D270000}"/>
    <cellStyle name="Currency 2 5 2 14 2" xfId="4991" xr:uid="{00000000-0005-0000-0000-00007E270000}"/>
    <cellStyle name="Currency 2 5 2 14 2 2" xfId="4992" xr:uid="{00000000-0005-0000-0000-00007F270000}"/>
    <cellStyle name="Currency 2 5 2 14 3" xfId="4993" xr:uid="{00000000-0005-0000-0000-000080270000}"/>
    <cellStyle name="Currency 2 5 2 15" xfId="4994" xr:uid="{00000000-0005-0000-0000-000081270000}"/>
    <cellStyle name="Currency 2 5 2 15 2" xfId="4995" xr:uid="{00000000-0005-0000-0000-000082270000}"/>
    <cellStyle name="Currency 2 5 2 15 2 2" xfId="4996" xr:uid="{00000000-0005-0000-0000-000083270000}"/>
    <cellStyle name="Currency 2 5 2 15 3" xfId="4997" xr:uid="{00000000-0005-0000-0000-000084270000}"/>
    <cellStyle name="Currency 2 5 2 16" xfId="4998" xr:uid="{00000000-0005-0000-0000-000085270000}"/>
    <cellStyle name="Currency 2 5 2 16 2" xfId="4999" xr:uid="{00000000-0005-0000-0000-000086270000}"/>
    <cellStyle name="Currency 2 5 2 16 2 2" xfId="5000" xr:uid="{00000000-0005-0000-0000-000087270000}"/>
    <cellStyle name="Currency 2 5 2 16 3" xfId="5001" xr:uid="{00000000-0005-0000-0000-000088270000}"/>
    <cellStyle name="Currency 2 5 2 17" xfId="5002" xr:uid="{00000000-0005-0000-0000-000089270000}"/>
    <cellStyle name="Currency 2 5 2 17 2" xfId="5003" xr:uid="{00000000-0005-0000-0000-00008A270000}"/>
    <cellStyle name="Currency 2 5 2 18" xfId="5004" xr:uid="{00000000-0005-0000-0000-00008B270000}"/>
    <cellStyle name="Currency 2 5 2 19" xfId="5005" xr:uid="{00000000-0005-0000-0000-00008C270000}"/>
    <cellStyle name="Currency 2 5 2 2" xfId="5006" xr:uid="{00000000-0005-0000-0000-00008D270000}"/>
    <cellStyle name="Currency 2 5 2 3" xfId="5007" xr:uid="{00000000-0005-0000-0000-00008E270000}"/>
    <cellStyle name="Currency 2 5 2 4" xfId="5008" xr:uid="{00000000-0005-0000-0000-00008F270000}"/>
    <cellStyle name="Currency 2 5 2 5" xfId="5009" xr:uid="{00000000-0005-0000-0000-000090270000}"/>
    <cellStyle name="Currency 2 5 2 6" xfId="5010" xr:uid="{00000000-0005-0000-0000-000091270000}"/>
    <cellStyle name="Currency 2 5 2 7" xfId="5011" xr:uid="{00000000-0005-0000-0000-000092270000}"/>
    <cellStyle name="Currency 2 5 2 8" xfId="5012" xr:uid="{00000000-0005-0000-0000-000093270000}"/>
    <cellStyle name="Currency 2 5 2 9" xfId="5013" xr:uid="{00000000-0005-0000-0000-000094270000}"/>
    <cellStyle name="Currency 2 5 20" xfId="5014" xr:uid="{00000000-0005-0000-0000-000095270000}"/>
    <cellStyle name="Currency 2 5 3" xfId="5015" xr:uid="{00000000-0005-0000-0000-000096270000}"/>
    <cellStyle name="Currency 2 5 4" xfId="5016" xr:uid="{00000000-0005-0000-0000-000097270000}"/>
    <cellStyle name="Currency 2 5 5" xfId="5017" xr:uid="{00000000-0005-0000-0000-000098270000}"/>
    <cellStyle name="Currency 2 5 6" xfId="5018" xr:uid="{00000000-0005-0000-0000-000099270000}"/>
    <cellStyle name="Currency 2 5 7" xfId="5019" xr:uid="{00000000-0005-0000-0000-00009A270000}"/>
    <cellStyle name="Currency 2 5 8" xfId="5020" xr:uid="{00000000-0005-0000-0000-00009B270000}"/>
    <cellStyle name="Currency 2 5 9" xfId="5021" xr:uid="{00000000-0005-0000-0000-00009C270000}"/>
    <cellStyle name="Currency 2 6" xfId="5022" xr:uid="{00000000-0005-0000-0000-00009D270000}"/>
    <cellStyle name="Currency 2 6 10" xfId="5023" xr:uid="{00000000-0005-0000-0000-00009E270000}"/>
    <cellStyle name="Currency 2 6 10 2" xfId="5024" xr:uid="{00000000-0005-0000-0000-00009F270000}"/>
    <cellStyle name="Currency 2 6 10 2 2" xfId="5025" xr:uid="{00000000-0005-0000-0000-0000A0270000}"/>
    <cellStyle name="Currency 2 6 10 2 2 2" xfId="5026" xr:uid="{00000000-0005-0000-0000-0000A1270000}"/>
    <cellStyle name="Currency 2 6 10 2 2 2 2" xfId="5027" xr:uid="{00000000-0005-0000-0000-0000A2270000}"/>
    <cellStyle name="Currency 2 6 10 2 2 3" xfId="5028" xr:uid="{00000000-0005-0000-0000-0000A3270000}"/>
    <cellStyle name="Currency 2 6 10 2 2 4" xfId="5029" xr:uid="{00000000-0005-0000-0000-0000A4270000}"/>
    <cellStyle name="Currency 2 6 10 2 3" xfId="5030" xr:uid="{00000000-0005-0000-0000-0000A5270000}"/>
    <cellStyle name="Currency 2 6 10 2 3 2" xfId="5031" xr:uid="{00000000-0005-0000-0000-0000A6270000}"/>
    <cellStyle name="Currency 2 6 10 2 4" xfId="5032" xr:uid="{00000000-0005-0000-0000-0000A7270000}"/>
    <cellStyle name="Currency 2 6 10 2 5" xfId="5033" xr:uid="{00000000-0005-0000-0000-0000A8270000}"/>
    <cellStyle name="Currency 2 6 10 3" xfId="5034" xr:uid="{00000000-0005-0000-0000-0000A9270000}"/>
    <cellStyle name="Currency 2 6 11" xfId="5035" xr:uid="{00000000-0005-0000-0000-0000AA270000}"/>
    <cellStyle name="Currency 2 6 11 2" xfId="5036" xr:uid="{00000000-0005-0000-0000-0000AB270000}"/>
    <cellStyle name="Currency 2 6 11 2 2" xfId="5037" xr:uid="{00000000-0005-0000-0000-0000AC270000}"/>
    <cellStyle name="Currency 2 6 11 2 2 2" xfId="5038" xr:uid="{00000000-0005-0000-0000-0000AD270000}"/>
    <cellStyle name="Currency 2 6 11 2 3" xfId="5039" xr:uid="{00000000-0005-0000-0000-0000AE270000}"/>
    <cellStyle name="Currency 2 6 11 2 4" xfId="5040" xr:uid="{00000000-0005-0000-0000-0000AF270000}"/>
    <cellStyle name="Currency 2 6 11 3" xfId="5041" xr:uid="{00000000-0005-0000-0000-0000B0270000}"/>
    <cellStyle name="Currency 2 6 11 3 2" xfId="5042" xr:uid="{00000000-0005-0000-0000-0000B1270000}"/>
    <cellStyle name="Currency 2 6 11 4" xfId="5043" xr:uid="{00000000-0005-0000-0000-0000B2270000}"/>
    <cellStyle name="Currency 2 6 11 5" xfId="5044" xr:uid="{00000000-0005-0000-0000-0000B3270000}"/>
    <cellStyle name="Currency 2 6 12" xfId="5045" xr:uid="{00000000-0005-0000-0000-0000B4270000}"/>
    <cellStyle name="Currency 2 6 12 2" xfId="5046" xr:uid="{00000000-0005-0000-0000-0000B5270000}"/>
    <cellStyle name="Currency 2 6 12 2 2" xfId="5047" xr:uid="{00000000-0005-0000-0000-0000B6270000}"/>
    <cellStyle name="Currency 2 6 12 3" xfId="5048" xr:uid="{00000000-0005-0000-0000-0000B7270000}"/>
    <cellStyle name="Currency 2 6 13" xfId="5049" xr:uid="{00000000-0005-0000-0000-0000B8270000}"/>
    <cellStyle name="Currency 2 6 13 2" xfId="5050" xr:uid="{00000000-0005-0000-0000-0000B9270000}"/>
    <cellStyle name="Currency 2 6 13 2 2" xfId="5051" xr:uid="{00000000-0005-0000-0000-0000BA270000}"/>
    <cellStyle name="Currency 2 6 13 3" xfId="5052" xr:uid="{00000000-0005-0000-0000-0000BB270000}"/>
    <cellStyle name="Currency 2 6 14" xfId="5053" xr:uid="{00000000-0005-0000-0000-0000BC270000}"/>
    <cellStyle name="Currency 2 6 14 2" xfId="5054" xr:uid="{00000000-0005-0000-0000-0000BD270000}"/>
    <cellStyle name="Currency 2 6 14 2 2" xfId="5055" xr:uid="{00000000-0005-0000-0000-0000BE270000}"/>
    <cellStyle name="Currency 2 6 14 3" xfId="5056" xr:uid="{00000000-0005-0000-0000-0000BF270000}"/>
    <cellStyle name="Currency 2 6 15" xfId="5057" xr:uid="{00000000-0005-0000-0000-0000C0270000}"/>
    <cellStyle name="Currency 2 6 15 2" xfId="5058" xr:uid="{00000000-0005-0000-0000-0000C1270000}"/>
    <cellStyle name="Currency 2 6 15 2 2" xfId="5059" xr:uid="{00000000-0005-0000-0000-0000C2270000}"/>
    <cellStyle name="Currency 2 6 15 3" xfId="5060" xr:uid="{00000000-0005-0000-0000-0000C3270000}"/>
    <cellStyle name="Currency 2 6 16" xfId="5061" xr:uid="{00000000-0005-0000-0000-0000C4270000}"/>
    <cellStyle name="Currency 2 6 16 2" xfId="5062" xr:uid="{00000000-0005-0000-0000-0000C5270000}"/>
    <cellStyle name="Currency 2 6 16 2 2" xfId="5063" xr:uid="{00000000-0005-0000-0000-0000C6270000}"/>
    <cellStyle name="Currency 2 6 16 3" xfId="5064" xr:uid="{00000000-0005-0000-0000-0000C7270000}"/>
    <cellStyle name="Currency 2 6 17" xfId="5065" xr:uid="{00000000-0005-0000-0000-0000C8270000}"/>
    <cellStyle name="Currency 2 6 17 2" xfId="5066" xr:uid="{00000000-0005-0000-0000-0000C9270000}"/>
    <cellStyle name="Currency 2 6 18" xfId="5067" xr:uid="{00000000-0005-0000-0000-0000CA270000}"/>
    <cellStyle name="Currency 2 6 19" xfId="5068" xr:uid="{00000000-0005-0000-0000-0000CB270000}"/>
    <cellStyle name="Currency 2 6 2" xfId="5069" xr:uid="{00000000-0005-0000-0000-0000CC270000}"/>
    <cellStyle name="Currency 2 6 3" xfId="5070" xr:uid="{00000000-0005-0000-0000-0000CD270000}"/>
    <cellStyle name="Currency 2 6 4" xfId="5071" xr:uid="{00000000-0005-0000-0000-0000CE270000}"/>
    <cellStyle name="Currency 2 6 5" xfId="5072" xr:uid="{00000000-0005-0000-0000-0000CF270000}"/>
    <cellStyle name="Currency 2 6 6" xfId="5073" xr:uid="{00000000-0005-0000-0000-0000D0270000}"/>
    <cellStyle name="Currency 2 6 7" xfId="5074" xr:uid="{00000000-0005-0000-0000-0000D1270000}"/>
    <cellStyle name="Currency 2 6 8" xfId="5075" xr:uid="{00000000-0005-0000-0000-0000D2270000}"/>
    <cellStyle name="Currency 2 6 9" xfId="5076" xr:uid="{00000000-0005-0000-0000-0000D3270000}"/>
    <cellStyle name="Currency 2 7" xfId="5077" xr:uid="{00000000-0005-0000-0000-0000D4270000}"/>
    <cellStyle name="Currency 2 7 10" xfId="5078" xr:uid="{00000000-0005-0000-0000-0000D5270000}"/>
    <cellStyle name="Currency 2 7 10 2" xfId="5079" xr:uid="{00000000-0005-0000-0000-0000D6270000}"/>
    <cellStyle name="Currency 2 7 10 2 2" xfId="5080" xr:uid="{00000000-0005-0000-0000-0000D7270000}"/>
    <cellStyle name="Currency 2 7 10 2 2 2" xfId="5081" xr:uid="{00000000-0005-0000-0000-0000D8270000}"/>
    <cellStyle name="Currency 2 7 10 2 2 2 2" xfId="5082" xr:uid="{00000000-0005-0000-0000-0000D9270000}"/>
    <cellStyle name="Currency 2 7 10 2 2 3" xfId="5083" xr:uid="{00000000-0005-0000-0000-0000DA270000}"/>
    <cellStyle name="Currency 2 7 10 2 2 4" xfId="5084" xr:uid="{00000000-0005-0000-0000-0000DB270000}"/>
    <cellStyle name="Currency 2 7 10 2 3" xfId="5085" xr:uid="{00000000-0005-0000-0000-0000DC270000}"/>
    <cellStyle name="Currency 2 7 10 2 3 2" xfId="5086" xr:uid="{00000000-0005-0000-0000-0000DD270000}"/>
    <cellStyle name="Currency 2 7 10 2 4" xfId="5087" xr:uid="{00000000-0005-0000-0000-0000DE270000}"/>
    <cellStyle name="Currency 2 7 10 2 5" xfId="5088" xr:uid="{00000000-0005-0000-0000-0000DF270000}"/>
    <cellStyle name="Currency 2 7 10 3" xfId="5089" xr:uid="{00000000-0005-0000-0000-0000E0270000}"/>
    <cellStyle name="Currency 2 7 11" xfId="5090" xr:uid="{00000000-0005-0000-0000-0000E1270000}"/>
    <cellStyle name="Currency 2 7 11 2" xfId="5091" xr:uid="{00000000-0005-0000-0000-0000E2270000}"/>
    <cellStyle name="Currency 2 7 11 2 2" xfId="5092" xr:uid="{00000000-0005-0000-0000-0000E3270000}"/>
    <cellStyle name="Currency 2 7 11 2 2 2" xfId="5093" xr:uid="{00000000-0005-0000-0000-0000E4270000}"/>
    <cellStyle name="Currency 2 7 11 2 3" xfId="5094" xr:uid="{00000000-0005-0000-0000-0000E5270000}"/>
    <cellStyle name="Currency 2 7 11 2 4" xfId="5095" xr:uid="{00000000-0005-0000-0000-0000E6270000}"/>
    <cellStyle name="Currency 2 7 11 3" xfId="5096" xr:uid="{00000000-0005-0000-0000-0000E7270000}"/>
    <cellStyle name="Currency 2 7 11 3 2" xfId="5097" xr:uid="{00000000-0005-0000-0000-0000E8270000}"/>
    <cellStyle name="Currency 2 7 11 4" xfId="5098" xr:uid="{00000000-0005-0000-0000-0000E9270000}"/>
    <cellStyle name="Currency 2 7 11 5" xfId="5099" xr:uid="{00000000-0005-0000-0000-0000EA270000}"/>
    <cellStyle name="Currency 2 7 12" xfId="5100" xr:uid="{00000000-0005-0000-0000-0000EB270000}"/>
    <cellStyle name="Currency 2 7 12 2" xfId="5101" xr:uid="{00000000-0005-0000-0000-0000EC270000}"/>
    <cellStyle name="Currency 2 7 12 2 2" xfId="5102" xr:uid="{00000000-0005-0000-0000-0000ED270000}"/>
    <cellStyle name="Currency 2 7 12 3" xfId="5103" xr:uid="{00000000-0005-0000-0000-0000EE270000}"/>
    <cellStyle name="Currency 2 7 13" xfId="5104" xr:uid="{00000000-0005-0000-0000-0000EF270000}"/>
    <cellStyle name="Currency 2 7 13 2" xfId="5105" xr:uid="{00000000-0005-0000-0000-0000F0270000}"/>
    <cellStyle name="Currency 2 7 13 2 2" xfId="5106" xr:uid="{00000000-0005-0000-0000-0000F1270000}"/>
    <cellStyle name="Currency 2 7 13 3" xfId="5107" xr:uid="{00000000-0005-0000-0000-0000F2270000}"/>
    <cellStyle name="Currency 2 7 14" xfId="5108" xr:uid="{00000000-0005-0000-0000-0000F3270000}"/>
    <cellStyle name="Currency 2 7 14 2" xfId="5109" xr:uid="{00000000-0005-0000-0000-0000F4270000}"/>
    <cellStyle name="Currency 2 7 14 2 2" xfId="5110" xr:uid="{00000000-0005-0000-0000-0000F5270000}"/>
    <cellStyle name="Currency 2 7 14 3" xfId="5111" xr:uid="{00000000-0005-0000-0000-0000F6270000}"/>
    <cellStyle name="Currency 2 7 15" xfId="5112" xr:uid="{00000000-0005-0000-0000-0000F7270000}"/>
    <cellStyle name="Currency 2 7 15 2" xfId="5113" xr:uid="{00000000-0005-0000-0000-0000F8270000}"/>
    <cellStyle name="Currency 2 7 15 2 2" xfId="5114" xr:uid="{00000000-0005-0000-0000-0000F9270000}"/>
    <cellStyle name="Currency 2 7 15 3" xfId="5115" xr:uid="{00000000-0005-0000-0000-0000FA270000}"/>
    <cellStyle name="Currency 2 7 16" xfId="5116" xr:uid="{00000000-0005-0000-0000-0000FB270000}"/>
    <cellStyle name="Currency 2 7 16 2" xfId="5117" xr:uid="{00000000-0005-0000-0000-0000FC270000}"/>
    <cellStyle name="Currency 2 7 16 2 2" xfId="5118" xr:uid="{00000000-0005-0000-0000-0000FD270000}"/>
    <cellStyle name="Currency 2 7 16 3" xfId="5119" xr:uid="{00000000-0005-0000-0000-0000FE270000}"/>
    <cellStyle name="Currency 2 7 17" xfId="5120" xr:uid="{00000000-0005-0000-0000-0000FF270000}"/>
    <cellStyle name="Currency 2 7 17 2" xfId="5121" xr:uid="{00000000-0005-0000-0000-000000280000}"/>
    <cellStyle name="Currency 2 7 18" xfId="5122" xr:uid="{00000000-0005-0000-0000-000001280000}"/>
    <cellStyle name="Currency 2 7 19" xfId="5123" xr:uid="{00000000-0005-0000-0000-000002280000}"/>
    <cellStyle name="Currency 2 7 2" xfId="5124" xr:uid="{00000000-0005-0000-0000-000003280000}"/>
    <cellStyle name="Currency 2 7 3" xfId="5125" xr:uid="{00000000-0005-0000-0000-000004280000}"/>
    <cellStyle name="Currency 2 7 4" xfId="5126" xr:uid="{00000000-0005-0000-0000-000005280000}"/>
    <cellStyle name="Currency 2 7 5" xfId="5127" xr:uid="{00000000-0005-0000-0000-000006280000}"/>
    <cellStyle name="Currency 2 7 6" xfId="5128" xr:uid="{00000000-0005-0000-0000-000007280000}"/>
    <cellStyle name="Currency 2 7 7" xfId="5129" xr:uid="{00000000-0005-0000-0000-000008280000}"/>
    <cellStyle name="Currency 2 7 8" xfId="5130" xr:uid="{00000000-0005-0000-0000-000009280000}"/>
    <cellStyle name="Currency 2 7 9" xfId="5131" xr:uid="{00000000-0005-0000-0000-00000A280000}"/>
    <cellStyle name="Currency 2 8" xfId="5132" xr:uid="{00000000-0005-0000-0000-00000B280000}"/>
    <cellStyle name="Currency 2 8 10" xfId="5133" xr:uid="{00000000-0005-0000-0000-00000C280000}"/>
    <cellStyle name="Currency 2 8 10 10" xfId="5134" xr:uid="{00000000-0005-0000-0000-00000D280000}"/>
    <cellStyle name="Currency 2 8 10 2" xfId="5135" xr:uid="{00000000-0005-0000-0000-00000E280000}"/>
    <cellStyle name="Currency 2 8 10 2 2" xfId="5136" xr:uid="{00000000-0005-0000-0000-00000F280000}"/>
    <cellStyle name="Currency 2 8 10 2 2 2" xfId="5137" xr:uid="{00000000-0005-0000-0000-000010280000}"/>
    <cellStyle name="Currency 2 8 10 2 2 2 2" xfId="5138" xr:uid="{00000000-0005-0000-0000-000011280000}"/>
    <cellStyle name="Currency 2 8 10 2 2 3" xfId="5139" xr:uid="{00000000-0005-0000-0000-000012280000}"/>
    <cellStyle name="Currency 2 8 10 2 2 4" xfId="5140" xr:uid="{00000000-0005-0000-0000-000013280000}"/>
    <cellStyle name="Currency 2 8 10 2 3" xfId="5141" xr:uid="{00000000-0005-0000-0000-000014280000}"/>
    <cellStyle name="Currency 2 8 10 2 3 2" xfId="5142" xr:uid="{00000000-0005-0000-0000-000015280000}"/>
    <cellStyle name="Currency 2 8 10 2 4" xfId="5143" xr:uid="{00000000-0005-0000-0000-000016280000}"/>
    <cellStyle name="Currency 2 8 10 2 5" xfId="5144" xr:uid="{00000000-0005-0000-0000-000017280000}"/>
    <cellStyle name="Currency 2 8 10 3" xfId="5145" xr:uid="{00000000-0005-0000-0000-000018280000}"/>
    <cellStyle name="Currency 2 8 10 4" xfId="5146" xr:uid="{00000000-0005-0000-0000-000019280000}"/>
    <cellStyle name="Currency 2 8 10 5" xfId="5147" xr:uid="{00000000-0005-0000-0000-00001A280000}"/>
    <cellStyle name="Currency 2 8 10 6" xfId="5148" xr:uid="{00000000-0005-0000-0000-00001B280000}"/>
    <cellStyle name="Currency 2 8 10 6 2" xfId="5149" xr:uid="{00000000-0005-0000-0000-00001C280000}"/>
    <cellStyle name="Currency 2 8 10 6 2 2" xfId="5150" xr:uid="{00000000-0005-0000-0000-00001D280000}"/>
    <cellStyle name="Currency 2 8 10 6 3" xfId="5151" xr:uid="{00000000-0005-0000-0000-00001E280000}"/>
    <cellStyle name="Currency 2 8 10 7" xfId="5152" xr:uid="{00000000-0005-0000-0000-00001F280000}"/>
    <cellStyle name="Currency 2 8 10 7 2" xfId="5153" xr:uid="{00000000-0005-0000-0000-000020280000}"/>
    <cellStyle name="Currency 2 8 10 7 2 2" xfId="5154" xr:uid="{00000000-0005-0000-0000-000021280000}"/>
    <cellStyle name="Currency 2 8 10 7 3" xfId="5155" xr:uid="{00000000-0005-0000-0000-000022280000}"/>
    <cellStyle name="Currency 2 8 10 8" xfId="5156" xr:uid="{00000000-0005-0000-0000-000023280000}"/>
    <cellStyle name="Currency 2 8 10 8 2" xfId="5157" xr:uid="{00000000-0005-0000-0000-000024280000}"/>
    <cellStyle name="Currency 2 8 10 9" xfId="5158" xr:uid="{00000000-0005-0000-0000-000025280000}"/>
    <cellStyle name="Currency 2 8 11" xfId="5159" xr:uid="{00000000-0005-0000-0000-000026280000}"/>
    <cellStyle name="Currency 2 8 11 10" xfId="5160" xr:uid="{00000000-0005-0000-0000-000027280000}"/>
    <cellStyle name="Currency 2 8 11 2" xfId="5161" xr:uid="{00000000-0005-0000-0000-000028280000}"/>
    <cellStyle name="Currency 2 8 11 2 2" xfId="5162" xr:uid="{00000000-0005-0000-0000-000029280000}"/>
    <cellStyle name="Currency 2 8 11 2 2 2" xfId="5163" xr:uid="{00000000-0005-0000-0000-00002A280000}"/>
    <cellStyle name="Currency 2 8 11 2 2 2 2" xfId="5164" xr:uid="{00000000-0005-0000-0000-00002B280000}"/>
    <cellStyle name="Currency 2 8 11 2 2 3" xfId="5165" xr:uid="{00000000-0005-0000-0000-00002C280000}"/>
    <cellStyle name="Currency 2 8 11 2 2 4" xfId="5166" xr:uid="{00000000-0005-0000-0000-00002D280000}"/>
    <cellStyle name="Currency 2 8 11 2 3" xfId="5167" xr:uid="{00000000-0005-0000-0000-00002E280000}"/>
    <cellStyle name="Currency 2 8 11 2 3 2" xfId="5168" xr:uid="{00000000-0005-0000-0000-00002F280000}"/>
    <cellStyle name="Currency 2 8 11 2 4" xfId="5169" xr:uid="{00000000-0005-0000-0000-000030280000}"/>
    <cellStyle name="Currency 2 8 11 2 5" xfId="5170" xr:uid="{00000000-0005-0000-0000-000031280000}"/>
    <cellStyle name="Currency 2 8 11 3" xfId="5171" xr:uid="{00000000-0005-0000-0000-000032280000}"/>
    <cellStyle name="Currency 2 8 11 4" xfId="5172" xr:uid="{00000000-0005-0000-0000-000033280000}"/>
    <cellStyle name="Currency 2 8 11 5" xfId="5173" xr:uid="{00000000-0005-0000-0000-000034280000}"/>
    <cellStyle name="Currency 2 8 11 6" xfId="5174" xr:uid="{00000000-0005-0000-0000-000035280000}"/>
    <cellStyle name="Currency 2 8 11 6 2" xfId="5175" xr:uid="{00000000-0005-0000-0000-000036280000}"/>
    <cellStyle name="Currency 2 8 11 6 2 2" xfId="5176" xr:uid="{00000000-0005-0000-0000-000037280000}"/>
    <cellStyle name="Currency 2 8 11 6 3" xfId="5177" xr:uid="{00000000-0005-0000-0000-000038280000}"/>
    <cellStyle name="Currency 2 8 11 7" xfId="5178" xr:uid="{00000000-0005-0000-0000-000039280000}"/>
    <cellStyle name="Currency 2 8 11 7 2" xfId="5179" xr:uid="{00000000-0005-0000-0000-00003A280000}"/>
    <cellStyle name="Currency 2 8 11 7 2 2" xfId="5180" xr:uid="{00000000-0005-0000-0000-00003B280000}"/>
    <cellStyle name="Currency 2 8 11 7 3" xfId="5181" xr:uid="{00000000-0005-0000-0000-00003C280000}"/>
    <cellStyle name="Currency 2 8 11 8" xfId="5182" xr:uid="{00000000-0005-0000-0000-00003D280000}"/>
    <cellStyle name="Currency 2 8 11 8 2" xfId="5183" xr:uid="{00000000-0005-0000-0000-00003E280000}"/>
    <cellStyle name="Currency 2 8 11 9" xfId="5184" xr:uid="{00000000-0005-0000-0000-00003F280000}"/>
    <cellStyle name="Currency 2 8 12" xfId="5185" xr:uid="{00000000-0005-0000-0000-000040280000}"/>
    <cellStyle name="Currency 2 8 12 10" xfId="5186" xr:uid="{00000000-0005-0000-0000-000041280000}"/>
    <cellStyle name="Currency 2 8 12 2" xfId="5187" xr:uid="{00000000-0005-0000-0000-000042280000}"/>
    <cellStyle name="Currency 2 8 12 2 2" xfId="5188" xr:uid="{00000000-0005-0000-0000-000043280000}"/>
    <cellStyle name="Currency 2 8 12 2 2 2" xfId="5189" xr:uid="{00000000-0005-0000-0000-000044280000}"/>
    <cellStyle name="Currency 2 8 12 2 2 2 2" xfId="5190" xr:uid="{00000000-0005-0000-0000-000045280000}"/>
    <cellStyle name="Currency 2 8 12 2 2 3" xfId="5191" xr:uid="{00000000-0005-0000-0000-000046280000}"/>
    <cellStyle name="Currency 2 8 12 2 2 4" xfId="5192" xr:uid="{00000000-0005-0000-0000-000047280000}"/>
    <cellStyle name="Currency 2 8 12 2 3" xfId="5193" xr:uid="{00000000-0005-0000-0000-000048280000}"/>
    <cellStyle name="Currency 2 8 12 2 3 2" xfId="5194" xr:uid="{00000000-0005-0000-0000-000049280000}"/>
    <cellStyle name="Currency 2 8 12 2 4" xfId="5195" xr:uid="{00000000-0005-0000-0000-00004A280000}"/>
    <cellStyle name="Currency 2 8 12 2 5" xfId="5196" xr:uid="{00000000-0005-0000-0000-00004B280000}"/>
    <cellStyle name="Currency 2 8 12 3" xfId="5197" xr:uid="{00000000-0005-0000-0000-00004C280000}"/>
    <cellStyle name="Currency 2 8 12 4" xfId="5198" xr:uid="{00000000-0005-0000-0000-00004D280000}"/>
    <cellStyle name="Currency 2 8 12 5" xfId="5199" xr:uid="{00000000-0005-0000-0000-00004E280000}"/>
    <cellStyle name="Currency 2 8 12 6" xfId="5200" xr:uid="{00000000-0005-0000-0000-00004F280000}"/>
    <cellStyle name="Currency 2 8 12 6 2" xfId="5201" xr:uid="{00000000-0005-0000-0000-000050280000}"/>
    <cellStyle name="Currency 2 8 12 6 2 2" xfId="5202" xr:uid="{00000000-0005-0000-0000-000051280000}"/>
    <cellStyle name="Currency 2 8 12 6 3" xfId="5203" xr:uid="{00000000-0005-0000-0000-000052280000}"/>
    <cellStyle name="Currency 2 8 12 7" xfId="5204" xr:uid="{00000000-0005-0000-0000-000053280000}"/>
    <cellStyle name="Currency 2 8 12 7 2" xfId="5205" xr:uid="{00000000-0005-0000-0000-000054280000}"/>
    <cellStyle name="Currency 2 8 12 7 2 2" xfId="5206" xr:uid="{00000000-0005-0000-0000-000055280000}"/>
    <cellStyle name="Currency 2 8 12 7 3" xfId="5207" xr:uid="{00000000-0005-0000-0000-000056280000}"/>
    <cellStyle name="Currency 2 8 12 8" xfId="5208" xr:uid="{00000000-0005-0000-0000-000057280000}"/>
    <cellStyle name="Currency 2 8 12 8 2" xfId="5209" xr:uid="{00000000-0005-0000-0000-000058280000}"/>
    <cellStyle name="Currency 2 8 12 9" xfId="5210" xr:uid="{00000000-0005-0000-0000-000059280000}"/>
    <cellStyle name="Currency 2 8 13" xfId="5211" xr:uid="{00000000-0005-0000-0000-00005A280000}"/>
    <cellStyle name="Currency 2 8 14" xfId="5212" xr:uid="{00000000-0005-0000-0000-00005B280000}"/>
    <cellStyle name="Currency 2 8 14 2" xfId="5213" xr:uid="{00000000-0005-0000-0000-00005C280000}"/>
    <cellStyle name="Currency 2 8 14 2 2" xfId="5214" xr:uid="{00000000-0005-0000-0000-00005D280000}"/>
    <cellStyle name="Currency 2 8 14 2 2 2" xfId="5215" xr:uid="{00000000-0005-0000-0000-00005E280000}"/>
    <cellStyle name="Currency 2 8 14 2 2 2 2" xfId="5216" xr:uid="{00000000-0005-0000-0000-00005F280000}"/>
    <cellStyle name="Currency 2 8 14 2 2 3" xfId="5217" xr:uid="{00000000-0005-0000-0000-000060280000}"/>
    <cellStyle name="Currency 2 8 14 2 2 4" xfId="5218" xr:uid="{00000000-0005-0000-0000-000061280000}"/>
    <cellStyle name="Currency 2 8 14 2 3" xfId="5219" xr:uid="{00000000-0005-0000-0000-000062280000}"/>
    <cellStyle name="Currency 2 8 14 2 3 2" xfId="5220" xr:uid="{00000000-0005-0000-0000-000063280000}"/>
    <cellStyle name="Currency 2 8 14 2 4" xfId="5221" xr:uid="{00000000-0005-0000-0000-000064280000}"/>
    <cellStyle name="Currency 2 8 14 2 5" xfId="5222" xr:uid="{00000000-0005-0000-0000-000065280000}"/>
    <cellStyle name="Currency 2 8 14 3" xfId="5223" xr:uid="{00000000-0005-0000-0000-000066280000}"/>
    <cellStyle name="Currency 2 8 15" xfId="5224" xr:uid="{00000000-0005-0000-0000-000067280000}"/>
    <cellStyle name="Currency 2 8 15 2" xfId="5225" xr:uid="{00000000-0005-0000-0000-000068280000}"/>
    <cellStyle name="Currency 2 8 15 2 2" xfId="5226" xr:uid="{00000000-0005-0000-0000-000069280000}"/>
    <cellStyle name="Currency 2 8 15 2 2 2" xfId="5227" xr:uid="{00000000-0005-0000-0000-00006A280000}"/>
    <cellStyle name="Currency 2 8 15 2 3" xfId="5228" xr:uid="{00000000-0005-0000-0000-00006B280000}"/>
    <cellStyle name="Currency 2 8 15 2 4" xfId="5229" xr:uid="{00000000-0005-0000-0000-00006C280000}"/>
    <cellStyle name="Currency 2 8 15 3" xfId="5230" xr:uid="{00000000-0005-0000-0000-00006D280000}"/>
    <cellStyle name="Currency 2 8 15 3 2" xfId="5231" xr:uid="{00000000-0005-0000-0000-00006E280000}"/>
    <cellStyle name="Currency 2 8 15 4" xfId="5232" xr:uid="{00000000-0005-0000-0000-00006F280000}"/>
    <cellStyle name="Currency 2 8 15 5" xfId="5233" xr:uid="{00000000-0005-0000-0000-000070280000}"/>
    <cellStyle name="Currency 2 8 16" xfId="5234" xr:uid="{00000000-0005-0000-0000-000071280000}"/>
    <cellStyle name="Currency 2 8 16 2" xfId="5235" xr:uid="{00000000-0005-0000-0000-000072280000}"/>
    <cellStyle name="Currency 2 8 16 2 2" xfId="5236" xr:uid="{00000000-0005-0000-0000-000073280000}"/>
    <cellStyle name="Currency 2 8 16 3" xfId="5237" xr:uid="{00000000-0005-0000-0000-000074280000}"/>
    <cellStyle name="Currency 2 8 17" xfId="5238" xr:uid="{00000000-0005-0000-0000-000075280000}"/>
    <cellStyle name="Currency 2 8 17 2" xfId="5239" xr:uid="{00000000-0005-0000-0000-000076280000}"/>
    <cellStyle name="Currency 2 8 17 2 2" xfId="5240" xr:uid="{00000000-0005-0000-0000-000077280000}"/>
    <cellStyle name="Currency 2 8 17 3" xfId="5241" xr:uid="{00000000-0005-0000-0000-000078280000}"/>
    <cellStyle name="Currency 2 8 18" xfId="5242" xr:uid="{00000000-0005-0000-0000-000079280000}"/>
    <cellStyle name="Currency 2 8 18 2" xfId="5243" xr:uid="{00000000-0005-0000-0000-00007A280000}"/>
    <cellStyle name="Currency 2 8 19" xfId="5244" xr:uid="{00000000-0005-0000-0000-00007B280000}"/>
    <cellStyle name="Currency 2 8 2" xfId="5245" xr:uid="{00000000-0005-0000-0000-00007C280000}"/>
    <cellStyle name="Currency 2 8 2 10" xfId="5246" xr:uid="{00000000-0005-0000-0000-00007D280000}"/>
    <cellStyle name="Currency 2 8 2 2" xfId="5247" xr:uid="{00000000-0005-0000-0000-00007E280000}"/>
    <cellStyle name="Currency 2 8 2 2 2" xfId="5248" xr:uid="{00000000-0005-0000-0000-00007F280000}"/>
    <cellStyle name="Currency 2 8 2 2 2 2" xfId="5249" xr:uid="{00000000-0005-0000-0000-000080280000}"/>
    <cellStyle name="Currency 2 8 2 2 2 2 2" xfId="5250" xr:uid="{00000000-0005-0000-0000-000081280000}"/>
    <cellStyle name="Currency 2 8 2 2 2 3" xfId="5251" xr:uid="{00000000-0005-0000-0000-000082280000}"/>
    <cellStyle name="Currency 2 8 2 2 2 4" xfId="5252" xr:uid="{00000000-0005-0000-0000-000083280000}"/>
    <cellStyle name="Currency 2 8 2 2 3" xfId="5253" xr:uid="{00000000-0005-0000-0000-000084280000}"/>
    <cellStyle name="Currency 2 8 2 2 3 2" xfId="5254" xr:uid="{00000000-0005-0000-0000-000085280000}"/>
    <cellStyle name="Currency 2 8 2 2 4" xfId="5255" xr:uid="{00000000-0005-0000-0000-000086280000}"/>
    <cellStyle name="Currency 2 8 2 2 5" xfId="5256" xr:uid="{00000000-0005-0000-0000-000087280000}"/>
    <cellStyle name="Currency 2 8 2 3" xfId="5257" xr:uid="{00000000-0005-0000-0000-000088280000}"/>
    <cellStyle name="Currency 2 8 2 4" xfId="5258" xr:uid="{00000000-0005-0000-0000-000089280000}"/>
    <cellStyle name="Currency 2 8 2 5" xfId="5259" xr:uid="{00000000-0005-0000-0000-00008A280000}"/>
    <cellStyle name="Currency 2 8 2 6" xfId="5260" xr:uid="{00000000-0005-0000-0000-00008B280000}"/>
    <cellStyle name="Currency 2 8 2 6 2" xfId="5261" xr:uid="{00000000-0005-0000-0000-00008C280000}"/>
    <cellStyle name="Currency 2 8 2 6 2 2" xfId="5262" xr:uid="{00000000-0005-0000-0000-00008D280000}"/>
    <cellStyle name="Currency 2 8 2 6 3" xfId="5263" xr:uid="{00000000-0005-0000-0000-00008E280000}"/>
    <cellStyle name="Currency 2 8 2 7" xfId="5264" xr:uid="{00000000-0005-0000-0000-00008F280000}"/>
    <cellStyle name="Currency 2 8 2 7 2" xfId="5265" xr:uid="{00000000-0005-0000-0000-000090280000}"/>
    <cellStyle name="Currency 2 8 2 7 2 2" xfId="5266" xr:uid="{00000000-0005-0000-0000-000091280000}"/>
    <cellStyle name="Currency 2 8 2 7 3" xfId="5267" xr:uid="{00000000-0005-0000-0000-000092280000}"/>
    <cellStyle name="Currency 2 8 2 8" xfId="5268" xr:uid="{00000000-0005-0000-0000-000093280000}"/>
    <cellStyle name="Currency 2 8 2 8 2" xfId="5269" xr:uid="{00000000-0005-0000-0000-000094280000}"/>
    <cellStyle name="Currency 2 8 2 9" xfId="5270" xr:uid="{00000000-0005-0000-0000-000095280000}"/>
    <cellStyle name="Currency 2 8 20" xfId="5271" xr:uid="{00000000-0005-0000-0000-000096280000}"/>
    <cellStyle name="Currency 2 8 3" xfId="5272" xr:uid="{00000000-0005-0000-0000-000097280000}"/>
    <cellStyle name="Currency 2 8 3 10" xfId="5273" xr:uid="{00000000-0005-0000-0000-000098280000}"/>
    <cellStyle name="Currency 2 8 3 2" xfId="5274" xr:uid="{00000000-0005-0000-0000-000099280000}"/>
    <cellStyle name="Currency 2 8 3 2 2" xfId="5275" xr:uid="{00000000-0005-0000-0000-00009A280000}"/>
    <cellStyle name="Currency 2 8 3 2 2 2" xfId="5276" xr:uid="{00000000-0005-0000-0000-00009B280000}"/>
    <cellStyle name="Currency 2 8 3 2 2 2 2" xfId="5277" xr:uid="{00000000-0005-0000-0000-00009C280000}"/>
    <cellStyle name="Currency 2 8 3 2 2 3" xfId="5278" xr:uid="{00000000-0005-0000-0000-00009D280000}"/>
    <cellStyle name="Currency 2 8 3 2 2 4" xfId="5279" xr:uid="{00000000-0005-0000-0000-00009E280000}"/>
    <cellStyle name="Currency 2 8 3 2 3" xfId="5280" xr:uid="{00000000-0005-0000-0000-00009F280000}"/>
    <cellStyle name="Currency 2 8 3 2 3 2" xfId="5281" xr:uid="{00000000-0005-0000-0000-0000A0280000}"/>
    <cellStyle name="Currency 2 8 3 2 4" xfId="5282" xr:uid="{00000000-0005-0000-0000-0000A1280000}"/>
    <cellStyle name="Currency 2 8 3 2 5" xfId="5283" xr:uid="{00000000-0005-0000-0000-0000A2280000}"/>
    <cellStyle name="Currency 2 8 3 3" xfId="5284" xr:uid="{00000000-0005-0000-0000-0000A3280000}"/>
    <cellStyle name="Currency 2 8 3 4" xfId="5285" xr:uid="{00000000-0005-0000-0000-0000A4280000}"/>
    <cellStyle name="Currency 2 8 3 5" xfId="5286" xr:uid="{00000000-0005-0000-0000-0000A5280000}"/>
    <cellStyle name="Currency 2 8 3 6" xfId="5287" xr:uid="{00000000-0005-0000-0000-0000A6280000}"/>
    <cellStyle name="Currency 2 8 3 6 2" xfId="5288" xr:uid="{00000000-0005-0000-0000-0000A7280000}"/>
    <cellStyle name="Currency 2 8 3 6 2 2" xfId="5289" xr:uid="{00000000-0005-0000-0000-0000A8280000}"/>
    <cellStyle name="Currency 2 8 3 6 3" xfId="5290" xr:uid="{00000000-0005-0000-0000-0000A9280000}"/>
    <cellStyle name="Currency 2 8 3 7" xfId="5291" xr:uid="{00000000-0005-0000-0000-0000AA280000}"/>
    <cellStyle name="Currency 2 8 3 7 2" xfId="5292" xr:uid="{00000000-0005-0000-0000-0000AB280000}"/>
    <cellStyle name="Currency 2 8 3 7 2 2" xfId="5293" xr:uid="{00000000-0005-0000-0000-0000AC280000}"/>
    <cellStyle name="Currency 2 8 3 7 3" xfId="5294" xr:uid="{00000000-0005-0000-0000-0000AD280000}"/>
    <cellStyle name="Currency 2 8 3 8" xfId="5295" xr:uid="{00000000-0005-0000-0000-0000AE280000}"/>
    <cellStyle name="Currency 2 8 3 8 2" xfId="5296" xr:uid="{00000000-0005-0000-0000-0000AF280000}"/>
    <cellStyle name="Currency 2 8 3 9" xfId="5297" xr:uid="{00000000-0005-0000-0000-0000B0280000}"/>
    <cellStyle name="Currency 2 8 4" xfId="5298" xr:uid="{00000000-0005-0000-0000-0000B1280000}"/>
    <cellStyle name="Currency 2 8 4 10" xfId="5299" xr:uid="{00000000-0005-0000-0000-0000B2280000}"/>
    <cellStyle name="Currency 2 8 4 2" xfId="5300" xr:uid="{00000000-0005-0000-0000-0000B3280000}"/>
    <cellStyle name="Currency 2 8 4 2 2" xfId="5301" xr:uid="{00000000-0005-0000-0000-0000B4280000}"/>
    <cellStyle name="Currency 2 8 4 2 2 2" xfId="5302" xr:uid="{00000000-0005-0000-0000-0000B5280000}"/>
    <cellStyle name="Currency 2 8 4 2 2 2 2" xfId="5303" xr:uid="{00000000-0005-0000-0000-0000B6280000}"/>
    <cellStyle name="Currency 2 8 4 2 2 3" xfId="5304" xr:uid="{00000000-0005-0000-0000-0000B7280000}"/>
    <cellStyle name="Currency 2 8 4 2 2 4" xfId="5305" xr:uid="{00000000-0005-0000-0000-0000B8280000}"/>
    <cellStyle name="Currency 2 8 4 2 3" xfId="5306" xr:uid="{00000000-0005-0000-0000-0000B9280000}"/>
    <cellStyle name="Currency 2 8 4 2 3 2" xfId="5307" xr:uid="{00000000-0005-0000-0000-0000BA280000}"/>
    <cellStyle name="Currency 2 8 4 2 4" xfId="5308" xr:uid="{00000000-0005-0000-0000-0000BB280000}"/>
    <cellStyle name="Currency 2 8 4 2 5" xfId="5309" xr:uid="{00000000-0005-0000-0000-0000BC280000}"/>
    <cellStyle name="Currency 2 8 4 3" xfId="5310" xr:uid="{00000000-0005-0000-0000-0000BD280000}"/>
    <cellStyle name="Currency 2 8 4 4" xfId="5311" xr:uid="{00000000-0005-0000-0000-0000BE280000}"/>
    <cellStyle name="Currency 2 8 4 5" xfId="5312" xr:uid="{00000000-0005-0000-0000-0000BF280000}"/>
    <cellStyle name="Currency 2 8 4 6" xfId="5313" xr:uid="{00000000-0005-0000-0000-0000C0280000}"/>
    <cellStyle name="Currency 2 8 4 6 2" xfId="5314" xr:uid="{00000000-0005-0000-0000-0000C1280000}"/>
    <cellStyle name="Currency 2 8 4 6 2 2" xfId="5315" xr:uid="{00000000-0005-0000-0000-0000C2280000}"/>
    <cellStyle name="Currency 2 8 4 6 3" xfId="5316" xr:uid="{00000000-0005-0000-0000-0000C3280000}"/>
    <cellStyle name="Currency 2 8 4 7" xfId="5317" xr:uid="{00000000-0005-0000-0000-0000C4280000}"/>
    <cellStyle name="Currency 2 8 4 7 2" xfId="5318" xr:uid="{00000000-0005-0000-0000-0000C5280000}"/>
    <cellStyle name="Currency 2 8 4 7 2 2" xfId="5319" xr:uid="{00000000-0005-0000-0000-0000C6280000}"/>
    <cellStyle name="Currency 2 8 4 7 3" xfId="5320" xr:uid="{00000000-0005-0000-0000-0000C7280000}"/>
    <cellStyle name="Currency 2 8 4 8" xfId="5321" xr:uid="{00000000-0005-0000-0000-0000C8280000}"/>
    <cellStyle name="Currency 2 8 4 8 2" xfId="5322" xr:uid="{00000000-0005-0000-0000-0000C9280000}"/>
    <cellStyle name="Currency 2 8 4 9" xfId="5323" xr:uid="{00000000-0005-0000-0000-0000CA280000}"/>
    <cellStyle name="Currency 2 8 5" xfId="5324" xr:uid="{00000000-0005-0000-0000-0000CB280000}"/>
    <cellStyle name="Currency 2 8 5 10" xfId="5325" xr:uid="{00000000-0005-0000-0000-0000CC280000}"/>
    <cellStyle name="Currency 2 8 5 2" xfId="5326" xr:uid="{00000000-0005-0000-0000-0000CD280000}"/>
    <cellStyle name="Currency 2 8 5 2 2" xfId="5327" xr:uid="{00000000-0005-0000-0000-0000CE280000}"/>
    <cellStyle name="Currency 2 8 5 2 2 2" xfId="5328" xr:uid="{00000000-0005-0000-0000-0000CF280000}"/>
    <cellStyle name="Currency 2 8 5 2 2 2 2" xfId="5329" xr:uid="{00000000-0005-0000-0000-0000D0280000}"/>
    <cellStyle name="Currency 2 8 5 2 2 3" xfId="5330" xr:uid="{00000000-0005-0000-0000-0000D1280000}"/>
    <cellStyle name="Currency 2 8 5 2 2 4" xfId="5331" xr:uid="{00000000-0005-0000-0000-0000D2280000}"/>
    <cellStyle name="Currency 2 8 5 2 3" xfId="5332" xr:uid="{00000000-0005-0000-0000-0000D3280000}"/>
    <cellStyle name="Currency 2 8 5 2 3 2" xfId="5333" xr:uid="{00000000-0005-0000-0000-0000D4280000}"/>
    <cellStyle name="Currency 2 8 5 2 4" xfId="5334" xr:uid="{00000000-0005-0000-0000-0000D5280000}"/>
    <cellStyle name="Currency 2 8 5 2 5" xfId="5335" xr:uid="{00000000-0005-0000-0000-0000D6280000}"/>
    <cellStyle name="Currency 2 8 5 3" xfId="5336" xr:uid="{00000000-0005-0000-0000-0000D7280000}"/>
    <cellStyle name="Currency 2 8 5 4" xfId="5337" xr:uid="{00000000-0005-0000-0000-0000D8280000}"/>
    <cellStyle name="Currency 2 8 5 5" xfId="5338" xr:uid="{00000000-0005-0000-0000-0000D9280000}"/>
    <cellStyle name="Currency 2 8 5 6" xfId="5339" xr:uid="{00000000-0005-0000-0000-0000DA280000}"/>
    <cellStyle name="Currency 2 8 5 6 2" xfId="5340" xr:uid="{00000000-0005-0000-0000-0000DB280000}"/>
    <cellStyle name="Currency 2 8 5 6 2 2" xfId="5341" xr:uid="{00000000-0005-0000-0000-0000DC280000}"/>
    <cellStyle name="Currency 2 8 5 6 3" xfId="5342" xr:uid="{00000000-0005-0000-0000-0000DD280000}"/>
    <cellStyle name="Currency 2 8 5 7" xfId="5343" xr:uid="{00000000-0005-0000-0000-0000DE280000}"/>
    <cellStyle name="Currency 2 8 5 7 2" xfId="5344" xr:uid="{00000000-0005-0000-0000-0000DF280000}"/>
    <cellStyle name="Currency 2 8 5 7 2 2" xfId="5345" xr:uid="{00000000-0005-0000-0000-0000E0280000}"/>
    <cellStyle name="Currency 2 8 5 7 3" xfId="5346" xr:uid="{00000000-0005-0000-0000-0000E1280000}"/>
    <cellStyle name="Currency 2 8 5 8" xfId="5347" xr:uid="{00000000-0005-0000-0000-0000E2280000}"/>
    <cellStyle name="Currency 2 8 5 8 2" xfId="5348" xr:uid="{00000000-0005-0000-0000-0000E3280000}"/>
    <cellStyle name="Currency 2 8 5 9" xfId="5349" xr:uid="{00000000-0005-0000-0000-0000E4280000}"/>
    <cellStyle name="Currency 2 8 6" xfId="5350" xr:uid="{00000000-0005-0000-0000-0000E5280000}"/>
    <cellStyle name="Currency 2 8 6 10" xfId="5351" xr:uid="{00000000-0005-0000-0000-0000E6280000}"/>
    <cellStyle name="Currency 2 8 6 2" xfId="5352" xr:uid="{00000000-0005-0000-0000-0000E7280000}"/>
    <cellStyle name="Currency 2 8 6 2 2" xfId="5353" xr:uid="{00000000-0005-0000-0000-0000E8280000}"/>
    <cellStyle name="Currency 2 8 6 2 2 2" xfId="5354" xr:uid="{00000000-0005-0000-0000-0000E9280000}"/>
    <cellStyle name="Currency 2 8 6 2 2 2 2" xfId="5355" xr:uid="{00000000-0005-0000-0000-0000EA280000}"/>
    <cellStyle name="Currency 2 8 6 2 2 3" xfId="5356" xr:uid="{00000000-0005-0000-0000-0000EB280000}"/>
    <cellStyle name="Currency 2 8 6 2 2 4" xfId="5357" xr:uid="{00000000-0005-0000-0000-0000EC280000}"/>
    <cellStyle name="Currency 2 8 6 2 3" xfId="5358" xr:uid="{00000000-0005-0000-0000-0000ED280000}"/>
    <cellStyle name="Currency 2 8 6 2 3 2" xfId="5359" xr:uid="{00000000-0005-0000-0000-0000EE280000}"/>
    <cellStyle name="Currency 2 8 6 2 4" xfId="5360" xr:uid="{00000000-0005-0000-0000-0000EF280000}"/>
    <cellStyle name="Currency 2 8 6 2 5" xfId="5361" xr:uid="{00000000-0005-0000-0000-0000F0280000}"/>
    <cellStyle name="Currency 2 8 6 3" xfId="5362" xr:uid="{00000000-0005-0000-0000-0000F1280000}"/>
    <cellStyle name="Currency 2 8 6 4" xfId="5363" xr:uid="{00000000-0005-0000-0000-0000F2280000}"/>
    <cellStyle name="Currency 2 8 6 5" xfId="5364" xr:uid="{00000000-0005-0000-0000-0000F3280000}"/>
    <cellStyle name="Currency 2 8 6 6" xfId="5365" xr:uid="{00000000-0005-0000-0000-0000F4280000}"/>
    <cellStyle name="Currency 2 8 6 6 2" xfId="5366" xr:uid="{00000000-0005-0000-0000-0000F5280000}"/>
    <cellStyle name="Currency 2 8 6 6 2 2" xfId="5367" xr:uid="{00000000-0005-0000-0000-0000F6280000}"/>
    <cellStyle name="Currency 2 8 6 6 3" xfId="5368" xr:uid="{00000000-0005-0000-0000-0000F7280000}"/>
    <cellStyle name="Currency 2 8 6 7" xfId="5369" xr:uid="{00000000-0005-0000-0000-0000F8280000}"/>
    <cellStyle name="Currency 2 8 6 7 2" xfId="5370" xr:uid="{00000000-0005-0000-0000-0000F9280000}"/>
    <cellStyle name="Currency 2 8 6 7 2 2" xfId="5371" xr:uid="{00000000-0005-0000-0000-0000FA280000}"/>
    <cellStyle name="Currency 2 8 6 7 3" xfId="5372" xr:uid="{00000000-0005-0000-0000-0000FB280000}"/>
    <cellStyle name="Currency 2 8 6 8" xfId="5373" xr:uid="{00000000-0005-0000-0000-0000FC280000}"/>
    <cellStyle name="Currency 2 8 6 8 2" xfId="5374" xr:uid="{00000000-0005-0000-0000-0000FD280000}"/>
    <cellStyle name="Currency 2 8 6 9" xfId="5375" xr:uid="{00000000-0005-0000-0000-0000FE280000}"/>
    <cellStyle name="Currency 2 8 7" xfId="5376" xr:uid="{00000000-0005-0000-0000-0000FF280000}"/>
    <cellStyle name="Currency 2 8 7 10" xfId="5377" xr:uid="{00000000-0005-0000-0000-000000290000}"/>
    <cellStyle name="Currency 2 8 7 2" xfId="5378" xr:uid="{00000000-0005-0000-0000-000001290000}"/>
    <cellStyle name="Currency 2 8 7 2 2" xfId="5379" xr:uid="{00000000-0005-0000-0000-000002290000}"/>
    <cellStyle name="Currency 2 8 7 2 2 2" xfId="5380" xr:uid="{00000000-0005-0000-0000-000003290000}"/>
    <cellStyle name="Currency 2 8 7 2 2 2 2" xfId="5381" xr:uid="{00000000-0005-0000-0000-000004290000}"/>
    <cellStyle name="Currency 2 8 7 2 2 3" xfId="5382" xr:uid="{00000000-0005-0000-0000-000005290000}"/>
    <cellStyle name="Currency 2 8 7 2 2 4" xfId="5383" xr:uid="{00000000-0005-0000-0000-000006290000}"/>
    <cellStyle name="Currency 2 8 7 2 3" xfId="5384" xr:uid="{00000000-0005-0000-0000-000007290000}"/>
    <cellStyle name="Currency 2 8 7 2 3 2" xfId="5385" xr:uid="{00000000-0005-0000-0000-000008290000}"/>
    <cellStyle name="Currency 2 8 7 2 4" xfId="5386" xr:uid="{00000000-0005-0000-0000-000009290000}"/>
    <cellStyle name="Currency 2 8 7 2 5" xfId="5387" xr:uid="{00000000-0005-0000-0000-00000A290000}"/>
    <cellStyle name="Currency 2 8 7 3" xfId="5388" xr:uid="{00000000-0005-0000-0000-00000B290000}"/>
    <cellStyle name="Currency 2 8 7 4" xfId="5389" xr:uid="{00000000-0005-0000-0000-00000C290000}"/>
    <cellStyle name="Currency 2 8 7 5" xfId="5390" xr:uid="{00000000-0005-0000-0000-00000D290000}"/>
    <cellStyle name="Currency 2 8 7 6" xfId="5391" xr:uid="{00000000-0005-0000-0000-00000E290000}"/>
    <cellStyle name="Currency 2 8 7 6 2" xfId="5392" xr:uid="{00000000-0005-0000-0000-00000F290000}"/>
    <cellStyle name="Currency 2 8 7 6 2 2" xfId="5393" xr:uid="{00000000-0005-0000-0000-000010290000}"/>
    <cellStyle name="Currency 2 8 7 6 3" xfId="5394" xr:uid="{00000000-0005-0000-0000-000011290000}"/>
    <cellStyle name="Currency 2 8 7 7" xfId="5395" xr:uid="{00000000-0005-0000-0000-000012290000}"/>
    <cellStyle name="Currency 2 8 7 7 2" xfId="5396" xr:uid="{00000000-0005-0000-0000-000013290000}"/>
    <cellStyle name="Currency 2 8 7 7 2 2" xfId="5397" xr:uid="{00000000-0005-0000-0000-000014290000}"/>
    <cellStyle name="Currency 2 8 7 7 3" xfId="5398" xr:uid="{00000000-0005-0000-0000-000015290000}"/>
    <cellStyle name="Currency 2 8 7 8" xfId="5399" xr:uid="{00000000-0005-0000-0000-000016290000}"/>
    <cellStyle name="Currency 2 8 7 8 2" xfId="5400" xr:uid="{00000000-0005-0000-0000-000017290000}"/>
    <cellStyle name="Currency 2 8 7 9" xfId="5401" xr:uid="{00000000-0005-0000-0000-000018290000}"/>
    <cellStyle name="Currency 2 8 8" xfId="5402" xr:uid="{00000000-0005-0000-0000-000019290000}"/>
    <cellStyle name="Currency 2 8 8 10" xfId="5403" xr:uid="{00000000-0005-0000-0000-00001A290000}"/>
    <cellStyle name="Currency 2 8 8 2" xfId="5404" xr:uid="{00000000-0005-0000-0000-00001B290000}"/>
    <cellStyle name="Currency 2 8 8 2 2" xfId="5405" xr:uid="{00000000-0005-0000-0000-00001C290000}"/>
    <cellStyle name="Currency 2 8 8 2 2 2" xfId="5406" xr:uid="{00000000-0005-0000-0000-00001D290000}"/>
    <cellStyle name="Currency 2 8 8 2 2 2 2" xfId="5407" xr:uid="{00000000-0005-0000-0000-00001E290000}"/>
    <cellStyle name="Currency 2 8 8 2 2 3" xfId="5408" xr:uid="{00000000-0005-0000-0000-00001F290000}"/>
    <cellStyle name="Currency 2 8 8 2 2 4" xfId="5409" xr:uid="{00000000-0005-0000-0000-000020290000}"/>
    <cellStyle name="Currency 2 8 8 2 3" xfId="5410" xr:uid="{00000000-0005-0000-0000-000021290000}"/>
    <cellStyle name="Currency 2 8 8 2 3 2" xfId="5411" xr:uid="{00000000-0005-0000-0000-000022290000}"/>
    <cellStyle name="Currency 2 8 8 2 4" xfId="5412" xr:uid="{00000000-0005-0000-0000-000023290000}"/>
    <cellStyle name="Currency 2 8 8 2 5" xfId="5413" xr:uid="{00000000-0005-0000-0000-000024290000}"/>
    <cellStyle name="Currency 2 8 8 3" xfId="5414" xr:uid="{00000000-0005-0000-0000-000025290000}"/>
    <cellStyle name="Currency 2 8 8 4" xfId="5415" xr:uid="{00000000-0005-0000-0000-000026290000}"/>
    <cellStyle name="Currency 2 8 8 5" xfId="5416" xr:uid="{00000000-0005-0000-0000-000027290000}"/>
    <cellStyle name="Currency 2 8 8 6" xfId="5417" xr:uid="{00000000-0005-0000-0000-000028290000}"/>
    <cellStyle name="Currency 2 8 8 6 2" xfId="5418" xr:uid="{00000000-0005-0000-0000-000029290000}"/>
    <cellStyle name="Currency 2 8 8 6 2 2" xfId="5419" xr:uid="{00000000-0005-0000-0000-00002A290000}"/>
    <cellStyle name="Currency 2 8 8 6 3" xfId="5420" xr:uid="{00000000-0005-0000-0000-00002B290000}"/>
    <cellStyle name="Currency 2 8 8 7" xfId="5421" xr:uid="{00000000-0005-0000-0000-00002C290000}"/>
    <cellStyle name="Currency 2 8 8 7 2" xfId="5422" xr:uid="{00000000-0005-0000-0000-00002D290000}"/>
    <cellStyle name="Currency 2 8 8 7 2 2" xfId="5423" xr:uid="{00000000-0005-0000-0000-00002E290000}"/>
    <cellStyle name="Currency 2 8 8 7 3" xfId="5424" xr:uid="{00000000-0005-0000-0000-00002F290000}"/>
    <cellStyle name="Currency 2 8 8 8" xfId="5425" xr:uid="{00000000-0005-0000-0000-000030290000}"/>
    <cellStyle name="Currency 2 8 8 8 2" xfId="5426" xr:uid="{00000000-0005-0000-0000-000031290000}"/>
    <cellStyle name="Currency 2 8 8 9" xfId="5427" xr:uid="{00000000-0005-0000-0000-000032290000}"/>
    <cellStyle name="Currency 2 8 9" xfId="5428" xr:uid="{00000000-0005-0000-0000-000033290000}"/>
    <cellStyle name="Currency 2 8 9 10" xfId="5429" xr:uid="{00000000-0005-0000-0000-000034290000}"/>
    <cellStyle name="Currency 2 8 9 2" xfId="5430" xr:uid="{00000000-0005-0000-0000-000035290000}"/>
    <cellStyle name="Currency 2 8 9 2 2" xfId="5431" xr:uid="{00000000-0005-0000-0000-000036290000}"/>
    <cellStyle name="Currency 2 8 9 2 2 2" xfId="5432" xr:uid="{00000000-0005-0000-0000-000037290000}"/>
    <cellStyle name="Currency 2 8 9 2 2 2 2" xfId="5433" xr:uid="{00000000-0005-0000-0000-000038290000}"/>
    <cellStyle name="Currency 2 8 9 2 2 3" xfId="5434" xr:uid="{00000000-0005-0000-0000-000039290000}"/>
    <cellStyle name="Currency 2 8 9 2 2 4" xfId="5435" xr:uid="{00000000-0005-0000-0000-00003A290000}"/>
    <cellStyle name="Currency 2 8 9 2 3" xfId="5436" xr:uid="{00000000-0005-0000-0000-00003B290000}"/>
    <cellStyle name="Currency 2 8 9 2 3 2" xfId="5437" xr:uid="{00000000-0005-0000-0000-00003C290000}"/>
    <cellStyle name="Currency 2 8 9 2 4" xfId="5438" xr:uid="{00000000-0005-0000-0000-00003D290000}"/>
    <cellStyle name="Currency 2 8 9 2 5" xfId="5439" xr:uid="{00000000-0005-0000-0000-00003E290000}"/>
    <cellStyle name="Currency 2 8 9 3" xfId="5440" xr:uid="{00000000-0005-0000-0000-00003F290000}"/>
    <cellStyle name="Currency 2 8 9 4" xfId="5441" xr:uid="{00000000-0005-0000-0000-000040290000}"/>
    <cellStyle name="Currency 2 8 9 5" xfId="5442" xr:uid="{00000000-0005-0000-0000-000041290000}"/>
    <cellStyle name="Currency 2 8 9 6" xfId="5443" xr:uid="{00000000-0005-0000-0000-000042290000}"/>
    <cellStyle name="Currency 2 8 9 6 2" xfId="5444" xr:uid="{00000000-0005-0000-0000-000043290000}"/>
    <cellStyle name="Currency 2 8 9 6 2 2" xfId="5445" xr:uid="{00000000-0005-0000-0000-000044290000}"/>
    <cellStyle name="Currency 2 8 9 6 3" xfId="5446" xr:uid="{00000000-0005-0000-0000-000045290000}"/>
    <cellStyle name="Currency 2 8 9 7" xfId="5447" xr:uid="{00000000-0005-0000-0000-000046290000}"/>
    <cellStyle name="Currency 2 8 9 7 2" xfId="5448" xr:uid="{00000000-0005-0000-0000-000047290000}"/>
    <cellStyle name="Currency 2 8 9 7 2 2" xfId="5449" xr:uid="{00000000-0005-0000-0000-000048290000}"/>
    <cellStyle name="Currency 2 8 9 7 3" xfId="5450" xr:uid="{00000000-0005-0000-0000-000049290000}"/>
    <cellStyle name="Currency 2 8 9 8" xfId="5451" xr:uid="{00000000-0005-0000-0000-00004A290000}"/>
    <cellStyle name="Currency 2 8 9 8 2" xfId="5452" xr:uid="{00000000-0005-0000-0000-00004B290000}"/>
    <cellStyle name="Currency 2 8 9 9" xfId="5453" xr:uid="{00000000-0005-0000-0000-00004C290000}"/>
    <cellStyle name="Currency 2 9" xfId="5454" xr:uid="{00000000-0005-0000-0000-00004D290000}"/>
    <cellStyle name="Currency 20" xfId="44707" xr:uid="{00000000-0005-0000-0000-00004E290000}"/>
    <cellStyle name="Currency 21" xfId="44711" xr:uid="{00000000-0005-0000-0000-00004F290000}"/>
    <cellStyle name="Currency 21 2" xfId="44718" xr:uid="{2CCB8C96-A622-4461-A271-A2773EB6CD0C}"/>
    <cellStyle name="Currency 22" xfId="44737" xr:uid="{00000000-0005-0000-0000-0000F8AE0000}"/>
    <cellStyle name="Currency 23" xfId="44851" xr:uid="{700F9E55-E767-4B5D-8C02-484EF2D1538F}"/>
    <cellStyle name="Currency 24" xfId="44856" xr:uid="{8E981BCE-D9E7-49D1-A8BB-8F8239304B73}"/>
    <cellStyle name="Currency 25" xfId="44858" xr:uid="{597A328D-FF52-421F-8003-0A3C640B2934}"/>
    <cellStyle name="Currency 3" xfId="15" xr:uid="{00000000-0005-0000-0000-000050290000}"/>
    <cellStyle name="Currency 3 10" xfId="5455" xr:uid="{00000000-0005-0000-0000-000051290000}"/>
    <cellStyle name="Currency 3 11" xfId="5456" xr:uid="{00000000-0005-0000-0000-000052290000}"/>
    <cellStyle name="Currency 3 12" xfId="5457" xr:uid="{00000000-0005-0000-0000-000053290000}"/>
    <cellStyle name="Currency 3 13" xfId="5458" xr:uid="{00000000-0005-0000-0000-000054290000}"/>
    <cellStyle name="Currency 3 14" xfId="5459" xr:uid="{00000000-0005-0000-0000-000055290000}"/>
    <cellStyle name="Currency 3 14 2" xfId="5460" xr:uid="{00000000-0005-0000-0000-000056290000}"/>
    <cellStyle name="Currency 3 14 2 2" xfId="5461" xr:uid="{00000000-0005-0000-0000-000057290000}"/>
    <cellStyle name="Currency 3 14 2 2 2" xfId="5462" xr:uid="{00000000-0005-0000-0000-000058290000}"/>
    <cellStyle name="Currency 3 14 2 2 2 2" xfId="5463" xr:uid="{00000000-0005-0000-0000-000059290000}"/>
    <cellStyle name="Currency 3 14 2 2 3" xfId="5464" xr:uid="{00000000-0005-0000-0000-00005A290000}"/>
    <cellStyle name="Currency 3 14 2 2 4" xfId="5465" xr:uid="{00000000-0005-0000-0000-00005B290000}"/>
    <cellStyle name="Currency 3 14 2 3" xfId="5466" xr:uid="{00000000-0005-0000-0000-00005C290000}"/>
    <cellStyle name="Currency 3 14 2 3 2" xfId="5467" xr:uid="{00000000-0005-0000-0000-00005D290000}"/>
    <cellStyle name="Currency 3 14 2 4" xfId="5468" xr:uid="{00000000-0005-0000-0000-00005E290000}"/>
    <cellStyle name="Currency 3 14 2 5" xfId="5469" xr:uid="{00000000-0005-0000-0000-00005F290000}"/>
    <cellStyle name="Currency 3 14 3" xfId="5470" xr:uid="{00000000-0005-0000-0000-000060290000}"/>
    <cellStyle name="Currency 3 15" xfId="5471" xr:uid="{00000000-0005-0000-0000-000061290000}"/>
    <cellStyle name="Currency 3 15 2" xfId="5472" xr:uid="{00000000-0005-0000-0000-000062290000}"/>
    <cellStyle name="Currency 3 15 2 2" xfId="5473" xr:uid="{00000000-0005-0000-0000-000063290000}"/>
    <cellStyle name="Currency 3 15 2 2 2" xfId="5474" xr:uid="{00000000-0005-0000-0000-000064290000}"/>
    <cellStyle name="Currency 3 15 2 3" xfId="5475" xr:uid="{00000000-0005-0000-0000-000065290000}"/>
    <cellStyle name="Currency 3 15 2 4" xfId="5476" xr:uid="{00000000-0005-0000-0000-000066290000}"/>
    <cellStyle name="Currency 3 15 3" xfId="5477" xr:uid="{00000000-0005-0000-0000-000067290000}"/>
    <cellStyle name="Currency 3 15 3 2" xfId="5478" xr:uid="{00000000-0005-0000-0000-000068290000}"/>
    <cellStyle name="Currency 3 15 4" xfId="5479" xr:uid="{00000000-0005-0000-0000-000069290000}"/>
    <cellStyle name="Currency 3 15 5" xfId="5480" xr:uid="{00000000-0005-0000-0000-00006A290000}"/>
    <cellStyle name="Currency 3 16" xfId="5481" xr:uid="{00000000-0005-0000-0000-00006B290000}"/>
    <cellStyle name="Currency 3 16 2" xfId="5482" xr:uid="{00000000-0005-0000-0000-00006C290000}"/>
    <cellStyle name="Currency 3 16 2 2" xfId="5483" xr:uid="{00000000-0005-0000-0000-00006D290000}"/>
    <cellStyle name="Currency 3 16 3" xfId="5484" xr:uid="{00000000-0005-0000-0000-00006E290000}"/>
    <cellStyle name="Currency 3 17" xfId="5485" xr:uid="{00000000-0005-0000-0000-00006F290000}"/>
    <cellStyle name="Currency 3 17 2" xfId="5486" xr:uid="{00000000-0005-0000-0000-000070290000}"/>
    <cellStyle name="Currency 3 17 2 2" xfId="5487" xr:uid="{00000000-0005-0000-0000-000071290000}"/>
    <cellStyle name="Currency 3 17 3" xfId="5488" xr:uid="{00000000-0005-0000-0000-000072290000}"/>
    <cellStyle name="Currency 3 18" xfId="5489" xr:uid="{00000000-0005-0000-0000-000073290000}"/>
    <cellStyle name="Currency 3 18 2" xfId="5490" xr:uid="{00000000-0005-0000-0000-000074290000}"/>
    <cellStyle name="Currency 3 18 2 2" xfId="5491" xr:uid="{00000000-0005-0000-0000-000075290000}"/>
    <cellStyle name="Currency 3 18 3" xfId="5492" xr:uid="{00000000-0005-0000-0000-000076290000}"/>
    <cellStyle name="Currency 3 19" xfId="5493" xr:uid="{00000000-0005-0000-0000-000077290000}"/>
    <cellStyle name="Currency 3 19 2" xfId="5494" xr:uid="{00000000-0005-0000-0000-000078290000}"/>
    <cellStyle name="Currency 3 19 2 2" xfId="5495" xr:uid="{00000000-0005-0000-0000-000079290000}"/>
    <cellStyle name="Currency 3 19 3" xfId="5496" xr:uid="{00000000-0005-0000-0000-00007A290000}"/>
    <cellStyle name="Currency 3 2" xfId="799" xr:uid="{00000000-0005-0000-0000-00007B290000}"/>
    <cellStyle name="Currency 3 2 2" xfId="5497" xr:uid="{00000000-0005-0000-0000-00007C290000}"/>
    <cellStyle name="Currency 3 2 2 2" xfId="5498" xr:uid="{00000000-0005-0000-0000-00007D290000}"/>
    <cellStyle name="Currency 3 2 3" xfId="5499" xr:uid="{00000000-0005-0000-0000-00007E290000}"/>
    <cellStyle name="Currency 3 2 4" xfId="5500" xr:uid="{00000000-0005-0000-0000-00007F290000}"/>
    <cellStyle name="Currency 3 2 5" xfId="44788" xr:uid="{33F04734-B500-4942-A445-122569C5F65E}"/>
    <cellStyle name="Currency 3 20" xfId="5501" xr:uid="{00000000-0005-0000-0000-000080290000}"/>
    <cellStyle name="Currency 3 20 2" xfId="5502" xr:uid="{00000000-0005-0000-0000-000081290000}"/>
    <cellStyle name="Currency 3 20 2 2" xfId="5503" xr:uid="{00000000-0005-0000-0000-000082290000}"/>
    <cellStyle name="Currency 3 20 3" xfId="5504" xr:uid="{00000000-0005-0000-0000-000083290000}"/>
    <cellStyle name="Currency 3 21" xfId="5505" xr:uid="{00000000-0005-0000-0000-000084290000}"/>
    <cellStyle name="Currency 3 21 2" xfId="5506" xr:uid="{00000000-0005-0000-0000-000085290000}"/>
    <cellStyle name="Currency 3 22" xfId="5507" xr:uid="{00000000-0005-0000-0000-000086290000}"/>
    <cellStyle name="Currency 3 23" xfId="5508" xr:uid="{00000000-0005-0000-0000-000087290000}"/>
    <cellStyle name="Currency 3 24" xfId="5509" xr:uid="{00000000-0005-0000-0000-000088290000}"/>
    <cellStyle name="Currency 3 25" xfId="44697" xr:uid="{00000000-0005-0000-0000-000089290000}"/>
    <cellStyle name="Currency 3 25 2" xfId="44735" xr:uid="{00000000-0005-0000-0000-00001B000000}"/>
    <cellStyle name="Currency 3 26" xfId="44781" xr:uid="{33F04734-B500-4942-A445-122569C5F65E}"/>
    <cellStyle name="Currency 3 3" xfId="5510" xr:uid="{00000000-0005-0000-0000-00008A290000}"/>
    <cellStyle name="Currency 3 3 10" xfId="5511" xr:uid="{00000000-0005-0000-0000-00008B290000}"/>
    <cellStyle name="Currency 3 3 11" xfId="5512" xr:uid="{00000000-0005-0000-0000-00008C290000}"/>
    <cellStyle name="Currency 3 3 11 2" xfId="5513" xr:uid="{00000000-0005-0000-0000-00008D290000}"/>
    <cellStyle name="Currency 3 3 11 2 2" xfId="5514" xr:uid="{00000000-0005-0000-0000-00008E290000}"/>
    <cellStyle name="Currency 3 3 11 2 2 2" xfId="5515" xr:uid="{00000000-0005-0000-0000-00008F290000}"/>
    <cellStyle name="Currency 3 3 11 2 2 2 2" xfId="5516" xr:uid="{00000000-0005-0000-0000-000090290000}"/>
    <cellStyle name="Currency 3 3 11 2 2 3" xfId="5517" xr:uid="{00000000-0005-0000-0000-000091290000}"/>
    <cellStyle name="Currency 3 3 11 2 2 4" xfId="5518" xr:uid="{00000000-0005-0000-0000-000092290000}"/>
    <cellStyle name="Currency 3 3 11 2 3" xfId="5519" xr:uid="{00000000-0005-0000-0000-000093290000}"/>
    <cellStyle name="Currency 3 3 11 2 3 2" xfId="5520" xr:uid="{00000000-0005-0000-0000-000094290000}"/>
    <cellStyle name="Currency 3 3 11 2 4" xfId="5521" xr:uid="{00000000-0005-0000-0000-000095290000}"/>
    <cellStyle name="Currency 3 3 11 2 5" xfId="5522" xr:uid="{00000000-0005-0000-0000-000096290000}"/>
    <cellStyle name="Currency 3 3 11 3" xfId="5523" xr:uid="{00000000-0005-0000-0000-000097290000}"/>
    <cellStyle name="Currency 3 3 12" xfId="5524" xr:uid="{00000000-0005-0000-0000-000098290000}"/>
    <cellStyle name="Currency 3 3 12 2" xfId="5525" xr:uid="{00000000-0005-0000-0000-000099290000}"/>
    <cellStyle name="Currency 3 3 12 2 2" xfId="5526" xr:uid="{00000000-0005-0000-0000-00009A290000}"/>
    <cellStyle name="Currency 3 3 12 2 2 2" xfId="5527" xr:uid="{00000000-0005-0000-0000-00009B290000}"/>
    <cellStyle name="Currency 3 3 12 2 3" xfId="5528" xr:uid="{00000000-0005-0000-0000-00009C290000}"/>
    <cellStyle name="Currency 3 3 12 2 4" xfId="5529" xr:uid="{00000000-0005-0000-0000-00009D290000}"/>
    <cellStyle name="Currency 3 3 12 3" xfId="5530" xr:uid="{00000000-0005-0000-0000-00009E290000}"/>
    <cellStyle name="Currency 3 3 12 3 2" xfId="5531" xr:uid="{00000000-0005-0000-0000-00009F290000}"/>
    <cellStyle name="Currency 3 3 12 4" xfId="5532" xr:uid="{00000000-0005-0000-0000-0000A0290000}"/>
    <cellStyle name="Currency 3 3 12 5" xfId="5533" xr:uid="{00000000-0005-0000-0000-0000A1290000}"/>
    <cellStyle name="Currency 3 3 13" xfId="5534" xr:uid="{00000000-0005-0000-0000-0000A2290000}"/>
    <cellStyle name="Currency 3 3 13 2" xfId="5535" xr:uid="{00000000-0005-0000-0000-0000A3290000}"/>
    <cellStyle name="Currency 3 3 13 2 2" xfId="5536" xr:uid="{00000000-0005-0000-0000-0000A4290000}"/>
    <cellStyle name="Currency 3 3 13 3" xfId="5537" xr:uid="{00000000-0005-0000-0000-0000A5290000}"/>
    <cellStyle name="Currency 3 3 14" xfId="5538" xr:uid="{00000000-0005-0000-0000-0000A6290000}"/>
    <cellStyle name="Currency 3 3 14 2" xfId="5539" xr:uid="{00000000-0005-0000-0000-0000A7290000}"/>
    <cellStyle name="Currency 3 3 14 2 2" xfId="5540" xr:uid="{00000000-0005-0000-0000-0000A8290000}"/>
    <cellStyle name="Currency 3 3 14 3" xfId="5541" xr:uid="{00000000-0005-0000-0000-0000A9290000}"/>
    <cellStyle name="Currency 3 3 15" xfId="5542" xr:uid="{00000000-0005-0000-0000-0000AA290000}"/>
    <cellStyle name="Currency 3 3 15 2" xfId="5543" xr:uid="{00000000-0005-0000-0000-0000AB290000}"/>
    <cellStyle name="Currency 3 3 15 2 2" xfId="5544" xr:uid="{00000000-0005-0000-0000-0000AC290000}"/>
    <cellStyle name="Currency 3 3 15 3" xfId="5545" xr:uid="{00000000-0005-0000-0000-0000AD290000}"/>
    <cellStyle name="Currency 3 3 16" xfId="5546" xr:uid="{00000000-0005-0000-0000-0000AE290000}"/>
    <cellStyle name="Currency 3 3 16 2" xfId="5547" xr:uid="{00000000-0005-0000-0000-0000AF290000}"/>
    <cellStyle name="Currency 3 3 16 2 2" xfId="5548" xr:uid="{00000000-0005-0000-0000-0000B0290000}"/>
    <cellStyle name="Currency 3 3 16 3" xfId="5549" xr:uid="{00000000-0005-0000-0000-0000B1290000}"/>
    <cellStyle name="Currency 3 3 17" xfId="5550" xr:uid="{00000000-0005-0000-0000-0000B2290000}"/>
    <cellStyle name="Currency 3 3 17 2" xfId="5551" xr:uid="{00000000-0005-0000-0000-0000B3290000}"/>
    <cellStyle name="Currency 3 3 17 2 2" xfId="5552" xr:uid="{00000000-0005-0000-0000-0000B4290000}"/>
    <cellStyle name="Currency 3 3 17 3" xfId="5553" xr:uid="{00000000-0005-0000-0000-0000B5290000}"/>
    <cellStyle name="Currency 3 3 18" xfId="5554" xr:uid="{00000000-0005-0000-0000-0000B6290000}"/>
    <cellStyle name="Currency 3 3 18 2" xfId="5555" xr:uid="{00000000-0005-0000-0000-0000B7290000}"/>
    <cellStyle name="Currency 3 3 19" xfId="5556" xr:uid="{00000000-0005-0000-0000-0000B8290000}"/>
    <cellStyle name="Currency 3 3 2" xfId="5557" xr:uid="{00000000-0005-0000-0000-0000B9290000}"/>
    <cellStyle name="Currency 3 3 2 10" xfId="5558" xr:uid="{00000000-0005-0000-0000-0000BA290000}"/>
    <cellStyle name="Currency 3 3 2 10 2" xfId="5559" xr:uid="{00000000-0005-0000-0000-0000BB290000}"/>
    <cellStyle name="Currency 3 3 2 10 2 2" xfId="5560" xr:uid="{00000000-0005-0000-0000-0000BC290000}"/>
    <cellStyle name="Currency 3 3 2 10 2 2 2" xfId="5561" xr:uid="{00000000-0005-0000-0000-0000BD290000}"/>
    <cellStyle name="Currency 3 3 2 10 2 2 2 2" xfId="5562" xr:uid="{00000000-0005-0000-0000-0000BE290000}"/>
    <cellStyle name="Currency 3 3 2 10 2 2 3" xfId="5563" xr:uid="{00000000-0005-0000-0000-0000BF290000}"/>
    <cellStyle name="Currency 3 3 2 10 2 2 4" xfId="5564" xr:uid="{00000000-0005-0000-0000-0000C0290000}"/>
    <cellStyle name="Currency 3 3 2 10 2 3" xfId="5565" xr:uid="{00000000-0005-0000-0000-0000C1290000}"/>
    <cellStyle name="Currency 3 3 2 10 2 3 2" xfId="5566" xr:uid="{00000000-0005-0000-0000-0000C2290000}"/>
    <cellStyle name="Currency 3 3 2 10 2 4" xfId="5567" xr:uid="{00000000-0005-0000-0000-0000C3290000}"/>
    <cellStyle name="Currency 3 3 2 10 2 5" xfId="5568" xr:uid="{00000000-0005-0000-0000-0000C4290000}"/>
    <cellStyle name="Currency 3 3 2 10 3" xfId="5569" xr:uid="{00000000-0005-0000-0000-0000C5290000}"/>
    <cellStyle name="Currency 3 3 2 11" xfId="5570" xr:uid="{00000000-0005-0000-0000-0000C6290000}"/>
    <cellStyle name="Currency 3 3 2 11 2" xfId="5571" xr:uid="{00000000-0005-0000-0000-0000C7290000}"/>
    <cellStyle name="Currency 3 3 2 11 2 2" xfId="5572" xr:uid="{00000000-0005-0000-0000-0000C8290000}"/>
    <cellStyle name="Currency 3 3 2 11 2 2 2" xfId="5573" xr:uid="{00000000-0005-0000-0000-0000C9290000}"/>
    <cellStyle name="Currency 3 3 2 11 2 3" xfId="5574" xr:uid="{00000000-0005-0000-0000-0000CA290000}"/>
    <cellStyle name="Currency 3 3 2 11 2 4" xfId="5575" xr:uid="{00000000-0005-0000-0000-0000CB290000}"/>
    <cellStyle name="Currency 3 3 2 11 3" xfId="5576" xr:uid="{00000000-0005-0000-0000-0000CC290000}"/>
    <cellStyle name="Currency 3 3 2 11 3 2" xfId="5577" xr:uid="{00000000-0005-0000-0000-0000CD290000}"/>
    <cellStyle name="Currency 3 3 2 11 4" xfId="5578" xr:uid="{00000000-0005-0000-0000-0000CE290000}"/>
    <cellStyle name="Currency 3 3 2 11 5" xfId="5579" xr:uid="{00000000-0005-0000-0000-0000CF290000}"/>
    <cellStyle name="Currency 3 3 2 12" xfId="5580" xr:uid="{00000000-0005-0000-0000-0000D0290000}"/>
    <cellStyle name="Currency 3 3 2 12 2" xfId="5581" xr:uid="{00000000-0005-0000-0000-0000D1290000}"/>
    <cellStyle name="Currency 3 3 2 12 2 2" xfId="5582" xr:uid="{00000000-0005-0000-0000-0000D2290000}"/>
    <cellStyle name="Currency 3 3 2 12 3" xfId="5583" xr:uid="{00000000-0005-0000-0000-0000D3290000}"/>
    <cellStyle name="Currency 3 3 2 13" xfId="5584" xr:uid="{00000000-0005-0000-0000-0000D4290000}"/>
    <cellStyle name="Currency 3 3 2 13 2" xfId="5585" xr:uid="{00000000-0005-0000-0000-0000D5290000}"/>
    <cellStyle name="Currency 3 3 2 13 2 2" xfId="5586" xr:uid="{00000000-0005-0000-0000-0000D6290000}"/>
    <cellStyle name="Currency 3 3 2 13 3" xfId="5587" xr:uid="{00000000-0005-0000-0000-0000D7290000}"/>
    <cellStyle name="Currency 3 3 2 14" xfId="5588" xr:uid="{00000000-0005-0000-0000-0000D8290000}"/>
    <cellStyle name="Currency 3 3 2 14 2" xfId="5589" xr:uid="{00000000-0005-0000-0000-0000D9290000}"/>
    <cellStyle name="Currency 3 3 2 14 2 2" xfId="5590" xr:uid="{00000000-0005-0000-0000-0000DA290000}"/>
    <cellStyle name="Currency 3 3 2 14 3" xfId="5591" xr:uid="{00000000-0005-0000-0000-0000DB290000}"/>
    <cellStyle name="Currency 3 3 2 15" xfId="5592" xr:uid="{00000000-0005-0000-0000-0000DC290000}"/>
    <cellStyle name="Currency 3 3 2 15 2" xfId="5593" xr:uid="{00000000-0005-0000-0000-0000DD290000}"/>
    <cellStyle name="Currency 3 3 2 15 2 2" xfId="5594" xr:uid="{00000000-0005-0000-0000-0000DE290000}"/>
    <cellStyle name="Currency 3 3 2 15 3" xfId="5595" xr:uid="{00000000-0005-0000-0000-0000DF290000}"/>
    <cellStyle name="Currency 3 3 2 16" xfId="5596" xr:uid="{00000000-0005-0000-0000-0000E0290000}"/>
    <cellStyle name="Currency 3 3 2 16 2" xfId="5597" xr:uid="{00000000-0005-0000-0000-0000E1290000}"/>
    <cellStyle name="Currency 3 3 2 16 2 2" xfId="5598" xr:uid="{00000000-0005-0000-0000-0000E2290000}"/>
    <cellStyle name="Currency 3 3 2 16 3" xfId="5599" xr:uid="{00000000-0005-0000-0000-0000E3290000}"/>
    <cellStyle name="Currency 3 3 2 17" xfId="5600" xr:uid="{00000000-0005-0000-0000-0000E4290000}"/>
    <cellStyle name="Currency 3 3 2 17 2" xfId="5601" xr:uid="{00000000-0005-0000-0000-0000E5290000}"/>
    <cellStyle name="Currency 3 3 2 18" xfId="5602" xr:uid="{00000000-0005-0000-0000-0000E6290000}"/>
    <cellStyle name="Currency 3 3 2 19" xfId="5603" xr:uid="{00000000-0005-0000-0000-0000E7290000}"/>
    <cellStyle name="Currency 3 3 2 2" xfId="5604" xr:uid="{00000000-0005-0000-0000-0000E8290000}"/>
    <cellStyle name="Currency 3 3 2 3" xfId="5605" xr:uid="{00000000-0005-0000-0000-0000E9290000}"/>
    <cellStyle name="Currency 3 3 2 4" xfId="5606" xr:uid="{00000000-0005-0000-0000-0000EA290000}"/>
    <cellStyle name="Currency 3 3 2 5" xfId="5607" xr:uid="{00000000-0005-0000-0000-0000EB290000}"/>
    <cellStyle name="Currency 3 3 2 6" xfId="5608" xr:uid="{00000000-0005-0000-0000-0000EC290000}"/>
    <cellStyle name="Currency 3 3 2 7" xfId="5609" xr:uid="{00000000-0005-0000-0000-0000ED290000}"/>
    <cellStyle name="Currency 3 3 2 8" xfId="5610" xr:uid="{00000000-0005-0000-0000-0000EE290000}"/>
    <cellStyle name="Currency 3 3 2 9" xfId="5611" xr:uid="{00000000-0005-0000-0000-0000EF290000}"/>
    <cellStyle name="Currency 3 3 20" xfId="5612" xr:uid="{00000000-0005-0000-0000-0000F0290000}"/>
    <cellStyle name="Currency 3 3 3" xfId="5613" xr:uid="{00000000-0005-0000-0000-0000F1290000}"/>
    <cellStyle name="Currency 3 3 4" xfId="5614" xr:uid="{00000000-0005-0000-0000-0000F2290000}"/>
    <cellStyle name="Currency 3 3 5" xfId="5615" xr:uid="{00000000-0005-0000-0000-0000F3290000}"/>
    <cellStyle name="Currency 3 3 6" xfId="5616" xr:uid="{00000000-0005-0000-0000-0000F4290000}"/>
    <cellStyle name="Currency 3 3 7" xfId="5617" xr:uid="{00000000-0005-0000-0000-0000F5290000}"/>
    <cellStyle name="Currency 3 3 8" xfId="5618" xr:uid="{00000000-0005-0000-0000-0000F6290000}"/>
    <cellStyle name="Currency 3 3 9" xfId="5619" xr:uid="{00000000-0005-0000-0000-0000F7290000}"/>
    <cellStyle name="Currency 3 4" xfId="5620" xr:uid="{00000000-0005-0000-0000-0000F8290000}"/>
    <cellStyle name="Currency 3 4 10" xfId="5621" xr:uid="{00000000-0005-0000-0000-0000F9290000}"/>
    <cellStyle name="Currency 3 4 10 2" xfId="5622" xr:uid="{00000000-0005-0000-0000-0000FA290000}"/>
    <cellStyle name="Currency 3 4 10 2 2" xfId="5623" xr:uid="{00000000-0005-0000-0000-0000FB290000}"/>
    <cellStyle name="Currency 3 4 10 2 2 2" xfId="5624" xr:uid="{00000000-0005-0000-0000-0000FC290000}"/>
    <cellStyle name="Currency 3 4 10 2 2 2 2" xfId="5625" xr:uid="{00000000-0005-0000-0000-0000FD290000}"/>
    <cellStyle name="Currency 3 4 10 2 2 3" xfId="5626" xr:uid="{00000000-0005-0000-0000-0000FE290000}"/>
    <cellStyle name="Currency 3 4 10 2 2 4" xfId="5627" xr:uid="{00000000-0005-0000-0000-0000FF290000}"/>
    <cellStyle name="Currency 3 4 10 2 3" xfId="5628" xr:uid="{00000000-0005-0000-0000-0000002A0000}"/>
    <cellStyle name="Currency 3 4 10 2 3 2" xfId="5629" xr:uid="{00000000-0005-0000-0000-0000012A0000}"/>
    <cellStyle name="Currency 3 4 10 2 4" xfId="5630" xr:uid="{00000000-0005-0000-0000-0000022A0000}"/>
    <cellStyle name="Currency 3 4 10 2 5" xfId="5631" xr:uid="{00000000-0005-0000-0000-0000032A0000}"/>
    <cellStyle name="Currency 3 4 10 3" xfId="5632" xr:uid="{00000000-0005-0000-0000-0000042A0000}"/>
    <cellStyle name="Currency 3 4 11" xfId="5633" xr:uid="{00000000-0005-0000-0000-0000052A0000}"/>
    <cellStyle name="Currency 3 4 11 2" xfId="5634" xr:uid="{00000000-0005-0000-0000-0000062A0000}"/>
    <cellStyle name="Currency 3 4 11 2 2" xfId="5635" xr:uid="{00000000-0005-0000-0000-0000072A0000}"/>
    <cellStyle name="Currency 3 4 11 2 2 2" xfId="5636" xr:uid="{00000000-0005-0000-0000-0000082A0000}"/>
    <cellStyle name="Currency 3 4 11 2 3" xfId="5637" xr:uid="{00000000-0005-0000-0000-0000092A0000}"/>
    <cellStyle name="Currency 3 4 11 2 4" xfId="5638" xr:uid="{00000000-0005-0000-0000-00000A2A0000}"/>
    <cellStyle name="Currency 3 4 11 3" xfId="5639" xr:uid="{00000000-0005-0000-0000-00000B2A0000}"/>
    <cellStyle name="Currency 3 4 11 3 2" xfId="5640" xr:uid="{00000000-0005-0000-0000-00000C2A0000}"/>
    <cellStyle name="Currency 3 4 11 4" xfId="5641" xr:uid="{00000000-0005-0000-0000-00000D2A0000}"/>
    <cellStyle name="Currency 3 4 11 5" xfId="5642" xr:uid="{00000000-0005-0000-0000-00000E2A0000}"/>
    <cellStyle name="Currency 3 4 12" xfId="5643" xr:uid="{00000000-0005-0000-0000-00000F2A0000}"/>
    <cellStyle name="Currency 3 4 12 2" xfId="5644" xr:uid="{00000000-0005-0000-0000-0000102A0000}"/>
    <cellStyle name="Currency 3 4 12 2 2" xfId="5645" xr:uid="{00000000-0005-0000-0000-0000112A0000}"/>
    <cellStyle name="Currency 3 4 12 3" xfId="5646" xr:uid="{00000000-0005-0000-0000-0000122A0000}"/>
    <cellStyle name="Currency 3 4 13" xfId="5647" xr:uid="{00000000-0005-0000-0000-0000132A0000}"/>
    <cellStyle name="Currency 3 4 13 2" xfId="5648" xr:uid="{00000000-0005-0000-0000-0000142A0000}"/>
    <cellStyle name="Currency 3 4 13 2 2" xfId="5649" xr:uid="{00000000-0005-0000-0000-0000152A0000}"/>
    <cellStyle name="Currency 3 4 13 3" xfId="5650" xr:uid="{00000000-0005-0000-0000-0000162A0000}"/>
    <cellStyle name="Currency 3 4 14" xfId="5651" xr:uid="{00000000-0005-0000-0000-0000172A0000}"/>
    <cellStyle name="Currency 3 4 14 2" xfId="5652" xr:uid="{00000000-0005-0000-0000-0000182A0000}"/>
    <cellStyle name="Currency 3 4 14 2 2" xfId="5653" xr:uid="{00000000-0005-0000-0000-0000192A0000}"/>
    <cellStyle name="Currency 3 4 14 3" xfId="5654" xr:uid="{00000000-0005-0000-0000-00001A2A0000}"/>
    <cellStyle name="Currency 3 4 15" xfId="5655" xr:uid="{00000000-0005-0000-0000-00001B2A0000}"/>
    <cellStyle name="Currency 3 4 15 2" xfId="5656" xr:uid="{00000000-0005-0000-0000-00001C2A0000}"/>
    <cellStyle name="Currency 3 4 15 2 2" xfId="5657" xr:uid="{00000000-0005-0000-0000-00001D2A0000}"/>
    <cellStyle name="Currency 3 4 15 3" xfId="5658" xr:uid="{00000000-0005-0000-0000-00001E2A0000}"/>
    <cellStyle name="Currency 3 4 16" xfId="5659" xr:uid="{00000000-0005-0000-0000-00001F2A0000}"/>
    <cellStyle name="Currency 3 4 16 2" xfId="5660" xr:uid="{00000000-0005-0000-0000-0000202A0000}"/>
    <cellStyle name="Currency 3 4 16 2 2" xfId="5661" xr:uid="{00000000-0005-0000-0000-0000212A0000}"/>
    <cellStyle name="Currency 3 4 16 3" xfId="5662" xr:uid="{00000000-0005-0000-0000-0000222A0000}"/>
    <cellStyle name="Currency 3 4 17" xfId="5663" xr:uid="{00000000-0005-0000-0000-0000232A0000}"/>
    <cellStyle name="Currency 3 4 17 2" xfId="5664" xr:uid="{00000000-0005-0000-0000-0000242A0000}"/>
    <cellStyle name="Currency 3 4 18" xfId="5665" xr:uid="{00000000-0005-0000-0000-0000252A0000}"/>
    <cellStyle name="Currency 3 4 19" xfId="5666" xr:uid="{00000000-0005-0000-0000-0000262A0000}"/>
    <cellStyle name="Currency 3 4 2" xfId="5667" xr:uid="{00000000-0005-0000-0000-0000272A0000}"/>
    <cellStyle name="Currency 3 4 3" xfId="5668" xr:uid="{00000000-0005-0000-0000-0000282A0000}"/>
    <cellStyle name="Currency 3 4 4" xfId="5669" xr:uid="{00000000-0005-0000-0000-0000292A0000}"/>
    <cellStyle name="Currency 3 4 5" xfId="5670" xr:uid="{00000000-0005-0000-0000-00002A2A0000}"/>
    <cellStyle name="Currency 3 4 6" xfId="5671" xr:uid="{00000000-0005-0000-0000-00002B2A0000}"/>
    <cellStyle name="Currency 3 4 7" xfId="5672" xr:uid="{00000000-0005-0000-0000-00002C2A0000}"/>
    <cellStyle name="Currency 3 4 8" xfId="5673" xr:uid="{00000000-0005-0000-0000-00002D2A0000}"/>
    <cellStyle name="Currency 3 4 9" xfId="5674" xr:uid="{00000000-0005-0000-0000-00002E2A0000}"/>
    <cellStyle name="Currency 3 5" xfId="5675" xr:uid="{00000000-0005-0000-0000-00002F2A0000}"/>
    <cellStyle name="Currency 3 5 10" xfId="5676" xr:uid="{00000000-0005-0000-0000-0000302A0000}"/>
    <cellStyle name="Currency 3 5 10 2" xfId="5677" xr:uid="{00000000-0005-0000-0000-0000312A0000}"/>
    <cellStyle name="Currency 3 5 10 2 2" xfId="5678" xr:uid="{00000000-0005-0000-0000-0000322A0000}"/>
    <cellStyle name="Currency 3 5 10 2 2 2" xfId="5679" xr:uid="{00000000-0005-0000-0000-0000332A0000}"/>
    <cellStyle name="Currency 3 5 10 2 2 2 2" xfId="5680" xr:uid="{00000000-0005-0000-0000-0000342A0000}"/>
    <cellStyle name="Currency 3 5 10 2 2 3" xfId="5681" xr:uid="{00000000-0005-0000-0000-0000352A0000}"/>
    <cellStyle name="Currency 3 5 10 2 2 4" xfId="5682" xr:uid="{00000000-0005-0000-0000-0000362A0000}"/>
    <cellStyle name="Currency 3 5 10 2 3" xfId="5683" xr:uid="{00000000-0005-0000-0000-0000372A0000}"/>
    <cellStyle name="Currency 3 5 10 2 3 2" xfId="5684" xr:uid="{00000000-0005-0000-0000-0000382A0000}"/>
    <cellStyle name="Currency 3 5 10 2 4" xfId="5685" xr:uid="{00000000-0005-0000-0000-0000392A0000}"/>
    <cellStyle name="Currency 3 5 10 2 5" xfId="5686" xr:uid="{00000000-0005-0000-0000-00003A2A0000}"/>
    <cellStyle name="Currency 3 5 10 3" xfId="5687" xr:uid="{00000000-0005-0000-0000-00003B2A0000}"/>
    <cellStyle name="Currency 3 5 11" xfId="5688" xr:uid="{00000000-0005-0000-0000-00003C2A0000}"/>
    <cellStyle name="Currency 3 5 11 2" xfId="5689" xr:uid="{00000000-0005-0000-0000-00003D2A0000}"/>
    <cellStyle name="Currency 3 5 11 2 2" xfId="5690" xr:uid="{00000000-0005-0000-0000-00003E2A0000}"/>
    <cellStyle name="Currency 3 5 11 2 2 2" xfId="5691" xr:uid="{00000000-0005-0000-0000-00003F2A0000}"/>
    <cellStyle name="Currency 3 5 11 2 3" xfId="5692" xr:uid="{00000000-0005-0000-0000-0000402A0000}"/>
    <cellStyle name="Currency 3 5 11 2 4" xfId="5693" xr:uid="{00000000-0005-0000-0000-0000412A0000}"/>
    <cellStyle name="Currency 3 5 11 3" xfId="5694" xr:uid="{00000000-0005-0000-0000-0000422A0000}"/>
    <cellStyle name="Currency 3 5 11 3 2" xfId="5695" xr:uid="{00000000-0005-0000-0000-0000432A0000}"/>
    <cellStyle name="Currency 3 5 11 4" xfId="5696" xr:uid="{00000000-0005-0000-0000-0000442A0000}"/>
    <cellStyle name="Currency 3 5 11 5" xfId="5697" xr:uid="{00000000-0005-0000-0000-0000452A0000}"/>
    <cellStyle name="Currency 3 5 12" xfId="5698" xr:uid="{00000000-0005-0000-0000-0000462A0000}"/>
    <cellStyle name="Currency 3 5 12 2" xfId="5699" xr:uid="{00000000-0005-0000-0000-0000472A0000}"/>
    <cellStyle name="Currency 3 5 12 2 2" xfId="5700" xr:uid="{00000000-0005-0000-0000-0000482A0000}"/>
    <cellStyle name="Currency 3 5 12 3" xfId="5701" xr:uid="{00000000-0005-0000-0000-0000492A0000}"/>
    <cellStyle name="Currency 3 5 13" xfId="5702" xr:uid="{00000000-0005-0000-0000-00004A2A0000}"/>
    <cellStyle name="Currency 3 5 13 2" xfId="5703" xr:uid="{00000000-0005-0000-0000-00004B2A0000}"/>
    <cellStyle name="Currency 3 5 13 2 2" xfId="5704" xr:uid="{00000000-0005-0000-0000-00004C2A0000}"/>
    <cellStyle name="Currency 3 5 13 3" xfId="5705" xr:uid="{00000000-0005-0000-0000-00004D2A0000}"/>
    <cellStyle name="Currency 3 5 14" xfId="5706" xr:uid="{00000000-0005-0000-0000-00004E2A0000}"/>
    <cellStyle name="Currency 3 5 14 2" xfId="5707" xr:uid="{00000000-0005-0000-0000-00004F2A0000}"/>
    <cellStyle name="Currency 3 5 14 2 2" xfId="5708" xr:uid="{00000000-0005-0000-0000-0000502A0000}"/>
    <cellStyle name="Currency 3 5 14 3" xfId="5709" xr:uid="{00000000-0005-0000-0000-0000512A0000}"/>
    <cellStyle name="Currency 3 5 15" xfId="5710" xr:uid="{00000000-0005-0000-0000-0000522A0000}"/>
    <cellStyle name="Currency 3 5 15 2" xfId="5711" xr:uid="{00000000-0005-0000-0000-0000532A0000}"/>
    <cellStyle name="Currency 3 5 15 2 2" xfId="5712" xr:uid="{00000000-0005-0000-0000-0000542A0000}"/>
    <cellStyle name="Currency 3 5 15 3" xfId="5713" xr:uid="{00000000-0005-0000-0000-0000552A0000}"/>
    <cellStyle name="Currency 3 5 16" xfId="5714" xr:uid="{00000000-0005-0000-0000-0000562A0000}"/>
    <cellStyle name="Currency 3 5 16 2" xfId="5715" xr:uid="{00000000-0005-0000-0000-0000572A0000}"/>
    <cellStyle name="Currency 3 5 16 2 2" xfId="5716" xr:uid="{00000000-0005-0000-0000-0000582A0000}"/>
    <cellStyle name="Currency 3 5 16 3" xfId="5717" xr:uid="{00000000-0005-0000-0000-0000592A0000}"/>
    <cellStyle name="Currency 3 5 17" xfId="5718" xr:uid="{00000000-0005-0000-0000-00005A2A0000}"/>
    <cellStyle name="Currency 3 5 17 2" xfId="5719" xr:uid="{00000000-0005-0000-0000-00005B2A0000}"/>
    <cellStyle name="Currency 3 5 18" xfId="5720" xr:uid="{00000000-0005-0000-0000-00005C2A0000}"/>
    <cellStyle name="Currency 3 5 19" xfId="5721" xr:uid="{00000000-0005-0000-0000-00005D2A0000}"/>
    <cellStyle name="Currency 3 5 2" xfId="5722" xr:uid="{00000000-0005-0000-0000-00005E2A0000}"/>
    <cellStyle name="Currency 3 5 3" xfId="5723" xr:uid="{00000000-0005-0000-0000-00005F2A0000}"/>
    <cellStyle name="Currency 3 5 4" xfId="5724" xr:uid="{00000000-0005-0000-0000-0000602A0000}"/>
    <cellStyle name="Currency 3 5 5" xfId="5725" xr:uid="{00000000-0005-0000-0000-0000612A0000}"/>
    <cellStyle name="Currency 3 5 6" xfId="5726" xr:uid="{00000000-0005-0000-0000-0000622A0000}"/>
    <cellStyle name="Currency 3 5 7" xfId="5727" xr:uid="{00000000-0005-0000-0000-0000632A0000}"/>
    <cellStyle name="Currency 3 5 8" xfId="5728" xr:uid="{00000000-0005-0000-0000-0000642A0000}"/>
    <cellStyle name="Currency 3 5 9" xfId="5729" xr:uid="{00000000-0005-0000-0000-0000652A0000}"/>
    <cellStyle name="Currency 3 6" xfId="5730" xr:uid="{00000000-0005-0000-0000-0000662A0000}"/>
    <cellStyle name="Currency 3 7" xfId="5731" xr:uid="{00000000-0005-0000-0000-0000672A0000}"/>
    <cellStyle name="Currency 3 8" xfId="5732" xr:uid="{00000000-0005-0000-0000-0000682A0000}"/>
    <cellStyle name="Currency 3 9" xfId="5733" xr:uid="{00000000-0005-0000-0000-0000692A0000}"/>
    <cellStyle name="Currency 4" xfId="16" xr:uid="{00000000-0005-0000-0000-00006A2A0000}"/>
    <cellStyle name="Currency 4 10" xfId="5734" xr:uid="{00000000-0005-0000-0000-00006B2A0000}"/>
    <cellStyle name="Currency 4 11" xfId="5735" xr:uid="{00000000-0005-0000-0000-00006C2A0000}"/>
    <cellStyle name="Currency 4 12" xfId="5736" xr:uid="{00000000-0005-0000-0000-00006D2A0000}"/>
    <cellStyle name="Currency 4 13" xfId="5737" xr:uid="{00000000-0005-0000-0000-00006E2A0000}"/>
    <cellStyle name="Currency 4 14" xfId="5738" xr:uid="{00000000-0005-0000-0000-00006F2A0000}"/>
    <cellStyle name="Currency 4 14 10" xfId="5739" xr:uid="{00000000-0005-0000-0000-0000702A0000}"/>
    <cellStyle name="Currency 4 14 2" xfId="5740" xr:uid="{00000000-0005-0000-0000-0000712A0000}"/>
    <cellStyle name="Currency 4 14 2 2" xfId="5741" xr:uid="{00000000-0005-0000-0000-0000722A0000}"/>
    <cellStyle name="Currency 4 14 2 2 2" xfId="5742" xr:uid="{00000000-0005-0000-0000-0000732A0000}"/>
    <cellStyle name="Currency 4 14 2 2 2 2" xfId="5743" xr:uid="{00000000-0005-0000-0000-0000742A0000}"/>
    <cellStyle name="Currency 4 14 2 2 3" xfId="5744" xr:uid="{00000000-0005-0000-0000-0000752A0000}"/>
    <cellStyle name="Currency 4 14 2 2 4" xfId="5745" xr:uid="{00000000-0005-0000-0000-0000762A0000}"/>
    <cellStyle name="Currency 4 14 2 3" xfId="5746" xr:uid="{00000000-0005-0000-0000-0000772A0000}"/>
    <cellStyle name="Currency 4 14 2 3 2" xfId="5747" xr:uid="{00000000-0005-0000-0000-0000782A0000}"/>
    <cellStyle name="Currency 4 14 2 4" xfId="5748" xr:uid="{00000000-0005-0000-0000-0000792A0000}"/>
    <cellStyle name="Currency 4 14 2 5" xfId="5749" xr:uid="{00000000-0005-0000-0000-00007A2A0000}"/>
    <cellStyle name="Currency 4 14 3" xfId="5750" xr:uid="{00000000-0005-0000-0000-00007B2A0000}"/>
    <cellStyle name="Currency 4 14 4" xfId="5751" xr:uid="{00000000-0005-0000-0000-00007C2A0000}"/>
    <cellStyle name="Currency 4 14 5" xfId="5752" xr:uid="{00000000-0005-0000-0000-00007D2A0000}"/>
    <cellStyle name="Currency 4 14 6" xfId="5753" xr:uid="{00000000-0005-0000-0000-00007E2A0000}"/>
    <cellStyle name="Currency 4 14 6 2" xfId="5754" xr:uid="{00000000-0005-0000-0000-00007F2A0000}"/>
    <cellStyle name="Currency 4 14 6 2 2" xfId="5755" xr:uid="{00000000-0005-0000-0000-0000802A0000}"/>
    <cellStyle name="Currency 4 14 6 3" xfId="5756" xr:uid="{00000000-0005-0000-0000-0000812A0000}"/>
    <cellStyle name="Currency 4 14 7" xfId="5757" xr:uid="{00000000-0005-0000-0000-0000822A0000}"/>
    <cellStyle name="Currency 4 14 7 2" xfId="5758" xr:uid="{00000000-0005-0000-0000-0000832A0000}"/>
    <cellStyle name="Currency 4 14 7 2 2" xfId="5759" xr:uid="{00000000-0005-0000-0000-0000842A0000}"/>
    <cellStyle name="Currency 4 14 7 3" xfId="5760" xr:uid="{00000000-0005-0000-0000-0000852A0000}"/>
    <cellStyle name="Currency 4 14 8" xfId="5761" xr:uid="{00000000-0005-0000-0000-0000862A0000}"/>
    <cellStyle name="Currency 4 14 8 2" xfId="5762" xr:uid="{00000000-0005-0000-0000-0000872A0000}"/>
    <cellStyle name="Currency 4 14 9" xfId="5763" xr:uid="{00000000-0005-0000-0000-0000882A0000}"/>
    <cellStyle name="Currency 4 15" xfId="5764" xr:uid="{00000000-0005-0000-0000-0000892A0000}"/>
    <cellStyle name="Currency 4 15 10" xfId="5765" xr:uid="{00000000-0005-0000-0000-00008A2A0000}"/>
    <cellStyle name="Currency 4 15 2" xfId="5766" xr:uid="{00000000-0005-0000-0000-00008B2A0000}"/>
    <cellStyle name="Currency 4 15 2 2" xfId="5767" xr:uid="{00000000-0005-0000-0000-00008C2A0000}"/>
    <cellStyle name="Currency 4 15 2 2 2" xfId="5768" xr:uid="{00000000-0005-0000-0000-00008D2A0000}"/>
    <cellStyle name="Currency 4 15 2 2 2 2" xfId="5769" xr:uid="{00000000-0005-0000-0000-00008E2A0000}"/>
    <cellStyle name="Currency 4 15 2 2 3" xfId="5770" xr:uid="{00000000-0005-0000-0000-00008F2A0000}"/>
    <cellStyle name="Currency 4 15 2 2 4" xfId="5771" xr:uid="{00000000-0005-0000-0000-0000902A0000}"/>
    <cellStyle name="Currency 4 15 2 3" xfId="5772" xr:uid="{00000000-0005-0000-0000-0000912A0000}"/>
    <cellStyle name="Currency 4 15 2 3 2" xfId="5773" xr:uid="{00000000-0005-0000-0000-0000922A0000}"/>
    <cellStyle name="Currency 4 15 2 4" xfId="5774" xr:uid="{00000000-0005-0000-0000-0000932A0000}"/>
    <cellStyle name="Currency 4 15 2 5" xfId="5775" xr:uid="{00000000-0005-0000-0000-0000942A0000}"/>
    <cellStyle name="Currency 4 15 3" xfId="5776" xr:uid="{00000000-0005-0000-0000-0000952A0000}"/>
    <cellStyle name="Currency 4 15 4" xfId="5777" xr:uid="{00000000-0005-0000-0000-0000962A0000}"/>
    <cellStyle name="Currency 4 15 5" xfId="5778" xr:uid="{00000000-0005-0000-0000-0000972A0000}"/>
    <cellStyle name="Currency 4 15 6" xfId="5779" xr:uid="{00000000-0005-0000-0000-0000982A0000}"/>
    <cellStyle name="Currency 4 15 6 2" xfId="5780" xr:uid="{00000000-0005-0000-0000-0000992A0000}"/>
    <cellStyle name="Currency 4 15 6 2 2" xfId="5781" xr:uid="{00000000-0005-0000-0000-00009A2A0000}"/>
    <cellStyle name="Currency 4 15 6 3" xfId="5782" xr:uid="{00000000-0005-0000-0000-00009B2A0000}"/>
    <cellStyle name="Currency 4 15 7" xfId="5783" xr:uid="{00000000-0005-0000-0000-00009C2A0000}"/>
    <cellStyle name="Currency 4 15 7 2" xfId="5784" xr:uid="{00000000-0005-0000-0000-00009D2A0000}"/>
    <cellStyle name="Currency 4 15 7 2 2" xfId="5785" xr:uid="{00000000-0005-0000-0000-00009E2A0000}"/>
    <cellStyle name="Currency 4 15 7 3" xfId="5786" xr:uid="{00000000-0005-0000-0000-00009F2A0000}"/>
    <cellStyle name="Currency 4 15 8" xfId="5787" xr:uid="{00000000-0005-0000-0000-0000A02A0000}"/>
    <cellStyle name="Currency 4 15 8 2" xfId="5788" xr:uid="{00000000-0005-0000-0000-0000A12A0000}"/>
    <cellStyle name="Currency 4 15 9" xfId="5789" xr:uid="{00000000-0005-0000-0000-0000A22A0000}"/>
    <cellStyle name="Currency 4 16" xfId="5790" xr:uid="{00000000-0005-0000-0000-0000A32A0000}"/>
    <cellStyle name="Currency 4 16 10" xfId="5791" xr:uid="{00000000-0005-0000-0000-0000A42A0000}"/>
    <cellStyle name="Currency 4 16 2" xfId="5792" xr:uid="{00000000-0005-0000-0000-0000A52A0000}"/>
    <cellStyle name="Currency 4 16 2 2" xfId="5793" xr:uid="{00000000-0005-0000-0000-0000A62A0000}"/>
    <cellStyle name="Currency 4 16 2 2 2" xfId="5794" xr:uid="{00000000-0005-0000-0000-0000A72A0000}"/>
    <cellStyle name="Currency 4 16 2 2 2 2" xfId="5795" xr:uid="{00000000-0005-0000-0000-0000A82A0000}"/>
    <cellStyle name="Currency 4 16 2 2 3" xfId="5796" xr:uid="{00000000-0005-0000-0000-0000A92A0000}"/>
    <cellStyle name="Currency 4 16 2 2 4" xfId="5797" xr:uid="{00000000-0005-0000-0000-0000AA2A0000}"/>
    <cellStyle name="Currency 4 16 2 3" xfId="5798" xr:uid="{00000000-0005-0000-0000-0000AB2A0000}"/>
    <cellStyle name="Currency 4 16 2 3 2" xfId="5799" xr:uid="{00000000-0005-0000-0000-0000AC2A0000}"/>
    <cellStyle name="Currency 4 16 2 4" xfId="5800" xr:uid="{00000000-0005-0000-0000-0000AD2A0000}"/>
    <cellStyle name="Currency 4 16 2 5" xfId="5801" xr:uid="{00000000-0005-0000-0000-0000AE2A0000}"/>
    <cellStyle name="Currency 4 16 3" xfId="5802" xr:uid="{00000000-0005-0000-0000-0000AF2A0000}"/>
    <cellStyle name="Currency 4 16 4" xfId="5803" xr:uid="{00000000-0005-0000-0000-0000B02A0000}"/>
    <cellStyle name="Currency 4 16 5" xfId="5804" xr:uid="{00000000-0005-0000-0000-0000B12A0000}"/>
    <cellStyle name="Currency 4 16 6" xfId="5805" xr:uid="{00000000-0005-0000-0000-0000B22A0000}"/>
    <cellStyle name="Currency 4 16 6 2" xfId="5806" xr:uid="{00000000-0005-0000-0000-0000B32A0000}"/>
    <cellStyle name="Currency 4 16 6 2 2" xfId="5807" xr:uid="{00000000-0005-0000-0000-0000B42A0000}"/>
    <cellStyle name="Currency 4 16 6 3" xfId="5808" xr:uid="{00000000-0005-0000-0000-0000B52A0000}"/>
    <cellStyle name="Currency 4 16 7" xfId="5809" xr:uid="{00000000-0005-0000-0000-0000B62A0000}"/>
    <cellStyle name="Currency 4 16 7 2" xfId="5810" xr:uid="{00000000-0005-0000-0000-0000B72A0000}"/>
    <cellStyle name="Currency 4 16 7 2 2" xfId="5811" xr:uid="{00000000-0005-0000-0000-0000B82A0000}"/>
    <cellStyle name="Currency 4 16 7 3" xfId="5812" xr:uid="{00000000-0005-0000-0000-0000B92A0000}"/>
    <cellStyle name="Currency 4 16 8" xfId="5813" xr:uid="{00000000-0005-0000-0000-0000BA2A0000}"/>
    <cellStyle name="Currency 4 16 8 2" xfId="5814" xr:uid="{00000000-0005-0000-0000-0000BB2A0000}"/>
    <cellStyle name="Currency 4 16 9" xfId="5815" xr:uid="{00000000-0005-0000-0000-0000BC2A0000}"/>
    <cellStyle name="Currency 4 17" xfId="5816" xr:uid="{00000000-0005-0000-0000-0000BD2A0000}"/>
    <cellStyle name="Currency 4 17 10" xfId="5817" xr:uid="{00000000-0005-0000-0000-0000BE2A0000}"/>
    <cellStyle name="Currency 4 17 2" xfId="5818" xr:uid="{00000000-0005-0000-0000-0000BF2A0000}"/>
    <cellStyle name="Currency 4 17 2 2" xfId="5819" xr:uid="{00000000-0005-0000-0000-0000C02A0000}"/>
    <cellStyle name="Currency 4 17 2 2 2" xfId="5820" xr:uid="{00000000-0005-0000-0000-0000C12A0000}"/>
    <cellStyle name="Currency 4 17 2 2 2 2" xfId="5821" xr:uid="{00000000-0005-0000-0000-0000C22A0000}"/>
    <cellStyle name="Currency 4 17 2 2 3" xfId="5822" xr:uid="{00000000-0005-0000-0000-0000C32A0000}"/>
    <cellStyle name="Currency 4 17 2 2 4" xfId="5823" xr:uid="{00000000-0005-0000-0000-0000C42A0000}"/>
    <cellStyle name="Currency 4 17 2 3" xfId="5824" xr:uid="{00000000-0005-0000-0000-0000C52A0000}"/>
    <cellStyle name="Currency 4 17 2 3 2" xfId="5825" xr:uid="{00000000-0005-0000-0000-0000C62A0000}"/>
    <cellStyle name="Currency 4 17 2 4" xfId="5826" xr:uid="{00000000-0005-0000-0000-0000C72A0000}"/>
    <cellStyle name="Currency 4 17 2 5" xfId="5827" xr:uid="{00000000-0005-0000-0000-0000C82A0000}"/>
    <cellStyle name="Currency 4 17 3" xfId="5828" xr:uid="{00000000-0005-0000-0000-0000C92A0000}"/>
    <cellStyle name="Currency 4 17 4" xfId="5829" xr:uid="{00000000-0005-0000-0000-0000CA2A0000}"/>
    <cellStyle name="Currency 4 17 5" xfId="5830" xr:uid="{00000000-0005-0000-0000-0000CB2A0000}"/>
    <cellStyle name="Currency 4 17 6" xfId="5831" xr:uid="{00000000-0005-0000-0000-0000CC2A0000}"/>
    <cellStyle name="Currency 4 17 6 2" xfId="5832" xr:uid="{00000000-0005-0000-0000-0000CD2A0000}"/>
    <cellStyle name="Currency 4 17 6 2 2" xfId="5833" xr:uid="{00000000-0005-0000-0000-0000CE2A0000}"/>
    <cellStyle name="Currency 4 17 6 3" xfId="5834" xr:uid="{00000000-0005-0000-0000-0000CF2A0000}"/>
    <cellStyle name="Currency 4 17 7" xfId="5835" xr:uid="{00000000-0005-0000-0000-0000D02A0000}"/>
    <cellStyle name="Currency 4 17 7 2" xfId="5836" xr:uid="{00000000-0005-0000-0000-0000D12A0000}"/>
    <cellStyle name="Currency 4 17 7 2 2" xfId="5837" xr:uid="{00000000-0005-0000-0000-0000D22A0000}"/>
    <cellStyle name="Currency 4 17 7 3" xfId="5838" xr:uid="{00000000-0005-0000-0000-0000D32A0000}"/>
    <cellStyle name="Currency 4 17 8" xfId="5839" xr:uid="{00000000-0005-0000-0000-0000D42A0000}"/>
    <cellStyle name="Currency 4 17 8 2" xfId="5840" xr:uid="{00000000-0005-0000-0000-0000D52A0000}"/>
    <cellStyle name="Currency 4 17 9" xfId="5841" xr:uid="{00000000-0005-0000-0000-0000D62A0000}"/>
    <cellStyle name="Currency 4 18" xfId="5842" xr:uid="{00000000-0005-0000-0000-0000D72A0000}"/>
    <cellStyle name="Currency 4 18 10" xfId="5843" xr:uid="{00000000-0005-0000-0000-0000D82A0000}"/>
    <cellStyle name="Currency 4 18 2" xfId="5844" xr:uid="{00000000-0005-0000-0000-0000D92A0000}"/>
    <cellStyle name="Currency 4 18 2 2" xfId="5845" xr:uid="{00000000-0005-0000-0000-0000DA2A0000}"/>
    <cellStyle name="Currency 4 18 2 2 2" xfId="5846" xr:uid="{00000000-0005-0000-0000-0000DB2A0000}"/>
    <cellStyle name="Currency 4 18 2 2 2 2" xfId="5847" xr:uid="{00000000-0005-0000-0000-0000DC2A0000}"/>
    <cellStyle name="Currency 4 18 2 2 3" xfId="5848" xr:uid="{00000000-0005-0000-0000-0000DD2A0000}"/>
    <cellStyle name="Currency 4 18 2 2 4" xfId="5849" xr:uid="{00000000-0005-0000-0000-0000DE2A0000}"/>
    <cellStyle name="Currency 4 18 2 3" xfId="5850" xr:uid="{00000000-0005-0000-0000-0000DF2A0000}"/>
    <cellStyle name="Currency 4 18 2 3 2" xfId="5851" xr:uid="{00000000-0005-0000-0000-0000E02A0000}"/>
    <cellStyle name="Currency 4 18 2 4" xfId="5852" xr:uid="{00000000-0005-0000-0000-0000E12A0000}"/>
    <cellStyle name="Currency 4 18 2 5" xfId="5853" xr:uid="{00000000-0005-0000-0000-0000E22A0000}"/>
    <cellStyle name="Currency 4 18 3" xfId="5854" xr:uid="{00000000-0005-0000-0000-0000E32A0000}"/>
    <cellStyle name="Currency 4 18 4" xfId="5855" xr:uid="{00000000-0005-0000-0000-0000E42A0000}"/>
    <cellStyle name="Currency 4 18 5" xfId="5856" xr:uid="{00000000-0005-0000-0000-0000E52A0000}"/>
    <cellStyle name="Currency 4 18 6" xfId="5857" xr:uid="{00000000-0005-0000-0000-0000E62A0000}"/>
    <cellStyle name="Currency 4 18 6 2" xfId="5858" xr:uid="{00000000-0005-0000-0000-0000E72A0000}"/>
    <cellStyle name="Currency 4 18 6 2 2" xfId="5859" xr:uid="{00000000-0005-0000-0000-0000E82A0000}"/>
    <cellStyle name="Currency 4 18 6 3" xfId="5860" xr:uid="{00000000-0005-0000-0000-0000E92A0000}"/>
    <cellStyle name="Currency 4 18 7" xfId="5861" xr:uid="{00000000-0005-0000-0000-0000EA2A0000}"/>
    <cellStyle name="Currency 4 18 7 2" xfId="5862" xr:uid="{00000000-0005-0000-0000-0000EB2A0000}"/>
    <cellStyle name="Currency 4 18 7 2 2" xfId="5863" xr:uid="{00000000-0005-0000-0000-0000EC2A0000}"/>
    <cellStyle name="Currency 4 18 7 3" xfId="5864" xr:uid="{00000000-0005-0000-0000-0000ED2A0000}"/>
    <cellStyle name="Currency 4 18 8" xfId="5865" xr:uid="{00000000-0005-0000-0000-0000EE2A0000}"/>
    <cellStyle name="Currency 4 18 8 2" xfId="5866" xr:uid="{00000000-0005-0000-0000-0000EF2A0000}"/>
    <cellStyle name="Currency 4 18 9" xfId="5867" xr:uid="{00000000-0005-0000-0000-0000F02A0000}"/>
    <cellStyle name="Currency 4 19" xfId="5868" xr:uid="{00000000-0005-0000-0000-0000F12A0000}"/>
    <cellStyle name="Currency 4 19 10" xfId="5869" xr:uid="{00000000-0005-0000-0000-0000F22A0000}"/>
    <cellStyle name="Currency 4 19 2" xfId="5870" xr:uid="{00000000-0005-0000-0000-0000F32A0000}"/>
    <cellStyle name="Currency 4 19 2 2" xfId="5871" xr:uid="{00000000-0005-0000-0000-0000F42A0000}"/>
    <cellStyle name="Currency 4 19 2 2 2" xfId="5872" xr:uid="{00000000-0005-0000-0000-0000F52A0000}"/>
    <cellStyle name="Currency 4 19 2 2 2 2" xfId="5873" xr:uid="{00000000-0005-0000-0000-0000F62A0000}"/>
    <cellStyle name="Currency 4 19 2 2 3" xfId="5874" xr:uid="{00000000-0005-0000-0000-0000F72A0000}"/>
    <cellStyle name="Currency 4 19 2 2 4" xfId="5875" xr:uid="{00000000-0005-0000-0000-0000F82A0000}"/>
    <cellStyle name="Currency 4 19 2 3" xfId="5876" xr:uid="{00000000-0005-0000-0000-0000F92A0000}"/>
    <cellStyle name="Currency 4 19 2 3 2" xfId="5877" xr:uid="{00000000-0005-0000-0000-0000FA2A0000}"/>
    <cellStyle name="Currency 4 19 2 4" xfId="5878" xr:uid="{00000000-0005-0000-0000-0000FB2A0000}"/>
    <cellStyle name="Currency 4 19 2 5" xfId="5879" xr:uid="{00000000-0005-0000-0000-0000FC2A0000}"/>
    <cellStyle name="Currency 4 19 3" xfId="5880" xr:uid="{00000000-0005-0000-0000-0000FD2A0000}"/>
    <cellStyle name="Currency 4 19 4" xfId="5881" xr:uid="{00000000-0005-0000-0000-0000FE2A0000}"/>
    <cellStyle name="Currency 4 19 5" xfId="5882" xr:uid="{00000000-0005-0000-0000-0000FF2A0000}"/>
    <cellStyle name="Currency 4 19 6" xfId="5883" xr:uid="{00000000-0005-0000-0000-0000002B0000}"/>
    <cellStyle name="Currency 4 19 6 2" xfId="5884" xr:uid="{00000000-0005-0000-0000-0000012B0000}"/>
    <cellStyle name="Currency 4 19 6 2 2" xfId="5885" xr:uid="{00000000-0005-0000-0000-0000022B0000}"/>
    <cellStyle name="Currency 4 19 6 3" xfId="5886" xr:uid="{00000000-0005-0000-0000-0000032B0000}"/>
    <cellStyle name="Currency 4 19 7" xfId="5887" xr:uid="{00000000-0005-0000-0000-0000042B0000}"/>
    <cellStyle name="Currency 4 19 7 2" xfId="5888" xr:uid="{00000000-0005-0000-0000-0000052B0000}"/>
    <cellStyle name="Currency 4 19 7 2 2" xfId="5889" xr:uid="{00000000-0005-0000-0000-0000062B0000}"/>
    <cellStyle name="Currency 4 19 7 3" xfId="5890" xr:uid="{00000000-0005-0000-0000-0000072B0000}"/>
    <cellStyle name="Currency 4 19 8" xfId="5891" xr:uid="{00000000-0005-0000-0000-0000082B0000}"/>
    <cellStyle name="Currency 4 19 8 2" xfId="5892" xr:uid="{00000000-0005-0000-0000-0000092B0000}"/>
    <cellStyle name="Currency 4 19 9" xfId="5893" xr:uid="{00000000-0005-0000-0000-00000A2B0000}"/>
    <cellStyle name="Currency 4 2" xfId="5894" xr:uid="{00000000-0005-0000-0000-00000B2B0000}"/>
    <cellStyle name="Currency 4 2 10" xfId="5895" xr:uid="{00000000-0005-0000-0000-00000C2B0000}"/>
    <cellStyle name="Currency 4 2 10 2" xfId="5896" xr:uid="{00000000-0005-0000-0000-00000D2B0000}"/>
    <cellStyle name="Currency 4 2 10 2 2" xfId="5897" xr:uid="{00000000-0005-0000-0000-00000E2B0000}"/>
    <cellStyle name="Currency 4 2 10 2 2 2" xfId="5898" xr:uid="{00000000-0005-0000-0000-00000F2B0000}"/>
    <cellStyle name="Currency 4 2 10 2 2 2 2" xfId="5899" xr:uid="{00000000-0005-0000-0000-0000102B0000}"/>
    <cellStyle name="Currency 4 2 10 2 2 2 2 2" xfId="19636" xr:uid="{00000000-0005-0000-0000-0000112B0000}"/>
    <cellStyle name="Currency 4 2 10 2 2 2 3" xfId="19637" xr:uid="{00000000-0005-0000-0000-0000122B0000}"/>
    <cellStyle name="Currency 4 2 10 2 2 3" xfId="5900" xr:uid="{00000000-0005-0000-0000-0000132B0000}"/>
    <cellStyle name="Currency 4 2 10 2 2 3 2" xfId="19638" xr:uid="{00000000-0005-0000-0000-0000142B0000}"/>
    <cellStyle name="Currency 4 2 10 2 2 4" xfId="5901" xr:uid="{00000000-0005-0000-0000-0000152B0000}"/>
    <cellStyle name="Currency 4 2 10 2 2 4 2" xfId="19639" xr:uid="{00000000-0005-0000-0000-0000162B0000}"/>
    <cellStyle name="Currency 4 2 10 2 2 5" xfId="19640" xr:uid="{00000000-0005-0000-0000-0000172B0000}"/>
    <cellStyle name="Currency 4 2 10 2 3" xfId="5902" xr:uid="{00000000-0005-0000-0000-0000182B0000}"/>
    <cellStyle name="Currency 4 2 10 2 3 2" xfId="5903" xr:uid="{00000000-0005-0000-0000-0000192B0000}"/>
    <cellStyle name="Currency 4 2 10 2 3 2 2" xfId="5904" xr:uid="{00000000-0005-0000-0000-00001A2B0000}"/>
    <cellStyle name="Currency 4 2 10 2 3 2 2 2" xfId="19641" xr:uid="{00000000-0005-0000-0000-00001B2B0000}"/>
    <cellStyle name="Currency 4 2 10 2 3 2 3" xfId="19642" xr:uid="{00000000-0005-0000-0000-00001C2B0000}"/>
    <cellStyle name="Currency 4 2 10 2 3 3" xfId="5905" xr:uid="{00000000-0005-0000-0000-00001D2B0000}"/>
    <cellStyle name="Currency 4 2 10 2 3 3 2" xfId="19643" xr:uid="{00000000-0005-0000-0000-00001E2B0000}"/>
    <cellStyle name="Currency 4 2 10 2 3 4" xfId="5906" xr:uid="{00000000-0005-0000-0000-00001F2B0000}"/>
    <cellStyle name="Currency 4 2 10 2 3 4 2" xfId="19644" xr:uid="{00000000-0005-0000-0000-0000202B0000}"/>
    <cellStyle name="Currency 4 2 10 2 3 5" xfId="19645" xr:uid="{00000000-0005-0000-0000-0000212B0000}"/>
    <cellStyle name="Currency 4 2 10 2 4" xfId="5907" xr:uid="{00000000-0005-0000-0000-0000222B0000}"/>
    <cellStyle name="Currency 4 2 10 2 4 2" xfId="5908" xr:uid="{00000000-0005-0000-0000-0000232B0000}"/>
    <cellStyle name="Currency 4 2 10 2 4 2 2" xfId="19646" xr:uid="{00000000-0005-0000-0000-0000242B0000}"/>
    <cellStyle name="Currency 4 2 10 2 4 3" xfId="19647" xr:uid="{00000000-0005-0000-0000-0000252B0000}"/>
    <cellStyle name="Currency 4 2 10 2 5" xfId="5909" xr:uid="{00000000-0005-0000-0000-0000262B0000}"/>
    <cellStyle name="Currency 4 2 10 2 5 2" xfId="5910" xr:uid="{00000000-0005-0000-0000-0000272B0000}"/>
    <cellStyle name="Currency 4 2 10 2 5 2 2" xfId="19648" xr:uid="{00000000-0005-0000-0000-0000282B0000}"/>
    <cellStyle name="Currency 4 2 10 2 5 3" xfId="19649" xr:uid="{00000000-0005-0000-0000-0000292B0000}"/>
    <cellStyle name="Currency 4 2 10 2 6" xfId="5911" xr:uid="{00000000-0005-0000-0000-00002A2B0000}"/>
    <cellStyle name="Currency 4 2 10 2 6 2" xfId="19650" xr:uid="{00000000-0005-0000-0000-00002B2B0000}"/>
    <cellStyle name="Currency 4 2 10 2 7" xfId="5912" xr:uid="{00000000-0005-0000-0000-00002C2B0000}"/>
    <cellStyle name="Currency 4 2 10 2 7 2" xfId="19651" xr:uid="{00000000-0005-0000-0000-00002D2B0000}"/>
    <cellStyle name="Currency 4 2 10 2 8" xfId="19652" xr:uid="{00000000-0005-0000-0000-00002E2B0000}"/>
    <cellStyle name="Currency 4 2 10 3" xfId="5913" xr:uid="{00000000-0005-0000-0000-00002F2B0000}"/>
    <cellStyle name="Currency 4 2 11" xfId="5914" xr:uid="{00000000-0005-0000-0000-0000302B0000}"/>
    <cellStyle name="Currency 4 2 11 2" xfId="5915" xr:uid="{00000000-0005-0000-0000-0000312B0000}"/>
    <cellStyle name="Currency 4 2 11 2 2" xfId="5916" xr:uid="{00000000-0005-0000-0000-0000322B0000}"/>
    <cellStyle name="Currency 4 2 11 2 2 2" xfId="5917" xr:uid="{00000000-0005-0000-0000-0000332B0000}"/>
    <cellStyle name="Currency 4 2 11 2 2 2 2" xfId="19653" xr:uid="{00000000-0005-0000-0000-0000342B0000}"/>
    <cellStyle name="Currency 4 2 11 2 2 3" xfId="19654" xr:uid="{00000000-0005-0000-0000-0000352B0000}"/>
    <cellStyle name="Currency 4 2 11 2 3" xfId="5918" xr:uid="{00000000-0005-0000-0000-0000362B0000}"/>
    <cellStyle name="Currency 4 2 11 2 3 2" xfId="19655" xr:uid="{00000000-0005-0000-0000-0000372B0000}"/>
    <cellStyle name="Currency 4 2 11 2 4" xfId="5919" xr:uid="{00000000-0005-0000-0000-0000382B0000}"/>
    <cellStyle name="Currency 4 2 11 2 4 2" xfId="19656" xr:uid="{00000000-0005-0000-0000-0000392B0000}"/>
    <cellStyle name="Currency 4 2 11 2 5" xfId="19657" xr:uid="{00000000-0005-0000-0000-00003A2B0000}"/>
    <cellStyle name="Currency 4 2 11 3" xfId="5920" xr:uid="{00000000-0005-0000-0000-00003B2B0000}"/>
    <cellStyle name="Currency 4 2 11 3 2" xfId="5921" xr:uid="{00000000-0005-0000-0000-00003C2B0000}"/>
    <cellStyle name="Currency 4 2 11 3 2 2" xfId="5922" xr:uid="{00000000-0005-0000-0000-00003D2B0000}"/>
    <cellStyle name="Currency 4 2 11 3 2 2 2" xfId="19658" xr:uid="{00000000-0005-0000-0000-00003E2B0000}"/>
    <cellStyle name="Currency 4 2 11 3 2 3" xfId="19659" xr:uid="{00000000-0005-0000-0000-00003F2B0000}"/>
    <cellStyle name="Currency 4 2 11 3 3" xfId="5923" xr:uid="{00000000-0005-0000-0000-0000402B0000}"/>
    <cellStyle name="Currency 4 2 11 3 3 2" xfId="19660" xr:uid="{00000000-0005-0000-0000-0000412B0000}"/>
    <cellStyle name="Currency 4 2 11 3 4" xfId="5924" xr:uid="{00000000-0005-0000-0000-0000422B0000}"/>
    <cellStyle name="Currency 4 2 11 3 4 2" xfId="19661" xr:uid="{00000000-0005-0000-0000-0000432B0000}"/>
    <cellStyle name="Currency 4 2 11 3 5" xfId="19662" xr:uid="{00000000-0005-0000-0000-0000442B0000}"/>
    <cellStyle name="Currency 4 2 11 4" xfId="5925" xr:uid="{00000000-0005-0000-0000-0000452B0000}"/>
    <cellStyle name="Currency 4 2 11 4 2" xfId="5926" xr:uid="{00000000-0005-0000-0000-0000462B0000}"/>
    <cellStyle name="Currency 4 2 11 4 2 2" xfId="19663" xr:uid="{00000000-0005-0000-0000-0000472B0000}"/>
    <cellStyle name="Currency 4 2 11 4 3" xfId="19664" xr:uid="{00000000-0005-0000-0000-0000482B0000}"/>
    <cellStyle name="Currency 4 2 11 5" xfId="5927" xr:uid="{00000000-0005-0000-0000-0000492B0000}"/>
    <cellStyle name="Currency 4 2 11 5 2" xfId="5928" xr:uid="{00000000-0005-0000-0000-00004A2B0000}"/>
    <cellStyle name="Currency 4 2 11 5 2 2" xfId="19665" xr:uid="{00000000-0005-0000-0000-00004B2B0000}"/>
    <cellStyle name="Currency 4 2 11 5 3" xfId="19666" xr:uid="{00000000-0005-0000-0000-00004C2B0000}"/>
    <cellStyle name="Currency 4 2 11 6" xfId="5929" xr:uid="{00000000-0005-0000-0000-00004D2B0000}"/>
    <cellStyle name="Currency 4 2 11 6 2" xfId="19667" xr:uid="{00000000-0005-0000-0000-00004E2B0000}"/>
    <cellStyle name="Currency 4 2 11 7" xfId="5930" xr:uid="{00000000-0005-0000-0000-00004F2B0000}"/>
    <cellStyle name="Currency 4 2 11 7 2" xfId="19668" xr:uid="{00000000-0005-0000-0000-0000502B0000}"/>
    <cellStyle name="Currency 4 2 11 8" xfId="19669" xr:uid="{00000000-0005-0000-0000-0000512B0000}"/>
    <cellStyle name="Currency 4 2 12" xfId="5931" xr:uid="{00000000-0005-0000-0000-0000522B0000}"/>
    <cellStyle name="Currency 4 2 12 2" xfId="5932" xr:uid="{00000000-0005-0000-0000-0000532B0000}"/>
    <cellStyle name="Currency 4 2 12 2 2" xfId="5933" xr:uid="{00000000-0005-0000-0000-0000542B0000}"/>
    <cellStyle name="Currency 4 2 12 2 2 2" xfId="19670" xr:uid="{00000000-0005-0000-0000-0000552B0000}"/>
    <cellStyle name="Currency 4 2 12 2 3" xfId="19671" xr:uid="{00000000-0005-0000-0000-0000562B0000}"/>
    <cellStyle name="Currency 4 2 12 3" xfId="5934" xr:uid="{00000000-0005-0000-0000-0000572B0000}"/>
    <cellStyle name="Currency 4 2 12 3 2" xfId="19672" xr:uid="{00000000-0005-0000-0000-0000582B0000}"/>
    <cellStyle name="Currency 4 2 12 4" xfId="5935" xr:uid="{00000000-0005-0000-0000-0000592B0000}"/>
    <cellStyle name="Currency 4 2 12 4 2" xfId="19673" xr:uid="{00000000-0005-0000-0000-00005A2B0000}"/>
    <cellStyle name="Currency 4 2 12 5" xfId="19674" xr:uid="{00000000-0005-0000-0000-00005B2B0000}"/>
    <cellStyle name="Currency 4 2 13" xfId="5936" xr:uid="{00000000-0005-0000-0000-00005C2B0000}"/>
    <cellStyle name="Currency 4 2 13 2" xfId="5937" xr:uid="{00000000-0005-0000-0000-00005D2B0000}"/>
    <cellStyle name="Currency 4 2 13 2 2" xfId="5938" xr:uid="{00000000-0005-0000-0000-00005E2B0000}"/>
    <cellStyle name="Currency 4 2 13 2 2 2" xfId="19675" xr:uid="{00000000-0005-0000-0000-00005F2B0000}"/>
    <cellStyle name="Currency 4 2 13 2 3" xfId="19676" xr:uid="{00000000-0005-0000-0000-0000602B0000}"/>
    <cellStyle name="Currency 4 2 13 3" xfId="5939" xr:uid="{00000000-0005-0000-0000-0000612B0000}"/>
    <cellStyle name="Currency 4 2 13 3 2" xfId="19677" xr:uid="{00000000-0005-0000-0000-0000622B0000}"/>
    <cellStyle name="Currency 4 2 13 4" xfId="5940" xr:uid="{00000000-0005-0000-0000-0000632B0000}"/>
    <cellStyle name="Currency 4 2 13 4 2" xfId="19678" xr:uid="{00000000-0005-0000-0000-0000642B0000}"/>
    <cellStyle name="Currency 4 2 13 5" xfId="19679" xr:uid="{00000000-0005-0000-0000-0000652B0000}"/>
    <cellStyle name="Currency 4 2 14" xfId="5941" xr:uid="{00000000-0005-0000-0000-0000662B0000}"/>
    <cellStyle name="Currency 4 2 14 2" xfId="5942" xr:uid="{00000000-0005-0000-0000-0000672B0000}"/>
    <cellStyle name="Currency 4 2 14 2 2" xfId="19680" xr:uid="{00000000-0005-0000-0000-0000682B0000}"/>
    <cellStyle name="Currency 4 2 14 3" xfId="5943" xr:uid="{00000000-0005-0000-0000-0000692B0000}"/>
    <cellStyle name="Currency 4 2 14 3 2" xfId="19681" xr:uid="{00000000-0005-0000-0000-00006A2B0000}"/>
    <cellStyle name="Currency 4 2 14 4" xfId="19682" xr:uid="{00000000-0005-0000-0000-00006B2B0000}"/>
    <cellStyle name="Currency 4 2 15" xfId="5944" xr:uid="{00000000-0005-0000-0000-00006C2B0000}"/>
    <cellStyle name="Currency 4 2 15 2" xfId="5945" xr:uid="{00000000-0005-0000-0000-00006D2B0000}"/>
    <cellStyle name="Currency 4 2 15 2 2" xfId="19683" xr:uid="{00000000-0005-0000-0000-00006E2B0000}"/>
    <cellStyle name="Currency 4 2 15 3" xfId="5946" xr:uid="{00000000-0005-0000-0000-00006F2B0000}"/>
    <cellStyle name="Currency 4 2 15 4" xfId="19684" xr:uid="{00000000-0005-0000-0000-0000702B0000}"/>
    <cellStyle name="Currency 4 2 16" xfId="5947" xr:uid="{00000000-0005-0000-0000-0000712B0000}"/>
    <cellStyle name="Currency 4 2 16 2" xfId="19685" xr:uid="{00000000-0005-0000-0000-0000722B0000}"/>
    <cellStyle name="Currency 4 2 17" xfId="5948" xr:uid="{00000000-0005-0000-0000-0000732B0000}"/>
    <cellStyle name="Currency 4 2 18" xfId="19686" xr:uid="{00000000-0005-0000-0000-0000742B0000}"/>
    <cellStyle name="Currency 4 2 19" xfId="44149" xr:uid="{00000000-0005-0000-0000-0000752B0000}"/>
    <cellStyle name="Currency 4 2 2" xfId="5949" xr:uid="{00000000-0005-0000-0000-0000762B0000}"/>
    <cellStyle name="Currency 4 2 3" xfId="5950" xr:uid="{00000000-0005-0000-0000-0000772B0000}"/>
    <cellStyle name="Currency 4 2 4" xfId="5951" xr:uid="{00000000-0005-0000-0000-0000782B0000}"/>
    <cellStyle name="Currency 4 2 5" xfId="5952" xr:uid="{00000000-0005-0000-0000-0000792B0000}"/>
    <cellStyle name="Currency 4 2 6" xfId="5953" xr:uid="{00000000-0005-0000-0000-00007A2B0000}"/>
    <cellStyle name="Currency 4 2 7" xfId="5954" xr:uid="{00000000-0005-0000-0000-00007B2B0000}"/>
    <cellStyle name="Currency 4 2 8" xfId="5955" xr:uid="{00000000-0005-0000-0000-00007C2B0000}"/>
    <cellStyle name="Currency 4 2 9" xfId="5956" xr:uid="{00000000-0005-0000-0000-00007D2B0000}"/>
    <cellStyle name="Currency 4 20" xfId="5957" xr:uid="{00000000-0005-0000-0000-00007E2B0000}"/>
    <cellStyle name="Currency 4 20 10" xfId="5958" xr:uid="{00000000-0005-0000-0000-00007F2B0000}"/>
    <cellStyle name="Currency 4 20 2" xfId="5959" xr:uid="{00000000-0005-0000-0000-0000802B0000}"/>
    <cellStyle name="Currency 4 20 2 2" xfId="5960" xr:uid="{00000000-0005-0000-0000-0000812B0000}"/>
    <cellStyle name="Currency 4 20 2 2 2" xfId="5961" xr:uid="{00000000-0005-0000-0000-0000822B0000}"/>
    <cellStyle name="Currency 4 20 2 2 2 2" xfId="5962" xr:uid="{00000000-0005-0000-0000-0000832B0000}"/>
    <cellStyle name="Currency 4 20 2 2 3" xfId="5963" xr:uid="{00000000-0005-0000-0000-0000842B0000}"/>
    <cellStyle name="Currency 4 20 2 2 4" xfId="5964" xr:uid="{00000000-0005-0000-0000-0000852B0000}"/>
    <cellStyle name="Currency 4 20 2 3" xfId="5965" xr:uid="{00000000-0005-0000-0000-0000862B0000}"/>
    <cellStyle name="Currency 4 20 2 3 2" xfId="5966" xr:uid="{00000000-0005-0000-0000-0000872B0000}"/>
    <cellStyle name="Currency 4 20 2 4" xfId="5967" xr:uid="{00000000-0005-0000-0000-0000882B0000}"/>
    <cellStyle name="Currency 4 20 2 5" xfId="5968" xr:uid="{00000000-0005-0000-0000-0000892B0000}"/>
    <cellStyle name="Currency 4 20 3" xfId="5969" xr:uid="{00000000-0005-0000-0000-00008A2B0000}"/>
    <cellStyle name="Currency 4 20 4" xfId="5970" xr:uid="{00000000-0005-0000-0000-00008B2B0000}"/>
    <cellStyle name="Currency 4 20 5" xfId="5971" xr:uid="{00000000-0005-0000-0000-00008C2B0000}"/>
    <cellStyle name="Currency 4 20 6" xfId="5972" xr:uid="{00000000-0005-0000-0000-00008D2B0000}"/>
    <cellStyle name="Currency 4 20 6 2" xfId="5973" xr:uid="{00000000-0005-0000-0000-00008E2B0000}"/>
    <cellStyle name="Currency 4 20 6 2 2" xfId="5974" xr:uid="{00000000-0005-0000-0000-00008F2B0000}"/>
    <cellStyle name="Currency 4 20 6 3" xfId="5975" xr:uid="{00000000-0005-0000-0000-0000902B0000}"/>
    <cellStyle name="Currency 4 20 7" xfId="5976" xr:uid="{00000000-0005-0000-0000-0000912B0000}"/>
    <cellStyle name="Currency 4 20 7 2" xfId="5977" xr:uid="{00000000-0005-0000-0000-0000922B0000}"/>
    <cellStyle name="Currency 4 20 7 2 2" xfId="5978" xr:uid="{00000000-0005-0000-0000-0000932B0000}"/>
    <cellStyle name="Currency 4 20 7 3" xfId="5979" xr:uid="{00000000-0005-0000-0000-0000942B0000}"/>
    <cellStyle name="Currency 4 20 8" xfId="5980" xr:uid="{00000000-0005-0000-0000-0000952B0000}"/>
    <cellStyle name="Currency 4 20 8 2" xfId="5981" xr:uid="{00000000-0005-0000-0000-0000962B0000}"/>
    <cellStyle name="Currency 4 20 9" xfId="5982" xr:uid="{00000000-0005-0000-0000-0000972B0000}"/>
    <cellStyle name="Currency 4 21" xfId="5983" xr:uid="{00000000-0005-0000-0000-0000982B0000}"/>
    <cellStyle name="Currency 4 21 10" xfId="5984" xr:uid="{00000000-0005-0000-0000-0000992B0000}"/>
    <cellStyle name="Currency 4 21 2" xfId="5985" xr:uid="{00000000-0005-0000-0000-00009A2B0000}"/>
    <cellStyle name="Currency 4 21 2 2" xfId="5986" xr:uid="{00000000-0005-0000-0000-00009B2B0000}"/>
    <cellStyle name="Currency 4 21 2 2 2" xfId="5987" xr:uid="{00000000-0005-0000-0000-00009C2B0000}"/>
    <cellStyle name="Currency 4 21 2 2 2 2" xfId="5988" xr:uid="{00000000-0005-0000-0000-00009D2B0000}"/>
    <cellStyle name="Currency 4 21 2 2 3" xfId="5989" xr:uid="{00000000-0005-0000-0000-00009E2B0000}"/>
    <cellStyle name="Currency 4 21 2 2 4" xfId="5990" xr:uid="{00000000-0005-0000-0000-00009F2B0000}"/>
    <cellStyle name="Currency 4 21 2 3" xfId="5991" xr:uid="{00000000-0005-0000-0000-0000A02B0000}"/>
    <cellStyle name="Currency 4 21 2 3 2" xfId="5992" xr:uid="{00000000-0005-0000-0000-0000A12B0000}"/>
    <cellStyle name="Currency 4 21 2 4" xfId="5993" xr:uid="{00000000-0005-0000-0000-0000A22B0000}"/>
    <cellStyle name="Currency 4 21 2 5" xfId="5994" xr:uid="{00000000-0005-0000-0000-0000A32B0000}"/>
    <cellStyle name="Currency 4 21 3" xfId="5995" xr:uid="{00000000-0005-0000-0000-0000A42B0000}"/>
    <cellStyle name="Currency 4 21 4" xfId="5996" xr:uid="{00000000-0005-0000-0000-0000A52B0000}"/>
    <cellStyle name="Currency 4 21 5" xfId="5997" xr:uid="{00000000-0005-0000-0000-0000A62B0000}"/>
    <cellStyle name="Currency 4 21 6" xfId="5998" xr:uid="{00000000-0005-0000-0000-0000A72B0000}"/>
    <cellStyle name="Currency 4 21 6 2" xfId="5999" xr:uid="{00000000-0005-0000-0000-0000A82B0000}"/>
    <cellStyle name="Currency 4 21 6 2 2" xfId="6000" xr:uid="{00000000-0005-0000-0000-0000A92B0000}"/>
    <cellStyle name="Currency 4 21 6 3" xfId="6001" xr:uid="{00000000-0005-0000-0000-0000AA2B0000}"/>
    <cellStyle name="Currency 4 21 7" xfId="6002" xr:uid="{00000000-0005-0000-0000-0000AB2B0000}"/>
    <cellStyle name="Currency 4 21 7 2" xfId="6003" xr:uid="{00000000-0005-0000-0000-0000AC2B0000}"/>
    <cellStyle name="Currency 4 21 7 2 2" xfId="6004" xr:uid="{00000000-0005-0000-0000-0000AD2B0000}"/>
    <cellStyle name="Currency 4 21 7 3" xfId="6005" xr:uid="{00000000-0005-0000-0000-0000AE2B0000}"/>
    <cellStyle name="Currency 4 21 8" xfId="6006" xr:uid="{00000000-0005-0000-0000-0000AF2B0000}"/>
    <cellStyle name="Currency 4 21 8 2" xfId="6007" xr:uid="{00000000-0005-0000-0000-0000B02B0000}"/>
    <cellStyle name="Currency 4 21 9" xfId="6008" xr:uid="{00000000-0005-0000-0000-0000B12B0000}"/>
    <cellStyle name="Currency 4 22" xfId="6009" xr:uid="{00000000-0005-0000-0000-0000B22B0000}"/>
    <cellStyle name="Currency 4 22 10" xfId="6010" xr:uid="{00000000-0005-0000-0000-0000B32B0000}"/>
    <cellStyle name="Currency 4 22 2" xfId="6011" xr:uid="{00000000-0005-0000-0000-0000B42B0000}"/>
    <cellStyle name="Currency 4 22 2 2" xfId="6012" xr:uid="{00000000-0005-0000-0000-0000B52B0000}"/>
    <cellStyle name="Currency 4 22 2 2 2" xfId="6013" xr:uid="{00000000-0005-0000-0000-0000B62B0000}"/>
    <cellStyle name="Currency 4 22 2 2 2 2" xfId="6014" xr:uid="{00000000-0005-0000-0000-0000B72B0000}"/>
    <cellStyle name="Currency 4 22 2 2 3" xfId="6015" xr:uid="{00000000-0005-0000-0000-0000B82B0000}"/>
    <cellStyle name="Currency 4 22 2 2 4" xfId="6016" xr:uid="{00000000-0005-0000-0000-0000B92B0000}"/>
    <cellStyle name="Currency 4 22 2 3" xfId="6017" xr:uid="{00000000-0005-0000-0000-0000BA2B0000}"/>
    <cellStyle name="Currency 4 22 2 3 2" xfId="6018" xr:uid="{00000000-0005-0000-0000-0000BB2B0000}"/>
    <cellStyle name="Currency 4 22 2 4" xfId="6019" xr:uid="{00000000-0005-0000-0000-0000BC2B0000}"/>
    <cellStyle name="Currency 4 22 2 5" xfId="6020" xr:uid="{00000000-0005-0000-0000-0000BD2B0000}"/>
    <cellStyle name="Currency 4 22 3" xfId="6021" xr:uid="{00000000-0005-0000-0000-0000BE2B0000}"/>
    <cellStyle name="Currency 4 22 4" xfId="6022" xr:uid="{00000000-0005-0000-0000-0000BF2B0000}"/>
    <cellStyle name="Currency 4 22 5" xfId="6023" xr:uid="{00000000-0005-0000-0000-0000C02B0000}"/>
    <cellStyle name="Currency 4 22 6" xfId="6024" xr:uid="{00000000-0005-0000-0000-0000C12B0000}"/>
    <cellStyle name="Currency 4 22 6 2" xfId="6025" xr:uid="{00000000-0005-0000-0000-0000C22B0000}"/>
    <cellStyle name="Currency 4 22 6 2 2" xfId="6026" xr:uid="{00000000-0005-0000-0000-0000C32B0000}"/>
    <cellStyle name="Currency 4 22 6 3" xfId="6027" xr:uid="{00000000-0005-0000-0000-0000C42B0000}"/>
    <cellStyle name="Currency 4 22 7" xfId="6028" xr:uid="{00000000-0005-0000-0000-0000C52B0000}"/>
    <cellStyle name="Currency 4 22 7 2" xfId="6029" xr:uid="{00000000-0005-0000-0000-0000C62B0000}"/>
    <cellStyle name="Currency 4 22 7 2 2" xfId="6030" xr:uid="{00000000-0005-0000-0000-0000C72B0000}"/>
    <cellStyle name="Currency 4 22 7 3" xfId="6031" xr:uid="{00000000-0005-0000-0000-0000C82B0000}"/>
    <cellStyle name="Currency 4 22 8" xfId="6032" xr:uid="{00000000-0005-0000-0000-0000C92B0000}"/>
    <cellStyle name="Currency 4 22 8 2" xfId="6033" xr:uid="{00000000-0005-0000-0000-0000CA2B0000}"/>
    <cellStyle name="Currency 4 22 9" xfId="6034" xr:uid="{00000000-0005-0000-0000-0000CB2B0000}"/>
    <cellStyle name="Currency 4 23" xfId="6035" xr:uid="{00000000-0005-0000-0000-0000CC2B0000}"/>
    <cellStyle name="Currency 4 23 10" xfId="6036" xr:uid="{00000000-0005-0000-0000-0000CD2B0000}"/>
    <cellStyle name="Currency 4 23 2" xfId="6037" xr:uid="{00000000-0005-0000-0000-0000CE2B0000}"/>
    <cellStyle name="Currency 4 23 2 2" xfId="6038" xr:uid="{00000000-0005-0000-0000-0000CF2B0000}"/>
    <cellStyle name="Currency 4 23 2 2 2" xfId="6039" xr:uid="{00000000-0005-0000-0000-0000D02B0000}"/>
    <cellStyle name="Currency 4 23 2 2 2 2" xfId="6040" xr:uid="{00000000-0005-0000-0000-0000D12B0000}"/>
    <cellStyle name="Currency 4 23 2 2 3" xfId="6041" xr:uid="{00000000-0005-0000-0000-0000D22B0000}"/>
    <cellStyle name="Currency 4 23 2 2 4" xfId="6042" xr:uid="{00000000-0005-0000-0000-0000D32B0000}"/>
    <cellStyle name="Currency 4 23 2 3" xfId="6043" xr:uid="{00000000-0005-0000-0000-0000D42B0000}"/>
    <cellStyle name="Currency 4 23 2 3 2" xfId="6044" xr:uid="{00000000-0005-0000-0000-0000D52B0000}"/>
    <cellStyle name="Currency 4 23 2 4" xfId="6045" xr:uid="{00000000-0005-0000-0000-0000D62B0000}"/>
    <cellStyle name="Currency 4 23 2 5" xfId="6046" xr:uid="{00000000-0005-0000-0000-0000D72B0000}"/>
    <cellStyle name="Currency 4 23 3" xfId="6047" xr:uid="{00000000-0005-0000-0000-0000D82B0000}"/>
    <cellStyle name="Currency 4 23 4" xfId="6048" xr:uid="{00000000-0005-0000-0000-0000D92B0000}"/>
    <cellStyle name="Currency 4 23 5" xfId="6049" xr:uid="{00000000-0005-0000-0000-0000DA2B0000}"/>
    <cellStyle name="Currency 4 23 6" xfId="6050" xr:uid="{00000000-0005-0000-0000-0000DB2B0000}"/>
    <cellStyle name="Currency 4 23 6 2" xfId="6051" xr:uid="{00000000-0005-0000-0000-0000DC2B0000}"/>
    <cellStyle name="Currency 4 23 6 2 2" xfId="6052" xr:uid="{00000000-0005-0000-0000-0000DD2B0000}"/>
    <cellStyle name="Currency 4 23 6 3" xfId="6053" xr:uid="{00000000-0005-0000-0000-0000DE2B0000}"/>
    <cellStyle name="Currency 4 23 7" xfId="6054" xr:uid="{00000000-0005-0000-0000-0000DF2B0000}"/>
    <cellStyle name="Currency 4 23 7 2" xfId="6055" xr:uid="{00000000-0005-0000-0000-0000E02B0000}"/>
    <cellStyle name="Currency 4 23 7 2 2" xfId="6056" xr:uid="{00000000-0005-0000-0000-0000E12B0000}"/>
    <cellStyle name="Currency 4 23 7 3" xfId="6057" xr:uid="{00000000-0005-0000-0000-0000E22B0000}"/>
    <cellStyle name="Currency 4 23 8" xfId="6058" xr:uid="{00000000-0005-0000-0000-0000E32B0000}"/>
    <cellStyle name="Currency 4 23 8 2" xfId="6059" xr:uid="{00000000-0005-0000-0000-0000E42B0000}"/>
    <cellStyle name="Currency 4 23 9" xfId="6060" xr:uid="{00000000-0005-0000-0000-0000E52B0000}"/>
    <cellStyle name="Currency 4 24" xfId="6061" xr:uid="{00000000-0005-0000-0000-0000E62B0000}"/>
    <cellStyle name="Currency 4 24 10" xfId="6062" xr:uid="{00000000-0005-0000-0000-0000E72B0000}"/>
    <cellStyle name="Currency 4 24 2" xfId="6063" xr:uid="{00000000-0005-0000-0000-0000E82B0000}"/>
    <cellStyle name="Currency 4 24 2 2" xfId="6064" xr:uid="{00000000-0005-0000-0000-0000E92B0000}"/>
    <cellStyle name="Currency 4 24 2 2 2" xfId="6065" xr:uid="{00000000-0005-0000-0000-0000EA2B0000}"/>
    <cellStyle name="Currency 4 24 2 2 2 2" xfId="6066" xr:uid="{00000000-0005-0000-0000-0000EB2B0000}"/>
    <cellStyle name="Currency 4 24 2 2 3" xfId="6067" xr:uid="{00000000-0005-0000-0000-0000EC2B0000}"/>
    <cellStyle name="Currency 4 24 2 2 4" xfId="6068" xr:uid="{00000000-0005-0000-0000-0000ED2B0000}"/>
    <cellStyle name="Currency 4 24 2 3" xfId="6069" xr:uid="{00000000-0005-0000-0000-0000EE2B0000}"/>
    <cellStyle name="Currency 4 24 2 3 2" xfId="6070" xr:uid="{00000000-0005-0000-0000-0000EF2B0000}"/>
    <cellStyle name="Currency 4 24 2 4" xfId="6071" xr:uid="{00000000-0005-0000-0000-0000F02B0000}"/>
    <cellStyle name="Currency 4 24 2 5" xfId="6072" xr:uid="{00000000-0005-0000-0000-0000F12B0000}"/>
    <cellStyle name="Currency 4 24 3" xfId="6073" xr:uid="{00000000-0005-0000-0000-0000F22B0000}"/>
    <cellStyle name="Currency 4 24 4" xfId="6074" xr:uid="{00000000-0005-0000-0000-0000F32B0000}"/>
    <cellStyle name="Currency 4 24 5" xfId="6075" xr:uid="{00000000-0005-0000-0000-0000F42B0000}"/>
    <cellStyle name="Currency 4 24 6" xfId="6076" xr:uid="{00000000-0005-0000-0000-0000F52B0000}"/>
    <cellStyle name="Currency 4 24 6 2" xfId="6077" xr:uid="{00000000-0005-0000-0000-0000F62B0000}"/>
    <cellStyle name="Currency 4 24 6 2 2" xfId="6078" xr:uid="{00000000-0005-0000-0000-0000F72B0000}"/>
    <cellStyle name="Currency 4 24 6 3" xfId="6079" xr:uid="{00000000-0005-0000-0000-0000F82B0000}"/>
    <cellStyle name="Currency 4 24 7" xfId="6080" xr:uid="{00000000-0005-0000-0000-0000F92B0000}"/>
    <cellStyle name="Currency 4 24 7 2" xfId="6081" xr:uid="{00000000-0005-0000-0000-0000FA2B0000}"/>
    <cellStyle name="Currency 4 24 7 2 2" xfId="6082" xr:uid="{00000000-0005-0000-0000-0000FB2B0000}"/>
    <cellStyle name="Currency 4 24 7 3" xfId="6083" xr:uid="{00000000-0005-0000-0000-0000FC2B0000}"/>
    <cellStyle name="Currency 4 24 8" xfId="6084" xr:uid="{00000000-0005-0000-0000-0000FD2B0000}"/>
    <cellStyle name="Currency 4 24 8 2" xfId="6085" xr:uid="{00000000-0005-0000-0000-0000FE2B0000}"/>
    <cellStyle name="Currency 4 24 9" xfId="6086" xr:uid="{00000000-0005-0000-0000-0000FF2B0000}"/>
    <cellStyle name="Currency 4 25" xfId="6087" xr:uid="{00000000-0005-0000-0000-0000002C0000}"/>
    <cellStyle name="Currency 4 25 2" xfId="6088" xr:uid="{00000000-0005-0000-0000-0000012C0000}"/>
    <cellStyle name="Currency 4 25 2 2" xfId="6089" xr:uid="{00000000-0005-0000-0000-0000022C0000}"/>
    <cellStyle name="Currency 4 25 2 2 2" xfId="6090" xr:uid="{00000000-0005-0000-0000-0000032C0000}"/>
    <cellStyle name="Currency 4 25 2 2 2 2" xfId="6091" xr:uid="{00000000-0005-0000-0000-0000042C0000}"/>
    <cellStyle name="Currency 4 25 2 2 3" xfId="6092" xr:uid="{00000000-0005-0000-0000-0000052C0000}"/>
    <cellStyle name="Currency 4 25 2 2 4" xfId="6093" xr:uid="{00000000-0005-0000-0000-0000062C0000}"/>
    <cellStyle name="Currency 4 25 2 3" xfId="6094" xr:uid="{00000000-0005-0000-0000-0000072C0000}"/>
    <cellStyle name="Currency 4 25 2 3 2" xfId="6095" xr:uid="{00000000-0005-0000-0000-0000082C0000}"/>
    <cellStyle name="Currency 4 25 2 4" xfId="6096" xr:uid="{00000000-0005-0000-0000-0000092C0000}"/>
    <cellStyle name="Currency 4 25 2 5" xfId="6097" xr:uid="{00000000-0005-0000-0000-00000A2C0000}"/>
    <cellStyle name="Currency 4 25 3" xfId="6098" xr:uid="{00000000-0005-0000-0000-00000B2C0000}"/>
    <cellStyle name="Currency 4 26" xfId="6099" xr:uid="{00000000-0005-0000-0000-00000C2C0000}"/>
    <cellStyle name="Currency 4 26 2" xfId="6100" xr:uid="{00000000-0005-0000-0000-00000D2C0000}"/>
    <cellStyle name="Currency 4 26 2 2" xfId="6101" xr:uid="{00000000-0005-0000-0000-00000E2C0000}"/>
    <cellStyle name="Currency 4 26 2 2 2" xfId="6102" xr:uid="{00000000-0005-0000-0000-00000F2C0000}"/>
    <cellStyle name="Currency 4 26 2 3" xfId="6103" xr:uid="{00000000-0005-0000-0000-0000102C0000}"/>
    <cellStyle name="Currency 4 26 2 4" xfId="6104" xr:uid="{00000000-0005-0000-0000-0000112C0000}"/>
    <cellStyle name="Currency 4 26 3" xfId="6105" xr:uid="{00000000-0005-0000-0000-0000122C0000}"/>
    <cellStyle name="Currency 4 26 3 2" xfId="6106" xr:uid="{00000000-0005-0000-0000-0000132C0000}"/>
    <cellStyle name="Currency 4 26 4" xfId="6107" xr:uid="{00000000-0005-0000-0000-0000142C0000}"/>
    <cellStyle name="Currency 4 26 5" xfId="6108" xr:uid="{00000000-0005-0000-0000-0000152C0000}"/>
    <cellStyle name="Currency 4 27" xfId="6109" xr:uid="{00000000-0005-0000-0000-0000162C0000}"/>
    <cellStyle name="Currency 4 27 2" xfId="6110" xr:uid="{00000000-0005-0000-0000-0000172C0000}"/>
    <cellStyle name="Currency 4 27 2 2" xfId="6111" xr:uid="{00000000-0005-0000-0000-0000182C0000}"/>
    <cellStyle name="Currency 4 27 3" xfId="6112" xr:uid="{00000000-0005-0000-0000-0000192C0000}"/>
    <cellStyle name="Currency 4 28" xfId="6113" xr:uid="{00000000-0005-0000-0000-00001A2C0000}"/>
    <cellStyle name="Currency 4 28 2" xfId="6114" xr:uid="{00000000-0005-0000-0000-00001B2C0000}"/>
    <cellStyle name="Currency 4 28 2 2" xfId="6115" xr:uid="{00000000-0005-0000-0000-00001C2C0000}"/>
    <cellStyle name="Currency 4 28 3" xfId="6116" xr:uid="{00000000-0005-0000-0000-00001D2C0000}"/>
    <cellStyle name="Currency 4 29" xfId="6117" xr:uid="{00000000-0005-0000-0000-00001E2C0000}"/>
    <cellStyle name="Currency 4 29 2" xfId="6118" xr:uid="{00000000-0005-0000-0000-00001F2C0000}"/>
    <cellStyle name="Currency 4 3" xfId="6119" xr:uid="{00000000-0005-0000-0000-0000202C0000}"/>
    <cellStyle name="Currency 4 3 10" xfId="6120" xr:uid="{00000000-0005-0000-0000-0000212C0000}"/>
    <cellStyle name="Currency 4 3 11" xfId="6121" xr:uid="{00000000-0005-0000-0000-0000222C0000}"/>
    <cellStyle name="Currency 4 3 11 2" xfId="6122" xr:uid="{00000000-0005-0000-0000-0000232C0000}"/>
    <cellStyle name="Currency 4 3 11 2 2" xfId="6123" xr:uid="{00000000-0005-0000-0000-0000242C0000}"/>
    <cellStyle name="Currency 4 3 11 2 2 2" xfId="6124" xr:uid="{00000000-0005-0000-0000-0000252C0000}"/>
    <cellStyle name="Currency 4 3 11 2 2 2 2" xfId="6125" xr:uid="{00000000-0005-0000-0000-0000262C0000}"/>
    <cellStyle name="Currency 4 3 11 2 2 3" xfId="6126" xr:uid="{00000000-0005-0000-0000-0000272C0000}"/>
    <cellStyle name="Currency 4 3 11 2 2 4" xfId="6127" xr:uid="{00000000-0005-0000-0000-0000282C0000}"/>
    <cellStyle name="Currency 4 3 11 2 3" xfId="6128" xr:uid="{00000000-0005-0000-0000-0000292C0000}"/>
    <cellStyle name="Currency 4 3 11 2 3 2" xfId="6129" xr:uid="{00000000-0005-0000-0000-00002A2C0000}"/>
    <cellStyle name="Currency 4 3 11 2 4" xfId="6130" xr:uid="{00000000-0005-0000-0000-00002B2C0000}"/>
    <cellStyle name="Currency 4 3 11 2 5" xfId="6131" xr:uid="{00000000-0005-0000-0000-00002C2C0000}"/>
    <cellStyle name="Currency 4 3 11 3" xfId="6132" xr:uid="{00000000-0005-0000-0000-00002D2C0000}"/>
    <cellStyle name="Currency 4 3 12" xfId="6133" xr:uid="{00000000-0005-0000-0000-00002E2C0000}"/>
    <cellStyle name="Currency 4 3 12 2" xfId="6134" xr:uid="{00000000-0005-0000-0000-00002F2C0000}"/>
    <cellStyle name="Currency 4 3 12 2 2" xfId="6135" xr:uid="{00000000-0005-0000-0000-0000302C0000}"/>
    <cellStyle name="Currency 4 3 12 2 2 2" xfId="6136" xr:uid="{00000000-0005-0000-0000-0000312C0000}"/>
    <cellStyle name="Currency 4 3 12 2 3" xfId="6137" xr:uid="{00000000-0005-0000-0000-0000322C0000}"/>
    <cellStyle name="Currency 4 3 12 2 4" xfId="6138" xr:uid="{00000000-0005-0000-0000-0000332C0000}"/>
    <cellStyle name="Currency 4 3 12 3" xfId="6139" xr:uid="{00000000-0005-0000-0000-0000342C0000}"/>
    <cellStyle name="Currency 4 3 12 3 2" xfId="6140" xr:uid="{00000000-0005-0000-0000-0000352C0000}"/>
    <cellStyle name="Currency 4 3 12 4" xfId="6141" xr:uid="{00000000-0005-0000-0000-0000362C0000}"/>
    <cellStyle name="Currency 4 3 12 5" xfId="6142" xr:uid="{00000000-0005-0000-0000-0000372C0000}"/>
    <cellStyle name="Currency 4 3 13" xfId="6143" xr:uid="{00000000-0005-0000-0000-0000382C0000}"/>
    <cellStyle name="Currency 4 3 13 2" xfId="6144" xr:uid="{00000000-0005-0000-0000-0000392C0000}"/>
    <cellStyle name="Currency 4 3 13 2 2" xfId="6145" xr:uid="{00000000-0005-0000-0000-00003A2C0000}"/>
    <cellStyle name="Currency 4 3 13 3" xfId="6146" xr:uid="{00000000-0005-0000-0000-00003B2C0000}"/>
    <cellStyle name="Currency 4 3 14" xfId="6147" xr:uid="{00000000-0005-0000-0000-00003C2C0000}"/>
    <cellStyle name="Currency 4 3 14 2" xfId="6148" xr:uid="{00000000-0005-0000-0000-00003D2C0000}"/>
    <cellStyle name="Currency 4 3 14 2 2" xfId="6149" xr:uid="{00000000-0005-0000-0000-00003E2C0000}"/>
    <cellStyle name="Currency 4 3 14 3" xfId="6150" xr:uid="{00000000-0005-0000-0000-00003F2C0000}"/>
    <cellStyle name="Currency 4 3 15" xfId="6151" xr:uid="{00000000-0005-0000-0000-0000402C0000}"/>
    <cellStyle name="Currency 4 3 15 2" xfId="6152" xr:uid="{00000000-0005-0000-0000-0000412C0000}"/>
    <cellStyle name="Currency 4 3 15 2 2" xfId="6153" xr:uid="{00000000-0005-0000-0000-0000422C0000}"/>
    <cellStyle name="Currency 4 3 15 3" xfId="6154" xr:uid="{00000000-0005-0000-0000-0000432C0000}"/>
    <cellStyle name="Currency 4 3 16" xfId="6155" xr:uid="{00000000-0005-0000-0000-0000442C0000}"/>
    <cellStyle name="Currency 4 3 16 2" xfId="6156" xr:uid="{00000000-0005-0000-0000-0000452C0000}"/>
    <cellStyle name="Currency 4 3 16 2 2" xfId="6157" xr:uid="{00000000-0005-0000-0000-0000462C0000}"/>
    <cellStyle name="Currency 4 3 16 3" xfId="6158" xr:uid="{00000000-0005-0000-0000-0000472C0000}"/>
    <cellStyle name="Currency 4 3 17" xfId="6159" xr:uid="{00000000-0005-0000-0000-0000482C0000}"/>
    <cellStyle name="Currency 4 3 17 2" xfId="6160" xr:uid="{00000000-0005-0000-0000-0000492C0000}"/>
    <cellStyle name="Currency 4 3 17 2 2" xfId="6161" xr:uid="{00000000-0005-0000-0000-00004A2C0000}"/>
    <cellStyle name="Currency 4 3 17 3" xfId="6162" xr:uid="{00000000-0005-0000-0000-00004B2C0000}"/>
    <cellStyle name="Currency 4 3 18" xfId="6163" xr:uid="{00000000-0005-0000-0000-00004C2C0000}"/>
    <cellStyle name="Currency 4 3 18 2" xfId="6164" xr:uid="{00000000-0005-0000-0000-00004D2C0000}"/>
    <cellStyle name="Currency 4 3 19" xfId="6165" xr:uid="{00000000-0005-0000-0000-00004E2C0000}"/>
    <cellStyle name="Currency 4 3 2" xfId="6166" xr:uid="{00000000-0005-0000-0000-00004F2C0000}"/>
    <cellStyle name="Currency 4 3 2 10" xfId="6167" xr:uid="{00000000-0005-0000-0000-0000502C0000}"/>
    <cellStyle name="Currency 4 3 2 10 2" xfId="6168" xr:uid="{00000000-0005-0000-0000-0000512C0000}"/>
    <cellStyle name="Currency 4 3 2 10 2 2" xfId="6169" xr:uid="{00000000-0005-0000-0000-0000522C0000}"/>
    <cellStyle name="Currency 4 3 2 10 2 2 2" xfId="6170" xr:uid="{00000000-0005-0000-0000-0000532C0000}"/>
    <cellStyle name="Currency 4 3 2 10 2 2 2 2" xfId="6171" xr:uid="{00000000-0005-0000-0000-0000542C0000}"/>
    <cellStyle name="Currency 4 3 2 10 2 2 3" xfId="6172" xr:uid="{00000000-0005-0000-0000-0000552C0000}"/>
    <cellStyle name="Currency 4 3 2 10 2 2 4" xfId="6173" xr:uid="{00000000-0005-0000-0000-0000562C0000}"/>
    <cellStyle name="Currency 4 3 2 10 2 3" xfId="6174" xr:uid="{00000000-0005-0000-0000-0000572C0000}"/>
    <cellStyle name="Currency 4 3 2 10 2 3 2" xfId="6175" xr:uid="{00000000-0005-0000-0000-0000582C0000}"/>
    <cellStyle name="Currency 4 3 2 10 2 4" xfId="6176" xr:uid="{00000000-0005-0000-0000-0000592C0000}"/>
    <cellStyle name="Currency 4 3 2 10 2 5" xfId="6177" xr:uid="{00000000-0005-0000-0000-00005A2C0000}"/>
    <cellStyle name="Currency 4 3 2 10 3" xfId="6178" xr:uid="{00000000-0005-0000-0000-00005B2C0000}"/>
    <cellStyle name="Currency 4 3 2 11" xfId="6179" xr:uid="{00000000-0005-0000-0000-00005C2C0000}"/>
    <cellStyle name="Currency 4 3 2 11 2" xfId="6180" xr:uid="{00000000-0005-0000-0000-00005D2C0000}"/>
    <cellStyle name="Currency 4 3 2 11 2 2" xfId="6181" xr:uid="{00000000-0005-0000-0000-00005E2C0000}"/>
    <cellStyle name="Currency 4 3 2 11 2 2 2" xfId="6182" xr:uid="{00000000-0005-0000-0000-00005F2C0000}"/>
    <cellStyle name="Currency 4 3 2 11 2 3" xfId="6183" xr:uid="{00000000-0005-0000-0000-0000602C0000}"/>
    <cellStyle name="Currency 4 3 2 11 2 4" xfId="6184" xr:uid="{00000000-0005-0000-0000-0000612C0000}"/>
    <cellStyle name="Currency 4 3 2 11 3" xfId="6185" xr:uid="{00000000-0005-0000-0000-0000622C0000}"/>
    <cellStyle name="Currency 4 3 2 11 3 2" xfId="6186" xr:uid="{00000000-0005-0000-0000-0000632C0000}"/>
    <cellStyle name="Currency 4 3 2 11 4" xfId="6187" xr:uid="{00000000-0005-0000-0000-0000642C0000}"/>
    <cellStyle name="Currency 4 3 2 11 5" xfId="6188" xr:uid="{00000000-0005-0000-0000-0000652C0000}"/>
    <cellStyle name="Currency 4 3 2 12" xfId="6189" xr:uid="{00000000-0005-0000-0000-0000662C0000}"/>
    <cellStyle name="Currency 4 3 2 12 2" xfId="6190" xr:uid="{00000000-0005-0000-0000-0000672C0000}"/>
    <cellStyle name="Currency 4 3 2 12 2 2" xfId="6191" xr:uid="{00000000-0005-0000-0000-0000682C0000}"/>
    <cellStyle name="Currency 4 3 2 12 3" xfId="6192" xr:uid="{00000000-0005-0000-0000-0000692C0000}"/>
    <cellStyle name="Currency 4 3 2 13" xfId="6193" xr:uid="{00000000-0005-0000-0000-00006A2C0000}"/>
    <cellStyle name="Currency 4 3 2 13 2" xfId="6194" xr:uid="{00000000-0005-0000-0000-00006B2C0000}"/>
    <cellStyle name="Currency 4 3 2 13 2 2" xfId="6195" xr:uid="{00000000-0005-0000-0000-00006C2C0000}"/>
    <cellStyle name="Currency 4 3 2 13 3" xfId="6196" xr:uid="{00000000-0005-0000-0000-00006D2C0000}"/>
    <cellStyle name="Currency 4 3 2 14" xfId="6197" xr:uid="{00000000-0005-0000-0000-00006E2C0000}"/>
    <cellStyle name="Currency 4 3 2 14 2" xfId="6198" xr:uid="{00000000-0005-0000-0000-00006F2C0000}"/>
    <cellStyle name="Currency 4 3 2 14 2 2" xfId="6199" xr:uid="{00000000-0005-0000-0000-0000702C0000}"/>
    <cellStyle name="Currency 4 3 2 14 3" xfId="6200" xr:uid="{00000000-0005-0000-0000-0000712C0000}"/>
    <cellStyle name="Currency 4 3 2 15" xfId="6201" xr:uid="{00000000-0005-0000-0000-0000722C0000}"/>
    <cellStyle name="Currency 4 3 2 15 2" xfId="6202" xr:uid="{00000000-0005-0000-0000-0000732C0000}"/>
    <cellStyle name="Currency 4 3 2 15 2 2" xfId="6203" xr:uid="{00000000-0005-0000-0000-0000742C0000}"/>
    <cellStyle name="Currency 4 3 2 15 3" xfId="6204" xr:uid="{00000000-0005-0000-0000-0000752C0000}"/>
    <cellStyle name="Currency 4 3 2 16" xfId="6205" xr:uid="{00000000-0005-0000-0000-0000762C0000}"/>
    <cellStyle name="Currency 4 3 2 16 2" xfId="6206" xr:uid="{00000000-0005-0000-0000-0000772C0000}"/>
    <cellStyle name="Currency 4 3 2 16 2 2" xfId="6207" xr:uid="{00000000-0005-0000-0000-0000782C0000}"/>
    <cellStyle name="Currency 4 3 2 16 3" xfId="6208" xr:uid="{00000000-0005-0000-0000-0000792C0000}"/>
    <cellStyle name="Currency 4 3 2 17" xfId="6209" xr:uid="{00000000-0005-0000-0000-00007A2C0000}"/>
    <cellStyle name="Currency 4 3 2 17 2" xfId="6210" xr:uid="{00000000-0005-0000-0000-00007B2C0000}"/>
    <cellStyle name="Currency 4 3 2 18" xfId="6211" xr:uid="{00000000-0005-0000-0000-00007C2C0000}"/>
    <cellStyle name="Currency 4 3 2 19" xfId="6212" xr:uid="{00000000-0005-0000-0000-00007D2C0000}"/>
    <cellStyle name="Currency 4 3 2 2" xfId="6213" xr:uid="{00000000-0005-0000-0000-00007E2C0000}"/>
    <cellStyle name="Currency 4 3 2 3" xfId="6214" xr:uid="{00000000-0005-0000-0000-00007F2C0000}"/>
    <cellStyle name="Currency 4 3 2 4" xfId="6215" xr:uid="{00000000-0005-0000-0000-0000802C0000}"/>
    <cellStyle name="Currency 4 3 2 5" xfId="6216" xr:uid="{00000000-0005-0000-0000-0000812C0000}"/>
    <cellStyle name="Currency 4 3 2 6" xfId="6217" xr:uid="{00000000-0005-0000-0000-0000822C0000}"/>
    <cellStyle name="Currency 4 3 2 7" xfId="6218" xr:uid="{00000000-0005-0000-0000-0000832C0000}"/>
    <cellStyle name="Currency 4 3 2 8" xfId="6219" xr:uid="{00000000-0005-0000-0000-0000842C0000}"/>
    <cellStyle name="Currency 4 3 2 9" xfId="6220" xr:uid="{00000000-0005-0000-0000-0000852C0000}"/>
    <cellStyle name="Currency 4 3 20" xfId="6221" xr:uid="{00000000-0005-0000-0000-0000862C0000}"/>
    <cellStyle name="Currency 4 3 21" xfId="6222" xr:uid="{00000000-0005-0000-0000-0000872C0000}"/>
    <cellStyle name="Currency 4 3 22" xfId="6223" xr:uid="{00000000-0005-0000-0000-0000882C0000}"/>
    <cellStyle name="Currency 4 3 22 2" xfId="19687" xr:uid="{00000000-0005-0000-0000-0000892C0000}"/>
    <cellStyle name="Currency 4 3 23" xfId="6224" xr:uid="{00000000-0005-0000-0000-00008A2C0000}"/>
    <cellStyle name="Currency 4 3 23 2" xfId="19688" xr:uid="{00000000-0005-0000-0000-00008B2C0000}"/>
    <cellStyle name="Currency 4 3 3" xfId="6225" xr:uid="{00000000-0005-0000-0000-00008C2C0000}"/>
    <cellStyle name="Currency 4 3 4" xfId="6226" xr:uid="{00000000-0005-0000-0000-00008D2C0000}"/>
    <cellStyle name="Currency 4 3 5" xfId="6227" xr:uid="{00000000-0005-0000-0000-00008E2C0000}"/>
    <cellStyle name="Currency 4 3 6" xfId="6228" xr:uid="{00000000-0005-0000-0000-00008F2C0000}"/>
    <cellStyle name="Currency 4 3 7" xfId="6229" xr:uid="{00000000-0005-0000-0000-0000902C0000}"/>
    <cellStyle name="Currency 4 3 8" xfId="6230" xr:uid="{00000000-0005-0000-0000-0000912C0000}"/>
    <cellStyle name="Currency 4 3 9" xfId="6231" xr:uid="{00000000-0005-0000-0000-0000922C0000}"/>
    <cellStyle name="Currency 4 30" xfId="6232" xr:uid="{00000000-0005-0000-0000-0000932C0000}"/>
    <cellStyle name="Currency 4 31" xfId="6233" xr:uid="{00000000-0005-0000-0000-0000942C0000}"/>
    <cellStyle name="Currency 4 32" xfId="6234" xr:uid="{00000000-0005-0000-0000-0000952C0000}"/>
    <cellStyle name="Currency 4 33" xfId="6235" xr:uid="{00000000-0005-0000-0000-0000962C0000}"/>
    <cellStyle name="Currency 4 34" xfId="6236" xr:uid="{00000000-0005-0000-0000-0000972C0000}"/>
    <cellStyle name="Currency 4 35" xfId="9741" xr:uid="{00000000-0005-0000-0000-0000982C0000}"/>
    <cellStyle name="Currency 4 36" xfId="44148" xr:uid="{00000000-0005-0000-0000-0000992C0000}"/>
    <cellStyle name="Currency 4 37" xfId="44698" xr:uid="{00000000-0005-0000-0000-00009A2C0000}"/>
    <cellStyle name="Currency 4 38" xfId="44784" xr:uid="{F97E014A-3FD4-4674-BEA5-FEE23C64EEF5}"/>
    <cellStyle name="Currency 4 4" xfId="6237" xr:uid="{00000000-0005-0000-0000-00009B2C0000}"/>
    <cellStyle name="Currency 4 4 10" xfId="6238" xr:uid="{00000000-0005-0000-0000-00009C2C0000}"/>
    <cellStyle name="Currency 4 4 10 2" xfId="6239" xr:uid="{00000000-0005-0000-0000-00009D2C0000}"/>
    <cellStyle name="Currency 4 4 10 2 2" xfId="6240" xr:uid="{00000000-0005-0000-0000-00009E2C0000}"/>
    <cellStyle name="Currency 4 4 10 2 2 2" xfId="6241" xr:uid="{00000000-0005-0000-0000-00009F2C0000}"/>
    <cellStyle name="Currency 4 4 10 2 2 2 2" xfId="6242" xr:uid="{00000000-0005-0000-0000-0000A02C0000}"/>
    <cellStyle name="Currency 4 4 10 2 2 3" xfId="6243" xr:uid="{00000000-0005-0000-0000-0000A12C0000}"/>
    <cellStyle name="Currency 4 4 10 2 2 4" xfId="6244" xr:uid="{00000000-0005-0000-0000-0000A22C0000}"/>
    <cellStyle name="Currency 4 4 10 2 3" xfId="6245" xr:uid="{00000000-0005-0000-0000-0000A32C0000}"/>
    <cellStyle name="Currency 4 4 10 2 3 2" xfId="6246" xr:uid="{00000000-0005-0000-0000-0000A42C0000}"/>
    <cellStyle name="Currency 4 4 10 2 4" xfId="6247" xr:uid="{00000000-0005-0000-0000-0000A52C0000}"/>
    <cellStyle name="Currency 4 4 10 2 5" xfId="6248" xr:uid="{00000000-0005-0000-0000-0000A62C0000}"/>
    <cellStyle name="Currency 4 4 10 3" xfId="6249" xr:uid="{00000000-0005-0000-0000-0000A72C0000}"/>
    <cellStyle name="Currency 4 4 11" xfId="6250" xr:uid="{00000000-0005-0000-0000-0000A82C0000}"/>
    <cellStyle name="Currency 4 4 11 2" xfId="6251" xr:uid="{00000000-0005-0000-0000-0000A92C0000}"/>
    <cellStyle name="Currency 4 4 11 2 2" xfId="6252" xr:uid="{00000000-0005-0000-0000-0000AA2C0000}"/>
    <cellStyle name="Currency 4 4 11 2 2 2" xfId="6253" xr:uid="{00000000-0005-0000-0000-0000AB2C0000}"/>
    <cellStyle name="Currency 4 4 11 2 3" xfId="6254" xr:uid="{00000000-0005-0000-0000-0000AC2C0000}"/>
    <cellStyle name="Currency 4 4 11 2 4" xfId="6255" xr:uid="{00000000-0005-0000-0000-0000AD2C0000}"/>
    <cellStyle name="Currency 4 4 11 3" xfId="6256" xr:uid="{00000000-0005-0000-0000-0000AE2C0000}"/>
    <cellStyle name="Currency 4 4 11 3 2" xfId="6257" xr:uid="{00000000-0005-0000-0000-0000AF2C0000}"/>
    <cellStyle name="Currency 4 4 11 4" xfId="6258" xr:uid="{00000000-0005-0000-0000-0000B02C0000}"/>
    <cellStyle name="Currency 4 4 11 5" xfId="6259" xr:uid="{00000000-0005-0000-0000-0000B12C0000}"/>
    <cellStyle name="Currency 4 4 12" xfId="6260" xr:uid="{00000000-0005-0000-0000-0000B22C0000}"/>
    <cellStyle name="Currency 4 4 12 2" xfId="6261" xr:uid="{00000000-0005-0000-0000-0000B32C0000}"/>
    <cellStyle name="Currency 4 4 12 2 2" xfId="6262" xr:uid="{00000000-0005-0000-0000-0000B42C0000}"/>
    <cellStyle name="Currency 4 4 12 3" xfId="6263" xr:uid="{00000000-0005-0000-0000-0000B52C0000}"/>
    <cellStyle name="Currency 4 4 13" xfId="6264" xr:uid="{00000000-0005-0000-0000-0000B62C0000}"/>
    <cellStyle name="Currency 4 4 13 2" xfId="6265" xr:uid="{00000000-0005-0000-0000-0000B72C0000}"/>
    <cellStyle name="Currency 4 4 13 2 2" xfId="6266" xr:uid="{00000000-0005-0000-0000-0000B82C0000}"/>
    <cellStyle name="Currency 4 4 13 3" xfId="6267" xr:uid="{00000000-0005-0000-0000-0000B92C0000}"/>
    <cellStyle name="Currency 4 4 14" xfId="6268" xr:uid="{00000000-0005-0000-0000-0000BA2C0000}"/>
    <cellStyle name="Currency 4 4 14 2" xfId="6269" xr:uid="{00000000-0005-0000-0000-0000BB2C0000}"/>
    <cellStyle name="Currency 4 4 14 2 2" xfId="6270" xr:uid="{00000000-0005-0000-0000-0000BC2C0000}"/>
    <cellStyle name="Currency 4 4 14 3" xfId="6271" xr:uid="{00000000-0005-0000-0000-0000BD2C0000}"/>
    <cellStyle name="Currency 4 4 15" xfId="6272" xr:uid="{00000000-0005-0000-0000-0000BE2C0000}"/>
    <cellStyle name="Currency 4 4 15 2" xfId="6273" xr:uid="{00000000-0005-0000-0000-0000BF2C0000}"/>
    <cellStyle name="Currency 4 4 15 2 2" xfId="6274" xr:uid="{00000000-0005-0000-0000-0000C02C0000}"/>
    <cellStyle name="Currency 4 4 15 3" xfId="6275" xr:uid="{00000000-0005-0000-0000-0000C12C0000}"/>
    <cellStyle name="Currency 4 4 16" xfId="6276" xr:uid="{00000000-0005-0000-0000-0000C22C0000}"/>
    <cellStyle name="Currency 4 4 16 2" xfId="6277" xr:uid="{00000000-0005-0000-0000-0000C32C0000}"/>
    <cellStyle name="Currency 4 4 16 2 2" xfId="6278" xr:uid="{00000000-0005-0000-0000-0000C42C0000}"/>
    <cellStyle name="Currency 4 4 16 3" xfId="6279" xr:uid="{00000000-0005-0000-0000-0000C52C0000}"/>
    <cellStyle name="Currency 4 4 17" xfId="6280" xr:uid="{00000000-0005-0000-0000-0000C62C0000}"/>
    <cellStyle name="Currency 4 4 17 2" xfId="6281" xr:uid="{00000000-0005-0000-0000-0000C72C0000}"/>
    <cellStyle name="Currency 4 4 18" xfId="6282" xr:uid="{00000000-0005-0000-0000-0000C82C0000}"/>
    <cellStyle name="Currency 4 4 19" xfId="6283" xr:uid="{00000000-0005-0000-0000-0000C92C0000}"/>
    <cellStyle name="Currency 4 4 2" xfId="6284" xr:uid="{00000000-0005-0000-0000-0000CA2C0000}"/>
    <cellStyle name="Currency 4 4 3" xfId="6285" xr:uid="{00000000-0005-0000-0000-0000CB2C0000}"/>
    <cellStyle name="Currency 4 4 4" xfId="6286" xr:uid="{00000000-0005-0000-0000-0000CC2C0000}"/>
    <cellStyle name="Currency 4 4 5" xfId="6287" xr:uid="{00000000-0005-0000-0000-0000CD2C0000}"/>
    <cellStyle name="Currency 4 4 6" xfId="6288" xr:uid="{00000000-0005-0000-0000-0000CE2C0000}"/>
    <cellStyle name="Currency 4 4 7" xfId="6289" xr:uid="{00000000-0005-0000-0000-0000CF2C0000}"/>
    <cellStyle name="Currency 4 4 8" xfId="6290" xr:uid="{00000000-0005-0000-0000-0000D02C0000}"/>
    <cellStyle name="Currency 4 4 9" xfId="6291" xr:uid="{00000000-0005-0000-0000-0000D12C0000}"/>
    <cellStyle name="Currency 4 5" xfId="6292" xr:uid="{00000000-0005-0000-0000-0000D22C0000}"/>
    <cellStyle name="Currency 4 5 10" xfId="6293" xr:uid="{00000000-0005-0000-0000-0000D32C0000}"/>
    <cellStyle name="Currency 4 5 10 2" xfId="6294" xr:uid="{00000000-0005-0000-0000-0000D42C0000}"/>
    <cellStyle name="Currency 4 5 10 2 2" xfId="6295" xr:uid="{00000000-0005-0000-0000-0000D52C0000}"/>
    <cellStyle name="Currency 4 5 10 2 2 2" xfId="6296" xr:uid="{00000000-0005-0000-0000-0000D62C0000}"/>
    <cellStyle name="Currency 4 5 10 2 2 2 2" xfId="6297" xr:uid="{00000000-0005-0000-0000-0000D72C0000}"/>
    <cellStyle name="Currency 4 5 10 2 2 3" xfId="6298" xr:uid="{00000000-0005-0000-0000-0000D82C0000}"/>
    <cellStyle name="Currency 4 5 10 2 2 4" xfId="6299" xr:uid="{00000000-0005-0000-0000-0000D92C0000}"/>
    <cellStyle name="Currency 4 5 10 2 3" xfId="6300" xr:uid="{00000000-0005-0000-0000-0000DA2C0000}"/>
    <cellStyle name="Currency 4 5 10 2 3 2" xfId="6301" xr:uid="{00000000-0005-0000-0000-0000DB2C0000}"/>
    <cellStyle name="Currency 4 5 10 2 4" xfId="6302" xr:uid="{00000000-0005-0000-0000-0000DC2C0000}"/>
    <cellStyle name="Currency 4 5 10 2 5" xfId="6303" xr:uid="{00000000-0005-0000-0000-0000DD2C0000}"/>
    <cellStyle name="Currency 4 5 10 3" xfId="6304" xr:uid="{00000000-0005-0000-0000-0000DE2C0000}"/>
    <cellStyle name="Currency 4 5 11" xfId="6305" xr:uid="{00000000-0005-0000-0000-0000DF2C0000}"/>
    <cellStyle name="Currency 4 5 11 2" xfId="6306" xr:uid="{00000000-0005-0000-0000-0000E02C0000}"/>
    <cellStyle name="Currency 4 5 11 2 2" xfId="6307" xr:uid="{00000000-0005-0000-0000-0000E12C0000}"/>
    <cellStyle name="Currency 4 5 11 2 2 2" xfId="6308" xr:uid="{00000000-0005-0000-0000-0000E22C0000}"/>
    <cellStyle name="Currency 4 5 11 2 3" xfId="6309" xr:uid="{00000000-0005-0000-0000-0000E32C0000}"/>
    <cellStyle name="Currency 4 5 11 2 4" xfId="6310" xr:uid="{00000000-0005-0000-0000-0000E42C0000}"/>
    <cellStyle name="Currency 4 5 11 3" xfId="6311" xr:uid="{00000000-0005-0000-0000-0000E52C0000}"/>
    <cellStyle name="Currency 4 5 11 3 2" xfId="6312" xr:uid="{00000000-0005-0000-0000-0000E62C0000}"/>
    <cellStyle name="Currency 4 5 11 4" xfId="6313" xr:uid="{00000000-0005-0000-0000-0000E72C0000}"/>
    <cellStyle name="Currency 4 5 11 5" xfId="6314" xr:uid="{00000000-0005-0000-0000-0000E82C0000}"/>
    <cellStyle name="Currency 4 5 12" xfId="6315" xr:uid="{00000000-0005-0000-0000-0000E92C0000}"/>
    <cellStyle name="Currency 4 5 12 2" xfId="6316" xr:uid="{00000000-0005-0000-0000-0000EA2C0000}"/>
    <cellStyle name="Currency 4 5 12 2 2" xfId="6317" xr:uid="{00000000-0005-0000-0000-0000EB2C0000}"/>
    <cellStyle name="Currency 4 5 12 3" xfId="6318" xr:uid="{00000000-0005-0000-0000-0000EC2C0000}"/>
    <cellStyle name="Currency 4 5 13" xfId="6319" xr:uid="{00000000-0005-0000-0000-0000ED2C0000}"/>
    <cellStyle name="Currency 4 5 13 2" xfId="6320" xr:uid="{00000000-0005-0000-0000-0000EE2C0000}"/>
    <cellStyle name="Currency 4 5 13 2 2" xfId="6321" xr:uid="{00000000-0005-0000-0000-0000EF2C0000}"/>
    <cellStyle name="Currency 4 5 13 3" xfId="6322" xr:uid="{00000000-0005-0000-0000-0000F02C0000}"/>
    <cellStyle name="Currency 4 5 14" xfId="6323" xr:uid="{00000000-0005-0000-0000-0000F12C0000}"/>
    <cellStyle name="Currency 4 5 14 2" xfId="6324" xr:uid="{00000000-0005-0000-0000-0000F22C0000}"/>
    <cellStyle name="Currency 4 5 14 2 2" xfId="6325" xr:uid="{00000000-0005-0000-0000-0000F32C0000}"/>
    <cellStyle name="Currency 4 5 14 3" xfId="6326" xr:uid="{00000000-0005-0000-0000-0000F42C0000}"/>
    <cellStyle name="Currency 4 5 15" xfId="6327" xr:uid="{00000000-0005-0000-0000-0000F52C0000}"/>
    <cellStyle name="Currency 4 5 15 2" xfId="6328" xr:uid="{00000000-0005-0000-0000-0000F62C0000}"/>
    <cellStyle name="Currency 4 5 15 2 2" xfId="6329" xr:uid="{00000000-0005-0000-0000-0000F72C0000}"/>
    <cellStyle name="Currency 4 5 15 3" xfId="6330" xr:uid="{00000000-0005-0000-0000-0000F82C0000}"/>
    <cellStyle name="Currency 4 5 16" xfId="6331" xr:uid="{00000000-0005-0000-0000-0000F92C0000}"/>
    <cellStyle name="Currency 4 5 16 2" xfId="6332" xr:uid="{00000000-0005-0000-0000-0000FA2C0000}"/>
    <cellStyle name="Currency 4 5 16 2 2" xfId="6333" xr:uid="{00000000-0005-0000-0000-0000FB2C0000}"/>
    <cellStyle name="Currency 4 5 16 3" xfId="6334" xr:uid="{00000000-0005-0000-0000-0000FC2C0000}"/>
    <cellStyle name="Currency 4 5 17" xfId="6335" xr:uid="{00000000-0005-0000-0000-0000FD2C0000}"/>
    <cellStyle name="Currency 4 5 17 2" xfId="6336" xr:uid="{00000000-0005-0000-0000-0000FE2C0000}"/>
    <cellStyle name="Currency 4 5 18" xfId="6337" xr:uid="{00000000-0005-0000-0000-0000FF2C0000}"/>
    <cellStyle name="Currency 4 5 19" xfId="6338" xr:uid="{00000000-0005-0000-0000-0000002D0000}"/>
    <cellStyle name="Currency 4 5 2" xfId="6339" xr:uid="{00000000-0005-0000-0000-0000012D0000}"/>
    <cellStyle name="Currency 4 5 3" xfId="6340" xr:uid="{00000000-0005-0000-0000-0000022D0000}"/>
    <cellStyle name="Currency 4 5 4" xfId="6341" xr:uid="{00000000-0005-0000-0000-0000032D0000}"/>
    <cellStyle name="Currency 4 5 5" xfId="6342" xr:uid="{00000000-0005-0000-0000-0000042D0000}"/>
    <cellStyle name="Currency 4 5 6" xfId="6343" xr:uid="{00000000-0005-0000-0000-0000052D0000}"/>
    <cellStyle name="Currency 4 5 7" xfId="6344" xr:uid="{00000000-0005-0000-0000-0000062D0000}"/>
    <cellStyle name="Currency 4 5 8" xfId="6345" xr:uid="{00000000-0005-0000-0000-0000072D0000}"/>
    <cellStyle name="Currency 4 5 9" xfId="6346" xr:uid="{00000000-0005-0000-0000-0000082D0000}"/>
    <cellStyle name="Currency 4 6" xfId="6347" xr:uid="{00000000-0005-0000-0000-0000092D0000}"/>
    <cellStyle name="Currency 4 7" xfId="6348" xr:uid="{00000000-0005-0000-0000-00000A2D0000}"/>
    <cellStyle name="Currency 4 8" xfId="6349" xr:uid="{00000000-0005-0000-0000-00000B2D0000}"/>
    <cellStyle name="Currency 4 9" xfId="6350" xr:uid="{00000000-0005-0000-0000-00000C2D0000}"/>
    <cellStyle name="Currency 5" xfId="35" xr:uid="{00000000-0005-0000-0000-00000D2D0000}"/>
    <cellStyle name="Currency 5 10" xfId="6351" xr:uid="{00000000-0005-0000-0000-00000E2D0000}"/>
    <cellStyle name="Currency 5 11" xfId="6352" xr:uid="{00000000-0005-0000-0000-00000F2D0000}"/>
    <cellStyle name="Currency 5 12" xfId="6353" xr:uid="{00000000-0005-0000-0000-0000102D0000}"/>
    <cellStyle name="Currency 5 13" xfId="6354" xr:uid="{00000000-0005-0000-0000-0000112D0000}"/>
    <cellStyle name="Currency 5 13 2" xfId="6355" xr:uid="{00000000-0005-0000-0000-0000122D0000}"/>
    <cellStyle name="Currency 5 13 2 2" xfId="6356" xr:uid="{00000000-0005-0000-0000-0000132D0000}"/>
    <cellStyle name="Currency 5 13 2 2 2" xfId="6357" xr:uid="{00000000-0005-0000-0000-0000142D0000}"/>
    <cellStyle name="Currency 5 13 2 2 2 2" xfId="6358" xr:uid="{00000000-0005-0000-0000-0000152D0000}"/>
    <cellStyle name="Currency 5 13 2 2 3" xfId="6359" xr:uid="{00000000-0005-0000-0000-0000162D0000}"/>
    <cellStyle name="Currency 5 13 2 2 4" xfId="6360" xr:uid="{00000000-0005-0000-0000-0000172D0000}"/>
    <cellStyle name="Currency 5 13 2 3" xfId="6361" xr:uid="{00000000-0005-0000-0000-0000182D0000}"/>
    <cellStyle name="Currency 5 13 2 3 2" xfId="6362" xr:uid="{00000000-0005-0000-0000-0000192D0000}"/>
    <cellStyle name="Currency 5 13 2 4" xfId="6363" xr:uid="{00000000-0005-0000-0000-00001A2D0000}"/>
    <cellStyle name="Currency 5 13 2 5" xfId="6364" xr:uid="{00000000-0005-0000-0000-00001B2D0000}"/>
    <cellStyle name="Currency 5 13 3" xfId="6365" xr:uid="{00000000-0005-0000-0000-00001C2D0000}"/>
    <cellStyle name="Currency 5 14" xfId="6366" xr:uid="{00000000-0005-0000-0000-00001D2D0000}"/>
    <cellStyle name="Currency 5 14 2" xfId="6367" xr:uid="{00000000-0005-0000-0000-00001E2D0000}"/>
    <cellStyle name="Currency 5 14 2 2" xfId="6368" xr:uid="{00000000-0005-0000-0000-00001F2D0000}"/>
    <cellStyle name="Currency 5 14 2 2 2" xfId="6369" xr:uid="{00000000-0005-0000-0000-0000202D0000}"/>
    <cellStyle name="Currency 5 14 2 3" xfId="6370" xr:uid="{00000000-0005-0000-0000-0000212D0000}"/>
    <cellStyle name="Currency 5 14 2 4" xfId="6371" xr:uid="{00000000-0005-0000-0000-0000222D0000}"/>
    <cellStyle name="Currency 5 14 3" xfId="6372" xr:uid="{00000000-0005-0000-0000-0000232D0000}"/>
    <cellStyle name="Currency 5 14 3 2" xfId="6373" xr:uid="{00000000-0005-0000-0000-0000242D0000}"/>
    <cellStyle name="Currency 5 14 4" xfId="6374" xr:uid="{00000000-0005-0000-0000-0000252D0000}"/>
    <cellStyle name="Currency 5 14 5" xfId="6375" xr:uid="{00000000-0005-0000-0000-0000262D0000}"/>
    <cellStyle name="Currency 5 15" xfId="6376" xr:uid="{00000000-0005-0000-0000-0000272D0000}"/>
    <cellStyle name="Currency 5 15 2" xfId="6377" xr:uid="{00000000-0005-0000-0000-0000282D0000}"/>
    <cellStyle name="Currency 5 15 2 2" xfId="6378" xr:uid="{00000000-0005-0000-0000-0000292D0000}"/>
    <cellStyle name="Currency 5 15 3" xfId="6379" xr:uid="{00000000-0005-0000-0000-00002A2D0000}"/>
    <cellStyle name="Currency 5 16" xfId="6380" xr:uid="{00000000-0005-0000-0000-00002B2D0000}"/>
    <cellStyle name="Currency 5 16 2" xfId="6381" xr:uid="{00000000-0005-0000-0000-00002C2D0000}"/>
    <cellStyle name="Currency 5 16 2 2" xfId="6382" xr:uid="{00000000-0005-0000-0000-00002D2D0000}"/>
    <cellStyle name="Currency 5 16 3" xfId="6383" xr:uid="{00000000-0005-0000-0000-00002E2D0000}"/>
    <cellStyle name="Currency 5 17" xfId="6384" xr:uid="{00000000-0005-0000-0000-00002F2D0000}"/>
    <cellStyle name="Currency 5 17 2" xfId="6385" xr:uid="{00000000-0005-0000-0000-0000302D0000}"/>
    <cellStyle name="Currency 5 17 2 2" xfId="6386" xr:uid="{00000000-0005-0000-0000-0000312D0000}"/>
    <cellStyle name="Currency 5 17 3" xfId="6387" xr:uid="{00000000-0005-0000-0000-0000322D0000}"/>
    <cellStyle name="Currency 5 18" xfId="6388" xr:uid="{00000000-0005-0000-0000-0000332D0000}"/>
    <cellStyle name="Currency 5 18 2" xfId="6389" xr:uid="{00000000-0005-0000-0000-0000342D0000}"/>
    <cellStyle name="Currency 5 18 2 2" xfId="6390" xr:uid="{00000000-0005-0000-0000-0000352D0000}"/>
    <cellStyle name="Currency 5 18 3" xfId="6391" xr:uid="{00000000-0005-0000-0000-0000362D0000}"/>
    <cellStyle name="Currency 5 19" xfId="6392" xr:uid="{00000000-0005-0000-0000-0000372D0000}"/>
    <cellStyle name="Currency 5 19 2" xfId="6393" xr:uid="{00000000-0005-0000-0000-0000382D0000}"/>
    <cellStyle name="Currency 5 19 2 2" xfId="6394" xr:uid="{00000000-0005-0000-0000-0000392D0000}"/>
    <cellStyle name="Currency 5 19 3" xfId="6395" xr:uid="{00000000-0005-0000-0000-00003A2D0000}"/>
    <cellStyle name="Currency 5 2" xfId="6396" xr:uid="{00000000-0005-0000-0000-00003B2D0000}"/>
    <cellStyle name="Currency 5 2 10" xfId="6397" xr:uid="{00000000-0005-0000-0000-00003C2D0000}"/>
    <cellStyle name="Currency 5 2 11" xfId="6398" xr:uid="{00000000-0005-0000-0000-00003D2D0000}"/>
    <cellStyle name="Currency 5 2 11 2" xfId="6399" xr:uid="{00000000-0005-0000-0000-00003E2D0000}"/>
    <cellStyle name="Currency 5 2 11 2 2" xfId="6400" xr:uid="{00000000-0005-0000-0000-00003F2D0000}"/>
    <cellStyle name="Currency 5 2 11 2 2 2" xfId="6401" xr:uid="{00000000-0005-0000-0000-0000402D0000}"/>
    <cellStyle name="Currency 5 2 11 2 2 2 2" xfId="6402" xr:uid="{00000000-0005-0000-0000-0000412D0000}"/>
    <cellStyle name="Currency 5 2 11 2 2 3" xfId="6403" xr:uid="{00000000-0005-0000-0000-0000422D0000}"/>
    <cellStyle name="Currency 5 2 11 2 2 4" xfId="6404" xr:uid="{00000000-0005-0000-0000-0000432D0000}"/>
    <cellStyle name="Currency 5 2 11 2 3" xfId="6405" xr:uid="{00000000-0005-0000-0000-0000442D0000}"/>
    <cellStyle name="Currency 5 2 11 2 3 2" xfId="6406" xr:uid="{00000000-0005-0000-0000-0000452D0000}"/>
    <cellStyle name="Currency 5 2 11 2 4" xfId="6407" xr:uid="{00000000-0005-0000-0000-0000462D0000}"/>
    <cellStyle name="Currency 5 2 11 2 5" xfId="6408" xr:uid="{00000000-0005-0000-0000-0000472D0000}"/>
    <cellStyle name="Currency 5 2 11 3" xfId="6409" xr:uid="{00000000-0005-0000-0000-0000482D0000}"/>
    <cellStyle name="Currency 5 2 12" xfId="6410" xr:uid="{00000000-0005-0000-0000-0000492D0000}"/>
    <cellStyle name="Currency 5 2 12 2" xfId="6411" xr:uid="{00000000-0005-0000-0000-00004A2D0000}"/>
    <cellStyle name="Currency 5 2 12 2 2" xfId="6412" xr:uid="{00000000-0005-0000-0000-00004B2D0000}"/>
    <cellStyle name="Currency 5 2 12 2 2 2" xfId="6413" xr:uid="{00000000-0005-0000-0000-00004C2D0000}"/>
    <cellStyle name="Currency 5 2 12 2 3" xfId="6414" xr:uid="{00000000-0005-0000-0000-00004D2D0000}"/>
    <cellStyle name="Currency 5 2 12 2 4" xfId="6415" xr:uid="{00000000-0005-0000-0000-00004E2D0000}"/>
    <cellStyle name="Currency 5 2 12 3" xfId="6416" xr:uid="{00000000-0005-0000-0000-00004F2D0000}"/>
    <cellStyle name="Currency 5 2 12 3 2" xfId="6417" xr:uid="{00000000-0005-0000-0000-0000502D0000}"/>
    <cellStyle name="Currency 5 2 12 4" xfId="6418" xr:uid="{00000000-0005-0000-0000-0000512D0000}"/>
    <cellStyle name="Currency 5 2 12 5" xfId="6419" xr:uid="{00000000-0005-0000-0000-0000522D0000}"/>
    <cellStyle name="Currency 5 2 13" xfId="6420" xr:uid="{00000000-0005-0000-0000-0000532D0000}"/>
    <cellStyle name="Currency 5 2 13 2" xfId="6421" xr:uid="{00000000-0005-0000-0000-0000542D0000}"/>
    <cellStyle name="Currency 5 2 13 2 2" xfId="6422" xr:uid="{00000000-0005-0000-0000-0000552D0000}"/>
    <cellStyle name="Currency 5 2 13 3" xfId="6423" xr:uid="{00000000-0005-0000-0000-0000562D0000}"/>
    <cellStyle name="Currency 5 2 14" xfId="6424" xr:uid="{00000000-0005-0000-0000-0000572D0000}"/>
    <cellStyle name="Currency 5 2 14 2" xfId="6425" xr:uid="{00000000-0005-0000-0000-0000582D0000}"/>
    <cellStyle name="Currency 5 2 14 2 2" xfId="6426" xr:uid="{00000000-0005-0000-0000-0000592D0000}"/>
    <cellStyle name="Currency 5 2 14 3" xfId="6427" xr:uid="{00000000-0005-0000-0000-00005A2D0000}"/>
    <cellStyle name="Currency 5 2 15" xfId="6428" xr:uid="{00000000-0005-0000-0000-00005B2D0000}"/>
    <cellStyle name="Currency 5 2 15 2" xfId="6429" xr:uid="{00000000-0005-0000-0000-00005C2D0000}"/>
    <cellStyle name="Currency 5 2 15 2 2" xfId="6430" xr:uid="{00000000-0005-0000-0000-00005D2D0000}"/>
    <cellStyle name="Currency 5 2 15 3" xfId="6431" xr:uid="{00000000-0005-0000-0000-00005E2D0000}"/>
    <cellStyle name="Currency 5 2 16" xfId="6432" xr:uid="{00000000-0005-0000-0000-00005F2D0000}"/>
    <cellStyle name="Currency 5 2 16 2" xfId="6433" xr:uid="{00000000-0005-0000-0000-0000602D0000}"/>
    <cellStyle name="Currency 5 2 16 2 2" xfId="6434" xr:uid="{00000000-0005-0000-0000-0000612D0000}"/>
    <cellStyle name="Currency 5 2 16 3" xfId="6435" xr:uid="{00000000-0005-0000-0000-0000622D0000}"/>
    <cellStyle name="Currency 5 2 17" xfId="6436" xr:uid="{00000000-0005-0000-0000-0000632D0000}"/>
    <cellStyle name="Currency 5 2 17 2" xfId="6437" xr:uid="{00000000-0005-0000-0000-0000642D0000}"/>
    <cellStyle name="Currency 5 2 17 2 2" xfId="6438" xr:uid="{00000000-0005-0000-0000-0000652D0000}"/>
    <cellStyle name="Currency 5 2 17 3" xfId="6439" xr:uid="{00000000-0005-0000-0000-0000662D0000}"/>
    <cellStyle name="Currency 5 2 18" xfId="6440" xr:uid="{00000000-0005-0000-0000-0000672D0000}"/>
    <cellStyle name="Currency 5 2 18 2" xfId="6441" xr:uid="{00000000-0005-0000-0000-0000682D0000}"/>
    <cellStyle name="Currency 5 2 19" xfId="6442" xr:uid="{00000000-0005-0000-0000-0000692D0000}"/>
    <cellStyle name="Currency 5 2 2" xfId="6443" xr:uid="{00000000-0005-0000-0000-00006A2D0000}"/>
    <cellStyle name="Currency 5 2 2 10" xfId="6444" xr:uid="{00000000-0005-0000-0000-00006B2D0000}"/>
    <cellStyle name="Currency 5 2 2 10 2" xfId="6445" xr:uid="{00000000-0005-0000-0000-00006C2D0000}"/>
    <cellStyle name="Currency 5 2 2 10 2 2" xfId="6446" xr:uid="{00000000-0005-0000-0000-00006D2D0000}"/>
    <cellStyle name="Currency 5 2 2 10 2 2 2" xfId="6447" xr:uid="{00000000-0005-0000-0000-00006E2D0000}"/>
    <cellStyle name="Currency 5 2 2 10 2 2 2 2" xfId="6448" xr:uid="{00000000-0005-0000-0000-00006F2D0000}"/>
    <cellStyle name="Currency 5 2 2 10 2 2 3" xfId="6449" xr:uid="{00000000-0005-0000-0000-0000702D0000}"/>
    <cellStyle name="Currency 5 2 2 10 2 2 4" xfId="6450" xr:uid="{00000000-0005-0000-0000-0000712D0000}"/>
    <cellStyle name="Currency 5 2 2 10 2 3" xfId="6451" xr:uid="{00000000-0005-0000-0000-0000722D0000}"/>
    <cellStyle name="Currency 5 2 2 10 2 3 2" xfId="6452" xr:uid="{00000000-0005-0000-0000-0000732D0000}"/>
    <cellStyle name="Currency 5 2 2 10 2 4" xfId="6453" xr:uid="{00000000-0005-0000-0000-0000742D0000}"/>
    <cellStyle name="Currency 5 2 2 10 2 5" xfId="6454" xr:uid="{00000000-0005-0000-0000-0000752D0000}"/>
    <cellStyle name="Currency 5 2 2 10 3" xfId="6455" xr:uid="{00000000-0005-0000-0000-0000762D0000}"/>
    <cellStyle name="Currency 5 2 2 11" xfId="6456" xr:uid="{00000000-0005-0000-0000-0000772D0000}"/>
    <cellStyle name="Currency 5 2 2 11 2" xfId="6457" xr:uid="{00000000-0005-0000-0000-0000782D0000}"/>
    <cellStyle name="Currency 5 2 2 11 2 2" xfId="6458" xr:uid="{00000000-0005-0000-0000-0000792D0000}"/>
    <cellStyle name="Currency 5 2 2 11 2 2 2" xfId="6459" xr:uid="{00000000-0005-0000-0000-00007A2D0000}"/>
    <cellStyle name="Currency 5 2 2 11 2 3" xfId="6460" xr:uid="{00000000-0005-0000-0000-00007B2D0000}"/>
    <cellStyle name="Currency 5 2 2 11 2 4" xfId="6461" xr:uid="{00000000-0005-0000-0000-00007C2D0000}"/>
    <cellStyle name="Currency 5 2 2 11 3" xfId="6462" xr:uid="{00000000-0005-0000-0000-00007D2D0000}"/>
    <cellStyle name="Currency 5 2 2 11 3 2" xfId="6463" xr:uid="{00000000-0005-0000-0000-00007E2D0000}"/>
    <cellStyle name="Currency 5 2 2 11 4" xfId="6464" xr:uid="{00000000-0005-0000-0000-00007F2D0000}"/>
    <cellStyle name="Currency 5 2 2 11 5" xfId="6465" xr:uid="{00000000-0005-0000-0000-0000802D0000}"/>
    <cellStyle name="Currency 5 2 2 12" xfId="6466" xr:uid="{00000000-0005-0000-0000-0000812D0000}"/>
    <cellStyle name="Currency 5 2 2 12 2" xfId="6467" xr:uid="{00000000-0005-0000-0000-0000822D0000}"/>
    <cellStyle name="Currency 5 2 2 12 2 2" xfId="6468" xr:uid="{00000000-0005-0000-0000-0000832D0000}"/>
    <cellStyle name="Currency 5 2 2 12 3" xfId="6469" xr:uid="{00000000-0005-0000-0000-0000842D0000}"/>
    <cellStyle name="Currency 5 2 2 13" xfId="6470" xr:uid="{00000000-0005-0000-0000-0000852D0000}"/>
    <cellStyle name="Currency 5 2 2 13 2" xfId="6471" xr:uid="{00000000-0005-0000-0000-0000862D0000}"/>
    <cellStyle name="Currency 5 2 2 13 2 2" xfId="6472" xr:uid="{00000000-0005-0000-0000-0000872D0000}"/>
    <cellStyle name="Currency 5 2 2 13 3" xfId="6473" xr:uid="{00000000-0005-0000-0000-0000882D0000}"/>
    <cellStyle name="Currency 5 2 2 14" xfId="6474" xr:uid="{00000000-0005-0000-0000-0000892D0000}"/>
    <cellStyle name="Currency 5 2 2 14 2" xfId="6475" xr:uid="{00000000-0005-0000-0000-00008A2D0000}"/>
    <cellStyle name="Currency 5 2 2 14 2 2" xfId="6476" xr:uid="{00000000-0005-0000-0000-00008B2D0000}"/>
    <cellStyle name="Currency 5 2 2 14 3" xfId="6477" xr:uid="{00000000-0005-0000-0000-00008C2D0000}"/>
    <cellStyle name="Currency 5 2 2 15" xfId="6478" xr:uid="{00000000-0005-0000-0000-00008D2D0000}"/>
    <cellStyle name="Currency 5 2 2 15 2" xfId="6479" xr:uid="{00000000-0005-0000-0000-00008E2D0000}"/>
    <cellStyle name="Currency 5 2 2 15 2 2" xfId="6480" xr:uid="{00000000-0005-0000-0000-00008F2D0000}"/>
    <cellStyle name="Currency 5 2 2 15 3" xfId="6481" xr:uid="{00000000-0005-0000-0000-0000902D0000}"/>
    <cellStyle name="Currency 5 2 2 16" xfId="6482" xr:uid="{00000000-0005-0000-0000-0000912D0000}"/>
    <cellStyle name="Currency 5 2 2 16 2" xfId="6483" xr:uid="{00000000-0005-0000-0000-0000922D0000}"/>
    <cellStyle name="Currency 5 2 2 16 2 2" xfId="6484" xr:uid="{00000000-0005-0000-0000-0000932D0000}"/>
    <cellStyle name="Currency 5 2 2 16 3" xfId="6485" xr:uid="{00000000-0005-0000-0000-0000942D0000}"/>
    <cellStyle name="Currency 5 2 2 17" xfId="6486" xr:uid="{00000000-0005-0000-0000-0000952D0000}"/>
    <cellStyle name="Currency 5 2 2 17 2" xfId="6487" xr:uid="{00000000-0005-0000-0000-0000962D0000}"/>
    <cellStyle name="Currency 5 2 2 18" xfId="6488" xr:uid="{00000000-0005-0000-0000-0000972D0000}"/>
    <cellStyle name="Currency 5 2 2 19" xfId="6489" xr:uid="{00000000-0005-0000-0000-0000982D0000}"/>
    <cellStyle name="Currency 5 2 2 2" xfId="6490" xr:uid="{00000000-0005-0000-0000-0000992D0000}"/>
    <cellStyle name="Currency 5 2 2 3" xfId="6491" xr:uid="{00000000-0005-0000-0000-00009A2D0000}"/>
    <cellStyle name="Currency 5 2 2 4" xfId="6492" xr:uid="{00000000-0005-0000-0000-00009B2D0000}"/>
    <cellStyle name="Currency 5 2 2 5" xfId="6493" xr:uid="{00000000-0005-0000-0000-00009C2D0000}"/>
    <cellStyle name="Currency 5 2 2 6" xfId="6494" xr:uid="{00000000-0005-0000-0000-00009D2D0000}"/>
    <cellStyle name="Currency 5 2 2 7" xfId="6495" xr:uid="{00000000-0005-0000-0000-00009E2D0000}"/>
    <cellStyle name="Currency 5 2 2 8" xfId="6496" xr:uid="{00000000-0005-0000-0000-00009F2D0000}"/>
    <cellStyle name="Currency 5 2 2 9" xfId="6497" xr:uid="{00000000-0005-0000-0000-0000A02D0000}"/>
    <cellStyle name="Currency 5 2 20" xfId="6498" xr:uid="{00000000-0005-0000-0000-0000A12D0000}"/>
    <cellStyle name="Currency 5 2 3" xfId="6499" xr:uid="{00000000-0005-0000-0000-0000A22D0000}"/>
    <cellStyle name="Currency 5 2 4" xfId="6500" xr:uid="{00000000-0005-0000-0000-0000A32D0000}"/>
    <cellStyle name="Currency 5 2 5" xfId="6501" xr:uid="{00000000-0005-0000-0000-0000A42D0000}"/>
    <cellStyle name="Currency 5 2 6" xfId="6502" xr:uid="{00000000-0005-0000-0000-0000A52D0000}"/>
    <cellStyle name="Currency 5 2 7" xfId="6503" xr:uid="{00000000-0005-0000-0000-0000A62D0000}"/>
    <cellStyle name="Currency 5 2 8" xfId="6504" xr:uid="{00000000-0005-0000-0000-0000A72D0000}"/>
    <cellStyle name="Currency 5 2 9" xfId="6505" xr:uid="{00000000-0005-0000-0000-0000A82D0000}"/>
    <cellStyle name="Currency 5 20" xfId="6506" xr:uid="{00000000-0005-0000-0000-0000A92D0000}"/>
    <cellStyle name="Currency 5 20 2" xfId="6507" xr:uid="{00000000-0005-0000-0000-0000AA2D0000}"/>
    <cellStyle name="Currency 5 21" xfId="6508" xr:uid="{00000000-0005-0000-0000-0000AB2D0000}"/>
    <cellStyle name="Currency 5 22" xfId="6509" xr:uid="{00000000-0005-0000-0000-0000AC2D0000}"/>
    <cellStyle name="Currency 5 3" xfId="6510" xr:uid="{00000000-0005-0000-0000-0000AD2D0000}"/>
    <cellStyle name="Currency 5 3 10" xfId="6511" xr:uid="{00000000-0005-0000-0000-0000AE2D0000}"/>
    <cellStyle name="Currency 5 3 10 2" xfId="6512" xr:uid="{00000000-0005-0000-0000-0000AF2D0000}"/>
    <cellStyle name="Currency 5 3 10 2 2" xfId="6513" xr:uid="{00000000-0005-0000-0000-0000B02D0000}"/>
    <cellStyle name="Currency 5 3 10 2 2 2" xfId="6514" xr:uid="{00000000-0005-0000-0000-0000B12D0000}"/>
    <cellStyle name="Currency 5 3 10 2 2 2 2" xfId="6515" xr:uid="{00000000-0005-0000-0000-0000B22D0000}"/>
    <cellStyle name="Currency 5 3 10 2 2 3" xfId="6516" xr:uid="{00000000-0005-0000-0000-0000B32D0000}"/>
    <cellStyle name="Currency 5 3 10 2 2 4" xfId="6517" xr:uid="{00000000-0005-0000-0000-0000B42D0000}"/>
    <cellStyle name="Currency 5 3 10 2 3" xfId="6518" xr:uid="{00000000-0005-0000-0000-0000B52D0000}"/>
    <cellStyle name="Currency 5 3 10 2 3 2" xfId="6519" xr:uid="{00000000-0005-0000-0000-0000B62D0000}"/>
    <cellStyle name="Currency 5 3 10 2 4" xfId="6520" xr:uid="{00000000-0005-0000-0000-0000B72D0000}"/>
    <cellStyle name="Currency 5 3 10 2 5" xfId="6521" xr:uid="{00000000-0005-0000-0000-0000B82D0000}"/>
    <cellStyle name="Currency 5 3 10 3" xfId="6522" xr:uid="{00000000-0005-0000-0000-0000B92D0000}"/>
    <cellStyle name="Currency 5 3 11" xfId="6523" xr:uid="{00000000-0005-0000-0000-0000BA2D0000}"/>
    <cellStyle name="Currency 5 3 11 2" xfId="6524" xr:uid="{00000000-0005-0000-0000-0000BB2D0000}"/>
    <cellStyle name="Currency 5 3 11 2 2" xfId="6525" xr:uid="{00000000-0005-0000-0000-0000BC2D0000}"/>
    <cellStyle name="Currency 5 3 11 2 2 2" xfId="6526" xr:uid="{00000000-0005-0000-0000-0000BD2D0000}"/>
    <cellStyle name="Currency 5 3 11 2 3" xfId="6527" xr:uid="{00000000-0005-0000-0000-0000BE2D0000}"/>
    <cellStyle name="Currency 5 3 11 2 4" xfId="6528" xr:uid="{00000000-0005-0000-0000-0000BF2D0000}"/>
    <cellStyle name="Currency 5 3 11 3" xfId="6529" xr:uid="{00000000-0005-0000-0000-0000C02D0000}"/>
    <cellStyle name="Currency 5 3 11 3 2" xfId="6530" xr:uid="{00000000-0005-0000-0000-0000C12D0000}"/>
    <cellStyle name="Currency 5 3 11 4" xfId="6531" xr:uid="{00000000-0005-0000-0000-0000C22D0000}"/>
    <cellStyle name="Currency 5 3 11 5" xfId="6532" xr:uid="{00000000-0005-0000-0000-0000C32D0000}"/>
    <cellStyle name="Currency 5 3 12" xfId="6533" xr:uid="{00000000-0005-0000-0000-0000C42D0000}"/>
    <cellStyle name="Currency 5 3 12 2" xfId="6534" xr:uid="{00000000-0005-0000-0000-0000C52D0000}"/>
    <cellStyle name="Currency 5 3 12 2 2" xfId="6535" xr:uid="{00000000-0005-0000-0000-0000C62D0000}"/>
    <cellStyle name="Currency 5 3 12 3" xfId="6536" xr:uid="{00000000-0005-0000-0000-0000C72D0000}"/>
    <cellStyle name="Currency 5 3 13" xfId="6537" xr:uid="{00000000-0005-0000-0000-0000C82D0000}"/>
    <cellStyle name="Currency 5 3 13 2" xfId="6538" xr:uid="{00000000-0005-0000-0000-0000C92D0000}"/>
    <cellStyle name="Currency 5 3 13 2 2" xfId="6539" xr:uid="{00000000-0005-0000-0000-0000CA2D0000}"/>
    <cellStyle name="Currency 5 3 13 3" xfId="6540" xr:uid="{00000000-0005-0000-0000-0000CB2D0000}"/>
    <cellStyle name="Currency 5 3 14" xfId="6541" xr:uid="{00000000-0005-0000-0000-0000CC2D0000}"/>
    <cellStyle name="Currency 5 3 14 2" xfId="6542" xr:uid="{00000000-0005-0000-0000-0000CD2D0000}"/>
    <cellStyle name="Currency 5 3 14 2 2" xfId="6543" xr:uid="{00000000-0005-0000-0000-0000CE2D0000}"/>
    <cellStyle name="Currency 5 3 14 3" xfId="6544" xr:uid="{00000000-0005-0000-0000-0000CF2D0000}"/>
    <cellStyle name="Currency 5 3 15" xfId="6545" xr:uid="{00000000-0005-0000-0000-0000D02D0000}"/>
    <cellStyle name="Currency 5 3 15 2" xfId="6546" xr:uid="{00000000-0005-0000-0000-0000D12D0000}"/>
    <cellStyle name="Currency 5 3 15 2 2" xfId="6547" xr:uid="{00000000-0005-0000-0000-0000D22D0000}"/>
    <cellStyle name="Currency 5 3 15 3" xfId="6548" xr:uid="{00000000-0005-0000-0000-0000D32D0000}"/>
    <cellStyle name="Currency 5 3 16" xfId="6549" xr:uid="{00000000-0005-0000-0000-0000D42D0000}"/>
    <cellStyle name="Currency 5 3 16 2" xfId="6550" xr:uid="{00000000-0005-0000-0000-0000D52D0000}"/>
    <cellStyle name="Currency 5 3 16 2 2" xfId="6551" xr:uid="{00000000-0005-0000-0000-0000D62D0000}"/>
    <cellStyle name="Currency 5 3 16 3" xfId="6552" xr:uid="{00000000-0005-0000-0000-0000D72D0000}"/>
    <cellStyle name="Currency 5 3 17" xfId="6553" xr:uid="{00000000-0005-0000-0000-0000D82D0000}"/>
    <cellStyle name="Currency 5 3 17 2" xfId="6554" xr:uid="{00000000-0005-0000-0000-0000D92D0000}"/>
    <cellStyle name="Currency 5 3 18" xfId="6555" xr:uid="{00000000-0005-0000-0000-0000DA2D0000}"/>
    <cellStyle name="Currency 5 3 19" xfId="6556" xr:uid="{00000000-0005-0000-0000-0000DB2D0000}"/>
    <cellStyle name="Currency 5 3 2" xfId="6557" xr:uid="{00000000-0005-0000-0000-0000DC2D0000}"/>
    <cellStyle name="Currency 5 3 20" xfId="6558" xr:uid="{00000000-0005-0000-0000-0000DD2D0000}"/>
    <cellStyle name="Currency 5 3 21" xfId="6559" xr:uid="{00000000-0005-0000-0000-0000DE2D0000}"/>
    <cellStyle name="Currency 5 3 22" xfId="6560" xr:uid="{00000000-0005-0000-0000-0000DF2D0000}"/>
    <cellStyle name="Currency 5 3 3" xfId="6561" xr:uid="{00000000-0005-0000-0000-0000E02D0000}"/>
    <cellStyle name="Currency 5 3 4" xfId="6562" xr:uid="{00000000-0005-0000-0000-0000E12D0000}"/>
    <cellStyle name="Currency 5 3 5" xfId="6563" xr:uid="{00000000-0005-0000-0000-0000E22D0000}"/>
    <cellStyle name="Currency 5 3 6" xfId="6564" xr:uid="{00000000-0005-0000-0000-0000E32D0000}"/>
    <cellStyle name="Currency 5 3 7" xfId="6565" xr:uid="{00000000-0005-0000-0000-0000E42D0000}"/>
    <cellStyle name="Currency 5 3 8" xfId="6566" xr:uid="{00000000-0005-0000-0000-0000E52D0000}"/>
    <cellStyle name="Currency 5 3 9" xfId="6567" xr:uid="{00000000-0005-0000-0000-0000E62D0000}"/>
    <cellStyle name="Currency 5 4" xfId="6568" xr:uid="{00000000-0005-0000-0000-0000E72D0000}"/>
    <cellStyle name="Currency 5 4 10" xfId="6569" xr:uid="{00000000-0005-0000-0000-0000E82D0000}"/>
    <cellStyle name="Currency 5 4 10 2" xfId="6570" xr:uid="{00000000-0005-0000-0000-0000E92D0000}"/>
    <cellStyle name="Currency 5 4 10 2 2" xfId="6571" xr:uid="{00000000-0005-0000-0000-0000EA2D0000}"/>
    <cellStyle name="Currency 5 4 10 2 2 2" xfId="6572" xr:uid="{00000000-0005-0000-0000-0000EB2D0000}"/>
    <cellStyle name="Currency 5 4 10 2 2 2 2" xfId="6573" xr:uid="{00000000-0005-0000-0000-0000EC2D0000}"/>
    <cellStyle name="Currency 5 4 10 2 2 3" xfId="6574" xr:uid="{00000000-0005-0000-0000-0000ED2D0000}"/>
    <cellStyle name="Currency 5 4 10 2 2 4" xfId="6575" xr:uid="{00000000-0005-0000-0000-0000EE2D0000}"/>
    <cellStyle name="Currency 5 4 10 2 3" xfId="6576" xr:uid="{00000000-0005-0000-0000-0000EF2D0000}"/>
    <cellStyle name="Currency 5 4 10 2 3 2" xfId="6577" xr:uid="{00000000-0005-0000-0000-0000F02D0000}"/>
    <cellStyle name="Currency 5 4 10 2 4" xfId="6578" xr:uid="{00000000-0005-0000-0000-0000F12D0000}"/>
    <cellStyle name="Currency 5 4 10 2 5" xfId="6579" xr:uid="{00000000-0005-0000-0000-0000F22D0000}"/>
    <cellStyle name="Currency 5 4 10 3" xfId="6580" xr:uid="{00000000-0005-0000-0000-0000F32D0000}"/>
    <cellStyle name="Currency 5 4 11" xfId="6581" xr:uid="{00000000-0005-0000-0000-0000F42D0000}"/>
    <cellStyle name="Currency 5 4 11 2" xfId="6582" xr:uid="{00000000-0005-0000-0000-0000F52D0000}"/>
    <cellStyle name="Currency 5 4 11 2 2" xfId="6583" xr:uid="{00000000-0005-0000-0000-0000F62D0000}"/>
    <cellStyle name="Currency 5 4 11 2 2 2" xfId="6584" xr:uid="{00000000-0005-0000-0000-0000F72D0000}"/>
    <cellStyle name="Currency 5 4 11 2 3" xfId="6585" xr:uid="{00000000-0005-0000-0000-0000F82D0000}"/>
    <cellStyle name="Currency 5 4 11 2 4" xfId="6586" xr:uid="{00000000-0005-0000-0000-0000F92D0000}"/>
    <cellStyle name="Currency 5 4 11 3" xfId="6587" xr:uid="{00000000-0005-0000-0000-0000FA2D0000}"/>
    <cellStyle name="Currency 5 4 11 3 2" xfId="6588" xr:uid="{00000000-0005-0000-0000-0000FB2D0000}"/>
    <cellStyle name="Currency 5 4 11 4" xfId="6589" xr:uid="{00000000-0005-0000-0000-0000FC2D0000}"/>
    <cellStyle name="Currency 5 4 11 5" xfId="6590" xr:uid="{00000000-0005-0000-0000-0000FD2D0000}"/>
    <cellStyle name="Currency 5 4 12" xfId="6591" xr:uid="{00000000-0005-0000-0000-0000FE2D0000}"/>
    <cellStyle name="Currency 5 4 12 2" xfId="6592" xr:uid="{00000000-0005-0000-0000-0000FF2D0000}"/>
    <cellStyle name="Currency 5 4 12 2 2" xfId="6593" xr:uid="{00000000-0005-0000-0000-0000002E0000}"/>
    <cellStyle name="Currency 5 4 12 3" xfId="6594" xr:uid="{00000000-0005-0000-0000-0000012E0000}"/>
    <cellStyle name="Currency 5 4 13" xfId="6595" xr:uid="{00000000-0005-0000-0000-0000022E0000}"/>
    <cellStyle name="Currency 5 4 13 2" xfId="6596" xr:uid="{00000000-0005-0000-0000-0000032E0000}"/>
    <cellStyle name="Currency 5 4 13 2 2" xfId="6597" xr:uid="{00000000-0005-0000-0000-0000042E0000}"/>
    <cellStyle name="Currency 5 4 13 3" xfId="6598" xr:uid="{00000000-0005-0000-0000-0000052E0000}"/>
    <cellStyle name="Currency 5 4 14" xfId="6599" xr:uid="{00000000-0005-0000-0000-0000062E0000}"/>
    <cellStyle name="Currency 5 4 14 2" xfId="6600" xr:uid="{00000000-0005-0000-0000-0000072E0000}"/>
    <cellStyle name="Currency 5 4 14 2 2" xfId="6601" xr:uid="{00000000-0005-0000-0000-0000082E0000}"/>
    <cellStyle name="Currency 5 4 14 3" xfId="6602" xr:uid="{00000000-0005-0000-0000-0000092E0000}"/>
    <cellStyle name="Currency 5 4 15" xfId="6603" xr:uid="{00000000-0005-0000-0000-00000A2E0000}"/>
    <cellStyle name="Currency 5 4 15 2" xfId="6604" xr:uid="{00000000-0005-0000-0000-00000B2E0000}"/>
    <cellStyle name="Currency 5 4 15 2 2" xfId="6605" xr:uid="{00000000-0005-0000-0000-00000C2E0000}"/>
    <cellStyle name="Currency 5 4 15 3" xfId="6606" xr:uid="{00000000-0005-0000-0000-00000D2E0000}"/>
    <cellStyle name="Currency 5 4 16" xfId="6607" xr:uid="{00000000-0005-0000-0000-00000E2E0000}"/>
    <cellStyle name="Currency 5 4 16 2" xfId="6608" xr:uid="{00000000-0005-0000-0000-00000F2E0000}"/>
    <cellStyle name="Currency 5 4 16 2 2" xfId="6609" xr:uid="{00000000-0005-0000-0000-0000102E0000}"/>
    <cellStyle name="Currency 5 4 16 3" xfId="6610" xr:uid="{00000000-0005-0000-0000-0000112E0000}"/>
    <cellStyle name="Currency 5 4 17" xfId="6611" xr:uid="{00000000-0005-0000-0000-0000122E0000}"/>
    <cellStyle name="Currency 5 4 17 2" xfId="6612" xr:uid="{00000000-0005-0000-0000-0000132E0000}"/>
    <cellStyle name="Currency 5 4 18" xfId="6613" xr:uid="{00000000-0005-0000-0000-0000142E0000}"/>
    <cellStyle name="Currency 5 4 19" xfId="6614" xr:uid="{00000000-0005-0000-0000-0000152E0000}"/>
    <cellStyle name="Currency 5 4 2" xfId="6615" xr:uid="{00000000-0005-0000-0000-0000162E0000}"/>
    <cellStyle name="Currency 5 4 3" xfId="6616" xr:uid="{00000000-0005-0000-0000-0000172E0000}"/>
    <cellStyle name="Currency 5 4 4" xfId="6617" xr:uid="{00000000-0005-0000-0000-0000182E0000}"/>
    <cellStyle name="Currency 5 4 5" xfId="6618" xr:uid="{00000000-0005-0000-0000-0000192E0000}"/>
    <cellStyle name="Currency 5 4 6" xfId="6619" xr:uid="{00000000-0005-0000-0000-00001A2E0000}"/>
    <cellStyle name="Currency 5 4 7" xfId="6620" xr:uid="{00000000-0005-0000-0000-00001B2E0000}"/>
    <cellStyle name="Currency 5 4 8" xfId="6621" xr:uid="{00000000-0005-0000-0000-00001C2E0000}"/>
    <cellStyle name="Currency 5 4 9" xfId="6622" xr:uid="{00000000-0005-0000-0000-00001D2E0000}"/>
    <cellStyle name="Currency 5 5" xfId="6623" xr:uid="{00000000-0005-0000-0000-00001E2E0000}"/>
    <cellStyle name="Currency 5 6" xfId="6624" xr:uid="{00000000-0005-0000-0000-00001F2E0000}"/>
    <cellStyle name="Currency 5 7" xfId="6625" xr:uid="{00000000-0005-0000-0000-0000202E0000}"/>
    <cellStyle name="Currency 5 8" xfId="6626" xr:uid="{00000000-0005-0000-0000-0000212E0000}"/>
    <cellStyle name="Currency 5 9" xfId="6627" xr:uid="{00000000-0005-0000-0000-0000222E0000}"/>
    <cellStyle name="Currency 6" xfId="800" xr:uid="{00000000-0005-0000-0000-0000232E0000}"/>
    <cellStyle name="Currency 6 2" xfId="6628" xr:uid="{00000000-0005-0000-0000-0000242E0000}"/>
    <cellStyle name="Currency 6 3" xfId="6629" xr:uid="{00000000-0005-0000-0000-0000252E0000}"/>
    <cellStyle name="Currency 6 3 2" xfId="6630" xr:uid="{00000000-0005-0000-0000-0000262E0000}"/>
    <cellStyle name="Currency 6 4" xfId="6631" xr:uid="{00000000-0005-0000-0000-0000272E0000}"/>
    <cellStyle name="Currency 6 5" xfId="6632" xr:uid="{00000000-0005-0000-0000-0000282E0000}"/>
    <cellStyle name="Currency 7" xfId="801" xr:uid="{00000000-0005-0000-0000-0000292E0000}"/>
    <cellStyle name="Currency 7 10" xfId="6633" xr:uid="{00000000-0005-0000-0000-00002A2E0000}"/>
    <cellStyle name="Currency 7 11" xfId="6634" xr:uid="{00000000-0005-0000-0000-00002B2E0000}"/>
    <cellStyle name="Currency 7 12" xfId="6635" xr:uid="{00000000-0005-0000-0000-00002C2E0000}"/>
    <cellStyle name="Currency 7 12 2" xfId="6636" xr:uid="{00000000-0005-0000-0000-00002D2E0000}"/>
    <cellStyle name="Currency 7 12 2 2" xfId="6637" xr:uid="{00000000-0005-0000-0000-00002E2E0000}"/>
    <cellStyle name="Currency 7 12 2 2 2" xfId="6638" xr:uid="{00000000-0005-0000-0000-00002F2E0000}"/>
    <cellStyle name="Currency 7 12 2 2 2 2" xfId="6639" xr:uid="{00000000-0005-0000-0000-0000302E0000}"/>
    <cellStyle name="Currency 7 12 2 2 3" xfId="6640" xr:uid="{00000000-0005-0000-0000-0000312E0000}"/>
    <cellStyle name="Currency 7 12 2 2 4" xfId="6641" xr:uid="{00000000-0005-0000-0000-0000322E0000}"/>
    <cellStyle name="Currency 7 12 2 3" xfId="6642" xr:uid="{00000000-0005-0000-0000-0000332E0000}"/>
    <cellStyle name="Currency 7 12 2 3 2" xfId="6643" xr:uid="{00000000-0005-0000-0000-0000342E0000}"/>
    <cellStyle name="Currency 7 12 2 4" xfId="6644" xr:uid="{00000000-0005-0000-0000-0000352E0000}"/>
    <cellStyle name="Currency 7 12 2 5" xfId="6645" xr:uid="{00000000-0005-0000-0000-0000362E0000}"/>
    <cellStyle name="Currency 7 12 3" xfId="6646" xr:uid="{00000000-0005-0000-0000-0000372E0000}"/>
    <cellStyle name="Currency 7 13" xfId="6647" xr:uid="{00000000-0005-0000-0000-0000382E0000}"/>
    <cellStyle name="Currency 7 13 2" xfId="6648" xr:uid="{00000000-0005-0000-0000-0000392E0000}"/>
    <cellStyle name="Currency 7 13 2 2" xfId="6649" xr:uid="{00000000-0005-0000-0000-00003A2E0000}"/>
    <cellStyle name="Currency 7 13 2 2 2" xfId="6650" xr:uid="{00000000-0005-0000-0000-00003B2E0000}"/>
    <cellStyle name="Currency 7 13 2 3" xfId="6651" xr:uid="{00000000-0005-0000-0000-00003C2E0000}"/>
    <cellStyle name="Currency 7 13 2 4" xfId="6652" xr:uid="{00000000-0005-0000-0000-00003D2E0000}"/>
    <cellStyle name="Currency 7 13 3" xfId="6653" xr:uid="{00000000-0005-0000-0000-00003E2E0000}"/>
    <cellStyle name="Currency 7 13 3 2" xfId="6654" xr:uid="{00000000-0005-0000-0000-00003F2E0000}"/>
    <cellStyle name="Currency 7 13 4" xfId="6655" xr:uid="{00000000-0005-0000-0000-0000402E0000}"/>
    <cellStyle name="Currency 7 13 5" xfId="6656" xr:uid="{00000000-0005-0000-0000-0000412E0000}"/>
    <cellStyle name="Currency 7 14" xfId="6657" xr:uid="{00000000-0005-0000-0000-0000422E0000}"/>
    <cellStyle name="Currency 7 14 2" xfId="6658" xr:uid="{00000000-0005-0000-0000-0000432E0000}"/>
    <cellStyle name="Currency 7 14 2 2" xfId="6659" xr:uid="{00000000-0005-0000-0000-0000442E0000}"/>
    <cellStyle name="Currency 7 14 3" xfId="6660" xr:uid="{00000000-0005-0000-0000-0000452E0000}"/>
    <cellStyle name="Currency 7 15" xfId="6661" xr:uid="{00000000-0005-0000-0000-0000462E0000}"/>
    <cellStyle name="Currency 7 15 2" xfId="6662" xr:uid="{00000000-0005-0000-0000-0000472E0000}"/>
    <cellStyle name="Currency 7 15 2 2" xfId="6663" xr:uid="{00000000-0005-0000-0000-0000482E0000}"/>
    <cellStyle name="Currency 7 15 3" xfId="6664" xr:uid="{00000000-0005-0000-0000-0000492E0000}"/>
    <cellStyle name="Currency 7 16" xfId="6665" xr:uid="{00000000-0005-0000-0000-00004A2E0000}"/>
    <cellStyle name="Currency 7 16 2" xfId="6666" xr:uid="{00000000-0005-0000-0000-00004B2E0000}"/>
    <cellStyle name="Currency 7 16 2 2" xfId="6667" xr:uid="{00000000-0005-0000-0000-00004C2E0000}"/>
    <cellStyle name="Currency 7 16 3" xfId="6668" xr:uid="{00000000-0005-0000-0000-00004D2E0000}"/>
    <cellStyle name="Currency 7 17" xfId="6669" xr:uid="{00000000-0005-0000-0000-00004E2E0000}"/>
    <cellStyle name="Currency 7 17 2" xfId="6670" xr:uid="{00000000-0005-0000-0000-00004F2E0000}"/>
    <cellStyle name="Currency 7 17 2 2" xfId="6671" xr:uid="{00000000-0005-0000-0000-0000502E0000}"/>
    <cellStyle name="Currency 7 17 3" xfId="6672" xr:uid="{00000000-0005-0000-0000-0000512E0000}"/>
    <cellStyle name="Currency 7 18" xfId="6673" xr:uid="{00000000-0005-0000-0000-0000522E0000}"/>
    <cellStyle name="Currency 7 18 2" xfId="6674" xr:uid="{00000000-0005-0000-0000-0000532E0000}"/>
    <cellStyle name="Currency 7 18 2 2" xfId="6675" xr:uid="{00000000-0005-0000-0000-0000542E0000}"/>
    <cellStyle name="Currency 7 18 3" xfId="6676" xr:uid="{00000000-0005-0000-0000-0000552E0000}"/>
    <cellStyle name="Currency 7 19" xfId="6677" xr:uid="{00000000-0005-0000-0000-0000562E0000}"/>
    <cellStyle name="Currency 7 19 2" xfId="6678" xr:uid="{00000000-0005-0000-0000-0000572E0000}"/>
    <cellStyle name="Currency 7 2" xfId="6679" xr:uid="{00000000-0005-0000-0000-0000582E0000}"/>
    <cellStyle name="Currency 7 20" xfId="6680" xr:uid="{00000000-0005-0000-0000-0000592E0000}"/>
    <cellStyle name="Currency 7 21" xfId="6681" xr:uid="{00000000-0005-0000-0000-00005A2E0000}"/>
    <cellStyle name="Currency 7 3" xfId="6682" xr:uid="{00000000-0005-0000-0000-00005B2E0000}"/>
    <cellStyle name="Currency 7 3 10" xfId="6683" xr:uid="{00000000-0005-0000-0000-00005C2E0000}"/>
    <cellStyle name="Currency 7 3 10 2" xfId="6684" xr:uid="{00000000-0005-0000-0000-00005D2E0000}"/>
    <cellStyle name="Currency 7 3 10 2 2" xfId="6685" xr:uid="{00000000-0005-0000-0000-00005E2E0000}"/>
    <cellStyle name="Currency 7 3 10 2 2 2" xfId="6686" xr:uid="{00000000-0005-0000-0000-00005F2E0000}"/>
    <cellStyle name="Currency 7 3 10 2 2 2 2" xfId="6687" xr:uid="{00000000-0005-0000-0000-0000602E0000}"/>
    <cellStyle name="Currency 7 3 10 2 2 3" xfId="6688" xr:uid="{00000000-0005-0000-0000-0000612E0000}"/>
    <cellStyle name="Currency 7 3 10 2 2 4" xfId="6689" xr:uid="{00000000-0005-0000-0000-0000622E0000}"/>
    <cellStyle name="Currency 7 3 10 2 3" xfId="6690" xr:uid="{00000000-0005-0000-0000-0000632E0000}"/>
    <cellStyle name="Currency 7 3 10 2 3 2" xfId="6691" xr:uid="{00000000-0005-0000-0000-0000642E0000}"/>
    <cellStyle name="Currency 7 3 10 2 4" xfId="6692" xr:uid="{00000000-0005-0000-0000-0000652E0000}"/>
    <cellStyle name="Currency 7 3 10 2 5" xfId="6693" xr:uid="{00000000-0005-0000-0000-0000662E0000}"/>
    <cellStyle name="Currency 7 3 10 3" xfId="6694" xr:uid="{00000000-0005-0000-0000-0000672E0000}"/>
    <cellStyle name="Currency 7 3 11" xfId="6695" xr:uid="{00000000-0005-0000-0000-0000682E0000}"/>
    <cellStyle name="Currency 7 3 11 2" xfId="6696" xr:uid="{00000000-0005-0000-0000-0000692E0000}"/>
    <cellStyle name="Currency 7 3 11 2 2" xfId="6697" xr:uid="{00000000-0005-0000-0000-00006A2E0000}"/>
    <cellStyle name="Currency 7 3 11 2 2 2" xfId="6698" xr:uid="{00000000-0005-0000-0000-00006B2E0000}"/>
    <cellStyle name="Currency 7 3 11 2 3" xfId="6699" xr:uid="{00000000-0005-0000-0000-00006C2E0000}"/>
    <cellStyle name="Currency 7 3 11 2 4" xfId="6700" xr:uid="{00000000-0005-0000-0000-00006D2E0000}"/>
    <cellStyle name="Currency 7 3 11 3" xfId="6701" xr:uid="{00000000-0005-0000-0000-00006E2E0000}"/>
    <cellStyle name="Currency 7 3 11 3 2" xfId="6702" xr:uid="{00000000-0005-0000-0000-00006F2E0000}"/>
    <cellStyle name="Currency 7 3 11 4" xfId="6703" xr:uid="{00000000-0005-0000-0000-0000702E0000}"/>
    <cellStyle name="Currency 7 3 11 5" xfId="6704" xr:uid="{00000000-0005-0000-0000-0000712E0000}"/>
    <cellStyle name="Currency 7 3 12" xfId="6705" xr:uid="{00000000-0005-0000-0000-0000722E0000}"/>
    <cellStyle name="Currency 7 3 12 2" xfId="6706" xr:uid="{00000000-0005-0000-0000-0000732E0000}"/>
    <cellStyle name="Currency 7 3 12 2 2" xfId="6707" xr:uid="{00000000-0005-0000-0000-0000742E0000}"/>
    <cellStyle name="Currency 7 3 12 3" xfId="6708" xr:uid="{00000000-0005-0000-0000-0000752E0000}"/>
    <cellStyle name="Currency 7 3 13" xfId="6709" xr:uid="{00000000-0005-0000-0000-0000762E0000}"/>
    <cellStyle name="Currency 7 3 13 2" xfId="6710" xr:uid="{00000000-0005-0000-0000-0000772E0000}"/>
    <cellStyle name="Currency 7 3 13 2 2" xfId="6711" xr:uid="{00000000-0005-0000-0000-0000782E0000}"/>
    <cellStyle name="Currency 7 3 13 3" xfId="6712" xr:uid="{00000000-0005-0000-0000-0000792E0000}"/>
    <cellStyle name="Currency 7 3 14" xfId="6713" xr:uid="{00000000-0005-0000-0000-00007A2E0000}"/>
    <cellStyle name="Currency 7 3 14 2" xfId="6714" xr:uid="{00000000-0005-0000-0000-00007B2E0000}"/>
    <cellStyle name="Currency 7 3 14 2 2" xfId="6715" xr:uid="{00000000-0005-0000-0000-00007C2E0000}"/>
    <cellStyle name="Currency 7 3 14 3" xfId="6716" xr:uid="{00000000-0005-0000-0000-00007D2E0000}"/>
    <cellStyle name="Currency 7 3 15" xfId="6717" xr:uid="{00000000-0005-0000-0000-00007E2E0000}"/>
    <cellStyle name="Currency 7 3 15 2" xfId="6718" xr:uid="{00000000-0005-0000-0000-00007F2E0000}"/>
    <cellStyle name="Currency 7 3 15 2 2" xfId="6719" xr:uid="{00000000-0005-0000-0000-0000802E0000}"/>
    <cellStyle name="Currency 7 3 15 3" xfId="6720" xr:uid="{00000000-0005-0000-0000-0000812E0000}"/>
    <cellStyle name="Currency 7 3 16" xfId="6721" xr:uid="{00000000-0005-0000-0000-0000822E0000}"/>
    <cellStyle name="Currency 7 3 16 2" xfId="6722" xr:uid="{00000000-0005-0000-0000-0000832E0000}"/>
    <cellStyle name="Currency 7 3 16 2 2" xfId="6723" xr:uid="{00000000-0005-0000-0000-0000842E0000}"/>
    <cellStyle name="Currency 7 3 16 3" xfId="6724" xr:uid="{00000000-0005-0000-0000-0000852E0000}"/>
    <cellStyle name="Currency 7 3 17" xfId="6725" xr:uid="{00000000-0005-0000-0000-0000862E0000}"/>
    <cellStyle name="Currency 7 3 17 2" xfId="6726" xr:uid="{00000000-0005-0000-0000-0000872E0000}"/>
    <cellStyle name="Currency 7 3 18" xfId="6727" xr:uid="{00000000-0005-0000-0000-0000882E0000}"/>
    <cellStyle name="Currency 7 3 19" xfId="6728" xr:uid="{00000000-0005-0000-0000-0000892E0000}"/>
    <cellStyle name="Currency 7 3 2" xfId="6729" xr:uid="{00000000-0005-0000-0000-00008A2E0000}"/>
    <cellStyle name="Currency 7 3 3" xfId="6730" xr:uid="{00000000-0005-0000-0000-00008B2E0000}"/>
    <cellStyle name="Currency 7 3 4" xfId="6731" xr:uid="{00000000-0005-0000-0000-00008C2E0000}"/>
    <cellStyle name="Currency 7 3 5" xfId="6732" xr:uid="{00000000-0005-0000-0000-00008D2E0000}"/>
    <cellStyle name="Currency 7 3 6" xfId="6733" xr:uid="{00000000-0005-0000-0000-00008E2E0000}"/>
    <cellStyle name="Currency 7 3 7" xfId="6734" xr:uid="{00000000-0005-0000-0000-00008F2E0000}"/>
    <cellStyle name="Currency 7 3 8" xfId="6735" xr:uid="{00000000-0005-0000-0000-0000902E0000}"/>
    <cellStyle name="Currency 7 3 9" xfId="6736" xr:uid="{00000000-0005-0000-0000-0000912E0000}"/>
    <cellStyle name="Currency 7 4" xfId="6737" xr:uid="{00000000-0005-0000-0000-0000922E0000}"/>
    <cellStyle name="Currency 7 4 2" xfId="6738" xr:uid="{00000000-0005-0000-0000-0000932E0000}"/>
    <cellStyle name="Currency 7 5" xfId="6739" xr:uid="{00000000-0005-0000-0000-0000942E0000}"/>
    <cellStyle name="Currency 7 6" xfId="6740" xr:uid="{00000000-0005-0000-0000-0000952E0000}"/>
    <cellStyle name="Currency 7 7" xfId="6741" xr:uid="{00000000-0005-0000-0000-0000962E0000}"/>
    <cellStyle name="Currency 7 8" xfId="6742" xr:uid="{00000000-0005-0000-0000-0000972E0000}"/>
    <cellStyle name="Currency 7 9" xfId="6743" xr:uid="{00000000-0005-0000-0000-0000982E0000}"/>
    <cellStyle name="Currency 8" xfId="802" xr:uid="{00000000-0005-0000-0000-0000992E0000}"/>
    <cellStyle name="Currency 8 10" xfId="6744" xr:uid="{00000000-0005-0000-0000-00009A2E0000}"/>
    <cellStyle name="Currency 8 10 2" xfId="6745" xr:uid="{00000000-0005-0000-0000-00009B2E0000}"/>
    <cellStyle name="Currency 8 10 2 2" xfId="6746" xr:uid="{00000000-0005-0000-0000-00009C2E0000}"/>
    <cellStyle name="Currency 8 10 2 2 2" xfId="6747" xr:uid="{00000000-0005-0000-0000-00009D2E0000}"/>
    <cellStyle name="Currency 8 10 2 2 2 2" xfId="6748" xr:uid="{00000000-0005-0000-0000-00009E2E0000}"/>
    <cellStyle name="Currency 8 10 2 2 3" xfId="6749" xr:uid="{00000000-0005-0000-0000-00009F2E0000}"/>
    <cellStyle name="Currency 8 10 2 2 4" xfId="6750" xr:uid="{00000000-0005-0000-0000-0000A02E0000}"/>
    <cellStyle name="Currency 8 10 2 3" xfId="6751" xr:uid="{00000000-0005-0000-0000-0000A12E0000}"/>
    <cellStyle name="Currency 8 10 2 3 2" xfId="6752" xr:uid="{00000000-0005-0000-0000-0000A22E0000}"/>
    <cellStyle name="Currency 8 10 2 4" xfId="6753" xr:uid="{00000000-0005-0000-0000-0000A32E0000}"/>
    <cellStyle name="Currency 8 10 2 5" xfId="6754" xr:uid="{00000000-0005-0000-0000-0000A42E0000}"/>
    <cellStyle name="Currency 8 10 3" xfId="6755" xr:uid="{00000000-0005-0000-0000-0000A52E0000}"/>
    <cellStyle name="Currency 8 11" xfId="6756" xr:uid="{00000000-0005-0000-0000-0000A62E0000}"/>
    <cellStyle name="Currency 8 11 2" xfId="6757" xr:uid="{00000000-0005-0000-0000-0000A72E0000}"/>
    <cellStyle name="Currency 8 11 2 2" xfId="6758" xr:uid="{00000000-0005-0000-0000-0000A82E0000}"/>
    <cellStyle name="Currency 8 11 2 2 2" xfId="6759" xr:uid="{00000000-0005-0000-0000-0000A92E0000}"/>
    <cellStyle name="Currency 8 11 2 3" xfId="6760" xr:uid="{00000000-0005-0000-0000-0000AA2E0000}"/>
    <cellStyle name="Currency 8 11 2 4" xfId="6761" xr:uid="{00000000-0005-0000-0000-0000AB2E0000}"/>
    <cellStyle name="Currency 8 11 3" xfId="6762" xr:uid="{00000000-0005-0000-0000-0000AC2E0000}"/>
    <cellStyle name="Currency 8 11 3 2" xfId="6763" xr:uid="{00000000-0005-0000-0000-0000AD2E0000}"/>
    <cellStyle name="Currency 8 11 4" xfId="6764" xr:uid="{00000000-0005-0000-0000-0000AE2E0000}"/>
    <cellStyle name="Currency 8 11 5" xfId="6765" xr:uid="{00000000-0005-0000-0000-0000AF2E0000}"/>
    <cellStyle name="Currency 8 12" xfId="6766" xr:uid="{00000000-0005-0000-0000-0000B02E0000}"/>
    <cellStyle name="Currency 8 12 2" xfId="6767" xr:uid="{00000000-0005-0000-0000-0000B12E0000}"/>
    <cellStyle name="Currency 8 12 2 2" xfId="6768" xr:uid="{00000000-0005-0000-0000-0000B22E0000}"/>
    <cellStyle name="Currency 8 12 3" xfId="6769" xr:uid="{00000000-0005-0000-0000-0000B32E0000}"/>
    <cellStyle name="Currency 8 13" xfId="6770" xr:uid="{00000000-0005-0000-0000-0000B42E0000}"/>
    <cellStyle name="Currency 8 13 2" xfId="6771" xr:uid="{00000000-0005-0000-0000-0000B52E0000}"/>
    <cellStyle name="Currency 8 13 2 2" xfId="6772" xr:uid="{00000000-0005-0000-0000-0000B62E0000}"/>
    <cellStyle name="Currency 8 13 3" xfId="6773" xr:uid="{00000000-0005-0000-0000-0000B72E0000}"/>
    <cellStyle name="Currency 8 14" xfId="6774" xr:uid="{00000000-0005-0000-0000-0000B82E0000}"/>
    <cellStyle name="Currency 8 14 2" xfId="6775" xr:uid="{00000000-0005-0000-0000-0000B92E0000}"/>
    <cellStyle name="Currency 8 14 2 2" xfId="6776" xr:uid="{00000000-0005-0000-0000-0000BA2E0000}"/>
    <cellStyle name="Currency 8 14 3" xfId="6777" xr:uid="{00000000-0005-0000-0000-0000BB2E0000}"/>
    <cellStyle name="Currency 8 15" xfId="6778" xr:uid="{00000000-0005-0000-0000-0000BC2E0000}"/>
    <cellStyle name="Currency 8 15 2" xfId="6779" xr:uid="{00000000-0005-0000-0000-0000BD2E0000}"/>
    <cellStyle name="Currency 8 15 2 2" xfId="6780" xr:uid="{00000000-0005-0000-0000-0000BE2E0000}"/>
    <cellStyle name="Currency 8 15 3" xfId="6781" xr:uid="{00000000-0005-0000-0000-0000BF2E0000}"/>
    <cellStyle name="Currency 8 16" xfId="6782" xr:uid="{00000000-0005-0000-0000-0000C02E0000}"/>
    <cellStyle name="Currency 8 16 2" xfId="6783" xr:uid="{00000000-0005-0000-0000-0000C12E0000}"/>
    <cellStyle name="Currency 8 16 2 2" xfId="6784" xr:uid="{00000000-0005-0000-0000-0000C22E0000}"/>
    <cellStyle name="Currency 8 16 3" xfId="6785" xr:uid="{00000000-0005-0000-0000-0000C32E0000}"/>
    <cellStyle name="Currency 8 17" xfId="6786" xr:uid="{00000000-0005-0000-0000-0000C42E0000}"/>
    <cellStyle name="Currency 8 17 2" xfId="6787" xr:uid="{00000000-0005-0000-0000-0000C52E0000}"/>
    <cellStyle name="Currency 8 18" xfId="6788" xr:uid="{00000000-0005-0000-0000-0000C62E0000}"/>
    <cellStyle name="Currency 8 19" xfId="6789" xr:uid="{00000000-0005-0000-0000-0000C72E0000}"/>
    <cellStyle name="Currency 8 2" xfId="6790" xr:uid="{00000000-0005-0000-0000-0000C82E0000}"/>
    <cellStyle name="Currency 8 2 2" xfId="6791" xr:uid="{00000000-0005-0000-0000-0000C92E0000}"/>
    <cellStyle name="Currency 8 3" xfId="6792" xr:uid="{00000000-0005-0000-0000-0000CA2E0000}"/>
    <cellStyle name="Currency 8 4" xfId="6793" xr:uid="{00000000-0005-0000-0000-0000CB2E0000}"/>
    <cellStyle name="Currency 8 5" xfId="6794" xr:uid="{00000000-0005-0000-0000-0000CC2E0000}"/>
    <cellStyle name="Currency 8 6" xfId="6795" xr:uid="{00000000-0005-0000-0000-0000CD2E0000}"/>
    <cellStyle name="Currency 8 7" xfId="6796" xr:uid="{00000000-0005-0000-0000-0000CE2E0000}"/>
    <cellStyle name="Currency 8 8" xfId="6797" xr:uid="{00000000-0005-0000-0000-0000CF2E0000}"/>
    <cellStyle name="Currency 8 9" xfId="6798" xr:uid="{00000000-0005-0000-0000-0000D02E0000}"/>
    <cellStyle name="Currency 9" xfId="803" xr:uid="{00000000-0005-0000-0000-0000D12E0000}"/>
    <cellStyle name="Currency 9 10" xfId="6799" xr:uid="{00000000-0005-0000-0000-0000D22E0000}"/>
    <cellStyle name="Currency 9 10 2" xfId="6800" xr:uid="{00000000-0005-0000-0000-0000D32E0000}"/>
    <cellStyle name="Currency 9 10 2 2" xfId="6801" xr:uid="{00000000-0005-0000-0000-0000D42E0000}"/>
    <cellStyle name="Currency 9 10 2 2 2" xfId="6802" xr:uid="{00000000-0005-0000-0000-0000D52E0000}"/>
    <cellStyle name="Currency 9 10 2 2 2 2" xfId="6803" xr:uid="{00000000-0005-0000-0000-0000D62E0000}"/>
    <cellStyle name="Currency 9 10 2 2 3" xfId="6804" xr:uid="{00000000-0005-0000-0000-0000D72E0000}"/>
    <cellStyle name="Currency 9 10 2 2 4" xfId="6805" xr:uid="{00000000-0005-0000-0000-0000D82E0000}"/>
    <cellStyle name="Currency 9 10 2 3" xfId="6806" xr:uid="{00000000-0005-0000-0000-0000D92E0000}"/>
    <cellStyle name="Currency 9 10 2 3 2" xfId="6807" xr:uid="{00000000-0005-0000-0000-0000DA2E0000}"/>
    <cellStyle name="Currency 9 10 2 4" xfId="6808" xr:uid="{00000000-0005-0000-0000-0000DB2E0000}"/>
    <cellStyle name="Currency 9 10 2 5" xfId="6809" xr:uid="{00000000-0005-0000-0000-0000DC2E0000}"/>
    <cellStyle name="Currency 9 10 3" xfId="6810" xr:uid="{00000000-0005-0000-0000-0000DD2E0000}"/>
    <cellStyle name="Currency 9 11" xfId="6811" xr:uid="{00000000-0005-0000-0000-0000DE2E0000}"/>
    <cellStyle name="Currency 9 11 2" xfId="6812" xr:uid="{00000000-0005-0000-0000-0000DF2E0000}"/>
    <cellStyle name="Currency 9 11 2 2" xfId="6813" xr:uid="{00000000-0005-0000-0000-0000E02E0000}"/>
    <cellStyle name="Currency 9 11 2 2 2" xfId="6814" xr:uid="{00000000-0005-0000-0000-0000E12E0000}"/>
    <cellStyle name="Currency 9 11 2 3" xfId="6815" xr:uid="{00000000-0005-0000-0000-0000E22E0000}"/>
    <cellStyle name="Currency 9 11 2 4" xfId="6816" xr:uid="{00000000-0005-0000-0000-0000E32E0000}"/>
    <cellStyle name="Currency 9 11 3" xfId="6817" xr:uid="{00000000-0005-0000-0000-0000E42E0000}"/>
    <cellStyle name="Currency 9 11 3 2" xfId="6818" xr:uid="{00000000-0005-0000-0000-0000E52E0000}"/>
    <cellStyle name="Currency 9 11 4" xfId="6819" xr:uid="{00000000-0005-0000-0000-0000E62E0000}"/>
    <cellStyle name="Currency 9 11 5" xfId="6820" xr:uid="{00000000-0005-0000-0000-0000E72E0000}"/>
    <cellStyle name="Currency 9 12" xfId="6821" xr:uid="{00000000-0005-0000-0000-0000E82E0000}"/>
    <cellStyle name="Currency 9 12 2" xfId="6822" xr:uid="{00000000-0005-0000-0000-0000E92E0000}"/>
    <cellStyle name="Currency 9 12 2 2" xfId="6823" xr:uid="{00000000-0005-0000-0000-0000EA2E0000}"/>
    <cellStyle name="Currency 9 12 3" xfId="6824" xr:uid="{00000000-0005-0000-0000-0000EB2E0000}"/>
    <cellStyle name="Currency 9 13" xfId="6825" xr:uid="{00000000-0005-0000-0000-0000EC2E0000}"/>
    <cellStyle name="Currency 9 13 2" xfId="6826" xr:uid="{00000000-0005-0000-0000-0000ED2E0000}"/>
    <cellStyle name="Currency 9 13 2 2" xfId="6827" xr:uid="{00000000-0005-0000-0000-0000EE2E0000}"/>
    <cellStyle name="Currency 9 13 3" xfId="6828" xr:uid="{00000000-0005-0000-0000-0000EF2E0000}"/>
    <cellStyle name="Currency 9 14" xfId="6829" xr:uid="{00000000-0005-0000-0000-0000F02E0000}"/>
    <cellStyle name="Currency 9 14 2" xfId="6830" xr:uid="{00000000-0005-0000-0000-0000F12E0000}"/>
    <cellStyle name="Currency 9 14 2 2" xfId="6831" xr:uid="{00000000-0005-0000-0000-0000F22E0000}"/>
    <cellStyle name="Currency 9 14 3" xfId="6832" xr:uid="{00000000-0005-0000-0000-0000F32E0000}"/>
    <cellStyle name="Currency 9 15" xfId="6833" xr:uid="{00000000-0005-0000-0000-0000F42E0000}"/>
    <cellStyle name="Currency 9 15 2" xfId="6834" xr:uid="{00000000-0005-0000-0000-0000F52E0000}"/>
    <cellStyle name="Currency 9 15 2 2" xfId="6835" xr:uid="{00000000-0005-0000-0000-0000F62E0000}"/>
    <cellStyle name="Currency 9 15 3" xfId="6836" xr:uid="{00000000-0005-0000-0000-0000F72E0000}"/>
    <cellStyle name="Currency 9 16" xfId="6837" xr:uid="{00000000-0005-0000-0000-0000F82E0000}"/>
    <cellStyle name="Currency 9 16 2" xfId="6838" xr:uid="{00000000-0005-0000-0000-0000F92E0000}"/>
    <cellStyle name="Currency 9 16 2 2" xfId="6839" xr:uid="{00000000-0005-0000-0000-0000FA2E0000}"/>
    <cellStyle name="Currency 9 16 3" xfId="6840" xr:uid="{00000000-0005-0000-0000-0000FB2E0000}"/>
    <cellStyle name="Currency 9 17" xfId="6841" xr:uid="{00000000-0005-0000-0000-0000FC2E0000}"/>
    <cellStyle name="Currency 9 17 2" xfId="6842" xr:uid="{00000000-0005-0000-0000-0000FD2E0000}"/>
    <cellStyle name="Currency 9 18" xfId="6843" xr:uid="{00000000-0005-0000-0000-0000FE2E0000}"/>
    <cellStyle name="Currency 9 19" xfId="6844" xr:uid="{00000000-0005-0000-0000-0000FF2E0000}"/>
    <cellStyle name="Currency 9 2" xfId="6845" xr:uid="{00000000-0005-0000-0000-0000002F0000}"/>
    <cellStyle name="Currency 9 3" xfId="6846" xr:uid="{00000000-0005-0000-0000-0000012F0000}"/>
    <cellStyle name="Currency 9 4" xfId="6847" xr:uid="{00000000-0005-0000-0000-0000022F0000}"/>
    <cellStyle name="Currency 9 5" xfId="6848" xr:uid="{00000000-0005-0000-0000-0000032F0000}"/>
    <cellStyle name="Currency 9 6" xfId="6849" xr:uid="{00000000-0005-0000-0000-0000042F0000}"/>
    <cellStyle name="Currency 9 7" xfId="6850" xr:uid="{00000000-0005-0000-0000-0000052F0000}"/>
    <cellStyle name="Currency 9 8" xfId="6851" xr:uid="{00000000-0005-0000-0000-0000062F0000}"/>
    <cellStyle name="Currency 9 9" xfId="6852" xr:uid="{00000000-0005-0000-0000-0000072F0000}"/>
    <cellStyle name="Currency0" xfId="17" xr:uid="{00000000-0005-0000-0000-0000082F0000}"/>
    <cellStyle name="Date" xfId="18" xr:uid="{00000000-0005-0000-0000-0000092F0000}"/>
    <cellStyle name="Emphasis 1" xfId="804" xr:uid="{00000000-0005-0000-0000-00000A2F0000}"/>
    <cellStyle name="Emphasis 2" xfId="805" xr:uid="{00000000-0005-0000-0000-00000B2F0000}"/>
    <cellStyle name="Emphasis 3" xfId="806" xr:uid="{00000000-0005-0000-0000-00000C2F0000}"/>
    <cellStyle name="Explanatory Text" xfId="44191" builtinId="53" customBuiltin="1"/>
    <cellStyle name="Explanatory Text 2" xfId="807" xr:uid="{00000000-0005-0000-0000-00000E2F0000}"/>
    <cellStyle name="Explanatory Text 2 2" xfId="6853" xr:uid="{00000000-0005-0000-0000-00000F2F0000}"/>
    <cellStyle name="Explanatory Text 2 3" xfId="6854" xr:uid="{00000000-0005-0000-0000-0000102F0000}"/>
    <cellStyle name="Explanatory Text 2 4" xfId="6855" xr:uid="{00000000-0005-0000-0000-0000112F0000}"/>
    <cellStyle name="Explanatory Text 3" xfId="6856" xr:uid="{00000000-0005-0000-0000-0000122F0000}"/>
    <cellStyle name="Explanatory Text 3 2" xfId="6857" xr:uid="{00000000-0005-0000-0000-0000132F0000}"/>
    <cellStyle name="Explanatory Text 3 3" xfId="6858" xr:uid="{00000000-0005-0000-0000-0000142F0000}"/>
    <cellStyle name="Explanatory Text 3 4" xfId="6859" xr:uid="{00000000-0005-0000-0000-0000152F0000}"/>
    <cellStyle name="Explanatory Text 4" xfId="44815" xr:uid="{C4BA5DB5-7DAE-4398-9B2A-DC76A930A77B}"/>
    <cellStyle name="Fixed" xfId="19" xr:uid="{00000000-0005-0000-0000-0000162F0000}"/>
    <cellStyle name="Good" xfId="44182" builtinId="26" customBuiltin="1"/>
    <cellStyle name="Good 2" xfId="808" xr:uid="{00000000-0005-0000-0000-0000182F0000}"/>
    <cellStyle name="Good 2 2" xfId="6860" xr:uid="{00000000-0005-0000-0000-0000192F0000}"/>
    <cellStyle name="Good 2 2 2" xfId="6861" xr:uid="{00000000-0005-0000-0000-00001A2F0000}"/>
    <cellStyle name="Good 2 3" xfId="6862" xr:uid="{00000000-0005-0000-0000-00001B2F0000}"/>
    <cellStyle name="Good 2 4" xfId="6863" xr:uid="{00000000-0005-0000-0000-00001C2F0000}"/>
    <cellStyle name="Good 3" xfId="809" xr:uid="{00000000-0005-0000-0000-00001D2F0000}"/>
    <cellStyle name="Good 3 2" xfId="6864" xr:uid="{00000000-0005-0000-0000-00001E2F0000}"/>
    <cellStyle name="Good 3 3" xfId="6865" xr:uid="{00000000-0005-0000-0000-00001F2F0000}"/>
    <cellStyle name="Good 3 4" xfId="6866" xr:uid="{00000000-0005-0000-0000-0000202F0000}"/>
    <cellStyle name="Good 3 5" xfId="6867" xr:uid="{00000000-0005-0000-0000-0000212F0000}"/>
    <cellStyle name="Good 4" xfId="19689" xr:uid="{00000000-0005-0000-0000-0000222F0000}"/>
    <cellStyle name="Good 5" xfId="44805" xr:uid="{01ABE477-1057-4B9D-8E66-FEB26DD70885}"/>
    <cellStyle name="Grey" xfId="810" xr:uid="{00000000-0005-0000-0000-0000232F0000}"/>
    <cellStyle name="Header1" xfId="811" xr:uid="{00000000-0005-0000-0000-0000242F0000}"/>
    <cellStyle name="Header2" xfId="812" xr:uid="{00000000-0005-0000-0000-0000252F0000}"/>
    <cellStyle name="Header2 10" xfId="813" xr:uid="{00000000-0005-0000-0000-0000262F0000}"/>
    <cellStyle name="Header2 10 2" xfId="9841" xr:uid="{00000000-0005-0000-0000-0000272F0000}"/>
    <cellStyle name="Header2 10 2 2" xfId="19690" xr:uid="{00000000-0005-0000-0000-0000282F0000}"/>
    <cellStyle name="Header2 10 2 3" xfId="19691" xr:uid="{00000000-0005-0000-0000-0000292F0000}"/>
    <cellStyle name="Header2 10 2 4" xfId="19692" xr:uid="{00000000-0005-0000-0000-00002A2F0000}"/>
    <cellStyle name="Header2 10 2 5" xfId="19693" xr:uid="{00000000-0005-0000-0000-00002B2F0000}"/>
    <cellStyle name="Header2 10 2 6" xfId="19694" xr:uid="{00000000-0005-0000-0000-00002C2F0000}"/>
    <cellStyle name="Header2 10 3" xfId="19695" xr:uid="{00000000-0005-0000-0000-00002D2F0000}"/>
    <cellStyle name="Header2 10 4" xfId="19696" xr:uid="{00000000-0005-0000-0000-00002E2F0000}"/>
    <cellStyle name="Header2 10 5" xfId="19697" xr:uid="{00000000-0005-0000-0000-00002F2F0000}"/>
    <cellStyle name="Header2 10 6" xfId="19698" xr:uid="{00000000-0005-0000-0000-0000302F0000}"/>
    <cellStyle name="Header2 10 7" xfId="19699" xr:uid="{00000000-0005-0000-0000-0000312F0000}"/>
    <cellStyle name="Header2 11" xfId="814" xr:uid="{00000000-0005-0000-0000-0000322F0000}"/>
    <cellStyle name="Header2 11 2" xfId="10050" xr:uid="{00000000-0005-0000-0000-0000332F0000}"/>
    <cellStyle name="Header2 11 2 2" xfId="19700" xr:uid="{00000000-0005-0000-0000-0000342F0000}"/>
    <cellStyle name="Header2 11 2 3" xfId="19701" xr:uid="{00000000-0005-0000-0000-0000352F0000}"/>
    <cellStyle name="Header2 11 2 4" xfId="19702" xr:uid="{00000000-0005-0000-0000-0000362F0000}"/>
    <cellStyle name="Header2 11 2 5" xfId="19703" xr:uid="{00000000-0005-0000-0000-0000372F0000}"/>
    <cellStyle name="Header2 11 2 6" xfId="19704" xr:uid="{00000000-0005-0000-0000-0000382F0000}"/>
    <cellStyle name="Header2 11 3" xfId="19705" xr:uid="{00000000-0005-0000-0000-0000392F0000}"/>
    <cellStyle name="Header2 11 4" xfId="19706" xr:uid="{00000000-0005-0000-0000-00003A2F0000}"/>
    <cellStyle name="Header2 11 5" xfId="19707" xr:uid="{00000000-0005-0000-0000-00003B2F0000}"/>
    <cellStyle name="Header2 11 6" xfId="19708" xr:uid="{00000000-0005-0000-0000-00003C2F0000}"/>
    <cellStyle name="Header2 11 7" xfId="19709" xr:uid="{00000000-0005-0000-0000-00003D2F0000}"/>
    <cellStyle name="Header2 12" xfId="815" xr:uid="{00000000-0005-0000-0000-00003E2F0000}"/>
    <cellStyle name="Header2 12 2" xfId="9710" xr:uid="{00000000-0005-0000-0000-00003F2F0000}"/>
    <cellStyle name="Header2 12 2 2" xfId="19710" xr:uid="{00000000-0005-0000-0000-0000402F0000}"/>
    <cellStyle name="Header2 12 2 3" xfId="19711" xr:uid="{00000000-0005-0000-0000-0000412F0000}"/>
    <cellStyle name="Header2 12 2 4" xfId="19712" xr:uid="{00000000-0005-0000-0000-0000422F0000}"/>
    <cellStyle name="Header2 12 2 5" xfId="19713" xr:uid="{00000000-0005-0000-0000-0000432F0000}"/>
    <cellStyle name="Header2 12 2 6" xfId="19714" xr:uid="{00000000-0005-0000-0000-0000442F0000}"/>
    <cellStyle name="Header2 12 3" xfId="19715" xr:uid="{00000000-0005-0000-0000-0000452F0000}"/>
    <cellStyle name="Header2 12 4" xfId="19716" xr:uid="{00000000-0005-0000-0000-0000462F0000}"/>
    <cellStyle name="Header2 12 5" xfId="19717" xr:uid="{00000000-0005-0000-0000-0000472F0000}"/>
    <cellStyle name="Header2 12 6" xfId="19718" xr:uid="{00000000-0005-0000-0000-0000482F0000}"/>
    <cellStyle name="Header2 12 7" xfId="19719" xr:uid="{00000000-0005-0000-0000-0000492F0000}"/>
    <cellStyle name="Header2 13" xfId="816" xr:uid="{00000000-0005-0000-0000-00004A2F0000}"/>
    <cellStyle name="Header2 13 2" xfId="9722" xr:uid="{00000000-0005-0000-0000-00004B2F0000}"/>
    <cellStyle name="Header2 13 2 2" xfId="19720" xr:uid="{00000000-0005-0000-0000-00004C2F0000}"/>
    <cellStyle name="Header2 13 2 3" xfId="19721" xr:uid="{00000000-0005-0000-0000-00004D2F0000}"/>
    <cellStyle name="Header2 13 2 4" xfId="19722" xr:uid="{00000000-0005-0000-0000-00004E2F0000}"/>
    <cellStyle name="Header2 13 2 5" xfId="19723" xr:uid="{00000000-0005-0000-0000-00004F2F0000}"/>
    <cellStyle name="Header2 13 2 6" xfId="19724" xr:uid="{00000000-0005-0000-0000-0000502F0000}"/>
    <cellStyle name="Header2 13 3" xfId="19725" xr:uid="{00000000-0005-0000-0000-0000512F0000}"/>
    <cellStyle name="Header2 13 4" xfId="19726" xr:uid="{00000000-0005-0000-0000-0000522F0000}"/>
    <cellStyle name="Header2 13 5" xfId="19727" xr:uid="{00000000-0005-0000-0000-0000532F0000}"/>
    <cellStyle name="Header2 13 6" xfId="19728" xr:uid="{00000000-0005-0000-0000-0000542F0000}"/>
    <cellStyle name="Header2 13 7" xfId="19729" xr:uid="{00000000-0005-0000-0000-0000552F0000}"/>
    <cellStyle name="Header2 14" xfId="817" xr:uid="{00000000-0005-0000-0000-0000562F0000}"/>
    <cellStyle name="Header2 14 2" xfId="10495" xr:uid="{00000000-0005-0000-0000-0000572F0000}"/>
    <cellStyle name="Header2 14 2 2" xfId="19730" xr:uid="{00000000-0005-0000-0000-0000582F0000}"/>
    <cellStyle name="Header2 14 2 3" xfId="19731" xr:uid="{00000000-0005-0000-0000-0000592F0000}"/>
    <cellStyle name="Header2 14 2 4" xfId="19732" xr:uid="{00000000-0005-0000-0000-00005A2F0000}"/>
    <cellStyle name="Header2 14 2 5" xfId="19733" xr:uid="{00000000-0005-0000-0000-00005B2F0000}"/>
    <cellStyle name="Header2 14 2 6" xfId="19734" xr:uid="{00000000-0005-0000-0000-00005C2F0000}"/>
    <cellStyle name="Header2 14 3" xfId="19735" xr:uid="{00000000-0005-0000-0000-00005D2F0000}"/>
    <cellStyle name="Header2 14 4" xfId="19736" xr:uid="{00000000-0005-0000-0000-00005E2F0000}"/>
    <cellStyle name="Header2 14 5" xfId="19737" xr:uid="{00000000-0005-0000-0000-00005F2F0000}"/>
    <cellStyle name="Header2 14 6" xfId="19738" xr:uid="{00000000-0005-0000-0000-0000602F0000}"/>
    <cellStyle name="Header2 14 7" xfId="19739" xr:uid="{00000000-0005-0000-0000-0000612F0000}"/>
    <cellStyle name="Header2 15" xfId="818" xr:uid="{00000000-0005-0000-0000-0000622F0000}"/>
    <cellStyle name="Header2 15 2" xfId="10340" xr:uid="{00000000-0005-0000-0000-0000632F0000}"/>
    <cellStyle name="Header2 15 2 2" xfId="19740" xr:uid="{00000000-0005-0000-0000-0000642F0000}"/>
    <cellStyle name="Header2 15 2 3" xfId="19741" xr:uid="{00000000-0005-0000-0000-0000652F0000}"/>
    <cellStyle name="Header2 15 2 4" xfId="19742" xr:uid="{00000000-0005-0000-0000-0000662F0000}"/>
    <cellStyle name="Header2 15 2 5" xfId="19743" xr:uid="{00000000-0005-0000-0000-0000672F0000}"/>
    <cellStyle name="Header2 15 2 6" xfId="19744" xr:uid="{00000000-0005-0000-0000-0000682F0000}"/>
    <cellStyle name="Header2 15 3" xfId="19745" xr:uid="{00000000-0005-0000-0000-0000692F0000}"/>
    <cellStyle name="Header2 15 4" xfId="19746" xr:uid="{00000000-0005-0000-0000-00006A2F0000}"/>
    <cellStyle name="Header2 15 5" xfId="19747" xr:uid="{00000000-0005-0000-0000-00006B2F0000}"/>
    <cellStyle name="Header2 15 6" xfId="19748" xr:uid="{00000000-0005-0000-0000-00006C2F0000}"/>
    <cellStyle name="Header2 15 7" xfId="19749" xr:uid="{00000000-0005-0000-0000-00006D2F0000}"/>
    <cellStyle name="Header2 16" xfId="819" xr:uid="{00000000-0005-0000-0000-00006E2F0000}"/>
    <cellStyle name="Header2 16 2" xfId="9921" xr:uid="{00000000-0005-0000-0000-00006F2F0000}"/>
    <cellStyle name="Header2 16 2 2" xfId="19750" xr:uid="{00000000-0005-0000-0000-0000702F0000}"/>
    <cellStyle name="Header2 16 2 3" xfId="19751" xr:uid="{00000000-0005-0000-0000-0000712F0000}"/>
    <cellStyle name="Header2 16 2 4" xfId="19752" xr:uid="{00000000-0005-0000-0000-0000722F0000}"/>
    <cellStyle name="Header2 16 2 5" xfId="19753" xr:uid="{00000000-0005-0000-0000-0000732F0000}"/>
    <cellStyle name="Header2 16 2 6" xfId="19754" xr:uid="{00000000-0005-0000-0000-0000742F0000}"/>
    <cellStyle name="Header2 16 3" xfId="19755" xr:uid="{00000000-0005-0000-0000-0000752F0000}"/>
    <cellStyle name="Header2 16 4" xfId="19756" xr:uid="{00000000-0005-0000-0000-0000762F0000}"/>
    <cellStyle name="Header2 16 5" xfId="19757" xr:uid="{00000000-0005-0000-0000-0000772F0000}"/>
    <cellStyle name="Header2 16 6" xfId="19758" xr:uid="{00000000-0005-0000-0000-0000782F0000}"/>
    <cellStyle name="Header2 16 7" xfId="19759" xr:uid="{00000000-0005-0000-0000-0000792F0000}"/>
    <cellStyle name="Header2 17" xfId="820" xr:uid="{00000000-0005-0000-0000-00007A2F0000}"/>
    <cellStyle name="Header2 17 2" xfId="9880" xr:uid="{00000000-0005-0000-0000-00007B2F0000}"/>
    <cellStyle name="Header2 17 2 2" xfId="19760" xr:uid="{00000000-0005-0000-0000-00007C2F0000}"/>
    <cellStyle name="Header2 17 2 3" xfId="19761" xr:uid="{00000000-0005-0000-0000-00007D2F0000}"/>
    <cellStyle name="Header2 17 2 4" xfId="19762" xr:uid="{00000000-0005-0000-0000-00007E2F0000}"/>
    <cellStyle name="Header2 17 2 5" xfId="19763" xr:uid="{00000000-0005-0000-0000-00007F2F0000}"/>
    <cellStyle name="Header2 17 2 6" xfId="19764" xr:uid="{00000000-0005-0000-0000-0000802F0000}"/>
    <cellStyle name="Header2 17 3" xfId="19765" xr:uid="{00000000-0005-0000-0000-0000812F0000}"/>
    <cellStyle name="Header2 17 4" xfId="19766" xr:uid="{00000000-0005-0000-0000-0000822F0000}"/>
    <cellStyle name="Header2 17 5" xfId="19767" xr:uid="{00000000-0005-0000-0000-0000832F0000}"/>
    <cellStyle name="Header2 17 6" xfId="19768" xr:uid="{00000000-0005-0000-0000-0000842F0000}"/>
    <cellStyle name="Header2 17 7" xfId="19769" xr:uid="{00000000-0005-0000-0000-0000852F0000}"/>
    <cellStyle name="Header2 18" xfId="821" xr:uid="{00000000-0005-0000-0000-0000862F0000}"/>
    <cellStyle name="Header2 18 2" xfId="10792" xr:uid="{00000000-0005-0000-0000-0000872F0000}"/>
    <cellStyle name="Header2 18 2 2" xfId="19770" xr:uid="{00000000-0005-0000-0000-0000882F0000}"/>
    <cellStyle name="Header2 18 2 3" xfId="19771" xr:uid="{00000000-0005-0000-0000-0000892F0000}"/>
    <cellStyle name="Header2 18 2 4" xfId="19772" xr:uid="{00000000-0005-0000-0000-00008A2F0000}"/>
    <cellStyle name="Header2 18 2 5" xfId="19773" xr:uid="{00000000-0005-0000-0000-00008B2F0000}"/>
    <cellStyle name="Header2 18 2 6" xfId="19774" xr:uid="{00000000-0005-0000-0000-00008C2F0000}"/>
    <cellStyle name="Header2 18 3" xfId="19775" xr:uid="{00000000-0005-0000-0000-00008D2F0000}"/>
    <cellStyle name="Header2 18 4" xfId="19776" xr:uid="{00000000-0005-0000-0000-00008E2F0000}"/>
    <cellStyle name="Header2 18 5" xfId="19777" xr:uid="{00000000-0005-0000-0000-00008F2F0000}"/>
    <cellStyle name="Header2 18 6" xfId="19778" xr:uid="{00000000-0005-0000-0000-0000902F0000}"/>
    <cellStyle name="Header2 18 7" xfId="19779" xr:uid="{00000000-0005-0000-0000-0000912F0000}"/>
    <cellStyle name="Header2 19" xfId="822" xr:uid="{00000000-0005-0000-0000-0000922F0000}"/>
    <cellStyle name="Header2 19 2" xfId="10841" xr:uid="{00000000-0005-0000-0000-0000932F0000}"/>
    <cellStyle name="Header2 19 2 2" xfId="19780" xr:uid="{00000000-0005-0000-0000-0000942F0000}"/>
    <cellStyle name="Header2 19 2 3" xfId="19781" xr:uid="{00000000-0005-0000-0000-0000952F0000}"/>
    <cellStyle name="Header2 19 2 4" xfId="19782" xr:uid="{00000000-0005-0000-0000-0000962F0000}"/>
    <cellStyle name="Header2 19 2 5" xfId="19783" xr:uid="{00000000-0005-0000-0000-0000972F0000}"/>
    <cellStyle name="Header2 19 2 6" xfId="19784" xr:uid="{00000000-0005-0000-0000-0000982F0000}"/>
    <cellStyle name="Header2 19 3" xfId="19785" xr:uid="{00000000-0005-0000-0000-0000992F0000}"/>
    <cellStyle name="Header2 19 4" xfId="19786" xr:uid="{00000000-0005-0000-0000-00009A2F0000}"/>
    <cellStyle name="Header2 19 5" xfId="19787" xr:uid="{00000000-0005-0000-0000-00009B2F0000}"/>
    <cellStyle name="Header2 19 6" xfId="19788" xr:uid="{00000000-0005-0000-0000-00009C2F0000}"/>
    <cellStyle name="Header2 19 7" xfId="19789" xr:uid="{00000000-0005-0000-0000-00009D2F0000}"/>
    <cellStyle name="Header2 2" xfId="823" xr:uid="{00000000-0005-0000-0000-00009E2F0000}"/>
    <cellStyle name="Header2 2 10" xfId="824" xr:uid="{00000000-0005-0000-0000-00009F2F0000}"/>
    <cellStyle name="Header2 2 10 2" xfId="10617" xr:uid="{00000000-0005-0000-0000-0000A02F0000}"/>
    <cellStyle name="Header2 2 10 2 2" xfId="19790" xr:uid="{00000000-0005-0000-0000-0000A12F0000}"/>
    <cellStyle name="Header2 2 10 2 3" xfId="19791" xr:uid="{00000000-0005-0000-0000-0000A22F0000}"/>
    <cellStyle name="Header2 2 10 2 4" xfId="19792" xr:uid="{00000000-0005-0000-0000-0000A32F0000}"/>
    <cellStyle name="Header2 2 10 2 5" xfId="19793" xr:uid="{00000000-0005-0000-0000-0000A42F0000}"/>
    <cellStyle name="Header2 2 10 2 6" xfId="19794" xr:uid="{00000000-0005-0000-0000-0000A52F0000}"/>
    <cellStyle name="Header2 2 10 3" xfId="19795" xr:uid="{00000000-0005-0000-0000-0000A62F0000}"/>
    <cellStyle name="Header2 2 10 4" xfId="19796" xr:uid="{00000000-0005-0000-0000-0000A72F0000}"/>
    <cellStyle name="Header2 2 10 5" xfId="19797" xr:uid="{00000000-0005-0000-0000-0000A82F0000}"/>
    <cellStyle name="Header2 2 10 6" xfId="19798" xr:uid="{00000000-0005-0000-0000-0000A92F0000}"/>
    <cellStyle name="Header2 2 10 7" xfId="19799" xr:uid="{00000000-0005-0000-0000-0000AA2F0000}"/>
    <cellStyle name="Header2 2 11" xfId="825" xr:uid="{00000000-0005-0000-0000-0000AB2F0000}"/>
    <cellStyle name="Header2 2 11 2" xfId="10708" xr:uid="{00000000-0005-0000-0000-0000AC2F0000}"/>
    <cellStyle name="Header2 2 11 2 2" xfId="19800" xr:uid="{00000000-0005-0000-0000-0000AD2F0000}"/>
    <cellStyle name="Header2 2 11 2 3" xfId="19801" xr:uid="{00000000-0005-0000-0000-0000AE2F0000}"/>
    <cellStyle name="Header2 2 11 2 4" xfId="19802" xr:uid="{00000000-0005-0000-0000-0000AF2F0000}"/>
    <cellStyle name="Header2 2 11 2 5" xfId="19803" xr:uid="{00000000-0005-0000-0000-0000B02F0000}"/>
    <cellStyle name="Header2 2 11 2 6" xfId="19804" xr:uid="{00000000-0005-0000-0000-0000B12F0000}"/>
    <cellStyle name="Header2 2 11 3" xfId="19805" xr:uid="{00000000-0005-0000-0000-0000B22F0000}"/>
    <cellStyle name="Header2 2 11 4" xfId="19806" xr:uid="{00000000-0005-0000-0000-0000B32F0000}"/>
    <cellStyle name="Header2 2 11 5" xfId="19807" xr:uid="{00000000-0005-0000-0000-0000B42F0000}"/>
    <cellStyle name="Header2 2 11 6" xfId="19808" xr:uid="{00000000-0005-0000-0000-0000B52F0000}"/>
    <cellStyle name="Header2 2 11 7" xfId="19809" xr:uid="{00000000-0005-0000-0000-0000B62F0000}"/>
    <cellStyle name="Header2 2 12" xfId="826" xr:uid="{00000000-0005-0000-0000-0000B72F0000}"/>
    <cellStyle name="Header2 2 12 2" xfId="10796" xr:uid="{00000000-0005-0000-0000-0000B82F0000}"/>
    <cellStyle name="Header2 2 12 2 2" xfId="19810" xr:uid="{00000000-0005-0000-0000-0000B92F0000}"/>
    <cellStyle name="Header2 2 12 2 3" xfId="19811" xr:uid="{00000000-0005-0000-0000-0000BA2F0000}"/>
    <cellStyle name="Header2 2 12 2 4" xfId="19812" xr:uid="{00000000-0005-0000-0000-0000BB2F0000}"/>
    <cellStyle name="Header2 2 12 2 5" xfId="19813" xr:uid="{00000000-0005-0000-0000-0000BC2F0000}"/>
    <cellStyle name="Header2 2 12 2 6" xfId="19814" xr:uid="{00000000-0005-0000-0000-0000BD2F0000}"/>
    <cellStyle name="Header2 2 12 3" xfId="19815" xr:uid="{00000000-0005-0000-0000-0000BE2F0000}"/>
    <cellStyle name="Header2 2 12 4" xfId="19816" xr:uid="{00000000-0005-0000-0000-0000BF2F0000}"/>
    <cellStyle name="Header2 2 12 5" xfId="19817" xr:uid="{00000000-0005-0000-0000-0000C02F0000}"/>
    <cellStyle name="Header2 2 12 6" xfId="19818" xr:uid="{00000000-0005-0000-0000-0000C12F0000}"/>
    <cellStyle name="Header2 2 12 7" xfId="19819" xr:uid="{00000000-0005-0000-0000-0000C22F0000}"/>
    <cellStyle name="Header2 2 13" xfId="827" xr:uid="{00000000-0005-0000-0000-0000C32F0000}"/>
    <cellStyle name="Header2 2 13 2" xfId="10885" xr:uid="{00000000-0005-0000-0000-0000C42F0000}"/>
    <cellStyle name="Header2 2 13 2 2" xfId="19820" xr:uid="{00000000-0005-0000-0000-0000C52F0000}"/>
    <cellStyle name="Header2 2 13 2 3" xfId="19821" xr:uid="{00000000-0005-0000-0000-0000C62F0000}"/>
    <cellStyle name="Header2 2 13 2 4" xfId="19822" xr:uid="{00000000-0005-0000-0000-0000C72F0000}"/>
    <cellStyle name="Header2 2 13 2 5" xfId="19823" xr:uid="{00000000-0005-0000-0000-0000C82F0000}"/>
    <cellStyle name="Header2 2 13 2 6" xfId="19824" xr:uid="{00000000-0005-0000-0000-0000C92F0000}"/>
    <cellStyle name="Header2 2 13 3" xfId="19825" xr:uid="{00000000-0005-0000-0000-0000CA2F0000}"/>
    <cellStyle name="Header2 2 13 4" xfId="19826" xr:uid="{00000000-0005-0000-0000-0000CB2F0000}"/>
    <cellStyle name="Header2 2 13 5" xfId="19827" xr:uid="{00000000-0005-0000-0000-0000CC2F0000}"/>
    <cellStyle name="Header2 2 13 6" xfId="19828" xr:uid="{00000000-0005-0000-0000-0000CD2F0000}"/>
    <cellStyle name="Header2 2 13 7" xfId="19829" xr:uid="{00000000-0005-0000-0000-0000CE2F0000}"/>
    <cellStyle name="Header2 2 14" xfId="828" xr:uid="{00000000-0005-0000-0000-0000CF2F0000}"/>
    <cellStyle name="Header2 2 14 2" xfId="10975" xr:uid="{00000000-0005-0000-0000-0000D02F0000}"/>
    <cellStyle name="Header2 2 14 2 2" xfId="19830" xr:uid="{00000000-0005-0000-0000-0000D12F0000}"/>
    <cellStyle name="Header2 2 14 2 3" xfId="19831" xr:uid="{00000000-0005-0000-0000-0000D22F0000}"/>
    <cellStyle name="Header2 2 14 2 4" xfId="19832" xr:uid="{00000000-0005-0000-0000-0000D32F0000}"/>
    <cellStyle name="Header2 2 14 2 5" xfId="19833" xr:uid="{00000000-0005-0000-0000-0000D42F0000}"/>
    <cellStyle name="Header2 2 14 2 6" xfId="19834" xr:uid="{00000000-0005-0000-0000-0000D52F0000}"/>
    <cellStyle name="Header2 2 14 3" xfId="19835" xr:uid="{00000000-0005-0000-0000-0000D62F0000}"/>
    <cellStyle name="Header2 2 14 4" xfId="19836" xr:uid="{00000000-0005-0000-0000-0000D72F0000}"/>
    <cellStyle name="Header2 2 14 5" xfId="19837" xr:uid="{00000000-0005-0000-0000-0000D82F0000}"/>
    <cellStyle name="Header2 2 14 6" xfId="19838" xr:uid="{00000000-0005-0000-0000-0000D92F0000}"/>
    <cellStyle name="Header2 2 14 7" xfId="19839" xr:uid="{00000000-0005-0000-0000-0000DA2F0000}"/>
    <cellStyle name="Header2 2 15" xfId="829" xr:uid="{00000000-0005-0000-0000-0000DB2F0000}"/>
    <cellStyle name="Header2 2 15 2" xfId="11065" xr:uid="{00000000-0005-0000-0000-0000DC2F0000}"/>
    <cellStyle name="Header2 2 15 2 2" xfId="19840" xr:uid="{00000000-0005-0000-0000-0000DD2F0000}"/>
    <cellStyle name="Header2 2 15 2 3" xfId="19841" xr:uid="{00000000-0005-0000-0000-0000DE2F0000}"/>
    <cellStyle name="Header2 2 15 2 4" xfId="19842" xr:uid="{00000000-0005-0000-0000-0000DF2F0000}"/>
    <cellStyle name="Header2 2 15 2 5" xfId="19843" xr:uid="{00000000-0005-0000-0000-0000E02F0000}"/>
    <cellStyle name="Header2 2 15 2 6" xfId="19844" xr:uid="{00000000-0005-0000-0000-0000E12F0000}"/>
    <cellStyle name="Header2 2 15 3" xfId="19845" xr:uid="{00000000-0005-0000-0000-0000E22F0000}"/>
    <cellStyle name="Header2 2 15 4" xfId="19846" xr:uid="{00000000-0005-0000-0000-0000E32F0000}"/>
    <cellStyle name="Header2 2 15 5" xfId="19847" xr:uid="{00000000-0005-0000-0000-0000E42F0000}"/>
    <cellStyle name="Header2 2 15 6" xfId="19848" xr:uid="{00000000-0005-0000-0000-0000E52F0000}"/>
    <cellStyle name="Header2 2 15 7" xfId="19849" xr:uid="{00000000-0005-0000-0000-0000E62F0000}"/>
    <cellStyle name="Header2 2 16" xfId="830" xr:uid="{00000000-0005-0000-0000-0000E72F0000}"/>
    <cellStyle name="Header2 2 16 2" xfId="11148" xr:uid="{00000000-0005-0000-0000-0000E82F0000}"/>
    <cellStyle name="Header2 2 16 2 2" xfId="19850" xr:uid="{00000000-0005-0000-0000-0000E92F0000}"/>
    <cellStyle name="Header2 2 16 2 3" xfId="19851" xr:uid="{00000000-0005-0000-0000-0000EA2F0000}"/>
    <cellStyle name="Header2 2 16 2 4" xfId="19852" xr:uid="{00000000-0005-0000-0000-0000EB2F0000}"/>
    <cellStyle name="Header2 2 16 2 5" xfId="19853" xr:uid="{00000000-0005-0000-0000-0000EC2F0000}"/>
    <cellStyle name="Header2 2 16 2 6" xfId="19854" xr:uid="{00000000-0005-0000-0000-0000ED2F0000}"/>
    <cellStyle name="Header2 2 16 3" xfId="19855" xr:uid="{00000000-0005-0000-0000-0000EE2F0000}"/>
    <cellStyle name="Header2 2 16 4" xfId="19856" xr:uid="{00000000-0005-0000-0000-0000EF2F0000}"/>
    <cellStyle name="Header2 2 16 5" xfId="19857" xr:uid="{00000000-0005-0000-0000-0000F02F0000}"/>
    <cellStyle name="Header2 2 16 6" xfId="19858" xr:uid="{00000000-0005-0000-0000-0000F12F0000}"/>
    <cellStyle name="Header2 2 16 7" xfId="19859" xr:uid="{00000000-0005-0000-0000-0000F22F0000}"/>
    <cellStyle name="Header2 2 17" xfId="831" xr:uid="{00000000-0005-0000-0000-0000F32F0000}"/>
    <cellStyle name="Header2 2 17 2" xfId="11238" xr:uid="{00000000-0005-0000-0000-0000F42F0000}"/>
    <cellStyle name="Header2 2 17 2 2" xfId="19860" xr:uid="{00000000-0005-0000-0000-0000F52F0000}"/>
    <cellStyle name="Header2 2 17 2 3" xfId="19861" xr:uid="{00000000-0005-0000-0000-0000F62F0000}"/>
    <cellStyle name="Header2 2 17 2 4" xfId="19862" xr:uid="{00000000-0005-0000-0000-0000F72F0000}"/>
    <cellStyle name="Header2 2 17 2 5" xfId="19863" xr:uid="{00000000-0005-0000-0000-0000F82F0000}"/>
    <cellStyle name="Header2 2 17 2 6" xfId="19864" xr:uid="{00000000-0005-0000-0000-0000F92F0000}"/>
    <cellStyle name="Header2 2 17 3" xfId="19865" xr:uid="{00000000-0005-0000-0000-0000FA2F0000}"/>
    <cellStyle name="Header2 2 17 4" xfId="19866" xr:uid="{00000000-0005-0000-0000-0000FB2F0000}"/>
    <cellStyle name="Header2 2 17 5" xfId="19867" xr:uid="{00000000-0005-0000-0000-0000FC2F0000}"/>
    <cellStyle name="Header2 2 17 6" xfId="19868" xr:uid="{00000000-0005-0000-0000-0000FD2F0000}"/>
    <cellStyle name="Header2 2 17 7" xfId="19869" xr:uid="{00000000-0005-0000-0000-0000FE2F0000}"/>
    <cellStyle name="Header2 2 18" xfId="832" xr:uid="{00000000-0005-0000-0000-0000FF2F0000}"/>
    <cellStyle name="Header2 2 18 2" xfId="11324" xr:uid="{00000000-0005-0000-0000-000000300000}"/>
    <cellStyle name="Header2 2 18 2 2" xfId="19870" xr:uid="{00000000-0005-0000-0000-000001300000}"/>
    <cellStyle name="Header2 2 18 2 3" xfId="19871" xr:uid="{00000000-0005-0000-0000-000002300000}"/>
    <cellStyle name="Header2 2 18 2 4" xfId="19872" xr:uid="{00000000-0005-0000-0000-000003300000}"/>
    <cellStyle name="Header2 2 18 2 5" xfId="19873" xr:uid="{00000000-0005-0000-0000-000004300000}"/>
    <cellStyle name="Header2 2 18 2 6" xfId="19874" xr:uid="{00000000-0005-0000-0000-000005300000}"/>
    <cellStyle name="Header2 2 18 3" xfId="19875" xr:uid="{00000000-0005-0000-0000-000006300000}"/>
    <cellStyle name="Header2 2 18 4" xfId="19876" xr:uid="{00000000-0005-0000-0000-000007300000}"/>
    <cellStyle name="Header2 2 18 5" xfId="19877" xr:uid="{00000000-0005-0000-0000-000008300000}"/>
    <cellStyle name="Header2 2 18 6" xfId="19878" xr:uid="{00000000-0005-0000-0000-000009300000}"/>
    <cellStyle name="Header2 2 18 7" xfId="19879" xr:uid="{00000000-0005-0000-0000-00000A300000}"/>
    <cellStyle name="Header2 2 19" xfId="833" xr:uid="{00000000-0005-0000-0000-00000B300000}"/>
    <cellStyle name="Header2 2 19 2" xfId="11411" xr:uid="{00000000-0005-0000-0000-00000C300000}"/>
    <cellStyle name="Header2 2 19 2 2" xfId="19880" xr:uid="{00000000-0005-0000-0000-00000D300000}"/>
    <cellStyle name="Header2 2 19 2 3" xfId="19881" xr:uid="{00000000-0005-0000-0000-00000E300000}"/>
    <cellStyle name="Header2 2 19 2 4" xfId="19882" xr:uid="{00000000-0005-0000-0000-00000F300000}"/>
    <cellStyle name="Header2 2 19 2 5" xfId="19883" xr:uid="{00000000-0005-0000-0000-000010300000}"/>
    <cellStyle name="Header2 2 19 2 6" xfId="19884" xr:uid="{00000000-0005-0000-0000-000011300000}"/>
    <cellStyle name="Header2 2 19 3" xfId="19885" xr:uid="{00000000-0005-0000-0000-000012300000}"/>
    <cellStyle name="Header2 2 19 4" xfId="19886" xr:uid="{00000000-0005-0000-0000-000013300000}"/>
    <cellStyle name="Header2 2 19 5" xfId="19887" xr:uid="{00000000-0005-0000-0000-000014300000}"/>
    <cellStyle name="Header2 2 19 6" xfId="19888" xr:uid="{00000000-0005-0000-0000-000015300000}"/>
    <cellStyle name="Header2 2 19 7" xfId="19889" xr:uid="{00000000-0005-0000-0000-000016300000}"/>
    <cellStyle name="Header2 2 2" xfId="834" xr:uid="{00000000-0005-0000-0000-000017300000}"/>
    <cellStyle name="Header2 2 2 10" xfId="835" xr:uid="{00000000-0005-0000-0000-000018300000}"/>
    <cellStyle name="Header2 2 2 10 2" xfId="10741" xr:uid="{00000000-0005-0000-0000-000019300000}"/>
    <cellStyle name="Header2 2 2 10 2 2" xfId="19890" xr:uid="{00000000-0005-0000-0000-00001A300000}"/>
    <cellStyle name="Header2 2 2 10 2 3" xfId="19891" xr:uid="{00000000-0005-0000-0000-00001B300000}"/>
    <cellStyle name="Header2 2 2 10 2 4" xfId="19892" xr:uid="{00000000-0005-0000-0000-00001C300000}"/>
    <cellStyle name="Header2 2 2 10 2 5" xfId="19893" xr:uid="{00000000-0005-0000-0000-00001D300000}"/>
    <cellStyle name="Header2 2 2 10 2 6" xfId="19894" xr:uid="{00000000-0005-0000-0000-00001E300000}"/>
    <cellStyle name="Header2 2 2 10 3" xfId="19895" xr:uid="{00000000-0005-0000-0000-00001F300000}"/>
    <cellStyle name="Header2 2 2 10 4" xfId="19896" xr:uid="{00000000-0005-0000-0000-000020300000}"/>
    <cellStyle name="Header2 2 2 10 5" xfId="19897" xr:uid="{00000000-0005-0000-0000-000021300000}"/>
    <cellStyle name="Header2 2 2 10 6" xfId="19898" xr:uid="{00000000-0005-0000-0000-000022300000}"/>
    <cellStyle name="Header2 2 2 10 7" xfId="19899" xr:uid="{00000000-0005-0000-0000-000023300000}"/>
    <cellStyle name="Header2 2 2 11" xfId="836" xr:uid="{00000000-0005-0000-0000-000024300000}"/>
    <cellStyle name="Header2 2 2 11 2" xfId="10829" xr:uid="{00000000-0005-0000-0000-000025300000}"/>
    <cellStyle name="Header2 2 2 11 2 2" xfId="19900" xr:uid="{00000000-0005-0000-0000-000026300000}"/>
    <cellStyle name="Header2 2 2 11 2 3" xfId="19901" xr:uid="{00000000-0005-0000-0000-000027300000}"/>
    <cellStyle name="Header2 2 2 11 2 4" xfId="19902" xr:uid="{00000000-0005-0000-0000-000028300000}"/>
    <cellStyle name="Header2 2 2 11 2 5" xfId="19903" xr:uid="{00000000-0005-0000-0000-000029300000}"/>
    <cellStyle name="Header2 2 2 11 2 6" xfId="19904" xr:uid="{00000000-0005-0000-0000-00002A300000}"/>
    <cellStyle name="Header2 2 2 11 3" xfId="19905" xr:uid="{00000000-0005-0000-0000-00002B300000}"/>
    <cellStyle name="Header2 2 2 11 4" xfId="19906" xr:uid="{00000000-0005-0000-0000-00002C300000}"/>
    <cellStyle name="Header2 2 2 11 5" xfId="19907" xr:uid="{00000000-0005-0000-0000-00002D300000}"/>
    <cellStyle name="Header2 2 2 11 6" xfId="19908" xr:uid="{00000000-0005-0000-0000-00002E300000}"/>
    <cellStyle name="Header2 2 2 11 7" xfId="19909" xr:uid="{00000000-0005-0000-0000-00002F300000}"/>
    <cellStyle name="Header2 2 2 12" xfId="837" xr:uid="{00000000-0005-0000-0000-000030300000}"/>
    <cellStyle name="Header2 2 2 12 2" xfId="10918" xr:uid="{00000000-0005-0000-0000-000031300000}"/>
    <cellStyle name="Header2 2 2 12 2 2" xfId="19910" xr:uid="{00000000-0005-0000-0000-000032300000}"/>
    <cellStyle name="Header2 2 2 12 2 3" xfId="19911" xr:uid="{00000000-0005-0000-0000-000033300000}"/>
    <cellStyle name="Header2 2 2 12 2 4" xfId="19912" xr:uid="{00000000-0005-0000-0000-000034300000}"/>
    <cellStyle name="Header2 2 2 12 2 5" xfId="19913" xr:uid="{00000000-0005-0000-0000-000035300000}"/>
    <cellStyle name="Header2 2 2 12 2 6" xfId="19914" xr:uid="{00000000-0005-0000-0000-000036300000}"/>
    <cellStyle name="Header2 2 2 12 3" xfId="19915" xr:uid="{00000000-0005-0000-0000-000037300000}"/>
    <cellStyle name="Header2 2 2 12 4" xfId="19916" xr:uid="{00000000-0005-0000-0000-000038300000}"/>
    <cellStyle name="Header2 2 2 12 5" xfId="19917" xr:uid="{00000000-0005-0000-0000-000039300000}"/>
    <cellStyle name="Header2 2 2 12 6" xfId="19918" xr:uid="{00000000-0005-0000-0000-00003A300000}"/>
    <cellStyle name="Header2 2 2 12 7" xfId="19919" xr:uid="{00000000-0005-0000-0000-00003B300000}"/>
    <cellStyle name="Header2 2 2 13" xfId="838" xr:uid="{00000000-0005-0000-0000-00003C300000}"/>
    <cellStyle name="Header2 2 2 13 2" xfId="11008" xr:uid="{00000000-0005-0000-0000-00003D300000}"/>
    <cellStyle name="Header2 2 2 13 2 2" xfId="19920" xr:uid="{00000000-0005-0000-0000-00003E300000}"/>
    <cellStyle name="Header2 2 2 13 2 3" xfId="19921" xr:uid="{00000000-0005-0000-0000-00003F300000}"/>
    <cellStyle name="Header2 2 2 13 2 4" xfId="19922" xr:uid="{00000000-0005-0000-0000-000040300000}"/>
    <cellStyle name="Header2 2 2 13 2 5" xfId="19923" xr:uid="{00000000-0005-0000-0000-000041300000}"/>
    <cellStyle name="Header2 2 2 13 2 6" xfId="19924" xr:uid="{00000000-0005-0000-0000-000042300000}"/>
    <cellStyle name="Header2 2 2 13 3" xfId="19925" xr:uid="{00000000-0005-0000-0000-000043300000}"/>
    <cellStyle name="Header2 2 2 13 4" xfId="19926" xr:uid="{00000000-0005-0000-0000-000044300000}"/>
    <cellStyle name="Header2 2 2 13 5" xfId="19927" xr:uid="{00000000-0005-0000-0000-000045300000}"/>
    <cellStyle name="Header2 2 2 13 6" xfId="19928" xr:uid="{00000000-0005-0000-0000-000046300000}"/>
    <cellStyle name="Header2 2 2 13 7" xfId="19929" xr:uid="{00000000-0005-0000-0000-000047300000}"/>
    <cellStyle name="Header2 2 2 14" xfId="839" xr:uid="{00000000-0005-0000-0000-000048300000}"/>
    <cellStyle name="Header2 2 2 14 2" xfId="11098" xr:uid="{00000000-0005-0000-0000-000049300000}"/>
    <cellStyle name="Header2 2 2 14 2 2" xfId="19930" xr:uid="{00000000-0005-0000-0000-00004A300000}"/>
    <cellStyle name="Header2 2 2 14 2 3" xfId="19931" xr:uid="{00000000-0005-0000-0000-00004B300000}"/>
    <cellStyle name="Header2 2 2 14 2 4" xfId="19932" xr:uid="{00000000-0005-0000-0000-00004C300000}"/>
    <cellStyle name="Header2 2 2 14 2 5" xfId="19933" xr:uid="{00000000-0005-0000-0000-00004D300000}"/>
    <cellStyle name="Header2 2 2 14 2 6" xfId="19934" xr:uid="{00000000-0005-0000-0000-00004E300000}"/>
    <cellStyle name="Header2 2 2 14 3" xfId="19935" xr:uid="{00000000-0005-0000-0000-00004F300000}"/>
    <cellStyle name="Header2 2 2 14 4" xfId="19936" xr:uid="{00000000-0005-0000-0000-000050300000}"/>
    <cellStyle name="Header2 2 2 14 5" xfId="19937" xr:uid="{00000000-0005-0000-0000-000051300000}"/>
    <cellStyle name="Header2 2 2 14 6" xfId="19938" xr:uid="{00000000-0005-0000-0000-000052300000}"/>
    <cellStyle name="Header2 2 2 14 7" xfId="19939" xr:uid="{00000000-0005-0000-0000-000053300000}"/>
    <cellStyle name="Header2 2 2 15" xfId="840" xr:uid="{00000000-0005-0000-0000-000054300000}"/>
    <cellStyle name="Header2 2 2 15 2" xfId="11181" xr:uid="{00000000-0005-0000-0000-000055300000}"/>
    <cellStyle name="Header2 2 2 15 2 2" xfId="19940" xr:uid="{00000000-0005-0000-0000-000056300000}"/>
    <cellStyle name="Header2 2 2 15 2 3" xfId="19941" xr:uid="{00000000-0005-0000-0000-000057300000}"/>
    <cellStyle name="Header2 2 2 15 2 4" xfId="19942" xr:uid="{00000000-0005-0000-0000-000058300000}"/>
    <cellStyle name="Header2 2 2 15 2 5" xfId="19943" xr:uid="{00000000-0005-0000-0000-000059300000}"/>
    <cellStyle name="Header2 2 2 15 2 6" xfId="19944" xr:uid="{00000000-0005-0000-0000-00005A300000}"/>
    <cellStyle name="Header2 2 2 15 3" xfId="19945" xr:uid="{00000000-0005-0000-0000-00005B300000}"/>
    <cellStyle name="Header2 2 2 15 4" xfId="19946" xr:uid="{00000000-0005-0000-0000-00005C300000}"/>
    <cellStyle name="Header2 2 2 15 5" xfId="19947" xr:uid="{00000000-0005-0000-0000-00005D300000}"/>
    <cellStyle name="Header2 2 2 15 6" xfId="19948" xr:uid="{00000000-0005-0000-0000-00005E300000}"/>
    <cellStyle name="Header2 2 2 15 7" xfId="19949" xr:uid="{00000000-0005-0000-0000-00005F300000}"/>
    <cellStyle name="Header2 2 2 16" xfId="841" xr:uid="{00000000-0005-0000-0000-000060300000}"/>
    <cellStyle name="Header2 2 2 16 2" xfId="11271" xr:uid="{00000000-0005-0000-0000-000061300000}"/>
    <cellStyle name="Header2 2 2 16 2 2" xfId="19950" xr:uid="{00000000-0005-0000-0000-000062300000}"/>
    <cellStyle name="Header2 2 2 16 2 3" xfId="19951" xr:uid="{00000000-0005-0000-0000-000063300000}"/>
    <cellStyle name="Header2 2 2 16 2 4" xfId="19952" xr:uid="{00000000-0005-0000-0000-000064300000}"/>
    <cellStyle name="Header2 2 2 16 2 5" xfId="19953" xr:uid="{00000000-0005-0000-0000-000065300000}"/>
    <cellStyle name="Header2 2 2 16 2 6" xfId="19954" xr:uid="{00000000-0005-0000-0000-000066300000}"/>
    <cellStyle name="Header2 2 2 16 3" xfId="19955" xr:uid="{00000000-0005-0000-0000-000067300000}"/>
    <cellStyle name="Header2 2 2 16 4" xfId="19956" xr:uid="{00000000-0005-0000-0000-000068300000}"/>
    <cellStyle name="Header2 2 2 16 5" xfId="19957" xr:uid="{00000000-0005-0000-0000-000069300000}"/>
    <cellStyle name="Header2 2 2 16 6" xfId="19958" xr:uid="{00000000-0005-0000-0000-00006A300000}"/>
    <cellStyle name="Header2 2 2 16 7" xfId="19959" xr:uid="{00000000-0005-0000-0000-00006B300000}"/>
    <cellStyle name="Header2 2 2 17" xfId="842" xr:uid="{00000000-0005-0000-0000-00006C300000}"/>
    <cellStyle name="Header2 2 2 17 2" xfId="11357" xr:uid="{00000000-0005-0000-0000-00006D300000}"/>
    <cellStyle name="Header2 2 2 17 2 2" xfId="19960" xr:uid="{00000000-0005-0000-0000-00006E300000}"/>
    <cellStyle name="Header2 2 2 17 2 3" xfId="19961" xr:uid="{00000000-0005-0000-0000-00006F300000}"/>
    <cellStyle name="Header2 2 2 17 2 4" xfId="19962" xr:uid="{00000000-0005-0000-0000-000070300000}"/>
    <cellStyle name="Header2 2 2 17 2 5" xfId="19963" xr:uid="{00000000-0005-0000-0000-000071300000}"/>
    <cellStyle name="Header2 2 2 17 2 6" xfId="19964" xr:uid="{00000000-0005-0000-0000-000072300000}"/>
    <cellStyle name="Header2 2 2 17 3" xfId="19965" xr:uid="{00000000-0005-0000-0000-000073300000}"/>
    <cellStyle name="Header2 2 2 17 4" xfId="19966" xr:uid="{00000000-0005-0000-0000-000074300000}"/>
    <cellStyle name="Header2 2 2 17 5" xfId="19967" xr:uid="{00000000-0005-0000-0000-000075300000}"/>
    <cellStyle name="Header2 2 2 17 6" xfId="19968" xr:uid="{00000000-0005-0000-0000-000076300000}"/>
    <cellStyle name="Header2 2 2 17 7" xfId="19969" xr:uid="{00000000-0005-0000-0000-000077300000}"/>
    <cellStyle name="Header2 2 2 18" xfId="843" xr:uid="{00000000-0005-0000-0000-000078300000}"/>
    <cellStyle name="Header2 2 2 18 2" xfId="11444" xr:uid="{00000000-0005-0000-0000-000079300000}"/>
    <cellStyle name="Header2 2 2 18 2 2" xfId="19970" xr:uid="{00000000-0005-0000-0000-00007A300000}"/>
    <cellStyle name="Header2 2 2 18 2 3" xfId="19971" xr:uid="{00000000-0005-0000-0000-00007B300000}"/>
    <cellStyle name="Header2 2 2 18 2 4" xfId="19972" xr:uid="{00000000-0005-0000-0000-00007C300000}"/>
    <cellStyle name="Header2 2 2 18 2 5" xfId="19973" xr:uid="{00000000-0005-0000-0000-00007D300000}"/>
    <cellStyle name="Header2 2 2 18 2 6" xfId="19974" xr:uid="{00000000-0005-0000-0000-00007E300000}"/>
    <cellStyle name="Header2 2 2 18 3" xfId="19975" xr:uid="{00000000-0005-0000-0000-00007F300000}"/>
    <cellStyle name="Header2 2 2 18 4" xfId="19976" xr:uid="{00000000-0005-0000-0000-000080300000}"/>
    <cellStyle name="Header2 2 2 18 5" xfId="19977" xr:uid="{00000000-0005-0000-0000-000081300000}"/>
    <cellStyle name="Header2 2 2 18 6" xfId="19978" xr:uid="{00000000-0005-0000-0000-000082300000}"/>
    <cellStyle name="Header2 2 2 18 7" xfId="19979" xr:uid="{00000000-0005-0000-0000-000083300000}"/>
    <cellStyle name="Header2 2 2 19" xfId="844" xr:uid="{00000000-0005-0000-0000-000084300000}"/>
    <cellStyle name="Header2 2 2 19 2" xfId="11531" xr:uid="{00000000-0005-0000-0000-000085300000}"/>
    <cellStyle name="Header2 2 2 19 2 2" xfId="19980" xr:uid="{00000000-0005-0000-0000-000086300000}"/>
    <cellStyle name="Header2 2 2 19 2 3" xfId="19981" xr:uid="{00000000-0005-0000-0000-000087300000}"/>
    <cellStyle name="Header2 2 2 19 2 4" xfId="19982" xr:uid="{00000000-0005-0000-0000-000088300000}"/>
    <cellStyle name="Header2 2 2 19 2 5" xfId="19983" xr:uid="{00000000-0005-0000-0000-000089300000}"/>
    <cellStyle name="Header2 2 2 19 2 6" xfId="19984" xr:uid="{00000000-0005-0000-0000-00008A300000}"/>
    <cellStyle name="Header2 2 2 19 3" xfId="19985" xr:uid="{00000000-0005-0000-0000-00008B300000}"/>
    <cellStyle name="Header2 2 2 19 4" xfId="19986" xr:uid="{00000000-0005-0000-0000-00008C300000}"/>
    <cellStyle name="Header2 2 2 19 5" xfId="19987" xr:uid="{00000000-0005-0000-0000-00008D300000}"/>
    <cellStyle name="Header2 2 2 19 6" xfId="19988" xr:uid="{00000000-0005-0000-0000-00008E300000}"/>
    <cellStyle name="Header2 2 2 19 7" xfId="19989" xr:uid="{00000000-0005-0000-0000-00008F300000}"/>
    <cellStyle name="Header2 2 2 2" xfId="845" xr:uid="{00000000-0005-0000-0000-000090300000}"/>
    <cellStyle name="Header2 2 2 2 2" xfId="10038" xr:uid="{00000000-0005-0000-0000-000091300000}"/>
    <cellStyle name="Header2 2 2 2 2 2" xfId="19990" xr:uid="{00000000-0005-0000-0000-000092300000}"/>
    <cellStyle name="Header2 2 2 2 2 3" xfId="19991" xr:uid="{00000000-0005-0000-0000-000093300000}"/>
    <cellStyle name="Header2 2 2 2 2 4" xfId="19992" xr:uid="{00000000-0005-0000-0000-000094300000}"/>
    <cellStyle name="Header2 2 2 2 2 5" xfId="19993" xr:uid="{00000000-0005-0000-0000-000095300000}"/>
    <cellStyle name="Header2 2 2 2 2 6" xfId="19994" xr:uid="{00000000-0005-0000-0000-000096300000}"/>
    <cellStyle name="Header2 2 2 2 3" xfId="19995" xr:uid="{00000000-0005-0000-0000-000097300000}"/>
    <cellStyle name="Header2 2 2 2 4" xfId="19996" xr:uid="{00000000-0005-0000-0000-000098300000}"/>
    <cellStyle name="Header2 2 2 2 5" xfId="19997" xr:uid="{00000000-0005-0000-0000-000099300000}"/>
    <cellStyle name="Header2 2 2 2 6" xfId="19998" xr:uid="{00000000-0005-0000-0000-00009A300000}"/>
    <cellStyle name="Header2 2 2 2 7" xfId="19999" xr:uid="{00000000-0005-0000-0000-00009B300000}"/>
    <cellStyle name="Header2 2 2 20" xfId="846" xr:uid="{00000000-0005-0000-0000-00009C300000}"/>
    <cellStyle name="Header2 2 2 20 2" xfId="11619" xr:uid="{00000000-0005-0000-0000-00009D300000}"/>
    <cellStyle name="Header2 2 2 20 2 2" xfId="20000" xr:uid="{00000000-0005-0000-0000-00009E300000}"/>
    <cellStyle name="Header2 2 2 20 2 3" xfId="20001" xr:uid="{00000000-0005-0000-0000-00009F300000}"/>
    <cellStyle name="Header2 2 2 20 2 4" xfId="20002" xr:uid="{00000000-0005-0000-0000-0000A0300000}"/>
    <cellStyle name="Header2 2 2 20 2 5" xfId="20003" xr:uid="{00000000-0005-0000-0000-0000A1300000}"/>
    <cellStyle name="Header2 2 2 20 2 6" xfId="20004" xr:uid="{00000000-0005-0000-0000-0000A2300000}"/>
    <cellStyle name="Header2 2 2 20 3" xfId="20005" xr:uid="{00000000-0005-0000-0000-0000A3300000}"/>
    <cellStyle name="Header2 2 2 20 4" xfId="20006" xr:uid="{00000000-0005-0000-0000-0000A4300000}"/>
    <cellStyle name="Header2 2 2 20 5" xfId="20007" xr:uid="{00000000-0005-0000-0000-0000A5300000}"/>
    <cellStyle name="Header2 2 2 20 6" xfId="20008" xr:uid="{00000000-0005-0000-0000-0000A6300000}"/>
    <cellStyle name="Header2 2 2 20 7" xfId="20009" xr:uid="{00000000-0005-0000-0000-0000A7300000}"/>
    <cellStyle name="Header2 2 2 21" xfId="847" xr:uid="{00000000-0005-0000-0000-0000A8300000}"/>
    <cellStyle name="Header2 2 2 21 2" xfId="11703" xr:uid="{00000000-0005-0000-0000-0000A9300000}"/>
    <cellStyle name="Header2 2 2 21 2 2" xfId="20010" xr:uid="{00000000-0005-0000-0000-0000AA300000}"/>
    <cellStyle name="Header2 2 2 21 2 3" xfId="20011" xr:uid="{00000000-0005-0000-0000-0000AB300000}"/>
    <cellStyle name="Header2 2 2 21 2 4" xfId="20012" xr:uid="{00000000-0005-0000-0000-0000AC300000}"/>
    <cellStyle name="Header2 2 2 21 2 5" xfId="20013" xr:uid="{00000000-0005-0000-0000-0000AD300000}"/>
    <cellStyle name="Header2 2 2 21 2 6" xfId="20014" xr:uid="{00000000-0005-0000-0000-0000AE300000}"/>
    <cellStyle name="Header2 2 2 21 3" xfId="20015" xr:uid="{00000000-0005-0000-0000-0000AF300000}"/>
    <cellStyle name="Header2 2 2 21 4" xfId="20016" xr:uid="{00000000-0005-0000-0000-0000B0300000}"/>
    <cellStyle name="Header2 2 2 21 5" xfId="20017" xr:uid="{00000000-0005-0000-0000-0000B1300000}"/>
    <cellStyle name="Header2 2 2 21 6" xfId="20018" xr:uid="{00000000-0005-0000-0000-0000B2300000}"/>
    <cellStyle name="Header2 2 2 21 7" xfId="20019" xr:uid="{00000000-0005-0000-0000-0000B3300000}"/>
    <cellStyle name="Header2 2 2 22" xfId="848" xr:uid="{00000000-0005-0000-0000-0000B4300000}"/>
    <cellStyle name="Header2 2 2 22 2" xfId="11786" xr:uid="{00000000-0005-0000-0000-0000B5300000}"/>
    <cellStyle name="Header2 2 2 22 2 2" xfId="20020" xr:uid="{00000000-0005-0000-0000-0000B6300000}"/>
    <cellStyle name="Header2 2 2 22 2 3" xfId="20021" xr:uid="{00000000-0005-0000-0000-0000B7300000}"/>
    <cellStyle name="Header2 2 2 22 2 4" xfId="20022" xr:uid="{00000000-0005-0000-0000-0000B8300000}"/>
    <cellStyle name="Header2 2 2 22 2 5" xfId="20023" xr:uid="{00000000-0005-0000-0000-0000B9300000}"/>
    <cellStyle name="Header2 2 2 22 2 6" xfId="20024" xr:uid="{00000000-0005-0000-0000-0000BA300000}"/>
    <cellStyle name="Header2 2 2 22 3" xfId="20025" xr:uid="{00000000-0005-0000-0000-0000BB300000}"/>
    <cellStyle name="Header2 2 2 22 4" xfId="20026" xr:uid="{00000000-0005-0000-0000-0000BC300000}"/>
    <cellStyle name="Header2 2 2 22 5" xfId="20027" xr:uid="{00000000-0005-0000-0000-0000BD300000}"/>
    <cellStyle name="Header2 2 2 22 6" xfId="20028" xr:uid="{00000000-0005-0000-0000-0000BE300000}"/>
    <cellStyle name="Header2 2 2 22 7" xfId="20029" xr:uid="{00000000-0005-0000-0000-0000BF300000}"/>
    <cellStyle name="Header2 2 2 23" xfId="849" xr:uid="{00000000-0005-0000-0000-0000C0300000}"/>
    <cellStyle name="Header2 2 2 23 2" xfId="11869" xr:uid="{00000000-0005-0000-0000-0000C1300000}"/>
    <cellStyle name="Header2 2 2 23 2 2" xfId="20030" xr:uid="{00000000-0005-0000-0000-0000C2300000}"/>
    <cellStyle name="Header2 2 2 23 2 3" xfId="20031" xr:uid="{00000000-0005-0000-0000-0000C3300000}"/>
    <cellStyle name="Header2 2 2 23 2 4" xfId="20032" xr:uid="{00000000-0005-0000-0000-0000C4300000}"/>
    <cellStyle name="Header2 2 2 23 2 5" xfId="20033" xr:uid="{00000000-0005-0000-0000-0000C5300000}"/>
    <cellStyle name="Header2 2 2 23 2 6" xfId="20034" xr:uid="{00000000-0005-0000-0000-0000C6300000}"/>
    <cellStyle name="Header2 2 2 23 3" xfId="20035" xr:uid="{00000000-0005-0000-0000-0000C7300000}"/>
    <cellStyle name="Header2 2 2 23 4" xfId="20036" xr:uid="{00000000-0005-0000-0000-0000C8300000}"/>
    <cellStyle name="Header2 2 2 23 5" xfId="20037" xr:uid="{00000000-0005-0000-0000-0000C9300000}"/>
    <cellStyle name="Header2 2 2 23 6" xfId="20038" xr:uid="{00000000-0005-0000-0000-0000CA300000}"/>
    <cellStyle name="Header2 2 2 23 7" xfId="20039" xr:uid="{00000000-0005-0000-0000-0000CB300000}"/>
    <cellStyle name="Header2 2 2 24" xfId="850" xr:uid="{00000000-0005-0000-0000-0000CC300000}"/>
    <cellStyle name="Header2 2 2 24 2" xfId="11953" xr:uid="{00000000-0005-0000-0000-0000CD300000}"/>
    <cellStyle name="Header2 2 2 24 2 2" xfId="20040" xr:uid="{00000000-0005-0000-0000-0000CE300000}"/>
    <cellStyle name="Header2 2 2 24 2 3" xfId="20041" xr:uid="{00000000-0005-0000-0000-0000CF300000}"/>
    <cellStyle name="Header2 2 2 24 2 4" xfId="20042" xr:uid="{00000000-0005-0000-0000-0000D0300000}"/>
    <cellStyle name="Header2 2 2 24 2 5" xfId="20043" xr:uid="{00000000-0005-0000-0000-0000D1300000}"/>
    <cellStyle name="Header2 2 2 24 2 6" xfId="20044" xr:uid="{00000000-0005-0000-0000-0000D2300000}"/>
    <cellStyle name="Header2 2 2 24 3" xfId="20045" xr:uid="{00000000-0005-0000-0000-0000D3300000}"/>
    <cellStyle name="Header2 2 2 24 4" xfId="20046" xr:uid="{00000000-0005-0000-0000-0000D4300000}"/>
    <cellStyle name="Header2 2 2 24 5" xfId="20047" xr:uid="{00000000-0005-0000-0000-0000D5300000}"/>
    <cellStyle name="Header2 2 2 24 6" xfId="20048" xr:uid="{00000000-0005-0000-0000-0000D6300000}"/>
    <cellStyle name="Header2 2 2 24 7" xfId="20049" xr:uid="{00000000-0005-0000-0000-0000D7300000}"/>
    <cellStyle name="Header2 2 2 25" xfId="851" xr:uid="{00000000-0005-0000-0000-0000D8300000}"/>
    <cellStyle name="Header2 2 2 25 2" xfId="12036" xr:uid="{00000000-0005-0000-0000-0000D9300000}"/>
    <cellStyle name="Header2 2 2 25 2 2" xfId="20050" xr:uid="{00000000-0005-0000-0000-0000DA300000}"/>
    <cellStyle name="Header2 2 2 25 2 3" xfId="20051" xr:uid="{00000000-0005-0000-0000-0000DB300000}"/>
    <cellStyle name="Header2 2 2 25 2 4" xfId="20052" xr:uid="{00000000-0005-0000-0000-0000DC300000}"/>
    <cellStyle name="Header2 2 2 25 2 5" xfId="20053" xr:uid="{00000000-0005-0000-0000-0000DD300000}"/>
    <cellStyle name="Header2 2 2 25 2 6" xfId="20054" xr:uid="{00000000-0005-0000-0000-0000DE300000}"/>
    <cellStyle name="Header2 2 2 25 3" xfId="20055" xr:uid="{00000000-0005-0000-0000-0000DF300000}"/>
    <cellStyle name="Header2 2 2 25 4" xfId="20056" xr:uid="{00000000-0005-0000-0000-0000E0300000}"/>
    <cellStyle name="Header2 2 2 25 5" xfId="20057" xr:uid="{00000000-0005-0000-0000-0000E1300000}"/>
    <cellStyle name="Header2 2 2 25 6" xfId="20058" xr:uid="{00000000-0005-0000-0000-0000E2300000}"/>
    <cellStyle name="Header2 2 2 25 7" xfId="20059" xr:uid="{00000000-0005-0000-0000-0000E3300000}"/>
    <cellStyle name="Header2 2 2 26" xfId="852" xr:uid="{00000000-0005-0000-0000-0000E4300000}"/>
    <cellStyle name="Header2 2 2 26 2" xfId="12119" xr:uid="{00000000-0005-0000-0000-0000E5300000}"/>
    <cellStyle name="Header2 2 2 26 2 2" xfId="20060" xr:uid="{00000000-0005-0000-0000-0000E6300000}"/>
    <cellStyle name="Header2 2 2 26 2 3" xfId="20061" xr:uid="{00000000-0005-0000-0000-0000E7300000}"/>
    <cellStyle name="Header2 2 2 26 2 4" xfId="20062" xr:uid="{00000000-0005-0000-0000-0000E8300000}"/>
    <cellStyle name="Header2 2 2 26 2 5" xfId="20063" xr:uid="{00000000-0005-0000-0000-0000E9300000}"/>
    <cellStyle name="Header2 2 2 26 2 6" xfId="20064" xr:uid="{00000000-0005-0000-0000-0000EA300000}"/>
    <cellStyle name="Header2 2 2 26 3" xfId="20065" xr:uid="{00000000-0005-0000-0000-0000EB300000}"/>
    <cellStyle name="Header2 2 2 26 4" xfId="20066" xr:uid="{00000000-0005-0000-0000-0000EC300000}"/>
    <cellStyle name="Header2 2 2 26 5" xfId="20067" xr:uid="{00000000-0005-0000-0000-0000ED300000}"/>
    <cellStyle name="Header2 2 2 26 6" xfId="20068" xr:uid="{00000000-0005-0000-0000-0000EE300000}"/>
    <cellStyle name="Header2 2 2 26 7" xfId="20069" xr:uid="{00000000-0005-0000-0000-0000EF300000}"/>
    <cellStyle name="Header2 2 2 27" xfId="853" xr:uid="{00000000-0005-0000-0000-0000F0300000}"/>
    <cellStyle name="Header2 2 2 27 2" xfId="12201" xr:uid="{00000000-0005-0000-0000-0000F1300000}"/>
    <cellStyle name="Header2 2 2 27 2 2" xfId="20070" xr:uid="{00000000-0005-0000-0000-0000F2300000}"/>
    <cellStyle name="Header2 2 2 27 2 3" xfId="20071" xr:uid="{00000000-0005-0000-0000-0000F3300000}"/>
    <cellStyle name="Header2 2 2 27 2 4" xfId="20072" xr:uid="{00000000-0005-0000-0000-0000F4300000}"/>
    <cellStyle name="Header2 2 2 27 2 5" xfId="20073" xr:uid="{00000000-0005-0000-0000-0000F5300000}"/>
    <cellStyle name="Header2 2 2 27 2 6" xfId="20074" xr:uid="{00000000-0005-0000-0000-0000F6300000}"/>
    <cellStyle name="Header2 2 2 27 3" xfId="20075" xr:uid="{00000000-0005-0000-0000-0000F7300000}"/>
    <cellStyle name="Header2 2 2 27 4" xfId="20076" xr:uid="{00000000-0005-0000-0000-0000F8300000}"/>
    <cellStyle name="Header2 2 2 27 5" xfId="20077" xr:uid="{00000000-0005-0000-0000-0000F9300000}"/>
    <cellStyle name="Header2 2 2 27 6" xfId="20078" xr:uid="{00000000-0005-0000-0000-0000FA300000}"/>
    <cellStyle name="Header2 2 2 27 7" xfId="20079" xr:uid="{00000000-0005-0000-0000-0000FB300000}"/>
    <cellStyle name="Header2 2 2 28" xfId="854" xr:uid="{00000000-0005-0000-0000-0000FC300000}"/>
    <cellStyle name="Header2 2 2 28 2" xfId="12281" xr:uid="{00000000-0005-0000-0000-0000FD300000}"/>
    <cellStyle name="Header2 2 2 28 2 2" xfId="20080" xr:uid="{00000000-0005-0000-0000-0000FE300000}"/>
    <cellStyle name="Header2 2 2 28 2 3" xfId="20081" xr:uid="{00000000-0005-0000-0000-0000FF300000}"/>
    <cellStyle name="Header2 2 2 28 2 4" xfId="20082" xr:uid="{00000000-0005-0000-0000-000000310000}"/>
    <cellStyle name="Header2 2 2 28 2 5" xfId="20083" xr:uid="{00000000-0005-0000-0000-000001310000}"/>
    <cellStyle name="Header2 2 2 28 2 6" xfId="20084" xr:uid="{00000000-0005-0000-0000-000002310000}"/>
    <cellStyle name="Header2 2 2 28 3" xfId="20085" xr:uid="{00000000-0005-0000-0000-000003310000}"/>
    <cellStyle name="Header2 2 2 28 4" xfId="20086" xr:uid="{00000000-0005-0000-0000-000004310000}"/>
    <cellStyle name="Header2 2 2 28 5" xfId="20087" xr:uid="{00000000-0005-0000-0000-000005310000}"/>
    <cellStyle name="Header2 2 2 28 6" xfId="20088" xr:uid="{00000000-0005-0000-0000-000006310000}"/>
    <cellStyle name="Header2 2 2 28 7" xfId="20089" xr:uid="{00000000-0005-0000-0000-000007310000}"/>
    <cellStyle name="Header2 2 2 29" xfId="855" xr:uid="{00000000-0005-0000-0000-000008310000}"/>
    <cellStyle name="Header2 2 2 29 2" xfId="12359" xr:uid="{00000000-0005-0000-0000-000009310000}"/>
    <cellStyle name="Header2 2 2 29 2 2" xfId="20090" xr:uid="{00000000-0005-0000-0000-00000A310000}"/>
    <cellStyle name="Header2 2 2 29 2 3" xfId="20091" xr:uid="{00000000-0005-0000-0000-00000B310000}"/>
    <cellStyle name="Header2 2 2 29 2 4" xfId="20092" xr:uid="{00000000-0005-0000-0000-00000C310000}"/>
    <cellStyle name="Header2 2 2 29 2 5" xfId="20093" xr:uid="{00000000-0005-0000-0000-00000D310000}"/>
    <cellStyle name="Header2 2 2 29 2 6" xfId="20094" xr:uid="{00000000-0005-0000-0000-00000E310000}"/>
    <cellStyle name="Header2 2 2 29 3" xfId="20095" xr:uid="{00000000-0005-0000-0000-00000F310000}"/>
    <cellStyle name="Header2 2 2 29 4" xfId="20096" xr:uid="{00000000-0005-0000-0000-000010310000}"/>
    <cellStyle name="Header2 2 2 29 5" xfId="20097" xr:uid="{00000000-0005-0000-0000-000011310000}"/>
    <cellStyle name="Header2 2 2 29 6" xfId="20098" xr:uid="{00000000-0005-0000-0000-000012310000}"/>
    <cellStyle name="Header2 2 2 29 7" xfId="20099" xr:uid="{00000000-0005-0000-0000-000013310000}"/>
    <cellStyle name="Header2 2 2 3" xfId="856" xr:uid="{00000000-0005-0000-0000-000014310000}"/>
    <cellStyle name="Header2 2 2 3 2" xfId="10129" xr:uid="{00000000-0005-0000-0000-000015310000}"/>
    <cellStyle name="Header2 2 2 3 2 2" xfId="20100" xr:uid="{00000000-0005-0000-0000-000016310000}"/>
    <cellStyle name="Header2 2 2 3 2 3" xfId="20101" xr:uid="{00000000-0005-0000-0000-000017310000}"/>
    <cellStyle name="Header2 2 2 3 2 4" xfId="20102" xr:uid="{00000000-0005-0000-0000-000018310000}"/>
    <cellStyle name="Header2 2 2 3 2 5" xfId="20103" xr:uid="{00000000-0005-0000-0000-000019310000}"/>
    <cellStyle name="Header2 2 2 3 2 6" xfId="20104" xr:uid="{00000000-0005-0000-0000-00001A310000}"/>
    <cellStyle name="Header2 2 2 3 3" xfId="20105" xr:uid="{00000000-0005-0000-0000-00001B310000}"/>
    <cellStyle name="Header2 2 2 3 4" xfId="20106" xr:uid="{00000000-0005-0000-0000-00001C310000}"/>
    <cellStyle name="Header2 2 2 3 5" xfId="20107" xr:uid="{00000000-0005-0000-0000-00001D310000}"/>
    <cellStyle name="Header2 2 2 3 6" xfId="20108" xr:uid="{00000000-0005-0000-0000-00001E310000}"/>
    <cellStyle name="Header2 2 2 3 7" xfId="20109" xr:uid="{00000000-0005-0000-0000-00001F310000}"/>
    <cellStyle name="Header2 2 2 30" xfId="857" xr:uid="{00000000-0005-0000-0000-000020310000}"/>
    <cellStyle name="Header2 2 2 30 2" xfId="12438" xr:uid="{00000000-0005-0000-0000-000021310000}"/>
    <cellStyle name="Header2 2 2 30 2 2" xfId="20110" xr:uid="{00000000-0005-0000-0000-000022310000}"/>
    <cellStyle name="Header2 2 2 30 2 3" xfId="20111" xr:uid="{00000000-0005-0000-0000-000023310000}"/>
    <cellStyle name="Header2 2 2 30 2 4" xfId="20112" xr:uid="{00000000-0005-0000-0000-000024310000}"/>
    <cellStyle name="Header2 2 2 30 2 5" xfId="20113" xr:uid="{00000000-0005-0000-0000-000025310000}"/>
    <cellStyle name="Header2 2 2 30 2 6" xfId="20114" xr:uid="{00000000-0005-0000-0000-000026310000}"/>
    <cellStyle name="Header2 2 2 30 3" xfId="20115" xr:uid="{00000000-0005-0000-0000-000027310000}"/>
    <cellStyle name="Header2 2 2 30 4" xfId="20116" xr:uid="{00000000-0005-0000-0000-000028310000}"/>
    <cellStyle name="Header2 2 2 30 5" xfId="20117" xr:uid="{00000000-0005-0000-0000-000029310000}"/>
    <cellStyle name="Header2 2 2 30 6" xfId="20118" xr:uid="{00000000-0005-0000-0000-00002A310000}"/>
    <cellStyle name="Header2 2 2 30 7" xfId="20119" xr:uid="{00000000-0005-0000-0000-00002B310000}"/>
    <cellStyle name="Header2 2 2 31" xfId="858" xr:uid="{00000000-0005-0000-0000-00002C310000}"/>
    <cellStyle name="Header2 2 2 31 2" xfId="12517" xr:uid="{00000000-0005-0000-0000-00002D310000}"/>
    <cellStyle name="Header2 2 2 31 2 2" xfId="20120" xr:uid="{00000000-0005-0000-0000-00002E310000}"/>
    <cellStyle name="Header2 2 2 31 2 3" xfId="20121" xr:uid="{00000000-0005-0000-0000-00002F310000}"/>
    <cellStyle name="Header2 2 2 31 2 4" xfId="20122" xr:uid="{00000000-0005-0000-0000-000030310000}"/>
    <cellStyle name="Header2 2 2 31 2 5" xfId="20123" xr:uid="{00000000-0005-0000-0000-000031310000}"/>
    <cellStyle name="Header2 2 2 31 2 6" xfId="20124" xr:uid="{00000000-0005-0000-0000-000032310000}"/>
    <cellStyle name="Header2 2 2 31 3" xfId="20125" xr:uid="{00000000-0005-0000-0000-000033310000}"/>
    <cellStyle name="Header2 2 2 31 4" xfId="20126" xr:uid="{00000000-0005-0000-0000-000034310000}"/>
    <cellStyle name="Header2 2 2 31 5" xfId="20127" xr:uid="{00000000-0005-0000-0000-000035310000}"/>
    <cellStyle name="Header2 2 2 31 6" xfId="20128" xr:uid="{00000000-0005-0000-0000-000036310000}"/>
    <cellStyle name="Header2 2 2 31 7" xfId="20129" xr:uid="{00000000-0005-0000-0000-000037310000}"/>
    <cellStyle name="Header2 2 2 32" xfId="859" xr:uid="{00000000-0005-0000-0000-000038310000}"/>
    <cellStyle name="Header2 2 2 32 2" xfId="12596" xr:uid="{00000000-0005-0000-0000-000039310000}"/>
    <cellStyle name="Header2 2 2 32 2 2" xfId="20130" xr:uid="{00000000-0005-0000-0000-00003A310000}"/>
    <cellStyle name="Header2 2 2 32 2 3" xfId="20131" xr:uid="{00000000-0005-0000-0000-00003B310000}"/>
    <cellStyle name="Header2 2 2 32 2 4" xfId="20132" xr:uid="{00000000-0005-0000-0000-00003C310000}"/>
    <cellStyle name="Header2 2 2 32 2 5" xfId="20133" xr:uid="{00000000-0005-0000-0000-00003D310000}"/>
    <cellStyle name="Header2 2 2 32 2 6" xfId="20134" xr:uid="{00000000-0005-0000-0000-00003E310000}"/>
    <cellStyle name="Header2 2 2 32 3" xfId="20135" xr:uid="{00000000-0005-0000-0000-00003F310000}"/>
    <cellStyle name="Header2 2 2 32 4" xfId="20136" xr:uid="{00000000-0005-0000-0000-000040310000}"/>
    <cellStyle name="Header2 2 2 32 5" xfId="20137" xr:uid="{00000000-0005-0000-0000-000041310000}"/>
    <cellStyle name="Header2 2 2 32 6" xfId="20138" xr:uid="{00000000-0005-0000-0000-000042310000}"/>
    <cellStyle name="Header2 2 2 32 7" xfId="20139" xr:uid="{00000000-0005-0000-0000-000043310000}"/>
    <cellStyle name="Header2 2 2 33" xfId="860" xr:uid="{00000000-0005-0000-0000-000044310000}"/>
    <cellStyle name="Header2 2 2 33 2" xfId="12675" xr:uid="{00000000-0005-0000-0000-000045310000}"/>
    <cellStyle name="Header2 2 2 33 2 2" xfId="20140" xr:uid="{00000000-0005-0000-0000-000046310000}"/>
    <cellStyle name="Header2 2 2 33 2 3" xfId="20141" xr:uid="{00000000-0005-0000-0000-000047310000}"/>
    <cellStyle name="Header2 2 2 33 2 4" xfId="20142" xr:uid="{00000000-0005-0000-0000-000048310000}"/>
    <cellStyle name="Header2 2 2 33 2 5" xfId="20143" xr:uid="{00000000-0005-0000-0000-000049310000}"/>
    <cellStyle name="Header2 2 2 33 2 6" xfId="20144" xr:uid="{00000000-0005-0000-0000-00004A310000}"/>
    <cellStyle name="Header2 2 2 33 3" xfId="20145" xr:uid="{00000000-0005-0000-0000-00004B310000}"/>
    <cellStyle name="Header2 2 2 33 4" xfId="20146" xr:uid="{00000000-0005-0000-0000-00004C310000}"/>
    <cellStyle name="Header2 2 2 33 5" xfId="20147" xr:uid="{00000000-0005-0000-0000-00004D310000}"/>
    <cellStyle name="Header2 2 2 33 6" xfId="20148" xr:uid="{00000000-0005-0000-0000-00004E310000}"/>
    <cellStyle name="Header2 2 2 33 7" xfId="20149" xr:uid="{00000000-0005-0000-0000-00004F310000}"/>
    <cellStyle name="Header2 2 2 34" xfId="861" xr:uid="{00000000-0005-0000-0000-000050310000}"/>
    <cellStyle name="Header2 2 2 34 2" xfId="12759" xr:uid="{00000000-0005-0000-0000-000051310000}"/>
    <cellStyle name="Header2 2 2 34 2 2" xfId="20150" xr:uid="{00000000-0005-0000-0000-000052310000}"/>
    <cellStyle name="Header2 2 2 34 2 3" xfId="20151" xr:uid="{00000000-0005-0000-0000-000053310000}"/>
    <cellStyle name="Header2 2 2 34 2 4" xfId="20152" xr:uid="{00000000-0005-0000-0000-000054310000}"/>
    <cellStyle name="Header2 2 2 34 2 5" xfId="20153" xr:uid="{00000000-0005-0000-0000-000055310000}"/>
    <cellStyle name="Header2 2 2 34 2 6" xfId="20154" xr:uid="{00000000-0005-0000-0000-000056310000}"/>
    <cellStyle name="Header2 2 2 34 3" xfId="20155" xr:uid="{00000000-0005-0000-0000-000057310000}"/>
    <cellStyle name="Header2 2 2 34 4" xfId="20156" xr:uid="{00000000-0005-0000-0000-000058310000}"/>
    <cellStyle name="Header2 2 2 34 5" xfId="20157" xr:uid="{00000000-0005-0000-0000-000059310000}"/>
    <cellStyle name="Header2 2 2 34 6" xfId="20158" xr:uid="{00000000-0005-0000-0000-00005A310000}"/>
    <cellStyle name="Header2 2 2 34 7" xfId="20159" xr:uid="{00000000-0005-0000-0000-00005B310000}"/>
    <cellStyle name="Header2 2 2 35" xfId="9825" xr:uid="{00000000-0005-0000-0000-00005C310000}"/>
    <cellStyle name="Header2 2 2 35 2" xfId="20160" xr:uid="{00000000-0005-0000-0000-00005D310000}"/>
    <cellStyle name="Header2 2 2 35 3" xfId="20161" xr:uid="{00000000-0005-0000-0000-00005E310000}"/>
    <cellStyle name="Header2 2 2 35 4" xfId="20162" xr:uid="{00000000-0005-0000-0000-00005F310000}"/>
    <cellStyle name="Header2 2 2 35 5" xfId="20163" xr:uid="{00000000-0005-0000-0000-000060310000}"/>
    <cellStyle name="Header2 2 2 35 6" xfId="20164" xr:uid="{00000000-0005-0000-0000-000061310000}"/>
    <cellStyle name="Header2 2 2 36" xfId="20165" xr:uid="{00000000-0005-0000-0000-000062310000}"/>
    <cellStyle name="Header2 2 2 37" xfId="20166" xr:uid="{00000000-0005-0000-0000-000063310000}"/>
    <cellStyle name="Header2 2 2 38" xfId="20167" xr:uid="{00000000-0005-0000-0000-000064310000}"/>
    <cellStyle name="Header2 2 2 39" xfId="20168" xr:uid="{00000000-0005-0000-0000-000065310000}"/>
    <cellStyle name="Header2 2 2 4" xfId="862" xr:uid="{00000000-0005-0000-0000-000066310000}"/>
    <cellStyle name="Header2 2 2 4 2" xfId="10219" xr:uid="{00000000-0005-0000-0000-000067310000}"/>
    <cellStyle name="Header2 2 2 4 2 2" xfId="20169" xr:uid="{00000000-0005-0000-0000-000068310000}"/>
    <cellStyle name="Header2 2 2 4 2 3" xfId="20170" xr:uid="{00000000-0005-0000-0000-000069310000}"/>
    <cellStyle name="Header2 2 2 4 2 4" xfId="20171" xr:uid="{00000000-0005-0000-0000-00006A310000}"/>
    <cellStyle name="Header2 2 2 4 2 5" xfId="20172" xr:uid="{00000000-0005-0000-0000-00006B310000}"/>
    <cellStyle name="Header2 2 2 4 2 6" xfId="20173" xr:uid="{00000000-0005-0000-0000-00006C310000}"/>
    <cellStyle name="Header2 2 2 4 3" xfId="20174" xr:uid="{00000000-0005-0000-0000-00006D310000}"/>
    <cellStyle name="Header2 2 2 4 4" xfId="20175" xr:uid="{00000000-0005-0000-0000-00006E310000}"/>
    <cellStyle name="Header2 2 2 4 5" xfId="20176" xr:uid="{00000000-0005-0000-0000-00006F310000}"/>
    <cellStyle name="Header2 2 2 4 6" xfId="20177" xr:uid="{00000000-0005-0000-0000-000070310000}"/>
    <cellStyle name="Header2 2 2 4 7" xfId="20178" xr:uid="{00000000-0005-0000-0000-000071310000}"/>
    <cellStyle name="Header2 2 2 40" xfId="20179" xr:uid="{00000000-0005-0000-0000-000072310000}"/>
    <cellStyle name="Header2 2 2 5" xfId="863" xr:uid="{00000000-0005-0000-0000-000073310000}"/>
    <cellStyle name="Header2 2 2 5 2" xfId="10305" xr:uid="{00000000-0005-0000-0000-000074310000}"/>
    <cellStyle name="Header2 2 2 5 2 2" xfId="20180" xr:uid="{00000000-0005-0000-0000-000075310000}"/>
    <cellStyle name="Header2 2 2 5 2 3" xfId="20181" xr:uid="{00000000-0005-0000-0000-000076310000}"/>
    <cellStyle name="Header2 2 2 5 2 4" xfId="20182" xr:uid="{00000000-0005-0000-0000-000077310000}"/>
    <cellStyle name="Header2 2 2 5 2 5" xfId="20183" xr:uid="{00000000-0005-0000-0000-000078310000}"/>
    <cellStyle name="Header2 2 2 5 2 6" xfId="20184" xr:uid="{00000000-0005-0000-0000-000079310000}"/>
    <cellStyle name="Header2 2 2 5 3" xfId="20185" xr:uid="{00000000-0005-0000-0000-00007A310000}"/>
    <cellStyle name="Header2 2 2 5 4" xfId="20186" xr:uid="{00000000-0005-0000-0000-00007B310000}"/>
    <cellStyle name="Header2 2 2 5 5" xfId="20187" xr:uid="{00000000-0005-0000-0000-00007C310000}"/>
    <cellStyle name="Header2 2 2 5 6" xfId="20188" xr:uid="{00000000-0005-0000-0000-00007D310000}"/>
    <cellStyle name="Header2 2 2 5 7" xfId="20189" xr:uid="{00000000-0005-0000-0000-00007E310000}"/>
    <cellStyle name="Header2 2 2 6" xfId="864" xr:uid="{00000000-0005-0000-0000-00007F310000}"/>
    <cellStyle name="Header2 2 2 6 2" xfId="10393" xr:uid="{00000000-0005-0000-0000-000080310000}"/>
    <cellStyle name="Header2 2 2 6 2 2" xfId="20190" xr:uid="{00000000-0005-0000-0000-000081310000}"/>
    <cellStyle name="Header2 2 2 6 2 3" xfId="20191" xr:uid="{00000000-0005-0000-0000-000082310000}"/>
    <cellStyle name="Header2 2 2 6 2 4" xfId="20192" xr:uid="{00000000-0005-0000-0000-000083310000}"/>
    <cellStyle name="Header2 2 2 6 2 5" xfId="20193" xr:uid="{00000000-0005-0000-0000-000084310000}"/>
    <cellStyle name="Header2 2 2 6 2 6" xfId="20194" xr:uid="{00000000-0005-0000-0000-000085310000}"/>
    <cellStyle name="Header2 2 2 6 3" xfId="20195" xr:uid="{00000000-0005-0000-0000-000086310000}"/>
    <cellStyle name="Header2 2 2 6 4" xfId="20196" xr:uid="{00000000-0005-0000-0000-000087310000}"/>
    <cellStyle name="Header2 2 2 6 5" xfId="20197" xr:uid="{00000000-0005-0000-0000-000088310000}"/>
    <cellStyle name="Header2 2 2 6 6" xfId="20198" xr:uid="{00000000-0005-0000-0000-000089310000}"/>
    <cellStyle name="Header2 2 2 6 7" xfId="20199" xr:uid="{00000000-0005-0000-0000-00008A310000}"/>
    <cellStyle name="Header2 2 2 7" xfId="865" xr:uid="{00000000-0005-0000-0000-00008B310000}"/>
    <cellStyle name="Header2 2 2 7 2" xfId="10480" xr:uid="{00000000-0005-0000-0000-00008C310000}"/>
    <cellStyle name="Header2 2 2 7 2 2" xfId="20200" xr:uid="{00000000-0005-0000-0000-00008D310000}"/>
    <cellStyle name="Header2 2 2 7 2 3" xfId="20201" xr:uid="{00000000-0005-0000-0000-00008E310000}"/>
    <cellStyle name="Header2 2 2 7 2 4" xfId="20202" xr:uid="{00000000-0005-0000-0000-00008F310000}"/>
    <cellStyle name="Header2 2 2 7 2 5" xfId="20203" xr:uid="{00000000-0005-0000-0000-000090310000}"/>
    <cellStyle name="Header2 2 2 7 2 6" xfId="20204" xr:uid="{00000000-0005-0000-0000-000091310000}"/>
    <cellStyle name="Header2 2 2 7 3" xfId="20205" xr:uid="{00000000-0005-0000-0000-000092310000}"/>
    <cellStyle name="Header2 2 2 7 4" xfId="20206" xr:uid="{00000000-0005-0000-0000-000093310000}"/>
    <cellStyle name="Header2 2 2 7 5" xfId="20207" xr:uid="{00000000-0005-0000-0000-000094310000}"/>
    <cellStyle name="Header2 2 2 7 6" xfId="20208" xr:uid="{00000000-0005-0000-0000-000095310000}"/>
    <cellStyle name="Header2 2 2 7 7" xfId="20209" xr:uid="{00000000-0005-0000-0000-000096310000}"/>
    <cellStyle name="Header2 2 2 8" xfId="866" xr:uid="{00000000-0005-0000-0000-000097310000}"/>
    <cellStyle name="Header2 2 2 8 2" xfId="10568" xr:uid="{00000000-0005-0000-0000-000098310000}"/>
    <cellStyle name="Header2 2 2 8 2 2" xfId="20210" xr:uid="{00000000-0005-0000-0000-000099310000}"/>
    <cellStyle name="Header2 2 2 8 2 3" xfId="20211" xr:uid="{00000000-0005-0000-0000-00009A310000}"/>
    <cellStyle name="Header2 2 2 8 2 4" xfId="20212" xr:uid="{00000000-0005-0000-0000-00009B310000}"/>
    <cellStyle name="Header2 2 2 8 2 5" xfId="20213" xr:uid="{00000000-0005-0000-0000-00009C310000}"/>
    <cellStyle name="Header2 2 2 8 2 6" xfId="20214" xr:uid="{00000000-0005-0000-0000-00009D310000}"/>
    <cellStyle name="Header2 2 2 8 3" xfId="20215" xr:uid="{00000000-0005-0000-0000-00009E310000}"/>
    <cellStyle name="Header2 2 2 8 4" xfId="20216" xr:uid="{00000000-0005-0000-0000-00009F310000}"/>
    <cellStyle name="Header2 2 2 8 5" xfId="20217" xr:uid="{00000000-0005-0000-0000-0000A0310000}"/>
    <cellStyle name="Header2 2 2 8 6" xfId="20218" xr:uid="{00000000-0005-0000-0000-0000A1310000}"/>
    <cellStyle name="Header2 2 2 8 7" xfId="20219" xr:uid="{00000000-0005-0000-0000-0000A2310000}"/>
    <cellStyle name="Header2 2 2 9" xfId="867" xr:uid="{00000000-0005-0000-0000-0000A3310000}"/>
    <cellStyle name="Header2 2 2 9 2" xfId="10650" xr:uid="{00000000-0005-0000-0000-0000A4310000}"/>
    <cellStyle name="Header2 2 2 9 2 2" xfId="20220" xr:uid="{00000000-0005-0000-0000-0000A5310000}"/>
    <cellStyle name="Header2 2 2 9 2 3" xfId="20221" xr:uid="{00000000-0005-0000-0000-0000A6310000}"/>
    <cellStyle name="Header2 2 2 9 2 4" xfId="20222" xr:uid="{00000000-0005-0000-0000-0000A7310000}"/>
    <cellStyle name="Header2 2 2 9 2 5" xfId="20223" xr:uid="{00000000-0005-0000-0000-0000A8310000}"/>
    <cellStyle name="Header2 2 2 9 2 6" xfId="20224" xr:uid="{00000000-0005-0000-0000-0000A9310000}"/>
    <cellStyle name="Header2 2 2 9 3" xfId="20225" xr:uid="{00000000-0005-0000-0000-0000AA310000}"/>
    <cellStyle name="Header2 2 2 9 4" xfId="20226" xr:uid="{00000000-0005-0000-0000-0000AB310000}"/>
    <cellStyle name="Header2 2 2 9 5" xfId="20227" xr:uid="{00000000-0005-0000-0000-0000AC310000}"/>
    <cellStyle name="Header2 2 2 9 6" xfId="20228" xr:uid="{00000000-0005-0000-0000-0000AD310000}"/>
    <cellStyle name="Header2 2 2 9 7" xfId="20229" xr:uid="{00000000-0005-0000-0000-0000AE310000}"/>
    <cellStyle name="Header2 2 20" xfId="868" xr:uid="{00000000-0005-0000-0000-0000AF310000}"/>
    <cellStyle name="Header2 2 20 2" xfId="11498" xr:uid="{00000000-0005-0000-0000-0000B0310000}"/>
    <cellStyle name="Header2 2 20 2 2" xfId="20230" xr:uid="{00000000-0005-0000-0000-0000B1310000}"/>
    <cellStyle name="Header2 2 20 2 3" xfId="20231" xr:uid="{00000000-0005-0000-0000-0000B2310000}"/>
    <cellStyle name="Header2 2 20 2 4" xfId="20232" xr:uid="{00000000-0005-0000-0000-0000B3310000}"/>
    <cellStyle name="Header2 2 20 2 5" xfId="20233" xr:uid="{00000000-0005-0000-0000-0000B4310000}"/>
    <cellStyle name="Header2 2 20 2 6" xfId="20234" xr:uid="{00000000-0005-0000-0000-0000B5310000}"/>
    <cellStyle name="Header2 2 20 3" xfId="20235" xr:uid="{00000000-0005-0000-0000-0000B6310000}"/>
    <cellStyle name="Header2 2 20 4" xfId="20236" xr:uid="{00000000-0005-0000-0000-0000B7310000}"/>
    <cellStyle name="Header2 2 20 5" xfId="20237" xr:uid="{00000000-0005-0000-0000-0000B8310000}"/>
    <cellStyle name="Header2 2 20 6" xfId="20238" xr:uid="{00000000-0005-0000-0000-0000B9310000}"/>
    <cellStyle name="Header2 2 20 7" xfId="20239" xr:uid="{00000000-0005-0000-0000-0000BA310000}"/>
    <cellStyle name="Header2 2 21" xfId="869" xr:uid="{00000000-0005-0000-0000-0000BB310000}"/>
    <cellStyle name="Header2 2 21 2" xfId="11586" xr:uid="{00000000-0005-0000-0000-0000BC310000}"/>
    <cellStyle name="Header2 2 21 2 2" xfId="20240" xr:uid="{00000000-0005-0000-0000-0000BD310000}"/>
    <cellStyle name="Header2 2 21 2 3" xfId="20241" xr:uid="{00000000-0005-0000-0000-0000BE310000}"/>
    <cellStyle name="Header2 2 21 2 4" xfId="20242" xr:uid="{00000000-0005-0000-0000-0000BF310000}"/>
    <cellStyle name="Header2 2 21 2 5" xfId="20243" xr:uid="{00000000-0005-0000-0000-0000C0310000}"/>
    <cellStyle name="Header2 2 21 2 6" xfId="20244" xr:uid="{00000000-0005-0000-0000-0000C1310000}"/>
    <cellStyle name="Header2 2 21 3" xfId="20245" xr:uid="{00000000-0005-0000-0000-0000C2310000}"/>
    <cellStyle name="Header2 2 21 4" xfId="20246" xr:uid="{00000000-0005-0000-0000-0000C3310000}"/>
    <cellStyle name="Header2 2 21 5" xfId="20247" xr:uid="{00000000-0005-0000-0000-0000C4310000}"/>
    <cellStyle name="Header2 2 21 6" xfId="20248" xr:uid="{00000000-0005-0000-0000-0000C5310000}"/>
    <cellStyle name="Header2 2 21 7" xfId="20249" xr:uid="{00000000-0005-0000-0000-0000C6310000}"/>
    <cellStyle name="Header2 2 22" xfId="870" xr:uid="{00000000-0005-0000-0000-0000C7310000}"/>
    <cellStyle name="Header2 2 22 2" xfId="11670" xr:uid="{00000000-0005-0000-0000-0000C8310000}"/>
    <cellStyle name="Header2 2 22 2 2" xfId="20250" xr:uid="{00000000-0005-0000-0000-0000C9310000}"/>
    <cellStyle name="Header2 2 22 2 3" xfId="20251" xr:uid="{00000000-0005-0000-0000-0000CA310000}"/>
    <cellStyle name="Header2 2 22 2 4" xfId="20252" xr:uid="{00000000-0005-0000-0000-0000CB310000}"/>
    <cellStyle name="Header2 2 22 2 5" xfId="20253" xr:uid="{00000000-0005-0000-0000-0000CC310000}"/>
    <cellStyle name="Header2 2 22 2 6" xfId="20254" xr:uid="{00000000-0005-0000-0000-0000CD310000}"/>
    <cellStyle name="Header2 2 22 3" xfId="20255" xr:uid="{00000000-0005-0000-0000-0000CE310000}"/>
    <cellStyle name="Header2 2 22 4" xfId="20256" xr:uid="{00000000-0005-0000-0000-0000CF310000}"/>
    <cellStyle name="Header2 2 22 5" xfId="20257" xr:uid="{00000000-0005-0000-0000-0000D0310000}"/>
    <cellStyle name="Header2 2 22 6" xfId="20258" xr:uid="{00000000-0005-0000-0000-0000D1310000}"/>
    <cellStyle name="Header2 2 22 7" xfId="20259" xr:uid="{00000000-0005-0000-0000-0000D2310000}"/>
    <cellStyle name="Header2 2 23" xfId="871" xr:uid="{00000000-0005-0000-0000-0000D3310000}"/>
    <cellStyle name="Header2 2 23 2" xfId="11753" xr:uid="{00000000-0005-0000-0000-0000D4310000}"/>
    <cellStyle name="Header2 2 23 2 2" xfId="20260" xr:uid="{00000000-0005-0000-0000-0000D5310000}"/>
    <cellStyle name="Header2 2 23 2 3" xfId="20261" xr:uid="{00000000-0005-0000-0000-0000D6310000}"/>
    <cellStyle name="Header2 2 23 2 4" xfId="20262" xr:uid="{00000000-0005-0000-0000-0000D7310000}"/>
    <cellStyle name="Header2 2 23 2 5" xfId="20263" xr:uid="{00000000-0005-0000-0000-0000D8310000}"/>
    <cellStyle name="Header2 2 23 2 6" xfId="20264" xr:uid="{00000000-0005-0000-0000-0000D9310000}"/>
    <cellStyle name="Header2 2 23 3" xfId="20265" xr:uid="{00000000-0005-0000-0000-0000DA310000}"/>
    <cellStyle name="Header2 2 23 4" xfId="20266" xr:uid="{00000000-0005-0000-0000-0000DB310000}"/>
    <cellStyle name="Header2 2 23 5" xfId="20267" xr:uid="{00000000-0005-0000-0000-0000DC310000}"/>
    <cellStyle name="Header2 2 23 6" xfId="20268" xr:uid="{00000000-0005-0000-0000-0000DD310000}"/>
    <cellStyle name="Header2 2 23 7" xfId="20269" xr:uid="{00000000-0005-0000-0000-0000DE310000}"/>
    <cellStyle name="Header2 2 24" xfId="872" xr:uid="{00000000-0005-0000-0000-0000DF310000}"/>
    <cellStyle name="Header2 2 24 2" xfId="11836" xr:uid="{00000000-0005-0000-0000-0000E0310000}"/>
    <cellStyle name="Header2 2 24 2 2" xfId="20270" xr:uid="{00000000-0005-0000-0000-0000E1310000}"/>
    <cellStyle name="Header2 2 24 2 3" xfId="20271" xr:uid="{00000000-0005-0000-0000-0000E2310000}"/>
    <cellStyle name="Header2 2 24 2 4" xfId="20272" xr:uid="{00000000-0005-0000-0000-0000E3310000}"/>
    <cellStyle name="Header2 2 24 2 5" xfId="20273" xr:uid="{00000000-0005-0000-0000-0000E4310000}"/>
    <cellStyle name="Header2 2 24 2 6" xfId="20274" xr:uid="{00000000-0005-0000-0000-0000E5310000}"/>
    <cellStyle name="Header2 2 24 3" xfId="20275" xr:uid="{00000000-0005-0000-0000-0000E6310000}"/>
    <cellStyle name="Header2 2 24 4" xfId="20276" xr:uid="{00000000-0005-0000-0000-0000E7310000}"/>
    <cellStyle name="Header2 2 24 5" xfId="20277" xr:uid="{00000000-0005-0000-0000-0000E8310000}"/>
    <cellStyle name="Header2 2 24 6" xfId="20278" xr:uid="{00000000-0005-0000-0000-0000E9310000}"/>
    <cellStyle name="Header2 2 24 7" xfId="20279" xr:uid="{00000000-0005-0000-0000-0000EA310000}"/>
    <cellStyle name="Header2 2 25" xfId="873" xr:uid="{00000000-0005-0000-0000-0000EB310000}"/>
    <cellStyle name="Header2 2 25 2" xfId="11920" xr:uid="{00000000-0005-0000-0000-0000EC310000}"/>
    <cellStyle name="Header2 2 25 2 2" xfId="20280" xr:uid="{00000000-0005-0000-0000-0000ED310000}"/>
    <cellStyle name="Header2 2 25 2 3" xfId="20281" xr:uid="{00000000-0005-0000-0000-0000EE310000}"/>
    <cellStyle name="Header2 2 25 2 4" xfId="20282" xr:uid="{00000000-0005-0000-0000-0000EF310000}"/>
    <cellStyle name="Header2 2 25 2 5" xfId="20283" xr:uid="{00000000-0005-0000-0000-0000F0310000}"/>
    <cellStyle name="Header2 2 25 2 6" xfId="20284" xr:uid="{00000000-0005-0000-0000-0000F1310000}"/>
    <cellStyle name="Header2 2 25 3" xfId="20285" xr:uid="{00000000-0005-0000-0000-0000F2310000}"/>
    <cellStyle name="Header2 2 25 4" xfId="20286" xr:uid="{00000000-0005-0000-0000-0000F3310000}"/>
    <cellStyle name="Header2 2 25 5" xfId="20287" xr:uid="{00000000-0005-0000-0000-0000F4310000}"/>
    <cellStyle name="Header2 2 25 6" xfId="20288" xr:uid="{00000000-0005-0000-0000-0000F5310000}"/>
    <cellStyle name="Header2 2 25 7" xfId="20289" xr:uid="{00000000-0005-0000-0000-0000F6310000}"/>
    <cellStyle name="Header2 2 26" xfId="874" xr:uid="{00000000-0005-0000-0000-0000F7310000}"/>
    <cellStyle name="Header2 2 26 2" xfId="12003" xr:uid="{00000000-0005-0000-0000-0000F8310000}"/>
    <cellStyle name="Header2 2 26 2 2" xfId="20290" xr:uid="{00000000-0005-0000-0000-0000F9310000}"/>
    <cellStyle name="Header2 2 26 2 3" xfId="20291" xr:uid="{00000000-0005-0000-0000-0000FA310000}"/>
    <cellStyle name="Header2 2 26 2 4" xfId="20292" xr:uid="{00000000-0005-0000-0000-0000FB310000}"/>
    <cellStyle name="Header2 2 26 2 5" xfId="20293" xr:uid="{00000000-0005-0000-0000-0000FC310000}"/>
    <cellStyle name="Header2 2 26 2 6" xfId="20294" xr:uid="{00000000-0005-0000-0000-0000FD310000}"/>
    <cellStyle name="Header2 2 26 3" xfId="20295" xr:uid="{00000000-0005-0000-0000-0000FE310000}"/>
    <cellStyle name="Header2 2 26 4" xfId="20296" xr:uid="{00000000-0005-0000-0000-0000FF310000}"/>
    <cellStyle name="Header2 2 26 5" xfId="20297" xr:uid="{00000000-0005-0000-0000-000000320000}"/>
    <cellStyle name="Header2 2 26 6" xfId="20298" xr:uid="{00000000-0005-0000-0000-000001320000}"/>
    <cellStyle name="Header2 2 26 7" xfId="20299" xr:uid="{00000000-0005-0000-0000-000002320000}"/>
    <cellStyle name="Header2 2 27" xfId="875" xr:uid="{00000000-0005-0000-0000-000003320000}"/>
    <cellStyle name="Header2 2 27 2" xfId="12086" xr:uid="{00000000-0005-0000-0000-000004320000}"/>
    <cellStyle name="Header2 2 27 2 2" xfId="20300" xr:uid="{00000000-0005-0000-0000-000005320000}"/>
    <cellStyle name="Header2 2 27 2 3" xfId="20301" xr:uid="{00000000-0005-0000-0000-000006320000}"/>
    <cellStyle name="Header2 2 27 2 4" xfId="20302" xr:uid="{00000000-0005-0000-0000-000007320000}"/>
    <cellStyle name="Header2 2 27 2 5" xfId="20303" xr:uid="{00000000-0005-0000-0000-000008320000}"/>
    <cellStyle name="Header2 2 27 2 6" xfId="20304" xr:uid="{00000000-0005-0000-0000-000009320000}"/>
    <cellStyle name="Header2 2 27 3" xfId="20305" xr:uid="{00000000-0005-0000-0000-00000A320000}"/>
    <cellStyle name="Header2 2 27 4" xfId="20306" xr:uid="{00000000-0005-0000-0000-00000B320000}"/>
    <cellStyle name="Header2 2 27 5" xfId="20307" xr:uid="{00000000-0005-0000-0000-00000C320000}"/>
    <cellStyle name="Header2 2 27 6" xfId="20308" xr:uid="{00000000-0005-0000-0000-00000D320000}"/>
    <cellStyle name="Header2 2 27 7" xfId="20309" xr:uid="{00000000-0005-0000-0000-00000E320000}"/>
    <cellStyle name="Header2 2 28" xfId="876" xr:uid="{00000000-0005-0000-0000-00000F320000}"/>
    <cellStyle name="Header2 2 28 2" xfId="12168" xr:uid="{00000000-0005-0000-0000-000010320000}"/>
    <cellStyle name="Header2 2 28 2 2" xfId="20310" xr:uid="{00000000-0005-0000-0000-000011320000}"/>
    <cellStyle name="Header2 2 28 2 3" xfId="20311" xr:uid="{00000000-0005-0000-0000-000012320000}"/>
    <cellStyle name="Header2 2 28 2 4" xfId="20312" xr:uid="{00000000-0005-0000-0000-000013320000}"/>
    <cellStyle name="Header2 2 28 2 5" xfId="20313" xr:uid="{00000000-0005-0000-0000-000014320000}"/>
    <cellStyle name="Header2 2 28 2 6" xfId="20314" xr:uid="{00000000-0005-0000-0000-000015320000}"/>
    <cellStyle name="Header2 2 28 3" xfId="20315" xr:uid="{00000000-0005-0000-0000-000016320000}"/>
    <cellStyle name="Header2 2 28 4" xfId="20316" xr:uid="{00000000-0005-0000-0000-000017320000}"/>
    <cellStyle name="Header2 2 28 5" xfId="20317" xr:uid="{00000000-0005-0000-0000-000018320000}"/>
    <cellStyle name="Header2 2 28 6" xfId="20318" xr:uid="{00000000-0005-0000-0000-000019320000}"/>
    <cellStyle name="Header2 2 28 7" xfId="20319" xr:uid="{00000000-0005-0000-0000-00001A320000}"/>
    <cellStyle name="Header2 2 29" xfId="877" xr:uid="{00000000-0005-0000-0000-00001B320000}"/>
    <cellStyle name="Header2 2 29 2" xfId="12248" xr:uid="{00000000-0005-0000-0000-00001C320000}"/>
    <cellStyle name="Header2 2 29 2 2" xfId="20320" xr:uid="{00000000-0005-0000-0000-00001D320000}"/>
    <cellStyle name="Header2 2 29 2 3" xfId="20321" xr:uid="{00000000-0005-0000-0000-00001E320000}"/>
    <cellStyle name="Header2 2 29 2 4" xfId="20322" xr:uid="{00000000-0005-0000-0000-00001F320000}"/>
    <cellStyle name="Header2 2 29 2 5" xfId="20323" xr:uid="{00000000-0005-0000-0000-000020320000}"/>
    <cellStyle name="Header2 2 29 2 6" xfId="20324" xr:uid="{00000000-0005-0000-0000-000021320000}"/>
    <cellStyle name="Header2 2 29 3" xfId="20325" xr:uid="{00000000-0005-0000-0000-000022320000}"/>
    <cellStyle name="Header2 2 29 4" xfId="20326" xr:uid="{00000000-0005-0000-0000-000023320000}"/>
    <cellStyle name="Header2 2 29 5" xfId="20327" xr:uid="{00000000-0005-0000-0000-000024320000}"/>
    <cellStyle name="Header2 2 29 6" xfId="20328" xr:uid="{00000000-0005-0000-0000-000025320000}"/>
    <cellStyle name="Header2 2 29 7" xfId="20329" xr:uid="{00000000-0005-0000-0000-000026320000}"/>
    <cellStyle name="Header2 2 3" xfId="878" xr:uid="{00000000-0005-0000-0000-000027320000}"/>
    <cellStyle name="Header2 2 3 2" xfId="10005" xr:uid="{00000000-0005-0000-0000-000028320000}"/>
    <cellStyle name="Header2 2 3 2 2" xfId="20330" xr:uid="{00000000-0005-0000-0000-000029320000}"/>
    <cellStyle name="Header2 2 3 2 3" xfId="20331" xr:uid="{00000000-0005-0000-0000-00002A320000}"/>
    <cellStyle name="Header2 2 3 2 4" xfId="20332" xr:uid="{00000000-0005-0000-0000-00002B320000}"/>
    <cellStyle name="Header2 2 3 2 5" xfId="20333" xr:uid="{00000000-0005-0000-0000-00002C320000}"/>
    <cellStyle name="Header2 2 3 2 6" xfId="20334" xr:uid="{00000000-0005-0000-0000-00002D320000}"/>
    <cellStyle name="Header2 2 3 3" xfId="20335" xr:uid="{00000000-0005-0000-0000-00002E320000}"/>
    <cellStyle name="Header2 2 3 4" xfId="20336" xr:uid="{00000000-0005-0000-0000-00002F320000}"/>
    <cellStyle name="Header2 2 3 5" xfId="20337" xr:uid="{00000000-0005-0000-0000-000030320000}"/>
    <cellStyle name="Header2 2 3 6" xfId="20338" xr:uid="{00000000-0005-0000-0000-000031320000}"/>
    <cellStyle name="Header2 2 3 7" xfId="20339" xr:uid="{00000000-0005-0000-0000-000032320000}"/>
    <cellStyle name="Header2 2 30" xfId="879" xr:uid="{00000000-0005-0000-0000-000033320000}"/>
    <cellStyle name="Header2 2 30 2" xfId="12326" xr:uid="{00000000-0005-0000-0000-000034320000}"/>
    <cellStyle name="Header2 2 30 2 2" xfId="20340" xr:uid="{00000000-0005-0000-0000-000035320000}"/>
    <cellStyle name="Header2 2 30 2 3" xfId="20341" xr:uid="{00000000-0005-0000-0000-000036320000}"/>
    <cellStyle name="Header2 2 30 2 4" xfId="20342" xr:uid="{00000000-0005-0000-0000-000037320000}"/>
    <cellStyle name="Header2 2 30 2 5" xfId="20343" xr:uid="{00000000-0005-0000-0000-000038320000}"/>
    <cellStyle name="Header2 2 30 2 6" xfId="20344" xr:uid="{00000000-0005-0000-0000-000039320000}"/>
    <cellStyle name="Header2 2 30 3" xfId="20345" xr:uid="{00000000-0005-0000-0000-00003A320000}"/>
    <cellStyle name="Header2 2 30 4" xfId="20346" xr:uid="{00000000-0005-0000-0000-00003B320000}"/>
    <cellStyle name="Header2 2 30 5" xfId="20347" xr:uid="{00000000-0005-0000-0000-00003C320000}"/>
    <cellStyle name="Header2 2 30 6" xfId="20348" xr:uid="{00000000-0005-0000-0000-00003D320000}"/>
    <cellStyle name="Header2 2 30 7" xfId="20349" xr:uid="{00000000-0005-0000-0000-00003E320000}"/>
    <cellStyle name="Header2 2 31" xfId="880" xr:uid="{00000000-0005-0000-0000-00003F320000}"/>
    <cellStyle name="Header2 2 31 2" xfId="12405" xr:uid="{00000000-0005-0000-0000-000040320000}"/>
    <cellStyle name="Header2 2 31 2 2" xfId="20350" xr:uid="{00000000-0005-0000-0000-000041320000}"/>
    <cellStyle name="Header2 2 31 2 3" xfId="20351" xr:uid="{00000000-0005-0000-0000-000042320000}"/>
    <cellStyle name="Header2 2 31 2 4" xfId="20352" xr:uid="{00000000-0005-0000-0000-000043320000}"/>
    <cellStyle name="Header2 2 31 2 5" xfId="20353" xr:uid="{00000000-0005-0000-0000-000044320000}"/>
    <cellStyle name="Header2 2 31 2 6" xfId="20354" xr:uid="{00000000-0005-0000-0000-000045320000}"/>
    <cellStyle name="Header2 2 31 3" xfId="20355" xr:uid="{00000000-0005-0000-0000-000046320000}"/>
    <cellStyle name="Header2 2 31 4" xfId="20356" xr:uid="{00000000-0005-0000-0000-000047320000}"/>
    <cellStyle name="Header2 2 31 5" xfId="20357" xr:uid="{00000000-0005-0000-0000-000048320000}"/>
    <cellStyle name="Header2 2 31 6" xfId="20358" xr:uid="{00000000-0005-0000-0000-000049320000}"/>
    <cellStyle name="Header2 2 31 7" xfId="20359" xr:uid="{00000000-0005-0000-0000-00004A320000}"/>
    <cellStyle name="Header2 2 32" xfId="881" xr:uid="{00000000-0005-0000-0000-00004B320000}"/>
    <cellStyle name="Header2 2 32 2" xfId="12484" xr:uid="{00000000-0005-0000-0000-00004C320000}"/>
    <cellStyle name="Header2 2 32 2 2" xfId="20360" xr:uid="{00000000-0005-0000-0000-00004D320000}"/>
    <cellStyle name="Header2 2 32 2 3" xfId="20361" xr:uid="{00000000-0005-0000-0000-00004E320000}"/>
    <cellStyle name="Header2 2 32 2 4" xfId="20362" xr:uid="{00000000-0005-0000-0000-00004F320000}"/>
    <cellStyle name="Header2 2 32 2 5" xfId="20363" xr:uid="{00000000-0005-0000-0000-000050320000}"/>
    <cellStyle name="Header2 2 32 2 6" xfId="20364" xr:uid="{00000000-0005-0000-0000-000051320000}"/>
    <cellStyle name="Header2 2 32 3" xfId="20365" xr:uid="{00000000-0005-0000-0000-000052320000}"/>
    <cellStyle name="Header2 2 32 4" xfId="20366" xr:uid="{00000000-0005-0000-0000-000053320000}"/>
    <cellStyle name="Header2 2 32 5" xfId="20367" xr:uid="{00000000-0005-0000-0000-000054320000}"/>
    <cellStyle name="Header2 2 32 6" xfId="20368" xr:uid="{00000000-0005-0000-0000-000055320000}"/>
    <cellStyle name="Header2 2 32 7" xfId="20369" xr:uid="{00000000-0005-0000-0000-000056320000}"/>
    <cellStyle name="Header2 2 33" xfId="882" xr:uid="{00000000-0005-0000-0000-000057320000}"/>
    <cellStyle name="Header2 2 33 2" xfId="12563" xr:uid="{00000000-0005-0000-0000-000058320000}"/>
    <cellStyle name="Header2 2 33 2 2" xfId="20370" xr:uid="{00000000-0005-0000-0000-000059320000}"/>
    <cellStyle name="Header2 2 33 2 3" xfId="20371" xr:uid="{00000000-0005-0000-0000-00005A320000}"/>
    <cellStyle name="Header2 2 33 2 4" xfId="20372" xr:uid="{00000000-0005-0000-0000-00005B320000}"/>
    <cellStyle name="Header2 2 33 2 5" xfId="20373" xr:uid="{00000000-0005-0000-0000-00005C320000}"/>
    <cellStyle name="Header2 2 33 2 6" xfId="20374" xr:uid="{00000000-0005-0000-0000-00005D320000}"/>
    <cellStyle name="Header2 2 33 3" xfId="20375" xr:uid="{00000000-0005-0000-0000-00005E320000}"/>
    <cellStyle name="Header2 2 33 4" xfId="20376" xr:uid="{00000000-0005-0000-0000-00005F320000}"/>
    <cellStyle name="Header2 2 33 5" xfId="20377" xr:uid="{00000000-0005-0000-0000-000060320000}"/>
    <cellStyle name="Header2 2 33 6" xfId="20378" xr:uid="{00000000-0005-0000-0000-000061320000}"/>
    <cellStyle name="Header2 2 33 7" xfId="20379" xr:uid="{00000000-0005-0000-0000-000062320000}"/>
    <cellStyle name="Header2 2 34" xfId="883" xr:uid="{00000000-0005-0000-0000-000063320000}"/>
    <cellStyle name="Header2 2 34 2" xfId="12642" xr:uid="{00000000-0005-0000-0000-000064320000}"/>
    <cellStyle name="Header2 2 34 2 2" xfId="20380" xr:uid="{00000000-0005-0000-0000-000065320000}"/>
    <cellStyle name="Header2 2 34 2 3" xfId="20381" xr:uid="{00000000-0005-0000-0000-000066320000}"/>
    <cellStyle name="Header2 2 34 2 4" xfId="20382" xr:uid="{00000000-0005-0000-0000-000067320000}"/>
    <cellStyle name="Header2 2 34 2 5" xfId="20383" xr:uid="{00000000-0005-0000-0000-000068320000}"/>
    <cellStyle name="Header2 2 34 2 6" xfId="20384" xr:uid="{00000000-0005-0000-0000-000069320000}"/>
    <cellStyle name="Header2 2 34 3" xfId="20385" xr:uid="{00000000-0005-0000-0000-00006A320000}"/>
    <cellStyle name="Header2 2 34 4" xfId="20386" xr:uid="{00000000-0005-0000-0000-00006B320000}"/>
    <cellStyle name="Header2 2 34 5" xfId="20387" xr:uid="{00000000-0005-0000-0000-00006C320000}"/>
    <cellStyle name="Header2 2 34 6" xfId="20388" xr:uid="{00000000-0005-0000-0000-00006D320000}"/>
    <cellStyle name="Header2 2 34 7" xfId="20389" xr:uid="{00000000-0005-0000-0000-00006E320000}"/>
    <cellStyle name="Header2 2 35" xfId="884" xr:uid="{00000000-0005-0000-0000-00006F320000}"/>
    <cellStyle name="Header2 2 35 2" xfId="12726" xr:uid="{00000000-0005-0000-0000-000070320000}"/>
    <cellStyle name="Header2 2 35 2 2" xfId="20390" xr:uid="{00000000-0005-0000-0000-000071320000}"/>
    <cellStyle name="Header2 2 35 2 3" xfId="20391" xr:uid="{00000000-0005-0000-0000-000072320000}"/>
    <cellStyle name="Header2 2 35 2 4" xfId="20392" xr:uid="{00000000-0005-0000-0000-000073320000}"/>
    <cellStyle name="Header2 2 35 2 5" xfId="20393" xr:uid="{00000000-0005-0000-0000-000074320000}"/>
    <cellStyle name="Header2 2 35 2 6" xfId="20394" xr:uid="{00000000-0005-0000-0000-000075320000}"/>
    <cellStyle name="Header2 2 35 3" xfId="20395" xr:uid="{00000000-0005-0000-0000-000076320000}"/>
    <cellStyle name="Header2 2 35 4" xfId="20396" xr:uid="{00000000-0005-0000-0000-000077320000}"/>
    <cellStyle name="Header2 2 35 5" xfId="20397" xr:uid="{00000000-0005-0000-0000-000078320000}"/>
    <cellStyle name="Header2 2 35 6" xfId="20398" xr:uid="{00000000-0005-0000-0000-000079320000}"/>
    <cellStyle name="Header2 2 35 7" xfId="20399" xr:uid="{00000000-0005-0000-0000-00007A320000}"/>
    <cellStyle name="Header2 2 36" xfId="9792" xr:uid="{00000000-0005-0000-0000-00007B320000}"/>
    <cellStyle name="Header2 2 36 2" xfId="20400" xr:uid="{00000000-0005-0000-0000-00007C320000}"/>
    <cellStyle name="Header2 2 36 3" xfId="20401" xr:uid="{00000000-0005-0000-0000-00007D320000}"/>
    <cellStyle name="Header2 2 36 4" xfId="20402" xr:uid="{00000000-0005-0000-0000-00007E320000}"/>
    <cellStyle name="Header2 2 36 5" xfId="20403" xr:uid="{00000000-0005-0000-0000-00007F320000}"/>
    <cellStyle name="Header2 2 36 6" xfId="20404" xr:uid="{00000000-0005-0000-0000-000080320000}"/>
    <cellStyle name="Header2 2 37" xfId="20405" xr:uid="{00000000-0005-0000-0000-000081320000}"/>
    <cellStyle name="Header2 2 38" xfId="20406" xr:uid="{00000000-0005-0000-0000-000082320000}"/>
    <cellStyle name="Header2 2 39" xfId="20407" xr:uid="{00000000-0005-0000-0000-000083320000}"/>
    <cellStyle name="Header2 2 4" xfId="885" xr:uid="{00000000-0005-0000-0000-000084320000}"/>
    <cellStyle name="Header2 2 4 2" xfId="10096" xr:uid="{00000000-0005-0000-0000-000085320000}"/>
    <cellStyle name="Header2 2 4 2 2" xfId="20408" xr:uid="{00000000-0005-0000-0000-000086320000}"/>
    <cellStyle name="Header2 2 4 2 3" xfId="20409" xr:uid="{00000000-0005-0000-0000-000087320000}"/>
    <cellStyle name="Header2 2 4 2 4" xfId="20410" xr:uid="{00000000-0005-0000-0000-000088320000}"/>
    <cellStyle name="Header2 2 4 2 5" xfId="20411" xr:uid="{00000000-0005-0000-0000-000089320000}"/>
    <cellStyle name="Header2 2 4 2 6" xfId="20412" xr:uid="{00000000-0005-0000-0000-00008A320000}"/>
    <cellStyle name="Header2 2 4 3" xfId="20413" xr:uid="{00000000-0005-0000-0000-00008B320000}"/>
    <cellStyle name="Header2 2 4 4" xfId="20414" xr:uid="{00000000-0005-0000-0000-00008C320000}"/>
    <cellStyle name="Header2 2 4 5" xfId="20415" xr:uid="{00000000-0005-0000-0000-00008D320000}"/>
    <cellStyle name="Header2 2 4 6" xfId="20416" xr:uid="{00000000-0005-0000-0000-00008E320000}"/>
    <cellStyle name="Header2 2 4 7" xfId="20417" xr:uid="{00000000-0005-0000-0000-00008F320000}"/>
    <cellStyle name="Header2 2 40" xfId="20418" xr:uid="{00000000-0005-0000-0000-000090320000}"/>
    <cellStyle name="Header2 2 41" xfId="20419" xr:uid="{00000000-0005-0000-0000-000091320000}"/>
    <cellStyle name="Header2 2 5" xfId="886" xr:uid="{00000000-0005-0000-0000-000092320000}"/>
    <cellStyle name="Header2 2 5 2" xfId="10186" xr:uid="{00000000-0005-0000-0000-000093320000}"/>
    <cellStyle name="Header2 2 5 2 2" xfId="20420" xr:uid="{00000000-0005-0000-0000-000094320000}"/>
    <cellStyle name="Header2 2 5 2 3" xfId="20421" xr:uid="{00000000-0005-0000-0000-000095320000}"/>
    <cellStyle name="Header2 2 5 2 4" xfId="20422" xr:uid="{00000000-0005-0000-0000-000096320000}"/>
    <cellStyle name="Header2 2 5 2 5" xfId="20423" xr:uid="{00000000-0005-0000-0000-000097320000}"/>
    <cellStyle name="Header2 2 5 2 6" xfId="20424" xr:uid="{00000000-0005-0000-0000-000098320000}"/>
    <cellStyle name="Header2 2 5 3" xfId="20425" xr:uid="{00000000-0005-0000-0000-000099320000}"/>
    <cellStyle name="Header2 2 5 4" xfId="20426" xr:uid="{00000000-0005-0000-0000-00009A320000}"/>
    <cellStyle name="Header2 2 5 5" xfId="20427" xr:uid="{00000000-0005-0000-0000-00009B320000}"/>
    <cellStyle name="Header2 2 5 6" xfId="20428" xr:uid="{00000000-0005-0000-0000-00009C320000}"/>
    <cellStyle name="Header2 2 5 7" xfId="20429" xr:uid="{00000000-0005-0000-0000-00009D320000}"/>
    <cellStyle name="Header2 2 6" xfId="887" xr:uid="{00000000-0005-0000-0000-00009E320000}"/>
    <cellStyle name="Header2 2 6 2" xfId="10272" xr:uid="{00000000-0005-0000-0000-00009F320000}"/>
    <cellStyle name="Header2 2 6 2 2" xfId="20430" xr:uid="{00000000-0005-0000-0000-0000A0320000}"/>
    <cellStyle name="Header2 2 6 2 3" xfId="20431" xr:uid="{00000000-0005-0000-0000-0000A1320000}"/>
    <cellStyle name="Header2 2 6 2 4" xfId="20432" xr:uid="{00000000-0005-0000-0000-0000A2320000}"/>
    <cellStyle name="Header2 2 6 2 5" xfId="20433" xr:uid="{00000000-0005-0000-0000-0000A3320000}"/>
    <cellStyle name="Header2 2 6 2 6" xfId="20434" xr:uid="{00000000-0005-0000-0000-0000A4320000}"/>
    <cellStyle name="Header2 2 6 3" xfId="20435" xr:uid="{00000000-0005-0000-0000-0000A5320000}"/>
    <cellStyle name="Header2 2 6 4" xfId="20436" xr:uid="{00000000-0005-0000-0000-0000A6320000}"/>
    <cellStyle name="Header2 2 6 5" xfId="20437" xr:uid="{00000000-0005-0000-0000-0000A7320000}"/>
    <cellStyle name="Header2 2 6 6" xfId="20438" xr:uid="{00000000-0005-0000-0000-0000A8320000}"/>
    <cellStyle name="Header2 2 6 7" xfId="20439" xr:uid="{00000000-0005-0000-0000-0000A9320000}"/>
    <cellStyle name="Header2 2 7" xfId="888" xr:uid="{00000000-0005-0000-0000-0000AA320000}"/>
    <cellStyle name="Header2 2 7 2" xfId="10360" xr:uid="{00000000-0005-0000-0000-0000AB320000}"/>
    <cellStyle name="Header2 2 7 2 2" xfId="20440" xr:uid="{00000000-0005-0000-0000-0000AC320000}"/>
    <cellStyle name="Header2 2 7 2 3" xfId="20441" xr:uid="{00000000-0005-0000-0000-0000AD320000}"/>
    <cellStyle name="Header2 2 7 2 4" xfId="20442" xr:uid="{00000000-0005-0000-0000-0000AE320000}"/>
    <cellStyle name="Header2 2 7 2 5" xfId="20443" xr:uid="{00000000-0005-0000-0000-0000AF320000}"/>
    <cellStyle name="Header2 2 7 2 6" xfId="20444" xr:uid="{00000000-0005-0000-0000-0000B0320000}"/>
    <cellStyle name="Header2 2 7 3" xfId="20445" xr:uid="{00000000-0005-0000-0000-0000B1320000}"/>
    <cellStyle name="Header2 2 7 4" xfId="20446" xr:uid="{00000000-0005-0000-0000-0000B2320000}"/>
    <cellStyle name="Header2 2 7 5" xfId="20447" xr:uid="{00000000-0005-0000-0000-0000B3320000}"/>
    <cellStyle name="Header2 2 7 6" xfId="20448" xr:uid="{00000000-0005-0000-0000-0000B4320000}"/>
    <cellStyle name="Header2 2 7 7" xfId="20449" xr:uid="{00000000-0005-0000-0000-0000B5320000}"/>
    <cellStyle name="Header2 2 8" xfId="889" xr:uid="{00000000-0005-0000-0000-0000B6320000}"/>
    <cellStyle name="Header2 2 8 2" xfId="10447" xr:uid="{00000000-0005-0000-0000-0000B7320000}"/>
    <cellStyle name="Header2 2 8 2 2" xfId="20450" xr:uid="{00000000-0005-0000-0000-0000B8320000}"/>
    <cellStyle name="Header2 2 8 2 3" xfId="20451" xr:uid="{00000000-0005-0000-0000-0000B9320000}"/>
    <cellStyle name="Header2 2 8 2 4" xfId="20452" xr:uid="{00000000-0005-0000-0000-0000BA320000}"/>
    <cellStyle name="Header2 2 8 2 5" xfId="20453" xr:uid="{00000000-0005-0000-0000-0000BB320000}"/>
    <cellStyle name="Header2 2 8 2 6" xfId="20454" xr:uid="{00000000-0005-0000-0000-0000BC320000}"/>
    <cellStyle name="Header2 2 8 3" xfId="20455" xr:uid="{00000000-0005-0000-0000-0000BD320000}"/>
    <cellStyle name="Header2 2 8 4" xfId="20456" xr:uid="{00000000-0005-0000-0000-0000BE320000}"/>
    <cellStyle name="Header2 2 8 5" xfId="20457" xr:uid="{00000000-0005-0000-0000-0000BF320000}"/>
    <cellStyle name="Header2 2 8 6" xfId="20458" xr:uid="{00000000-0005-0000-0000-0000C0320000}"/>
    <cellStyle name="Header2 2 8 7" xfId="20459" xr:uid="{00000000-0005-0000-0000-0000C1320000}"/>
    <cellStyle name="Header2 2 9" xfId="890" xr:uid="{00000000-0005-0000-0000-0000C2320000}"/>
    <cellStyle name="Header2 2 9 2" xfId="10535" xr:uid="{00000000-0005-0000-0000-0000C3320000}"/>
    <cellStyle name="Header2 2 9 2 2" xfId="20460" xr:uid="{00000000-0005-0000-0000-0000C4320000}"/>
    <cellStyle name="Header2 2 9 2 3" xfId="20461" xr:uid="{00000000-0005-0000-0000-0000C5320000}"/>
    <cellStyle name="Header2 2 9 2 4" xfId="20462" xr:uid="{00000000-0005-0000-0000-0000C6320000}"/>
    <cellStyle name="Header2 2 9 2 5" xfId="20463" xr:uid="{00000000-0005-0000-0000-0000C7320000}"/>
    <cellStyle name="Header2 2 9 2 6" xfId="20464" xr:uid="{00000000-0005-0000-0000-0000C8320000}"/>
    <cellStyle name="Header2 2 9 3" xfId="20465" xr:uid="{00000000-0005-0000-0000-0000C9320000}"/>
    <cellStyle name="Header2 2 9 4" xfId="20466" xr:uid="{00000000-0005-0000-0000-0000CA320000}"/>
    <cellStyle name="Header2 2 9 5" xfId="20467" xr:uid="{00000000-0005-0000-0000-0000CB320000}"/>
    <cellStyle name="Header2 2 9 6" xfId="20468" xr:uid="{00000000-0005-0000-0000-0000CC320000}"/>
    <cellStyle name="Header2 2 9 7" xfId="20469" xr:uid="{00000000-0005-0000-0000-0000CD320000}"/>
    <cellStyle name="Header2 20" xfId="891" xr:uid="{00000000-0005-0000-0000-0000CE320000}"/>
    <cellStyle name="Header2 20 2" xfId="9922" xr:uid="{00000000-0005-0000-0000-0000CF320000}"/>
    <cellStyle name="Header2 20 2 2" xfId="20470" xr:uid="{00000000-0005-0000-0000-0000D0320000}"/>
    <cellStyle name="Header2 20 2 3" xfId="20471" xr:uid="{00000000-0005-0000-0000-0000D1320000}"/>
    <cellStyle name="Header2 20 2 4" xfId="20472" xr:uid="{00000000-0005-0000-0000-0000D2320000}"/>
    <cellStyle name="Header2 20 2 5" xfId="20473" xr:uid="{00000000-0005-0000-0000-0000D3320000}"/>
    <cellStyle name="Header2 20 2 6" xfId="20474" xr:uid="{00000000-0005-0000-0000-0000D4320000}"/>
    <cellStyle name="Header2 20 3" xfId="20475" xr:uid="{00000000-0005-0000-0000-0000D5320000}"/>
    <cellStyle name="Header2 20 4" xfId="20476" xr:uid="{00000000-0005-0000-0000-0000D6320000}"/>
    <cellStyle name="Header2 20 5" xfId="20477" xr:uid="{00000000-0005-0000-0000-0000D7320000}"/>
    <cellStyle name="Header2 20 6" xfId="20478" xr:uid="{00000000-0005-0000-0000-0000D8320000}"/>
    <cellStyle name="Header2 20 7" xfId="20479" xr:uid="{00000000-0005-0000-0000-0000D9320000}"/>
    <cellStyle name="Header2 21" xfId="892" xr:uid="{00000000-0005-0000-0000-0000DA320000}"/>
    <cellStyle name="Header2 21 2" xfId="9844" xr:uid="{00000000-0005-0000-0000-0000DB320000}"/>
    <cellStyle name="Header2 21 2 2" xfId="20480" xr:uid="{00000000-0005-0000-0000-0000DC320000}"/>
    <cellStyle name="Header2 21 2 3" xfId="20481" xr:uid="{00000000-0005-0000-0000-0000DD320000}"/>
    <cellStyle name="Header2 21 2 4" xfId="20482" xr:uid="{00000000-0005-0000-0000-0000DE320000}"/>
    <cellStyle name="Header2 21 2 5" xfId="20483" xr:uid="{00000000-0005-0000-0000-0000DF320000}"/>
    <cellStyle name="Header2 21 2 6" xfId="20484" xr:uid="{00000000-0005-0000-0000-0000E0320000}"/>
    <cellStyle name="Header2 21 3" xfId="20485" xr:uid="{00000000-0005-0000-0000-0000E1320000}"/>
    <cellStyle name="Header2 21 4" xfId="20486" xr:uid="{00000000-0005-0000-0000-0000E2320000}"/>
    <cellStyle name="Header2 21 5" xfId="20487" xr:uid="{00000000-0005-0000-0000-0000E3320000}"/>
    <cellStyle name="Header2 21 6" xfId="20488" xr:uid="{00000000-0005-0000-0000-0000E4320000}"/>
    <cellStyle name="Header2 21 7" xfId="20489" xr:uid="{00000000-0005-0000-0000-0000E5320000}"/>
    <cellStyle name="Header2 22" xfId="893" xr:uid="{00000000-0005-0000-0000-0000E6320000}"/>
    <cellStyle name="Header2 22 2" xfId="11128" xr:uid="{00000000-0005-0000-0000-0000E7320000}"/>
    <cellStyle name="Header2 22 2 2" xfId="20490" xr:uid="{00000000-0005-0000-0000-0000E8320000}"/>
    <cellStyle name="Header2 22 2 3" xfId="20491" xr:uid="{00000000-0005-0000-0000-0000E9320000}"/>
    <cellStyle name="Header2 22 2 4" xfId="20492" xr:uid="{00000000-0005-0000-0000-0000EA320000}"/>
    <cellStyle name="Header2 22 2 5" xfId="20493" xr:uid="{00000000-0005-0000-0000-0000EB320000}"/>
    <cellStyle name="Header2 22 2 6" xfId="20494" xr:uid="{00000000-0005-0000-0000-0000EC320000}"/>
    <cellStyle name="Header2 22 3" xfId="20495" xr:uid="{00000000-0005-0000-0000-0000ED320000}"/>
    <cellStyle name="Header2 22 4" xfId="20496" xr:uid="{00000000-0005-0000-0000-0000EE320000}"/>
    <cellStyle name="Header2 22 5" xfId="20497" xr:uid="{00000000-0005-0000-0000-0000EF320000}"/>
    <cellStyle name="Header2 22 6" xfId="20498" xr:uid="{00000000-0005-0000-0000-0000F0320000}"/>
    <cellStyle name="Header2 22 7" xfId="20499" xr:uid="{00000000-0005-0000-0000-0000F1320000}"/>
    <cellStyle name="Header2 23" xfId="894" xr:uid="{00000000-0005-0000-0000-0000F2320000}"/>
    <cellStyle name="Header2 23 2" xfId="11283" xr:uid="{00000000-0005-0000-0000-0000F3320000}"/>
    <cellStyle name="Header2 23 2 2" xfId="20500" xr:uid="{00000000-0005-0000-0000-0000F4320000}"/>
    <cellStyle name="Header2 23 2 3" xfId="20501" xr:uid="{00000000-0005-0000-0000-0000F5320000}"/>
    <cellStyle name="Header2 23 2 4" xfId="20502" xr:uid="{00000000-0005-0000-0000-0000F6320000}"/>
    <cellStyle name="Header2 23 2 5" xfId="20503" xr:uid="{00000000-0005-0000-0000-0000F7320000}"/>
    <cellStyle name="Header2 23 2 6" xfId="20504" xr:uid="{00000000-0005-0000-0000-0000F8320000}"/>
    <cellStyle name="Header2 23 3" xfId="20505" xr:uid="{00000000-0005-0000-0000-0000F9320000}"/>
    <cellStyle name="Header2 23 4" xfId="20506" xr:uid="{00000000-0005-0000-0000-0000FA320000}"/>
    <cellStyle name="Header2 23 5" xfId="20507" xr:uid="{00000000-0005-0000-0000-0000FB320000}"/>
    <cellStyle name="Header2 23 6" xfId="20508" xr:uid="{00000000-0005-0000-0000-0000FC320000}"/>
    <cellStyle name="Header2 23 7" xfId="20509" xr:uid="{00000000-0005-0000-0000-0000FD320000}"/>
    <cellStyle name="Header2 24" xfId="895" xr:uid="{00000000-0005-0000-0000-0000FE320000}"/>
    <cellStyle name="Header2 24 2" xfId="10051" xr:uid="{00000000-0005-0000-0000-0000FF320000}"/>
    <cellStyle name="Header2 24 2 2" xfId="20510" xr:uid="{00000000-0005-0000-0000-000000330000}"/>
    <cellStyle name="Header2 24 2 3" xfId="20511" xr:uid="{00000000-0005-0000-0000-000001330000}"/>
    <cellStyle name="Header2 24 2 4" xfId="20512" xr:uid="{00000000-0005-0000-0000-000002330000}"/>
    <cellStyle name="Header2 24 2 5" xfId="20513" xr:uid="{00000000-0005-0000-0000-000003330000}"/>
    <cellStyle name="Header2 24 2 6" xfId="20514" xr:uid="{00000000-0005-0000-0000-000004330000}"/>
    <cellStyle name="Header2 24 3" xfId="20515" xr:uid="{00000000-0005-0000-0000-000005330000}"/>
    <cellStyle name="Header2 24 4" xfId="20516" xr:uid="{00000000-0005-0000-0000-000006330000}"/>
    <cellStyle name="Header2 24 5" xfId="20517" xr:uid="{00000000-0005-0000-0000-000007330000}"/>
    <cellStyle name="Header2 24 6" xfId="20518" xr:uid="{00000000-0005-0000-0000-000008330000}"/>
    <cellStyle name="Header2 24 7" xfId="20519" xr:uid="{00000000-0005-0000-0000-000009330000}"/>
    <cellStyle name="Header2 25" xfId="896" xr:uid="{00000000-0005-0000-0000-00000A330000}"/>
    <cellStyle name="Header2 25 2" xfId="11407" xr:uid="{00000000-0005-0000-0000-00000B330000}"/>
    <cellStyle name="Header2 25 2 2" xfId="20520" xr:uid="{00000000-0005-0000-0000-00000C330000}"/>
    <cellStyle name="Header2 25 2 3" xfId="20521" xr:uid="{00000000-0005-0000-0000-00000D330000}"/>
    <cellStyle name="Header2 25 2 4" xfId="20522" xr:uid="{00000000-0005-0000-0000-00000E330000}"/>
    <cellStyle name="Header2 25 2 5" xfId="20523" xr:uid="{00000000-0005-0000-0000-00000F330000}"/>
    <cellStyle name="Header2 25 2 6" xfId="20524" xr:uid="{00000000-0005-0000-0000-000010330000}"/>
    <cellStyle name="Header2 25 3" xfId="20525" xr:uid="{00000000-0005-0000-0000-000011330000}"/>
    <cellStyle name="Header2 25 4" xfId="20526" xr:uid="{00000000-0005-0000-0000-000012330000}"/>
    <cellStyle name="Header2 25 5" xfId="20527" xr:uid="{00000000-0005-0000-0000-000013330000}"/>
    <cellStyle name="Header2 25 6" xfId="20528" xr:uid="{00000000-0005-0000-0000-000014330000}"/>
    <cellStyle name="Header2 25 7" xfId="20529" xr:uid="{00000000-0005-0000-0000-000015330000}"/>
    <cellStyle name="Header2 26" xfId="897" xr:uid="{00000000-0005-0000-0000-000016330000}"/>
    <cellStyle name="Header2 26 2" xfId="11494" xr:uid="{00000000-0005-0000-0000-000017330000}"/>
    <cellStyle name="Header2 26 2 2" xfId="20530" xr:uid="{00000000-0005-0000-0000-000018330000}"/>
    <cellStyle name="Header2 26 2 3" xfId="20531" xr:uid="{00000000-0005-0000-0000-000019330000}"/>
    <cellStyle name="Header2 26 2 4" xfId="20532" xr:uid="{00000000-0005-0000-0000-00001A330000}"/>
    <cellStyle name="Header2 26 2 5" xfId="20533" xr:uid="{00000000-0005-0000-0000-00001B330000}"/>
    <cellStyle name="Header2 26 2 6" xfId="20534" xr:uid="{00000000-0005-0000-0000-00001C330000}"/>
    <cellStyle name="Header2 26 3" xfId="20535" xr:uid="{00000000-0005-0000-0000-00001D330000}"/>
    <cellStyle name="Header2 26 4" xfId="20536" xr:uid="{00000000-0005-0000-0000-00001E330000}"/>
    <cellStyle name="Header2 26 5" xfId="20537" xr:uid="{00000000-0005-0000-0000-00001F330000}"/>
    <cellStyle name="Header2 26 6" xfId="20538" xr:uid="{00000000-0005-0000-0000-000020330000}"/>
    <cellStyle name="Header2 26 7" xfId="20539" xr:uid="{00000000-0005-0000-0000-000021330000}"/>
    <cellStyle name="Header2 27" xfId="898" xr:uid="{00000000-0005-0000-0000-000022330000}"/>
    <cellStyle name="Header2 27 2" xfId="11543" xr:uid="{00000000-0005-0000-0000-000023330000}"/>
    <cellStyle name="Header2 27 2 2" xfId="20540" xr:uid="{00000000-0005-0000-0000-000024330000}"/>
    <cellStyle name="Header2 27 2 3" xfId="20541" xr:uid="{00000000-0005-0000-0000-000025330000}"/>
    <cellStyle name="Header2 27 2 4" xfId="20542" xr:uid="{00000000-0005-0000-0000-000026330000}"/>
    <cellStyle name="Header2 27 2 5" xfId="20543" xr:uid="{00000000-0005-0000-0000-000027330000}"/>
    <cellStyle name="Header2 27 2 6" xfId="20544" xr:uid="{00000000-0005-0000-0000-000028330000}"/>
    <cellStyle name="Header2 27 3" xfId="20545" xr:uid="{00000000-0005-0000-0000-000029330000}"/>
    <cellStyle name="Header2 27 4" xfId="20546" xr:uid="{00000000-0005-0000-0000-00002A330000}"/>
    <cellStyle name="Header2 27 5" xfId="20547" xr:uid="{00000000-0005-0000-0000-00002B330000}"/>
    <cellStyle name="Header2 27 6" xfId="20548" xr:uid="{00000000-0005-0000-0000-00002C330000}"/>
    <cellStyle name="Header2 27 7" xfId="20549" xr:uid="{00000000-0005-0000-0000-00002D330000}"/>
    <cellStyle name="Header2 28" xfId="899" xr:uid="{00000000-0005-0000-0000-00002E330000}"/>
    <cellStyle name="Header2 28 2" xfId="11714" xr:uid="{00000000-0005-0000-0000-00002F330000}"/>
    <cellStyle name="Header2 28 2 2" xfId="20550" xr:uid="{00000000-0005-0000-0000-000030330000}"/>
    <cellStyle name="Header2 28 2 3" xfId="20551" xr:uid="{00000000-0005-0000-0000-000031330000}"/>
    <cellStyle name="Header2 28 2 4" xfId="20552" xr:uid="{00000000-0005-0000-0000-000032330000}"/>
    <cellStyle name="Header2 28 2 5" xfId="20553" xr:uid="{00000000-0005-0000-0000-000033330000}"/>
    <cellStyle name="Header2 28 2 6" xfId="20554" xr:uid="{00000000-0005-0000-0000-000034330000}"/>
    <cellStyle name="Header2 28 3" xfId="20555" xr:uid="{00000000-0005-0000-0000-000035330000}"/>
    <cellStyle name="Header2 28 4" xfId="20556" xr:uid="{00000000-0005-0000-0000-000036330000}"/>
    <cellStyle name="Header2 28 5" xfId="20557" xr:uid="{00000000-0005-0000-0000-000037330000}"/>
    <cellStyle name="Header2 28 6" xfId="20558" xr:uid="{00000000-0005-0000-0000-000038330000}"/>
    <cellStyle name="Header2 28 7" xfId="20559" xr:uid="{00000000-0005-0000-0000-000039330000}"/>
    <cellStyle name="Header2 29" xfId="900" xr:uid="{00000000-0005-0000-0000-00003A330000}"/>
    <cellStyle name="Header2 29 2" xfId="11189" xr:uid="{00000000-0005-0000-0000-00003B330000}"/>
    <cellStyle name="Header2 29 2 2" xfId="20560" xr:uid="{00000000-0005-0000-0000-00003C330000}"/>
    <cellStyle name="Header2 29 2 3" xfId="20561" xr:uid="{00000000-0005-0000-0000-00003D330000}"/>
    <cellStyle name="Header2 29 2 4" xfId="20562" xr:uid="{00000000-0005-0000-0000-00003E330000}"/>
    <cellStyle name="Header2 29 2 5" xfId="20563" xr:uid="{00000000-0005-0000-0000-00003F330000}"/>
    <cellStyle name="Header2 29 2 6" xfId="20564" xr:uid="{00000000-0005-0000-0000-000040330000}"/>
    <cellStyle name="Header2 29 3" xfId="20565" xr:uid="{00000000-0005-0000-0000-000041330000}"/>
    <cellStyle name="Header2 29 4" xfId="20566" xr:uid="{00000000-0005-0000-0000-000042330000}"/>
    <cellStyle name="Header2 29 5" xfId="20567" xr:uid="{00000000-0005-0000-0000-000043330000}"/>
    <cellStyle name="Header2 29 6" xfId="20568" xr:uid="{00000000-0005-0000-0000-000044330000}"/>
    <cellStyle name="Header2 29 7" xfId="20569" xr:uid="{00000000-0005-0000-0000-000045330000}"/>
    <cellStyle name="Header2 3" xfId="901" xr:uid="{00000000-0005-0000-0000-000046330000}"/>
    <cellStyle name="Header2 3 10" xfId="902" xr:uid="{00000000-0005-0000-0000-000047330000}"/>
    <cellStyle name="Header2 3 10 2" xfId="10601" xr:uid="{00000000-0005-0000-0000-000048330000}"/>
    <cellStyle name="Header2 3 10 2 2" xfId="20570" xr:uid="{00000000-0005-0000-0000-000049330000}"/>
    <cellStyle name="Header2 3 10 2 3" xfId="20571" xr:uid="{00000000-0005-0000-0000-00004A330000}"/>
    <cellStyle name="Header2 3 10 2 4" xfId="20572" xr:uid="{00000000-0005-0000-0000-00004B330000}"/>
    <cellStyle name="Header2 3 10 2 5" xfId="20573" xr:uid="{00000000-0005-0000-0000-00004C330000}"/>
    <cellStyle name="Header2 3 10 2 6" xfId="20574" xr:uid="{00000000-0005-0000-0000-00004D330000}"/>
    <cellStyle name="Header2 3 10 3" xfId="20575" xr:uid="{00000000-0005-0000-0000-00004E330000}"/>
    <cellStyle name="Header2 3 10 4" xfId="20576" xr:uid="{00000000-0005-0000-0000-00004F330000}"/>
    <cellStyle name="Header2 3 10 5" xfId="20577" xr:uid="{00000000-0005-0000-0000-000050330000}"/>
    <cellStyle name="Header2 3 10 6" xfId="20578" xr:uid="{00000000-0005-0000-0000-000051330000}"/>
    <cellStyle name="Header2 3 10 7" xfId="20579" xr:uid="{00000000-0005-0000-0000-000052330000}"/>
    <cellStyle name="Header2 3 11" xfId="903" xr:uid="{00000000-0005-0000-0000-000053330000}"/>
    <cellStyle name="Header2 3 11 2" xfId="10692" xr:uid="{00000000-0005-0000-0000-000054330000}"/>
    <cellStyle name="Header2 3 11 2 2" xfId="20580" xr:uid="{00000000-0005-0000-0000-000055330000}"/>
    <cellStyle name="Header2 3 11 2 3" xfId="20581" xr:uid="{00000000-0005-0000-0000-000056330000}"/>
    <cellStyle name="Header2 3 11 2 4" xfId="20582" xr:uid="{00000000-0005-0000-0000-000057330000}"/>
    <cellStyle name="Header2 3 11 2 5" xfId="20583" xr:uid="{00000000-0005-0000-0000-000058330000}"/>
    <cellStyle name="Header2 3 11 2 6" xfId="20584" xr:uid="{00000000-0005-0000-0000-000059330000}"/>
    <cellStyle name="Header2 3 11 3" xfId="20585" xr:uid="{00000000-0005-0000-0000-00005A330000}"/>
    <cellStyle name="Header2 3 11 4" xfId="20586" xr:uid="{00000000-0005-0000-0000-00005B330000}"/>
    <cellStyle name="Header2 3 11 5" xfId="20587" xr:uid="{00000000-0005-0000-0000-00005C330000}"/>
    <cellStyle name="Header2 3 11 6" xfId="20588" xr:uid="{00000000-0005-0000-0000-00005D330000}"/>
    <cellStyle name="Header2 3 11 7" xfId="20589" xr:uid="{00000000-0005-0000-0000-00005E330000}"/>
    <cellStyle name="Header2 3 12" xfId="904" xr:uid="{00000000-0005-0000-0000-00005F330000}"/>
    <cellStyle name="Header2 3 12 2" xfId="10780" xr:uid="{00000000-0005-0000-0000-000060330000}"/>
    <cellStyle name="Header2 3 12 2 2" xfId="20590" xr:uid="{00000000-0005-0000-0000-000061330000}"/>
    <cellStyle name="Header2 3 12 2 3" xfId="20591" xr:uid="{00000000-0005-0000-0000-000062330000}"/>
    <cellStyle name="Header2 3 12 2 4" xfId="20592" xr:uid="{00000000-0005-0000-0000-000063330000}"/>
    <cellStyle name="Header2 3 12 2 5" xfId="20593" xr:uid="{00000000-0005-0000-0000-000064330000}"/>
    <cellStyle name="Header2 3 12 2 6" xfId="20594" xr:uid="{00000000-0005-0000-0000-000065330000}"/>
    <cellStyle name="Header2 3 12 3" xfId="20595" xr:uid="{00000000-0005-0000-0000-000066330000}"/>
    <cellStyle name="Header2 3 12 4" xfId="20596" xr:uid="{00000000-0005-0000-0000-000067330000}"/>
    <cellStyle name="Header2 3 12 5" xfId="20597" xr:uid="{00000000-0005-0000-0000-000068330000}"/>
    <cellStyle name="Header2 3 12 6" xfId="20598" xr:uid="{00000000-0005-0000-0000-000069330000}"/>
    <cellStyle name="Header2 3 12 7" xfId="20599" xr:uid="{00000000-0005-0000-0000-00006A330000}"/>
    <cellStyle name="Header2 3 13" xfId="905" xr:uid="{00000000-0005-0000-0000-00006B330000}"/>
    <cellStyle name="Header2 3 13 2" xfId="10869" xr:uid="{00000000-0005-0000-0000-00006C330000}"/>
    <cellStyle name="Header2 3 13 2 2" xfId="20600" xr:uid="{00000000-0005-0000-0000-00006D330000}"/>
    <cellStyle name="Header2 3 13 2 3" xfId="20601" xr:uid="{00000000-0005-0000-0000-00006E330000}"/>
    <cellStyle name="Header2 3 13 2 4" xfId="20602" xr:uid="{00000000-0005-0000-0000-00006F330000}"/>
    <cellStyle name="Header2 3 13 2 5" xfId="20603" xr:uid="{00000000-0005-0000-0000-000070330000}"/>
    <cellStyle name="Header2 3 13 2 6" xfId="20604" xr:uid="{00000000-0005-0000-0000-000071330000}"/>
    <cellStyle name="Header2 3 13 3" xfId="20605" xr:uid="{00000000-0005-0000-0000-000072330000}"/>
    <cellStyle name="Header2 3 13 4" xfId="20606" xr:uid="{00000000-0005-0000-0000-000073330000}"/>
    <cellStyle name="Header2 3 13 5" xfId="20607" xr:uid="{00000000-0005-0000-0000-000074330000}"/>
    <cellStyle name="Header2 3 13 6" xfId="20608" xr:uid="{00000000-0005-0000-0000-000075330000}"/>
    <cellStyle name="Header2 3 13 7" xfId="20609" xr:uid="{00000000-0005-0000-0000-000076330000}"/>
    <cellStyle name="Header2 3 14" xfId="906" xr:uid="{00000000-0005-0000-0000-000077330000}"/>
    <cellStyle name="Header2 3 14 2" xfId="10959" xr:uid="{00000000-0005-0000-0000-000078330000}"/>
    <cellStyle name="Header2 3 14 2 2" xfId="20610" xr:uid="{00000000-0005-0000-0000-000079330000}"/>
    <cellStyle name="Header2 3 14 2 3" xfId="20611" xr:uid="{00000000-0005-0000-0000-00007A330000}"/>
    <cellStyle name="Header2 3 14 2 4" xfId="20612" xr:uid="{00000000-0005-0000-0000-00007B330000}"/>
    <cellStyle name="Header2 3 14 2 5" xfId="20613" xr:uid="{00000000-0005-0000-0000-00007C330000}"/>
    <cellStyle name="Header2 3 14 2 6" xfId="20614" xr:uid="{00000000-0005-0000-0000-00007D330000}"/>
    <cellStyle name="Header2 3 14 3" xfId="20615" xr:uid="{00000000-0005-0000-0000-00007E330000}"/>
    <cellStyle name="Header2 3 14 4" xfId="20616" xr:uid="{00000000-0005-0000-0000-00007F330000}"/>
    <cellStyle name="Header2 3 14 5" xfId="20617" xr:uid="{00000000-0005-0000-0000-000080330000}"/>
    <cellStyle name="Header2 3 14 6" xfId="20618" xr:uid="{00000000-0005-0000-0000-000081330000}"/>
    <cellStyle name="Header2 3 14 7" xfId="20619" xr:uid="{00000000-0005-0000-0000-000082330000}"/>
    <cellStyle name="Header2 3 15" xfId="907" xr:uid="{00000000-0005-0000-0000-000083330000}"/>
    <cellStyle name="Header2 3 15 2" xfId="11050" xr:uid="{00000000-0005-0000-0000-000084330000}"/>
    <cellStyle name="Header2 3 15 2 2" xfId="20620" xr:uid="{00000000-0005-0000-0000-000085330000}"/>
    <cellStyle name="Header2 3 15 2 3" xfId="20621" xr:uid="{00000000-0005-0000-0000-000086330000}"/>
    <cellStyle name="Header2 3 15 2 4" xfId="20622" xr:uid="{00000000-0005-0000-0000-000087330000}"/>
    <cellStyle name="Header2 3 15 2 5" xfId="20623" xr:uid="{00000000-0005-0000-0000-000088330000}"/>
    <cellStyle name="Header2 3 15 2 6" xfId="20624" xr:uid="{00000000-0005-0000-0000-000089330000}"/>
    <cellStyle name="Header2 3 15 3" xfId="20625" xr:uid="{00000000-0005-0000-0000-00008A330000}"/>
    <cellStyle name="Header2 3 15 4" xfId="20626" xr:uid="{00000000-0005-0000-0000-00008B330000}"/>
    <cellStyle name="Header2 3 15 5" xfId="20627" xr:uid="{00000000-0005-0000-0000-00008C330000}"/>
    <cellStyle name="Header2 3 15 6" xfId="20628" xr:uid="{00000000-0005-0000-0000-00008D330000}"/>
    <cellStyle name="Header2 3 15 7" xfId="20629" xr:uid="{00000000-0005-0000-0000-00008E330000}"/>
    <cellStyle name="Header2 3 16" xfId="908" xr:uid="{00000000-0005-0000-0000-00008F330000}"/>
    <cellStyle name="Header2 3 16 2" xfId="11133" xr:uid="{00000000-0005-0000-0000-000090330000}"/>
    <cellStyle name="Header2 3 16 2 2" xfId="20630" xr:uid="{00000000-0005-0000-0000-000091330000}"/>
    <cellStyle name="Header2 3 16 2 3" xfId="20631" xr:uid="{00000000-0005-0000-0000-000092330000}"/>
    <cellStyle name="Header2 3 16 2 4" xfId="20632" xr:uid="{00000000-0005-0000-0000-000093330000}"/>
    <cellStyle name="Header2 3 16 2 5" xfId="20633" xr:uid="{00000000-0005-0000-0000-000094330000}"/>
    <cellStyle name="Header2 3 16 2 6" xfId="20634" xr:uid="{00000000-0005-0000-0000-000095330000}"/>
    <cellStyle name="Header2 3 16 3" xfId="20635" xr:uid="{00000000-0005-0000-0000-000096330000}"/>
    <cellStyle name="Header2 3 16 4" xfId="20636" xr:uid="{00000000-0005-0000-0000-000097330000}"/>
    <cellStyle name="Header2 3 16 5" xfId="20637" xr:uid="{00000000-0005-0000-0000-000098330000}"/>
    <cellStyle name="Header2 3 16 6" xfId="20638" xr:uid="{00000000-0005-0000-0000-000099330000}"/>
    <cellStyle name="Header2 3 16 7" xfId="20639" xr:uid="{00000000-0005-0000-0000-00009A330000}"/>
    <cellStyle name="Header2 3 17" xfId="909" xr:uid="{00000000-0005-0000-0000-00009B330000}"/>
    <cellStyle name="Header2 3 17 2" xfId="11223" xr:uid="{00000000-0005-0000-0000-00009C330000}"/>
    <cellStyle name="Header2 3 17 2 2" xfId="20640" xr:uid="{00000000-0005-0000-0000-00009D330000}"/>
    <cellStyle name="Header2 3 17 2 3" xfId="20641" xr:uid="{00000000-0005-0000-0000-00009E330000}"/>
    <cellStyle name="Header2 3 17 2 4" xfId="20642" xr:uid="{00000000-0005-0000-0000-00009F330000}"/>
    <cellStyle name="Header2 3 17 2 5" xfId="20643" xr:uid="{00000000-0005-0000-0000-0000A0330000}"/>
    <cellStyle name="Header2 3 17 2 6" xfId="20644" xr:uid="{00000000-0005-0000-0000-0000A1330000}"/>
    <cellStyle name="Header2 3 17 3" xfId="20645" xr:uid="{00000000-0005-0000-0000-0000A2330000}"/>
    <cellStyle name="Header2 3 17 4" xfId="20646" xr:uid="{00000000-0005-0000-0000-0000A3330000}"/>
    <cellStyle name="Header2 3 17 5" xfId="20647" xr:uid="{00000000-0005-0000-0000-0000A4330000}"/>
    <cellStyle name="Header2 3 17 6" xfId="20648" xr:uid="{00000000-0005-0000-0000-0000A5330000}"/>
    <cellStyle name="Header2 3 17 7" xfId="20649" xr:uid="{00000000-0005-0000-0000-0000A6330000}"/>
    <cellStyle name="Header2 3 18" xfId="910" xr:uid="{00000000-0005-0000-0000-0000A7330000}"/>
    <cellStyle name="Header2 3 18 2" xfId="11309" xr:uid="{00000000-0005-0000-0000-0000A8330000}"/>
    <cellStyle name="Header2 3 18 2 2" xfId="20650" xr:uid="{00000000-0005-0000-0000-0000A9330000}"/>
    <cellStyle name="Header2 3 18 2 3" xfId="20651" xr:uid="{00000000-0005-0000-0000-0000AA330000}"/>
    <cellStyle name="Header2 3 18 2 4" xfId="20652" xr:uid="{00000000-0005-0000-0000-0000AB330000}"/>
    <cellStyle name="Header2 3 18 2 5" xfId="20653" xr:uid="{00000000-0005-0000-0000-0000AC330000}"/>
    <cellStyle name="Header2 3 18 2 6" xfId="20654" xr:uid="{00000000-0005-0000-0000-0000AD330000}"/>
    <cellStyle name="Header2 3 18 3" xfId="20655" xr:uid="{00000000-0005-0000-0000-0000AE330000}"/>
    <cellStyle name="Header2 3 18 4" xfId="20656" xr:uid="{00000000-0005-0000-0000-0000AF330000}"/>
    <cellStyle name="Header2 3 18 5" xfId="20657" xr:uid="{00000000-0005-0000-0000-0000B0330000}"/>
    <cellStyle name="Header2 3 18 6" xfId="20658" xr:uid="{00000000-0005-0000-0000-0000B1330000}"/>
    <cellStyle name="Header2 3 18 7" xfId="20659" xr:uid="{00000000-0005-0000-0000-0000B2330000}"/>
    <cellStyle name="Header2 3 19" xfId="911" xr:uid="{00000000-0005-0000-0000-0000B3330000}"/>
    <cellStyle name="Header2 3 19 2" xfId="11395" xr:uid="{00000000-0005-0000-0000-0000B4330000}"/>
    <cellStyle name="Header2 3 19 2 2" xfId="20660" xr:uid="{00000000-0005-0000-0000-0000B5330000}"/>
    <cellStyle name="Header2 3 19 2 3" xfId="20661" xr:uid="{00000000-0005-0000-0000-0000B6330000}"/>
    <cellStyle name="Header2 3 19 2 4" xfId="20662" xr:uid="{00000000-0005-0000-0000-0000B7330000}"/>
    <cellStyle name="Header2 3 19 2 5" xfId="20663" xr:uid="{00000000-0005-0000-0000-0000B8330000}"/>
    <cellStyle name="Header2 3 19 2 6" xfId="20664" xr:uid="{00000000-0005-0000-0000-0000B9330000}"/>
    <cellStyle name="Header2 3 19 3" xfId="20665" xr:uid="{00000000-0005-0000-0000-0000BA330000}"/>
    <cellStyle name="Header2 3 19 4" xfId="20666" xr:uid="{00000000-0005-0000-0000-0000BB330000}"/>
    <cellStyle name="Header2 3 19 5" xfId="20667" xr:uid="{00000000-0005-0000-0000-0000BC330000}"/>
    <cellStyle name="Header2 3 19 6" xfId="20668" xr:uid="{00000000-0005-0000-0000-0000BD330000}"/>
    <cellStyle name="Header2 3 19 7" xfId="20669" xr:uid="{00000000-0005-0000-0000-0000BE330000}"/>
    <cellStyle name="Header2 3 2" xfId="912" xr:uid="{00000000-0005-0000-0000-0000BF330000}"/>
    <cellStyle name="Header2 3 2 10" xfId="913" xr:uid="{00000000-0005-0000-0000-0000C0330000}"/>
    <cellStyle name="Header2 3 2 10 2" xfId="10726" xr:uid="{00000000-0005-0000-0000-0000C1330000}"/>
    <cellStyle name="Header2 3 2 10 2 2" xfId="20670" xr:uid="{00000000-0005-0000-0000-0000C2330000}"/>
    <cellStyle name="Header2 3 2 10 2 3" xfId="20671" xr:uid="{00000000-0005-0000-0000-0000C3330000}"/>
    <cellStyle name="Header2 3 2 10 2 4" xfId="20672" xr:uid="{00000000-0005-0000-0000-0000C4330000}"/>
    <cellStyle name="Header2 3 2 10 2 5" xfId="20673" xr:uid="{00000000-0005-0000-0000-0000C5330000}"/>
    <cellStyle name="Header2 3 2 10 2 6" xfId="20674" xr:uid="{00000000-0005-0000-0000-0000C6330000}"/>
    <cellStyle name="Header2 3 2 10 3" xfId="20675" xr:uid="{00000000-0005-0000-0000-0000C7330000}"/>
    <cellStyle name="Header2 3 2 10 4" xfId="20676" xr:uid="{00000000-0005-0000-0000-0000C8330000}"/>
    <cellStyle name="Header2 3 2 10 5" xfId="20677" xr:uid="{00000000-0005-0000-0000-0000C9330000}"/>
    <cellStyle name="Header2 3 2 10 6" xfId="20678" xr:uid="{00000000-0005-0000-0000-0000CA330000}"/>
    <cellStyle name="Header2 3 2 10 7" xfId="20679" xr:uid="{00000000-0005-0000-0000-0000CB330000}"/>
    <cellStyle name="Header2 3 2 11" xfId="914" xr:uid="{00000000-0005-0000-0000-0000CC330000}"/>
    <cellStyle name="Header2 3 2 11 2" xfId="10814" xr:uid="{00000000-0005-0000-0000-0000CD330000}"/>
    <cellStyle name="Header2 3 2 11 2 2" xfId="20680" xr:uid="{00000000-0005-0000-0000-0000CE330000}"/>
    <cellStyle name="Header2 3 2 11 2 3" xfId="20681" xr:uid="{00000000-0005-0000-0000-0000CF330000}"/>
    <cellStyle name="Header2 3 2 11 2 4" xfId="20682" xr:uid="{00000000-0005-0000-0000-0000D0330000}"/>
    <cellStyle name="Header2 3 2 11 2 5" xfId="20683" xr:uid="{00000000-0005-0000-0000-0000D1330000}"/>
    <cellStyle name="Header2 3 2 11 2 6" xfId="20684" xr:uid="{00000000-0005-0000-0000-0000D2330000}"/>
    <cellStyle name="Header2 3 2 11 3" xfId="20685" xr:uid="{00000000-0005-0000-0000-0000D3330000}"/>
    <cellStyle name="Header2 3 2 11 4" xfId="20686" xr:uid="{00000000-0005-0000-0000-0000D4330000}"/>
    <cellStyle name="Header2 3 2 11 5" xfId="20687" xr:uid="{00000000-0005-0000-0000-0000D5330000}"/>
    <cellStyle name="Header2 3 2 11 6" xfId="20688" xr:uid="{00000000-0005-0000-0000-0000D6330000}"/>
    <cellStyle name="Header2 3 2 11 7" xfId="20689" xr:uid="{00000000-0005-0000-0000-0000D7330000}"/>
    <cellStyle name="Header2 3 2 12" xfId="915" xr:uid="{00000000-0005-0000-0000-0000D8330000}"/>
    <cellStyle name="Header2 3 2 12 2" xfId="10903" xr:uid="{00000000-0005-0000-0000-0000D9330000}"/>
    <cellStyle name="Header2 3 2 12 2 2" xfId="20690" xr:uid="{00000000-0005-0000-0000-0000DA330000}"/>
    <cellStyle name="Header2 3 2 12 2 3" xfId="20691" xr:uid="{00000000-0005-0000-0000-0000DB330000}"/>
    <cellStyle name="Header2 3 2 12 2 4" xfId="20692" xr:uid="{00000000-0005-0000-0000-0000DC330000}"/>
    <cellStyle name="Header2 3 2 12 2 5" xfId="20693" xr:uid="{00000000-0005-0000-0000-0000DD330000}"/>
    <cellStyle name="Header2 3 2 12 2 6" xfId="20694" xr:uid="{00000000-0005-0000-0000-0000DE330000}"/>
    <cellStyle name="Header2 3 2 12 3" xfId="20695" xr:uid="{00000000-0005-0000-0000-0000DF330000}"/>
    <cellStyle name="Header2 3 2 12 4" xfId="20696" xr:uid="{00000000-0005-0000-0000-0000E0330000}"/>
    <cellStyle name="Header2 3 2 12 5" xfId="20697" xr:uid="{00000000-0005-0000-0000-0000E1330000}"/>
    <cellStyle name="Header2 3 2 12 6" xfId="20698" xr:uid="{00000000-0005-0000-0000-0000E2330000}"/>
    <cellStyle name="Header2 3 2 12 7" xfId="20699" xr:uid="{00000000-0005-0000-0000-0000E3330000}"/>
    <cellStyle name="Header2 3 2 13" xfId="916" xr:uid="{00000000-0005-0000-0000-0000E4330000}"/>
    <cellStyle name="Header2 3 2 13 2" xfId="10993" xr:uid="{00000000-0005-0000-0000-0000E5330000}"/>
    <cellStyle name="Header2 3 2 13 2 2" xfId="20700" xr:uid="{00000000-0005-0000-0000-0000E6330000}"/>
    <cellStyle name="Header2 3 2 13 2 3" xfId="20701" xr:uid="{00000000-0005-0000-0000-0000E7330000}"/>
    <cellStyle name="Header2 3 2 13 2 4" xfId="20702" xr:uid="{00000000-0005-0000-0000-0000E8330000}"/>
    <cellStyle name="Header2 3 2 13 2 5" xfId="20703" xr:uid="{00000000-0005-0000-0000-0000E9330000}"/>
    <cellStyle name="Header2 3 2 13 2 6" xfId="20704" xr:uid="{00000000-0005-0000-0000-0000EA330000}"/>
    <cellStyle name="Header2 3 2 13 3" xfId="20705" xr:uid="{00000000-0005-0000-0000-0000EB330000}"/>
    <cellStyle name="Header2 3 2 13 4" xfId="20706" xr:uid="{00000000-0005-0000-0000-0000EC330000}"/>
    <cellStyle name="Header2 3 2 13 5" xfId="20707" xr:uid="{00000000-0005-0000-0000-0000ED330000}"/>
    <cellStyle name="Header2 3 2 13 6" xfId="20708" xr:uid="{00000000-0005-0000-0000-0000EE330000}"/>
    <cellStyle name="Header2 3 2 13 7" xfId="20709" xr:uid="{00000000-0005-0000-0000-0000EF330000}"/>
    <cellStyle name="Header2 3 2 14" xfId="917" xr:uid="{00000000-0005-0000-0000-0000F0330000}"/>
    <cellStyle name="Header2 3 2 14 2" xfId="11083" xr:uid="{00000000-0005-0000-0000-0000F1330000}"/>
    <cellStyle name="Header2 3 2 14 2 2" xfId="20710" xr:uid="{00000000-0005-0000-0000-0000F2330000}"/>
    <cellStyle name="Header2 3 2 14 2 3" xfId="20711" xr:uid="{00000000-0005-0000-0000-0000F3330000}"/>
    <cellStyle name="Header2 3 2 14 2 4" xfId="20712" xr:uid="{00000000-0005-0000-0000-0000F4330000}"/>
    <cellStyle name="Header2 3 2 14 2 5" xfId="20713" xr:uid="{00000000-0005-0000-0000-0000F5330000}"/>
    <cellStyle name="Header2 3 2 14 2 6" xfId="20714" xr:uid="{00000000-0005-0000-0000-0000F6330000}"/>
    <cellStyle name="Header2 3 2 14 3" xfId="20715" xr:uid="{00000000-0005-0000-0000-0000F7330000}"/>
    <cellStyle name="Header2 3 2 14 4" xfId="20716" xr:uid="{00000000-0005-0000-0000-0000F8330000}"/>
    <cellStyle name="Header2 3 2 14 5" xfId="20717" xr:uid="{00000000-0005-0000-0000-0000F9330000}"/>
    <cellStyle name="Header2 3 2 14 6" xfId="20718" xr:uid="{00000000-0005-0000-0000-0000FA330000}"/>
    <cellStyle name="Header2 3 2 14 7" xfId="20719" xr:uid="{00000000-0005-0000-0000-0000FB330000}"/>
    <cellStyle name="Header2 3 2 15" xfId="918" xr:uid="{00000000-0005-0000-0000-0000FC330000}"/>
    <cellStyle name="Header2 3 2 15 2" xfId="11166" xr:uid="{00000000-0005-0000-0000-0000FD330000}"/>
    <cellStyle name="Header2 3 2 15 2 2" xfId="20720" xr:uid="{00000000-0005-0000-0000-0000FE330000}"/>
    <cellStyle name="Header2 3 2 15 2 3" xfId="20721" xr:uid="{00000000-0005-0000-0000-0000FF330000}"/>
    <cellStyle name="Header2 3 2 15 2 4" xfId="20722" xr:uid="{00000000-0005-0000-0000-000000340000}"/>
    <cellStyle name="Header2 3 2 15 2 5" xfId="20723" xr:uid="{00000000-0005-0000-0000-000001340000}"/>
    <cellStyle name="Header2 3 2 15 2 6" xfId="20724" xr:uid="{00000000-0005-0000-0000-000002340000}"/>
    <cellStyle name="Header2 3 2 15 3" xfId="20725" xr:uid="{00000000-0005-0000-0000-000003340000}"/>
    <cellStyle name="Header2 3 2 15 4" xfId="20726" xr:uid="{00000000-0005-0000-0000-000004340000}"/>
    <cellStyle name="Header2 3 2 15 5" xfId="20727" xr:uid="{00000000-0005-0000-0000-000005340000}"/>
    <cellStyle name="Header2 3 2 15 6" xfId="20728" xr:uid="{00000000-0005-0000-0000-000006340000}"/>
    <cellStyle name="Header2 3 2 15 7" xfId="20729" xr:uid="{00000000-0005-0000-0000-000007340000}"/>
    <cellStyle name="Header2 3 2 16" xfId="919" xr:uid="{00000000-0005-0000-0000-000008340000}"/>
    <cellStyle name="Header2 3 2 16 2" xfId="11256" xr:uid="{00000000-0005-0000-0000-000009340000}"/>
    <cellStyle name="Header2 3 2 16 2 2" xfId="20730" xr:uid="{00000000-0005-0000-0000-00000A340000}"/>
    <cellStyle name="Header2 3 2 16 2 3" xfId="20731" xr:uid="{00000000-0005-0000-0000-00000B340000}"/>
    <cellStyle name="Header2 3 2 16 2 4" xfId="20732" xr:uid="{00000000-0005-0000-0000-00000C340000}"/>
    <cellStyle name="Header2 3 2 16 2 5" xfId="20733" xr:uid="{00000000-0005-0000-0000-00000D340000}"/>
    <cellStyle name="Header2 3 2 16 2 6" xfId="20734" xr:uid="{00000000-0005-0000-0000-00000E340000}"/>
    <cellStyle name="Header2 3 2 16 3" xfId="20735" xr:uid="{00000000-0005-0000-0000-00000F340000}"/>
    <cellStyle name="Header2 3 2 16 4" xfId="20736" xr:uid="{00000000-0005-0000-0000-000010340000}"/>
    <cellStyle name="Header2 3 2 16 5" xfId="20737" xr:uid="{00000000-0005-0000-0000-000011340000}"/>
    <cellStyle name="Header2 3 2 16 6" xfId="20738" xr:uid="{00000000-0005-0000-0000-000012340000}"/>
    <cellStyle name="Header2 3 2 16 7" xfId="20739" xr:uid="{00000000-0005-0000-0000-000013340000}"/>
    <cellStyle name="Header2 3 2 17" xfId="920" xr:uid="{00000000-0005-0000-0000-000014340000}"/>
    <cellStyle name="Header2 3 2 17 2" xfId="11342" xr:uid="{00000000-0005-0000-0000-000015340000}"/>
    <cellStyle name="Header2 3 2 17 2 2" xfId="20740" xr:uid="{00000000-0005-0000-0000-000016340000}"/>
    <cellStyle name="Header2 3 2 17 2 3" xfId="20741" xr:uid="{00000000-0005-0000-0000-000017340000}"/>
    <cellStyle name="Header2 3 2 17 2 4" xfId="20742" xr:uid="{00000000-0005-0000-0000-000018340000}"/>
    <cellStyle name="Header2 3 2 17 2 5" xfId="20743" xr:uid="{00000000-0005-0000-0000-000019340000}"/>
    <cellStyle name="Header2 3 2 17 2 6" xfId="20744" xr:uid="{00000000-0005-0000-0000-00001A340000}"/>
    <cellStyle name="Header2 3 2 17 3" xfId="20745" xr:uid="{00000000-0005-0000-0000-00001B340000}"/>
    <cellStyle name="Header2 3 2 17 4" xfId="20746" xr:uid="{00000000-0005-0000-0000-00001C340000}"/>
    <cellStyle name="Header2 3 2 17 5" xfId="20747" xr:uid="{00000000-0005-0000-0000-00001D340000}"/>
    <cellStyle name="Header2 3 2 17 6" xfId="20748" xr:uid="{00000000-0005-0000-0000-00001E340000}"/>
    <cellStyle name="Header2 3 2 17 7" xfId="20749" xr:uid="{00000000-0005-0000-0000-00001F340000}"/>
    <cellStyle name="Header2 3 2 18" xfId="921" xr:uid="{00000000-0005-0000-0000-000020340000}"/>
    <cellStyle name="Header2 3 2 18 2" xfId="11429" xr:uid="{00000000-0005-0000-0000-000021340000}"/>
    <cellStyle name="Header2 3 2 18 2 2" xfId="20750" xr:uid="{00000000-0005-0000-0000-000022340000}"/>
    <cellStyle name="Header2 3 2 18 2 3" xfId="20751" xr:uid="{00000000-0005-0000-0000-000023340000}"/>
    <cellStyle name="Header2 3 2 18 2 4" xfId="20752" xr:uid="{00000000-0005-0000-0000-000024340000}"/>
    <cellStyle name="Header2 3 2 18 2 5" xfId="20753" xr:uid="{00000000-0005-0000-0000-000025340000}"/>
    <cellStyle name="Header2 3 2 18 2 6" xfId="20754" xr:uid="{00000000-0005-0000-0000-000026340000}"/>
    <cellStyle name="Header2 3 2 18 3" xfId="20755" xr:uid="{00000000-0005-0000-0000-000027340000}"/>
    <cellStyle name="Header2 3 2 18 4" xfId="20756" xr:uid="{00000000-0005-0000-0000-000028340000}"/>
    <cellStyle name="Header2 3 2 18 5" xfId="20757" xr:uid="{00000000-0005-0000-0000-000029340000}"/>
    <cellStyle name="Header2 3 2 18 6" xfId="20758" xr:uid="{00000000-0005-0000-0000-00002A340000}"/>
    <cellStyle name="Header2 3 2 18 7" xfId="20759" xr:uid="{00000000-0005-0000-0000-00002B340000}"/>
    <cellStyle name="Header2 3 2 19" xfId="922" xr:uid="{00000000-0005-0000-0000-00002C340000}"/>
    <cellStyle name="Header2 3 2 19 2" xfId="11516" xr:uid="{00000000-0005-0000-0000-00002D340000}"/>
    <cellStyle name="Header2 3 2 19 2 2" xfId="20760" xr:uid="{00000000-0005-0000-0000-00002E340000}"/>
    <cellStyle name="Header2 3 2 19 2 3" xfId="20761" xr:uid="{00000000-0005-0000-0000-00002F340000}"/>
    <cellStyle name="Header2 3 2 19 2 4" xfId="20762" xr:uid="{00000000-0005-0000-0000-000030340000}"/>
    <cellStyle name="Header2 3 2 19 2 5" xfId="20763" xr:uid="{00000000-0005-0000-0000-000031340000}"/>
    <cellStyle name="Header2 3 2 19 2 6" xfId="20764" xr:uid="{00000000-0005-0000-0000-000032340000}"/>
    <cellStyle name="Header2 3 2 19 3" xfId="20765" xr:uid="{00000000-0005-0000-0000-000033340000}"/>
    <cellStyle name="Header2 3 2 19 4" xfId="20766" xr:uid="{00000000-0005-0000-0000-000034340000}"/>
    <cellStyle name="Header2 3 2 19 5" xfId="20767" xr:uid="{00000000-0005-0000-0000-000035340000}"/>
    <cellStyle name="Header2 3 2 19 6" xfId="20768" xr:uid="{00000000-0005-0000-0000-000036340000}"/>
    <cellStyle name="Header2 3 2 19 7" xfId="20769" xr:uid="{00000000-0005-0000-0000-000037340000}"/>
    <cellStyle name="Header2 3 2 2" xfId="923" xr:uid="{00000000-0005-0000-0000-000038340000}"/>
    <cellStyle name="Header2 3 2 2 2" xfId="10023" xr:uid="{00000000-0005-0000-0000-000039340000}"/>
    <cellStyle name="Header2 3 2 2 2 2" xfId="20770" xr:uid="{00000000-0005-0000-0000-00003A340000}"/>
    <cellStyle name="Header2 3 2 2 2 3" xfId="20771" xr:uid="{00000000-0005-0000-0000-00003B340000}"/>
    <cellStyle name="Header2 3 2 2 2 4" xfId="20772" xr:uid="{00000000-0005-0000-0000-00003C340000}"/>
    <cellStyle name="Header2 3 2 2 2 5" xfId="20773" xr:uid="{00000000-0005-0000-0000-00003D340000}"/>
    <cellStyle name="Header2 3 2 2 2 6" xfId="20774" xr:uid="{00000000-0005-0000-0000-00003E340000}"/>
    <cellStyle name="Header2 3 2 2 3" xfId="20775" xr:uid="{00000000-0005-0000-0000-00003F340000}"/>
    <cellStyle name="Header2 3 2 2 4" xfId="20776" xr:uid="{00000000-0005-0000-0000-000040340000}"/>
    <cellStyle name="Header2 3 2 2 5" xfId="20777" xr:uid="{00000000-0005-0000-0000-000041340000}"/>
    <cellStyle name="Header2 3 2 2 6" xfId="20778" xr:uid="{00000000-0005-0000-0000-000042340000}"/>
    <cellStyle name="Header2 3 2 2 7" xfId="20779" xr:uid="{00000000-0005-0000-0000-000043340000}"/>
    <cellStyle name="Header2 3 2 20" xfId="924" xr:uid="{00000000-0005-0000-0000-000044340000}"/>
    <cellStyle name="Header2 3 2 20 2" xfId="11604" xr:uid="{00000000-0005-0000-0000-000045340000}"/>
    <cellStyle name="Header2 3 2 20 2 2" xfId="20780" xr:uid="{00000000-0005-0000-0000-000046340000}"/>
    <cellStyle name="Header2 3 2 20 2 3" xfId="20781" xr:uid="{00000000-0005-0000-0000-000047340000}"/>
    <cellStyle name="Header2 3 2 20 2 4" xfId="20782" xr:uid="{00000000-0005-0000-0000-000048340000}"/>
    <cellStyle name="Header2 3 2 20 2 5" xfId="20783" xr:uid="{00000000-0005-0000-0000-000049340000}"/>
    <cellStyle name="Header2 3 2 20 2 6" xfId="20784" xr:uid="{00000000-0005-0000-0000-00004A340000}"/>
    <cellStyle name="Header2 3 2 20 3" xfId="20785" xr:uid="{00000000-0005-0000-0000-00004B340000}"/>
    <cellStyle name="Header2 3 2 20 4" xfId="20786" xr:uid="{00000000-0005-0000-0000-00004C340000}"/>
    <cellStyle name="Header2 3 2 20 5" xfId="20787" xr:uid="{00000000-0005-0000-0000-00004D340000}"/>
    <cellStyle name="Header2 3 2 20 6" xfId="20788" xr:uid="{00000000-0005-0000-0000-00004E340000}"/>
    <cellStyle name="Header2 3 2 20 7" xfId="20789" xr:uid="{00000000-0005-0000-0000-00004F340000}"/>
    <cellStyle name="Header2 3 2 21" xfId="925" xr:uid="{00000000-0005-0000-0000-000050340000}"/>
    <cellStyle name="Header2 3 2 21 2" xfId="11688" xr:uid="{00000000-0005-0000-0000-000051340000}"/>
    <cellStyle name="Header2 3 2 21 2 2" xfId="20790" xr:uid="{00000000-0005-0000-0000-000052340000}"/>
    <cellStyle name="Header2 3 2 21 2 3" xfId="20791" xr:uid="{00000000-0005-0000-0000-000053340000}"/>
    <cellStyle name="Header2 3 2 21 2 4" xfId="20792" xr:uid="{00000000-0005-0000-0000-000054340000}"/>
    <cellStyle name="Header2 3 2 21 2 5" xfId="20793" xr:uid="{00000000-0005-0000-0000-000055340000}"/>
    <cellStyle name="Header2 3 2 21 2 6" xfId="20794" xr:uid="{00000000-0005-0000-0000-000056340000}"/>
    <cellStyle name="Header2 3 2 21 3" xfId="20795" xr:uid="{00000000-0005-0000-0000-000057340000}"/>
    <cellStyle name="Header2 3 2 21 4" xfId="20796" xr:uid="{00000000-0005-0000-0000-000058340000}"/>
    <cellStyle name="Header2 3 2 21 5" xfId="20797" xr:uid="{00000000-0005-0000-0000-000059340000}"/>
    <cellStyle name="Header2 3 2 21 6" xfId="20798" xr:uid="{00000000-0005-0000-0000-00005A340000}"/>
    <cellStyle name="Header2 3 2 21 7" xfId="20799" xr:uid="{00000000-0005-0000-0000-00005B340000}"/>
    <cellStyle name="Header2 3 2 22" xfId="926" xr:uid="{00000000-0005-0000-0000-00005C340000}"/>
    <cellStyle name="Header2 3 2 22 2" xfId="11771" xr:uid="{00000000-0005-0000-0000-00005D340000}"/>
    <cellStyle name="Header2 3 2 22 2 2" xfId="20800" xr:uid="{00000000-0005-0000-0000-00005E340000}"/>
    <cellStyle name="Header2 3 2 22 2 3" xfId="20801" xr:uid="{00000000-0005-0000-0000-00005F340000}"/>
    <cellStyle name="Header2 3 2 22 2 4" xfId="20802" xr:uid="{00000000-0005-0000-0000-000060340000}"/>
    <cellStyle name="Header2 3 2 22 2 5" xfId="20803" xr:uid="{00000000-0005-0000-0000-000061340000}"/>
    <cellStyle name="Header2 3 2 22 2 6" xfId="20804" xr:uid="{00000000-0005-0000-0000-000062340000}"/>
    <cellStyle name="Header2 3 2 22 3" xfId="20805" xr:uid="{00000000-0005-0000-0000-000063340000}"/>
    <cellStyle name="Header2 3 2 22 4" xfId="20806" xr:uid="{00000000-0005-0000-0000-000064340000}"/>
    <cellStyle name="Header2 3 2 22 5" xfId="20807" xr:uid="{00000000-0005-0000-0000-000065340000}"/>
    <cellStyle name="Header2 3 2 22 6" xfId="20808" xr:uid="{00000000-0005-0000-0000-000066340000}"/>
    <cellStyle name="Header2 3 2 22 7" xfId="20809" xr:uid="{00000000-0005-0000-0000-000067340000}"/>
    <cellStyle name="Header2 3 2 23" xfId="927" xr:uid="{00000000-0005-0000-0000-000068340000}"/>
    <cellStyle name="Header2 3 2 23 2" xfId="11854" xr:uid="{00000000-0005-0000-0000-000069340000}"/>
    <cellStyle name="Header2 3 2 23 2 2" xfId="20810" xr:uid="{00000000-0005-0000-0000-00006A340000}"/>
    <cellStyle name="Header2 3 2 23 2 3" xfId="20811" xr:uid="{00000000-0005-0000-0000-00006B340000}"/>
    <cellStyle name="Header2 3 2 23 2 4" xfId="20812" xr:uid="{00000000-0005-0000-0000-00006C340000}"/>
    <cellStyle name="Header2 3 2 23 2 5" xfId="20813" xr:uid="{00000000-0005-0000-0000-00006D340000}"/>
    <cellStyle name="Header2 3 2 23 2 6" xfId="20814" xr:uid="{00000000-0005-0000-0000-00006E340000}"/>
    <cellStyle name="Header2 3 2 23 3" xfId="20815" xr:uid="{00000000-0005-0000-0000-00006F340000}"/>
    <cellStyle name="Header2 3 2 23 4" xfId="20816" xr:uid="{00000000-0005-0000-0000-000070340000}"/>
    <cellStyle name="Header2 3 2 23 5" xfId="20817" xr:uid="{00000000-0005-0000-0000-000071340000}"/>
    <cellStyle name="Header2 3 2 23 6" xfId="20818" xr:uid="{00000000-0005-0000-0000-000072340000}"/>
    <cellStyle name="Header2 3 2 23 7" xfId="20819" xr:uid="{00000000-0005-0000-0000-000073340000}"/>
    <cellStyle name="Header2 3 2 24" xfId="928" xr:uid="{00000000-0005-0000-0000-000074340000}"/>
    <cellStyle name="Header2 3 2 24 2" xfId="11938" xr:uid="{00000000-0005-0000-0000-000075340000}"/>
    <cellStyle name="Header2 3 2 24 2 2" xfId="20820" xr:uid="{00000000-0005-0000-0000-000076340000}"/>
    <cellStyle name="Header2 3 2 24 2 3" xfId="20821" xr:uid="{00000000-0005-0000-0000-000077340000}"/>
    <cellStyle name="Header2 3 2 24 2 4" xfId="20822" xr:uid="{00000000-0005-0000-0000-000078340000}"/>
    <cellStyle name="Header2 3 2 24 2 5" xfId="20823" xr:uid="{00000000-0005-0000-0000-000079340000}"/>
    <cellStyle name="Header2 3 2 24 2 6" xfId="20824" xr:uid="{00000000-0005-0000-0000-00007A340000}"/>
    <cellStyle name="Header2 3 2 24 3" xfId="20825" xr:uid="{00000000-0005-0000-0000-00007B340000}"/>
    <cellStyle name="Header2 3 2 24 4" xfId="20826" xr:uid="{00000000-0005-0000-0000-00007C340000}"/>
    <cellStyle name="Header2 3 2 24 5" xfId="20827" xr:uid="{00000000-0005-0000-0000-00007D340000}"/>
    <cellStyle name="Header2 3 2 24 6" xfId="20828" xr:uid="{00000000-0005-0000-0000-00007E340000}"/>
    <cellStyle name="Header2 3 2 24 7" xfId="20829" xr:uid="{00000000-0005-0000-0000-00007F340000}"/>
    <cellStyle name="Header2 3 2 25" xfId="929" xr:uid="{00000000-0005-0000-0000-000080340000}"/>
    <cellStyle name="Header2 3 2 25 2" xfId="12021" xr:uid="{00000000-0005-0000-0000-000081340000}"/>
    <cellStyle name="Header2 3 2 25 2 2" xfId="20830" xr:uid="{00000000-0005-0000-0000-000082340000}"/>
    <cellStyle name="Header2 3 2 25 2 3" xfId="20831" xr:uid="{00000000-0005-0000-0000-000083340000}"/>
    <cellStyle name="Header2 3 2 25 2 4" xfId="20832" xr:uid="{00000000-0005-0000-0000-000084340000}"/>
    <cellStyle name="Header2 3 2 25 2 5" xfId="20833" xr:uid="{00000000-0005-0000-0000-000085340000}"/>
    <cellStyle name="Header2 3 2 25 2 6" xfId="20834" xr:uid="{00000000-0005-0000-0000-000086340000}"/>
    <cellStyle name="Header2 3 2 25 3" xfId="20835" xr:uid="{00000000-0005-0000-0000-000087340000}"/>
    <cellStyle name="Header2 3 2 25 4" xfId="20836" xr:uid="{00000000-0005-0000-0000-000088340000}"/>
    <cellStyle name="Header2 3 2 25 5" xfId="20837" xr:uid="{00000000-0005-0000-0000-000089340000}"/>
    <cellStyle name="Header2 3 2 25 6" xfId="20838" xr:uid="{00000000-0005-0000-0000-00008A340000}"/>
    <cellStyle name="Header2 3 2 25 7" xfId="20839" xr:uid="{00000000-0005-0000-0000-00008B340000}"/>
    <cellStyle name="Header2 3 2 26" xfId="930" xr:uid="{00000000-0005-0000-0000-00008C340000}"/>
    <cellStyle name="Header2 3 2 26 2" xfId="12104" xr:uid="{00000000-0005-0000-0000-00008D340000}"/>
    <cellStyle name="Header2 3 2 26 2 2" xfId="20840" xr:uid="{00000000-0005-0000-0000-00008E340000}"/>
    <cellStyle name="Header2 3 2 26 2 3" xfId="20841" xr:uid="{00000000-0005-0000-0000-00008F340000}"/>
    <cellStyle name="Header2 3 2 26 2 4" xfId="20842" xr:uid="{00000000-0005-0000-0000-000090340000}"/>
    <cellStyle name="Header2 3 2 26 2 5" xfId="20843" xr:uid="{00000000-0005-0000-0000-000091340000}"/>
    <cellStyle name="Header2 3 2 26 2 6" xfId="20844" xr:uid="{00000000-0005-0000-0000-000092340000}"/>
    <cellStyle name="Header2 3 2 26 3" xfId="20845" xr:uid="{00000000-0005-0000-0000-000093340000}"/>
    <cellStyle name="Header2 3 2 26 4" xfId="20846" xr:uid="{00000000-0005-0000-0000-000094340000}"/>
    <cellStyle name="Header2 3 2 26 5" xfId="20847" xr:uid="{00000000-0005-0000-0000-000095340000}"/>
    <cellStyle name="Header2 3 2 26 6" xfId="20848" xr:uid="{00000000-0005-0000-0000-000096340000}"/>
    <cellStyle name="Header2 3 2 26 7" xfId="20849" xr:uid="{00000000-0005-0000-0000-000097340000}"/>
    <cellStyle name="Header2 3 2 27" xfId="931" xr:uid="{00000000-0005-0000-0000-000098340000}"/>
    <cellStyle name="Header2 3 2 27 2" xfId="12186" xr:uid="{00000000-0005-0000-0000-000099340000}"/>
    <cellStyle name="Header2 3 2 27 2 2" xfId="20850" xr:uid="{00000000-0005-0000-0000-00009A340000}"/>
    <cellStyle name="Header2 3 2 27 2 3" xfId="20851" xr:uid="{00000000-0005-0000-0000-00009B340000}"/>
    <cellStyle name="Header2 3 2 27 2 4" xfId="20852" xr:uid="{00000000-0005-0000-0000-00009C340000}"/>
    <cellStyle name="Header2 3 2 27 2 5" xfId="20853" xr:uid="{00000000-0005-0000-0000-00009D340000}"/>
    <cellStyle name="Header2 3 2 27 2 6" xfId="20854" xr:uid="{00000000-0005-0000-0000-00009E340000}"/>
    <cellStyle name="Header2 3 2 27 3" xfId="20855" xr:uid="{00000000-0005-0000-0000-00009F340000}"/>
    <cellStyle name="Header2 3 2 27 4" xfId="20856" xr:uid="{00000000-0005-0000-0000-0000A0340000}"/>
    <cellStyle name="Header2 3 2 27 5" xfId="20857" xr:uid="{00000000-0005-0000-0000-0000A1340000}"/>
    <cellStyle name="Header2 3 2 27 6" xfId="20858" xr:uid="{00000000-0005-0000-0000-0000A2340000}"/>
    <cellStyle name="Header2 3 2 27 7" xfId="20859" xr:uid="{00000000-0005-0000-0000-0000A3340000}"/>
    <cellStyle name="Header2 3 2 28" xfId="932" xr:uid="{00000000-0005-0000-0000-0000A4340000}"/>
    <cellStyle name="Header2 3 2 28 2" xfId="12266" xr:uid="{00000000-0005-0000-0000-0000A5340000}"/>
    <cellStyle name="Header2 3 2 28 2 2" xfId="20860" xr:uid="{00000000-0005-0000-0000-0000A6340000}"/>
    <cellStyle name="Header2 3 2 28 2 3" xfId="20861" xr:uid="{00000000-0005-0000-0000-0000A7340000}"/>
    <cellStyle name="Header2 3 2 28 2 4" xfId="20862" xr:uid="{00000000-0005-0000-0000-0000A8340000}"/>
    <cellStyle name="Header2 3 2 28 2 5" xfId="20863" xr:uid="{00000000-0005-0000-0000-0000A9340000}"/>
    <cellStyle name="Header2 3 2 28 2 6" xfId="20864" xr:uid="{00000000-0005-0000-0000-0000AA340000}"/>
    <cellStyle name="Header2 3 2 28 3" xfId="20865" xr:uid="{00000000-0005-0000-0000-0000AB340000}"/>
    <cellStyle name="Header2 3 2 28 4" xfId="20866" xr:uid="{00000000-0005-0000-0000-0000AC340000}"/>
    <cellStyle name="Header2 3 2 28 5" xfId="20867" xr:uid="{00000000-0005-0000-0000-0000AD340000}"/>
    <cellStyle name="Header2 3 2 28 6" xfId="20868" xr:uid="{00000000-0005-0000-0000-0000AE340000}"/>
    <cellStyle name="Header2 3 2 28 7" xfId="20869" xr:uid="{00000000-0005-0000-0000-0000AF340000}"/>
    <cellStyle name="Header2 3 2 29" xfId="933" xr:uid="{00000000-0005-0000-0000-0000B0340000}"/>
    <cellStyle name="Header2 3 2 29 2" xfId="12344" xr:uid="{00000000-0005-0000-0000-0000B1340000}"/>
    <cellStyle name="Header2 3 2 29 2 2" xfId="20870" xr:uid="{00000000-0005-0000-0000-0000B2340000}"/>
    <cellStyle name="Header2 3 2 29 2 3" xfId="20871" xr:uid="{00000000-0005-0000-0000-0000B3340000}"/>
    <cellStyle name="Header2 3 2 29 2 4" xfId="20872" xr:uid="{00000000-0005-0000-0000-0000B4340000}"/>
    <cellStyle name="Header2 3 2 29 2 5" xfId="20873" xr:uid="{00000000-0005-0000-0000-0000B5340000}"/>
    <cellStyle name="Header2 3 2 29 2 6" xfId="20874" xr:uid="{00000000-0005-0000-0000-0000B6340000}"/>
    <cellStyle name="Header2 3 2 29 3" xfId="20875" xr:uid="{00000000-0005-0000-0000-0000B7340000}"/>
    <cellStyle name="Header2 3 2 29 4" xfId="20876" xr:uid="{00000000-0005-0000-0000-0000B8340000}"/>
    <cellStyle name="Header2 3 2 29 5" xfId="20877" xr:uid="{00000000-0005-0000-0000-0000B9340000}"/>
    <cellStyle name="Header2 3 2 29 6" xfId="20878" xr:uid="{00000000-0005-0000-0000-0000BA340000}"/>
    <cellStyle name="Header2 3 2 29 7" xfId="20879" xr:uid="{00000000-0005-0000-0000-0000BB340000}"/>
    <cellStyle name="Header2 3 2 3" xfId="934" xr:uid="{00000000-0005-0000-0000-0000BC340000}"/>
    <cellStyle name="Header2 3 2 3 2" xfId="10114" xr:uid="{00000000-0005-0000-0000-0000BD340000}"/>
    <cellStyle name="Header2 3 2 3 2 2" xfId="20880" xr:uid="{00000000-0005-0000-0000-0000BE340000}"/>
    <cellStyle name="Header2 3 2 3 2 3" xfId="20881" xr:uid="{00000000-0005-0000-0000-0000BF340000}"/>
    <cellStyle name="Header2 3 2 3 2 4" xfId="20882" xr:uid="{00000000-0005-0000-0000-0000C0340000}"/>
    <cellStyle name="Header2 3 2 3 2 5" xfId="20883" xr:uid="{00000000-0005-0000-0000-0000C1340000}"/>
    <cellStyle name="Header2 3 2 3 2 6" xfId="20884" xr:uid="{00000000-0005-0000-0000-0000C2340000}"/>
    <cellStyle name="Header2 3 2 3 3" xfId="20885" xr:uid="{00000000-0005-0000-0000-0000C3340000}"/>
    <cellStyle name="Header2 3 2 3 4" xfId="20886" xr:uid="{00000000-0005-0000-0000-0000C4340000}"/>
    <cellStyle name="Header2 3 2 3 5" xfId="20887" xr:uid="{00000000-0005-0000-0000-0000C5340000}"/>
    <cellStyle name="Header2 3 2 3 6" xfId="20888" xr:uid="{00000000-0005-0000-0000-0000C6340000}"/>
    <cellStyle name="Header2 3 2 3 7" xfId="20889" xr:uid="{00000000-0005-0000-0000-0000C7340000}"/>
    <cellStyle name="Header2 3 2 30" xfId="935" xr:uid="{00000000-0005-0000-0000-0000C8340000}"/>
    <cellStyle name="Header2 3 2 30 2" xfId="12423" xr:uid="{00000000-0005-0000-0000-0000C9340000}"/>
    <cellStyle name="Header2 3 2 30 2 2" xfId="20890" xr:uid="{00000000-0005-0000-0000-0000CA340000}"/>
    <cellStyle name="Header2 3 2 30 2 3" xfId="20891" xr:uid="{00000000-0005-0000-0000-0000CB340000}"/>
    <cellStyle name="Header2 3 2 30 2 4" xfId="20892" xr:uid="{00000000-0005-0000-0000-0000CC340000}"/>
    <cellStyle name="Header2 3 2 30 2 5" xfId="20893" xr:uid="{00000000-0005-0000-0000-0000CD340000}"/>
    <cellStyle name="Header2 3 2 30 2 6" xfId="20894" xr:uid="{00000000-0005-0000-0000-0000CE340000}"/>
    <cellStyle name="Header2 3 2 30 3" xfId="20895" xr:uid="{00000000-0005-0000-0000-0000CF340000}"/>
    <cellStyle name="Header2 3 2 30 4" xfId="20896" xr:uid="{00000000-0005-0000-0000-0000D0340000}"/>
    <cellStyle name="Header2 3 2 30 5" xfId="20897" xr:uid="{00000000-0005-0000-0000-0000D1340000}"/>
    <cellStyle name="Header2 3 2 30 6" xfId="20898" xr:uid="{00000000-0005-0000-0000-0000D2340000}"/>
    <cellStyle name="Header2 3 2 30 7" xfId="20899" xr:uid="{00000000-0005-0000-0000-0000D3340000}"/>
    <cellStyle name="Header2 3 2 31" xfId="936" xr:uid="{00000000-0005-0000-0000-0000D4340000}"/>
    <cellStyle name="Header2 3 2 31 2" xfId="12502" xr:uid="{00000000-0005-0000-0000-0000D5340000}"/>
    <cellStyle name="Header2 3 2 31 2 2" xfId="20900" xr:uid="{00000000-0005-0000-0000-0000D6340000}"/>
    <cellStyle name="Header2 3 2 31 2 3" xfId="20901" xr:uid="{00000000-0005-0000-0000-0000D7340000}"/>
    <cellStyle name="Header2 3 2 31 2 4" xfId="20902" xr:uid="{00000000-0005-0000-0000-0000D8340000}"/>
    <cellStyle name="Header2 3 2 31 2 5" xfId="20903" xr:uid="{00000000-0005-0000-0000-0000D9340000}"/>
    <cellStyle name="Header2 3 2 31 2 6" xfId="20904" xr:uid="{00000000-0005-0000-0000-0000DA340000}"/>
    <cellStyle name="Header2 3 2 31 3" xfId="20905" xr:uid="{00000000-0005-0000-0000-0000DB340000}"/>
    <cellStyle name="Header2 3 2 31 4" xfId="20906" xr:uid="{00000000-0005-0000-0000-0000DC340000}"/>
    <cellStyle name="Header2 3 2 31 5" xfId="20907" xr:uid="{00000000-0005-0000-0000-0000DD340000}"/>
    <cellStyle name="Header2 3 2 31 6" xfId="20908" xr:uid="{00000000-0005-0000-0000-0000DE340000}"/>
    <cellStyle name="Header2 3 2 31 7" xfId="20909" xr:uid="{00000000-0005-0000-0000-0000DF340000}"/>
    <cellStyle name="Header2 3 2 32" xfId="937" xr:uid="{00000000-0005-0000-0000-0000E0340000}"/>
    <cellStyle name="Header2 3 2 32 2" xfId="12581" xr:uid="{00000000-0005-0000-0000-0000E1340000}"/>
    <cellStyle name="Header2 3 2 32 2 2" xfId="20910" xr:uid="{00000000-0005-0000-0000-0000E2340000}"/>
    <cellStyle name="Header2 3 2 32 2 3" xfId="20911" xr:uid="{00000000-0005-0000-0000-0000E3340000}"/>
    <cellStyle name="Header2 3 2 32 2 4" xfId="20912" xr:uid="{00000000-0005-0000-0000-0000E4340000}"/>
    <cellStyle name="Header2 3 2 32 2 5" xfId="20913" xr:uid="{00000000-0005-0000-0000-0000E5340000}"/>
    <cellStyle name="Header2 3 2 32 2 6" xfId="20914" xr:uid="{00000000-0005-0000-0000-0000E6340000}"/>
    <cellStyle name="Header2 3 2 32 3" xfId="20915" xr:uid="{00000000-0005-0000-0000-0000E7340000}"/>
    <cellStyle name="Header2 3 2 32 4" xfId="20916" xr:uid="{00000000-0005-0000-0000-0000E8340000}"/>
    <cellStyle name="Header2 3 2 32 5" xfId="20917" xr:uid="{00000000-0005-0000-0000-0000E9340000}"/>
    <cellStyle name="Header2 3 2 32 6" xfId="20918" xr:uid="{00000000-0005-0000-0000-0000EA340000}"/>
    <cellStyle name="Header2 3 2 32 7" xfId="20919" xr:uid="{00000000-0005-0000-0000-0000EB340000}"/>
    <cellStyle name="Header2 3 2 33" xfId="938" xr:uid="{00000000-0005-0000-0000-0000EC340000}"/>
    <cellStyle name="Header2 3 2 33 2" xfId="12660" xr:uid="{00000000-0005-0000-0000-0000ED340000}"/>
    <cellStyle name="Header2 3 2 33 2 2" xfId="20920" xr:uid="{00000000-0005-0000-0000-0000EE340000}"/>
    <cellStyle name="Header2 3 2 33 2 3" xfId="20921" xr:uid="{00000000-0005-0000-0000-0000EF340000}"/>
    <cellStyle name="Header2 3 2 33 2 4" xfId="20922" xr:uid="{00000000-0005-0000-0000-0000F0340000}"/>
    <cellStyle name="Header2 3 2 33 2 5" xfId="20923" xr:uid="{00000000-0005-0000-0000-0000F1340000}"/>
    <cellStyle name="Header2 3 2 33 2 6" xfId="20924" xr:uid="{00000000-0005-0000-0000-0000F2340000}"/>
    <cellStyle name="Header2 3 2 33 3" xfId="20925" xr:uid="{00000000-0005-0000-0000-0000F3340000}"/>
    <cellStyle name="Header2 3 2 33 4" xfId="20926" xr:uid="{00000000-0005-0000-0000-0000F4340000}"/>
    <cellStyle name="Header2 3 2 33 5" xfId="20927" xr:uid="{00000000-0005-0000-0000-0000F5340000}"/>
    <cellStyle name="Header2 3 2 33 6" xfId="20928" xr:uid="{00000000-0005-0000-0000-0000F6340000}"/>
    <cellStyle name="Header2 3 2 33 7" xfId="20929" xr:uid="{00000000-0005-0000-0000-0000F7340000}"/>
    <cellStyle name="Header2 3 2 34" xfId="939" xr:uid="{00000000-0005-0000-0000-0000F8340000}"/>
    <cellStyle name="Header2 3 2 34 2" xfId="12744" xr:uid="{00000000-0005-0000-0000-0000F9340000}"/>
    <cellStyle name="Header2 3 2 34 2 2" xfId="20930" xr:uid="{00000000-0005-0000-0000-0000FA340000}"/>
    <cellStyle name="Header2 3 2 34 2 3" xfId="20931" xr:uid="{00000000-0005-0000-0000-0000FB340000}"/>
    <cellStyle name="Header2 3 2 34 2 4" xfId="20932" xr:uid="{00000000-0005-0000-0000-0000FC340000}"/>
    <cellStyle name="Header2 3 2 34 2 5" xfId="20933" xr:uid="{00000000-0005-0000-0000-0000FD340000}"/>
    <cellStyle name="Header2 3 2 34 2 6" xfId="20934" xr:uid="{00000000-0005-0000-0000-0000FE340000}"/>
    <cellStyle name="Header2 3 2 34 3" xfId="20935" xr:uid="{00000000-0005-0000-0000-0000FF340000}"/>
    <cellStyle name="Header2 3 2 34 4" xfId="20936" xr:uid="{00000000-0005-0000-0000-000000350000}"/>
    <cellStyle name="Header2 3 2 34 5" xfId="20937" xr:uid="{00000000-0005-0000-0000-000001350000}"/>
    <cellStyle name="Header2 3 2 34 6" xfId="20938" xr:uid="{00000000-0005-0000-0000-000002350000}"/>
    <cellStyle name="Header2 3 2 34 7" xfId="20939" xr:uid="{00000000-0005-0000-0000-000003350000}"/>
    <cellStyle name="Header2 3 2 35" xfId="9810" xr:uid="{00000000-0005-0000-0000-000004350000}"/>
    <cellStyle name="Header2 3 2 35 2" xfId="20940" xr:uid="{00000000-0005-0000-0000-000005350000}"/>
    <cellStyle name="Header2 3 2 35 3" xfId="20941" xr:uid="{00000000-0005-0000-0000-000006350000}"/>
    <cellStyle name="Header2 3 2 35 4" xfId="20942" xr:uid="{00000000-0005-0000-0000-000007350000}"/>
    <cellStyle name="Header2 3 2 35 5" xfId="20943" xr:uid="{00000000-0005-0000-0000-000008350000}"/>
    <cellStyle name="Header2 3 2 35 6" xfId="20944" xr:uid="{00000000-0005-0000-0000-000009350000}"/>
    <cellStyle name="Header2 3 2 36" xfId="20945" xr:uid="{00000000-0005-0000-0000-00000A350000}"/>
    <cellStyle name="Header2 3 2 37" xfId="20946" xr:uid="{00000000-0005-0000-0000-00000B350000}"/>
    <cellStyle name="Header2 3 2 38" xfId="20947" xr:uid="{00000000-0005-0000-0000-00000C350000}"/>
    <cellStyle name="Header2 3 2 39" xfId="20948" xr:uid="{00000000-0005-0000-0000-00000D350000}"/>
    <cellStyle name="Header2 3 2 4" xfId="940" xr:uid="{00000000-0005-0000-0000-00000E350000}"/>
    <cellStyle name="Header2 3 2 4 2" xfId="10204" xr:uid="{00000000-0005-0000-0000-00000F350000}"/>
    <cellStyle name="Header2 3 2 4 2 2" xfId="20949" xr:uid="{00000000-0005-0000-0000-000010350000}"/>
    <cellStyle name="Header2 3 2 4 2 3" xfId="20950" xr:uid="{00000000-0005-0000-0000-000011350000}"/>
    <cellStyle name="Header2 3 2 4 2 4" xfId="20951" xr:uid="{00000000-0005-0000-0000-000012350000}"/>
    <cellStyle name="Header2 3 2 4 2 5" xfId="20952" xr:uid="{00000000-0005-0000-0000-000013350000}"/>
    <cellStyle name="Header2 3 2 4 2 6" xfId="20953" xr:uid="{00000000-0005-0000-0000-000014350000}"/>
    <cellStyle name="Header2 3 2 4 3" xfId="20954" xr:uid="{00000000-0005-0000-0000-000015350000}"/>
    <cellStyle name="Header2 3 2 4 4" xfId="20955" xr:uid="{00000000-0005-0000-0000-000016350000}"/>
    <cellStyle name="Header2 3 2 4 5" xfId="20956" xr:uid="{00000000-0005-0000-0000-000017350000}"/>
    <cellStyle name="Header2 3 2 4 6" xfId="20957" xr:uid="{00000000-0005-0000-0000-000018350000}"/>
    <cellStyle name="Header2 3 2 4 7" xfId="20958" xr:uid="{00000000-0005-0000-0000-000019350000}"/>
    <cellStyle name="Header2 3 2 40" xfId="20959" xr:uid="{00000000-0005-0000-0000-00001A350000}"/>
    <cellStyle name="Header2 3 2 5" xfId="941" xr:uid="{00000000-0005-0000-0000-00001B350000}"/>
    <cellStyle name="Header2 3 2 5 2" xfId="10290" xr:uid="{00000000-0005-0000-0000-00001C350000}"/>
    <cellStyle name="Header2 3 2 5 2 2" xfId="20960" xr:uid="{00000000-0005-0000-0000-00001D350000}"/>
    <cellStyle name="Header2 3 2 5 2 3" xfId="20961" xr:uid="{00000000-0005-0000-0000-00001E350000}"/>
    <cellStyle name="Header2 3 2 5 2 4" xfId="20962" xr:uid="{00000000-0005-0000-0000-00001F350000}"/>
    <cellStyle name="Header2 3 2 5 2 5" xfId="20963" xr:uid="{00000000-0005-0000-0000-000020350000}"/>
    <cellStyle name="Header2 3 2 5 2 6" xfId="20964" xr:uid="{00000000-0005-0000-0000-000021350000}"/>
    <cellStyle name="Header2 3 2 5 3" xfId="20965" xr:uid="{00000000-0005-0000-0000-000022350000}"/>
    <cellStyle name="Header2 3 2 5 4" xfId="20966" xr:uid="{00000000-0005-0000-0000-000023350000}"/>
    <cellStyle name="Header2 3 2 5 5" xfId="20967" xr:uid="{00000000-0005-0000-0000-000024350000}"/>
    <cellStyle name="Header2 3 2 5 6" xfId="20968" xr:uid="{00000000-0005-0000-0000-000025350000}"/>
    <cellStyle name="Header2 3 2 5 7" xfId="20969" xr:uid="{00000000-0005-0000-0000-000026350000}"/>
    <cellStyle name="Header2 3 2 6" xfId="942" xr:uid="{00000000-0005-0000-0000-000027350000}"/>
    <cellStyle name="Header2 3 2 6 2" xfId="10378" xr:uid="{00000000-0005-0000-0000-000028350000}"/>
    <cellStyle name="Header2 3 2 6 2 2" xfId="20970" xr:uid="{00000000-0005-0000-0000-000029350000}"/>
    <cellStyle name="Header2 3 2 6 2 3" xfId="20971" xr:uid="{00000000-0005-0000-0000-00002A350000}"/>
    <cellStyle name="Header2 3 2 6 2 4" xfId="20972" xr:uid="{00000000-0005-0000-0000-00002B350000}"/>
    <cellStyle name="Header2 3 2 6 2 5" xfId="20973" xr:uid="{00000000-0005-0000-0000-00002C350000}"/>
    <cellStyle name="Header2 3 2 6 2 6" xfId="20974" xr:uid="{00000000-0005-0000-0000-00002D350000}"/>
    <cellStyle name="Header2 3 2 6 3" xfId="20975" xr:uid="{00000000-0005-0000-0000-00002E350000}"/>
    <cellStyle name="Header2 3 2 6 4" xfId="20976" xr:uid="{00000000-0005-0000-0000-00002F350000}"/>
    <cellStyle name="Header2 3 2 6 5" xfId="20977" xr:uid="{00000000-0005-0000-0000-000030350000}"/>
    <cellStyle name="Header2 3 2 6 6" xfId="20978" xr:uid="{00000000-0005-0000-0000-000031350000}"/>
    <cellStyle name="Header2 3 2 6 7" xfId="20979" xr:uid="{00000000-0005-0000-0000-000032350000}"/>
    <cellStyle name="Header2 3 2 7" xfId="943" xr:uid="{00000000-0005-0000-0000-000033350000}"/>
    <cellStyle name="Header2 3 2 7 2" xfId="10465" xr:uid="{00000000-0005-0000-0000-000034350000}"/>
    <cellStyle name="Header2 3 2 7 2 2" xfId="20980" xr:uid="{00000000-0005-0000-0000-000035350000}"/>
    <cellStyle name="Header2 3 2 7 2 3" xfId="20981" xr:uid="{00000000-0005-0000-0000-000036350000}"/>
    <cellStyle name="Header2 3 2 7 2 4" xfId="20982" xr:uid="{00000000-0005-0000-0000-000037350000}"/>
    <cellStyle name="Header2 3 2 7 2 5" xfId="20983" xr:uid="{00000000-0005-0000-0000-000038350000}"/>
    <cellStyle name="Header2 3 2 7 2 6" xfId="20984" xr:uid="{00000000-0005-0000-0000-000039350000}"/>
    <cellStyle name="Header2 3 2 7 3" xfId="20985" xr:uid="{00000000-0005-0000-0000-00003A350000}"/>
    <cellStyle name="Header2 3 2 7 4" xfId="20986" xr:uid="{00000000-0005-0000-0000-00003B350000}"/>
    <cellStyle name="Header2 3 2 7 5" xfId="20987" xr:uid="{00000000-0005-0000-0000-00003C350000}"/>
    <cellStyle name="Header2 3 2 7 6" xfId="20988" xr:uid="{00000000-0005-0000-0000-00003D350000}"/>
    <cellStyle name="Header2 3 2 7 7" xfId="20989" xr:uid="{00000000-0005-0000-0000-00003E350000}"/>
    <cellStyle name="Header2 3 2 8" xfId="944" xr:uid="{00000000-0005-0000-0000-00003F350000}"/>
    <cellStyle name="Header2 3 2 8 2" xfId="10553" xr:uid="{00000000-0005-0000-0000-000040350000}"/>
    <cellStyle name="Header2 3 2 8 2 2" xfId="20990" xr:uid="{00000000-0005-0000-0000-000041350000}"/>
    <cellStyle name="Header2 3 2 8 2 3" xfId="20991" xr:uid="{00000000-0005-0000-0000-000042350000}"/>
    <cellStyle name="Header2 3 2 8 2 4" xfId="20992" xr:uid="{00000000-0005-0000-0000-000043350000}"/>
    <cellStyle name="Header2 3 2 8 2 5" xfId="20993" xr:uid="{00000000-0005-0000-0000-000044350000}"/>
    <cellStyle name="Header2 3 2 8 2 6" xfId="20994" xr:uid="{00000000-0005-0000-0000-000045350000}"/>
    <cellStyle name="Header2 3 2 8 3" xfId="20995" xr:uid="{00000000-0005-0000-0000-000046350000}"/>
    <cellStyle name="Header2 3 2 8 4" xfId="20996" xr:uid="{00000000-0005-0000-0000-000047350000}"/>
    <cellStyle name="Header2 3 2 8 5" xfId="20997" xr:uid="{00000000-0005-0000-0000-000048350000}"/>
    <cellStyle name="Header2 3 2 8 6" xfId="20998" xr:uid="{00000000-0005-0000-0000-000049350000}"/>
    <cellStyle name="Header2 3 2 8 7" xfId="20999" xr:uid="{00000000-0005-0000-0000-00004A350000}"/>
    <cellStyle name="Header2 3 2 9" xfId="945" xr:uid="{00000000-0005-0000-0000-00004B350000}"/>
    <cellStyle name="Header2 3 2 9 2" xfId="10635" xr:uid="{00000000-0005-0000-0000-00004C350000}"/>
    <cellStyle name="Header2 3 2 9 2 2" xfId="21000" xr:uid="{00000000-0005-0000-0000-00004D350000}"/>
    <cellStyle name="Header2 3 2 9 2 3" xfId="21001" xr:uid="{00000000-0005-0000-0000-00004E350000}"/>
    <cellStyle name="Header2 3 2 9 2 4" xfId="21002" xr:uid="{00000000-0005-0000-0000-00004F350000}"/>
    <cellStyle name="Header2 3 2 9 2 5" xfId="21003" xr:uid="{00000000-0005-0000-0000-000050350000}"/>
    <cellStyle name="Header2 3 2 9 2 6" xfId="21004" xr:uid="{00000000-0005-0000-0000-000051350000}"/>
    <cellStyle name="Header2 3 2 9 3" xfId="21005" xr:uid="{00000000-0005-0000-0000-000052350000}"/>
    <cellStyle name="Header2 3 2 9 4" xfId="21006" xr:uid="{00000000-0005-0000-0000-000053350000}"/>
    <cellStyle name="Header2 3 2 9 5" xfId="21007" xr:uid="{00000000-0005-0000-0000-000054350000}"/>
    <cellStyle name="Header2 3 2 9 6" xfId="21008" xr:uid="{00000000-0005-0000-0000-000055350000}"/>
    <cellStyle name="Header2 3 2 9 7" xfId="21009" xr:uid="{00000000-0005-0000-0000-000056350000}"/>
    <cellStyle name="Header2 3 20" xfId="946" xr:uid="{00000000-0005-0000-0000-000057350000}"/>
    <cellStyle name="Header2 3 20 2" xfId="11482" xr:uid="{00000000-0005-0000-0000-000058350000}"/>
    <cellStyle name="Header2 3 20 2 2" xfId="21010" xr:uid="{00000000-0005-0000-0000-000059350000}"/>
    <cellStyle name="Header2 3 20 2 3" xfId="21011" xr:uid="{00000000-0005-0000-0000-00005A350000}"/>
    <cellStyle name="Header2 3 20 2 4" xfId="21012" xr:uid="{00000000-0005-0000-0000-00005B350000}"/>
    <cellStyle name="Header2 3 20 2 5" xfId="21013" xr:uid="{00000000-0005-0000-0000-00005C350000}"/>
    <cellStyle name="Header2 3 20 2 6" xfId="21014" xr:uid="{00000000-0005-0000-0000-00005D350000}"/>
    <cellStyle name="Header2 3 20 3" xfId="21015" xr:uid="{00000000-0005-0000-0000-00005E350000}"/>
    <cellStyle name="Header2 3 20 4" xfId="21016" xr:uid="{00000000-0005-0000-0000-00005F350000}"/>
    <cellStyle name="Header2 3 20 5" xfId="21017" xr:uid="{00000000-0005-0000-0000-000060350000}"/>
    <cellStyle name="Header2 3 20 6" xfId="21018" xr:uid="{00000000-0005-0000-0000-000061350000}"/>
    <cellStyle name="Header2 3 20 7" xfId="21019" xr:uid="{00000000-0005-0000-0000-000062350000}"/>
    <cellStyle name="Header2 3 21" xfId="947" xr:uid="{00000000-0005-0000-0000-000063350000}"/>
    <cellStyle name="Header2 3 21 2" xfId="11570" xr:uid="{00000000-0005-0000-0000-000064350000}"/>
    <cellStyle name="Header2 3 21 2 2" xfId="21020" xr:uid="{00000000-0005-0000-0000-000065350000}"/>
    <cellStyle name="Header2 3 21 2 3" xfId="21021" xr:uid="{00000000-0005-0000-0000-000066350000}"/>
    <cellStyle name="Header2 3 21 2 4" xfId="21022" xr:uid="{00000000-0005-0000-0000-000067350000}"/>
    <cellStyle name="Header2 3 21 2 5" xfId="21023" xr:uid="{00000000-0005-0000-0000-000068350000}"/>
    <cellStyle name="Header2 3 21 2 6" xfId="21024" xr:uid="{00000000-0005-0000-0000-000069350000}"/>
    <cellStyle name="Header2 3 21 3" xfId="21025" xr:uid="{00000000-0005-0000-0000-00006A350000}"/>
    <cellStyle name="Header2 3 21 4" xfId="21026" xr:uid="{00000000-0005-0000-0000-00006B350000}"/>
    <cellStyle name="Header2 3 21 5" xfId="21027" xr:uid="{00000000-0005-0000-0000-00006C350000}"/>
    <cellStyle name="Header2 3 21 6" xfId="21028" xr:uid="{00000000-0005-0000-0000-00006D350000}"/>
    <cellStyle name="Header2 3 21 7" xfId="21029" xr:uid="{00000000-0005-0000-0000-00006E350000}"/>
    <cellStyle name="Header2 3 22" xfId="948" xr:uid="{00000000-0005-0000-0000-00006F350000}"/>
    <cellStyle name="Header2 3 22 2" xfId="11655" xr:uid="{00000000-0005-0000-0000-000070350000}"/>
    <cellStyle name="Header2 3 22 2 2" xfId="21030" xr:uid="{00000000-0005-0000-0000-000071350000}"/>
    <cellStyle name="Header2 3 22 2 3" xfId="21031" xr:uid="{00000000-0005-0000-0000-000072350000}"/>
    <cellStyle name="Header2 3 22 2 4" xfId="21032" xr:uid="{00000000-0005-0000-0000-000073350000}"/>
    <cellStyle name="Header2 3 22 2 5" xfId="21033" xr:uid="{00000000-0005-0000-0000-000074350000}"/>
    <cellStyle name="Header2 3 22 2 6" xfId="21034" xr:uid="{00000000-0005-0000-0000-000075350000}"/>
    <cellStyle name="Header2 3 22 3" xfId="21035" xr:uid="{00000000-0005-0000-0000-000076350000}"/>
    <cellStyle name="Header2 3 22 4" xfId="21036" xr:uid="{00000000-0005-0000-0000-000077350000}"/>
    <cellStyle name="Header2 3 22 5" xfId="21037" xr:uid="{00000000-0005-0000-0000-000078350000}"/>
    <cellStyle name="Header2 3 22 6" xfId="21038" xr:uid="{00000000-0005-0000-0000-000079350000}"/>
    <cellStyle name="Header2 3 22 7" xfId="21039" xr:uid="{00000000-0005-0000-0000-00007A350000}"/>
    <cellStyle name="Header2 3 23" xfId="949" xr:uid="{00000000-0005-0000-0000-00007B350000}"/>
    <cellStyle name="Header2 3 23 2" xfId="11738" xr:uid="{00000000-0005-0000-0000-00007C350000}"/>
    <cellStyle name="Header2 3 23 2 2" xfId="21040" xr:uid="{00000000-0005-0000-0000-00007D350000}"/>
    <cellStyle name="Header2 3 23 2 3" xfId="21041" xr:uid="{00000000-0005-0000-0000-00007E350000}"/>
    <cellStyle name="Header2 3 23 2 4" xfId="21042" xr:uid="{00000000-0005-0000-0000-00007F350000}"/>
    <cellStyle name="Header2 3 23 2 5" xfId="21043" xr:uid="{00000000-0005-0000-0000-000080350000}"/>
    <cellStyle name="Header2 3 23 2 6" xfId="21044" xr:uid="{00000000-0005-0000-0000-000081350000}"/>
    <cellStyle name="Header2 3 23 3" xfId="21045" xr:uid="{00000000-0005-0000-0000-000082350000}"/>
    <cellStyle name="Header2 3 23 4" xfId="21046" xr:uid="{00000000-0005-0000-0000-000083350000}"/>
    <cellStyle name="Header2 3 23 5" xfId="21047" xr:uid="{00000000-0005-0000-0000-000084350000}"/>
    <cellStyle name="Header2 3 23 6" xfId="21048" xr:uid="{00000000-0005-0000-0000-000085350000}"/>
    <cellStyle name="Header2 3 23 7" xfId="21049" xr:uid="{00000000-0005-0000-0000-000086350000}"/>
    <cellStyle name="Header2 3 24" xfId="950" xr:uid="{00000000-0005-0000-0000-000087350000}"/>
    <cellStyle name="Header2 3 24 2" xfId="11820" xr:uid="{00000000-0005-0000-0000-000088350000}"/>
    <cellStyle name="Header2 3 24 2 2" xfId="21050" xr:uid="{00000000-0005-0000-0000-000089350000}"/>
    <cellStyle name="Header2 3 24 2 3" xfId="21051" xr:uid="{00000000-0005-0000-0000-00008A350000}"/>
    <cellStyle name="Header2 3 24 2 4" xfId="21052" xr:uid="{00000000-0005-0000-0000-00008B350000}"/>
    <cellStyle name="Header2 3 24 2 5" xfId="21053" xr:uid="{00000000-0005-0000-0000-00008C350000}"/>
    <cellStyle name="Header2 3 24 2 6" xfId="21054" xr:uid="{00000000-0005-0000-0000-00008D350000}"/>
    <cellStyle name="Header2 3 24 3" xfId="21055" xr:uid="{00000000-0005-0000-0000-00008E350000}"/>
    <cellStyle name="Header2 3 24 4" xfId="21056" xr:uid="{00000000-0005-0000-0000-00008F350000}"/>
    <cellStyle name="Header2 3 24 5" xfId="21057" xr:uid="{00000000-0005-0000-0000-000090350000}"/>
    <cellStyle name="Header2 3 24 6" xfId="21058" xr:uid="{00000000-0005-0000-0000-000091350000}"/>
    <cellStyle name="Header2 3 24 7" xfId="21059" xr:uid="{00000000-0005-0000-0000-000092350000}"/>
    <cellStyle name="Header2 3 25" xfId="951" xr:uid="{00000000-0005-0000-0000-000093350000}"/>
    <cellStyle name="Header2 3 25 2" xfId="11904" xr:uid="{00000000-0005-0000-0000-000094350000}"/>
    <cellStyle name="Header2 3 25 2 2" xfId="21060" xr:uid="{00000000-0005-0000-0000-000095350000}"/>
    <cellStyle name="Header2 3 25 2 3" xfId="21061" xr:uid="{00000000-0005-0000-0000-000096350000}"/>
    <cellStyle name="Header2 3 25 2 4" xfId="21062" xr:uid="{00000000-0005-0000-0000-000097350000}"/>
    <cellStyle name="Header2 3 25 2 5" xfId="21063" xr:uid="{00000000-0005-0000-0000-000098350000}"/>
    <cellStyle name="Header2 3 25 2 6" xfId="21064" xr:uid="{00000000-0005-0000-0000-000099350000}"/>
    <cellStyle name="Header2 3 25 3" xfId="21065" xr:uid="{00000000-0005-0000-0000-00009A350000}"/>
    <cellStyle name="Header2 3 25 4" xfId="21066" xr:uid="{00000000-0005-0000-0000-00009B350000}"/>
    <cellStyle name="Header2 3 25 5" xfId="21067" xr:uid="{00000000-0005-0000-0000-00009C350000}"/>
    <cellStyle name="Header2 3 25 6" xfId="21068" xr:uid="{00000000-0005-0000-0000-00009D350000}"/>
    <cellStyle name="Header2 3 25 7" xfId="21069" xr:uid="{00000000-0005-0000-0000-00009E350000}"/>
    <cellStyle name="Header2 3 26" xfId="952" xr:uid="{00000000-0005-0000-0000-00009F350000}"/>
    <cellStyle name="Header2 3 26 2" xfId="11988" xr:uid="{00000000-0005-0000-0000-0000A0350000}"/>
    <cellStyle name="Header2 3 26 2 2" xfId="21070" xr:uid="{00000000-0005-0000-0000-0000A1350000}"/>
    <cellStyle name="Header2 3 26 2 3" xfId="21071" xr:uid="{00000000-0005-0000-0000-0000A2350000}"/>
    <cellStyle name="Header2 3 26 2 4" xfId="21072" xr:uid="{00000000-0005-0000-0000-0000A3350000}"/>
    <cellStyle name="Header2 3 26 2 5" xfId="21073" xr:uid="{00000000-0005-0000-0000-0000A4350000}"/>
    <cellStyle name="Header2 3 26 2 6" xfId="21074" xr:uid="{00000000-0005-0000-0000-0000A5350000}"/>
    <cellStyle name="Header2 3 26 3" xfId="21075" xr:uid="{00000000-0005-0000-0000-0000A6350000}"/>
    <cellStyle name="Header2 3 26 4" xfId="21076" xr:uid="{00000000-0005-0000-0000-0000A7350000}"/>
    <cellStyle name="Header2 3 26 5" xfId="21077" xr:uid="{00000000-0005-0000-0000-0000A8350000}"/>
    <cellStyle name="Header2 3 26 6" xfId="21078" xr:uid="{00000000-0005-0000-0000-0000A9350000}"/>
    <cellStyle name="Header2 3 26 7" xfId="21079" xr:uid="{00000000-0005-0000-0000-0000AA350000}"/>
    <cellStyle name="Header2 3 27" xfId="953" xr:uid="{00000000-0005-0000-0000-0000AB350000}"/>
    <cellStyle name="Header2 3 27 2" xfId="12071" xr:uid="{00000000-0005-0000-0000-0000AC350000}"/>
    <cellStyle name="Header2 3 27 2 2" xfId="21080" xr:uid="{00000000-0005-0000-0000-0000AD350000}"/>
    <cellStyle name="Header2 3 27 2 3" xfId="21081" xr:uid="{00000000-0005-0000-0000-0000AE350000}"/>
    <cellStyle name="Header2 3 27 2 4" xfId="21082" xr:uid="{00000000-0005-0000-0000-0000AF350000}"/>
    <cellStyle name="Header2 3 27 2 5" xfId="21083" xr:uid="{00000000-0005-0000-0000-0000B0350000}"/>
    <cellStyle name="Header2 3 27 2 6" xfId="21084" xr:uid="{00000000-0005-0000-0000-0000B1350000}"/>
    <cellStyle name="Header2 3 27 3" xfId="21085" xr:uid="{00000000-0005-0000-0000-0000B2350000}"/>
    <cellStyle name="Header2 3 27 4" xfId="21086" xr:uid="{00000000-0005-0000-0000-0000B3350000}"/>
    <cellStyle name="Header2 3 27 5" xfId="21087" xr:uid="{00000000-0005-0000-0000-0000B4350000}"/>
    <cellStyle name="Header2 3 27 6" xfId="21088" xr:uid="{00000000-0005-0000-0000-0000B5350000}"/>
    <cellStyle name="Header2 3 27 7" xfId="21089" xr:uid="{00000000-0005-0000-0000-0000B6350000}"/>
    <cellStyle name="Header2 3 28" xfId="954" xr:uid="{00000000-0005-0000-0000-0000B7350000}"/>
    <cellStyle name="Header2 3 28 2" xfId="12153" xr:uid="{00000000-0005-0000-0000-0000B8350000}"/>
    <cellStyle name="Header2 3 28 2 2" xfId="21090" xr:uid="{00000000-0005-0000-0000-0000B9350000}"/>
    <cellStyle name="Header2 3 28 2 3" xfId="21091" xr:uid="{00000000-0005-0000-0000-0000BA350000}"/>
    <cellStyle name="Header2 3 28 2 4" xfId="21092" xr:uid="{00000000-0005-0000-0000-0000BB350000}"/>
    <cellStyle name="Header2 3 28 2 5" xfId="21093" xr:uid="{00000000-0005-0000-0000-0000BC350000}"/>
    <cellStyle name="Header2 3 28 2 6" xfId="21094" xr:uid="{00000000-0005-0000-0000-0000BD350000}"/>
    <cellStyle name="Header2 3 28 3" xfId="21095" xr:uid="{00000000-0005-0000-0000-0000BE350000}"/>
    <cellStyle name="Header2 3 28 4" xfId="21096" xr:uid="{00000000-0005-0000-0000-0000BF350000}"/>
    <cellStyle name="Header2 3 28 5" xfId="21097" xr:uid="{00000000-0005-0000-0000-0000C0350000}"/>
    <cellStyle name="Header2 3 28 6" xfId="21098" xr:uid="{00000000-0005-0000-0000-0000C1350000}"/>
    <cellStyle name="Header2 3 28 7" xfId="21099" xr:uid="{00000000-0005-0000-0000-0000C2350000}"/>
    <cellStyle name="Header2 3 29" xfId="955" xr:uid="{00000000-0005-0000-0000-0000C3350000}"/>
    <cellStyle name="Header2 3 29 2" xfId="12233" xr:uid="{00000000-0005-0000-0000-0000C4350000}"/>
    <cellStyle name="Header2 3 29 2 2" xfId="21100" xr:uid="{00000000-0005-0000-0000-0000C5350000}"/>
    <cellStyle name="Header2 3 29 2 3" xfId="21101" xr:uid="{00000000-0005-0000-0000-0000C6350000}"/>
    <cellStyle name="Header2 3 29 2 4" xfId="21102" xr:uid="{00000000-0005-0000-0000-0000C7350000}"/>
    <cellStyle name="Header2 3 29 2 5" xfId="21103" xr:uid="{00000000-0005-0000-0000-0000C8350000}"/>
    <cellStyle name="Header2 3 29 2 6" xfId="21104" xr:uid="{00000000-0005-0000-0000-0000C9350000}"/>
    <cellStyle name="Header2 3 29 3" xfId="21105" xr:uid="{00000000-0005-0000-0000-0000CA350000}"/>
    <cellStyle name="Header2 3 29 4" xfId="21106" xr:uid="{00000000-0005-0000-0000-0000CB350000}"/>
    <cellStyle name="Header2 3 29 5" xfId="21107" xr:uid="{00000000-0005-0000-0000-0000CC350000}"/>
    <cellStyle name="Header2 3 29 6" xfId="21108" xr:uid="{00000000-0005-0000-0000-0000CD350000}"/>
    <cellStyle name="Header2 3 29 7" xfId="21109" xr:uid="{00000000-0005-0000-0000-0000CE350000}"/>
    <cellStyle name="Header2 3 3" xfId="956" xr:uid="{00000000-0005-0000-0000-0000CF350000}"/>
    <cellStyle name="Header2 3 3 2" xfId="9989" xr:uid="{00000000-0005-0000-0000-0000D0350000}"/>
    <cellStyle name="Header2 3 3 2 2" xfId="21110" xr:uid="{00000000-0005-0000-0000-0000D1350000}"/>
    <cellStyle name="Header2 3 3 2 3" xfId="21111" xr:uid="{00000000-0005-0000-0000-0000D2350000}"/>
    <cellStyle name="Header2 3 3 2 4" xfId="21112" xr:uid="{00000000-0005-0000-0000-0000D3350000}"/>
    <cellStyle name="Header2 3 3 2 5" xfId="21113" xr:uid="{00000000-0005-0000-0000-0000D4350000}"/>
    <cellStyle name="Header2 3 3 2 6" xfId="21114" xr:uid="{00000000-0005-0000-0000-0000D5350000}"/>
    <cellStyle name="Header2 3 3 3" xfId="21115" xr:uid="{00000000-0005-0000-0000-0000D6350000}"/>
    <cellStyle name="Header2 3 3 4" xfId="21116" xr:uid="{00000000-0005-0000-0000-0000D7350000}"/>
    <cellStyle name="Header2 3 3 5" xfId="21117" xr:uid="{00000000-0005-0000-0000-0000D8350000}"/>
    <cellStyle name="Header2 3 3 6" xfId="21118" xr:uid="{00000000-0005-0000-0000-0000D9350000}"/>
    <cellStyle name="Header2 3 3 7" xfId="21119" xr:uid="{00000000-0005-0000-0000-0000DA350000}"/>
    <cellStyle name="Header2 3 30" xfId="957" xr:uid="{00000000-0005-0000-0000-0000DB350000}"/>
    <cellStyle name="Header2 3 30 2" xfId="12311" xr:uid="{00000000-0005-0000-0000-0000DC350000}"/>
    <cellStyle name="Header2 3 30 2 2" xfId="21120" xr:uid="{00000000-0005-0000-0000-0000DD350000}"/>
    <cellStyle name="Header2 3 30 2 3" xfId="21121" xr:uid="{00000000-0005-0000-0000-0000DE350000}"/>
    <cellStyle name="Header2 3 30 2 4" xfId="21122" xr:uid="{00000000-0005-0000-0000-0000DF350000}"/>
    <cellStyle name="Header2 3 30 2 5" xfId="21123" xr:uid="{00000000-0005-0000-0000-0000E0350000}"/>
    <cellStyle name="Header2 3 30 2 6" xfId="21124" xr:uid="{00000000-0005-0000-0000-0000E1350000}"/>
    <cellStyle name="Header2 3 30 3" xfId="21125" xr:uid="{00000000-0005-0000-0000-0000E2350000}"/>
    <cellStyle name="Header2 3 30 4" xfId="21126" xr:uid="{00000000-0005-0000-0000-0000E3350000}"/>
    <cellStyle name="Header2 3 30 5" xfId="21127" xr:uid="{00000000-0005-0000-0000-0000E4350000}"/>
    <cellStyle name="Header2 3 30 6" xfId="21128" xr:uid="{00000000-0005-0000-0000-0000E5350000}"/>
    <cellStyle name="Header2 3 30 7" xfId="21129" xr:uid="{00000000-0005-0000-0000-0000E6350000}"/>
    <cellStyle name="Header2 3 31" xfId="958" xr:uid="{00000000-0005-0000-0000-0000E7350000}"/>
    <cellStyle name="Header2 3 31 2" xfId="12390" xr:uid="{00000000-0005-0000-0000-0000E8350000}"/>
    <cellStyle name="Header2 3 31 2 2" xfId="21130" xr:uid="{00000000-0005-0000-0000-0000E9350000}"/>
    <cellStyle name="Header2 3 31 2 3" xfId="21131" xr:uid="{00000000-0005-0000-0000-0000EA350000}"/>
    <cellStyle name="Header2 3 31 2 4" xfId="21132" xr:uid="{00000000-0005-0000-0000-0000EB350000}"/>
    <cellStyle name="Header2 3 31 2 5" xfId="21133" xr:uid="{00000000-0005-0000-0000-0000EC350000}"/>
    <cellStyle name="Header2 3 31 2 6" xfId="21134" xr:uid="{00000000-0005-0000-0000-0000ED350000}"/>
    <cellStyle name="Header2 3 31 3" xfId="21135" xr:uid="{00000000-0005-0000-0000-0000EE350000}"/>
    <cellStyle name="Header2 3 31 4" xfId="21136" xr:uid="{00000000-0005-0000-0000-0000EF350000}"/>
    <cellStyle name="Header2 3 31 5" xfId="21137" xr:uid="{00000000-0005-0000-0000-0000F0350000}"/>
    <cellStyle name="Header2 3 31 6" xfId="21138" xr:uid="{00000000-0005-0000-0000-0000F1350000}"/>
    <cellStyle name="Header2 3 31 7" xfId="21139" xr:uid="{00000000-0005-0000-0000-0000F2350000}"/>
    <cellStyle name="Header2 3 32" xfId="959" xr:uid="{00000000-0005-0000-0000-0000F3350000}"/>
    <cellStyle name="Header2 3 32 2" xfId="12469" xr:uid="{00000000-0005-0000-0000-0000F4350000}"/>
    <cellStyle name="Header2 3 32 2 2" xfId="21140" xr:uid="{00000000-0005-0000-0000-0000F5350000}"/>
    <cellStyle name="Header2 3 32 2 3" xfId="21141" xr:uid="{00000000-0005-0000-0000-0000F6350000}"/>
    <cellStyle name="Header2 3 32 2 4" xfId="21142" xr:uid="{00000000-0005-0000-0000-0000F7350000}"/>
    <cellStyle name="Header2 3 32 2 5" xfId="21143" xr:uid="{00000000-0005-0000-0000-0000F8350000}"/>
    <cellStyle name="Header2 3 32 2 6" xfId="21144" xr:uid="{00000000-0005-0000-0000-0000F9350000}"/>
    <cellStyle name="Header2 3 32 3" xfId="21145" xr:uid="{00000000-0005-0000-0000-0000FA350000}"/>
    <cellStyle name="Header2 3 32 4" xfId="21146" xr:uid="{00000000-0005-0000-0000-0000FB350000}"/>
    <cellStyle name="Header2 3 32 5" xfId="21147" xr:uid="{00000000-0005-0000-0000-0000FC350000}"/>
    <cellStyle name="Header2 3 32 6" xfId="21148" xr:uid="{00000000-0005-0000-0000-0000FD350000}"/>
    <cellStyle name="Header2 3 32 7" xfId="21149" xr:uid="{00000000-0005-0000-0000-0000FE350000}"/>
    <cellStyle name="Header2 3 33" xfId="960" xr:uid="{00000000-0005-0000-0000-0000FF350000}"/>
    <cellStyle name="Header2 3 33 2" xfId="12548" xr:uid="{00000000-0005-0000-0000-000000360000}"/>
    <cellStyle name="Header2 3 33 2 2" xfId="21150" xr:uid="{00000000-0005-0000-0000-000001360000}"/>
    <cellStyle name="Header2 3 33 2 3" xfId="21151" xr:uid="{00000000-0005-0000-0000-000002360000}"/>
    <cellStyle name="Header2 3 33 2 4" xfId="21152" xr:uid="{00000000-0005-0000-0000-000003360000}"/>
    <cellStyle name="Header2 3 33 2 5" xfId="21153" xr:uid="{00000000-0005-0000-0000-000004360000}"/>
    <cellStyle name="Header2 3 33 2 6" xfId="21154" xr:uid="{00000000-0005-0000-0000-000005360000}"/>
    <cellStyle name="Header2 3 33 3" xfId="21155" xr:uid="{00000000-0005-0000-0000-000006360000}"/>
    <cellStyle name="Header2 3 33 4" xfId="21156" xr:uid="{00000000-0005-0000-0000-000007360000}"/>
    <cellStyle name="Header2 3 33 5" xfId="21157" xr:uid="{00000000-0005-0000-0000-000008360000}"/>
    <cellStyle name="Header2 3 33 6" xfId="21158" xr:uid="{00000000-0005-0000-0000-000009360000}"/>
    <cellStyle name="Header2 3 33 7" xfId="21159" xr:uid="{00000000-0005-0000-0000-00000A360000}"/>
    <cellStyle name="Header2 3 34" xfId="961" xr:uid="{00000000-0005-0000-0000-00000B360000}"/>
    <cellStyle name="Header2 3 34 2" xfId="12627" xr:uid="{00000000-0005-0000-0000-00000C360000}"/>
    <cellStyle name="Header2 3 34 2 2" xfId="21160" xr:uid="{00000000-0005-0000-0000-00000D360000}"/>
    <cellStyle name="Header2 3 34 2 3" xfId="21161" xr:uid="{00000000-0005-0000-0000-00000E360000}"/>
    <cellStyle name="Header2 3 34 2 4" xfId="21162" xr:uid="{00000000-0005-0000-0000-00000F360000}"/>
    <cellStyle name="Header2 3 34 2 5" xfId="21163" xr:uid="{00000000-0005-0000-0000-000010360000}"/>
    <cellStyle name="Header2 3 34 2 6" xfId="21164" xr:uid="{00000000-0005-0000-0000-000011360000}"/>
    <cellStyle name="Header2 3 34 3" xfId="21165" xr:uid="{00000000-0005-0000-0000-000012360000}"/>
    <cellStyle name="Header2 3 34 4" xfId="21166" xr:uid="{00000000-0005-0000-0000-000013360000}"/>
    <cellStyle name="Header2 3 34 5" xfId="21167" xr:uid="{00000000-0005-0000-0000-000014360000}"/>
    <cellStyle name="Header2 3 34 6" xfId="21168" xr:uid="{00000000-0005-0000-0000-000015360000}"/>
    <cellStyle name="Header2 3 34 7" xfId="21169" xr:uid="{00000000-0005-0000-0000-000016360000}"/>
    <cellStyle name="Header2 3 35" xfId="962" xr:uid="{00000000-0005-0000-0000-000017360000}"/>
    <cellStyle name="Header2 3 35 2" xfId="12711" xr:uid="{00000000-0005-0000-0000-000018360000}"/>
    <cellStyle name="Header2 3 35 2 2" xfId="21170" xr:uid="{00000000-0005-0000-0000-000019360000}"/>
    <cellStyle name="Header2 3 35 2 3" xfId="21171" xr:uid="{00000000-0005-0000-0000-00001A360000}"/>
    <cellStyle name="Header2 3 35 2 4" xfId="21172" xr:uid="{00000000-0005-0000-0000-00001B360000}"/>
    <cellStyle name="Header2 3 35 2 5" xfId="21173" xr:uid="{00000000-0005-0000-0000-00001C360000}"/>
    <cellStyle name="Header2 3 35 2 6" xfId="21174" xr:uid="{00000000-0005-0000-0000-00001D360000}"/>
    <cellStyle name="Header2 3 35 3" xfId="21175" xr:uid="{00000000-0005-0000-0000-00001E360000}"/>
    <cellStyle name="Header2 3 35 4" xfId="21176" xr:uid="{00000000-0005-0000-0000-00001F360000}"/>
    <cellStyle name="Header2 3 35 5" xfId="21177" xr:uid="{00000000-0005-0000-0000-000020360000}"/>
    <cellStyle name="Header2 3 35 6" xfId="21178" xr:uid="{00000000-0005-0000-0000-000021360000}"/>
    <cellStyle name="Header2 3 35 7" xfId="21179" xr:uid="{00000000-0005-0000-0000-000022360000}"/>
    <cellStyle name="Header2 3 36" xfId="9776" xr:uid="{00000000-0005-0000-0000-000023360000}"/>
    <cellStyle name="Header2 3 36 2" xfId="21180" xr:uid="{00000000-0005-0000-0000-000024360000}"/>
    <cellStyle name="Header2 3 36 3" xfId="21181" xr:uid="{00000000-0005-0000-0000-000025360000}"/>
    <cellStyle name="Header2 3 36 4" xfId="21182" xr:uid="{00000000-0005-0000-0000-000026360000}"/>
    <cellStyle name="Header2 3 36 5" xfId="21183" xr:uid="{00000000-0005-0000-0000-000027360000}"/>
    <cellStyle name="Header2 3 36 6" xfId="21184" xr:uid="{00000000-0005-0000-0000-000028360000}"/>
    <cellStyle name="Header2 3 37" xfId="21185" xr:uid="{00000000-0005-0000-0000-000029360000}"/>
    <cellStyle name="Header2 3 38" xfId="21186" xr:uid="{00000000-0005-0000-0000-00002A360000}"/>
    <cellStyle name="Header2 3 39" xfId="21187" xr:uid="{00000000-0005-0000-0000-00002B360000}"/>
    <cellStyle name="Header2 3 4" xfId="963" xr:uid="{00000000-0005-0000-0000-00002C360000}"/>
    <cellStyle name="Header2 3 4 2" xfId="10080" xr:uid="{00000000-0005-0000-0000-00002D360000}"/>
    <cellStyle name="Header2 3 4 2 2" xfId="21188" xr:uid="{00000000-0005-0000-0000-00002E360000}"/>
    <cellStyle name="Header2 3 4 2 3" xfId="21189" xr:uid="{00000000-0005-0000-0000-00002F360000}"/>
    <cellStyle name="Header2 3 4 2 4" xfId="21190" xr:uid="{00000000-0005-0000-0000-000030360000}"/>
    <cellStyle name="Header2 3 4 2 5" xfId="21191" xr:uid="{00000000-0005-0000-0000-000031360000}"/>
    <cellStyle name="Header2 3 4 2 6" xfId="21192" xr:uid="{00000000-0005-0000-0000-000032360000}"/>
    <cellStyle name="Header2 3 4 3" xfId="21193" xr:uid="{00000000-0005-0000-0000-000033360000}"/>
    <cellStyle name="Header2 3 4 4" xfId="21194" xr:uid="{00000000-0005-0000-0000-000034360000}"/>
    <cellStyle name="Header2 3 4 5" xfId="21195" xr:uid="{00000000-0005-0000-0000-000035360000}"/>
    <cellStyle name="Header2 3 4 6" xfId="21196" xr:uid="{00000000-0005-0000-0000-000036360000}"/>
    <cellStyle name="Header2 3 4 7" xfId="21197" xr:uid="{00000000-0005-0000-0000-000037360000}"/>
    <cellStyle name="Header2 3 40" xfId="21198" xr:uid="{00000000-0005-0000-0000-000038360000}"/>
    <cellStyle name="Header2 3 41" xfId="21199" xr:uid="{00000000-0005-0000-0000-000039360000}"/>
    <cellStyle name="Header2 3 5" xfId="964" xr:uid="{00000000-0005-0000-0000-00003A360000}"/>
    <cellStyle name="Header2 3 5 2" xfId="10170" xr:uid="{00000000-0005-0000-0000-00003B360000}"/>
    <cellStyle name="Header2 3 5 2 2" xfId="21200" xr:uid="{00000000-0005-0000-0000-00003C360000}"/>
    <cellStyle name="Header2 3 5 2 3" xfId="21201" xr:uid="{00000000-0005-0000-0000-00003D360000}"/>
    <cellStyle name="Header2 3 5 2 4" xfId="21202" xr:uid="{00000000-0005-0000-0000-00003E360000}"/>
    <cellStyle name="Header2 3 5 2 5" xfId="21203" xr:uid="{00000000-0005-0000-0000-00003F360000}"/>
    <cellStyle name="Header2 3 5 2 6" xfId="21204" xr:uid="{00000000-0005-0000-0000-000040360000}"/>
    <cellStyle name="Header2 3 5 3" xfId="21205" xr:uid="{00000000-0005-0000-0000-000041360000}"/>
    <cellStyle name="Header2 3 5 4" xfId="21206" xr:uid="{00000000-0005-0000-0000-000042360000}"/>
    <cellStyle name="Header2 3 5 5" xfId="21207" xr:uid="{00000000-0005-0000-0000-000043360000}"/>
    <cellStyle name="Header2 3 5 6" xfId="21208" xr:uid="{00000000-0005-0000-0000-000044360000}"/>
    <cellStyle name="Header2 3 5 7" xfId="21209" xr:uid="{00000000-0005-0000-0000-000045360000}"/>
    <cellStyle name="Header2 3 6" xfId="965" xr:uid="{00000000-0005-0000-0000-000046360000}"/>
    <cellStyle name="Header2 3 6 2" xfId="10256" xr:uid="{00000000-0005-0000-0000-000047360000}"/>
    <cellStyle name="Header2 3 6 2 2" xfId="21210" xr:uid="{00000000-0005-0000-0000-000048360000}"/>
    <cellStyle name="Header2 3 6 2 3" xfId="21211" xr:uid="{00000000-0005-0000-0000-000049360000}"/>
    <cellStyle name="Header2 3 6 2 4" xfId="21212" xr:uid="{00000000-0005-0000-0000-00004A360000}"/>
    <cellStyle name="Header2 3 6 2 5" xfId="21213" xr:uid="{00000000-0005-0000-0000-00004B360000}"/>
    <cellStyle name="Header2 3 6 2 6" xfId="21214" xr:uid="{00000000-0005-0000-0000-00004C360000}"/>
    <cellStyle name="Header2 3 6 3" xfId="21215" xr:uid="{00000000-0005-0000-0000-00004D360000}"/>
    <cellStyle name="Header2 3 6 4" xfId="21216" xr:uid="{00000000-0005-0000-0000-00004E360000}"/>
    <cellStyle name="Header2 3 6 5" xfId="21217" xr:uid="{00000000-0005-0000-0000-00004F360000}"/>
    <cellStyle name="Header2 3 6 6" xfId="21218" xr:uid="{00000000-0005-0000-0000-000050360000}"/>
    <cellStyle name="Header2 3 6 7" xfId="21219" xr:uid="{00000000-0005-0000-0000-000051360000}"/>
    <cellStyle name="Header2 3 7" xfId="966" xr:uid="{00000000-0005-0000-0000-000052360000}"/>
    <cellStyle name="Header2 3 7 2" xfId="10344" xr:uid="{00000000-0005-0000-0000-000053360000}"/>
    <cellStyle name="Header2 3 7 2 2" xfId="21220" xr:uid="{00000000-0005-0000-0000-000054360000}"/>
    <cellStyle name="Header2 3 7 2 3" xfId="21221" xr:uid="{00000000-0005-0000-0000-000055360000}"/>
    <cellStyle name="Header2 3 7 2 4" xfId="21222" xr:uid="{00000000-0005-0000-0000-000056360000}"/>
    <cellStyle name="Header2 3 7 2 5" xfId="21223" xr:uid="{00000000-0005-0000-0000-000057360000}"/>
    <cellStyle name="Header2 3 7 2 6" xfId="21224" xr:uid="{00000000-0005-0000-0000-000058360000}"/>
    <cellStyle name="Header2 3 7 3" xfId="21225" xr:uid="{00000000-0005-0000-0000-000059360000}"/>
    <cellStyle name="Header2 3 7 4" xfId="21226" xr:uid="{00000000-0005-0000-0000-00005A360000}"/>
    <cellStyle name="Header2 3 7 5" xfId="21227" xr:uid="{00000000-0005-0000-0000-00005B360000}"/>
    <cellStyle name="Header2 3 7 6" xfId="21228" xr:uid="{00000000-0005-0000-0000-00005C360000}"/>
    <cellStyle name="Header2 3 7 7" xfId="21229" xr:uid="{00000000-0005-0000-0000-00005D360000}"/>
    <cellStyle name="Header2 3 8" xfId="967" xr:uid="{00000000-0005-0000-0000-00005E360000}"/>
    <cellStyle name="Header2 3 8 2" xfId="10431" xr:uid="{00000000-0005-0000-0000-00005F360000}"/>
    <cellStyle name="Header2 3 8 2 2" xfId="21230" xr:uid="{00000000-0005-0000-0000-000060360000}"/>
    <cellStyle name="Header2 3 8 2 3" xfId="21231" xr:uid="{00000000-0005-0000-0000-000061360000}"/>
    <cellStyle name="Header2 3 8 2 4" xfId="21232" xr:uid="{00000000-0005-0000-0000-000062360000}"/>
    <cellStyle name="Header2 3 8 2 5" xfId="21233" xr:uid="{00000000-0005-0000-0000-000063360000}"/>
    <cellStyle name="Header2 3 8 2 6" xfId="21234" xr:uid="{00000000-0005-0000-0000-000064360000}"/>
    <cellStyle name="Header2 3 8 3" xfId="21235" xr:uid="{00000000-0005-0000-0000-000065360000}"/>
    <cellStyle name="Header2 3 8 4" xfId="21236" xr:uid="{00000000-0005-0000-0000-000066360000}"/>
    <cellStyle name="Header2 3 8 5" xfId="21237" xr:uid="{00000000-0005-0000-0000-000067360000}"/>
    <cellStyle name="Header2 3 8 6" xfId="21238" xr:uid="{00000000-0005-0000-0000-000068360000}"/>
    <cellStyle name="Header2 3 8 7" xfId="21239" xr:uid="{00000000-0005-0000-0000-000069360000}"/>
    <cellStyle name="Header2 3 9" xfId="968" xr:uid="{00000000-0005-0000-0000-00006A360000}"/>
    <cellStyle name="Header2 3 9 2" xfId="10520" xr:uid="{00000000-0005-0000-0000-00006B360000}"/>
    <cellStyle name="Header2 3 9 2 2" xfId="21240" xr:uid="{00000000-0005-0000-0000-00006C360000}"/>
    <cellStyle name="Header2 3 9 2 3" xfId="21241" xr:uid="{00000000-0005-0000-0000-00006D360000}"/>
    <cellStyle name="Header2 3 9 2 4" xfId="21242" xr:uid="{00000000-0005-0000-0000-00006E360000}"/>
    <cellStyle name="Header2 3 9 2 5" xfId="21243" xr:uid="{00000000-0005-0000-0000-00006F360000}"/>
    <cellStyle name="Header2 3 9 2 6" xfId="21244" xr:uid="{00000000-0005-0000-0000-000070360000}"/>
    <cellStyle name="Header2 3 9 3" xfId="21245" xr:uid="{00000000-0005-0000-0000-000071360000}"/>
    <cellStyle name="Header2 3 9 4" xfId="21246" xr:uid="{00000000-0005-0000-0000-000072360000}"/>
    <cellStyle name="Header2 3 9 5" xfId="21247" xr:uid="{00000000-0005-0000-0000-000073360000}"/>
    <cellStyle name="Header2 3 9 6" xfId="21248" xr:uid="{00000000-0005-0000-0000-000074360000}"/>
    <cellStyle name="Header2 3 9 7" xfId="21249" xr:uid="{00000000-0005-0000-0000-000075360000}"/>
    <cellStyle name="Header2 30" xfId="969" xr:uid="{00000000-0005-0000-0000-000076360000}"/>
    <cellStyle name="Header2 30 2" xfId="11832" xr:uid="{00000000-0005-0000-0000-000077360000}"/>
    <cellStyle name="Header2 30 2 2" xfId="21250" xr:uid="{00000000-0005-0000-0000-000078360000}"/>
    <cellStyle name="Header2 30 2 3" xfId="21251" xr:uid="{00000000-0005-0000-0000-000079360000}"/>
    <cellStyle name="Header2 30 2 4" xfId="21252" xr:uid="{00000000-0005-0000-0000-00007A360000}"/>
    <cellStyle name="Header2 30 2 5" xfId="21253" xr:uid="{00000000-0005-0000-0000-00007B360000}"/>
    <cellStyle name="Header2 30 2 6" xfId="21254" xr:uid="{00000000-0005-0000-0000-00007C360000}"/>
    <cellStyle name="Header2 30 3" xfId="21255" xr:uid="{00000000-0005-0000-0000-00007D360000}"/>
    <cellStyle name="Header2 30 4" xfId="21256" xr:uid="{00000000-0005-0000-0000-00007E360000}"/>
    <cellStyle name="Header2 30 5" xfId="21257" xr:uid="{00000000-0005-0000-0000-00007F360000}"/>
    <cellStyle name="Header2 30 6" xfId="21258" xr:uid="{00000000-0005-0000-0000-000080360000}"/>
    <cellStyle name="Header2 30 7" xfId="21259" xr:uid="{00000000-0005-0000-0000-000081360000}"/>
    <cellStyle name="Header2 31" xfId="970" xr:uid="{00000000-0005-0000-0000-000082360000}"/>
    <cellStyle name="Header2 31 2" xfId="10843" xr:uid="{00000000-0005-0000-0000-000083360000}"/>
    <cellStyle name="Header2 31 2 2" xfId="21260" xr:uid="{00000000-0005-0000-0000-000084360000}"/>
    <cellStyle name="Header2 31 2 3" xfId="21261" xr:uid="{00000000-0005-0000-0000-000085360000}"/>
    <cellStyle name="Header2 31 2 4" xfId="21262" xr:uid="{00000000-0005-0000-0000-000086360000}"/>
    <cellStyle name="Header2 31 2 5" xfId="21263" xr:uid="{00000000-0005-0000-0000-000087360000}"/>
    <cellStyle name="Header2 31 2 6" xfId="21264" xr:uid="{00000000-0005-0000-0000-000088360000}"/>
    <cellStyle name="Header2 31 3" xfId="21265" xr:uid="{00000000-0005-0000-0000-000089360000}"/>
    <cellStyle name="Header2 31 4" xfId="21266" xr:uid="{00000000-0005-0000-0000-00008A360000}"/>
    <cellStyle name="Header2 31 5" xfId="21267" xr:uid="{00000000-0005-0000-0000-00008B360000}"/>
    <cellStyle name="Header2 31 6" xfId="21268" xr:uid="{00000000-0005-0000-0000-00008C360000}"/>
    <cellStyle name="Header2 31 7" xfId="21269" xr:uid="{00000000-0005-0000-0000-00008D360000}"/>
    <cellStyle name="Header2 32" xfId="971" xr:uid="{00000000-0005-0000-0000-00008E360000}"/>
    <cellStyle name="Header2 32 2" xfId="11107" xr:uid="{00000000-0005-0000-0000-00008F360000}"/>
    <cellStyle name="Header2 32 2 2" xfId="21270" xr:uid="{00000000-0005-0000-0000-000090360000}"/>
    <cellStyle name="Header2 32 2 3" xfId="21271" xr:uid="{00000000-0005-0000-0000-000091360000}"/>
    <cellStyle name="Header2 32 2 4" xfId="21272" xr:uid="{00000000-0005-0000-0000-000092360000}"/>
    <cellStyle name="Header2 32 2 5" xfId="21273" xr:uid="{00000000-0005-0000-0000-000093360000}"/>
    <cellStyle name="Header2 32 2 6" xfId="21274" xr:uid="{00000000-0005-0000-0000-000094360000}"/>
    <cellStyle name="Header2 32 3" xfId="21275" xr:uid="{00000000-0005-0000-0000-000095360000}"/>
    <cellStyle name="Header2 32 4" xfId="21276" xr:uid="{00000000-0005-0000-0000-000096360000}"/>
    <cellStyle name="Header2 32 5" xfId="21277" xr:uid="{00000000-0005-0000-0000-000097360000}"/>
    <cellStyle name="Header2 32 6" xfId="21278" xr:uid="{00000000-0005-0000-0000-000098360000}"/>
    <cellStyle name="Header2 32 7" xfId="21279" xr:uid="{00000000-0005-0000-0000-000099360000}"/>
    <cellStyle name="Header2 33" xfId="972" xr:uid="{00000000-0005-0000-0000-00009A360000}"/>
    <cellStyle name="Header2 33 2" xfId="11370" xr:uid="{00000000-0005-0000-0000-00009B360000}"/>
    <cellStyle name="Header2 33 2 2" xfId="21280" xr:uid="{00000000-0005-0000-0000-00009C360000}"/>
    <cellStyle name="Header2 33 2 3" xfId="21281" xr:uid="{00000000-0005-0000-0000-00009D360000}"/>
    <cellStyle name="Header2 33 2 4" xfId="21282" xr:uid="{00000000-0005-0000-0000-00009E360000}"/>
    <cellStyle name="Header2 33 2 5" xfId="21283" xr:uid="{00000000-0005-0000-0000-00009F360000}"/>
    <cellStyle name="Header2 33 2 6" xfId="21284" xr:uid="{00000000-0005-0000-0000-0000A0360000}"/>
    <cellStyle name="Header2 33 3" xfId="21285" xr:uid="{00000000-0005-0000-0000-0000A1360000}"/>
    <cellStyle name="Header2 33 4" xfId="21286" xr:uid="{00000000-0005-0000-0000-0000A2360000}"/>
    <cellStyle name="Header2 33 5" xfId="21287" xr:uid="{00000000-0005-0000-0000-0000A3360000}"/>
    <cellStyle name="Header2 33 6" xfId="21288" xr:uid="{00000000-0005-0000-0000-0000A4360000}"/>
    <cellStyle name="Header2 33 7" xfId="21289" xr:uid="{00000000-0005-0000-0000-0000A5360000}"/>
    <cellStyle name="Header2 34" xfId="973" xr:uid="{00000000-0005-0000-0000-0000A6360000}"/>
    <cellStyle name="Header2 34 2" xfId="11627" xr:uid="{00000000-0005-0000-0000-0000A7360000}"/>
    <cellStyle name="Header2 34 2 2" xfId="21290" xr:uid="{00000000-0005-0000-0000-0000A8360000}"/>
    <cellStyle name="Header2 34 2 3" xfId="21291" xr:uid="{00000000-0005-0000-0000-0000A9360000}"/>
    <cellStyle name="Header2 34 2 4" xfId="21292" xr:uid="{00000000-0005-0000-0000-0000AA360000}"/>
    <cellStyle name="Header2 34 2 5" xfId="21293" xr:uid="{00000000-0005-0000-0000-0000AB360000}"/>
    <cellStyle name="Header2 34 2 6" xfId="21294" xr:uid="{00000000-0005-0000-0000-0000AC360000}"/>
    <cellStyle name="Header2 34 3" xfId="21295" xr:uid="{00000000-0005-0000-0000-0000AD360000}"/>
    <cellStyle name="Header2 34 4" xfId="21296" xr:uid="{00000000-0005-0000-0000-0000AE360000}"/>
    <cellStyle name="Header2 34 5" xfId="21297" xr:uid="{00000000-0005-0000-0000-0000AF360000}"/>
    <cellStyle name="Header2 34 6" xfId="21298" xr:uid="{00000000-0005-0000-0000-0000B0360000}"/>
    <cellStyle name="Header2 34 7" xfId="21299" xr:uid="{00000000-0005-0000-0000-0000B1360000}"/>
    <cellStyle name="Header2 35" xfId="974" xr:uid="{00000000-0005-0000-0000-0000B2360000}"/>
    <cellStyle name="Header2 35 2" xfId="10754" xr:uid="{00000000-0005-0000-0000-0000B3360000}"/>
    <cellStyle name="Header2 35 2 2" xfId="21300" xr:uid="{00000000-0005-0000-0000-0000B4360000}"/>
    <cellStyle name="Header2 35 2 3" xfId="21301" xr:uid="{00000000-0005-0000-0000-0000B5360000}"/>
    <cellStyle name="Header2 35 2 4" xfId="21302" xr:uid="{00000000-0005-0000-0000-0000B6360000}"/>
    <cellStyle name="Header2 35 2 5" xfId="21303" xr:uid="{00000000-0005-0000-0000-0000B7360000}"/>
    <cellStyle name="Header2 35 2 6" xfId="21304" xr:uid="{00000000-0005-0000-0000-0000B8360000}"/>
    <cellStyle name="Header2 35 3" xfId="21305" xr:uid="{00000000-0005-0000-0000-0000B9360000}"/>
    <cellStyle name="Header2 35 4" xfId="21306" xr:uid="{00000000-0005-0000-0000-0000BA360000}"/>
    <cellStyle name="Header2 35 5" xfId="21307" xr:uid="{00000000-0005-0000-0000-0000BB360000}"/>
    <cellStyle name="Header2 35 6" xfId="21308" xr:uid="{00000000-0005-0000-0000-0000BC360000}"/>
    <cellStyle name="Header2 35 7" xfId="21309" xr:uid="{00000000-0005-0000-0000-0000BD360000}"/>
    <cellStyle name="Header2 36" xfId="975" xr:uid="{00000000-0005-0000-0000-0000BE360000}"/>
    <cellStyle name="Header2 36 2" xfId="10755" xr:uid="{00000000-0005-0000-0000-0000BF360000}"/>
    <cellStyle name="Header2 36 2 2" xfId="21310" xr:uid="{00000000-0005-0000-0000-0000C0360000}"/>
    <cellStyle name="Header2 36 2 3" xfId="21311" xr:uid="{00000000-0005-0000-0000-0000C1360000}"/>
    <cellStyle name="Header2 36 2 4" xfId="21312" xr:uid="{00000000-0005-0000-0000-0000C2360000}"/>
    <cellStyle name="Header2 36 2 5" xfId="21313" xr:uid="{00000000-0005-0000-0000-0000C3360000}"/>
    <cellStyle name="Header2 36 2 6" xfId="21314" xr:uid="{00000000-0005-0000-0000-0000C4360000}"/>
    <cellStyle name="Header2 36 3" xfId="21315" xr:uid="{00000000-0005-0000-0000-0000C5360000}"/>
    <cellStyle name="Header2 36 4" xfId="21316" xr:uid="{00000000-0005-0000-0000-0000C6360000}"/>
    <cellStyle name="Header2 36 5" xfId="21317" xr:uid="{00000000-0005-0000-0000-0000C7360000}"/>
    <cellStyle name="Header2 36 6" xfId="21318" xr:uid="{00000000-0005-0000-0000-0000C8360000}"/>
    <cellStyle name="Header2 36 7" xfId="21319" xr:uid="{00000000-0005-0000-0000-0000C9360000}"/>
    <cellStyle name="Header2 37" xfId="976" xr:uid="{00000000-0005-0000-0000-0000CA360000}"/>
    <cellStyle name="Header2 37 2" xfId="10141" xr:uid="{00000000-0005-0000-0000-0000CB360000}"/>
    <cellStyle name="Header2 37 2 2" xfId="21320" xr:uid="{00000000-0005-0000-0000-0000CC360000}"/>
    <cellStyle name="Header2 37 2 3" xfId="21321" xr:uid="{00000000-0005-0000-0000-0000CD360000}"/>
    <cellStyle name="Header2 37 2 4" xfId="21322" xr:uid="{00000000-0005-0000-0000-0000CE360000}"/>
    <cellStyle name="Header2 37 2 5" xfId="21323" xr:uid="{00000000-0005-0000-0000-0000CF360000}"/>
    <cellStyle name="Header2 37 2 6" xfId="21324" xr:uid="{00000000-0005-0000-0000-0000D0360000}"/>
    <cellStyle name="Header2 37 3" xfId="21325" xr:uid="{00000000-0005-0000-0000-0000D1360000}"/>
    <cellStyle name="Header2 37 4" xfId="21326" xr:uid="{00000000-0005-0000-0000-0000D2360000}"/>
    <cellStyle name="Header2 37 5" xfId="21327" xr:uid="{00000000-0005-0000-0000-0000D3360000}"/>
    <cellStyle name="Header2 37 6" xfId="21328" xr:uid="{00000000-0005-0000-0000-0000D4360000}"/>
    <cellStyle name="Header2 37 7" xfId="21329" xr:uid="{00000000-0005-0000-0000-0000D5360000}"/>
    <cellStyle name="Header2 38" xfId="977" xr:uid="{00000000-0005-0000-0000-0000D6360000}"/>
    <cellStyle name="Header2 38 2" xfId="11566" xr:uid="{00000000-0005-0000-0000-0000D7360000}"/>
    <cellStyle name="Header2 38 2 2" xfId="21330" xr:uid="{00000000-0005-0000-0000-0000D8360000}"/>
    <cellStyle name="Header2 38 2 3" xfId="21331" xr:uid="{00000000-0005-0000-0000-0000D9360000}"/>
    <cellStyle name="Header2 38 2 4" xfId="21332" xr:uid="{00000000-0005-0000-0000-0000DA360000}"/>
    <cellStyle name="Header2 38 2 5" xfId="21333" xr:uid="{00000000-0005-0000-0000-0000DB360000}"/>
    <cellStyle name="Header2 38 2 6" xfId="21334" xr:uid="{00000000-0005-0000-0000-0000DC360000}"/>
    <cellStyle name="Header2 38 3" xfId="21335" xr:uid="{00000000-0005-0000-0000-0000DD360000}"/>
    <cellStyle name="Header2 38 4" xfId="21336" xr:uid="{00000000-0005-0000-0000-0000DE360000}"/>
    <cellStyle name="Header2 39" xfId="9742" xr:uid="{00000000-0005-0000-0000-0000DF360000}"/>
    <cellStyle name="Header2 39 2" xfId="21337" xr:uid="{00000000-0005-0000-0000-0000E0360000}"/>
    <cellStyle name="Header2 39 3" xfId="21338" xr:uid="{00000000-0005-0000-0000-0000E1360000}"/>
    <cellStyle name="Header2 39 4" xfId="21339" xr:uid="{00000000-0005-0000-0000-0000E2360000}"/>
    <cellStyle name="Header2 39 5" xfId="21340" xr:uid="{00000000-0005-0000-0000-0000E3360000}"/>
    <cellStyle name="Header2 39 6" xfId="21341" xr:uid="{00000000-0005-0000-0000-0000E4360000}"/>
    <cellStyle name="Header2 4" xfId="978" xr:uid="{00000000-0005-0000-0000-0000E5360000}"/>
    <cellStyle name="Header2 4 10" xfId="979" xr:uid="{00000000-0005-0000-0000-0000E6360000}"/>
    <cellStyle name="Header2 4 10 2" xfId="10678" xr:uid="{00000000-0005-0000-0000-0000E7360000}"/>
    <cellStyle name="Header2 4 10 2 2" xfId="21342" xr:uid="{00000000-0005-0000-0000-0000E8360000}"/>
    <cellStyle name="Header2 4 10 2 3" xfId="21343" xr:uid="{00000000-0005-0000-0000-0000E9360000}"/>
    <cellStyle name="Header2 4 10 2 4" xfId="21344" xr:uid="{00000000-0005-0000-0000-0000EA360000}"/>
    <cellStyle name="Header2 4 10 2 5" xfId="21345" xr:uid="{00000000-0005-0000-0000-0000EB360000}"/>
    <cellStyle name="Header2 4 10 2 6" xfId="21346" xr:uid="{00000000-0005-0000-0000-0000EC360000}"/>
    <cellStyle name="Header2 4 10 3" xfId="21347" xr:uid="{00000000-0005-0000-0000-0000ED360000}"/>
    <cellStyle name="Header2 4 10 4" xfId="21348" xr:uid="{00000000-0005-0000-0000-0000EE360000}"/>
    <cellStyle name="Header2 4 10 5" xfId="21349" xr:uid="{00000000-0005-0000-0000-0000EF360000}"/>
    <cellStyle name="Header2 4 10 6" xfId="21350" xr:uid="{00000000-0005-0000-0000-0000F0360000}"/>
    <cellStyle name="Header2 4 10 7" xfId="21351" xr:uid="{00000000-0005-0000-0000-0000F1360000}"/>
    <cellStyle name="Header2 4 11" xfId="980" xr:uid="{00000000-0005-0000-0000-0000F2360000}"/>
    <cellStyle name="Header2 4 11 2" xfId="10769" xr:uid="{00000000-0005-0000-0000-0000F3360000}"/>
    <cellStyle name="Header2 4 11 2 2" xfId="21352" xr:uid="{00000000-0005-0000-0000-0000F4360000}"/>
    <cellStyle name="Header2 4 11 2 3" xfId="21353" xr:uid="{00000000-0005-0000-0000-0000F5360000}"/>
    <cellStyle name="Header2 4 11 2 4" xfId="21354" xr:uid="{00000000-0005-0000-0000-0000F6360000}"/>
    <cellStyle name="Header2 4 11 2 5" xfId="21355" xr:uid="{00000000-0005-0000-0000-0000F7360000}"/>
    <cellStyle name="Header2 4 11 2 6" xfId="21356" xr:uid="{00000000-0005-0000-0000-0000F8360000}"/>
    <cellStyle name="Header2 4 11 3" xfId="21357" xr:uid="{00000000-0005-0000-0000-0000F9360000}"/>
    <cellStyle name="Header2 4 11 4" xfId="21358" xr:uid="{00000000-0005-0000-0000-0000FA360000}"/>
    <cellStyle name="Header2 4 11 5" xfId="21359" xr:uid="{00000000-0005-0000-0000-0000FB360000}"/>
    <cellStyle name="Header2 4 11 6" xfId="21360" xr:uid="{00000000-0005-0000-0000-0000FC360000}"/>
    <cellStyle name="Header2 4 11 7" xfId="21361" xr:uid="{00000000-0005-0000-0000-0000FD360000}"/>
    <cellStyle name="Header2 4 12" xfId="981" xr:uid="{00000000-0005-0000-0000-0000FE360000}"/>
    <cellStyle name="Header2 4 12 2" xfId="10856" xr:uid="{00000000-0005-0000-0000-0000FF360000}"/>
    <cellStyle name="Header2 4 12 2 2" xfId="21362" xr:uid="{00000000-0005-0000-0000-000000370000}"/>
    <cellStyle name="Header2 4 12 2 3" xfId="21363" xr:uid="{00000000-0005-0000-0000-000001370000}"/>
    <cellStyle name="Header2 4 12 2 4" xfId="21364" xr:uid="{00000000-0005-0000-0000-000002370000}"/>
    <cellStyle name="Header2 4 12 2 5" xfId="21365" xr:uid="{00000000-0005-0000-0000-000003370000}"/>
    <cellStyle name="Header2 4 12 2 6" xfId="21366" xr:uid="{00000000-0005-0000-0000-000004370000}"/>
    <cellStyle name="Header2 4 12 3" xfId="21367" xr:uid="{00000000-0005-0000-0000-000005370000}"/>
    <cellStyle name="Header2 4 12 4" xfId="21368" xr:uid="{00000000-0005-0000-0000-000006370000}"/>
    <cellStyle name="Header2 4 12 5" xfId="21369" xr:uid="{00000000-0005-0000-0000-000007370000}"/>
    <cellStyle name="Header2 4 12 6" xfId="21370" xr:uid="{00000000-0005-0000-0000-000008370000}"/>
    <cellStyle name="Header2 4 12 7" xfId="21371" xr:uid="{00000000-0005-0000-0000-000009370000}"/>
    <cellStyle name="Header2 4 13" xfId="982" xr:uid="{00000000-0005-0000-0000-00000A370000}"/>
    <cellStyle name="Header2 4 13 2" xfId="10945" xr:uid="{00000000-0005-0000-0000-00000B370000}"/>
    <cellStyle name="Header2 4 13 2 2" xfId="21372" xr:uid="{00000000-0005-0000-0000-00000C370000}"/>
    <cellStyle name="Header2 4 13 2 3" xfId="21373" xr:uid="{00000000-0005-0000-0000-00000D370000}"/>
    <cellStyle name="Header2 4 13 2 4" xfId="21374" xr:uid="{00000000-0005-0000-0000-00000E370000}"/>
    <cellStyle name="Header2 4 13 2 5" xfId="21375" xr:uid="{00000000-0005-0000-0000-00000F370000}"/>
    <cellStyle name="Header2 4 13 2 6" xfId="21376" xr:uid="{00000000-0005-0000-0000-000010370000}"/>
    <cellStyle name="Header2 4 13 3" xfId="21377" xr:uid="{00000000-0005-0000-0000-000011370000}"/>
    <cellStyle name="Header2 4 13 4" xfId="21378" xr:uid="{00000000-0005-0000-0000-000012370000}"/>
    <cellStyle name="Header2 4 13 5" xfId="21379" xr:uid="{00000000-0005-0000-0000-000013370000}"/>
    <cellStyle name="Header2 4 13 6" xfId="21380" xr:uid="{00000000-0005-0000-0000-000014370000}"/>
    <cellStyle name="Header2 4 13 7" xfId="21381" xr:uid="{00000000-0005-0000-0000-000015370000}"/>
    <cellStyle name="Header2 4 14" xfId="983" xr:uid="{00000000-0005-0000-0000-000016370000}"/>
    <cellStyle name="Header2 4 14 2" xfId="11037" xr:uid="{00000000-0005-0000-0000-000017370000}"/>
    <cellStyle name="Header2 4 14 2 2" xfId="21382" xr:uid="{00000000-0005-0000-0000-000018370000}"/>
    <cellStyle name="Header2 4 14 2 3" xfId="21383" xr:uid="{00000000-0005-0000-0000-000019370000}"/>
    <cellStyle name="Header2 4 14 2 4" xfId="21384" xr:uid="{00000000-0005-0000-0000-00001A370000}"/>
    <cellStyle name="Header2 4 14 2 5" xfId="21385" xr:uid="{00000000-0005-0000-0000-00001B370000}"/>
    <cellStyle name="Header2 4 14 2 6" xfId="21386" xr:uid="{00000000-0005-0000-0000-00001C370000}"/>
    <cellStyle name="Header2 4 14 3" xfId="21387" xr:uid="{00000000-0005-0000-0000-00001D370000}"/>
    <cellStyle name="Header2 4 14 4" xfId="21388" xr:uid="{00000000-0005-0000-0000-00001E370000}"/>
    <cellStyle name="Header2 4 14 5" xfId="21389" xr:uid="{00000000-0005-0000-0000-00001F370000}"/>
    <cellStyle name="Header2 4 14 6" xfId="21390" xr:uid="{00000000-0005-0000-0000-000020370000}"/>
    <cellStyle name="Header2 4 14 7" xfId="21391" xr:uid="{00000000-0005-0000-0000-000021370000}"/>
    <cellStyle name="Header2 4 15" xfId="984" xr:uid="{00000000-0005-0000-0000-000022370000}"/>
    <cellStyle name="Header2 4 15 2" xfId="11120" xr:uid="{00000000-0005-0000-0000-000023370000}"/>
    <cellStyle name="Header2 4 15 2 2" xfId="21392" xr:uid="{00000000-0005-0000-0000-000024370000}"/>
    <cellStyle name="Header2 4 15 2 3" xfId="21393" xr:uid="{00000000-0005-0000-0000-000025370000}"/>
    <cellStyle name="Header2 4 15 2 4" xfId="21394" xr:uid="{00000000-0005-0000-0000-000026370000}"/>
    <cellStyle name="Header2 4 15 2 5" xfId="21395" xr:uid="{00000000-0005-0000-0000-000027370000}"/>
    <cellStyle name="Header2 4 15 2 6" xfId="21396" xr:uid="{00000000-0005-0000-0000-000028370000}"/>
    <cellStyle name="Header2 4 15 3" xfId="21397" xr:uid="{00000000-0005-0000-0000-000029370000}"/>
    <cellStyle name="Header2 4 15 4" xfId="21398" xr:uid="{00000000-0005-0000-0000-00002A370000}"/>
    <cellStyle name="Header2 4 15 5" xfId="21399" xr:uid="{00000000-0005-0000-0000-00002B370000}"/>
    <cellStyle name="Header2 4 15 6" xfId="21400" xr:uid="{00000000-0005-0000-0000-00002C370000}"/>
    <cellStyle name="Header2 4 15 7" xfId="21401" xr:uid="{00000000-0005-0000-0000-00002D370000}"/>
    <cellStyle name="Header2 4 16" xfId="985" xr:uid="{00000000-0005-0000-0000-00002E370000}"/>
    <cellStyle name="Header2 4 16 2" xfId="11209" xr:uid="{00000000-0005-0000-0000-00002F370000}"/>
    <cellStyle name="Header2 4 16 2 2" xfId="21402" xr:uid="{00000000-0005-0000-0000-000030370000}"/>
    <cellStyle name="Header2 4 16 2 3" xfId="21403" xr:uid="{00000000-0005-0000-0000-000031370000}"/>
    <cellStyle name="Header2 4 16 2 4" xfId="21404" xr:uid="{00000000-0005-0000-0000-000032370000}"/>
    <cellStyle name="Header2 4 16 2 5" xfId="21405" xr:uid="{00000000-0005-0000-0000-000033370000}"/>
    <cellStyle name="Header2 4 16 2 6" xfId="21406" xr:uid="{00000000-0005-0000-0000-000034370000}"/>
    <cellStyle name="Header2 4 16 3" xfId="21407" xr:uid="{00000000-0005-0000-0000-000035370000}"/>
    <cellStyle name="Header2 4 16 4" xfId="21408" xr:uid="{00000000-0005-0000-0000-000036370000}"/>
    <cellStyle name="Header2 4 16 5" xfId="21409" xr:uid="{00000000-0005-0000-0000-000037370000}"/>
    <cellStyle name="Header2 4 16 6" xfId="21410" xr:uid="{00000000-0005-0000-0000-000038370000}"/>
    <cellStyle name="Header2 4 16 7" xfId="21411" xr:uid="{00000000-0005-0000-0000-000039370000}"/>
    <cellStyle name="Header2 4 17" xfId="986" xr:uid="{00000000-0005-0000-0000-00003A370000}"/>
    <cellStyle name="Header2 4 17 2" xfId="11295" xr:uid="{00000000-0005-0000-0000-00003B370000}"/>
    <cellStyle name="Header2 4 17 2 2" xfId="21412" xr:uid="{00000000-0005-0000-0000-00003C370000}"/>
    <cellStyle name="Header2 4 17 2 3" xfId="21413" xr:uid="{00000000-0005-0000-0000-00003D370000}"/>
    <cellStyle name="Header2 4 17 2 4" xfId="21414" xr:uid="{00000000-0005-0000-0000-00003E370000}"/>
    <cellStyle name="Header2 4 17 2 5" xfId="21415" xr:uid="{00000000-0005-0000-0000-00003F370000}"/>
    <cellStyle name="Header2 4 17 2 6" xfId="21416" xr:uid="{00000000-0005-0000-0000-000040370000}"/>
    <cellStyle name="Header2 4 17 3" xfId="21417" xr:uid="{00000000-0005-0000-0000-000041370000}"/>
    <cellStyle name="Header2 4 17 4" xfId="21418" xr:uid="{00000000-0005-0000-0000-000042370000}"/>
    <cellStyle name="Header2 4 17 5" xfId="21419" xr:uid="{00000000-0005-0000-0000-000043370000}"/>
    <cellStyle name="Header2 4 17 6" xfId="21420" xr:uid="{00000000-0005-0000-0000-000044370000}"/>
    <cellStyle name="Header2 4 17 7" xfId="21421" xr:uid="{00000000-0005-0000-0000-000045370000}"/>
    <cellStyle name="Header2 4 18" xfId="987" xr:uid="{00000000-0005-0000-0000-000046370000}"/>
    <cellStyle name="Header2 4 18 2" xfId="11382" xr:uid="{00000000-0005-0000-0000-000047370000}"/>
    <cellStyle name="Header2 4 18 2 2" xfId="21422" xr:uid="{00000000-0005-0000-0000-000048370000}"/>
    <cellStyle name="Header2 4 18 2 3" xfId="21423" xr:uid="{00000000-0005-0000-0000-000049370000}"/>
    <cellStyle name="Header2 4 18 2 4" xfId="21424" xr:uid="{00000000-0005-0000-0000-00004A370000}"/>
    <cellStyle name="Header2 4 18 2 5" xfId="21425" xr:uid="{00000000-0005-0000-0000-00004B370000}"/>
    <cellStyle name="Header2 4 18 2 6" xfId="21426" xr:uid="{00000000-0005-0000-0000-00004C370000}"/>
    <cellStyle name="Header2 4 18 3" xfId="21427" xr:uid="{00000000-0005-0000-0000-00004D370000}"/>
    <cellStyle name="Header2 4 18 4" xfId="21428" xr:uid="{00000000-0005-0000-0000-00004E370000}"/>
    <cellStyle name="Header2 4 18 5" xfId="21429" xr:uid="{00000000-0005-0000-0000-00004F370000}"/>
    <cellStyle name="Header2 4 18 6" xfId="21430" xr:uid="{00000000-0005-0000-0000-000050370000}"/>
    <cellStyle name="Header2 4 18 7" xfId="21431" xr:uid="{00000000-0005-0000-0000-000051370000}"/>
    <cellStyle name="Header2 4 19" xfId="988" xr:uid="{00000000-0005-0000-0000-000052370000}"/>
    <cellStyle name="Header2 4 19 2" xfId="11469" xr:uid="{00000000-0005-0000-0000-000053370000}"/>
    <cellStyle name="Header2 4 19 2 2" xfId="21432" xr:uid="{00000000-0005-0000-0000-000054370000}"/>
    <cellStyle name="Header2 4 19 2 3" xfId="21433" xr:uid="{00000000-0005-0000-0000-000055370000}"/>
    <cellStyle name="Header2 4 19 2 4" xfId="21434" xr:uid="{00000000-0005-0000-0000-000056370000}"/>
    <cellStyle name="Header2 4 19 2 5" xfId="21435" xr:uid="{00000000-0005-0000-0000-000057370000}"/>
    <cellStyle name="Header2 4 19 2 6" xfId="21436" xr:uid="{00000000-0005-0000-0000-000058370000}"/>
    <cellStyle name="Header2 4 19 3" xfId="21437" xr:uid="{00000000-0005-0000-0000-000059370000}"/>
    <cellStyle name="Header2 4 19 4" xfId="21438" xr:uid="{00000000-0005-0000-0000-00005A370000}"/>
    <cellStyle name="Header2 4 19 5" xfId="21439" xr:uid="{00000000-0005-0000-0000-00005B370000}"/>
    <cellStyle name="Header2 4 19 6" xfId="21440" xr:uid="{00000000-0005-0000-0000-00005C370000}"/>
    <cellStyle name="Header2 4 19 7" xfId="21441" xr:uid="{00000000-0005-0000-0000-00005D370000}"/>
    <cellStyle name="Header2 4 2" xfId="989" xr:uid="{00000000-0005-0000-0000-00005E370000}"/>
    <cellStyle name="Header2 4 2 2" xfId="9975" xr:uid="{00000000-0005-0000-0000-00005F370000}"/>
    <cellStyle name="Header2 4 2 2 2" xfId="21442" xr:uid="{00000000-0005-0000-0000-000060370000}"/>
    <cellStyle name="Header2 4 2 2 3" xfId="21443" xr:uid="{00000000-0005-0000-0000-000061370000}"/>
    <cellStyle name="Header2 4 2 2 4" xfId="21444" xr:uid="{00000000-0005-0000-0000-000062370000}"/>
    <cellStyle name="Header2 4 2 2 5" xfId="21445" xr:uid="{00000000-0005-0000-0000-000063370000}"/>
    <cellStyle name="Header2 4 2 2 6" xfId="21446" xr:uid="{00000000-0005-0000-0000-000064370000}"/>
    <cellStyle name="Header2 4 2 3" xfId="21447" xr:uid="{00000000-0005-0000-0000-000065370000}"/>
    <cellStyle name="Header2 4 2 4" xfId="21448" xr:uid="{00000000-0005-0000-0000-000066370000}"/>
    <cellStyle name="Header2 4 2 5" xfId="21449" xr:uid="{00000000-0005-0000-0000-000067370000}"/>
    <cellStyle name="Header2 4 2 6" xfId="21450" xr:uid="{00000000-0005-0000-0000-000068370000}"/>
    <cellStyle name="Header2 4 2 7" xfId="21451" xr:uid="{00000000-0005-0000-0000-000069370000}"/>
    <cellStyle name="Header2 4 20" xfId="990" xr:uid="{00000000-0005-0000-0000-00006A370000}"/>
    <cellStyle name="Header2 4 20 2" xfId="11557" xr:uid="{00000000-0005-0000-0000-00006B370000}"/>
    <cellStyle name="Header2 4 20 2 2" xfId="21452" xr:uid="{00000000-0005-0000-0000-00006C370000}"/>
    <cellStyle name="Header2 4 20 2 3" xfId="21453" xr:uid="{00000000-0005-0000-0000-00006D370000}"/>
    <cellStyle name="Header2 4 20 2 4" xfId="21454" xr:uid="{00000000-0005-0000-0000-00006E370000}"/>
    <cellStyle name="Header2 4 20 2 5" xfId="21455" xr:uid="{00000000-0005-0000-0000-00006F370000}"/>
    <cellStyle name="Header2 4 20 2 6" xfId="21456" xr:uid="{00000000-0005-0000-0000-000070370000}"/>
    <cellStyle name="Header2 4 20 3" xfId="21457" xr:uid="{00000000-0005-0000-0000-000071370000}"/>
    <cellStyle name="Header2 4 20 4" xfId="21458" xr:uid="{00000000-0005-0000-0000-000072370000}"/>
    <cellStyle name="Header2 4 20 5" xfId="21459" xr:uid="{00000000-0005-0000-0000-000073370000}"/>
    <cellStyle name="Header2 4 20 6" xfId="21460" xr:uid="{00000000-0005-0000-0000-000074370000}"/>
    <cellStyle name="Header2 4 20 7" xfId="21461" xr:uid="{00000000-0005-0000-0000-000075370000}"/>
    <cellStyle name="Header2 4 21" xfId="991" xr:uid="{00000000-0005-0000-0000-000076370000}"/>
    <cellStyle name="Header2 4 21 2" xfId="11643" xr:uid="{00000000-0005-0000-0000-000077370000}"/>
    <cellStyle name="Header2 4 21 2 2" xfId="21462" xr:uid="{00000000-0005-0000-0000-000078370000}"/>
    <cellStyle name="Header2 4 21 2 3" xfId="21463" xr:uid="{00000000-0005-0000-0000-000079370000}"/>
    <cellStyle name="Header2 4 21 2 4" xfId="21464" xr:uid="{00000000-0005-0000-0000-00007A370000}"/>
    <cellStyle name="Header2 4 21 2 5" xfId="21465" xr:uid="{00000000-0005-0000-0000-00007B370000}"/>
    <cellStyle name="Header2 4 21 2 6" xfId="21466" xr:uid="{00000000-0005-0000-0000-00007C370000}"/>
    <cellStyle name="Header2 4 21 3" xfId="21467" xr:uid="{00000000-0005-0000-0000-00007D370000}"/>
    <cellStyle name="Header2 4 21 4" xfId="21468" xr:uid="{00000000-0005-0000-0000-00007E370000}"/>
    <cellStyle name="Header2 4 21 5" xfId="21469" xr:uid="{00000000-0005-0000-0000-00007F370000}"/>
    <cellStyle name="Header2 4 21 6" xfId="21470" xr:uid="{00000000-0005-0000-0000-000080370000}"/>
    <cellStyle name="Header2 4 21 7" xfId="21471" xr:uid="{00000000-0005-0000-0000-000081370000}"/>
    <cellStyle name="Header2 4 22" xfId="992" xr:uid="{00000000-0005-0000-0000-000082370000}"/>
    <cellStyle name="Header2 4 22 2" xfId="11726" xr:uid="{00000000-0005-0000-0000-000083370000}"/>
    <cellStyle name="Header2 4 22 2 2" xfId="21472" xr:uid="{00000000-0005-0000-0000-000084370000}"/>
    <cellStyle name="Header2 4 22 2 3" xfId="21473" xr:uid="{00000000-0005-0000-0000-000085370000}"/>
    <cellStyle name="Header2 4 22 2 4" xfId="21474" xr:uid="{00000000-0005-0000-0000-000086370000}"/>
    <cellStyle name="Header2 4 22 2 5" xfId="21475" xr:uid="{00000000-0005-0000-0000-000087370000}"/>
    <cellStyle name="Header2 4 22 2 6" xfId="21476" xr:uid="{00000000-0005-0000-0000-000088370000}"/>
    <cellStyle name="Header2 4 22 3" xfId="21477" xr:uid="{00000000-0005-0000-0000-000089370000}"/>
    <cellStyle name="Header2 4 22 4" xfId="21478" xr:uid="{00000000-0005-0000-0000-00008A370000}"/>
    <cellStyle name="Header2 4 22 5" xfId="21479" xr:uid="{00000000-0005-0000-0000-00008B370000}"/>
    <cellStyle name="Header2 4 22 6" xfId="21480" xr:uid="{00000000-0005-0000-0000-00008C370000}"/>
    <cellStyle name="Header2 4 22 7" xfId="21481" xr:uid="{00000000-0005-0000-0000-00008D370000}"/>
    <cellStyle name="Header2 4 23" xfId="993" xr:uid="{00000000-0005-0000-0000-00008E370000}"/>
    <cellStyle name="Header2 4 23 2" xfId="11808" xr:uid="{00000000-0005-0000-0000-00008F370000}"/>
    <cellStyle name="Header2 4 23 2 2" xfId="21482" xr:uid="{00000000-0005-0000-0000-000090370000}"/>
    <cellStyle name="Header2 4 23 2 3" xfId="21483" xr:uid="{00000000-0005-0000-0000-000091370000}"/>
    <cellStyle name="Header2 4 23 2 4" xfId="21484" xr:uid="{00000000-0005-0000-0000-000092370000}"/>
    <cellStyle name="Header2 4 23 2 5" xfId="21485" xr:uid="{00000000-0005-0000-0000-000093370000}"/>
    <cellStyle name="Header2 4 23 2 6" xfId="21486" xr:uid="{00000000-0005-0000-0000-000094370000}"/>
    <cellStyle name="Header2 4 23 3" xfId="21487" xr:uid="{00000000-0005-0000-0000-000095370000}"/>
    <cellStyle name="Header2 4 23 4" xfId="21488" xr:uid="{00000000-0005-0000-0000-000096370000}"/>
    <cellStyle name="Header2 4 23 5" xfId="21489" xr:uid="{00000000-0005-0000-0000-000097370000}"/>
    <cellStyle name="Header2 4 23 6" xfId="21490" xr:uid="{00000000-0005-0000-0000-000098370000}"/>
    <cellStyle name="Header2 4 23 7" xfId="21491" xr:uid="{00000000-0005-0000-0000-000099370000}"/>
    <cellStyle name="Header2 4 24" xfId="994" xr:uid="{00000000-0005-0000-0000-00009A370000}"/>
    <cellStyle name="Header2 4 24 2" xfId="11892" xr:uid="{00000000-0005-0000-0000-00009B370000}"/>
    <cellStyle name="Header2 4 24 2 2" xfId="21492" xr:uid="{00000000-0005-0000-0000-00009C370000}"/>
    <cellStyle name="Header2 4 24 2 3" xfId="21493" xr:uid="{00000000-0005-0000-0000-00009D370000}"/>
    <cellStyle name="Header2 4 24 2 4" xfId="21494" xr:uid="{00000000-0005-0000-0000-00009E370000}"/>
    <cellStyle name="Header2 4 24 2 5" xfId="21495" xr:uid="{00000000-0005-0000-0000-00009F370000}"/>
    <cellStyle name="Header2 4 24 2 6" xfId="21496" xr:uid="{00000000-0005-0000-0000-0000A0370000}"/>
    <cellStyle name="Header2 4 24 3" xfId="21497" xr:uid="{00000000-0005-0000-0000-0000A1370000}"/>
    <cellStyle name="Header2 4 24 4" xfId="21498" xr:uid="{00000000-0005-0000-0000-0000A2370000}"/>
    <cellStyle name="Header2 4 24 5" xfId="21499" xr:uid="{00000000-0005-0000-0000-0000A3370000}"/>
    <cellStyle name="Header2 4 24 6" xfId="21500" xr:uid="{00000000-0005-0000-0000-0000A4370000}"/>
    <cellStyle name="Header2 4 24 7" xfId="21501" xr:uid="{00000000-0005-0000-0000-0000A5370000}"/>
    <cellStyle name="Header2 4 25" xfId="995" xr:uid="{00000000-0005-0000-0000-0000A6370000}"/>
    <cellStyle name="Header2 4 25 2" xfId="11976" xr:uid="{00000000-0005-0000-0000-0000A7370000}"/>
    <cellStyle name="Header2 4 25 2 2" xfId="21502" xr:uid="{00000000-0005-0000-0000-0000A8370000}"/>
    <cellStyle name="Header2 4 25 2 3" xfId="21503" xr:uid="{00000000-0005-0000-0000-0000A9370000}"/>
    <cellStyle name="Header2 4 25 2 4" xfId="21504" xr:uid="{00000000-0005-0000-0000-0000AA370000}"/>
    <cellStyle name="Header2 4 25 2 5" xfId="21505" xr:uid="{00000000-0005-0000-0000-0000AB370000}"/>
    <cellStyle name="Header2 4 25 2 6" xfId="21506" xr:uid="{00000000-0005-0000-0000-0000AC370000}"/>
    <cellStyle name="Header2 4 25 3" xfId="21507" xr:uid="{00000000-0005-0000-0000-0000AD370000}"/>
    <cellStyle name="Header2 4 25 4" xfId="21508" xr:uid="{00000000-0005-0000-0000-0000AE370000}"/>
    <cellStyle name="Header2 4 25 5" xfId="21509" xr:uid="{00000000-0005-0000-0000-0000AF370000}"/>
    <cellStyle name="Header2 4 25 6" xfId="21510" xr:uid="{00000000-0005-0000-0000-0000B0370000}"/>
    <cellStyle name="Header2 4 25 7" xfId="21511" xr:uid="{00000000-0005-0000-0000-0000B1370000}"/>
    <cellStyle name="Header2 4 26" xfId="996" xr:uid="{00000000-0005-0000-0000-0000B2370000}"/>
    <cellStyle name="Header2 4 26 2" xfId="12059" xr:uid="{00000000-0005-0000-0000-0000B3370000}"/>
    <cellStyle name="Header2 4 26 2 2" xfId="21512" xr:uid="{00000000-0005-0000-0000-0000B4370000}"/>
    <cellStyle name="Header2 4 26 2 3" xfId="21513" xr:uid="{00000000-0005-0000-0000-0000B5370000}"/>
    <cellStyle name="Header2 4 26 2 4" xfId="21514" xr:uid="{00000000-0005-0000-0000-0000B6370000}"/>
    <cellStyle name="Header2 4 26 2 5" xfId="21515" xr:uid="{00000000-0005-0000-0000-0000B7370000}"/>
    <cellStyle name="Header2 4 26 2 6" xfId="21516" xr:uid="{00000000-0005-0000-0000-0000B8370000}"/>
    <cellStyle name="Header2 4 26 3" xfId="21517" xr:uid="{00000000-0005-0000-0000-0000B9370000}"/>
    <cellStyle name="Header2 4 26 4" xfId="21518" xr:uid="{00000000-0005-0000-0000-0000BA370000}"/>
    <cellStyle name="Header2 4 26 5" xfId="21519" xr:uid="{00000000-0005-0000-0000-0000BB370000}"/>
    <cellStyle name="Header2 4 26 6" xfId="21520" xr:uid="{00000000-0005-0000-0000-0000BC370000}"/>
    <cellStyle name="Header2 4 26 7" xfId="21521" xr:uid="{00000000-0005-0000-0000-0000BD370000}"/>
    <cellStyle name="Header2 4 27" xfId="997" xr:uid="{00000000-0005-0000-0000-0000BE370000}"/>
    <cellStyle name="Header2 4 27 2" xfId="12142" xr:uid="{00000000-0005-0000-0000-0000BF370000}"/>
    <cellStyle name="Header2 4 27 2 2" xfId="21522" xr:uid="{00000000-0005-0000-0000-0000C0370000}"/>
    <cellStyle name="Header2 4 27 2 3" xfId="21523" xr:uid="{00000000-0005-0000-0000-0000C1370000}"/>
    <cellStyle name="Header2 4 27 2 4" xfId="21524" xr:uid="{00000000-0005-0000-0000-0000C2370000}"/>
    <cellStyle name="Header2 4 27 2 5" xfId="21525" xr:uid="{00000000-0005-0000-0000-0000C3370000}"/>
    <cellStyle name="Header2 4 27 2 6" xfId="21526" xr:uid="{00000000-0005-0000-0000-0000C4370000}"/>
    <cellStyle name="Header2 4 27 3" xfId="21527" xr:uid="{00000000-0005-0000-0000-0000C5370000}"/>
    <cellStyle name="Header2 4 27 4" xfId="21528" xr:uid="{00000000-0005-0000-0000-0000C6370000}"/>
    <cellStyle name="Header2 4 27 5" xfId="21529" xr:uid="{00000000-0005-0000-0000-0000C7370000}"/>
    <cellStyle name="Header2 4 27 6" xfId="21530" xr:uid="{00000000-0005-0000-0000-0000C8370000}"/>
    <cellStyle name="Header2 4 27 7" xfId="21531" xr:uid="{00000000-0005-0000-0000-0000C9370000}"/>
    <cellStyle name="Header2 4 28" xfId="998" xr:uid="{00000000-0005-0000-0000-0000CA370000}"/>
    <cellStyle name="Header2 4 28 2" xfId="12221" xr:uid="{00000000-0005-0000-0000-0000CB370000}"/>
    <cellStyle name="Header2 4 28 2 2" xfId="21532" xr:uid="{00000000-0005-0000-0000-0000CC370000}"/>
    <cellStyle name="Header2 4 28 2 3" xfId="21533" xr:uid="{00000000-0005-0000-0000-0000CD370000}"/>
    <cellStyle name="Header2 4 28 2 4" xfId="21534" xr:uid="{00000000-0005-0000-0000-0000CE370000}"/>
    <cellStyle name="Header2 4 28 2 5" xfId="21535" xr:uid="{00000000-0005-0000-0000-0000CF370000}"/>
    <cellStyle name="Header2 4 28 2 6" xfId="21536" xr:uid="{00000000-0005-0000-0000-0000D0370000}"/>
    <cellStyle name="Header2 4 28 3" xfId="21537" xr:uid="{00000000-0005-0000-0000-0000D1370000}"/>
    <cellStyle name="Header2 4 28 4" xfId="21538" xr:uid="{00000000-0005-0000-0000-0000D2370000}"/>
    <cellStyle name="Header2 4 28 5" xfId="21539" xr:uid="{00000000-0005-0000-0000-0000D3370000}"/>
    <cellStyle name="Header2 4 28 6" xfId="21540" xr:uid="{00000000-0005-0000-0000-0000D4370000}"/>
    <cellStyle name="Header2 4 28 7" xfId="21541" xr:uid="{00000000-0005-0000-0000-0000D5370000}"/>
    <cellStyle name="Header2 4 29" xfId="999" xr:uid="{00000000-0005-0000-0000-0000D6370000}"/>
    <cellStyle name="Header2 4 29 2" xfId="12300" xr:uid="{00000000-0005-0000-0000-0000D7370000}"/>
    <cellStyle name="Header2 4 29 2 2" xfId="21542" xr:uid="{00000000-0005-0000-0000-0000D8370000}"/>
    <cellStyle name="Header2 4 29 2 3" xfId="21543" xr:uid="{00000000-0005-0000-0000-0000D9370000}"/>
    <cellStyle name="Header2 4 29 2 4" xfId="21544" xr:uid="{00000000-0005-0000-0000-0000DA370000}"/>
    <cellStyle name="Header2 4 29 2 5" xfId="21545" xr:uid="{00000000-0005-0000-0000-0000DB370000}"/>
    <cellStyle name="Header2 4 29 2 6" xfId="21546" xr:uid="{00000000-0005-0000-0000-0000DC370000}"/>
    <cellStyle name="Header2 4 29 3" xfId="21547" xr:uid="{00000000-0005-0000-0000-0000DD370000}"/>
    <cellStyle name="Header2 4 29 4" xfId="21548" xr:uid="{00000000-0005-0000-0000-0000DE370000}"/>
    <cellStyle name="Header2 4 29 5" xfId="21549" xr:uid="{00000000-0005-0000-0000-0000DF370000}"/>
    <cellStyle name="Header2 4 29 6" xfId="21550" xr:uid="{00000000-0005-0000-0000-0000E0370000}"/>
    <cellStyle name="Header2 4 29 7" xfId="21551" xr:uid="{00000000-0005-0000-0000-0000E1370000}"/>
    <cellStyle name="Header2 4 3" xfId="1000" xr:uid="{00000000-0005-0000-0000-0000E2370000}"/>
    <cellStyle name="Header2 4 3 2" xfId="10066" xr:uid="{00000000-0005-0000-0000-0000E3370000}"/>
    <cellStyle name="Header2 4 3 2 2" xfId="21552" xr:uid="{00000000-0005-0000-0000-0000E4370000}"/>
    <cellStyle name="Header2 4 3 2 3" xfId="21553" xr:uid="{00000000-0005-0000-0000-0000E5370000}"/>
    <cellStyle name="Header2 4 3 2 4" xfId="21554" xr:uid="{00000000-0005-0000-0000-0000E6370000}"/>
    <cellStyle name="Header2 4 3 2 5" xfId="21555" xr:uid="{00000000-0005-0000-0000-0000E7370000}"/>
    <cellStyle name="Header2 4 3 2 6" xfId="21556" xr:uid="{00000000-0005-0000-0000-0000E8370000}"/>
    <cellStyle name="Header2 4 3 3" xfId="21557" xr:uid="{00000000-0005-0000-0000-0000E9370000}"/>
    <cellStyle name="Header2 4 3 4" xfId="21558" xr:uid="{00000000-0005-0000-0000-0000EA370000}"/>
    <cellStyle name="Header2 4 3 5" xfId="21559" xr:uid="{00000000-0005-0000-0000-0000EB370000}"/>
    <cellStyle name="Header2 4 3 6" xfId="21560" xr:uid="{00000000-0005-0000-0000-0000EC370000}"/>
    <cellStyle name="Header2 4 3 7" xfId="21561" xr:uid="{00000000-0005-0000-0000-0000ED370000}"/>
    <cellStyle name="Header2 4 30" xfId="1001" xr:uid="{00000000-0005-0000-0000-0000EE370000}"/>
    <cellStyle name="Header2 4 30 2" xfId="12379" xr:uid="{00000000-0005-0000-0000-0000EF370000}"/>
    <cellStyle name="Header2 4 30 2 2" xfId="21562" xr:uid="{00000000-0005-0000-0000-0000F0370000}"/>
    <cellStyle name="Header2 4 30 2 3" xfId="21563" xr:uid="{00000000-0005-0000-0000-0000F1370000}"/>
    <cellStyle name="Header2 4 30 2 4" xfId="21564" xr:uid="{00000000-0005-0000-0000-0000F2370000}"/>
    <cellStyle name="Header2 4 30 2 5" xfId="21565" xr:uid="{00000000-0005-0000-0000-0000F3370000}"/>
    <cellStyle name="Header2 4 30 2 6" xfId="21566" xr:uid="{00000000-0005-0000-0000-0000F4370000}"/>
    <cellStyle name="Header2 4 30 3" xfId="21567" xr:uid="{00000000-0005-0000-0000-0000F5370000}"/>
    <cellStyle name="Header2 4 30 4" xfId="21568" xr:uid="{00000000-0005-0000-0000-0000F6370000}"/>
    <cellStyle name="Header2 4 30 5" xfId="21569" xr:uid="{00000000-0005-0000-0000-0000F7370000}"/>
    <cellStyle name="Header2 4 30 6" xfId="21570" xr:uid="{00000000-0005-0000-0000-0000F8370000}"/>
    <cellStyle name="Header2 4 30 7" xfId="21571" xr:uid="{00000000-0005-0000-0000-0000F9370000}"/>
    <cellStyle name="Header2 4 31" xfId="1002" xr:uid="{00000000-0005-0000-0000-0000FA370000}"/>
    <cellStyle name="Header2 4 31 2" xfId="12458" xr:uid="{00000000-0005-0000-0000-0000FB370000}"/>
    <cellStyle name="Header2 4 31 2 2" xfId="21572" xr:uid="{00000000-0005-0000-0000-0000FC370000}"/>
    <cellStyle name="Header2 4 31 2 3" xfId="21573" xr:uid="{00000000-0005-0000-0000-0000FD370000}"/>
    <cellStyle name="Header2 4 31 2 4" xfId="21574" xr:uid="{00000000-0005-0000-0000-0000FE370000}"/>
    <cellStyle name="Header2 4 31 2 5" xfId="21575" xr:uid="{00000000-0005-0000-0000-0000FF370000}"/>
    <cellStyle name="Header2 4 31 2 6" xfId="21576" xr:uid="{00000000-0005-0000-0000-000000380000}"/>
    <cellStyle name="Header2 4 31 3" xfId="21577" xr:uid="{00000000-0005-0000-0000-000001380000}"/>
    <cellStyle name="Header2 4 31 4" xfId="21578" xr:uid="{00000000-0005-0000-0000-000002380000}"/>
    <cellStyle name="Header2 4 31 5" xfId="21579" xr:uid="{00000000-0005-0000-0000-000003380000}"/>
    <cellStyle name="Header2 4 31 6" xfId="21580" xr:uid="{00000000-0005-0000-0000-000004380000}"/>
    <cellStyle name="Header2 4 31 7" xfId="21581" xr:uid="{00000000-0005-0000-0000-000005380000}"/>
    <cellStyle name="Header2 4 32" xfId="1003" xr:uid="{00000000-0005-0000-0000-000006380000}"/>
    <cellStyle name="Header2 4 32 2" xfId="12537" xr:uid="{00000000-0005-0000-0000-000007380000}"/>
    <cellStyle name="Header2 4 32 2 2" xfId="21582" xr:uid="{00000000-0005-0000-0000-000008380000}"/>
    <cellStyle name="Header2 4 32 2 3" xfId="21583" xr:uid="{00000000-0005-0000-0000-000009380000}"/>
    <cellStyle name="Header2 4 32 2 4" xfId="21584" xr:uid="{00000000-0005-0000-0000-00000A380000}"/>
    <cellStyle name="Header2 4 32 2 5" xfId="21585" xr:uid="{00000000-0005-0000-0000-00000B380000}"/>
    <cellStyle name="Header2 4 32 2 6" xfId="21586" xr:uid="{00000000-0005-0000-0000-00000C380000}"/>
    <cellStyle name="Header2 4 32 3" xfId="21587" xr:uid="{00000000-0005-0000-0000-00000D380000}"/>
    <cellStyle name="Header2 4 32 4" xfId="21588" xr:uid="{00000000-0005-0000-0000-00000E380000}"/>
    <cellStyle name="Header2 4 32 5" xfId="21589" xr:uid="{00000000-0005-0000-0000-00000F380000}"/>
    <cellStyle name="Header2 4 32 6" xfId="21590" xr:uid="{00000000-0005-0000-0000-000010380000}"/>
    <cellStyle name="Header2 4 32 7" xfId="21591" xr:uid="{00000000-0005-0000-0000-000011380000}"/>
    <cellStyle name="Header2 4 33" xfId="1004" xr:uid="{00000000-0005-0000-0000-000012380000}"/>
    <cellStyle name="Header2 4 33 2" xfId="12616" xr:uid="{00000000-0005-0000-0000-000013380000}"/>
    <cellStyle name="Header2 4 33 2 2" xfId="21592" xr:uid="{00000000-0005-0000-0000-000014380000}"/>
    <cellStyle name="Header2 4 33 2 3" xfId="21593" xr:uid="{00000000-0005-0000-0000-000015380000}"/>
    <cellStyle name="Header2 4 33 2 4" xfId="21594" xr:uid="{00000000-0005-0000-0000-000016380000}"/>
    <cellStyle name="Header2 4 33 2 5" xfId="21595" xr:uid="{00000000-0005-0000-0000-000017380000}"/>
    <cellStyle name="Header2 4 33 2 6" xfId="21596" xr:uid="{00000000-0005-0000-0000-000018380000}"/>
    <cellStyle name="Header2 4 33 3" xfId="21597" xr:uid="{00000000-0005-0000-0000-000019380000}"/>
    <cellStyle name="Header2 4 33 4" xfId="21598" xr:uid="{00000000-0005-0000-0000-00001A380000}"/>
    <cellStyle name="Header2 4 33 5" xfId="21599" xr:uid="{00000000-0005-0000-0000-00001B380000}"/>
    <cellStyle name="Header2 4 33 6" xfId="21600" xr:uid="{00000000-0005-0000-0000-00001C380000}"/>
    <cellStyle name="Header2 4 33 7" xfId="21601" xr:uid="{00000000-0005-0000-0000-00001D380000}"/>
    <cellStyle name="Header2 4 34" xfId="1005" xr:uid="{00000000-0005-0000-0000-00001E380000}"/>
    <cellStyle name="Header2 4 34 2" xfId="12700" xr:uid="{00000000-0005-0000-0000-00001F380000}"/>
    <cellStyle name="Header2 4 34 2 2" xfId="21602" xr:uid="{00000000-0005-0000-0000-000020380000}"/>
    <cellStyle name="Header2 4 34 2 3" xfId="21603" xr:uid="{00000000-0005-0000-0000-000021380000}"/>
    <cellStyle name="Header2 4 34 2 4" xfId="21604" xr:uid="{00000000-0005-0000-0000-000022380000}"/>
    <cellStyle name="Header2 4 34 2 5" xfId="21605" xr:uid="{00000000-0005-0000-0000-000023380000}"/>
    <cellStyle name="Header2 4 34 2 6" xfId="21606" xr:uid="{00000000-0005-0000-0000-000024380000}"/>
    <cellStyle name="Header2 4 34 3" xfId="21607" xr:uid="{00000000-0005-0000-0000-000025380000}"/>
    <cellStyle name="Header2 4 34 4" xfId="21608" xr:uid="{00000000-0005-0000-0000-000026380000}"/>
    <cellStyle name="Header2 4 34 5" xfId="21609" xr:uid="{00000000-0005-0000-0000-000027380000}"/>
    <cellStyle name="Header2 4 34 6" xfId="21610" xr:uid="{00000000-0005-0000-0000-000028380000}"/>
    <cellStyle name="Header2 4 34 7" xfId="21611" xr:uid="{00000000-0005-0000-0000-000029380000}"/>
    <cellStyle name="Header2 4 35" xfId="9764" xr:uid="{00000000-0005-0000-0000-00002A380000}"/>
    <cellStyle name="Header2 4 35 2" xfId="21612" xr:uid="{00000000-0005-0000-0000-00002B380000}"/>
    <cellStyle name="Header2 4 35 3" xfId="21613" xr:uid="{00000000-0005-0000-0000-00002C380000}"/>
    <cellStyle name="Header2 4 35 4" xfId="21614" xr:uid="{00000000-0005-0000-0000-00002D380000}"/>
    <cellStyle name="Header2 4 35 5" xfId="21615" xr:uid="{00000000-0005-0000-0000-00002E380000}"/>
    <cellStyle name="Header2 4 35 6" xfId="21616" xr:uid="{00000000-0005-0000-0000-00002F380000}"/>
    <cellStyle name="Header2 4 36" xfId="21617" xr:uid="{00000000-0005-0000-0000-000030380000}"/>
    <cellStyle name="Header2 4 37" xfId="21618" xr:uid="{00000000-0005-0000-0000-000031380000}"/>
    <cellStyle name="Header2 4 38" xfId="21619" xr:uid="{00000000-0005-0000-0000-000032380000}"/>
    <cellStyle name="Header2 4 39" xfId="21620" xr:uid="{00000000-0005-0000-0000-000033380000}"/>
    <cellStyle name="Header2 4 4" xfId="1006" xr:uid="{00000000-0005-0000-0000-000034380000}"/>
    <cellStyle name="Header2 4 4 2" xfId="10157" xr:uid="{00000000-0005-0000-0000-000035380000}"/>
    <cellStyle name="Header2 4 4 2 2" xfId="21621" xr:uid="{00000000-0005-0000-0000-000036380000}"/>
    <cellStyle name="Header2 4 4 2 3" xfId="21622" xr:uid="{00000000-0005-0000-0000-000037380000}"/>
    <cellStyle name="Header2 4 4 2 4" xfId="21623" xr:uid="{00000000-0005-0000-0000-000038380000}"/>
    <cellStyle name="Header2 4 4 2 5" xfId="21624" xr:uid="{00000000-0005-0000-0000-000039380000}"/>
    <cellStyle name="Header2 4 4 2 6" xfId="21625" xr:uid="{00000000-0005-0000-0000-00003A380000}"/>
    <cellStyle name="Header2 4 4 3" xfId="21626" xr:uid="{00000000-0005-0000-0000-00003B380000}"/>
    <cellStyle name="Header2 4 4 4" xfId="21627" xr:uid="{00000000-0005-0000-0000-00003C380000}"/>
    <cellStyle name="Header2 4 4 5" xfId="21628" xr:uid="{00000000-0005-0000-0000-00003D380000}"/>
    <cellStyle name="Header2 4 4 6" xfId="21629" xr:uid="{00000000-0005-0000-0000-00003E380000}"/>
    <cellStyle name="Header2 4 4 7" xfId="21630" xr:uid="{00000000-0005-0000-0000-00003F380000}"/>
    <cellStyle name="Header2 4 40" xfId="21631" xr:uid="{00000000-0005-0000-0000-000040380000}"/>
    <cellStyle name="Header2 4 5" xfId="1007" xr:uid="{00000000-0005-0000-0000-000041380000}"/>
    <cellStyle name="Header2 4 5 2" xfId="10245" xr:uid="{00000000-0005-0000-0000-000042380000}"/>
    <cellStyle name="Header2 4 5 2 2" xfId="21632" xr:uid="{00000000-0005-0000-0000-000043380000}"/>
    <cellStyle name="Header2 4 5 2 3" xfId="21633" xr:uid="{00000000-0005-0000-0000-000044380000}"/>
    <cellStyle name="Header2 4 5 2 4" xfId="21634" xr:uid="{00000000-0005-0000-0000-000045380000}"/>
    <cellStyle name="Header2 4 5 2 5" xfId="21635" xr:uid="{00000000-0005-0000-0000-000046380000}"/>
    <cellStyle name="Header2 4 5 2 6" xfId="21636" xr:uid="{00000000-0005-0000-0000-000047380000}"/>
    <cellStyle name="Header2 4 5 3" xfId="21637" xr:uid="{00000000-0005-0000-0000-000048380000}"/>
    <cellStyle name="Header2 4 5 4" xfId="21638" xr:uid="{00000000-0005-0000-0000-000049380000}"/>
    <cellStyle name="Header2 4 5 5" xfId="21639" xr:uid="{00000000-0005-0000-0000-00004A380000}"/>
    <cellStyle name="Header2 4 5 6" xfId="21640" xr:uid="{00000000-0005-0000-0000-00004B380000}"/>
    <cellStyle name="Header2 4 5 7" xfId="21641" xr:uid="{00000000-0005-0000-0000-00004C380000}"/>
    <cellStyle name="Header2 4 6" xfId="1008" xr:uid="{00000000-0005-0000-0000-00004D380000}"/>
    <cellStyle name="Header2 4 6 2" xfId="10330" xr:uid="{00000000-0005-0000-0000-00004E380000}"/>
    <cellStyle name="Header2 4 6 2 2" xfId="21642" xr:uid="{00000000-0005-0000-0000-00004F380000}"/>
    <cellStyle name="Header2 4 6 2 3" xfId="21643" xr:uid="{00000000-0005-0000-0000-000050380000}"/>
    <cellStyle name="Header2 4 6 2 4" xfId="21644" xr:uid="{00000000-0005-0000-0000-000051380000}"/>
    <cellStyle name="Header2 4 6 2 5" xfId="21645" xr:uid="{00000000-0005-0000-0000-000052380000}"/>
    <cellStyle name="Header2 4 6 2 6" xfId="21646" xr:uid="{00000000-0005-0000-0000-000053380000}"/>
    <cellStyle name="Header2 4 6 3" xfId="21647" xr:uid="{00000000-0005-0000-0000-000054380000}"/>
    <cellStyle name="Header2 4 6 4" xfId="21648" xr:uid="{00000000-0005-0000-0000-000055380000}"/>
    <cellStyle name="Header2 4 6 5" xfId="21649" xr:uid="{00000000-0005-0000-0000-000056380000}"/>
    <cellStyle name="Header2 4 6 6" xfId="21650" xr:uid="{00000000-0005-0000-0000-000057380000}"/>
    <cellStyle name="Header2 4 6 7" xfId="21651" xr:uid="{00000000-0005-0000-0000-000058380000}"/>
    <cellStyle name="Header2 4 7" xfId="1009" xr:uid="{00000000-0005-0000-0000-000059380000}"/>
    <cellStyle name="Header2 4 7 2" xfId="10417" xr:uid="{00000000-0005-0000-0000-00005A380000}"/>
    <cellStyle name="Header2 4 7 2 2" xfId="21652" xr:uid="{00000000-0005-0000-0000-00005B380000}"/>
    <cellStyle name="Header2 4 7 2 3" xfId="21653" xr:uid="{00000000-0005-0000-0000-00005C380000}"/>
    <cellStyle name="Header2 4 7 2 4" xfId="21654" xr:uid="{00000000-0005-0000-0000-00005D380000}"/>
    <cellStyle name="Header2 4 7 2 5" xfId="21655" xr:uid="{00000000-0005-0000-0000-00005E380000}"/>
    <cellStyle name="Header2 4 7 2 6" xfId="21656" xr:uid="{00000000-0005-0000-0000-00005F380000}"/>
    <cellStyle name="Header2 4 7 3" xfId="21657" xr:uid="{00000000-0005-0000-0000-000060380000}"/>
    <cellStyle name="Header2 4 7 4" xfId="21658" xr:uid="{00000000-0005-0000-0000-000061380000}"/>
    <cellStyle name="Header2 4 7 5" xfId="21659" xr:uid="{00000000-0005-0000-0000-000062380000}"/>
    <cellStyle name="Header2 4 7 6" xfId="21660" xr:uid="{00000000-0005-0000-0000-000063380000}"/>
    <cellStyle name="Header2 4 7 7" xfId="21661" xr:uid="{00000000-0005-0000-0000-000064380000}"/>
    <cellStyle name="Header2 4 8" xfId="1010" xr:uid="{00000000-0005-0000-0000-000065380000}"/>
    <cellStyle name="Header2 4 8 2" xfId="10506" xr:uid="{00000000-0005-0000-0000-000066380000}"/>
    <cellStyle name="Header2 4 8 2 2" xfId="21662" xr:uid="{00000000-0005-0000-0000-000067380000}"/>
    <cellStyle name="Header2 4 8 2 3" xfId="21663" xr:uid="{00000000-0005-0000-0000-000068380000}"/>
    <cellStyle name="Header2 4 8 2 4" xfId="21664" xr:uid="{00000000-0005-0000-0000-000069380000}"/>
    <cellStyle name="Header2 4 8 2 5" xfId="21665" xr:uid="{00000000-0005-0000-0000-00006A380000}"/>
    <cellStyle name="Header2 4 8 2 6" xfId="21666" xr:uid="{00000000-0005-0000-0000-00006B380000}"/>
    <cellStyle name="Header2 4 8 3" xfId="21667" xr:uid="{00000000-0005-0000-0000-00006C380000}"/>
    <cellStyle name="Header2 4 8 4" xfId="21668" xr:uid="{00000000-0005-0000-0000-00006D380000}"/>
    <cellStyle name="Header2 4 8 5" xfId="21669" xr:uid="{00000000-0005-0000-0000-00006E380000}"/>
    <cellStyle name="Header2 4 8 6" xfId="21670" xr:uid="{00000000-0005-0000-0000-00006F380000}"/>
    <cellStyle name="Header2 4 8 7" xfId="21671" xr:uid="{00000000-0005-0000-0000-000070380000}"/>
    <cellStyle name="Header2 4 9" xfId="1011" xr:uid="{00000000-0005-0000-0000-000071380000}"/>
    <cellStyle name="Header2 4 9 2" xfId="10588" xr:uid="{00000000-0005-0000-0000-000072380000}"/>
    <cellStyle name="Header2 4 9 2 2" xfId="21672" xr:uid="{00000000-0005-0000-0000-000073380000}"/>
    <cellStyle name="Header2 4 9 2 3" xfId="21673" xr:uid="{00000000-0005-0000-0000-000074380000}"/>
    <cellStyle name="Header2 4 9 2 4" xfId="21674" xr:uid="{00000000-0005-0000-0000-000075380000}"/>
    <cellStyle name="Header2 4 9 2 5" xfId="21675" xr:uid="{00000000-0005-0000-0000-000076380000}"/>
    <cellStyle name="Header2 4 9 2 6" xfId="21676" xr:uid="{00000000-0005-0000-0000-000077380000}"/>
    <cellStyle name="Header2 4 9 3" xfId="21677" xr:uid="{00000000-0005-0000-0000-000078380000}"/>
    <cellStyle name="Header2 4 9 4" xfId="21678" xr:uid="{00000000-0005-0000-0000-000079380000}"/>
    <cellStyle name="Header2 4 9 5" xfId="21679" xr:uid="{00000000-0005-0000-0000-00007A380000}"/>
    <cellStyle name="Header2 4 9 6" xfId="21680" xr:uid="{00000000-0005-0000-0000-00007B380000}"/>
    <cellStyle name="Header2 4 9 7" xfId="21681" xr:uid="{00000000-0005-0000-0000-00007C380000}"/>
    <cellStyle name="Header2 5" xfId="1012" xr:uid="{00000000-0005-0000-0000-00007D380000}"/>
    <cellStyle name="Header2 5 10" xfId="1013" xr:uid="{00000000-0005-0000-0000-00007E380000}"/>
    <cellStyle name="Header2 5 10 2" xfId="10673" xr:uid="{00000000-0005-0000-0000-00007F380000}"/>
    <cellStyle name="Header2 5 10 2 2" xfId="21682" xr:uid="{00000000-0005-0000-0000-000080380000}"/>
    <cellStyle name="Header2 5 10 2 3" xfId="21683" xr:uid="{00000000-0005-0000-0000-000081380000}"/>
    <cellStyle name="Header2 5 10 2 4" xfId="21684" xr:uid="{00000000-0005-0000-0000-000082380000}"/>
    <cellStyle name="Header2 5 10 2 5" xfId="21685" xr:uid="{00000000-0005-0000-0000-000083380000}"/>
    <cellStyle name="Header2 5 10 2 6" xfId="21686" xr:uid="{00000000-0005-0000-0000-000084380000}"/>
    <cellStyle name="Header2 5 10 3" xfId="21687" xr:uid="{00000000-0005-0000-0000-000085380000}"/>
    <cellStyle name="Header2 5 10 4" xfId="21688" xr:uid="{00000000-0005-0000-0000-000086380000}"/>
    <cellStyle name="Header2 5 10 5" xfId="21689" xr:uid="{00000000-0005-0000-0000-000087380000}"/>
    <cellStyle name="Header2 5 10 6" xfId="21690" xr:uid="{00000000-0005-0000-0000-000088380000}"/>
    <cellStyle name="Header2 5 10 7" xfId="21691" xr:uid="{00000000-0005-0000-0000-000089380000}"/>
    <cellStyle name="Header2 5 11" xfId="1014" xr:uid="{00000000-0005-0000-0000-00008A380000}"/>
    <cellStyle name="Header2 5 11 2" xfId="10764" xr:uid="{00000000-0005-0000-0000-00008B380000}"/>
    <cellStyle name="Header2 5 11 2 2" xfId="21692" xr:uid="{00000000-0005-0000-0000-00008C380000}"/>
    <cellStyle name="Header2 5 11 2 3" xfId="21693" xr:uid="{00000000-0005-0000-0000-00008D380000}"/>
    <cellStyle name="Header2 5 11 2 4" xfId="21694" xr:uid="{00000000-0005-0000-0000-00008E380000}"/>
    <cellStyle name="Header2 5 11 2 5" xfId="21695" xr:uid="{00000000-0005-0000-0000-00008F380000}"/>
    <cellStyle name="Header2 5 11 2 6" xfId="21696" xr:uid="{00000000-0005-0000-0000-000090380000}"/>
    <cellStyle name="Header2 5 11 3" xfId="21697" xr:uid="{00000000-0005-0000-0000-000091380000}"/>
    <cellStyle name="Header2 5 11 4" xfId="21698" xr:uid="{00000000-0005-0000-0000-000092380000}"/>
    <cellStyle name="Header2 5 11 5" xfId="21699" xr:uid="{00000000-0005-0000-0000-000093380000}"/>
    <cellStyle name="Header2 5 11 6" xfId="21700" xr:uid="{00000000-0005-0000-0000-000094380000}"/>
    <cellStyle name="Header2 5 11 7" xfId="21701" xr:uid="{00000000-0005-0000-0000-000095380000}"/>
    <cellStyle name="Header2 5 12" xfId="1015" xr:uid="{00000000-0005-0000-0000-000096380000}"/>
    <cellStyle name="Header2 5 12 2" xfId="10851" xr:uid="{00000000-0005-0000-0000-000097380000}"/>
    <cellStyle name="Header2 5 12 2 2" xfId="21702" xr:uid="{00000000-0005-0000-0000-000098380000}"/>
    <cellStyle name="Header2 5 12 2 3" xfId="21703" xr:uid="{00000000-0005-0000-0000-000099380000}"/>
    <cellStyle name="Header2 5 12 2 4" xfId="21704" xr:uid="{00000000-0005-0000-0000-00009A380000}"/>
    <cellStyle name="Header2 5 12 2 5" xfId="21705" xr:uid="{00000000-0005-0000-0000-00009B380000}"/>
    <cellStyle name="Header2 5 12 2 6" xfId="21706" xr:uid="{00000000-0005-0000-0000-00009C380000}"/>
    <cellStyle name="Header2 5 12 3" xfId="21707" xr:uid="{00000000-0005-0000-0000-00009D380000}"/>
    <cellStyle name="Header2 5 12 4" xfId="21708" xr:uid="{00000000-0005-0000-0000-00009E380000}"/>
    <cellStyle name="Header2 5 12 5" xfId="21709" xr:uid="{00000000-0005-0000-0000-00009F380000}"/>
    <cellStyle name="Header2 5 12 6" xfId="21710" xr:uid="{00000000-0005-0000-0000-0000A0380000}"/>
    <cellStyle name="Header2 5 12 7" xfId="21711" xr:uid="{00000000-0005-0000-0000-0000A1380000}"/>
    <cellStyle name="Header2 5 13" xfId="1016" xr:uid="{00000000-0005-0000-0000-0000A2380000}"/>
    <cellStyle name="Header2 5 13 2" xfId="10940" xr:uid="{00000000-0005-0000-0000-0000A3380000}"/>
    <cellStyle name="Header2 5 13 2 2" xfId="21712" xr:uid="{00000000-0005-0000-0000-0000A4380000}"/>
    <cellStyle name="Header2 5 13 2 3" xfId="21713" xr:uid="{00000000-0005-0000-0000-0000A5380000}"/>
    <cellStyle name="Header2 5 13 2 4" xfId="21714" xr:uid="{00000000-0005-0000-0000-0000A6380000}"/>
    <cellStyle name="Header2 5 13 2 5" xfId="21715" xr:uid="{00000000-0005-0000-0000-0000A7380000}"/>
    <cellStyle name="Header2 5 13 2 6" xfId="21716" xr:uid="{00000000-0005-0000-0000-0000A8380000}"/>
    <cellStyle name="Header2 5 13 3" xfId="21717" xr:uid="{00000000-0005-0000-0000-0000A9380000}"/>
    <cellStyle name="Header2 5 13 4" xfId="21718" xr:uid="{00000000-0005-0000-0000-0000AA380000}"/>
    <cellStyle name="Header2 5 13 5" xfId="21719" xr:uid="{00000000-0005-0000-0000-0000AB380000}"/>
    <cellStyle name="Header2 5 13 6" xfId="21720" xr:uid="{00000000-0005-0000-0000-0000AC380000}"/>
    <cellStyle name="Header2 5 13 7" xfId="21721" xr:uid="{00000000-0005-0000-0000-0000AD380000}"/>
    <cellStyle name="Header2 5 14" xfId="1017" xr:uid="{00000000-0005-0000-0000-0000AE380000}"/>
    <cellStyle name="Header2 5 14 2" xfId="11032" xr:uid="{00000000-0005-0000-0000-0000AF380000}"/>
    <cellStyle name="Header2 5 14 2 2" xfId="21722" xr:uid="{00000000-0005-0000-0000-0000B0380000}"/>
    <cellStyle name="Header2 5 14 2 3" xfId="21723" xr:uid="{00000000-0005-0000-0000-0000B1380000}"/>
    <cellStyle name="Header2 5 14 2 4" xfId="21724" xr:uid="{00000000-0005-0000-0000-0000B2380000}"/>
    <cellStyle name="Header2 5 14 2 5" xfId="21725" xr:uid="{00000000-0005-0000-0000-0000B3380000}"/>
    <cellStyle name="Header2 5 14 2 6" xfId="21726" xr:uid="{00000000-0005-0000-0000-0000B4380000}"/>
    <cellStyle name="Header2 5 14 3" xfId="21727" xr:uid="{00000000-0005-0000-0000-0000B5380000}"/>
    <cellStyle name="Header2 5 14 4" xfId="21728" xr:uid="{00000000-0005-0000-0000-0000B6380000}"/>
    <cellStyle name="Header2 5 14 5" xfId="21729" xr:uid="{00000000-0005-0000-0000-0000B7380000}"/>
    <cellStyle name="Header2 5 14 6" xfId="21730" xr:uid="{00000000-0005-0000-0000-0000B8380000}"/>
    <cellStyle name="Header2 5 14 7" xfId="21731" xr:uid="{00000000-0005-0000-0000-0000B9380000}"/>
    <cellStyle name="Header2 5 15" xfId="1018" xr:uid="{00000000-0005-0000-0000-0000BA380000}"/>
    <cellStyle name="Header2 5 15 2" xfId="11115" xr:uid="{00000000-0005-0000-0000-0000BB380000}"/>
    <cellStyle name="Header2 5 15 2 2" xfId="21732" xr:uid="{00000000-0005-0000-0000-0000BC380000}"/>
    <cellStyle name="Header2 5 15 2 3" xfId="21733" xr:uid="{00000000-0005-0000-0000-0000BD380000}"/>
    <cellStyle name="Header2 5 15 2 4" xfId="21734" xr:uid="{00000000-0005-0000-0000-0000BE380000}"/>
    <cellStyle name="Header2 5 15 2 5" xfId="21735" xr:uid="{00000000-0005-0000-0000-0000BF380000}"/>
    <cellStyle name="Header2 5 15 2 6" xfId="21736" xr:uid="{00000000-0005-0000-0000-0000C0380000}"/>
    <cellStyle name="Header2 5 15 3" xfId="21737" xr:uid="{00000000-0005-0000-0000-0000C1380000}"/>
    <cellStyle name="Header2 5 15 4" xfId="21738" xr:uid="{00000000-0005-0000-0000-0000C2380000}"/>
    <cellStyle name="Header2 5 15 5" xfId="21739" xr:uid="{00000000-0005-0000-0000-0000C3380000}"/>
    <cellStyle name="Header2 5 15 6" xfId="21740" xr:uid="{00000000-0005-0000-0000-0000C4380000}"/>
    <cellStyle name="Header2 5 15 7" xfId="21741" xr:uid="{00000000-0005-0000-0000-0000C5380000}"/>
    <cellStyle name="Header2 5 16" xfId="1019" xr:uid="{00000000-0005-0000-0000-0000C6380000}"/>
    <cellStyle name="Header2 5 16 2" xfId="11204" xr:uid="{00000000-0005-0000-0000-0000C7380000}"/>
    <cellStyle name="Header2 5 16 2 2" xfId="21742" xr:uid="{00000000-0005-0000-0000-0000C8380000}"/>
    <cellStyle name="Header2 5 16 2 3" xfId="21743" xr:uid="{00000000-0005-0000-0000-0000C9380000}"/>
    <cellStyle name="Header2 5 16 2 4" xfId="21744" xr:uid="{00000000-0005-0000-0000-0000CA380000}"/>
    <cellStyle name="Header2 5 16 2 5" xfId="21745" xr:uid="{00000000-0005-0000-0000-0000CB380000}"/>
    <cellStyle name="Header2 5 16 2 6" xfId="21746" xr:uid="{00000000-0005-0000-0000-0000CC380000}"/>
    <cellStyle name="Header2 5 16 3" xfId="21747" xr:uid="{00000000-0005-0000-0000-0000CD380000}"/>
    <cellStyle name="Header2 5 16 4" xfId="21748" xr:uid="{00000000-0005-0000-0000-0000CE380000}"/>
    <cellStyle name="Header2 5 16 5" xfId="21749" xr:uid="{00000000-0005-0000-0000-0000CF380000}"/>
    <cellStyle name="Header2 5 16 6" xfId="21750" xr:uid="{00000000-0005-0000-0000-0000D0380000}"/>
    <cellStyle name="Header2 5 16 7" xfId="21751" xr:uid="{00000000-0005-0000-0000-0000D1380000}"/>
    <cellStyle name="Header2 5 17" xfId="1020" xr:uid="{00000000-0005-0000-0000-0000D2380000}"/>
    <cellStyle name="Header2 5 17 2" xfId="11290" xr:uid="{00000000-0005-0000-0000-0000D3380000}"/>
    <cellStyle name="Header2 5 17 2 2" xfId="21752" xr:uid="{00000000-0005-0000-0000-0000D4380000}"/>
    <cellStyle name="Header2 5 17 2 3" xfId="21753" xr:uid="{00000000-0005-0000-0000-0000D5380000}"/>
    <cellStyle name="Header2 5 17 2 4" xfId="21754" xr:uid="{00000000-0005-0000-0000-0000D6380000}"/>
    <cellStyle name="Header2 5 17 2 5" xfId="21755" xr:uid="{00000000-0005-0000-0000-0000D7380000}"/>
    <cellStyle name="Header2 5 17 2 6" xfId="21756" xr:uid="{00000000-0005-0000-0000-0000D8380000}"/>
    <cellStyle name="Header2 5 17 3" xfId="21757" xr:uid="{00000000-0005-0000-0000-0000D9380000}"/>
    <cellStyle name="Header2 5 17 4" xfId="21758" xr:uid="{00000000-0005-0000-0000-0000DA380000}"/>
    <cellStyle name="Header2 5 17 5" xfId="21759" xr:uid="{00000000-0005-0000-0000-0000DB380000}"/>
    <cellStyle name="Header2 5 17 6" xfId="21760" xr:uid="{00000000-0005-0000-0000-0000DC380000}"/>
    <cellStyle name="Header2 5 17 7" xfId="21761" xr:uid="{00000000-0005-0000-0000-0000DD380000}"/>
    <cellStyle name="Header2 5 18" xfId="1021" xr:uid="{00000000-0005-0000-0000-0000DE380000}"/>
    <cellStyle name="Header2 5 18 2" xfId="11377" xr:uid="{00000000-0005-0000-0000-0000DF380000}"/>
    <cellStyle name="Header2 5 18 2 2" xfId="21762" xr:uid="{00000000-0005-0000-0000-0000E0380000}"/>
    <cellStyle name="Header2 5 18 2 3" xfId="21763" xr:uid="{00000000-0005-0000-0000-0000E1380000}"/>
    <cellStyle name="Header2 5 18 2 4" xfId="21764" xr:uid="{00000000-0005-0000-0000-0000E2380000}"/>
    <cellStyle name="Header2 5 18 2 5" xfId="21765" xr:uid="{00000000-0005-0000-0000-0000E3380000}"/>
    <cellStyle name="Header2 5 18 2 6" xfId="21766" xr:uid="{00000000-0005-0000-0000-0000E4380000}"/>
    <cellStyle name="Header2 5 18 3" xfId="21767" xr:uid="{00000000-0005-0000-0000-0000E5380000}"/>
    <cellStyle name="Header2 5 18 4" xfId="21768" xr:uid="{00000000-0005-0000-0000-0000E6380000}"/>
    <cellStyle name="Header2 5 18 5" xfId="21769" xr:uid="{00000000-0005-0000-0000-0000E7380000}"/>
    <cellStyle name="Header2 5 18 6" xfId="21770" xr:uid="{00000000-0005-0000-0000-0000E8380000}"/>
    <cellStyle name="Header2 5 18 7" xfId="21771" xr:uid="{00000000-0005-0000-0000-0000E9380000}"/>
    <cellStyle name="Header2 5 19" xfId="1022" xr:uid="{00000000-0005-0000-0000-0000EA380000}"/>
    <cellStyle name="Header2 5 19 2" xfId="11464" xr:uid="{00000000-0005-0000-0000-0000EB380000}"/>
    <cellStyle name="Header2 5 19 2 2" xfId="21772" xr:uid="{00000000-0005-0000-0000-0000EC380000}"/>
    <cellStyle name="Header2 5 19 2 3" xfId="21773" xr:uid="{00000000-0005-0000-0000-0000ED380000}"/>
    <cellStyle name="Header2 5 19 2 4" xfId="21774" xr:uid="{00000000-0005-0000-0000-0000EE380000}"/>
    <cellStyle name="Header2 5 19 2 5" xfId="21775" xr:uid="{00000000-0005-0000-0000-0000EF380000}"/>
    <cellStyle name="Header2 5 19 2 6" xfId="21776" xr:uid="{00000000-0005-0000-0000-0000F0380000}"/>
    <cellStyle name="Header2 5 19 3" xfId="21777" xr:uid="{00000000-0005-0000-0000-0000F1380000}"/>
    <cellStyle name="Header2 5 19 4" xfId="21778" xr:uid="{00000000-0005-0000-0000-0000F2380000}"/>
    <cellStyle name="Header2 5 19 5" xfId="21779" xr:uid="{00000000-0005-0000-0000-0000F3380000}"/>
    <cellStyle name="Header2 5 19 6" xfId="21780" xr:uid="{00000000-0005-0000-0000-0000F4380000}"/>
    <cellStyle name="Header2 5 19 7" xfId="21781" xr:uid="{00000000-0005-0000-0000-0000F5380000}"/>
    <cellStyle name="Header2 5 2" xfId="1023" xr:uid="{00000000-0005-0000-0000-0000F6380000}"/>
    <cellStyle name="Header2 5 2 2" xfId="9970" xr:uid="{00000000-0005-0000-0000-0000F7380000}"/>
    <cellStyle name="Header2 5 2 2 2" xfId="21782" xr:uid="{00000000-0005-0000-0000-0000F8380000}"/>
    <cellStyle name="Header2 5 2 2 3" xfId="21783" xr:uid="{00000000-0005-0000-0000-0000F9380000}"/>
    <cellStyle name="Header2 5 2 2 4" xfId="21784" xr:uid="{00000000-0005-0000-0000-0000FA380000}"/>
    <cellStyle name="Header2 5 2 2 5" xfId="21785" xr:uid="{00000000-0005-0000-0000-0000FB380000}"/>
    <cellStyle name="Header2 5 2 2 6" xfId="21786" xr:uid="{00000000-0005-0000-0000-0000FC380000}"/>
    <cellStyle name="Header2 5 2 3" xfId="21787" xr:uid="{00000000-0005-0000-0000-0000FD380000}"/>
    <cellStyle name="Header2 5 2 4" xfId="21788" xr:uid="{00000000-0005-0000-0000-0000FE380000}"/>
    <cellStyle name="Header2 5 2 5" xfId="21789" xr:uid="{00000000-0005-0000-0000-0000FF380000}"/>
    <cellStyle name="Header2 5 2 6" xfId="21790" xr:uid="{00000000-0005-0000-0000-000000390000}"/>
    <cellStyle name="Header2 5 2 7" xfId="21791" xr:uid="{00000000-0005-0000-0000-000001390000}"/>
    <cellStyle name="Header2 5 20" xfId="1024" xr:uid="{00000000-0005-0000-0000-000002390000}"/>
    <cellStyle name="Header2 5 20 2" xfId="11552" xr:uid="{00000000-0005-0000-0000-000003390000}"/>
    <cellStyle name="Header2 5 20 2 2" xfId="21792" xr:uid="{00000000-0005-0000-0000-000004390000}"/>
    <cellStyle name="Header2 5 20 2 3" xfId="21793" xr:uid="{00000000-0005-0000-0000-000005390000}"/>
    <cellStyle name="Header2 5 20 2 4" xfId="21794" xr:uid="{00000000-0005-0000-0000-000006390000}"/>
    <cellStyle name="Header2 5 20 2 5" xfId="21795" xr:uid="{00000000-0005-0000-0000-000007390000}"/>
    <cellStyle name="Header2 5 20 2 6" xfId="21796" xr:uid="{00000000-0005-0000-0000-000008390000}"/>
    <cellStyle name="Header2 5 20 3" xfId="21797" xr:uid="{00000000-0005-0000-0000-000009390000}"/>
    <cellStyle name="Header2 5 20 4" xfId="21798" xr:uid="{00000000-0005-0000-0000-00000A390000}"/>
    <cellStyle name="Header2 5 20 5" xfId="21799" xr:uid="{00000000-0005-0000-0000-00000B390000}"/>
    <cellStyle name="Header2 5 20 6" xfId="21800" xr:uid="{00000000-0005-0000-0000-00000C390000}"/>
    <cellStyle name="Header2 5 20 7" xfId="21801" xr:uid="{00000000-0005-0000-0000-00000D390000}"/>
    <cellStyle name="Header2 5 21" xfId="1025" xr:uid="{00000000-0005-0000-0000-00000E390000}"/>
    <cellStyle name="Header2 5 21 2" xfId="11638" xr:uid="{00000000-0005-0000-0000-00000F390000}"/>
    <cellStyle name="Header2 5 21 2 2" xfId="21802" xr:uid="{00000000-0005-0000-0000-000010390000}"/>
    <cellStyle name="Header2 5 21 2 3" xfId="21803" xr:uid="{00000000-0005-0000-0000-000011390000}"/>
    <cellStyle name="Header2 5 21 2 4" xfId="21804" xr:uid="{00000000-0005-0000-0000-000012390000}"/>
    <cellStyle name="Header2 5 21 2 5" xfId="21805" xr:uid="{00000000-0005-0000-0000-000013390000}"/>
    <cellStyle name="Header2 5 21 2 6" xfId="21806" xr:uid="{00000000-0005-0000-0000-000014390000}"/>
    <cellStyle name="Header2 5 21 3" xfId="21807" xr:uid="{00000000-0005-0000-0000-000015390000}"/>
    <cellStyle name="Header2 5 21 4" xfId="21808" xr:uid="{00000000-0005-0000-0000-000016390000}"/>
    <cellStyle name="Header2 5 21 5" xfId="21809" xr:uid="{00000000-0005-0000-0000-000017390000}"/>
    <cellStyle name="Header2 5 21 6" xfId="21810" xr:uid="{00000000-0005-0000-0000-000018390000}"/>
    <cellStyle name="Header2 5 21 7" xfId="21811" xr:uid="{00000000-0005-0000-0000-000019390000}"/>
    <cellStyle name="Header2 5 22" xfId="1026" xr:uid="{00000000-0005-0000-0000-00001A390000}"/>
    <cellStyle name="Header2 5 22 2" xfId="11721" xr:uid="{00000000-0005-0000-0000-00001B390000}"/>
    <cellStyle name="Header2 5 22 2 2" xfId="21812" xr:uid="{00000000-0005-0000-0000-00001C390000}"/>
    <cellStyle name="Header2 5 22 2 3" xfId="21813" xr:uid="{00000000-0005-0000-0000-00001D390000}"/>
    <cellStyle name="Header2 5 22 2 4" xfId="21814" xr:uid="{00000000-0005-0000-0000-00001E390000}"/>
    <cellStyle name="Header2 5 22 2 5" xfId="21815" xr:uid="{00000000-0005-0000-0000-00001F390000}"/>
    <cellStyle name="Header2 5 22 2 6" xfId="21816" xr:uid="{00000000-0005-0000-0000-000020390000}"/>
    <cellStyle name="Header2 5 22 3" xfId="21817" xr:uid="{00000000-0005-0000-0000-000021390000}"/>
    <cellStyle name="Header2 5 22 4" xfId="21818" xr:uid="{00000000-0005-0000-0000-000022390000}"/>
    <cellStyle name="Header2 5 22 5" xfId="21819" xr:uid="{00000000-0005-0000-0000-000023390000}"/>
    <cellStyle name="Header2 5 22 6" xfId="21820" xr:uid="{00000000-0005-0000-0000-000024390000}"/>
    <cellStyle name="Header2 5 22 7" xfId="21821" xr:uid="{00000000-0005-0000-0000-000025390000}"/>
    <cellStyle name="Header2 5 23" xfId="1027" xr:uid="{00000000-0005-0000-0000-000026390000}"/>
    <cellStyle name="Header2 5 23 2" xfId="11803" xr:uid="{00000000-0005-0000-0000-000027390000}"/>
    <cellStyle name="Header2 5 23 2 2" xfId="21822" xr:uid="{00000000-0005-0000-0000-000028390000}"/>
    <cellStyle name="Header2 5 23 2 3" xfId="21823" xr:uid="{00000000-0005-0000-0000-000029390000}"/>
    <cellStyle name="Header2 5 23 2 4" xfId="21824" xr:uid="{00000000-0005-0000-0000-00002A390000}"/>
    <cellStyle name="Header2 5 23 2 5" xfId="21825" xr:uid="{00000000-0005-0000-0000-00002B390000}"/>
    <cellStyle name="Header2 5 23 2 6" xfId="21826" xr:uid="{00000000-0005-0000-0000-00002C390000}"/>
    <cellStyle name="Header2 5 23 3" xfId="21827" xr:uid="{00000000-0005-0000-0000-00002D390000}"/>
    <cellStyle name="Header2 5 23 4" xfId="21828" xr:uid="{00000000-0005-0000-0000-00002E390000}"/>
    <cellStyle name="Header2 5 23 5" xfId="21829" xr:uid="{00000000-0005-0000-0000-00002F390000}"/>
    <cellStyle name="Header2 5 23 6" xfId="21830" xr:uid="{00000000-0005-0000-0000-000030390000}"/>
    <cellStyle name="Header2 5 23 7" xfId="21831" xr:uid="{00000000-0005-0000-0000-000031390000}"/>
    <cellStyle name="Header2 5 24" xfId="1028" xr:uid="{00000000-0005-0000-0000-000032390000}"/>
    <cellStyle name="Header2 5 24 2" xfId="11887" xr:uid="{00000000-0005-0000-0000-000033390000}"/>
    <cellStyle name="Header2 5 24 2 2" xfId="21832" xr:uid="{00000000-0005-0000-0000-000034390000}"/>
    <cellStyle name="Header2 5 24 2 3" xfId="21833" xr:uid="{00000000-0005-0000-0000-000035390000}"/>
    <cellStyle name="Header2 5 24 2 4" xfId="21834" xr:uid="{00000000-0005-0000-0000-000036390000}"/>
    <cellStyle name="Header2 5 24 2 5" xfId="21835" xr:uid="{00000000-0005-0000-0000-000037390000}"/>
    <cellStyle name="Header2 5 24 2 6" xfId="21836" xr:uid="{00000000-0005-0000-0000-000038390000}"/>
    <cellStyle name="Header2 5 24 3" xfId="21837" xr:uid="{00000000-0005-0000-0000-000039390000}"/>
    <cellStyle name="Header2 5 24 4" xfId="21838" xr:uid="{00000000-0005-0000-0000-00003A390000}"/>
    <cellStyle name="Header2 5 24 5" xfId="21839" xr:uid="{00000000-0005-0000-0000-00003B390000}"/>
    <cellStyle name="Header2 5 24 6" xfId="21840" xr:uid="{00000000-0005-0000-0000-00003C390000}"/>
    <cellStyle name="Header2 5 24 7" xfId="21841" xr:uid="{00000000-0005-0000-0000-00003D390000}"/>
    <cellStyle name="Header2 5 25" xfId="1029" xr:uid="{00000000-0005-0000-0000-00003E390000}"/>
    <cellStyle name="Header2 5 25 2" xfId="11971" xr:uid="{00000000-0005-0000-0000-00003F390000}"/>
    <cellStyle name="Header2 5 25 2 2" xfId="21842" xr:uid="{00000000-0005-0000-0000-000040390000}"/>
    <cellStyle name="Header2 5 25 2 3" xfId="21843" xr:uid="{00000000-0005-0000-0000-000041390000}"/>
    <cellStyle name="Header2 5 25 2 4" xfId="21844" xr:uid="{00000000-0005-0000-0000-000042390000}"/>
    <cellStyle name="Header2 5 25 2 5" xfId="21845" xr:uid="{00000000-0005-0000-0000-000043390000}"/>
    <cellStyle name="Header2 5 25 2 6" xfId="21846" xr:uid="{00000000-0005-0000-0000-000044390000}"/>
    <cellStyle name="Header2 5 25 3" xfId="21847" xr:uid="{00000000-0005-0000-0000-000045390000}"/>
    <cellStyle name="Header2 5 25 4" xfId="21848" xr:uid="{00000000-0005-0000-0000-000046390000}"/>
    <cellStyle name="Header2 5 25 5" xfId="21849" xr:uid="{00000000-0005-0000-0000-000047390000}"/>
    <cellStyle name="Header2 5 25 6" xfId="21850" xr:uid="{00000000-0005-0000-0000-000048390000}"/>
    <cellStyle name="Header2 5 25 7" xfId="21851" xr:uid="{00000000-0005-0000-0000-000049390000}"/>
    <cellStyle name="Header2 5 26" xfId="1030" xr:uid="{00000000-0005-0000-0000-00004A390000}"/>
    <cellStyle name="Header2 5 26 2" xfId="12054" xr:uid="{00000000-0005-0000-0000-00004B390000}"/>
    <cellStyle name="Header2 5 26 2 2" xfId="21852" xr:uid="{00000000-0005-0000-0000-00004C390000}"/>
    <cellStyle name="Header2 5 26 2 3" xfId="21853" xr:uid="{00000000-0005-0000-0000-00004D390000}"/>
    <cellStyle name="Header2 5 26 2 4" xfId="21854" xr:uid="{00000000-0005-0000-0000-00004E390000}"/>
    <cellStyle name="Header2 5 26 2 5" xfId="21855" xr:uid="{00000000-0005-0000-0000-00004F390000}"/>
    <cellStyle name="Header2 5 26 2 6" xfId="21856" xr:uid="{00000000-0005-0000-0000-000050390000}"/>
    <cellStyle name="Header2 5 26 3" xfId="21857" xr:uid="{00000000-0005-0000-0000-000051390000}"/>
    <cellStyle name="Header2 5 26 4" xfId="21858" xr:uid="{00000000-0005-0000-0000-000052390000}"/>
    <cellStyle name="Header2 5 26 5" xfId="21859" xr:uid="{00000000-0005-0000-0000-000053390000}"/>
    <cellStyle name="Header2 5 26 6" xfId="21860" xr:uid="{00000000-0005-0000-0000-000054390000}"/>
    <cellStyle name="Header2 5 26 7" xfId="21861" xr:uid="{00000000-0005-0000-0000-000055390000}"/>
    <cellStyle name="Header2 5 27" xfId="1031" xr:uid="{00000000-0005-0000-0000-000056390000}"/>
    <cellStyle name="Header2 5 27 2" xfId="12137" xr:uid="{00000000-0005-0000-0000-000057390000}"/>
    <cellStyle name="Header2 5 27 2 2" xfId="21862" xr:uid="{00000000-0005-0000-0000-000058390000}"/>
    <cellStyle name="Header2 5 27 2 3" xfId="21863" xr:uid="{00000000-0005-0000-0000-000059390000}"/>
    <cellStyle name="Header2 5 27 2 4" xfId="21864" xr:uid="{00000000-0005-0000-0000-00005A390000}"/>
    <cellStyle name="Header2 5 27 2 5" xfId="21865" xr:uid="{00000000-0005-0000-0000-00005B390000}"/>
    <cellStyle name="Header2 5 27 2 6" xfId="21866" xr:uid="{00000000-0005-0000-0000-00005C390000}"/>
    <cellStyle name="Header2 5 27 3" xfId="21867" xr:uid="{00000000-0005-0000-0000-00005D390000}"/>
    <cellStyle name="Header2 5 27 4" xfId="21868" xr:uid="{00000000-0005-0000-0000-00005E390000}"/>
    <cellStyle name="Header2 5 27 5" xfId="21869" xr:uid="{00000000-0005-0000-0000-00005F390000}"/>
    <cellStyle name="Header2 5 27 6" xfId="21870" xr:uid="{00000000-0005-0000-0000-000060390000}"/>
    <cellStyle name="Header2 5 27 7" xfId="21871" xr:uid="{00000000-0005-0000-0000-000061390000}"/>
    <cellStyle name="Header2 5 28" xfId="1032" xr:uid="{00000000-0005-0000-0000-000062390000}"/>
    <cellStyle name="Header2 5 28 2" xfId="12216" xr:uid="{00000000-0005-0000-0000-000063390000}"/>
    <cellStyle name="Header2 5 28 2 2" xfId="21872" xr:uid="{00000000-0005-0000-0000-000064390000}"/>
    <cellStyle name="Header2 5 28 2 3" xfId="21873" xr:uid="{00000000-0005-0000-0000-000065390000}"/>
    <cellStyle name="Header2 5 28 2 4" xfId="21874" xr:uid="{00000000-0005-0000-0000-000066390000}"/>
    <cellStyle name="Header2 5 28 2 5" xfId="21875" xr:uid="{00000000-0005-0000-0000-000067390000}"/>
    <cellStyle name="Header2 5 28 2 6" xfId="21876" xr:uid="{00000000-0005-0000-0000-000068390000}"/>
    <cellStyle name="Header2 5 28 3" xfId="21877" xr:uid="{00000000-0005-0000-0000-000069390000}"/>
    <cellStyle name="Header2 5 28 4" xfId="21878" xr:uid="{00000000-0005-0000-0000-00006A390000}"/>
    <cellStyle name="Header2 5 28 5" xfId="21879" xr:uid="{00000000-0005-0000-0000-00006B390000}"/>
    <cellStyle name="Header2 5 28 6" xfId="21880" xr:uid="{00000000-0005-0000-0000-00006C390000}"/>
    <cellStyle name="Header2 5 28 7" xfId="21881" xr:uid="{00000000-0005-0000-0000-00006D390000}"/>
    <cellStyle name="Header2 5 29" xfId="1033" xr:uid="{00000000-0005-0000-0000-00006E390000}"/>
    <cellStyle name="Header2 5 29 2" xfId="12295" xr:uid="{00000000-0005-0000-0000-00006F390000}"/>
    <cellStyle name="Header2 5 29 2 2" xfId="21882" xr:uid="{00000000-0005-0000-0000-000070390000}"/>
    <cellStyle name="Header2 5 29 2 3" xfId="21883" xr:uid="{00000000-0005-0000-0000-000071390000}"/>
    <cellStyle name="Header2 5 29 2 4" xfId="21884" xr:uid="{00000000-0005-0000-0000-000072390000}"/>
    <cellStyle name="Header2 5 29 2 5" xfId="21885" xr:uid="{00000000-0005-0000-0000-000073390000}"/>
    <cellStyle name="Header2 5 29 2 6" xfId="21886" xr:uid="{00000000-0005-0000-0000-000074390000}"/>
    <cellStyle name="Header2 5 29 3" xfId="21887" xr:uid="{00000000-0005-0000-0000-000075390000}"/>
    <cellStyle name="Header2 5 29 4" xfId="21888" xr:uid="{00000000-0005-0000-0000-000076390000}"/>
    <cellStyle name="Header2 5 29 5" xfId="21889" xr:uid="{00000000-0005-0000-0000-000077390000}"/>
    <cellStyle name="Header2 5 29 6" xfId="21890" xr:uid="{00000000-0005-0000-0000-000078390000}"/>
    <cellStyle name="Header2 5 29 7" xfId="21891" xr:uid="{00000000-0005-0000-0000-000079390000}"/>
    <cellStyle name="Header2 5 3" xfId="1034" xr:uid="{00000000-0005-0000-0000-00007A390000}"/>
    <cellStyle name="Header2 5 3 2" xfId="10061" xr:uid="{00000000-0005-0000-0000-00007B390000}"/>
    <cellStyle name="Header2 5 3 2 2" xfId="21892" xr:uid="{00000000-0005-0000-0000-00007C390000}"/>
    <cellStyle name="Header2 5 3 2 3" xfId="21893" xr:uid="{00000000-0005-0000-0000-00007D390000}"/>
    <cellStyle name="Header2 5 3 2 4" xfId="21894" xr:uid="{00000000-0005-0000-0000-00007E390000}"/>
    <cellStyle name="Header2 5 3 2 5" xfId="21895" xr:uid="{00000000-0005-0000-0000-00007F390000}"/>
    <cellStyle name="Header2 5 3 2 6" xfId="21896" xr:uid="{00000000-0005-0000-0000-000080390000}"/>
    <cellStyle name="Header2 5 3 3" xfId="21897" xr:uid="{00000000-0005-0000-0000-000081390000}"/>
    <cellStyle name="Header2 5 3 4" xfId="21898" xr:uid="{00000000-0005-0000-0000-000082390000}"/>
    <cellStyle name="Header2 5 3 5" xfId="21899" xr:uid="{00000000-0005-0000-0000-000083390000}"/>
    <cellStyle name="Header2 5 3 6" xfId="21900" xr:uid="{00000000-0005-0000-0000-000084390000}"/>
    <cellStyle name="Header2 5 3 7" xfId="21901" xr:uid="{00000000-0005-0000-0000-000085390000}"/>
    <cellStyle name="Header2 5 30" xfId="1035" xr:uid="{00000000-0005-0000-0000-000086390000}"/>
    <cellStyle name="Header2 5 30 2" xfId="12374" xr:uid="{00000000-0005-0000-0000-000087390000}"/>
    <cellStyle name="Header2 5 30 2 2" xfId="21902" xr:uid="{00000000-0005-0000-0000-000088390000}"/>
    <cellStyle name="Header2 5 30 2 3" xfId="21903" xr:uid="{00000000-0005-0000-0000-000089390000}"/>
    <cellStyle name="Header2 5 30 2 4" xfId="21904" xr:uid="{00000000-0005-0000-0000-00008A390000}"/>
    <cellStyle name="Header2 5 30 2 5" xfId="21905" xr:uid="{00000000-0005-0000-0000-00008B390000}"/>
    <cellStyle name="Header2 5 30 2 6" xfId="21906" xr:uid="{00000000-0005-0000-0000-00008C390000}"/>
    <cellStyle name="Header2 5 30 3" xfId="21907" xr:uid="{00000000-0005-0000-0000-00008D390000}"/>
    <cellStyle name="Header2 5 30 4" xfId="21908" xr:uid="{00000000-0005-0000-0000-00008E390000}"/>
    <cellStyle name="Header2 5 30 5" xfId="21909" xr:uid="{00000000-0005-0000-0000-00008F390000}"/>
    <cellStyle name="Header2 5 30 6" xfId="21910" xr:uid="{00000000-0005-0000-0000-000090390000}"/>
    <cellStyle name="Header2 5 30 7" xfId="21911" xr:uid="{00000000-0005-0000-0000-000091390000}"/>
    <cellStyle name="Header2 5 31" xfId="1036" xr:uid="{00000000-0005-0000-0000-000092390000}"/>
    <cellStyle name="Header2 5 31 2" xfId="12453" xr:uid="{00000000-0005-0000-0000-000093390000}"/>
    <cellStyle name="Header2 5 31 2 2" xfId="21912" xr:uid="{00000000-0005-0000-0000-000094390000}"/>
    <cellStyle name="Header2 5 31 2 3" xfId="21913" xr:uid="{00000000-0005-0000-0000-000095390000}"/>
    <cellStyle name="Header2 5 31 2 4" xfId="21914" xr:uid="{00000000-0005-0000-0000-000096390000}"/>
    <cellStyle name="Header2 5 31 2 5" xfId="21915" xr:uid="{00000000-0005-0000-0000-000097390000}"/>
    <cellStyle name="Header2 5 31 2 6" xfId="21916" xr:uid="{00000000-0005-0000-0000-000098390000}"/>
    <cellStyle name="Header2 5 31 3" xfId="21917" xr:uid="{00000000-0005-0000-0000-000099390000}"/>
    <cellStyle name="Header2 5 31 4" xfId="21918" xr:uid="{00000000-0005-0000-0000-00009A390000}"/>
    <cellStyle name="Header2 5 31 5" xfId="21919" xr:uid="{00000000-0005-0000-0000-00009B390000}"/>
    <cellStyle name="Header2 5 31 6" xfId="21920" xr:uid="{00000000-0005-0000-0000-00009C390000}"/>
    <cellStyle name="Header2 5 31 7" xfId="21921" xr:uid="{00000000-0005-0000-0000-00009D390000}"/>
    <cellStyle name="Header2 5 32" xfId="1037" xr:uid="{00000000-0005-0000-0000-00009E390000}"/>
    <cellStyle name="Header2 5 32 2" xfId="12532" xr:uid="{00000000-0005-0000-0000-00009F390000}"/>
    <cellStyle name="Header2 5 32 2 2" xfId="21922" xr:uid="{00000000-0005-0000-0000-0000A0390000}"/>
    <cellStyle name="Header2 5 32 2 3" xfId="21923" xr:uid="{00000000-0005-0000-0000-0000A1390000}"/>
    <cellStyle name="Header2 5 32 2 4" xfId="21924" xr:uid="{00000000-0005-0000-0000-0000A2390000}"/>
    <cellStyle name="Header2 5 32 2 5" xfId="21925" xr:uid="{00000000-0005-0000-0000-0000A3390000}"/>
    <cellStyle name="Header2 5 32 2 6" xfId="21926" xr:uid="{00000000-0005-0000-0000-0000A4390000}"/>
    <cellStyle name="Header2 5 32 3" xfId="21927" xr:uid="{00000000-0005-0000-0000-0000A5390000}"/>
    <cellStyle name="Header2 5 32 4" xfId="21928" xr:uid="{00000000-0005-0000-0000-0000A6390000}"/>
    <cellStyle name="Header2 5 32 5" xfId="21929" xr:uid="{00000000-0005-0000-0000-0000A7390000}"/>
    <cellStyle name="Header2 5 32 6" xfId="21930" xr:uid="{00000000-0005-0000-0000-0000A8390000}"/>
    <cellStyle name="Header2 5 32 7" xfId="21931" xr:uid="{00000000-0005-0000-0000-0000A9390000}"/>
    <cellStyle name="Header2 5 33" xfId="1038" xr:uid="{00000000-0005-0000-0000-0000AA390000}"/>
    <cellStyle name="Header2 5 33 2" xfId="12611" xr:uid="{00000000-0005-0000-0000-0000AB390000}"/>
    <cellStyle name="Header2 5 33 2 2" xfId="21932" xr:uid="{00000000-0005-0000-0000-0000AC390000}"/>
    <cellStyle name="Header2 5 33 2 3" xfId="21933" xr:uid="{00000000-0005-0000-0000-0000AD390000}"/>
    <cellStyle name="Header2 5 33 2 4" xfId="21934" xr:uid="{00000000-0005-0000-0000-0000AE390000}"/>
    <cellStyle name="Header2 5 33 2 5" xfId="21935" xr:uid="{00000000-0005-0000-0000-0000AF390000}"/>
    <cellStyle name="Header2 5 33 2 6" xfId="21936" xr:uid="{00000000-0005-0000-0000-0000B0390000}"/>
    <cellStyle name="Header2 5 33 3" xfId="21937" xr:uid="{00000000-0005-0000-0000-0000B1390000}"/>
    <cellStyle name="Header2 5 33 4" xfId="21938" xr:uid="{00000000-0005-0000-0000-0000B2390000}"/>
    <cellStyle name="Header2 5 33 5" xfId="21939" xr:uid="{00000000-0005-0000-0000-0000B3390000}"/>
    <cellStyle name="Header2 5 33 6" xfId="21940" xr:uid="{00000000-0005-0000-0000-0000B4390000}"/>
    <cellStyle name="Header2 5 33 7" xfId="21941" xr:uid="{00000000-0005-0000-0000-0000B5390000}"/>
    <cellStyle name="Header2 5 34" xfId="1039" xr:uid="{00000000-0005-0000-0000-0000B6390000}"/>
    <cellStyle name="Header2 5 34 2" xfId="12695" xr:uid="{00000000-0005-0000-0000-0000B7390000}"/>
    <cellStyle name="Header2 5 34 2 2" xfId="21942" xr:uid="{00000000-0005-0000-0000-0000B8390000}"/>
    <cellStyle name="Header2 5 34 2 3" xfId="21943" xr:uid="{00000000-0005-0000-0000-0000B9390000}"/>
    <cellStyle name="Header2 5 34 2 4" xfId="21944" xr:uid="{00000000-0005-0000-0000-0000BA390000}"/>
    <cellStyle name="Header2 5 34 2 5" xfId="21945" xr:uid="{00000000-0005-0000-0000-0000BB390000}"/>
    <cellStyle name="Header2 5 34 2 6" xfId="21946" xr:uid="{00000000-0005-0000-0000-0000BC390000}"/>
    <cellStyle name="Header2 5 34 3" xfId="21947" xr:uid="{00000000-0005-0000-0000-0000BD390000}"/>
    <cellStyle name="Header2 5 34 4" xfId="21948" xr:uid="{00000000-0005-0000-0000-0000BE390000}"/>
    <cellStyle name="Header2 5 34 5" xfId="21949" xr:uid="{00000000-0005-0000-0000-0000BF390000}"/>
    <cellStyle name="Header2 5 35" xfId="9759" xr:uid="{00000000-0005-0000-0000-0000C0390000}"/>
    <cellStyle name="Header2 5 35 2" xfId="21950" xr:uid="{00000000-0005-0000-0000-0000C1390000}"/>
    <cellStyle name="Header2 5 35 3" xfId="21951" xr:uid="{00000000-0005-0000-0000-0000C2390000}"/>
    <cellStyle name="Header2 5 35 4" xfId="21952" xr:uid="{00000000-0005-0000-0000-0000C3390000}"/>
    <cellStyle name="Header2 5 35 5" xfId="21953" xr:uid="{00000000-0005-0000-0000-0000C4390000}"/>
    <cellStyle name="Header2 5 35 6" xfId="21954" xr:uid="{00000000-0005-0000-0000-0000C5390000}"/>
    <cellStyle name="Header2 5 36" xfId="21955" xr:uid="{00000000-0005-0000-0000-0000C6390000}"/>
    <cellStyle name="Header2 5 37" xfId="21956" xr:uid="{00000000-0005-0000-0000-0000C7390000}"/>
    <cellStyle name="Header2 5 38" xfId="21957" xr:uid="{00000000-0005-0000-0000-0000C8390000}"/>
    <cellStyle name="Header2 5 4" xfId="1040" xr:uid="{00000000-0005-0000-0000-0000C9390000}"/>
    <cellStyle name="Header2 5 4 2" xfId="10152" xr:uid="{00000000-0005-0000-0000-0000CA390000}"/>
    <cellStyle name="Header2 5 4 2 2" xfId="21958" xr:uid="{00000000-0005-0000-0000-0000CB390000}"/>
    <cellStyle name="Header2 5 4 2 3" xfId="21959" xr:uid="{00000000-0005-0000-0000-0000CC390000}"/>
    <cellStyle name="Header2 5 4 2 4" xfId="21960" xr:uid="{00000000-0005-0000-0000-0000CD390000}"/>
    <cellStyle name="Header2 5 4 2 5" xfId="21961" xr:uid="{00000000-0005-0000-0000-0000CE390000}"/>
    <cellStyle name="Header2 5 4 2 6" xfId="21962" xr:uid="{00000000-0005-0000-0000-0000CF390000}"/>
    <cellStyle name="Header2 5 4 3" xfId="21963" xr:uid="{00000000-0005-0000-0000-0000D0390000}"/>
    <cellStyle name="Header2 5 4 4" xfId="21964" xr:uid="{00000000-0005-0000-0000-0000D1390000}"/>
    <cellStyle name="Header2 5 4 5" xfId="21965" xr:uid="{00000000-0005-0000-0000-0000D2390000}"/>
    <cellStyle name="Header2 5 4 6" xfId="21966" xr:uid="{00000000-0005-0000-0000-0000D3390000}"/>
    <cellStyle name="Header2 5 4 7" xfId="21967" xr:uid="{00000000-0005-0000-0000-0000D4390000}"/>
    <cellStyle name="Header2 5 5" xfId="1041" xr:uid="{00000000-0005-0000-0000-0000D5390000}"/>
    <cellStyle name="Header2 5 5 2" xfId="10240" xr:uid="{00000000-0005-0000-0000-0000D6390000}"/>
    <cellStyle name="Header2 5 5 2 2" xfId="21968" xr:uid="{00000000-0005-0000-0000-0000D7390000}"/>
    <cellStyle name="Header2 5 5 2 3" xfId="21969" xr:uid="{00000000-0005-0000-0000-0000D8390000}"/>
    <cellStyle name="Header2 5 5 2 4" xfId="21970" xr:uid="{00000000-0005-0000-0000-0000D9390000}"/>
    <cellStyle name="Header2 5 5 2 5" xfId="21971" xr:uid="{00000000-0005-0000-0000-0000DA390000}"/>
    <cellStyle name="Header2 5 5 2 6" xfId="21972" xr:uid="{00000000-0005-0000-0000-0000DB390000}"/>
    <cellStyle name="Header2 5 5 3" xfId="21973" xr:uid="{00000000-0005-0000-0000-0000DC390000}"/>
    <cellStyle name="Header2 5 5 4" xfId="21974" xr:uid="{00000000-0005-0000-0000-0000DD390000}"/>
    <cellStyle name="Header2 5 5 5" xfId="21975" xr:uid="{00000000-0005-0000-0000-0000DE390000}"/>
    <cellStyle name="Header2 5 5 6" xfId="21976" xr:uid="{00000000-0005-0000-0000-0000DF390000}"/>
    <cellStyle name="Header2 5 5 7" xfId="21977" xr:uid="{00000000-0005-0000-0000-0000E0390000}"/>
    <cellStyle name="Header2 5 6" xfId="1042" xr:uid="{00000000-0005-0000-0000-0000E1390000}"/>
    <cellStyle name="Header2 5 6 2" xfId="10325" xr:uid="{00000000-0005-0000-0000-0000E2390000}"/>
    <cellStyle name="Header2 5 6 2 2" xfId="21978" xr:uid="{00000000-0005-0000-0000-0000E3390000}"/>
    <cellStyle name="Header2 5 6 2 3" xfId="21979" xr:uid="{00000000-0005-0000-0000-0000E4390000}"/>
    <cellStyle name="Header2 5 6 2 4" xfId="21980" xr:uid="{00000000-0005-0000-0000-0000E5390000}"/>
    <cellStyle name="Header2 5 6 2 5" xfId="21981" xr:uid="{00000000-0005-0000-0000-0000E6390000}"/>
    <cellStyle name="Header2 5 6 2 6" xfId="21982" xr:uid="{00000000-0005-0000-0000-0000E7390000}"/>
    <cellStyle name="Header2 5 6 3" xfId="21983" xr:uid="{00000000-0005-0000-0000-0000E8390000}"/>
    <cellStyle name="Header2 5 6 4" xfId="21984" xr:uid="{00000000-0005-0000-0000-0000E9390000}"/>
    <cellStyle name="Header2 5 6 5" xfId="21985" xr:uid="{00000000-0005-0000-0000-0000EA390000}"/>
    <cellStyle name="Header2 5 6 6" xfId="21986" xr:uid="{00000000-0005-0000-0000-0000EB390000}"/>
    <cellStyle name="Header2 5 6 7" xfId="21987" xr:uid="{00000000-0005-0000-0000-0000EC390000}"/>
    <cellStyle name="Header2 5 7" xfId="1043" xr:uid="{00000000-0005-0000-0000-0000ED390000}"/>
    <cellStyle name="Header2 5 7 2" xfId="10412" xr:uid="{00000000-0005-0000-0000-0000EE390000}"/>
    <cellStyle name="Header2 5 7 2 2" xfId="21988" xr:uid="{00000000-0005-0000-0000-0000EF390000}"/>
    <cellStyle name="Header2 5 7 2 3" xfId="21989" xr:uid="{00000000-0005-0000-0000-0000F0390000}"/>
    <cellStyle name="Header2 5 7 2 4" xfId="21990" xr:uid="{00000000-0005-0000-0000-0000F1390000}"/>
    <cellStyle name="Header2 5 7 2 5" xfId="21991" xr:uid="{00000000-0005-0000-0000-0000F2390000}"/>
    <cellStyle name="Header2 5 7 2 6" xfId="21992" xr:uid="{00000000-0005-0000-0000-0000F3390000}"/>
    <cellStyle name="Header2 5 7 3" xfId="21993" xr:uid="{00000000-0005-0000-0000-0000F4390000}"/>
    <cellStyle name="Header2 5 7 4" xfId="21994" xr:uid="{00000000-0005-0000-0000-0000F5390000}"/>
    <cellStyle name="Header2 5 7 5" xfId="21995" xr:uid="{00000000-0005-0000-0000-0000F6390000}"/>
    <cellStyle name="Header2 5 7 6" xfId="21996" xr:uid="{00000000-0005-0000-0000-0000F7390000}"/>
    <cellStyle name="Header2 5 7 7" xfId="21997" xr:uid="{00000000-0005-0000-0000-0000F8390000}"/>
    <cellStyle name="Header2 5 8" xfId="1044" xr:uid="{00000000-0005-0000-0000-0000F9390000}"/>
    <cellStyle name="Header2 5 8 2" xfId="10501" xr:uid="{00000000-0005-0000-0000-0000FA390000}"/>
    <cellStyle name="Header2 5 8 2 2" xfId="21998" xr:uid="{00000000-0005-0000-0000-0000FB390000}"/>
    <cellStyle name="Header2 5 8 2 3" xfId="21999" xr:uid="{00000000-0005-0000-0000-0000FC390000}"/>
    <cellStyle name="Header2 5 8 2 4" xfId="22000" xr:uid="{00000000-0005-0000-0000-0000FD390000}"/>
    <cellStyle name="Header2 5 8 2 5" xfId="22001" xr:uid="{00000000-0005-0000-0000-0000FE390000}"/>
    <cellStyle name="Header2 5 8 2 6" xfId="22002" xr:uid="{00000000-0005-0000-0000-0000FF390000}"/>
    <cellStyle name="Header2 5 8 3" xfId="22003" xr:uid="{00000000-0005-0000-0000-0000003A0000}"/>
    <cellStyle name="Header2 5 8 4" xfId="22004" xr:uid="{00000000-0005-0000-0000-0000013A0000}"/>
    <cellStyle name="Header2 5 8 5" xfId="22005" xr:uid="{00000000-0005-0000-0000-0000023A0000}"/>
    <cellStyle name="Header2 5 8 6" xfId="22006" xr:uid="{00000000-0005-0000-0000-0000033A0000}"/>
    <cellStyle name="Header2 5 8 7" xfId="22007" xr:uid="{00000000-0005-0000-0000-0000043A0000}"/>
    <cellStyle name="Header2 5 9" xfId="1045" xr:uid="{00000000-0005-0000-0000-0000053A0000}"/>
    <cellStyle name="Header2 5 9 2" xfId="10583" xr:uid="{00000000-0005-0000-0000-0000063A0000}"/>
    <cellStyle name="Header2 5 9 2 2" xfId="22008" xr:uid="{00000000-0005-0000-0000-0000073A0000}"/>
    <cellStyle name="Header2 5 9 2 3" xfId="22009" xr:uid="{00000000-0005-0000-0000-0000083A0000}"/>
    <cellStyle name="Header2 5 9 2 4" xfId="22010" xr:uid="{00000000-0005-0000-0000-0000093A0000}"/>
    <cellStyle name="Header2 5 9 2 5" xfId="22011" xr:uid="{00000000-0005-0000-0000-00000A3A0000}"/>
    <cellStyle name="Header2 5 9 2 6" xfId="22012" xr:uid="{00000000-0005-0000-0000-00000B3A0000}"/>
    <cellStyle name="Header2 5 9 3" xfId="22013" xr:uid="{00000000-0005-0000-0000-00000C3A0000}"/>
    <cellStyle name="Header2 5 9 4" xfId="22014" xr:uid="{00000000-0005-0000-0000-00000D3A0000}"/>
    <cellStyle name="Header2 5 9 5" xfId="22015" xr:uid="{00000000-0005-0000-0000-00000E3A0000}"/>
    <cellStyle name="Header2 5 9 6" xfId="22016" xr:uid="{00000000-0005-0000-0000-00000F3A0000}"/>
    <cellStyle name="Header2 5 9 7" xfId="22017" xr:uid="{00000000-0005-0000-0000-0000103A0000}"/>
    <cellStyle name="Header2 6" xfId="1046" xr:uid="{00000000-0005-0000-0000-0000113A0000}"/>
    <cellStyle name="Header2 6 2" xfId="9923" xr:uid="{00000000-0005-0000-0000-0000123A0000}"/>
    <cellStyle name="Header2 6 2 2" xfId="22018" xr:uid="{00000000-0005-0000-0000-0000133A0000}"/>
    <cellStyle name="Header2 6 2 3" xfId="22019" xr:uid="{00000000-0005-0000-0000-0000143A0000}"/>
    <cellStyle name="Header2 6 2 4" xfId="22020" xr:uid="{00000000-0005-0000-0000-0000153A0000}"/>
    <cellStyle name="Header2 6 2 5" xfId="22021" xr:uid="{00000000-0005-0000-0000-0000163A0000}"/>
    <cellStyle name="Header2 6 2 6" xfId="22022" xr:uid="{00000000-0005-0000-0000-0000173A0000}"/>
    <cellStyle name="Header2 6 3" xfId="22023" xr:uid="{00000000-0005-0000-0000-0000183A0000}"/>
    <cellStyle name="Header2 6 4" xfId="22024" xr:uid="{00000000-0005-0000-0000-0000193A0000}"/>
    <cellStyle name="Header2 6 5" xfId="22025" xr:uid="{00000000-0005-0000-0000-00001A3A0000}"/>
    <cellStyle name="Header2 6 6" xfId="22026" xr:uid="{00000000-0005-0000-0000-00001B3A0000}"/>
    <cellStyle name="Header2 6 7" xfId="22027" xr:uid="{00000000-0005-0000-0000-00001C3A0000}"/>
    <cellStyle name="Header2 7" xfId="1047" xr:uid="{00000000-0005-0000-0000-00001D3A0000}"/>
    <cellStyle name="Header2 7 2" xfId="9878" xr:uid="{00000000-0005-0000-0000-00001E3A0000}"/>
    <cellStyle name="Header2 7 2 2" xfId="22028" xr:uid="{00000000-0005-0000-0000-00001F3A0000}"/>
    <cellStyle name="Header2 7 2 3" xfId="22029" xr:uid="{00000000-0005-0000-0000-0000203A0000}"/>
    <cellStyle name="Header2 7 2 4" xfId="22030" xr:uid="{00000000-0005-0000-0000-0000213A0000}"/>
    <cellStyle name="Header2 7 2 5" xfId="22031" xr:uid="{00000000-0005-0000-0000-0000223A0000}"/>
    <cellStyle name="Header2 7 2 6" xfId="22032" xr:uid="{00000000-0005-0000-0000-0000233A0000}"/>
    <cellStyle name="Header2 7 3" xfId="22033" xr:uid="{00000000-0005-0000-0000-0000243A0000}"/>
    <cellStyle name="Header2 7 4" xfId="22034" xr:uid="{00000000-0005-0000-0000-0000253A0000}"/>
    <cellStyle name="Header2 7 5" xfId="22035" xr:uid="{00000000-0005-0000-0000-0000263A0000}"/>
    <cellStyle name="Header2 7 6" xfId="22036" xr:uid="{00000000-0005-0000-0000-0000273A0000}"/>
    <cellStyle name="Header2 7 7" xfId="22037" xr:uid="{00000000-0005-0000-0000-0000283A0000}"/>
    <cellStyle name="Header2 8" xfId="1048" xr:uid="{00000000-0005-0000-0000-0000293A0000}"/>
    <cellStyle name="Header2 8 2" xfId="9842" xr:uid="{00000000-0005-0000-0000-00002A3A0000}"/>
    <cellStyle name="Header2 8 2 2" xfId="22038" xr:uid="{00000000-0005-0000-0000-00002B3A0000}"/>
    <cellStyle name="Header2 8 2 3" xfId="22039" xr:uid="{00000000-0005-0000-0000-00002C3A0000}"/>
    <cellStyle name="Header2 8 2 4" xfId="22040" xr:uid="{00000000-0005-0000-0000-00002D3A0000}"/>
    <cellStyle name="Header2 8 2 5" xfId="22041" xr:uid="{00000000-0005-0000-0000-00002E3A0000}"/>
    <cellStyle name="Header2 8 2 6" xfId="22042" xr:uid="{00000000-0005-0000-0000-00002F3A0000}"/>
    <cellStyle name="Header2 8 3" xfId="22043" xr:uid="{00000000-0005-0000-0000-0000303A0000}"/>
    <cellStyle name="Header2 8 4" xfId="22044" xr:uid="{00000000-0005-0000-0000-0000313A0000}"/>
    <cellStyle name="Header2 8 5" xfId="22045" xr:uid="{00000000-0005-0000-0000-0000323A0000}"/>
    <cellStyle name="Header2 8 6" xfId="22046" xr:uid="{00000000-0005-0000-0000-0000333A0000}"/>
    <cellStyle name="Header2 8 7" xfId="22047" xr:uid="{00000000-0005-0000-0000-0000343A0000}"/>
    <cellStyle name="Header2 9" xfId="1049" xr:uid="{00000000-0005-0000-0000-0000353A0000}"/>
    <cellStyle name="Header2 9 2" xfId="10001" xr:uid="{00000000-0005-0000-0000-0000363A0000}"/>
    <cellStyle name="Header2 9 2 2" xfId="22048" xr:uid="{00000000-0005-0000-0000-0000373A0000}"/>
    <cellStyle name="Header2 9 2 3" xfId="22049" xr:uid="{00000000-0005-0000-0000-0000383A0000}"/>
    <cellStyle name="Header2 9 2 4" xfId="22050" xr:uid="{00000000-0005-0000-0000-0000393A0000}"/>
    <cellStyle name="Header2 9 2 5" xfId="22051" xr:uid="{00000000-0005-0000-0000-00003A3A0000}"/>
    <cellStyle name="Header2 9 2 6" xfId="22052" xr:uid="{00000000-0005-0000-0000-00003B3A0000}"/>
    <cellStyle name="Header2 9 3" xfId="22053" xr:uid="{00000000-0005-0000-0000-00003C3A0000}"/>
    <cellStyle name="Header2 9 4" xfId="22054" xr:uid="{00000000-0005-0000-0000-00003D3A0000}"/>
    <cellStyle name="Header2 9 5" xfId="22055" xr:uid="{00000000-0005-0000-0000-00003E3A0000}"/>
    <cellStyle name="Header2 9 6" xfId="22056" xr:uid="{00000000-0005-0000-0000-00003F3A0000}"/>
    <cellStyle name="Header2 9 7" xfId="22057" xr:uid="{00000000-0005-0000-0000-0000403A0000}"/>
    <cellStyle name="Heading 1" xfId="44178" builtinId="16" customBuiltin="1"/>
    <cellStyle name="Heading 1 2" xfId="1050" xr:uid="{00000000-0005-0000-0000-0000423A0000}"/>
    <cellStyle name="Heading 1 2 2" xfId="6868" xr:uid="{00000000-0005-0000-0000-0000433A0000}"/>
    <cellStyle name="Heading 1 2 3" xfId="44150" xr:uid="{00000000-0005-0000-0000-0000443A0000}"/>
    <cellStyle name="Heading 1 3" xfId="1051" xr:uid="{00000000-0005-0000-0000-0000453A0000}"/>
    <cellStyle name="Heading 1 3 2" xfId="6869" xr:uid="{00000000-0005-0000-0000-0000463A0000}"/>
    <cellStyle name="Heading 1 3 3" xfId="44151" xr:uid="{00000000-0005-0000-0000-0000473A0000}"/>
    <cellStyle name="Heading 1 4" xfId="6870" xr:uid="{00000000-0005-0000-0000-0000483A0000}"/>
    <cellStyle name="Heading 1 5" xfId="44801" xr:uid="{45553584-ABED-48CC-B841-B100D37D43FF}"/>
    <cellStyle name="Heading 2" xfId="44179" builtinId="17" customBuiltin="1"/>
    <cellStyle name="Heading 2 2" xfId="1052" xr:uid="{00000000-0005-0000-0000-00004A3A0000}"/>
    <cellStyle name="Heading 2 2 2" xfId="6871" xr:uid="{00000000-0005-0000-0000-00004B3A0000}"/>
    <cellStyle name="Heading 2 2 2 2" xfId="6872" xr:uid="{00000000-0005-0000-0000-00004C3A0000}"/>
    <cellStyle name="Heading 2 2 3" xfId="6873" xr:uid="{00000000-0005-0000-0000-00004D3A0000}"/>
    <cellStyle name="Heading 2 2 4" xfId="6874" xr:uid="{00000000-0005-0000-0000-00004E3A0000}"/>
    <cellStyle name="Heading 2 3" xfId="1053" xr:uid="{00000000-0005-0000-0000-00004F3A0000}"/>
    <cellStyle name="Heading 2 3 2" xfId="6875" xr:uid="{00000000-0005-0000-0000-0000503A0000}"/>
    <cellStyle name="Heading 2 3 2 2" xfId="6876" xr:uid="{00000000-0005-0000-0000-0000513A0000}"/>
    <cellStyle name="Heading 2 3 3" xfId="6877" xr:uid="{00000000-0005-0000-0000-0000523A0000}"/>
    <cellStyle name="Heading 2 3 4" xfId="6878" xr:uid="{00000000-0005-0000-0000-0000533A0000}"/>
    <cellStyle name="Heading 2 4" xfId="6879" xr:uid="{00000000-0005-0000-0000-0000543A0000}"/>
    <cellStyle name="Heading 2 5" xfId="44802" xr:uid="{53472AEB-BA70-4D83-A9AE-4CDD0F30FA23}"/>
    <cellStyle name="Heading 3" xfId="44180" builtinId="18" customBuiltin="1"/>
    <cellStyle name="Heading 3 2" xfId="1054" xr:uid="{00000000-0005-0000-0000-0000563A0000}"/>
    <cellStyle name="Heading 3 2 2" xfId="6880" xr:uid="{00000000-0005-0000-0000-0000573A0000}"/>
    <cellStyle name="Heading 3 2 2 2" xfId="6881" xr:uid="{00000000-0005-0000-0000-0000583A0000}"/>
    <cellStyle name="Heading 3 2 3" xfId="6882" xr:uid="{00000000-0005-0000-0000-0000593A0000}"/>
    <cellStyle name="Heading 3 2 4" xfId="6883" xr:uid="{00000000-0005-0000-0000-00005A3A0000}"/>
    <cellStyle name="Heading 3 3" xfId="1055" xr:uid="{00000000-0005-0000-0000-00005B3A0000}"/>
    <cellStyle name="Heading 3 3 2" xfId="6884" xr:uid="{00000000-0005-0000-0000-00005C3A0000}"/>
    <cellStyle name="Heading 3 3 3" xfId="6885" xr:uid="{00000000-0005-0000-0000-00005D3A0000}"/>
    <cellStyle name="Heading 3 3 4" xfId="6886" xr:uid="{00000000-0005-0000-0000-00005E3A0000}"/>
    <cellStyle name="Heading 3 3 5" xfId="6887" xr:uid="{00000000-0005-0000-0000-00005F3A0000}"/>
    <cellStyle name="Heading 3 4" xfId="22058" xr:uid="{00000000-0005-0000-0000-0000603A0000}"/>
    <cellStyle name="Heading 3 5" xfId="44803" xr:uid="{6EBC7F23-7CD9-4F40-BE5B-3A9A0AC915D7}"/>
    <cellStyle name="Heading 4" xfId="44181" builtinId="19" customBuiltin="1"/>
    <cellStyle name="Heading 4 2" xfId="1056" xr:uid="{00000000-0005-0000-0000-0000623A0000}"/>
    <cellStyle name="Heading 4 2 2" xfId="6888" xr:uid="{00000000-0005-0000-0000-0000633A0000}"/>
    <cellStyle name="Heading 4 2 3" xfId="6889" xr:uid="{00000000-0005-0000-0000-0000643A0000}"/>
    <cellStyle name="Heading 4 2 4" xfId="6890" xr:uid="{00000000-0005-0000-0000-0000653A0000}"/>
    <cellStyle name="Heading 4 3" xfId="1057" xr:uid="{00000000-0005-0000-0000-0000663A0000}"/>
    <cellStyle name="Heading 4 3 2" xfId="6891" xr:uid="{00000000-0005-0000-0000-0000673A0000}"/>
    <cellStyle name="Heading 4 3 3" xfId="6892" xr:uid="{00000000-0005-0000-0000-0000683A0000}"/>
    <cellStyle name="Heading 4 3 4" xfId="6893" xr:uid="{00000000-0005-0000-0000-0000693A0000}"/>
    <cellStyle name="Heading 4 3 5" xfId="6894" xr:uid="{00000000-0005-0000-0000-00006A3A0000}"/>
    <cellStyle name="Heading 4 4" xfId="22059" xr:uid="{00000000-0005-0000-0000-00006B3A0000}"/>
    <cellStyle name="Heading 4 5" xfId="44804" xr:uid="{50D7D8A5-E90F-4D5D-9F31-E73BCBC0DDBD}"/>
    <cellStyle name="Hyperlink 2" xfId="1058" xr:uid="{00000000-0005-0000-0000-00006C3A0000}"/>
    <cellStyle name="Hyperlink 2 2" xfId="1059" xr:uid="{00000000-0005-0000-0000-00006D3A0000}"/>
    <cellStyle name="Hyperlink 2 3" xfId="44753" xr:uid="{00000000-0005-0000-0000-000022000000}"/>
    <cellStyle name="Hyperlink 3" xfId="1060" xr:uid="{00000000-0005-0000-0000-00006E3A0000}"/>
    <cellStyle name="Hyperlink 3 2" xfId="44747" xr:uid="{00000000-0005-0000-0000-000023000000}"/>
    <cellStyle name="Hyperlink 4" xfId="1061" xr:uid="{00000000-0005-0000-0000-00006F3A0000}"/>
    <cellStyle name="Hyperlink 5" xfId="22060" xr:uid="{00000000-0005-0000-0000-0000703A0000}"/>
    <cellStyle name="Input" xfId="44185" builtinId="20" customBuiltin="1"/>
    <cellStyle name="Input [yellow]" xfId="1062" xr:uid="{00000000-0005-0000-0000-0000723A0000}"/>
    <cellStyle name="Input [yellow] 10" xfId="1063" xr:uid="{00000000-0005-0000-0000-0000733A0000}"/>
    <cellStyle name="Input [yellow] 10 2" xfId="9956" xr:uid="{00000000-0005-0000-0000-0000743A0000}"/>
    <cellStyle name="Input [yellow] 10 2 2" xfId="22061" xr:uid="{00000000-0005-0000-0000-0000753A0000}"/>
    <cellStyle name="Input [yellow] 10 2 3" xfId="22062" xr:uid="{00000000-0005-0000-0000-0000763A0000}"/>
    <cellStyle name="Input [yellow] 10 2 4" xfId="22063" xr:uid="{00000000-0005-0000-0000-0000773A0000}"/>
    <cellStyle name="Input [yellow] 10 2 5" xfId="22064" xr:uid="{00000000-0005-0000-0000-0000783A0000}"/>
    <cellStyle name="Input [yellow] 10 2 6" xfId="22065" xr:uid="{00000000-0005-0000-0000-0000793A0000}"/>
    <cellStyle name="Input [yellow] 10 3" xfId="22066" xr:uid="{00000000-0005-0000-0000-00007A3A0000}"/>
    <cellStyle name="Input [yellow] 10 4" xfId="22067" xr:uid="{00000000-0005-0000-0000-00007B3A0000}"/>
    <cellStyle name="Input [yellow] 10 5" xfId="22068" xr:uid="{00000000-0005-0000-0000-00007C3A0000}"/>
    <cellStyle name="Input [yellow] 10 6" xfId="22069" xr:uid="{00000000-0005-0000-0000-00007D3A0000}"/>
    <cellStyle name="Input [yellow] 10 7" xfId="22070" xr:uid="{00000000-0005-0000-0000-00007E3A0000}"/>
    <cellStyle name="Input [yellow] 11" xfId="1064" xr:uid="{00000000-0005-0000-0000-00007F3A0000}"/>
    <cellStyle name="Input [yellow] 11 2" xfId="9729" xr:uid="{00000000-0005-0000-0000-0000803A0000}"/>
    <cellStyle name="Input [yellow] 11 2 2" xfId="22071" xr:uid="{00000000-0005-0000-0000-0000813A0000}"/>
    <cellStyle name="Input [yellow] 11 2 3" xfId="22072" xr:uid="{00000000-0005-0000-0000-0000823A0000}"/>
    <cellStyle name="Input [yellow] 11 2 4" xfId="22073" xr:uid="{00000000-0005-0000-0000-0000833A0000}"/>
    <cellStyle name="Input [yellow] 11 2 5" xfId="22074" xr:uid="{00000000-0005-0000-0000-0000843A0000}"/>
    <cellStyle name="Input [yellow] 11 2 6" xfId="22075" xr:uid="{00000000-0005-0000-0000-0000853A0000}"/>
    <cellStyle name="Input [yellow] 11 3" xfId="22076" xr:uid="{00000000-0005-0000-0000-0000863A0000}"/>
    <cellStyle name="Input [yellow] 11 4" xfId="22077" xr:uid="{00000000-0005-0000-0000-0000873A0000}"/>
    <cellStyle name="Input [yellow] 11 5" xfId="22078" xr:uid="{00000000-0005-0000-0000-0000883A0000}"/>
    <cellStyle name="Input [yellow] 11 6" xfId="22079" xr:uid="{00000000-0005-0000-0000-0000893A0000}"/>
    <cellStyle name="Input [yellow] 11 7" xfId="22080" xr:uid="{00000000-0005-0000-0000-00008A3A0000}"/>
    <cellStyle name="Input [yellow] 12" xfId="1065" xr:uid="{00000000-0005-0000-0000-00008B3A0000}"/>
    <cellStyle name="Input [yellow] 12 2" xfId="9871" xr:uid="{00000000-0005-0000-0000-00008C3A0000}"/>
    <cellStyle name="Input [yellow] 12 2 2" xfId="22081" xr:uid="{00000000-0005-0000-0000-00008D3A0000}"/>
    <cellStyle name="Input [yellow] 12 2 3" xfId="22082" xr:uid="{00000000-0005-0000-0000-00008E3A0000}"/>
    <cellStyle name="Input [yellow] 12 2 4" xfId="22083" xr:uid="{00000000-0005-0000-0000-00008F3A0000}"/>
    <cellStyle name="Input [yellow] 12 2 5" xfId="22084" xr:uid="{00000000-0005-0000-0000-0000903A0000}"/>
    <cellStyle name="Input [yellow] 12 2 6" xfId="22085" xr:uid="{00000000-0005-0000-0000-0000913A0000}"/>
    <cellStyle name="Input [yellow] 12 3" xfId="22086" xr:uid="{00000000-0005-0000-0000-0000923A0000}"/>
    <cellStyle name="Input [yellow] 12 4" xfId="22087" xr:uid="{00000000-0005-0000-0000-0000933A0000}"/>
    <cellStyle name="Input [yellow] 12 5" xfId="22088" xr:uid="{00000000-0005-0000-0000-0000943A0000}"/>
    <cellStyle name="Input [yellow] 12 6" xfId="22089" xr:uid="{00000000-0005-0000-0000-0000953A0000}"/>
    <cellStyle name="Input [yellow] 12 7" xfId="22090" xr:uid="{00000000-0005-0000-0000-0000963A0000}"/>
    <cellStyle name="Input [yellow] 13" xfId="1066" xr:uid="{00000000-0005-0000-0000-0000973A0000}"/>
    <cellStyle name="Input [yellow] 13 2" xfId="9919" xr:uid="{00000000-0005-0000-0000-0000983A0000}"/>
    <cellStyle name="Input [yellow] 13 2 2" xfId="22091" xr:uid="{00000000-0005-0000-0000-0000993A0000}"/>
    <cellStyle name="Input [yellow] 13 2 3" xfId="22092" xr:uid="{00000000-0005-0000-0000-00009A3A0000}"/>
    <cellStyle name="Input [yellow] 13 2 4" xfId="22093" xr:uid="{00000000-0005-0000-0000-00009B3A0000}"/>
    <cellStyle name="Input [yellow] 13 2 5" xfId="22094" xr:uid="{00000000-0005-0000-0000-00009C3A0000}"/>
    <cellStyle name="Input [yellow] 13 2 6" xfId="22095" xr:uid="{00000000-0005-0000-0000-00009D3A0000}"/>
    <cellStyle name="Input [yellow] 13 3" xfId="22096" xr:uid="{00000000-0005-0000-0000-00009E3A0000}"/>
    <cellStyle name="Input [yellow] 13 4" xfId="22097" xr:uid="{00000000-0005-0000-0000-00009F3A0000}"/>
    <cellStyle name="Input [yellow] 13 5" xfId="22098" xr:uid="{00000000-0005-0000-0000-0000A03A0000}"/>
    <cellStyle name="Input [yellow] 13 6" xfId="22099" xr:uid="{00000000-0005-0000-0000-0000A13A0000}"/>
    <cellStyle name="Input [yellow] 13 7" xfId="22100" xr:uid="{00000000-0005-0000-0000-0000A23A0000}"/>
    <cellStyle name="Input [yellow] 14" xfId="1067" xr:uid="{00000000-0005-0000-0000-0000A33A0000}"/>
    <cellStyle name="Input [yellow] 14 2" xfId="9853" xr:uid="{00000000-0005-0000-0000-0000A43A0000}"/>
    <cellStyle name="Input [yellow] 14 2 2" xfId="22101" xr:uid="{00000000-0005-0000-0000-0000A53A0000}"/>
    <cellStyle name="Input [yellow] 14 2 3" xfId="22102" xr:uid="{00000000-0005-0000-0000-0000A63A0000}"/>
    <cellStyle name="Input [yellow] 14 2 4" xfId="22103" xr:uid="{00000000-0005-0000-0000-0000A73A0000}"/>
    <cellStyle name="Input [yellow] 14 2 5" xfId="22104" xr:uid="{00000000-0005-0000-0000-0000A83A0000}"/>
    <cellStyle name="Input [yellow] 14 2 6" xfId="22105" xr:uid="{00000000-0005-0000-0000-0000A93A0000}"/>
    <cellStyle name="Input [yellow] 14 3" xfId="22106" xr:uid="{00000000-0005-0000-0000-0000AA3A0000}"/>
    <cellStyle name="Input [yellow] 14 4" xfId="22107" xr:uid="{00000000-0005-0000-0000-0000AB3A0000}"/>
    <cellStyle name="Input [yellow] 14 5" xfId="22108" xr:uid="{00000000-0005-0000-0000-0000AC3A0000}"/>
    <cellStyle name="Input [yellow] 14 6" xfId="22109" xr:uid="{00000000-0005-0000-0000-0000AD3A0000}"/>
    <cellStyle name="Input [yellow] 14 7" xfId="22110" xr:uid="{00000000-0005-0000-0000-0000AE3A0000}"/>
    <cellStyle name="Input [yellow] 15" xfId="1068" xr:uid="{00000000-0005-0000-0000-0000AF3A0000}"/>
    <cellStyle name="Input [yellow] 15 2" xfId="10144" xr:uid="{00000000-0005-0000-0000-0000B03A0000}"/>
    <cellStyle name="Input [yellow] 15 2 2" xfId="22111" xr:uid="{00000000-0005-0000-0000-0000B13A0000}"/>
    <cellStyle name="Input [yellow] 15 2 3" xfId="22112" xr:uid="{00000000-0005-0000-0000-0000B23A0000}"/>
    <cellStyle name="Input [yellow] 15 2 4" xfId="22113" xr:uid="{00000000-0005-0000-0000-0000B33A0000}"/>
    <cellStyle name="Input [yellow] 15 2 5" xfId="22114" xr:uid="{00000000-0005-0000-0000-0000B43A0000}"/>
    <cellStyle name="Input [yellow] 15 2 6" xfId="22115" xr:uid="{00000000-0005-0000-0000-0000B53A0000}"/>
    <cellStyle name="Input [yellow] 15 3" xfId="22116" xr:uid="{00000000-0005-0000-0000-0000B63A0000}"/>
    <cellStyle name="Input [yellow] 15 4" xfId="22117" xr:uid="{00000000-0005-0000-0000-0000B73A0000}"/>
    <cellStyle name="Input [yellow] 15 5" xfId="22118" xr:uid="{00000000-0005-0000-0000-0000B83A0000}"/>
    <cellStyle name="Input [yellow] 15 6" xfId="22119" xr:uid="{00000000-0005-0000-0000-0000B93A0000}"/>
    <cellStyle name="Input [yellow] 15 7" xfId="22120" xr:uid="{00000000-0005-0000-0000-0000BA3A0000}"/>
    <cellStyle name="Input [yellow] 16" xfId="1069" xr:uid="{00000000-0005-0000-0000-0000BB3A0000}"/>
    <cellStyle name="Input [yellow] 16 2" xfId="10401" xr:uid="{00000000-0005-0000-0000-0000BC3A0000}"/>
    <cellStyle name="Input [yellow] 16 2 2" xfId="22121" xr:uid="{00000000-0005-0000-0000-0000BD3A0000}"/>
    <cellStyle name="Input [yellow] 16 2 3" xfId="22122" xr:uid="{00000000-0005-0000-0000-0000BE3A0000}"/>
    <cellStyle name="Input [yellow] 16 2 4" xfId="22123" xr:uid="{00000000-0005-0000-0000-0000BF3A0000}"/>
    <cellStyle name="Input [yellow] 16 2 5" xfId="22124" xr:uid="{00000000-0005-0000-0000-0000C03A0000}"/>
    <cellStyle name="Input [yellow] 16 2 6" xfId="22125" xr:uid="{00000000-0005-0000-0000-0000C13A0000}"/>
    <cellStyle name="Input [yellow] 16 3" xfId="22126" xr:uid="{00000000-0005-0000-0000-0000C23A0000}"/>
    <cellStyle name="Input [yellow] 16 4" xfId="22127" xr:uid="{00000000-0005-0000-0000-0000C33A0000}"/>
    <cellStyle name="Input [yellow] 16 5" xfId="22128" xr:uid="{00000000-0005-0000-0000-0000C43A0000}"/>
    <cellStyle name="Input [yellow] 16 6" xfId="22129" xr:uid="{00000000-0005-0000-0000-0000C53A0000}"/>
    <cellStyle name="Input [yellow] 16 7" xfId="22130" xr:uid="{00000000-0005-0000-0000-0000C63A0000}"/>
    <cellStyle name="Input [yellow] 17" xfId="1070" xr:uid="{00000000-0005-0000-0000-0000C73A0000}"/>
    <cellStyle name="Input [yellow] 17 2" xfId="9735" xr:uid="{00000000-0005-0000-0000-0000C83A0000}"/>
    <cellStyle name="Input [yellow] 17 2 2" xfId="22131" xr:uid="{00000000-0005-0000-0000-0000C93A0000}"/>
    <cellStyle name="Input [yellow] 17 2 3" xfId="22132" xr:uid="{00000000-0005-0000-0000-0000CA3A0000}"/>
    <cellStyle name="Input [yellow] 17 2 4" xfId="22133" xr:uid="{00000000-0005-0000-0000-0000CB3A0000}"/>
    <cellStyle name="Input [yellow] 17 2 5" xfId="22134" xr:uid="{00000000-0005-0000-0000-0000CC3A0000}"/>
    <cellStyle name="Input [yellow] 17 2 6" xfId="22135" xr:uid="{00000000-0005-0000-0000-0000CD3A0000}"/>
    <cellStyle name="Input [yellow] 17 3" xfId="22136" xr:uid="{00000000-0005-0000-0000-0000CE3A0000}"/>
    <cellStyle name="Input [yellow] 17 4" xfId="22137" xr:uid="{00000000-0005-0000-0000-0000CF3A0000}"/>
    <cellStyle name="Input [yellow] 17 5" xfId="22138" xr:uid="{00000000-0005-0000-0000-0000D03A0000}"/>
    <cellStyle name="Input [yellow] 17 6" xfId="22139" xr:uid="{00000000-0005-0000-0000-0000D13A0000}"/>
    <cellStyle name="Input [yellow] 17 7" xfId="22140" xr:uid="{00000000-0005-0000-0000-0000D23A0000}"/>
    <cellStyle name="Input [yellow] 18" xfId="1071" xr:uid="{00000000-0005-0000-0000-0000D33A0000}"/>
    <cellStyle name="Input [yellow] 18 2" xfId="9872" xr:uid="{00000000-0005-0000-0000-0000D43A0000}"/>
    <cellStyle name="Input [yellow] 18 2 2" xfId="22141" xr:uid="{00000000-0005-0000-0000-0000D53A0000}"/>
    <cellStyle name="Input [yellow] 18 2 3" xfId="22142" xr:uid="{00000000-0005-0000-0000-0000D63A0000}"/>
    <cellStyle name="Input [yellow] 18 2 4" xfId="22143" xr:uid="{00000000-0005-0000-0000-0000D73A0000}"/>
    <cellStyle name="Input [yellow] 18 2 5" xfId="22144" xr:uid="{00000000-0005-0000-0000-0000D83A0000}"/>
    <cellStyle name="Input [yellow] 18 2 6" xfId="22145" xr:uid="{00000000-0005-0000-0000-0000D93A0000}"/>
    <cellStyle name="Input [yellow] 18 3" xfId="22146" xr:uid="{00000000-0005-0000-0000-0000DA3A0000}"/>
    <cellStyle name="Input [yellow] 18 4" xfId="22147" xr:uid="{00000000-0005-0000-0000-0000DB3A0000}"/>
    <cellStyle name="Input [yellow] 18 5" xfId="22148" xr:uid="{00000000-0005-0000-0000-0000DC3A0000}"/>
    <cellStyle name="Input [yellow] 18 6" xfId="22149" xr:uid="{00000000-0005-0000-0000-0000DD3A0000}"/>
    <cellStyle name="Input [yellow] 18 7" xfId="22150" xr:uid="{00000000-0005-0000-0000-0000DE3A0000}"/>
    <cellStyle name="Input [yellow] 19" xfId="1072" xr:uid="{00000000-0005-0000-0000-0000DF3A0000}"/>
    <cellStyle name="Input [yellow] 19 2" xfId="9877" xr:uid="{00000000-0005-0000-0000-0000E03A0000}"/>
    <cellStyle name="Input [yellow] 19 2 2" xfId="22151" xr:uid="{00000000-0005-0000-0000-0000E13A0000}"/>
    <cellStyle name="Input [yellow] 19 2 3" xfId="22152" xr:uid="{00000000-0005-0000-0000-0000E23A0000}"/>
    <cellStyle name="Input [yellow] 19 2 4" xfId="22153" xr:uid="{00000000-0005-0000-0000-0000E33A0000}"/>
    <cellStyle name="Input [yellow] 19 2 5" xfId="22154" xr:uid="{00000000-0005-0000-0000-0000E43A0000}"/>
    <cellStyle name="Input [yellow] 19 2 6" xfId="22155" xr:uid="{00000000-0005-0000-0000-0000E53A0000}"/>
    <cellStyle name="Input [yellow] 19 3" xfId="22156" xr:uid="{00000000-0005-0000-0000-0000E63A0000}"/>
    <cellStyle name="Input [yellow] 19 4" xfId="22157" xr:uid="{00000000-0005-0000-0000-0000E73A0000}"/>
    <cellStyle name="Input [yellow] 19 5" xfId="22158" xr:uid="{00000000-0005-0000-0000-0000E83A0000}"/>
    <cellStyle name="Input [yellow] 19 6" xfId="22159" xr:uid="{00000000-0005-0000-0000-0000E93A0000}"/>
    <cellStyle name="Input [yellow] 19 7" xfId="22160" xr:uid="{00000000-0005-0000-0000-0000EA3A0000}"/>
    <cellStyle name="Input [yellow] 2" xfId="1073" xr:uid="{00000000-0005-0000-0000-0000EB3A0000}"/>
    <cellStyle name="Input [yellow] 2 10" xfId="1074" xr:uid="{00000000-0005-0000-0000-0000EC3A0000}"/>
    <cellStyle name="Input [yellow] 2 10 2" xfId="10618" xr:uid="{00000000-0005-0000-0000-0000ED3A0000}"/>
    <cellStyle name="Input [yellow] 2 10 2 2" xfId="22161" xr:uid="{00000000-0005-0000-0000-0000EE3A0000}"/>
    <cellStyle name="Input [yellow] 2 10 2 3" xfId="22162" xr:uid="{00000000-0005-0000-0000-0000EF3A0000}"/>
    <cellStyle name="Input [yellow] 2 10 2 4" xfId="22163" xr:uid="{00000000-0005-0000-0000-0000F03A0000}"/>
    <cellStyle name="Input [yellow] 2 10 2 5" xfId="22164" xr:uid="{00000000-0005-0000-0000-0000F13A0000}"/>
    <cellStyle name="Input [yellow] 2 10 2 6" xfId="22165" xr:uid="{00000000-0005-0000-0000-0000F23A0000}"/>
    <cellStyle name="Input [yellow] 2 10 3" xfId="22166" xr:uid="{00000000-0005-0000-0000-0000F33A0000}"/>
    <cellStyle name="Input [yellow] 2 10 4" xfId="22167" xr:uid="{00000000-0005-0000-0000-0000F43A0000}"/>
    <cellStyle name="Input [yellow] 2 10 5" xfId="22168" xr:uid="{00000000-0005-0000-0000-0000F53A0000}"/>
    <cellStyle name="Input [yellow] 2 10 6" xfId="22169" xr:uid="{00000000-0005-0000-0000-0000F63A0000}"/>
    <cellStyle name="Input [yellow] 2 10 7" xfId="22170" xr:uid="{00000000-0005-0000-0000-0000F73A0000}"/>
    <cellStyle name="Input [yellow] 2 11" xfId="1075" xr:uid="{00000000-0005-0000-0000-0000F83A0000}"/>
    <cellStyle name="Input [yellow] 2 11 2" xfId="10709" xr:uid="{00000000-0005-0000-0000-0000F93A0000}"/>
    <cellStyle name="Input [yellow] 2 11 2 2" xfId="22171" xr:uid="{00000000-0005-0000-0000-0000FA3A0000}"/>
    <cellStyle name="Input [yellow] 2 11 2 3" xfId="22172" xr:uid="{00000000-0005-0000-0000-0000FB3A0000}"/>
    <cellStyle name="Input [yellow] 2 11 2 4" xfId="22173" xr:uid="{00000000-0005-0000-0000-0000FC3A0000}"/>
    <cellStyle name="Input [yellow] 2 11 2 5" xfId="22174" xr:uid="{00000000-0005-0000-0000-0000FD3A0000}"/>
    <cellStyle name="Input [yellow] 2 11 2 6" xfId="22175" xr:uid="{00000000-0005-0000-0000-0000FE3A0000}"/>
    <cellStyle name="Input [yellow] 2 11 3" xfId="22176" xr:uid="{00000000-0005-0000-0000-0000FF3A0000}"/>
    <cellStyle name="Input [yellow] 2 11 4" xfId="22177" xr:uid="{00000000-0005-0000-0000-0000003B0000}"/>
    <cellStyle name="Input [yellow] 2 11 5" xfId="22178" xr:uid="{00000000-0005-0000-0000-0000013B0000}"/>
    <cellStyle name="Input [yellow] 2 11 6" xfId="22179" xr:uid="{00000000-0005-0000-0000-0000023B0000}"/>
    <cellStyle name="Input [yellow] 2 11 7" xfId="22180" xr:uid="{00000000-0005-0000-0000-0000033B0000}"/>
    <cellStyle name="Input [yellow] 2 12" xfId="1076" xr:uid="{00000000-0005-0000-0000-0000043B0000}"/>
    <cellStyle name="Input [yellow] 2 12 2" xfId="10797" xr:uid="{00000000-0005-0000-0000-0000053B0000}"/>
    <cellStyle name="Input [yellow] 2 12 2 2" xfId="22181" xr:uid="{00000000-0005-0000-0000-0000063B0000}"/>
    <cellStyle name="Input [yellow] 2 12 2 3" xfId="22182" xr:uid="{00000000-0005-0000-0000-0000073B0000}"/>
    <cellStyle name="Input [yellow] 2 12 2 4" xfId="22183" xr:uid="{00000000-0005-0000-0000-0000083B0000}"/>
    <cellStyle name="Input [yellow] 2 12 2 5" xfId="22184" xr:uid="{00000000-0005-0000-0000-0000093B0000}"/>
    <cellStyle name="Input [yellow] 2 12 2 6" xfId="22185" xr:uid="{00000000-0005-0000-0000-00000A3B0000}"/>
    <cellStyle name="Input [yellow] 2 12 3" xfId="22186" xr:uid="{00000000-0005-0000-0000-00000B3B0000}"/>
    <cellStyle name="Input [yellow] 2 12 4" xfId="22187" xr:uid="{00000000-0005-0000-0000-00000C3B0000}"/>
    <cellStyle name="Input [yellow] 2 12 5" xfId="22188" xr:uid="{00000000-0005-0000-0000-00000D3B0000}"/>
    <cellStyle name="Input [yellow] 2 12 6" xfId="22189" xr:uid="{00000000-0005-0000-0000-00000E3B0000}"/>
    <cellStyle name="Input [yellow] 2 12 7" xfId="22190" xr:uid="{00000000-0005-0000-0000-00000F3B0000}"/>
    <cellStyle name="Input [yellow] 2 13" xfId="1077" xr:uid="{00000000-0005-0000-0000-0000103B0000}"/>
    <cellStyle name="Input [yellow] 2 13 2" xfId="10886" xr:uid="{00000000-0005-0000-0000-0000113B0000}"/>
    <cellStyle name="Input [yellow] 2 13 2 2" xfId="22191" xr:uid="{00000000-0005-0000-0000-0000123B0000}"/>
    <cellStyle name="Input [yellow] 2 13 2 3" xfId="22192" xr:uid="{00000000-0005-0000-0000-0000133B0000}"/>
    <cellStyle name="Input [yellow] 2 13 2 4" xfId="22193" xr:uid="{00000000-0005-0000-0000-0000143B0000}"/>
    <cellStyle name="Input [yellow] 2 13 2 5" xfId="22194" xr:uid="{00000000-0005-0000-0000-0000153B0000}"/>
    <cellStyle name="Input [yellow] 2 13 2 6" xfId="22195" xr:uid="{00000000-0005-0000-0000-0000163B0000}"/>
    <cellStyle name="Input [yellow] 2 13 3" xfId="22196" xr:uid="{00000000-0005-0000-0000-0000173B0000}"/>
    <cellStyle name="Input [yellow] 2 13 4" xfId="22197" xr:uid="{00000000-0005-0000-0000-0000183B0000}"/>
    <cellStyle name="Input [yellow] 2 13 5" xfId="22198" xr:uid="{00000000-0005-0000-0000-0000193B0000}"/>
    <cellStyle name="Input [yellow] 2 13 6" xfId="22199" xr:uid="{00000000-0005-0000-0000-00001A3B0000}"/>
    <cellStyle name="Input [yellow] 2 13 7" xfId="22200" xr:uid="{00000000-0005-0000-0000-00001B3B0000}"/>
    <cellStyle name="Input [yellow] 2 14" xfId="1078" xr:uid="{00000000-0005-0000-0000-00001C3B0000}"/>
    <cellStyle name="Input [yellow] 2 14 2" xfId="10976" xr:uid="{00000000-0005-0000-0000-00001D3B0000}"/>
    <cellStyle name="Input [yellow] 2 14 2 2" xfId="22201" xr:uid="{00000000-0005-0000-0000-00001E3B0000}"/>
    <cellStyle name="Input [yellow] 2 14 2 3" xfId="22202" xr:uid="{00000000-0005-0000-0000-00001F3B0000}"/>
    <cellStyle name="Input [yellow] 2 14 2 4" xfId="22203" xr:uid="{00000000-0005-0000-0000-0000203B0000}"/>
    <cellStyle name="Input [yellow] 2 14 2 5" xfId="22204" xr:uid="{00000000-0005-0000-0000-0000213B0000}"/>
    <cellStyle name="Input [yellow] 2 14 2 6" xfId="22205" xr:uid="{00000000-0005-0000-0000-0000223B0000}"/>
    <cellStyle name="Input [yellow] 2 14 3" xfId="22206" xr:uid="{00000000-0005-0000-0000-0000233B0000}"/>
    <cellStyle name="Input [yellow] 2 14 4" xfId="22207" xr:uid="{00000000-0005-0000-0000-0000243B0000}"/>
    <cellStyle name="Input [yellow] 2 14 5" xfId="22208" xr:uid="{00000000-0005-0000-0000-0000253B0000}"/>
    <cellStyle name="Input [yellow] 2 14 6" xfId="22209" xr:uid="{00000000-0005-0000-0000-0000263B0000}"/>
    <cellStyle name="Input [yellow] 2 14 7" xfId="22210" xr:uid="{00000000-0005-0000-0000-0000273B0000}"/>
    <cellStyle name="Input [yellow] 2 15" xfId="1079" xr:uid="{00000000-0005-0000-0000-0000283B0000}"/>
    <cellStyle name="Input [yellow] 2 15 2" xfId="11066" xr:uid="{00000000-0005-0000-0000-0000293B0000}"/>
    <cellStyle name="Input [yellow] 2 15 2 2" xfId="22211" xr:uid="{00000000-0005-0000-0000-00002A3B0000}"/>
    <cellStyle name="Input [yellow] 2 15 2 3" xfId="22212" xr:uid="{00000000-0005-0000-0000-00002B3B0000}"/>
    <cellStyle name="Input [yellow] 2 15 2 4" xfId="22213" xr:uid="{00000000-0005-0000-0000-00002C3B0000}"/>
    <cellStyle name="Input [yellow] 2 15 2 5" xfId="22214" xr:uid="{00000000-0005-0000-0000-00002D3B0000}"/>
    <cellStyle name="Input [yellow] 2 15 2 6" xfId="22215" xr:uid="{00000000-0005-0000-0000-00002E3B0000}"/>
    <cellStyle name="Input [yellow] 2 15 3" xfId="22216" xr:uid="{00000000-0005-0000-0000-00002F3B0000}"/>
    <cellStyle name="Input [yellow] 2 15 4" xfId="22217" xr:uid="{00000000-0005-0000-0000-0000303B0000}"/>
    <cellStyle name="Input [yellow] 2 15 5" xfId="22218" xr:uid="{00000000-0005-0000-0000-0000313B0000}"/>
    <cellStyle name="Input [yellow] 2 15 6" xfId="22219" xr:uid="{00000000-0005-0000-0000-0000323B0000}"/>
    <cellStyle name="Input [yellow] 2 15 7" xfId="22220" xr:uid="{00000000-0005-0000-0000-0000333B0000}"/>
    <cellStyle name="Input [yellow] 2 16" xfId="1080" xr:uid="{00000000-0005-0000-0000-0000343B0000}"/>
    <cellStyle name="Input [yellow] 2 16 2" xfId="11149" xr:uid="{00000000-0005-0000-0000-0000353B0000}"/>
    <cellStyle name="Input [yellow] 2 16 2 2" xfId="22221" xr:uid="{00000000-0005-0000-0000-0000363B0000}"/>
    <cellStyle name="Input [yellow] 2 16 2 3" xfId="22222" xr:uid="{00000000-0005-0000-0000-0000373B0000}"/>
    <cellStyle name="Input [yellow] 2 16 2 4" xfId="22223" xr:uid="{00000000-0005-0000-0000-0000383B0000}"/>
    <cellStyle name="Input [yellow] 2 16 2 5" xfId="22224" xr:uid="{00000000-0005-0000-0000-0000393B0000}"/>
    <cellStyle name="Input [yellow] 2 16 2 6" xfId="22225" xr:uid="{00000000-0005-0000-0000-00003A3B0000}"/>
    <cellStyle name="Input [yellow] 2 16 3" xfId="22226" xr:uid="{00000000-0005-0000-0000-00003B3B0000}"/>
    <cellStyle name="Input [yellow] 2 16 4" xfId="22227" xr:uid="{00000000-0005-0000-0000-00003C3B0000}"/>
    <cellStyle name="Input [yellow] 2 16 5" xfId="22228" xr:uid="{00000000-0005-0000-0000-00003D3B0000}"/>
    <cellStyle name="Input [yellow] 2 16 6" xfId="22229" xr:uid="{00000000-0005-0000-0000-00003E3B0000}"/>
    <cellStyle name="Input [yellow] 2 16 7" xfId="22230" xr:uid="{00000000-0005-0000-0000-00003F3B0000}"/>
    <cellStyle name="Input [yellow] 2 17" xfId="1081" xr:uid="{00000000-0005-0000-0000-0000403B0000}"/>
    <cellStyle name="Input [yellow] 2 17 2" xfId="11239" xr:uid="{00000000-0005-0000-0000-0000413B0000}"/>
    <cellStyle name="Input [yellow] 2 17 2 2" xfId="22231" xr:uid="{00000000-0005-0000-0000-0000423B0000}"/>
    <cellStyle name="Input [yellow] 2 17 2 3" xfId="22232" xr:uid="{00000000-0005-0000-0000-0000433B0000}"/>
    <cellStyle name="Input [yellow] 2 17 2 4" xfId="22233" xr:uid="{00000000-0005-0000-0000-0000443B0000}"/>
    <cellStyle name="Input [yellow] 2 17 2 5" xfId="22234" xr:uid="{00000000-0005-0000-0000-0000453B0000}"/>
    <cellStyle name="Input [yellow] 2 17 2 6" xfId="22235" xr:uid="{00000000-0005-0000-0000-0000463B0000}"/>
    <cellStyle name="Input [yellow] 2 17 3" xfId="22236" xr:uid="{00000000-0005-0000-0000-0000473B0000}"/>
    <cellStyle name="Input [yellow] 2 17 4" xfId="22237" xr:uid="{00000000-0005-0000-0000-0000483B0000}"/>
    <cellStyle name="Input [yellow] 2 17 5" xfId="22238" xr:uid="{00000000-0005-0000-0000-0000493B0000}"/>
    <cellStyle name="Input [yellow] 2 17 6" xfId="22239" xr:uid="{00000000-0005-0000-0000-00004A3B0000}"/>
    <cellStyle name="Input [yellow] 2 17 7" xfId="22240" xr:uid="{00000000-0005-0000-0000-00004B3B0000}"/>
    <cellStyle name="Input [yellow] 2 18" xfId="1082" xr:uid="{00000000-0005-0000-0000-00004C3B0000}"/>
    <cellStyle name="Input [yellow] 2 18 2" xfId="11325" xr:uid="{00000000-0005-0000-0000-00004D3B0000}"/>
    <cellStyle name="Input [yellow] 2 18 2 2" xfId="22241" xr:uid="{00000000-0005-0000-0000-00004E3B0000}"/>
    <cellStyle name="Input [yellow] 2 18 2 3" xfId="22242" xr:uid="{00000000-0005-0000-0000-00004F3B0000}"/>
    <cellStyle name="Input [yellow] 2 18 2 4" xfId="22243" xr:uid="{00000000-0005-0000-0000-0000503B0000}"/>
    <cellStyle name="Input [yellow] 2 18 2 5" xfId="22244" xr:uid="{00000000-0005-0000-0000-0000513B0000}"/>
    <cellStyle name="Input [yellow] 2 18 2 6" xfId="22245" xr:uid="{00000000-0005-0000-0000-0000523B0000}"/>
    <cellStyle name="Input [yellow] 2 18 3" xfId="22246" xr:uid="{00000000-0005-0000-0000-0000533B0000}"/>
    <cellStyle name="Input [yellow] 2 18 4" xfId="22247" xr:uid="{00000000-0005-0000-0000-0000543B0000}"/>
    <cellStyle name="Input [yellow] 2 18 5" xfId="22248" xr:uid="{00000000-0005-0000-0000-0000553B0000}"/>
    <cellStyle name="Input [yellow] 2 18 6" xfId="22249" xr:uid="{00000000-0005-0000-0000-0000563B0000}"/>
    <cellStyle name="Input [yellow] 2 18 7" xfId="22250" xr:uid="{00000000-0005-0000-0000-0000573B0000}"/>
    <cellStyle name="Input [yellow] 2 19" xfId="1083" xr:uid="{00000000-0005-0000-0000-0000583B0000}"/>
    <cellStyle name="Input [yellow] 2 19 2" xfId="11412" xr:uid="{00000000-0005-0000-0000-0000593B0000}"/>
    <cellStyle name="Input [yellow] 2 19 2 2" xfId="22251" xr:uid="{00000000-0005-0000-0000-00005A3B0000}"/>
    <cellStyle name="Input [yellow] 2 19 2 3" xfId="22252" xr:uid="{00000000-0005-0000-0000-00005B3B0000}"/>
    <cellStyle name="Input [yellow] 2 19 2 4" xfId="22253" xr:uid="{00000000-0005-0000-0000-00005C3B0000}"/>
    <cellStyle name="Input [yellow] 2 19 2 5" xfId="22254" xr:uid="{00000000-0005-0000-0000-00005D3B0000}"/>
    <cellStyle name="Input [yellow] 2 19 2 6" xfId="22255" xr:uid="{00000000-0005-0000-0000-00005E3B0000}"/>
    <cellStyle name="Input [yellow] 2 19 3" xfId="22256" xr:uid="{00000000-0005-0000-0000-00005F3B0000}"/>
    <cellStyle name="Input [yellow] 2 19 4" xfId="22257" xr:uid="{00000000-0005-0000-0000-0000603B0000}"/>
    <cellStyle name="Input [yellow] 2 19 5" xfId="22258" xr:uid="{00000000-0005-0000-0000-0000613B0000}"/>
    <cellStyle name="Input [yellow] 2 19 6" xfId="22259" xr:uid="{00000000-0005-0000-0000-0000623B0000}"/>
    <cellStyle name="Input [yellow] 2 19 7" xfId="22260" xr:uid="{00000000-0005-0000-0000-0000633B0000}"/>
    <cellStyle name="Input [yellow] 2 2" xfId="1084" xr:uid="{00000000-0005-0000-0000-0000643B0000}"/>
    <cellStyle name="Input [yellow] 2 2 10" xfId="1085" xr:uid="{00000000-0005-0000-0000-0000653B0000}"/>
    <cellStyle name="Input [yellow] 2 2 10 2" xfId="10742" xr:uid="{00000000-0005-0000-0000-0000663B0000}"/>
    <cellStyle name="Input [yellow] 2 2 10 2 2" xfId="22261" xr:uid="{00000000-0005-0000-0000-0000673B0000}"/>
    <cellStyle name="Input [yellow] 2 2 10 2 3" xfId="22262" xr:uid="{00000000-0005-0000-0000-0000683B0000}"/>
    <cellStyle name="Input [yellow] 2 2 10 2 4" xfId="22263" xr:uid="{00000000-0005-0000-0000-0000693B0000}"/>
    <cellStyle name="Input [yellow] 2 2 10 2 5" xfId="22264" xr:uid="{00000000-0005-0000-0000-00006A3B0000}"/>
    <cellStyle name="Input [yellow] 2 2 10 2 6" xfId="22265" xr:uid="{00000000-0005-0000-0000-00006B3B0000}"/>
    <cellStyle name="Input [yellow] 2 2 10 3" xfId="22266" xr:uid="{00000000-0005-0000-0000-00006C3B0000}"/>
    <cellStyle name="Input [yellow] 2 2 10 4" xfId="22267" xr:uid="{00000000-0005-0000-0000-00006D3B0000}"/>
    <cellStyle name="Input [yellow] 2 2 10 5" xfId="22268" xr:uid="{00000000-0005-0000-0000-00006E3B0000}"/>
    <cellStyle name="Input [yellow] 2 2 10 6" xfId="22269" xr:uid="{00000000-0005-0000-0000-00006F3B0000}"/>
    <cellStyle name="Input [yellow] 2 2 10 7" xfId="22270" xr:uid="{00000000-0005-0000-0000-0000703B0000}"/>
    <cellStyle name="Input [yellow] 2 2 11" xfId="1086" xr:uid="{00000000-0005-0000-0000-0000713B0000}"/>
    <cellStyle name="Input [yellow] 2 2 11 2" xfId="10830" xr:uid="{00000000-0005-0000-0000-0000723B0000}"/>
    <cellStyle name="Input [yellow] 2 2 11 2 2" xfId="22271" xr:uid="{00000000-0005-0000-0000-0000733B0000}"/>
    <cellStyle name="Input [yellow] 2 2 11 2 3" xfId="22272" xr:uid="{00000000-0005-0000-0000-0000743B0000}"/>
    <cellStyle name="Input [yellow] 2 2 11 2 4" xfId="22273" xr:uid="{00000000-0005-0000-0000-0000753B0000}"/>
    <cellStyle name="Input [yellow] 2 2 11 2 5" xfId="22274" xr:uid="{00000000-0005-0000-0000-0000763B0000}"/>
    <cellStyle name="Input [yellow] 2 2 11 2 6" xfId="22275" xr:uid="{00000000-0005-0000-0000-0000773B0000}"/>
    <cellStyle name="Input [yellow] 2 2 11 3" xfId="22276" xr:uid="{00000000-0005-0000-0000-0000783B0000}"/>
    <cellStyle name="Input [yellow] 2 2 11 4" xfId="22277" xr:uid="{00000000-0005-0000-0000-0000793B0000}"/>
    <cellStyle name="Input [yellow] 2 2 11 5" xfId="22278" xr:uid="{00000000-0005-0000-0000-00007A3B0000}"/>
    <cellStyle name="Input [yellow] 2 2 11 6" xfId="22279" xr:uid="{00000000-0005-0000-0000-00007B3B0000}"/>
    <cellStyle name="Input [yellow] 2 2 11 7" xfId="22280" xr:uid="{00000000-0005-0000-0000-00007C3B0000}"/>
    <cellStyle name="Input [yellow] 2 2 12" xfId="1087" xr:uid="{00000000-0005-0000-0000-00007D3B0000}"/>
    <cellStyle name="Input [yellow] 2 2 12 2" xfId="10919" xr:uid="{00000000-0005-0000-0000-00007E3B0000}"/>
    <cellStyle name="Input [yellow] 2 2 12 2 2" xfId="22281" xr:uid="{00000000-0005-0000-0000-00007F3B0000}"/>
    <cellStyle name="Input [yellow] 2 2 12 2 3" xfId="22282" xr:uid="{00000000-0005-0000-0000-0000803B0000}"/>
    <cellStyle name="Input [yellow] 2 2 12 2 4" xfId="22283" xr:uid="{00000000-0005-0000-0000-0000813B0000}"/>
    <cellStyle name="Input [yellow] 2 2 12 2 5" xfId="22284" xr:uid="{00000000-0005-0000-0000-0000823B0000}"/>
    <cellStyle name="Input [yellow] 2 2 12 2 6" xfId="22285" xr:uid="{00000000-0005-0000-0000-0000833B0000}"/>
    <cellStyle name="Input [yellow] 2 2 12 3" xfId="22286" xr:uid="{00000000-0005-0000-0000-0000843B0000}"/>
    <cellStyle name="Input [yellow] 2 2 12 4" xfId="22287" xr:uid="{00000000-0005-0000-0000-0000853B0000}"/>
    <cellStyle name="Input [yellow] 2 2 12 5" xfId="22288" xr:uid="{00000000-0005-0000-0000-0000863B0000}"/>
    <cellStyle name="Input [yellow] 2 2 12 6" xfId="22289" xr:uid="{00000000-0005-0000-0000-0000873B0000}"/>
    <cellStyle name="Input [yellow] 2 2 12 7" xfId="22290" xr:uid="{00000000-0005-0000-0000-0000883B0000}"/>
    <cellStyle name="Input [yellow] 2 2 13" xfId="1088" xr:uid="{00000000-0005-0000-0000-0000893B0000}"/>
    <cellStyle name="Input [yellow] 2 2 13 2" xfId="11009" xr:uid="{00000000-0005-0000-0000-00008A3B0000}"/>
    <cellStyle name="Input [yellow] 2 2 13 2 2" xfId="22291" xr:uid="{00000000-0005-0000-0000-00008B3B0000}"/>
    <cellStyle name="Input [yellow] 2 2 13 2 3" xfId="22292" xr:uid="{00000000-0005-0000-0000-00008C3B0000}"/>
    <cellStyle name="Input [yellow] 2 2 13 2 4" xfId="22293" xr:uid="{00000000-0005-0000-0000-00008D3B0000}"/>
    <cellStyle name="Input [yellow] 2 2 13 2 5" xfId="22294" xr:uid="{00000000-0005-0000-0000-00008E3B0000}"/>
    <cellStyle name="Input [yellow] 2 2 13 2 6" xfId="22295" xr:uid="{00000000-0005-0000-0000-00008F3B0000}"/>
    <cellStyle name="Input [yellow] 2 2 13 3" xfId="22296" xr:uid="{00000000-0005-0000-0000-0000903B0000}"/>
    <cellStyle name="Input [yellow] 2 2 13 4" xfId="22297" xr:uid="{00000000-0005-0000-0000-0000913B0000}"/>
    <cellStyle name="Input [yellow] 2 2 13 5" xfId="22298" xr:uid="{00000000-0005-0000-0000-0000923B0000}"/>
    <cellStyle name="Input [yellow] 2 2 13 6" xfId="22299" xr:uid="{00000000-0005-0000-0000-0000933B0000}"/>
    <cellStyle name="Input [yellow] 2 2 13 7" xfId="22300" xr:uid="{00000000-0005-0000-0000-0000943B0000}"/>
    <cellStyle name="Input [yellow] 2 2 14" xfId="1089" xr:uid="{00000000-0005-0000-0000-0000953B0000}"/>
    <cellStyle name="Input [yellow] 2 2 14 2" xfId="11099" xr:uid="{00000000-0005-0000-0000-0000963B0000}"/>
    <cellStyle name="Input [yellow] 2 2 14 2 2" xfId="22301" xr:uid="{00000000-0005-0000-0000-0000973B0000}"/>
    <cellStyle name="Input [yellow] 2 2 14 2 3" xfId="22302" xr:uid="{00000000-0005-0000-0000-0000983B0000}"/>
    <cellStyle name="Input [yellow] 2 2 14 2 4" xfId="22303" xr:uid="{00000000-0005-0000-0000-0000993B0000}"/>
    <cellStyle name="Input [yellow] 2 2 14 2 5" xfId="22304" xr:uid="{00000000-0005-0000-0000-00009A3B0000}"/>
    <cellStyle name="Input [yellow] 2 2 14 2 6" xfId="22305" xr:uid="{00000000-0005-0000-0000-00009B3B0000}"/>
    <cellStyle name="Input [yellow] 2 2 14 3" xfId="22306" xr:uid="{00000000-0005-0000-0000-00009C3B0000}"/>
    <cellStyle name="Input [yellow] 2 2 14 4" xfId="22307" xr:uid="{00000000-0005-0000-0000-00009D3B0000}"/>
    <cellStyle name="Input [yellow] 2 2 14 5" xfId="22308" xr:uid="{00000000-0005-0000-0000-00009E3B0000}"/>
    <cellStyle name="Input [yellow] 2 2 14 6" xfId="22309" xr:uid="{00000000-0005-0000-0000-00009F3B0000}"/>
    <cellStyle name="Input [yellow] 2 2 14 7" xfId="22310" xr:uid="{00000000-0005-0000-0000-0000A03B0000}"/>
    <cellStyle name="Input [yellow] 2 2 15" xfId="1090" xr:uid="{00000000-0005-0000-0000-0000A13B0000}"/>
    <cellStyle name="Input [yellow] 2 2 15 2" xfId="11182" xr:uid="{00000000-0005-0000-0000-0000A23B0000}"/>
    <cellStyle name="Input [yellow] 2 2 15 2 2" xfId="22311" xr:uid="{00000000-0005-0000-0000-0000A33B0000}"/>
    <cellStyle name="Input [yellow] 2 2 15 2 3" xfId="22312" xr:uid="{00000000-0005-0000-0000-0000A43B0000}"/>
    <cellStyle name="Input [yellow] 2 2 15 2 4" xfId="22313" xr:uid="{00000000-0005-0000-0000-0000A53B0000}"/>
    <cellStyle name="Input [yellow] 2 2 15 2 5" xfId="22314" xr:uid="{00000000-0005-0000-0000-0000A63B0000}"/>
    <cellStyle name="Input [yellow] 2 2 15 2 6" xfId="22315" xr:uid="{00000000-0005-0000-0000-0000A73B0000}"/>
    <cellStyle name="Input [yellow] 2 2 15 3" xfId="22316" xr:uid="{00000000-0005-0000-0000-0000A83B0000}"/>
    <cellStyle name="Input [yellow] 2 2 15 4" xfId="22317" xr:uid="{00000000-0005-0000-0000-0000A93B0000}"/>
    <cellStyle name="Input [yellow] 2 2 15 5" xfId="22318" xr:uid="{00000000-0005-0000-0000-0000AA3B0000}"/>
    <cellStyle name="Input [yellow] 2 2 15 6" xfId="22319" xr:uid="{00000000-0005-0000-0000-0000AB3B0000}"/>
    <cellStyle name="Input [yellow] 2 2 15 7" xfId="22320" xr:uid="{00000000-0005-0000-0000-0000AC3B0000}"/>
    <cellStyle name="Input [yellow] 2 2 16" xfId="1091" xr:uid="{00000000-0005-0000-0000-0000AD3B0000}"/>
    <cellStyle name="Input [yellow] 2 2 16 2" xfId="11272" xr:uid="{00000000-0005-0000-0000-0000AE3B0000}"/>
    <cellStyle name="Input [yellow] 2 2 16 2 2" xfId="22321" xr:uid="{00000000-0005-0000-0000-0000AF3B0000}"/>
    <cellStyle name="Input [yellow] 2 2 16 2 3" xfId="22322" xr:uid="{00000000-0005-0000-0000-0000B03B0000}"/>
    <cellStyle name="Input [yellow] 2 2 16 2 4" xfId="22323" xr:uid="{00000000-0005-0000-0000-0000B13B0000}"/>
    <cellStyle name="Input [yellow] 2 2 16 2 5" xfId="22324" xr:uid="{00000000-0005-0000-0000-0000B23B0000}"/>
    <cellStyle name="Input [yellow] 2 2 16 2 6" xfId="22325" xr:uid="{00000000-0005-0000-0000-0000B33B0000}"/>
    <cellStyle name="Input [yellow] 2 2 16 3" xfId="22326" xr:uid="{00000000-0005-0000-0000-0000B43B0000}"/>
    <cellStyle name="Input [yellow] 2 2 16 4" xfId="22327" xr:uid="{00000000-0005-0000-0000-0000B53B0000}"/>
    <cellStyle name="Input [yellow] 2 2 16 5" xfId="22328" xr:uid="{00000000-0005-0000-0000-0000B63B0000}"/>
    <cellStyle name="Input [yellow] 2 2 16 6" xfId="22329" xr:uid="{00000000-0005-0000-0000-0000B73B0000}"/>
    <cellStyle name="Input [yellow] 2 2 16 7" xfId="22330" xr:uid="{00000000-0005-0000-0000-0000B83B0000}"/>
    <cellStyle name="Input [yellow] 2 2 17" xfId="1092" xr:uid="{00000000-0005-0000-0000-0000B93B0000}"/>
    <cellStyle name="Input [yellow] 2 2 17 2" xfId="11358" xr:uid="{00000000-0005-0000-0000-0000BA3B0000}"/>
    <cellStyle name="Input [yellow] 2 2 17 2 2" xfId="22331" xr:uid="{00000000-0005-0000-0000-0000BB3B0000}"/>
    <cellStyle name="Input [yellow] 2 2 17 2 3" xfId="22332" xr:uid="{00000000-0005-0000-0000-0000BC3B0000}"/>
    <cellStyle name="Input [yellow] 2 2 17 2 4" xfId="22333" xr:uid="{00000000-0005-0000-0000-0000BD3B0000}"/>
    <cellStyle name="Input [yellow] 2 2 17 2 5" xfId="22334" xr:uid="{00000000-0005-0000-0000-0000BE3B0000}"/>
    <cellStyle name="Input [yellow] 2 2 17 2 6" xfId="22335" xr:uid="{00000000-0005-0000-0000-0000BF3B0000}"/>
    <cellStyle name="Input [yellow] 2 2 17 3" xfId="22336" xr:uid="{00000000-0005-0000-0000-0000C03B0000}"/>
    <cellStyle name="Input [yellow] 2 2 17 4" xfId="22337" xr:uid="{00000000-0005-0000-0000-0000C13B0000}"/>
    <cellStyle name="Input [yellow] 2 2 17 5" xfId="22338" xr:uid="{00000000-0005-0000-0000-0000C23B0000}"/>
    <cellStyle name="Input [yellow] 2 2 17 6" xfId="22339" xr:uid="{00000000-0005-0000-0000-0000C33B0000}"/>
    <cellStyle name="Input [yellow] 2 2 17 7" xfId="22340" xr:uid="{00000000-0005-0000-0000-0000C43B0000}"/>
    <cellStyle name="Input [yellow] 2 2 18" xfId="1093" xr:uid="{00000000-0005-0000-0000-0000C53B0000}"/>
    <cellStyle name="Input [yellow] 2 2 18 2" xfId="11445" xr:uid="{00000000-0005-0000-0000-0000C63B0000}"/>
    <cellStyle name="Input [yellow] 2 2 18 2 2" xfId="22341" xr:uid="{00000000-0005-0000-0000-0000C73B0000}"/>
    <cellStyle name="Input [yellow] 2 2 18 2 3" xfId="22342" xr:uid="{00000000-0005-0000-0000-0000C83B0000}"/>
    <cellStyle name="Input [yellow] 2 2 18 2 4" xfId="22343" xr:uid="{00000000-0005-0000-0000-0000C93B0000}"/>
    <cellStyle name="Input [yellow] 2 2 18 2 5" xfId="22344" xr:uid="{00000000-0005-0000-0000-0000CA3B0000}"/>
    <cellStyle name="Input [yellow] 2 2 18 2 6" xfId="22345" xr:uid="{00000000-0005-0000-0000-0000CB3B0000}"/>
    <cellStyle name="Input [yellow] 2 2 18 3" xfId="22346" xr:uid="{00000000-0005-0000-0000-0000CC3B0000}"/>
    <cellStyle name="Input [yellow] 2 2 18 4" xfId="22347" xr:uid="{00000000-0005-0000-0000-0000CD3B0000}"/>
    <cellStyle name="Input [yellow] 2 2 18 5" xfId="22348" xr:uid="{00000000-0005-0000-0000-0000CE3B0000}"/>
    <cellStyle name="Input [yellow] 2 2 18 6" xfId="22349" xr:uid="{00000000-0005-0000-0000-0000CF3B0000}"/>
    <cellStyle name="Input [yellow] 2 2 18 7" xfId="22350" xr:uid="{00000000-0005-0000-0000-0000D03B0000}"/>
    <cellStyle name="Input [yellow] 2 2 19" xfId="1094" xr:uid="{00000000-0005-0000-0000-0000D13B0000}"/>
    <cellStyle name="Input [yellow] 2 2 19 2" xfId="11532" xr:uid="{00000000-0005-0000-0000-0000D23B0000}"/>
    <cellStyle name="Input [yellow] 2 2 19 2 2" xfId="22351" xr:uid="{00000000-0005-0000-0000-0000D33B0000}"/>
    <cellStyle name="Input [yellow] 2 2 19 2 3" xfId="22352" xr:uid="{00000000-0005-0000-0000-0000D43B0000}"/>
    <cellStyle name="Input [yellow] 2 2 19 2 4" xfId="22353" xr:uid="{00000000-0005-0000-0000-0000D53B0000}"/>
    <cellStyle name="Input [yellow] 2 2 19 2 5" xfId="22354" xr:uid="{00000000-0005-0000-0000-0000D63B0000}"/>
    <cellStyle name="Input [yellow] 2 2 19 2 6" xfId="22355" xr:uid="{00000000-0005-0000-0000-0000D73B0000}"/>
    <cellStyle name="Input [yellow] 2 2 19 3" xfId="22356" xr:uid="{00000000-0005-0000-0000-0000D83B0000}"/>
    <cellStyle name="Input [yellow] 2 2 19 4" xfId="22357" xr:uid="{00000000-0005-0000-0000-0000D93B0000}"/>
    <cellStyle name="Input [yellow] 2 2 19 5" xfId="22358" xr:uid="{00000000-0005-0000-0000-0000DA3B0000}"/>
    <cellStyle name="Input [yellow] 2 2 19 6" xfId="22359" xr:uid="{00000000-0005-0000-0000-0000DB3B0000}"/>
    <cellStyle name="Input [yellow] 2 2 19 7" xfId="22360" xr:uid="{00000000-0005-0000-0000-0000DC3B0000}"/>
    <cellStyle name="Input [yellow] 2 2 2" xfId="1095" xr:uid="{00000000-0005-0000-0000-0000DD3B0000}"/>
    <cellStyle name="Input [yellow] 2 2 2 2" xfId="10039" xr:uid="{00000000-0005-0000-0000-0000DE3B0000}"/>
    <cellStyle name="Input [yellow] 2 2 2 2 2" xfId="22361" xr:uid="{00000000-0005-0000-0000-0000DF3B0000}"/>
    <cellStyle name="Input [yellow] 2 2 2 2 3" xfId="22362" xr:uid="{00000000-0005-0000-0000-0000E03B0000}"/>
    <cellStyle name="Input [yellow] 2 2 2 2 4" xfId="22363" xr:uid="{00000000-0005-0000-0000-0000E13B0000}"/>
    <cellStyle name="Input [yellow] 2 2 2 2 5" xfId="22364" xr:uid="{00000000-0005-0000-0000-0000E23B0000}"/>
    <cellStyle name="Input [yellow] 2 2 2 2 6" xfId="22365" xr:uid="{00000000-0005-0000-0000-0000E33B0000}"/>
    <cellStyle name="Input [yellow] 2 2 2 3" xfId="22366" xr:uid="{00000000-0005-0000-0000-0000E43B0000}"/>
    <cellStyle name="Input [yellow] 2 2 2 4" xfId="22367" xr:uid="{00000000-0005-0000-0000-0000E53B0000}"/>
    <cellStyle name="Input [yellow] 2 2 2 5" xfId="22368" xr:uid="{00000000-0005-0000-0000-0000E63B0000}"/>
    <cellStyle name="Input [yellow] 2 2 2 6" xfId="22369" xr:uid="{00000000-0005-0000-0000-0000E73B0000}"/>
    <cellStyle name="Input [yellow] 2 2 2 7" xfId="22370" xr:uid="{00000000-0005-0000-0000-0000E83B0000}"/>
    <cellStyle name="Input [yellow] 2 2 20" xfId="1096" xr:uid="{00000000-0005-0000-0000-0000E93B0000}"/>
    <cellStyle name="Input [yellow] 2 2 20 2" xfId="11620" xr:uid="{00000000-0005-0000-0000-0000EA3B0000}"/>
    <cellStyle name="Input [yellow] 2 2 20 2 2" xfId="22371" xr:uid="{00000000-0005-0000-0000-0000EB3B0000}"/>
    <cellStyle name="Input [yellow] 2 2 20 2 3" xfId="22372" xr:uid="{00000000-0005-0000-0000-0000EC3B0000}"/>
    <cellStyle name="Input [yellow] 2 2 20 2 4" xfId="22373" xr:uid="{00000000-0005-0000-0000-0000ED3B0000}"/>
    <cellStyle name="Input [yellow] 2 2 20 2 5" xfId="22374" xr:uid="{00000000-0005-0000-0000-0000EE3B0000}"/>
    <cellStyle name="Input [yellow] 2 2 20 2 6" xfId="22375" xr:uid="{00000000-0005-0000-0000-0000EF3B0000}"/>
    <cellStyle name="Input [yellow] 2 2 20 3" xfId="22376" xr:uid="{00000000-0005-0000-0000-0000F03B0000}"/>
    <cellStyle name="Input [yellow] 2 2 20 4" xfId="22377" xr:uid="{00000000-0005-0000-0000-0000F13B0000}"/>
    <cellStyle name="Input [yellow] 2 2 20 5" xfId="22378" xr:uid="{00000000-0005-0000-0000-0000F23B0000}"/>
    <cellStyle name="Input [yellow] 2 2 20 6" xfId="22379" xr:uid="{00000000-0005-0000-0000-0000F33B0000}"/>
    <cellStyle name="Input [yellow] 2 2 20 7" xfId="22380" xr:uid="{00000000-0005-0000-0000-0000F43B0000}"/>
    <cellStyle name="Input [yellow] 2 2 21" xfId="1097" xr:uid="{00000000-0005-0000-0000-0000F53B0000}"/>
    <cellStyle name="Input [yellow] 2 2 21 2" xfId="11704" xr:uid="{00000000-0005-0000-0000-0000F63B0000}"/>
    <cellStyle name="Input [yellow] 2 2 21 2 2" xfId="22381" xr:uid="{00000000-0005-0000-0000-0000F73B0000}"/>
    <cellStyle name="Input [yellow] 2 2 21 2 3" xfId="22382" xr:uid="{00000000-0005-0000-0000-0000F83B0000}"/>
    <cellStyle name="Input [yellow] 2 2 21 2 4" xfId="22383" xr:uid="{00000000-0005-0000-0000-0000F93B0000}"/>
    <cellStyle name="Input [yellow] 2 2 21 2 5" xfId="22384" xr:uid="{00000000-0005-0000-0000-0000FA3B0000}"/>
    <cellStyle name="Input [yellow] 2 2 21 2 6" xfId="22385" xr:uid="{00000000-0005-0000-0000-0000FB3B0000}"/>
    <cellStyle name="Input [yellow] 2 2 21 3" xfId="22386" xr:uid="{00000000-0005-0000-0000-0000FC3B0000}"/>
    <cellStyle name="Input [yellow] 2 2 21 4" xfId="22387" xr:uid="{00000000-0005-0000-0000-0000FD3B0000}"/>
    <cellStyle name="Input [yellow] 2 2 21 5" xfId="22388" xr:uid="{00000000-0005-0000-0000-0000FE3B0000}"/>
    <cellStyle name="Input [yellow] 2 2 21 6" xfId="22389" xr:uid="{00000000-0005-0000-0000-0000FF3B0000}"/>
    <cellStyle name="Input [yellow] 2 2 21 7" xfId="22390" xr:uid="{00000000-0005-0000-0000-0000003C0000}"/>
    <cellStyle name="Input [yellow] 2 2 22" xfId="1098" xr:uid="{00000000-0005-0000-0000-0000013C0000}"/>
    <cellStyle name="Input [yellow] 2 2 22 2" xfId="11787" xr:uid="{00000000-0005-0000-0000-0000023C0000}"/>
    <cellStyle name="Input [yellow] 2 2 22 2 2" xfId="22391" xr:uid="{00000000-0005-0000-0000-0000033C0000}"/>
    <cellStyle name="Input [yellow] 2 2 22 2 3" xfId="22392" xr:uid="{00000000-0005-0000-0000-0000043C0000}"/>
    <cellStyle name="Input [yellow] 2 2 22 2 4" xfId="22393" xr:uid="{00000000-0005-0000-0000-0000053C0000}"/>
    <cellStyle name="Input [yellow] 2 2 22 2 5" xfId="22394" xr:uid="{00000000-0005-0000-0000-0000063C0000}"/>
    <cellStyle name="Input [yellow] 2 2 22 2 6" xfId="22395" xr:uid="{00000000-0005-0000-0000-0000073C0000}"/>
    <cellStyle name="Input [yellow] 2 2 22 3" xfId="22396" xr:uid="{00000000-0005-0000-0000-0000083C0000}"/>
    <cellStyle name="Input [yellow] 2 2 22 4" xfId="22397" xr:uid="{00000000-0005-0000-0000-0000093C0000}"/>
    <cellStyle name="Input [yellow] 2 2 22 5" xfId="22398" xr:uid="{00000000-0005-0000-0000-00000A3C0000}"/>
    <cellStyle name="Input [yellow] 2 2 22 6" xfId="22399" xr:uid="{00000000-0005-0000-0000-00000B3C0000}"/>
    <cellStyle name="Input [yellow] 2 2 22 7" xfId="22400" xr:uid="{00000000-0005-0000-0000-00000C3C0000}"/>
    <cellStyle name="Input [yellow] 2 2 23" xfId="1099" xr:uid="{00000000-0005-0000-0000-00000D3C0000}"/>
    <cellStyle name="Input [yellow] 2 2 23 2" xfId="11870" xr:uid="{00000000-0005-0000-0000-00000E3C0000}"/>
    <cellStyle name="Input [yellow] 2 2 23 2 2" xfId="22401" xr:uid="{00000000-0005-0000-0000-00000F3C0000}"/>
    <cellStyle name="Input [yellow] 2 2 23 2 3" xfId="22402" xr:uid="{00000000-0005-0000-0000-0000103C0000}"/>
    <cellStyle name="Input [yellow] 2 2 23 2 4" xfId="22403" xr:uid="{00000000-0005-0000-0000-0000113C0000}"/>
    <cellStyle name="Input [yellow] 2 2 23 2 5" xfId="22404" xr:uid="{00000000-0005-0000-0000-0000123C0000}"/>
    <cellStyle name="Input [yellow] 2 2 23 2 6" xfId="22405" xr:uid="{00000000-0005-0000-0000-0000133C0000}"/>
    <cellStyle name="Input [yellow] 2 2 23 3" xfId="22406" xr:uid="{00000000-0005-0000-0000-0000143C0000}"/>
    <cellStyle name="Input [yellow] 2 2 23 4" xfId="22407" xr:uid="{00000000-0005-0000-0000-0000153C0000}"/>
    <cellStyle name="Input [yellow] 2 2 23 5" xfId="22408" xr:uid="{00000000-0005-0000-0000-0000163C0000}"/>
    <cellStyle name="Input [yellow] 2 2 23 6" xfId="22409" xr:uid="{00000000-0005-0000-0000-0000173C0000}"/>
    <cellStyle name="Input [yellow] 2 2 23 7" xfId="22410" xr:uid="{00000000-0005-0000-0000-0000183C0000}"/>
    <cellStyle name="Input [yellow] 2 2 24" xfId="1100" xr:uid="{00000000-0005-0000-0000-0000193C0000}"/>
    <cellStyle name="Input [yellow] 2 2 24 2" xfId="11954" xr:uid="{00000000-0005-0000-0000-00001A3C0000}"/>
    <cellStyle name="Input [yellow] 2 2 24 2 2" xfId="22411" xr:uid="{00000000-0005-0000-0000-00001B3C0000}"/>
    <cellStyle name="Input [yellow] 2 2 24 2 3" xfId="22412" xr:uid="{00000000-0005-0000-0000-00001C3C0000}"/>
    <cellStyle name="Input [yellow] 2 2 24 2 4" xfId="22413" xr:uid="{00000000-0005-0000-0000-00001D3C0000}"/>
    <cellStyle name="Input [yellow] 2 2 24 2 5" xfId="22414" xr:uid="{00000000-0005-0000-0000-00001E3C0000}"/>
    <cellStyle name="Input [yellow] 2 2 24 2 6" xfId="22415" xr:uid="{00000000-0005-0000-0000-00001F3C0000}"/>
    <cellStyle name="Input [yellow] 2 2 24 3" xfId="22416" xr:uid="{00000000-0005-0000-0000-0000203C0000}"/>
    <cellStyle name="Input [yellow] 2 2 24 4" xfId="22417" xr:uid="{00000000-0005-0000-0000-0000213C0000}"/>
    <cellStyle name="Input [yellow] 2 2 24 5" xfId="22418" xr:uid="{00000000-0005-0000-0000-0000223C0000}"/>
    <cellStyle name="Input [yellow] 2 2 24 6" xfId="22419" xr:uid="{00000000-0005-0000-0000-0000233C0000}"/>
    <cellStyle name="Input [yellow] 2 2 24 7" xfId="22420" xr:uid="{00000000-0005-0000-0000-0000243C0000}"/>
    <cellStyle name="Input [yellow] 2 2 25" xfId="1101" xr:uid="{00000000-0005-0000-0000-0000253C0000}"/>
    <cellStyle name="Input [yellow] 2 2 25 2" xfId="12037" xr:uid="{00000000-0005-0000-0000-0000263C0000}"/>
    <cellStyle name="Input [yellow] 2 2 25 2 2" xfId="22421" xr:uid="{00000000-0005-0000-0000-0000273C0000}"/>
    <cellStyle name="Input [yellow] 2 2 25 2 3" xfId="22422" xr:uid="{00000000-0005-0000-0000-0000283C0000}"/>
    <cellStyle name="Input [yellow] 2 2 25 2 4" xfId="22423" xr:uid="{00000000-0005-0000-0000-0000293C0000}"/>
    <cellStyle name="Input [yellow] 2 2 25 2 5" xfId="22424" xr:uid="{00000000-0005-0000-0000-00002A3C0000}"/>
    <cellStyle name="Input [yellow] 2 2 25 2 6" xfId="22425" xr:uid="{00000000-0005-0000-0000-00002B3C0000}"/>
    <cellStyle name="Input [yellow] 2 2 25 3" xfId="22426" xr:uid="{00000000-0005-0000-0000-00002C3C0000}"/>
    <cellStyle name="Input [yellow] 2 2 25 4" xfId="22427" xr:uid="{00000000-0005-0000-0000-00002D3C0000}"/>
    <cellStyle name="Input [yellow] 2 2 25 5" xfId="22428" xr:uid="{00000000-0005-0000-0000-00002E3C0000}"/>
    <cellStyle name="Input [yellow] 2 2 25 6" xfId="22429" xr:uid="{00000000-0005-0000-0000-00002F3C0000}"/>
    <cellStyle name="Input [yellow] 2 2 25 7" xfId="22430" xr:uid="{00000000-0005-0000-0000-0000303C0000}"/>
    <cellStyle name="Input [yellow] 2 2 26" xfId="1102" xr:uid="{00000000-0005-0000-0000-0000313C0000}"/>
    <cellStyle name="Input [yellow] 2 2 26 2" xfId="12120" xr:uid="{00000000-0005-0000-0000-0000323C0000}"/>
    <cellStyle name="Input [yellow] 2 2 26 2 2" xfId="22431" xr:uid="{00000000-0005-0000-0000-0000333C0000}"/>
    <cellStyle name="Input [yellow] 2 2 26 2 3" xfId="22432" xr:uid="{00000000-0005-0000-0000-0000343C0000}"/>
    <cellStyle name="Input [yellow] 2 2 26 2 4" xfId="22433" xr:uid="{00000000-0005-0000-0000-0000353C0000}"/>
    <cellStyle name="Input [yellow] 2 2 26 2 5" xfId="22434" xr:uid="{00000000-0005-0000-0000-0000363C0000}"/>
    <cellStyle name="Input [yellow] 2 2 26 2 6" xfId="22435" xr:uid="{00000000-0005-0000-0000-0000373C0000}"/>
    <cellStyle name="Input [yellow] 2 2 26 3" xfId="22436" xr:uid="{00000000-0005-0000-0000-0000383C0000}"/>
    <cellStyle name="Input [yellow] 2 2 26 4" xfId="22437" xr:uid="{00000000-0005-0000-0000-0000393C0000}"/>
    <cellStyle name="Input [yellow] 2 2 26 5" xfId="22438" xr:uid="{00000000-0005-0000-0000-00003A3C0000}"/>
    <cellStyle name="Input [yellow] 2 2 26 6" xfId="22439" xr:uid="{00000000-0005-0000-0000-00003B3C0000}"/>
    <cellStyle name="Input [yellow] 2 2 26 7" xfId="22440" xr:uid="{00000000-0005-0000-0000-00003C3C0000}"/>
    <cellStyle name="Input [yellow] 2 2 27" xfId="1103" xr:uid="{00000000-0005-0000-0000-00003D3C0000}"/>
    <cellStyle name="Input [yellow] 2 2 27 2" xfId="12202" xr:uid="{00000000-0005-0000-0000-00003E3C0000}"/>
    <cellStyle name="Input [yellow] 2 2 27 2 2" xfId="22441" xr:uid="{00000000-0005-0000-0000-00003F3C0000}"/>
    <cellStyle name="Input [yellow] 2 2 27 2 3" xfId="22442" xr:uid="{00000000-0005-0000-0000-0000403C0000}"/>
    <cellStyle name="Input [yellow] 2 2 27 2 4" xfId="22443" xr:uid="{00000000-0005-0000-0000-0000413C0000}"/>
    <cellStyle name="Input [yellow] 2 2 27 2 5" xfId="22444" xr:uid="{00000000-0005-0000-0000-0000423C0000}"/>
    <cellStyle name="Input [yellow] 2 2 27 2 6" xfId="22445" xr:uid="{00000000-0005-0000-0000-0000433C0000}"/>
    <cellStyle name="Input [yellow] 2 2 27 3" xfId="22446" xr:uid="{00000000-0005-0000-0000-0000443C0000}"/>
    <cellStyle name="Input [yellow] 2 2 27 4" xfId="22447" xr:uid="{00000000-0005-0000-0000-0000453C0000}"/>
    <cellStyle name="Input [yellow] 2 2 27 5" xfId="22448" xr:uid="{00000000-0005-0000-0000-0000463C0000}"/>
    <cellStyle name="Input [yellow] 2 2 27 6" xfId="22449" xr:uid="{00000000-0005-0000-0000-0000473C0000}"/>
    <cellStyle name="Input [yellow] 2 2 27 7" xfId="22450" xr:uid="{00000000-0005-0000-0000-0000483C0000}"/>
    <cellStyle name="Input [yellow] 2 2 28" xfId="1104" xr:uid="{00000000-0005-0000-0000-0000493C0000}"/>
    <cellStyle name="Input [yellow] 2 2 28 2" xfId="12282" xr:uid="{00000000-0005-0000-0000-00004A3C0000}"/>
    <cellStyle name="Input [yellow] 2 2 28 2 2" xfId="22451" xr:uid="{00000000-0005-0000-0000-00004B3C0000}"/>
    <cellStyle name="Input [yellow] 2 2 28 2 3" xfId="22452" xr:uid="{00000000-0005-0000-0000-00004C3C0000}"/>
    <cellStyle name="Input [yellow] 2 2 28 2 4" xfId="22453" xr:uid="{00000000-0005-0000-0000-00004D3C0000}"/>
    <cellStyle name="Input [yellow] 2 2 28 2 5" xfId="22454" xr:uid="{00000000-0005-0000-0000-00004E3C0000}"/>
    <cellStyle name="Input [yellow] 2 2 28 2 6" xfId="22455" xr:uid="{00000000-0005-0000-0000-00004F3C0000}"/>
    <cellStyle name="Input [yellow] 2 2 28 3" xfId="22456" xr:uid="{00000000-0005-0000-0000-0000503C0000}"/>
    <cellStyle name="Input [yellow] 2 2 28 4" xfId="22457" xr:uid="{00000000-0005-0000-0000-0000513C0000}"/>
    <cellStyle name="Input [yellow] 2 2 28 5" xfId="22458" xr:uid="{00000000-0005-0000-0000-0000523C0000}"/>
    <cellStyle name="Input [yellow] 2 2 28 6" xfId="22459" xr:uid="{00000000-0005-0000-0000-0000533C0000}"/>
    <cellStyle name="Input [yellow] 2 2 28 7" xfId="22460" xr:uid="{00000000-0005-0000-0000-0000543C0000}"/>
    <cellStyle name="Input [yellow] 2 2 29" xfId="1105" xr:uid="{00000000-0005-0000-0000-0000553C0000}"/>
    <cellStyle name="Input [yellow] 2 2 29 2" xfId="12360" xr:uid="{00000000-0005-0000-0000-0000563C0000}"/>
    <cellStyle name="Input [yellow] 2 2 29 2 2" xfId="22461" xr:uid="{00000000-0005-0000-0000-0000573C0000}"/>
    <cellStyle name="Input [yellow] 2 2 29 2 3" xfId="22462" xr:uid="{00000000-0005-0000-0000-0000583C0000}"/>
    <cellStyle name="Input [yellow] 2 2 29 2 4" xfId="22463" xr:uid="{00000000-0005-0000-0000-0000593C0000}"/>
    <cellStyle name="Input [yellow] 2 2 29 2 5" xfId="22464" xr:uid="{00000000-0005-0000-0000-00005A3C0000}"/>
    <cellStyle name="Input [yellow] 2 2 29 2 6" xfId="22465" xr:uid="{00000000-0005-0000-0000-00005B3C0000}"/>
    <cellStyle name="Input [yellow] 2 2 29 3" xfId="22466" xr:uid="{00000000-0005-0000-0000-00005C3C0000}"/>
    <cellStyle name="Input [yellow] 2 2 29 4" xfId="22467" xr:uid="{00000000-0005-0000-0000-00005D3C0000}"/>
    <cellStyle name="Input [yellow] 2 2 29 5" xfId="22468" xr:uid="{00000000-0005-0000-0000-00005E3C0000}"/>
    <cellStyle name="Input [yellow] 2 2 29 6" xfId="22469" xr:uid="{00000000-0005-0000-0000-00005F3C0000}"/>
    <cellStyle name="Input [yellow] 2 2 29 7" xfId="22470" xr:uid="{00000000-0005-0000-0000-0000603C0000}"/>
    <cellStyle name="Input [yellow] 2 2 3" xfId="1106" xr:uid="{00000000-0005-0000-0000-0000613C0000}"/>
    <cellStyle name="Input [yellow] 2 2 3 2" xfId="10130" xr:uid="{00000000-0005-0000-0000-0000623C0000}"/>
    <cellStyle name="Input [yellow] 2 2 3 2 2" xfId="22471" xr:uid="{00000000-0005-0000-0000-0000633C0000}"/>
    <cellStyle name="Input [yellow] 2 2 3 2 3" xfId="22472" xr:uid="{00000000-0005-0000-0000-0000643C0000}"/>
    <cellStyle name="Input [yellow] 2 2 3 2 4" xfId="22473" xr:uid="{00000000-0005-0000-0000-0000653C0000}"/>
    <cellStyle name="Input [yellow] 2 2 3 2 5" xfId="22474" xr:uid="{00000000-0005-0000-0000-0000663C0000}"/>
    <cellStyle name="Input [yellow] 2 2 3 2 6" xfId="22475" xr:uid="{00000000-0005-0000-0000-0000673C0000}"/>
    <cellStyle name="Input [yellow] 2 2 3 3" xfId="22476" xr:uid="{00000000-0005-0000-0000-0000683C0000}"/>
    <cellStyle name="Input [yellow] 2 2 3 4" xfId="22477" xr:uid="{00000000-0005-0000-0000-0000693C0000}"/>
    <cellStyle name="Input [yellow] 2 2 3 5" xfId="22478" xr:uid="{00000000-0005-0000-0000-00006A3C0000}"/>
    <cellStyle name="Input [yellow] 2 2 3 6" xfId="22479" xr:uid="{00000000-0005-0000-0000-00006B3C0000}"/>
    <cellStyle name="Input [yellow] 2 2 3 7" xfId="22480" xr:uid="{00000000-0005-0000-0000-00006C3C0000}"/>
    <cellStyle name="Input [yellow] 2 2 30" xfId="1107" xr:uid="{00000000-0005-0000-0000-00006D3C0000}"/>
    <cellStyle name="Input [yellow] 2 2 30 2" xfId="12439" xr:uid="{00000000-0005-0000-0000-00006E3C0000}"/>
    <cellStyle name="Input [yellow] 2 2 30 2 2" xfId="22481" xr:uid="{00000000-0005-0000-0000-00006F3C0000}"/>
    <cellStyle name="Input [yellow] 2 2 30 2 3" xfId="22482" xr:uid="{00000000-0005-0000-0000-0000703C0000}"/>
    <cellStyle name="Input [yellow] 2 2 30 2 4" xfId="22483" xr:uid="{00000000-0005-0000-0000-0000713C0000}"/>
    <cellStyle name="Input [yellow] 2 2 30 2 5" xfId="22484" xr:uid="{00000000-0005-0000-0000-0000723C0000}"/>
    <cellStyle name="Input [yellow] 2 2 30 2 6" xfId="22485" xr:uid="{00000000-0005-0000-0000-0000733C0000}"/>
    <cellStyle name="Input [yellow] 2 2 30 3" xfId="22486" xr:uid="{00000000-0005-0000-0000-0000743C0000}"/>
    <cellStyle name="Input [yellow] 2 2 30 4" xfId="22487" xr:uid="{00000000-0005-0000-0000-0000753C0000}"/>
    <cellStyle name="Input [yellow] 2 2 30 5" xfId="22488" xr:uid="{00000000-0005-0000-0000-0000763C0000}"/>
    <cellStyle name="Input [yellow] 2 2 30 6" xfId="22489" xr:uid="{00000000-0005-0000-0000-0000773C0000}"/>
    <cellStyle name="Input [yellow] 2 2 30 7" xfId="22490" xr:uid="{00000000-0005-0000-0000-0000783C0000}"/>
    <cellStyle name="Input [yellow] 2 2 31" xfId="1108" xr:uid="{00000000-0005-0000-0000-0000793C0000}"/>
    <cellStyle name="Input [yellow] 2 2 31 2" xfId="12518" xr:uid="{00000000-0005-0000-0000-00007A3C0000}"/>
    <cellStyle name="Input [yellow] 2 2 31 2 2" xfId="22491" xr:uid="{00000000-0005-0000-0000-00007B3C0000}"/>
    <cellStyle name="Input [yellow] 2 2 31 2 3" xfId="22492" xr:uid="{00000000-0005-0000-0000-00007C3C0000}"/>
    <cellStyle name="Input [yellow] 2 2 31 2 4" xfId="22493" xr:uid="{00000000-0005-0000-0000-00007D3C0000}"/>
    <cellStyle name="Input [yellow] 2 2 31 2 5" xfId="22494" xr:uid="{00000000-0005-0000-0000-00007E3C0000}"/>
    <cellStyle name="Input [yellow] 2 2 31 2 6" xfId="22495" xr:uid="{00000000-0005-0000-0000-00007F3C0000}"/>
    <cellStyle name="Input [yellow] 2 2 31 3" xfId="22496" xr:uid="{00000000-0005-0000-0000-0000803C0000}"/>
    <cellStyle name="Input [yellow] 2 2 31 4" xfId="22497" xr:uid="{00000000-0005-0000-0000-0000813C0000}"/>
    <cellStyle name="Input [yellow] 2 2 31 5" xfId="22498" xr:uid="{00000000-0005-0000-0000-0000823C0000}"/>
    <cellStyle name="Input [yellow] 2 2 31 6" xfId="22499" xr:uid="{00000000-0005-0000-0000-0000833C0000}"/>
    <cellStyle name="Input [yellow] 2 2 31 7" xfId="22500" xr:uid="{00000000-0005-0000-0000-0000843C0000}"/>
    <cellStyle name="Input [yellow] 2 2 32" xfId="1109" xr:uid="{00000000-0005-0000-0000-0000853C0000}"/>
    <cellStyle name="Input [yellow] 2 2 32 2" xfId="12597" xr:uid="{00000000-0005-0000-0000-0000863C0000}"/>
    <cellStyle name="Input [yellow] 2 2 32 2 2" xfId="22501" xr:uid="{00000000-0005-0000-0000-0000873C0000}"/>
    <cellStyle name="Input [yellow] 2 2 32 2 3" xfId="22502" xr:uid="{00000000-0005-0000-0000-0000883C0000}"/>
    <cellStyle name="Input [yellow] 2 2 32 2 4" xfId="22503" xr:uid="{00000000-0005-0000-0000-0000893C0000}"/>
    <cellStyle name="Input [yellow] 2 2 32 2 5" xfId="22504" xr:uid="{00000000-0005-0000-0000-00008A3C0000}"/>
    <cellStyle name="Input [yellow] 2 2 32 2 6" xfId="22505" xr:uid="{00000000-0005-0000-0000-00008B3C0000}"/>
    <cellStyle name="Input [yellow] 2 2 32 3" xfId="22506" xr:uid="{00000000-0005-0000-0000-00008C3C0000}"/>
    <cellStyle name="Input [yellow] 2 2 32 4" xfId="22507" xr:uid="{00000000-0005-0000-0000-00008D3C0000}"/>
    <cellStyle name="Input [yellow] 2 2 32 5" xfId="22508" xr:uid="{00000000-0005-0000-0000-00008E3C0000}"/>
    <cellStyle name="Input [yellow] 2 2 32 6" xfId="22509" xr:uid="{00000000-0005-0000-0000-00008F3C0000}"/>
    <cellStyle name="Input [yellow] 2 2 32 7" xfId="22510" xr:uid="{00000000-0005-0000-0000-0000903C0000}"/>
    <cellStyle name="Input [yellow] 2 2 33" xfId="1110" xr:uid="{00000000-0005-0000-0000-0000913C0000}"/>
    <cellStyle name="Input [yellow] 2 2 33 2" xfId="12676" xr:uid="{00000000-0005-0000-0000-0000923C0000}"/>
    <cellStyle name="Input [yellow] 2 2 33 2 2" xfId="22511" xr:uid="{00000000-0005-0000-0000-0000933C0000}"/>
    <cellStyle name="Input [yellow] 2 2 33 2 3" xfId="22512" xr:uid="{00000000-0005-0000-0000-0000943C0000}"/>
    <cellStyle name="Input [yellow] 2 2 33 2 4" xfId="22513" xr:uid="{00000000-0005-0000-0000-0000953C0000}"/>
    <cellStyle name="Input [yellow] 2 2 33 2 5" xfId="22514" xr:uid="{00000000-0005-0000-0000-0000963C0000}"/>
    <cellStyle name="Input [yellow] 2 2 33 2 6" xfId="22515" xr:uid="{00000000-0005-0000-0000-0000973C0000}"/>
    <cellStyle name="Input [yellow] 2 2 33 3" xfId="22516" xr:uid="{00000000-0005-0000-0000-0000983C0000}"/>
    <cellStyle name="Input [yellow] 2 2 33 4" xfId="22517" xr:uid="{00000000-0005-0000-0000-0000993C0000}"/>
    <cellStyle name="Input [yellow] 2 2 33 5" xfId="22518" xr:uid="{00000000-0005-0000-0000-00009A3C0000}"/>
    <cellStyle name="Input [yellow] 2 2 33 6" xfId="22519" xr:uid="{00000000-0005-0000-0000-00009B3C0000}"/>
    <cellStyle name="Input [yellow] 2 2 33 7" xfId="22520" xr:uid="{00000000-0005-0000-0000-00009C3C0000}"/>
    <cellStyle name="Input [yellow] 2 2 34" xfId="1111" xr:uid="{00000000-0005-0000-0000-00009D3C0000}"/>
    <cellStyle name="Input [yellow] 2 2 34 2" xfId="12760" xr:uid="{00000000-0005-0000-0000-00009E3C0000}"/>
    <cellStyle name="Input [yellow] 2 2 34 2 2" xfId="22521" xr:uid="{00000000-0005-0000-0000-00009F3C0000}"/>
    <cellStyle name="Input [yellow] 2 2 34 2 3" xfId="22522" xr:uid="{00000000-0005-0000-0000-0000A03C0000}"/>
    <cellStyle name="Input [yellow] 2 2 34 2 4" xfId="22523" xr:uid="{00000000-0005-0000-0000-0000A13C0000}"/>
    <cellStyle name="Input [yellow] 2 2 34 2 5" xfId="22524" xr:uid="{00000000-0005-0000-0000-0000A23C0000}"/>
    <cellStyle name="Input [yellow] 2 2 34 2 6" xfId="22525" xr:uid="{00000000-0005-0000-0000-0000A33C0000}"/>
    <cellStyle name="Input [yellow] 2 2 34 3" xfId="22526" xr:uid="{00000000-0005-0000-0000-0000A43C0000}"/>
    <cellStyle name="Input [yellow] 2 2 35" xfId="9826" xr:uid="{00000000-0005-0000-0000-0000A53C0000}"/>
    <cellStyle name="Input [yellow] 2 2 35 2" xfId="22527" xr:uid="{00000000-0005-0000-0000-0000A63C0000}"/>
    <cellStyle name="Input [yellow] 2 2 35 3" xfId="22528" xr:uid="{00000000-0005-0000-0000-0000A73C0000}"/>
    <cellStyle name="Input [yellow] 2 2 35 4" xfId="22529" xr:uid="{00000000-0005-0000-0000-0000A83C0000}"/>
    <cellStyle name="Input [yellow] 2 2 35 5" xfId="22530" xr:uid="{00000000-0005-0000-0000-0000A93C0000}"/>
    <cellStyle name="Input [yellow] 2 2 35 6" xfId="22531" xr:uid="{00000000-0005-0000-0000-0000AA3C0000}"/>
    <cellStyle name="Input [yellow] 2 2 36" xfId="22532" xr:uid="{00000000-0005-0000-0000-0000AB3C0000}"/>
    <cellStyle name="Input [yellow] 2 2 4" xfId="1112" xr:uid="{00000000-0005-0000-0000-0000AC3C0000}"/>
    <cellStyle name="Input [yellow] 2 2 4 2" xfId="10220" xr:uid="{00000000-0005-0000-0000-0000AD3C0000}"/>
    <cellStyle name="Input [yellow] 2 2 4 2 2" xfId="22533" xr:uid="{00000000-0005-0000-0000-0000AE3C0000}"/>
    <cellStyle name="Input [yellow] 2 2 4 2 3" xfId="22534" xr:uid="{00000000-0005-0000-0000-0000AF3C0000}"/>
    <cellStyle name="Input [yellow] 2 2 4 2 4" xfId="22535" xr:uid="{00000000-0005-0000-0000-0000B03C0000}"/>
    <cellStyle name="Input [yellow] 2 2 4 2 5" xfId="22536" xr:uid="{00000000-0005-0000-0000-0000B13C0000}"/>
    <cellStyle name="Input [yellow] 2 2 4 2 6" xfId="22537" xr:uid="{00000000-0005-0000-0000-0000B23C0000}"/>
    <cellStyle name="Input [yellow] 2 2 4 3" xfId="22538" xr:uid="{00000000-0005-0000-0000-0000B33C0000}"/>
    <cellStyle name="Input [yellow] 2 2 4 4" xfId="22539" xr:uid="{00000000-0005-0000-0000-0000B43C0000}"/>
    <cellStyle name="Input [yellow] 2 2 4 5" xfId="22540" xr:uid="{00000000-0005-0000-0000-0000B53C0000}"/>
    <cellStyle name="Input [yellow] 2 2 4 6" xfId="22541" xr:uid="{00000000-0005-0000-0000-0000B63C0000}"/>
    <cellStyle name="Input [yellow] 2 2 4 7" xfId="22542" xr:uid="{00000000-0005-0000-0000-0000B73C0000}"/>
    <cellStyle name="Input [yellow] 2 2 5" xfId="1113" xr:uid="{00000000-0005-0000-0000-0000B83C0000}"/>
    <cellStyle name="Input [yellow] 2 2 5 2" xfId="10306" xr:uid="{00000000-0005-0000-0000-0000B93C0000}"/>
    <cellStyle name="Input [yellow] 2 2 5 2 2" xfId="22543" xr:uid="{00000000-0005-0000-0000-0000BA3C0000}"/>
    <cellStyle name="Input [yellow] 2 2 5 2 3" xfId="22544" xr:uid="{00000000-0005-0000-0000-0000BB3C0000}"/>
    <cellStyle name="Input [yellow] 2 2 5 2 4" xfId="22545" xr:uid="{00000000-0005-0000-0000-0000BC3C0000}"/>
    <cellStyle name="Input [yellow] 2 2 5 2 5" xfId="22546" xr:uid="{00000000-0005-0000-0000-0000BD3C0000}"/>
    <cellStyle name="Input [yellow] 2 2 5 2 6" xfId="22547" xr:uid="{00000000-0005-0000-0000-0000BE3C0000}"/>
    <cellStyle name="Input [yellow] 2 2 5 3" xfId="22548" xr:uid="{00000000-0005-0000-0000-0000BF3C0000}"/>
    <cellStyle name="Input [yellow] 2 2 5 4" xfId="22549" xr:uid="{00000000-0005-0000-0000-0000C03C0000}"/>
    <cellStyle name="Input [yellow] 2 2 5 5" xfId="22550" xr:uid="{00000000-0005-0000-0000-0000C13C0000}"/>
    <cellStyle name="Input [yellow] 2 2 5 6" xfId="22551" xr:uid="{00000000-0005-0000-0000-0000C23C0000}"/>
    <cellStyle name="Input [yellow] 2 2 5 7" xfId="22552" xr:uid="{00000000-0005-0000-0000-0000C33C0000}"/>
    <cellStyle name="Input [yellow] 2 2 6" xfId="1114" xr:uid="{00000000-0005-0000-0000-0000C43C0000}"/>
    <cellStyle name="Input [yellow] 2 2 6 2" xfId="10394" xr:uid="{00000000-0005-0000-0000-0000C53C0000}"/>
    <cellStyle name="Input [yellow] 2 2 6 2 2" xfId="22553" xr:uid="{00000000-0005-0000-0000-0000C63C0000}"/>
    <cellStyle name="Input [yellow] 2 2 6 2 3" xfId="22554" xr:uid="{00000000-0005-0000-0000-0000C73C0000}"/>
    <cellStyle name="Input [yellow] 2 2 6 2 4" xfId="22555" xr:uid="{00000000-0005-0000-0000-0000C83C0000}"/>
    <cellStyle name="Input [yellow] 2 2 6 2 5" xfId="22556" xr:uid="{00000000-0005-0000-0000-0000C93C0000}"/>
    <cellStyle name="Input [yellow] 2 2 6 2 6" xfId="22557" xr:uid="{00000000-0005-0000-0000-0000CA3C0000}"/>
    <cellStyle name="Input [yellow] 2 2 6 3" xfId="22558" xr:uid="{00000000-0005-0000-0000-0000CB3C0000}"/>
    <cellStyle name="Input [yellow] 2 2 6 4" xfId="22559" xr:uid="{00000000-0005-0000-0000-0000CC3C0000}"/>
    <cellStyle name="Input [yellow] 2 2 6 5" xfId="22560" xr:uid="{00000000-0005-0000-0000-0000CD3C0000}"/>
    <cellStyle name="Input [yellow] 2 2 6 6" xfId="22561" xr:uid="{00000000-0005-0000-0000-0000CE3C0000}"/>
    <cellStyle name="Input [yellow] 2 2 6 7" xfId="22562" xr:uid="{00000000-0005-0000-0000-0000CF3C0000}"/>
    <cellStyle name="Input [yellow] 2 2 7" xfId="1115" xr:uid="{00000000-0005-0000-0000-0000D03C0000}"/>
    <cellStyle name="Input [yellow] 2 2 7 2" xfId="10481" xr:uid="{00000000-0005-0000-0000-0000D13C0000}"/>
    <cellStyle name="Input [yellow] 2 2 7 2 2" xfId="22563" xr:uid="{00000000-0005-0000-0000-0000D23C0000}"/>
    <cellStyle name="Input [yellow] 2 2 7 2 3" xfId="22564" xr:uid="{00000000-0005-0000-0000-0000D33C0000}"/>
    <cellStyle name="Input [yellow] 2 2 7 2 4" xfId="22565" xr:uid="{00000000-0005-0000-0000-0000D43C0000}"/>
    <cellStyle name="Input [yellow] 2 2 7 2 5" xfId="22566" xr:uid="{00000000-0005-0000-0000-0000D53C0000}"/>
    <cellStyle name="Input [yellow] 2 2 7 2 6" xfId="22567" xr:uid="{00000000-0005-0000-0000-0000D63C0000}"/>
    <cellStyle name="Input [yellow] 2 2 7 3" xfId="22568" xr:uid="{00000000-0005-0000-0000-0000D73C0000}"/>
    <cellStyle name="Input [yellow] 2 2 7 4" xfId="22569" xr:uid="{00000000-0005-0000-0000-0000D83C0000}"/>
    <cellStyle name="Input [yellow] 2 2 7 5" xfId="22570" xr:uid="{00000000-0005-0000-0000-0000D93C0000}"/>
    <cellStyle name="Input [yellow] 2 2 7 6" xfId="22571" xr:uid="{00000000-0005-0000-0000-0000DA3C0000}"/>
    <cellStyle name="Input [yellow] 2 2 7 7" xfId="22572" xr:uid="{00000000-0005-0000-0000-0000DB3C0000}"/>
    <cellStyle name="Input [yellow] 2 2 8" xfId="1116" xr:uid="{00000000-0005-0000-0000-0000DC3C0000}"/>
    <cellStyle name="Input [yellow] 2 2 8 2" xfId="10569" xr:uid="{00000000-0005-0000-0000-0000DD3C0000}"/>
    <cellStyle name="Input [yellow] 2 2 8 2 2" xfId="22573" xr:uid="{00000000-0005-0000-0000-0000DE3C0000}"/>
    <cellStyle name="Input [yellow] 2 2 8 2 3" xfId="22574" xr:uid="{00000000-0005-0000-0000-0000DF3C0000}"/>
    <cellStyle name="Input [yellow] 2 2 8 2 4" xfId="22575" xr:uid="{00000000-0005-0000-0000-0000E03C0000}"/>
    <cellStyle name="Input [yellow] 2 2 8 2 5" xfId="22576" xr:uid="{00000000-0005-0000-0000-0000E13C0000}"/>
    <cellStyle name="Input [yellow] 2 2 8 2 6" xfId="22577" xr:uid="{00000000-0005-0000-0000-0000E23C0000}"/>
    <cellStyle name="Input [yellow] 2 2 8 3" xfId="22578" xr:uid="{00000000-0005-0000-0000-0000E33C0000}"/>
    <cellStyle name="Input [yellow] 2 2 8 4" xfId="22579" xr:uid="{00000000-0005-0000-0000-0000E43C0000}"/>
    <cellStyle name="Input [yellow] 2 2 8 5" xfId="22580" xr:uid="{00000000-0005-0000-0000-0000E53C0000}"/>
    <cellStyle name="Input [yellow] 2 2 8 6" xfId="22581" xr:uid="{00000000-0005-0000-0000-0000E63C0000}"/>
    <cellStyle name="Input [yellow] 2 2 8 7" xfId="22582" xr:uid="{00000000-0005-0000-0000-0000E73C0000}"/>
    <cellStyle name="Input [yellow] 2 2 9" xfId="1117" xr:uid="{00000000-0005-0000-0000-0000E83C0000}"/>
    <cellStyle name="Input [yellow] 2 2 9 2" xfId="10651" xr:uid="{00000000-0005-0000-0000-0000E93C0000}"/>
    <cellStyle name="Input [yellow] 2 2 9 2 2" xfId="22583" xr:uid="{00000000-0005-0000-0000-0000EA3C0000}"/>
    <cellStyle name="Input [yellow] 2 2 9 2 3" xfId="22584" xr:uid="{00000000-0005-0000-0000-0000EB3C0000}"/>
    <cellStyle name="Input [yellow] 2 2 9 2 4" xfId="22585" xr:uid="{00000000-0005-0000-0000-0000EC3C0000}"/>
    <cellStyle name="Input [yellow] 2 2 9 2 5" xfId="22586" xr:uid="{00000000-0005-0000-0000-0000ED3C0000}"/>
    <cellStyle name="Input [yellow] 2 2 9 2 6" xfId="22587" xr:uid="{00000000-0005-0000-0000-0000EE3C0000}"/>
    <cellStyle name="Input [yellow] 2 2 9 3" xfId="22588" xr:uid="{00000000-0005-0000-0000-0000EF3C0000}"/>
    <cellStyle name="Input [yellow] 2 2 9 4" xfId="22589" xr:uid="{00000000-0005-0000-0000-0000F03C0000}"/>
    <cellStyle name="Input [yellow] 2 2 9 5" xfId="22590" xr:uid="{00000000-0005-0000-0000-0000F13C0000}"/>
    <cellStyle name="Input [yellow] 2 2 9 6" xfId="22591" xr:uid="{00000000-0005-0000-0000-0000F23C0000}"/>
    <cellStyle name="Input [yellow] 2 2 9 7" xfId="22592" xr:uid="{00000000-0005-0000-0000-0000F33C0000}"/>
    <cellStyle name="Input [yellow] 2 20" xfId="1118" xr:uid="{00000000-0005-0000-0000-0000F43C0000}"/>
    <cellStyle name="Input [yellow] 2 20 2" xfId="11499" xr:uid="{00000000-0005-0000-0000-0000F53C0000}"/>
    <cellStyle name="Input [yellow] 2 20 2 2" xfId="22593" xr:uid="{00000000-0005-0000-0000-0000F63C0000}"/>
    <cellStyle name="Input [yellow] 2 20 2 3" xfId="22594" xr:uid="{00000000-0005-0000-0000-0000F73C0000}"/>
    <cellStyle name="Input [yellow] 2 20 2 4" xfId="22595" xr:uid="{00000000-0005-0000-0000-0000F83C0000}"/>
    <cellStyle name="Input [yellow] 2 20 2 5" xfId="22596" xr:uid="{00000000-0005-0000-0000-0000F93C0000}"/>
    <cellStyle name="Input [yellow] 2 20 2 6" xfId="22597" xr:uid="{00000000-0005-0000-0000-0000FA3C0000}"/>
    <cellStyle name="Input [yellow] 2 20 3" xfId="22598" xr:uid="{00000000-0005-0000-0000-0000FB3C0000}"/>
    <cellStyle name="Input [yellow] 2 20 4" xfId="22599" xr:uid="{00000000-0005-0000-0000-0000FC3C0000}"/>
    <cellStyle name="Input [yellow] 2 20 5" xfId="22600" xr:uid="{00000000-0005-0000-0000-0000FD3C0000}"/>
    <cellStyle name="Input [yellow] 2 20 6" xfId="22601" xr:uid="{00000000-0005-0000-0000-0000FE3C0000}"/>
    <cellStyle name="Input [yellow] 2 20 7" xfId="22602" xr:uid="{00000000-0005-0000-0000-0000FF3C0000}"/>
    <cellStyle name="Input [yellow] 2 21" xfId="1119" xr:uid="{00000000-0005-0000-0000-0000003D0000}"/>
    <cellStyle name="Input [yellow] 2 21 2" xfId="11587" xr:uid="{00000000-0005-0000-0000-0000013D0000}"/>
    <cellStyle name="Input [yellow] 2 21 2 2" xfId="22603" xr:uid="{00000000-0005-0000-0000-0000023D0000}"/>
    <cellStyle name="Input [yellow] 2 21 2 3" xfId="22604" xr:uid="{00000000-0005-0000-0000-0000033D0000}"/>
    <cellStyle name="Input [yellow] 2 21 2 4" xfId="22605" xr:uid="{00000000-0005-0000-0000-0000043D0000}"/>
    <cellStyle name="Input [yellow] 2 21 2 5" xfId="22606" xr:uid="{00000000-0005-0000-0000-0000053D0000}"/>
    <cellStyle name="Input [yellow] 2 21 2 6" xfId="22607" xr:uid="{00000000-0005-0000-0000-0000063D0000}"/>
    <cellStyle name="Input [yellow] 2 21 3" xfId="22608" xr:uid="{00000000-0005-0000-0000-0000073D0000}"/>
    <cellStyle name="Input [yellow] 2 21 4" xfId="22609" xr:uid="{00000000-0005-0000-0000-0000083D0000}"/>
    <cellStyle name="Input [yellow] 2 21 5" xfId="22610" xr:uid="{00000000-0005-0000-0000-0000093D0000}"/>
    <cellStyle name="Input [yellow] 2 21 6" xfId="22611" xr:uid="{00000000-0005-0000-0000-00000A3D0000}"/>
    <cellStyle name="Input [yellow] 2 21 7" xfId="22612" xr:uid="{00000000-0005-0000-0000-00000B3D0000}"/>
    <cellStyle name="Input [yellow] 2 22" xfId="1120" xr:uid="{00000000-0005-0000-0000-00000C3D0000}"/>
    <cellStyle name="Input [yellow] 2 22 2" xfId="11671" xr:uid="{00000000-0005-0000-0000-00000D3D0000}"/>
    <cellStyle name="Input [yellow] 2 22 2 2" xfId="22613" xr:uid="{00000000-0005-0000-0000-00000E3D0000}"/>
    <cellStyle name="Input [yellow] 2 22 2 3" xfId="22614" xr:uid="{00000000-0005-0000-0000-00000F3D0000}"/>
    <cellStyle name="Input [yellow] 2 22 2 4" xfId="22615" xr:uid="{00000000-0005-0000-0000-0000103D0000}"/>
    <cellStyle name="Input [yellow] 2 22 2 5" xfId="22616" xr:uid="{00000000-0005-0000-0000-0000113D0000}"/>
    <cellStyle name="Input [yellow] 2 22 2 6" xfId="22617" xr:uid="{00000000-0005-0000-0000-0000123D0000}"/>
    <cellStyle name="Input [yellow] 2 22 3" xfId="22618" xr:uid="{00000000-0005-0000-0000-0000133D0000}"/>
    <cellStyle name="Input [yellow] 2 22 4" xfId="22619" xr:uid="{00000000-0005-0000-0000-0000143D0000}"/>
    <cellStyle name="Input [yellow] 2 22 5" xfId="22620" xr:uid="{00000000-0005-0000-0000-0000153D0000}"/>
    <cellStyle name="Input [yellow] 2 22 6" xfId="22621" xr:uid="{00000000-0005-0000-0000-0000163D0000}"/>
    <cellStyle name="Input [yellow] 2 22 7" xfId="22622" xr:uid="{00000000-0005-0000-0000-0000173D0000}"/>
    <cellStyle name="Input [yellow] 2 23" xfId="1121" xr:uid="{00000000-0005-0000-0000-0000183D0000}"/>
    <cellStyle name="Input [yellow] 2 23 2" xfId="11754" xr:uid="{00000000-0005-0000-0000-0000193D0000}"/>
    <cellStyle name="Input [yellow] 2 23 2 2" xfId="22623" xr:uid="{00000000-0005-0000-0000-00001A3D0000}"/>
    <cellStyle name="Input [yellow] 2 23 2 3" xfId="22624" xr:uid="{00000000-0005-0000-0000-00001B3D0000}"/>
    <cellStyle name="Input [yellow] 2 23 2 4" xfId="22625" xr:uid="{00000000-0005-0000-0000-00001C3D0000}"/>
    <cellStyle name="Input [yellow] 2 23 2 5" xfId="22626" xr:uid="{00000000-0005-0000-0000-00001D3D0000}"/>
    <cellStyle name="Input [yellow] 2 23 2 6" xfId="22627" xr:uid="{00000000-0005-0000-0000-00001E3D0000}"/>
    <cellStyle name="Input [yellow] 2 23 3" xfId="22628" xr:uid="{00000000-0005-0000-0000-00001F3D0000}"/>
    <cellStyle name="Input [yellow] 2 23 4" xfId="22629" xr:uid="{00000000-0005-0000-0000-0000203D0000}"/>
    <cellStyle name="Input [yellow] 2 23 5" xfId="22630" xr:uid="{00000000-0005-0000-0000-0000213D0000}"/>
    <cellStyle name="Input [yellow] 2 23 6" xfId="22631" xr:uid="{00000000-0005-0000-0000-0000223D0000}"/>
    <cellStyle name="Input [yellow] 2 23 7" xfId="22632" xr:uid="{00000000-0005-0000-0000-0000233D0000}"/>
    <cellStyle name="Input [yellow] 2 24" xfId="1122" xr:uid="{00000000-0005-0000-0000-0000243D0000}"/>
    <cellStyle name="Input [yellow] 2 24 2" xfId="11837" xr:uid="{00000000-0005-0000-0000-0000253D0000}"/>
    <cellStyle name="Input [yellow] 2 24 2 2" xfId="22633" xr:uid="{00000000-0005-0000-0000-0000263D0000}"/>
    <cellStyle name="Input [yellow] 2 24 2 3" xfId="22634" xr:uid="{00000000-0005-0000-0000-0000273D0000}"/>
    <cellStyle name="Input [yellow] 2 24 2 4" xfId="22635" xr:uid="{00000000-0005-0000-0000-0000283D0000}"/>
    <cellStyle name="Input [yellow] 2 24 2 5" xfId="22636" xr:uid="{00000000-0005-0000-0000-0000293D0000}"/>
    <cellStyle name="Input [yellow] 2 24 2 6" xfId="22637" xr:uid="{00000000-0005-0000-0000-00002A3D0000}"/>
    <cellStyle name="Input [yellow] 2 24 3" xfId="22638" xr:uid="{00000000-0005-0000-0000-00002B3D0000}"/>
    <cellStyle name="Input [yellow] 2 24 4" xfId="22639" xr:uid="{00000000-0005-0000-0000-00002C3D0000}"/>
    <cellStyle name="Input [yellow] 2 24 5" xfId="22640" xr:uid="{00000000-0005-0000-0000-00002D3D0000}"/>
    <cellStyle name="Input [yellow] 2 24 6" xfId="22641" xr:uid="{00000000-0005-0000-0000-00002E3D0000}"/>
    <cellStyle name="Input [yellow] 2 24 7" xfId="22642" xr:uid="{00000000-0005-0000-0000-00002F3D0000}"/>
    <cellStyle name="Input [yellow] 2 25" xfId="1123" xr:uid="{00000000-0005-0000-0000-0000303D0000}"/>
    <cellStyle name="Input [yellow] 2 25 2" xfId="11921" xr:uid="{00000000-0005-0000-0000-0000313D0000}"/>
    <cellStyle name="Input [yellow] 2 25 2 2" xfId="22643" xr:uid="{00000000-0005-0000-0000-0000323D0000}"/>
    <cellStyle name="Input [yellow] 2 25 2 3" xfId="22644" xr:uid="{00000000-0005-0000-0000-0000333D0000}"/>
    <cellStyle name="Input [yellow] 2 25 2 4" xfId="22645" xr:uid="{00000000-0005-0000-0000-0000343D0000}"/>
    <cellStyle name="Input [yellow] 2 25 2 5" xfId="22646" xr:uid="{00000000-0005-0000-0000-0000353D0000}"/>
    <cellStyle name="Input [yellow] 2 25 2 6" xfId="22647" xr:uid="{00000000-0005-0000-0000-0000363D0000}"/>
    <cellStyle name="Input [yellow] 2 25 3" xfId="22648" xr:uid="{00000000-0005-0000-0000-0000373D0000}"/>
    <cellStyle name="Input [yellow] 2 25 4" xfId="22649" xr:uid="{00000000-0005-0000-0000-0000383D0000}"/>
    <cellStyle name="Input [yellow] 2 25 5" xfId="22650" xr:uid="{00000000-0005-0000-0000-0000393D0000}"/>
    <cellStyle name="Input [yellow] 2 25 6" xfId="22651" xr:uid="{00000000-0005-0000-0000-00003A3D0000}"/>
    <cellStyle name="Input [yellow] 2 25 7" xfId="22652" xr:uid="{00000000-0005-0000-0000-00003B3D0000}"/>
    <cellStyle name="Input [yellow] 2 26" xfId="1124" xr:uid="{00000000-0005-0000-0000-00003C3D0000}"/>
    <cellStyle name="Input [yellow] 2 26 2" xfId="12004" xr:uid="{00000000-0005-0000-0000-00003D3D0000}"/>
    <cellStyle name="Input [yellow] 2 26 2 2" xfId="22653" xr:uid="{00000000-0005-0000-0000-00003E3D0000}"/>
    <cellStyle name="Input [yellow] 2 26 2 3" xfId="22654" xr:uid="{00000000-0005-0000-0000-00003F3D0000}"/>
    <cellStyle name="Input [yellow] 2 26 2 4" xfId="22655" xr:uid="{00000000-0005-0000-0000-0000403D0000}"/>
    <cellStyle name="Input [yellow] 2 26 2 5" xfId="22656" xr:uid="{00000000-0005-0000-0000-0000413D0000}"/>
    <cellStyle name="Input [yellow] 2 26 2 6" xfId="22657" xr:uid="{00000000-0005-0000-0000-0000423D0000}"/>
    <cellStyle name="Input [yellow] 2 26 3" xfId="22658" xr:uid="{00000000-0005-0000-0000-0000433D0000}"/>
    <cellStyle name="Input [yellow] 2 26 4" xfId="22659" xr:uid="{00000000-0005-0000-0000-0000443D0000}"/>
    <cellStyle name="Input [yellow] 2 26 5" xfId="22660" xr:uid="{00000000-0005-0000-0000-0000453D0000}"/>
    <cellStyle name="Input [yellow] 2 26 6" xfId="22661" xr:uid="{00000000-0005-0000-0000-0000463D0000}"/>
    <cellStyle name="Input [yellow] 2 26 7" xfId="22662" xr:uid="{00000000-0005-0000-0000-0000473D0000}"/>
    <cellStyle name="Input [yellow] 2 27" xfId="1125" xr:uid="{00000000-0005-0000-0000-0000483D0000}"/>
    <cellStyle name="Input [yellow] 2 27 2" xfId="12087" xr:uid="{00000000-0005-0000-0000-0000493D0000}"/>
    <cellStyle name="Input [yellow] 2 27 2 2" xfId="22663" xr:uid="{00000000-0005-0000-0000-00004A3D0000}"/>
    <cellStyle name="Input [yellow] 2 27 2 3" xfId="22664" xr:uid="{00000000-0005-0000-0000-00004B3D0000}"/>
    <cellStyle name="Input [yellow] 2 27 2 4" xfId="22665" xr:uid="{00000000-0005-0000-0000-00004C3D0000}"/>
    <cellStyle name="Input [yellow] 2 27 2 5" xfId="22666" xr:uid="{00000000-0005-0000-0000-00004D3D0000}"/>
    <cellStyle name="Input [yellow] 2 27 2 6" xfId="22667" xr:uid="{00000000-0005-0000-0000-00004E3D0000}"/>
    <cellStyle name="Input [yellow] 2 27 3" xfId="22668" xr:uid="{00000000-0005-0000-0000-00004F3D0000}"/>
    <cellStyle name="Input [yellow] 2 27 4" xfId="22669" xr:uid="{00000000-0005-0000-0000-0000503D0000}"/>
    <cellStyle name="Input [yellow] 2 27 5" xfId="22670" xr:uid="{00000000-0005-0000-0000-0000513D0000}"/>
    <cellStyle name="Input [yellow] 2 27 6" xfId="22671" xr:uid="{00000000-0005-0000-0000-0000523D0000}"/>
    <cellStyle name="Input [yellow] 2 27 7" xfId="22672" xr:uid="{00000000-0005-0000-0000-0000533D0000}"/>
    <cellStyle name="Input [yellow] 2 28" xfId="1126" xr:uid="{00000000-0005-0000-0000-0000543D0000}"/>
    <cellStyle name="Input [yellow] 2 28 2" xfId="12169" xr:uid="{00000000-0005-0000-0000-0000553D0000}"/>
    <cellStyle name="Input [yellow] 2 28 2 2" xfId="22673" xr:uid="{00000000-0005-0000-0000-0000563D0000}"/>
    <cellStyle name="Input [yellow] 2 28 2 3" xfId="22674" xr:uid="{00000000-0005-0000-0000-0000573D0000}"/>
    <cellStyle name="Input [yellow] 2 28 2 4" xfId="22675" xr:uid="{00000000-0005-0000-0000-0000583D0000}"/>
    <cellStyle name="Input [yellow] 2 28 2 5" xfId="22676" xr:uid="{00000000-0005-0000-0000-0000593D0000}"/>
    <cellStyle name="Input [yellow] 2 28 2 6" xfId="22677" xr:uid="{00000000-0005-0000-0000-00005A3D0000}"/>
    <cellStyle name="Input [yellow] 2 28 3" xfId="22678" xr:uid="{00000000-0005-0000-0000-00005B3D0000}"/>
    <cellStyle name="Input [yellow] 2 28 4" xfId="22679" xr:uid="{00000000-0005-0000-0000-00005C3D0000}"/>
    <cellStyle name="Input [yellow] 2 28 5" xfId="22680" xr:uid="{00000000-0005-0000-0000-00005D3D0000}"/>
    <cellStyle name="Input [yellow] 2 28 6" xfId="22681" xr:uid="{00000000-0005-0000-0000-00005E3D0000}"/>
    <cellStyle name="Input [yellow] 2 28 7" xfId="22682" xr:uid="{00000000-0005-0000-0000-00005F3D0000}"/>
    <cellStyle name="Input [yellow] 2 29" xfId="1127" xr:uid="{00000000-0005-0000-0000-0000603D0000}"/>
    <cellStyle name="Input [yellow] 2 29 2" xfId="12249" xr:uid="{00000000-0005-0000-0000-0000613D0000}"/>
    <cellStyle name="Input [yellow] 2 29 2 2" xfId="22683" xr:uid="{00000000-0005-0000-0000-0000623D0000}"/>
    <cellStyle name="Input [yellow] 2 29 2 3" xfId="22684" xr:uid="{00000000-0005-0000-0000-0000633D0000}"/>
    <cellStyle name="Input [yellow] 2 29 2 4" xfId="22685" xr:uid="{00000000-0005-0000-0000-0000643D0000}"/>
    <cellStyle name="Input [yellow] 2 29 2 5" xfId="22686" xr:uid="{00000000-0005-0000-0000-0000653D0000}"/>
    <cellStyle name="Input [yellow] 2 29 2 6" xfId="22687" xr:uid="{00000000-0005-0000-0000-0000663D0000}"/>
    <cellStyle name="Input [yellow] 2 29 3" xfId="22688" xr:uid="{00000000-0005-0000-0000-0000673D0000}"/>
    <cellStyle name="Input [yellow] 2 29 4" xfId="22689" xr:uid="{00000000-0005-0000-0000-0000683D0000}"/>
    <cellStyle name="Input [yellow] 2 29 5" xfId="22690" xr:uid="{00000000-0005-0000-0000-0000693D0000}"/>
    <cellStyle name="Input [yellow] 2 29 6" xfId="22691" xr:uid="{00000000-0005-0000-0000-00006A3D0000}"/>
    <cellStyle name="Input [yellow] 2 29 7" xfId="22692" xr:uid="{00000000-0005-0000-0000-00006B3D0000}"/>
    <cellStyle name="Input [yellow] 2 3" xfId="1128" xr:uid="{00000000-0005-0000-0000-00006C3D0000}"/>
    <cellStyle name="Input [yellow] 2 3 2" xfId="10006" xr:uid="{00000000-0005-0000-0000-00006D3D0000}"/>
    <cellStyle name="Input [yellow] 2 3 2 2" xfId="22693" xr:uid="{00000000-0005-0000-0000-00006E3D0000}"/>
    <cellStyle name="Input [yellow] 2 3 2 3" xfId="22694" xr:uid="{00000000-0005-0000-0000-00006F3D0000}"/>
    <cellStyle name="Input [yellow] 2 3 2 4" xfId="22695" xr:uid="{00000000-0005-0000-0000-0000703D0000}"/>
    <cellStyle name="Input [yellow] 2 3 2 5" xfId="22696" xr:uid="{00000000-0005-0000-0000-0000713D0000}"/>
    <cellStyle name="Input [yellow] 2 3 2 6" xfId="22697" xr:uid="{00000000-0005-0000-0000-0000723D0000}"/>
    <cellStyle name="Input [yellow] 2 3 3" xfId="22698" xr:uid="{00000000-0005-0000-0000-0000733D0000}"/>
    <cellStyle name="Input [yellow] 2 3 4" xfId="22699" xr:uid="{00000000-0005-0000-0000-0000743D0000}"/>
    <cellStyle name="Input [yellow] 2 3 5" xfId="22700" xr:uid="{00000000-0005-0000-0000-0000753D0000}"/>
    <cellStyle name="Input [yellow] 2 3 6" xfId="22701" xr:uid="{00000000-0005-0000-0000-0000763D0000}"/>
    <cellStyle name="Input [yellow] 2 3 7" xfId="22702" xr:uid="{00000000-0005-0000-0000-0000773D0000}"/>
    <cellStyle name="Input [yellow] 2 30" xfId="1129" xr:uid="{00000000-0005-0000-0000-0000783D0000}"/>
    <cellStyle name="Input [yellow] 2 30 2" xfId="12327" xr:uid="{00000000-0005-0000-0000-0000793D0000}"/>
    <cellStyle name="Input [yellow] 2 30 2 2" xfId="22703" xr:uid="{00000000-0005-0000-0000-00007A3D0000}"/>
    <cellStyle name="Input [yellow] 2 30 2 3" xfId="22704" xr:uid="{00000000-0005-0000-0000-00007B3D0000}"/>
    <cellStyle name="Input [yellow] 2 30 2 4" xfId="22705" xr:uid="{00000000-0005-0000-0000-00007C3D0000}"/>
    <cellStyle name="Input [yellow] 2 30 2 5" xfId="22706" xr:uid="{00000000-0005-0000-0000-00007D3D0000}"/>
    <cellStyle name="Input [yellow] 2 30 2 6" xfId="22707" xr:uid="{00000000-0005-0000-0000-00007E3D0000}"/>
    <cellStyle name="Input [yellow] 2 30 3" xfId="22708" xr:uid="{00000000-0005-0000-0000-00007F3D0000}"/>
    <cellStyle name="Input [yellow] 2 30 4" xfId="22709" xr:uid="{00000000-0005-0000-0000-0000803D0000}"/>
    <cellStyle name="Input [yellow] 2 30 5" xfId="22710" xr:uid="{00000000-0005-0000-0000-0000813D0000}"/>
    <cellStyle name="Input [yellow] 2 30 6" xfId="22711" xr:uid="{00000000-0005-0000-0000-0000823D0000}"/>
    <cellStyle name="Input [yellow] 2 30 7" xfId="22712" xr:uid="{00000000-0005-0000-0000-0000833D0000}"/>
    <cellStyle name="Input [yellow] 2 31" xfId="1130" xr:uid="{00000000-0005-0000-0000-0000843D0000}"/>
    <cellStyle name="Input [yellow] 2 31 2" xfId="12406" xr:uid="{00000000-0005-0000-0000-0000853D0000}"/>
    <cellStyle name="Input [yellow] 2 31 2 2" xfId="22713" xr:uid="{00000000-0005-0000-0000-0000863D0000}"/>
    <cellStyle name="Input [yellow] 2 31 2 3" xfId="22714" xr:uid="{00000000-0005-0000-0000-0000873D0000}"/>
    <cellStyle name="Input [yellow] 2 31 2 4" xfId="22715" xr:uid="{00000000-0005-0000-0000-0000883D0000}"/>
    <cellStyle name="Input [yellow] 2 31 2 5" xfId="22716" xr:uid="{00000000-0005-0000-0000-0000893D0000}"/>
    <cellStyle name="Input [yellow] 2 31 2 6" xfId="22717" xr:uid="{00000000-0005-0000-0000-00008A3D0000}"/>
    <cellStyle name="Input [yellow] 2 31 3" xfId="22718" xr:uid="{00000000-0005-0000-0000-00008B3D0000}"/>
    <cellStyle name="Input [yellow] 2 31 4" xfId="22719" xr:uid="{00000000-0005-0000-0000-00008C3D0000}"/>
    <cellStyle name="Input [yellow] 2 31 5" xfId="22720" xr:uid="{00000000-0005-0000-0000-00008D3D0000}"/>
    <cellStyle name="Input [yellow] 2 31 6" xfId="22721" xr:uid="{00000000-0005-0000-0000-00008E3D0000}"/>
    <cellStyle name="Input [yellow] 2 31 7" xfId="22722" xr:uid="{00000000-0005-0000-0000-00008F3D0000}"/>
    <cellStyle name="Input [yellow] 2 32" xfId="1131" xr:uid="{00000000-0005-0000-0000-0000903D0000}"/>
    <cellStyle name="Input [yellow] 2 32 2" xfId="12485" xr:uid="{00000000-0005-0000-0000-0000913D0000}"/>
    <cellStyle name="Input [yellow] 2 32 2 2" xfId="22723" xr:uid="{00000000-0005-0000-0000-0000923D0000}"/>
    <cellStyle name="Input [yellow] 2 32 2 3" xfId="22724" xr:uid="{00000000-0005-0000-0000-0000933D0000}"/>
    <cellStyle name="Input [yellow] 2 32 2 4" xfId="22725" xr:uid="{00000000-0005-0000-0000-0000943D0000}"/>
    <cellStyle name="Input [yellow] 2 32 2 5" xfId="22726" xr:uid="{00000000-0005-0000-0000-0000953D0000}"/>
    <cellStyle name="Input [yellow] 2 32 2 6" xfId="22727" xr:uid="{00000000-0005-0000-0000-0000963D0000}"/>
    <cellStyle name="Input [yellow] 2 32 3" xfId="22728" xr:uid="{00000000-0005-0000-0000-0000973D0000}"/>
    <cellStyle name="Input [yellow] 2 32 4" xfId="22729" xr:uid="{00000000-0005-0000-0000-0000983D0000}"/>
    <cellStyle name="Input [yellow] 2 32 5" xfId="22730" xr:uid="{00000000-0005-0000-0000-0000993D0000}"/>
    <cellStyle name="Input [yellow] 2 32 6" xfId="22731" xr:uid="{00000000-0005-0000-0000-00009A3D0000}"/>
    <cellStyle name="Input [yellow] 2 32 7" xfId="22732" xr:uid="{00000000-0005-0000-0000-00009B3D0000}"/>
    <cellStyle name="Input [yellow] 2 33" xfId="1132" xr:uid="{00000000-0005-0000-0000-00009C3D0000}"/>
    <cellStyle name="Input [yellow] 2 33 2" xfId="12564" xr:uid="{00000000-0005-0000-0000-00009D3D0000}"/>
    <cellStyle name="Input [yellow] 2 33 2 2" xfId="22733" xr:uid="{00000000-0005-0000-0000-00009E3D0000}"/>
    <cellStyle name="Input [yellow] 2 33 2 3" xfId="22734" xr:uid="{00000000-0005-0000-0000-00009F3D0000}"/>
    <cellStyle name="Input [yellow] 2 33 2 4" xfId="22735" xr:uid="{00000000-0005-0000-0000-0000A03D0000}"/>
    <cellStyle name="Input [yellow] 2 33 2 5" xfId="22736" xr:uid="{00000000-0005-0000-0000-0000A13D0000}"/>
    <cellStyle name="Input [yellow] 2 33 2 6" xfId="22737" xr:uid="{00000000-0005-0000-0000-0000A23D0000}"/>
    <cellStyle name="Input [yellow] 2 33 3" xfId="22738" xr:uid="{00000000-0005-0000-0000-0000A33D0000}"/>
    <cellStyle name="Input [yellow] 2 33 4" xfId="22739" xr:uid="{00000000-0005-0000-0000-0000A43D0000}"/>
    <cellStyle name="Input [yellow] 2 33 5" xfId="22740" xr:uid="{00000000-0005-0000-0000-0000A53D0000}"/>
    <cellStyle name="Input [yellow] 2 33 6" xfId="22741" xr:uid="{00000000-0005-0000-0000-0000A63D0000}"/>
    <cellStyle name="Input [yellow] 2 33 7" xfId="22742" xr:uid="{00000000-0005-0000-0000-0000A73D0000}"/>
    <cellStyle name="Input [yellow] 2 34" xfId="1133" xr:uid="{00000000-0005-0000-0000-0000A83D0000}"/>
    <cellStyle name="Input [yellow] 2 34 2" xfId="12643" xr:uid="{00000000-0005-0000-0000-0000A93D0000}"/>
    <cellStyle name="Input [yellow] 2 34 2 2" xfId="22743" xr:uid="{00000000-0005-0000-0000-0000AA3D0000}"/>
    <cellStyle name="Input [yellow] 2 34 2 3" xfId="22744" xr:uid="{00000000-0005-0000-0000-0000AB3D0000}"/>
    <cellStyle name="Input [yellow] 2 34 2 4" xfId="22745" xr:uid="{00000000-0005-0000-0000-0000AC3D0000}"/>
    <cellStyle name="Input [yellow] 2 34 2 5" xfId="22746" xr:uid="{00000000-0005-0000-0000-0000AD3D0000}"/>
    <cellStyle name="Input [yellow] 2 34 2 6" xfId="22747" xr:uid="{00000000-0005-0000-0000-0000AE3D0000}"/>
    <cellStyle name="Input [yellow] 2 34 3" xfId="22748" xr:uid="{00000000-0005-0000-0000-0000AF3D0000}"/>
    <cellStyle name="Input [yellow] 2 34 4" xfId="22749" xr:uid="{00000000-0005-0000-0000-0000B03D0000}"/>
    <cellStyle name="Input [yellow] 2 34 5" xfId="22750" xr:uid="{00000000-0005-0000-0000-0000B13D0000}"/>
    <cellStyle name="Input [yellow] 2 34 6" xfId="22751" xr:uid="{00000000-0005-0000-0000-0000B23D0000}"/>
    <cellStyle name="Input [yellow] 2 34 7" xfId="22752" xr:uid="{00000000-0005-0000-0000-0000B33D0000}"/>
    <cellStyle name="Input [yellow] 2 35" xfId="1134" xr:uid="{00000000-0005-0000-0000-0000B43D0000}"/>
    <cellStyle name="Input [yellow] 2 35 2" xfId="12727" xr:uid="{00000000-0005-0000-0000-0000B53D0000}"/>
    <cellStyle name="Input [yellow] 2 35 2 2" xfId="22753" xr:uid="{00000000-0005-0000-0000-0000B63D0000}"/>
    <cellStyle name="Input [yellow] 2 35 2 3" xfId="22754" xr:uid="{00000000-0005-0000-0000-0000B73D0000}"/>
    <cellStyle name="Input [yellow] 2 35 2 4" xfId="22755" xr:uid="{00000000-0005-0000-0000-0000B83D0000}"/>
    <cellStyle name="Input [yellow] 2 35 2 5" xfId="22756" xr:uid="{00000000-0005-0000-0000-0000B93D0000}"/>
    <cellStyle name="Input [yellow] 2 35 2 6" xfId="22757" xr:uid="{00000000-0005-0000-0000-0000BA3D0000}"/>
    <cellStyle name="Input [yellow] 2 35 3" xfId="22758" xr:uid="{00000000-0005-0000-0000-0000BB3D0000}"/>
    <cellStyle name="Input [yellow] 2 35 4" xfId="22759" xr:uid="{00000000-0005-0000-0000-0000BC3D0000}"/>
    <cellStyle name="Input [yellow] 2 35 5" xfId="22760" xr:uid="{00000000-0005-0000-0000-0000BD3D0000}"/>
    <cellStyle name="Input [yellow] 2 35 6" xfId="22761" xr:uid="{00000000-0005-0000-0000-0000BE3D0000}"/>
    <cellStyle name="Input [yellow] 2 35 7" xfId="22762" xr:uid="{00000000-0005-0000-0000-0000BF3D0000}"/>
    <cellStyle name="Input [yellow] 2 36" xfId="9793" xr:uid="{00000000-0005-0000-0000-0000C03D0000}"/>
    <cellStyle name="Input [yellow] 2 36 2" xfId="22763" xr:uid="{00000000-0005-0000-0000-0000C13D0000}"/>
    <cellStyle name="Input [yellow] 2 36 3" xfId="22764" xr:uid="{00000000-0005-0000-0000-0000C23D0000}"/>
    <cellStyle name="Input [yellow] 2 36 4" xfId="22765" xr:uid="{00000000-0005-0000-0000-0000C33D0000}"/>
    <cellStyle name="Input [yellow] 2 36 5" xfId="22766" xr:uid="{00000000-0005-0000-0000-0000C43D0000}"/>
    <cellStyle name="Input [yellow] 2 36 6" xfId="22767" xr:uid="{00000000-0005-0000-0000-0000C53D0000}"/>
    <cellStyle name="Input [yellow] 2 37" xfId="22768" xr:uid="{00000000-0005-0000-0000-0000C63D0000}"/>
    <cellStyle name="Input [yellow] 2 4" xfId="1135" xr:uid="{00000000-0005-0000-0000-0000C73D0000}"/>
    <cellStyle name="Input [yellow] 2 4 2" xfId="10097" xr:uid="{00000000-0005-0000-0000-0000C83D0000}"/>
    <cellStyle name="Input [yellow] 2 4 2 2" xfId="22769" xr:uid="{00000000-0005-0000-0000-0000C93D0000}"/>
    <cellStyle name="Input [yellow] 2 4 2 3" xfId="22770" xr:uid="{00000000-0005-0000-0000-0000CA3D0000}"/>
    <cellStyle name="Input [yellow] 2 4 2 4" xfId="22771" xr:uid="{00000000-0005-0000-0000-0000CB3D0000}"/>
    <cellStyle name="Input [yellow] 2 4 2 5" xfId="22772" xr:uid="{00000000-0005-0000-0000-0000CC3D0000}"/>
    <cellStyle name="Input [yellow] 2 4 2 6" xfId="22773" xr:uid="{00000000-0005-0000-0000-0000CD3D0000}"/>
    <cellStyle name="Input [yellow] 2 4 3" xfId="22774" xr:uid="{00000000-0005-0000-0000-0000CE3D0000}"/>
    <cellStyle name="Input [yellow] 2 4 4" xfId="22775" xr:uid="{00000000-0005-0000-0000-0000CF3D0000}"/>
    <cellStyle name="Input [yellow] 2 4 5" xfId="22776" xr:uid="{00000000-0005-0000-0000-0000D03D0000}"/>
    <cellStyle name="Input [yellow] 2 4 6" xfId="22777" xr:uid="{00000000-0005-0000-0000-0000D13D0000}"/>
    <cellStyle name="Input [yellow] 2 4 7" xfId="22778" xr:uid="{00000000-0005-0000-0000-0000D23D0000}"/>
    <cellStyle name="Input [yellow] 2 5" xfId="1136" xr:uid="{00000000-0005-0000-0000-0000D33D0000}"/>
    <cellStyle name="Input [yellow] 2 5 2" xfId="10187" xr:uid="{00000000-0005-0000-0000-0000D43D0000}"/>
    <cellStyle name="Input [yellow] 2 5 2 2" xfId="22779" xr:uid="{00000000-0005-0000-0000-0000D53D0000}"/>
    <cellStyle name="Input [yellow] 2 5 2 3" xfId="22780" xr:uid="{00000000-0005-0000-0000-0000D63D0000}"/>
    <cellStyle name="Input [yellow] 2 5 2 4" xfId="22781" xr:uid="{00000000-0005-0000-0000-0000D73D0000}"/>
    <cellStyle name="Input [yellow] 2 5 2 5" xfId="22782" xr:uid="{00000000-0005-0000-0000-0000D83D0000}"/>
    <cellStyle name="Input [yellow] 2 5 2 6" xfId="22783" xr:uid="{00000000-0005-0000-0000-0000D93D0000}"/>
    <cellStyle name="Input [yellow] 2 5 3" xfId="22784" xr:uid="{00000000-0005-0000-0000-0000DA3D0000}"/>
    <cellStyle name="Input [yellow] 2 5 4" xfId="22785" xr:uid="{00000000-0005-0000-0000-0000DB3D0000}"/>
    <cellStyle name="Input [yellow] 2 5 5" xfId="22786" xr:uid="{00000000-0005-0000-0000-0000DC3D0000}"/>
    <cellStyle name="Input [yellow] 2 5 6" xfId="22787" xr:uid="{00000000-0005-0000-0000-0000DD3D0000}"/>
    <cellStyle name="Input [yellow] 2 5 7" xfId="22788" xr:uid="{00000000-0005-0000-0000-0000DE3D0000}"/>
    <cellStyle name="Input [yellow] 2 6" xfId="1137" xr:uid="{00000000-0005-0000-0000-0000DF3D0000}"/>
    <cellStyle name="Input [yellow] 2 6 2" xfId="10273" xr:uid="{00000000-0005-0000-0000-0000E03D0000}"/>
    <cellStyle name="Input [yellow] 2 6 2 2" xfId="22789" xr:uid="{00000000-0005-0000-0000-0000E13D0000}"/>
    <cellStyle name="Input [yellow] 2 6 2 3" xfId="22790" xr:uid="{00000000-0005-0000-0000-0000E23D0000}"/>
    <cellStyle name="Input [yellow] 2 6 2 4" xfId="22791" xr:uid="{00000000-0005-0000-0000-0000E33D0000}"/>
    <cellStyle name="Input [yellow] 2 6 2 5" xfId="22792" xr:uid="{00000000-0005-0000-0000-0000E43D0000}"/>
    <cellStyle name="Input [yellow] 2 6 2 6" xfId="22793" xr:uid="{00000000-0005-0000-0000-0000E53D0000}"/>
    <cellStyle name="Input [yellow] 2 6 3" xfId="22794" xr:uid="{00000000-0005-0000-0000-0000E63D0000}"/>
    <cellStyle name="Input [yellow] 2 6 4" xfId="22795" xr:uid="{00000000-0005-0000-0000-0000E73D0000}"/>
    <cellStyle name="Input [yellow] 2 6 5" xfId="22796" xr:uid="{00000000-0005-0000-0000-0000E83D0000}"/>
    <cellStyle name="Input [yellow] 2 6 6" xfId="22797" xr:uid="{00000000-0005-0000-0000-0000E93D0000}"/>
    <cellStyle name="Input [yellow] 2 6 7" xfId="22798" xr:uid="{00000000-0005-0000-0000-0000EA3D0000}"/>
    <cellStyle name="Input [yellow] 2 7" xfId="1138" xr:uid="{00000000-0005-0000-0000-0000EB3D0000}"/>
    <cellStyle name="Input [yellow] 2 7 2" xfId="10361" xr:uid="{00000000-0005-0000-0000-0000EC3D0000}"/>
    <cellStyle name="Input [yellow] 2 7 2 2" xfId="22799" xr:uid="{00000000-0005-0000-0000-0000ED3D0000}"/>
    <cellStyle name="Input [yellow] 2 7 2 3" xfId="22800" xr:uid="{00000000-0005-0000-0000-0000EE3D0000}"/>
    <cellStyle name="Input [yellow] 2 7 2 4" xfId="22801" xr:uid="{00000000-0005-0000-0000-0000EF3D0000}"/>
    <cellStyle name="Input [yellow] 2 7 2 5" xfId="22802" xr:uid="{00000000-0005-0000-0000-0000F03D0000}"/>
    <cellStyle name="Input [yellow] 2 7 2 6" xfId="22803" xr:uid="{00000000-0005-0000-0000-0000F13D0000}"/>
    <cellStyle name="Input [yellow] 2 7 3" xfId="22804" xr:uid="{00000000-0005-0000-0000-0000F23D0000}"/>
    <cellStyle name="Input [yellow] 2 7 4" xfId="22805" xr:uid="{00000000-0005-0000-0000-0000F33D0000}"/>
    <cellStyle name="Input [yellow] 2 7 5" xfId="22806" xr:uid="{00000000-0005-0000-0000-0000F43D0000}"/>
    <cellStyle name="Input [yellow] 2 7 6" xfId="22807" xr:uid="{00000000-0005-0000-0000-0000F53D0000}"/>
    <cellStyle name="Input [yellow] 2 7 7" xfId="22808" xr:uid="{00000000-0005-0000-0000-0000F63D0000}"/>
    <cellStyle name="Input [yellow] 2 8" xfId="1139" xr:uid="{00000000-0005-0000-0000-0000F73D0000}"/>
    <cellStyle name="Input [yellow] 2 8 2" xfId="10448" xr:uid="{00000000-0005-0000-0000-0000F83D0000}"/>
    <cellStyle name="Input [yellow] 2 8 2 2" xfId="22809" xr:uid="{00000000-0005-0000-0000-0000F93D0000}"/>
    <cellStyle name="Input [yellow] 2 8 2 3" xfId="22810" xr:uid="{00000000-0005-0000-0000-0000FA3D0000}"/>
    <cellStyle name="Input [yellow] 2 8 2 4" xfId="22811" xr:uid="{00000000-0005-0000-0000-0000FB3D0000}"/>
    <cellStyle name="Input [yellow] 2 8 2 5" xfId="22812" xr:uid="{00000000-0005-0000-0000-0000FC3D0000}"/>
    <cellStyle name="Input [yellow] 2 8 2 6" xfId="22813" xr:uid="{00000000-0005-0000-0000-0000FD3D0000}"/>
    <cellStyle name="Input [yellow] 2 8 3" xfId="22814" xr:uid="{00000000-0005-0000-0000-0000FE3D0000}"/>
    <cellStyle name="Input [yellow] 2 8 4" xfId="22815" xr:uid="{00000000-0005-0000-0000-0000FF3D0000}"/>
    <cellStyle name="Input [yellow] 2 8 5" xfId="22816" xr:uid="{00000000-0005-0000-0000-0000003E0000}"/>
    <cellStyle name="Input [yellow] 2 8 6" xfId="22817" xr:uid="{00000000-0005-0000-0000-0000013E0000}"/>
    <cellStyle name="Input [yellow] 2 8 7" xfId="22818" xr:uid="{00000000-0005-0000-0000-0000023E0000}"/>
    <cellStyle name="Input [yellow] 2 9" xfId="1140" xr:uid="{00000000-0005-0000-0000-0000033E0000}"/>
    <cellStyle name="Input [yellow] 2 9 2" xfId="10536" xr:uid="{00000000-0005-0000-0000-0000043E0000}"/>
    <cellStyle name="Input [yellow] 2 9 2 2" xfId="22819" xr:uid="{00000000-0005-0000-0000-0000053E0000}"/>
    <cellStyle name="Input [yellow] 2 9 2 3" xfId="22820" xr:uid="{00000000-0005-0000-0000-0000063E0000}"/>
    <cellStyle name="Input [yellow] 2 9 2 4" xfId="22821" xr:uid="{00000000-0005-0000-0000-0000073E0000}"/>
    <cellStyle name="Input [yellow] 2 9 2 5" xfId="22822" xr:uid="{00000000-0005-0000-0000-0000083E0000}"/>
    <cellStyle name="Input [yellow] 2 9 2 6" xfId="22823" xr:uid="{00000000-0005-0000-0000-0000093E0000}"/>
    <cellStyle name="Input [yellow] 2 9 3" xfId="22824" xr:uid="{00000000-0005-0000-0000-00000A3E0000}"/>
    <cellStyle name="Input [yellow] 2 9 4" xfId="22825" xr:uid="{00000000-0005-0000-0000-00000B3E0000}"/>
    <cellStyle name="Input [yellow] 2 9 5" xfId="22826" xr:uid="{00000000-0005-0000-0000-00000C3E0000}"/>
    <cellStyle name="Input [yellow] 2 9 6" xfId="22827" xr:uid="{00000000-0005-0000-0000-00000D3E0000}"/>
    <cellStyle name="Input [yellow] 2 9 7" xfId="22828" xr:uid="{00000000-0005-0000-0000-00000E3E0000}"/>
    <cellStyle name="Input [yellow] 20" xfId="1141" xr:uid="{00000000-0005-0000-0000-00000F3E0000}"/>
    <cellStyle name="Input [yellow] 20 2" xfId="9697" xr:uid="{00000000-0005-0000-0000-0000103E0000}"/>
    <cellStyle name="Input [yellow] 20 2 2" xfId="22829" xr:uid="{00000000-0005-0000-0000-0000113E0000}"/>
    <cellStyle name="Input [yellow] 20 2 3" xfId="22830" xr:uid="{00000000-0005-0000-0000-0000123E0000}"/>
    <cellStyle name="Input [yellow] 20 2 4" xfId="22831" xr:uid="{00000000-0005-0000-0000-0000133E0000}"/>
    <cellStyle name="Input [yellow] 20 2 5" xfId="22832" xr:uid="{00000000-0005-0000-0000-0000143E0000}"/>
    <cellStyle name="Input [yellow] 20 2 6" xfId="22833" xr:uid="{00000000-0005-0000-0000-0000153E0000}"/>
    <cellStyle name="Input [yellow] 20 3" xfId="22834" xr:uid="{00000000-0005-0000-0000-0000163E0000}"/>
    <cellStyle name="Input [yellow] 20 4" xfId="22835" xr:uid="{00000000-0005-0000-0000-0000173E0000}"/>
    <cellStyle name="Input [yellow] 20 5" xfId="22836" xr:uid="{00000000-0005-0000-0000-0000183E0000}"/>
    <cellStyle name="Input [yellow] 20 6" xfId="22837" xr:uid="{00000000-0005-0000-0000-0000193E0000}"/>
    <cellStyle name="Input [yellow] 20 7" xfId="22838" xr:uid="{00000000-0005-0000-0000-00001A3E0000}"/>
    <cellStyle name="Input [yellow] 21" xfId="1142" xr:uid="{00000000-0005-0000-0000-00001B3E0000}"/>
    <cellStyle name="Input [yellow] 21 2" xfId="10315" xr:uid="{00000000-0005-0000-0000-00001C3E0000}"/>
    <cellStyle name="Input [yellow] 21 2 2" xfId="22839" xr:uid="{00000000-0005-0000-0000-00001D3E0000}"/>
    <cellStyle name="Input [yellow] 21 2 3" xfId="22840" xr:uid="{00000000-0005-0000-0000-00001E3E0000}"/>
    <cellStyle name="Input [yellow] 21 2 4" xfId="22841" xr:uid="{00000000-0005-0000-0000-00001F3E0000}"/>
    <cellStyle name="Input [yellow] 21 2 5" xfId="22842" xr:uid="{00000000-0005-0000-0000-0000203E0000}"/>
    <cellStyle name="Input [yellow] 21 2 6" xfId="22843" xr:uid="{00000000-0005-0000-0000-0000213E0000}"/>
    <cellStyle name="Input [yellow] 21 3" xfId="22844" xr:uid="{00000000-0005-0000-0000-0000223E0000}"/>
    <cellStyle name="Input [yellow] 21 4" xfId="22845" xr:uid="{00000000-0005-0000-0000-0000233E0000}"/>
    <cellStyle name="Input [yellow] 21 5" xfId="22846" xr:uid="{00000000-0005-0000-0000-0000243E0000}"/>
    <cellStyle name="Input [yellow] 21 6" xfId="22847" xr:uid="{00000000-0005-0000-0000-0000253E0000}"/>
    <cellStyle name="Input [yellow] 21 7" xfId="22848" xr:uid="{00000000-0005-0000-0000-0000263E0000}"/>
    <cellStyle name="Input [yellow] 22" xfId="1143" xr:uid="{00000000-0005-0000-0000-0000273E0000}"/>
    <cellStyle name="Input [yellow] 22 2" xfId="10953" xr:uid="{00000000-0005-0000-0000-0000283E0000}"/>
    <cellStyle name="Input [yellow] 22 2 2" xfId="22849" xr:uid="{00000000-0005-0000-0000-0000293E0000}"/>
    <cellStyle name="Input [yellow] 22 2 3" xfId="22850" xr:uid="{00000000-0005-0000-0000-00002A3E0000}"/>
    <cellStyle name="Input [yellow] 22 2 4" xfId="22851" xr:uid="{00000000-0005-0000-0000-00002B3E0000}"/>
    <cellStyle name="Input [yellow] 22 2 5" xfId="22852" xr:uid="{00000000-0005-0000-0000-00002C3E0000}"/>
    <cellStyle name="Input [yellow] 22 2 6" xfId="22853" xr:uid="{00000000-0005-0000-0000-00002D3E0000}"/>
    <cellStyle name="Input [yellow] 22 3" xfId="22854" xr:uid="{00000000-0005-0000-0000-00002E3E0000}"/>
    <cellStyle name="Input [yellow] 22 4" xfId="22855" xr:uid="{00000000-0005-0000-0000-00002F3E0000}"/>
    <cellStyle name="Input [yellow] 22 5" xfId="22856" xr:uid="{00000000-0005-0000-0000-0000303E0000}"/>
    <cellStyle name="Input [yellow] 22 6" xfId="22857" xr:uid="{00000000-0005-0000-0000-0000313E0000}"/>
    <cellStyle name="Input [yellow] 22 7" xfId="22858" xr:uid="{00000000-0005-0000-0000-0000323E0000}"/>
    <cellStyle name="Input [yellow] 23" xfId="1144" xr:uid="{00000000-0005-0000-0000-0000333E0000}"/>
    <cellStyle name="Input [yellow] 23 2" xfId="9867" xr:uid="{00000000-0005-0000-0000-0000343E0000}"/>
    <cellStyle name="Input [yellow] 23 2 2" xfId="22859" xr:uid="{00000000-0005-0000-0000-0000353E0000}"/>
    <cellStyle name="Input [yellow] 23 2 3" xfId="22860" xr:uid="{00000000-0005-0000-0000-0000363E0000}"/>
    <cellStyle name="Input [yellow] 23 2 4" xfId="22861" xr:uid="{00000000-0005-0000-0000-0000373E0000}"/>
    <cellStyle name="Input [yellow] 23 2 5" xfId="22862" xr:uid="{00000000-0005-0000-0000-0000383E0000}"/>
    <cellStyle name="Input [yellow] 23 2 6" xfId="22863" xr:uid="{00000000-0005-0000-0000-0000393E0000}"/>
    <cellStyle name="Input [yellow] 23 3" xfId="22864" xr:uid="{00000000-0005-0000-0000-00003A3E0000}"/>
    <cellStyle name="Input [yellow] 23 4" xfId="22865" xr:uid="{00000000-0005-0000-0000-00003B3E0000}"/>
    <cellStyle name="Input [yellow] 23 5" xfId="22866" xr:uid="{00000000-0005-0000-0000-00003C3E0000}"/>
    <cellStyle name="Input [yellow] 23 6" xfId="22867" xr:uid="{00000000-0005-0000-0000-00003D3E0000}"/>
    <cellStyle name="Input [yellow] 23 7" xfId="22868" xr:uid="{00000000-0005-0000-0000-00003E3E0000}"/>
    <cellStyle name="Input [yellow] 24" xfId="1145" xr:uid="{00000000-0005-0000-0000-00003F3E0000}"/>
    <cellStyle name="Input [yellow] 24 2" xfId="10865" xr:uid="{00000000-0005-0000-0000-0000403E0000}"/>
    <cellStyle name="Input [yellow] 24 2 2" xfId="22869" xr:uid="{00000000-0005-0000-0000-0000413E0000}"/>
    <cellStyle name="Input [yellow] 24 2 3" xfId="22870" xr:uid="{00000000-0005-0000-0000-0000423E0000}"/>
    <cellStyle name="Input [yellow] 24 2 4" xfId="22871" xr:uid="{00000000-0005-0000-0000-0000433E0000}"/>
    <cellStyle name="Input [yellow] 24 2 5" xfId="22872" xr:uid="{00000000-0005-0000-0000-0000443E0000}"/>
    <cellStyle name="Input [yellow] 24 2 6" xfId="22873" xr:uid="{00000000-0005-0000-0000-0000453E0000}"/>
    <cellStyle name="Input [yellow] 24 3" xfId="22874" xr:uid="{00000000-0005-0000-0000-0000463E0000}"/>
    <cellStyle name="Input [yellow] 24 4" xfId="22875" xr:uid="{00000000-0005-0000-0000-0000473E0000}"/>
    <cellStyle name="Input [yellow] 24 5" xfId="22876" xr:uid="{00000000-0005-0000-0000-0000483E0000}"/>
    <cellStyle name="Input [yellow] 24 6" xfId="22877" xr:uid="{00000000-0005-0000-0000-0000493E0000}"/>
    <cellStyle name="Input [yellow] 24 7" xfId="22878" xr:uid="{00000000-0005-0000-0000-00004A3E0000}"/>
    <cellStyle name="Input [yellow] 25" xfId="1146" xr:uid="{00000000-0005-0000-0000-00004B3E0000}"/>
    <cellStyle name="Input [yellow] 25 2" xfId="9696" xr:uid="{00000000-0005-0000-0000-00004C3E0000}"/>
    <cellStyle name="Input [yellow] 25 2 2" xfId="22879" xr:uid="{00000000-0005-0000-0000-00004D3E0000}"/>
    <cellStyle name="Input [yellow] 25 2 3" xfId="22880" xr:uid="{00000000-0005-0000-0000-00004E3E0000}"/>
    <cellStyle name="Input [yellow] 25 2 4" xfId="22881" xr:uid="{00000000-0005-0000-0000-00004F3E0000}"/>
    <cellStyle name="Input [yellow] 25 2 5" xfId="22882" xr:uid="{00000000-0005-0000-0000-0000503E0000}"/>
    <cellStyle name="Input [yellow] 25 2 6" xfId="22883" xr:uid="{00000000-0005-0000-0000-0000513E0000}"/>
    <cellStyle name="Input [yellow] 25 3" xfId="22884" xr:uid="{00000000-0005-0000-0000-0000523E0000}"/>
    <cellStyle name="Input [yellow] 25 4" xfId="22885" xr:uid="{00000000-0005-0000-0000-0000533E0000}"/>
    <cellStyle name="Input [yellow] 25 5" xfId="22886" xr:uid="{00000000-0005-0000-0000-0000543E0000}"/>
    <cellStyle name="Input [yellow] 25 6" xfId="22887" xr:uid="{00000000-0005-0000-0000-0000553E0000}"/>
    <cellStyle name="Input [yellow] 25 7" xfId="22888" xr:uid="{00000000-0005-0000-0000-0000563E0000}"/>
    <cellStyle name="Input [yellow] 26" xfId="1147" xr:uid="{00000000-0005-0000-0000-0000573E0000}"/>
    <cellStyle name="Input [yellow] 26 2" xfId="9879" xr:uid="{00000000-0005-0000-0000-0000583E0000}"/>
    <cellStyle name="Input [yellow] 26 2 2" xfId="22889" xr:uid="{00000000-0005-0000-0000-0000593E0000}"/>
    <cellStyle name="Input [yellow] 26 2 3" xfId="22890" xr:uid="{00000000-0005-0000-0000-00005A3E0000}"/>
    <cellStyle name="Input [yellow] 26 2 4" xfId="22891" xr:uid="{00000000-0005-0000-0000-00005B3E0000}"/>
    <cellStyle name="Input [yellow] 26 2 5" xfId="22892" xr:uid="{00000000-0005-0000-0000-00005C3E0000}"/>
    <cellStyle name="Input [yellow] 26 2 6" xfId="22893" xr:uid="{00000000-0005-0000-0000-00005D3E0000}"/>
    <cellStyle name="Input [yellow] 26 3" xfId="22894" xr:uid="{00000000-0005-0000-0000-00005E3E0000}"/>
    <cellStyle name="Input [yellow] 26 4" xfId="22895" xr:uid="{00000000-0005-0000-0000-00005F3E0000}"/>
    <cellStyle name="Input [yellow] 26 5" xfId="22896" xr:uid="{00000000-0005-0000-0000-0000603E0000}"/>
    <cellStyle name="Input [yellow] 26 6" xfId="22897" xr:uid="{00000000-0005-0000-0000-0000613E0000}"/>
    <cellStyle name="Input [yellow] 26 7" xfId="22898" xr:uid="{00000000-0005-0000-0000-0000623E0000}"/>
    <cellStyle name="Input [yellow] 27" xfId="1148" xr:uid="{00000000-0005-0000-0000-0000633E0000}"/>
    <cellStyle name="Input [yellow] 27 2" xfId="9854" xr:uid="{00000000-0005-0000-0000-0000643E0000}"/>
    <cellStyle name="Input [yellow] 27 2 2" xfId="22899" xr:uid="{00000000-0005-0000-0000-0000653E0000}"/>
    <cellStyle name="Input [yellow] 27 2 3" xfId="22900" xr:uid="{00000000-0005-0000-0000-0000663E0000}"/>
    <cellStyle name="Input [yellow] 27 2 4" xfId="22901" xr:uid="{00000000-0005-0000-0000-0000673E0000}"/>
    <cellStyle name="Input [yellow] 27 2 5" xfId="22902" xr:uid="{00000000-0005-0000-0000-0000683E0000}"/>
    <cellStyle name="Input [yellow] 27 2 6" xfId="22903" xr:uid="{00000000-0005-0000-0000-0000693E0000}"/>
    <cellStyle name="Input [yellow] 27 3" xfId="22904" xr:uid="{00000000-0005-0000-0000-00006A3E0000}"/>
    <cellStyle name="Input [yellow] 27 4" xfId="22905" xr:uid="{00000000-0005-0000-0000-00006B3E0000}"/>
    <cellStyle name="Input [yellow] 27 5" xfId="22906" xr:uid="{00000000-0005-0000-0000-00006C3E0000}"/>
    <cellStyle name="Input [yellow] 27 6" xfId="22907" xr:uid="{00000000-0005-0000-0000-00006D3E0000}"/>
    <cellStyle name="Input [yellow] 27 7" xfId="22908" xr:uid="{00000000-0005-0000-0000-00006E3E0000}"/>
    <cellStyle name="Input [yellow] 28" xfId="1149" xr:uid="{00000000-0005-0000-0000-00006F3E0000}"/>
    <cellStyle name="Input [yellow] 28 2" xfId="10842" xr:uid="{00000000-0005-0000-0000-0000703E0000}"/>
    <cellStyle name="Input [yellow] 28 2 2" xfId="22909" xr:uid="{00000000-0005-0000-0000-0000713E0000}"/>
    <cellStyle name="Input [yellow] 28 2 3" xfId="22910" xr:uid="{00000000-0005-0000-0000-0000723E0000}"/>
    <cellStyle name="Input [yellow] 28 2 4" xfId="22911" xr:uid="{00000000-0005-0000-0000-0000733E0000}"/>
    <cellStyle name="Input [yellow] 28 2 5" xfId="22912" xr:uid="{00000000-0005-0000-0000-0000743E0000}"/>
    <cellStyle name="Input [yellow] 28 2 6" xfId="22913" xr:uid="{00000000-0005-0000-0000-0000753E0000}"/>
    <cellStyle name="Input [yellow] 28 3" xfId="22914" xr:uid="{00000000-0005-0000-0000-0000763E0000}"/>
    <cellStyle name="Input [yellow] 28 4" xfId="22915" xr:uid="{00000000-0005-0000-0000-0000773E0000}"/>
    <cellStyle name="Input [yellow] 28 5" xfId="22916" xr:uid="{00000000-0005-0000-0000-0000783E0000}"/>
    <cellStyle name="Input [yellow] 28 6" xfId="22917" xr:uid="{00000000-0005-0000-0000-0000793E0000}"/>
    <cellStyle name="Input [yellow] 28 7" xfId="22918" xr:uid="{00000000-0005-0000-0000-00007A3E0000}"/>
    <cellStyle name="Input [yellow] 29" xfId="1150" xr:uid="{00000000-0005-0000-0000-00007B3E0000}"/>
    <cellStyle name="Input [yellow] 29 2" xfId="11711" xr:uid="{00000000-0005-0000-0000-00007C3E0000}"/>
    <cellStyle name="Input [yellow] 29 2 2" xfId="22919" xr:uid="{00000000-0005-0000-0000-00007D3E0000}"/>
    <cellStyle name="Input [yellow] 29 2 3" xfId="22920" xr:uid="{00000000-0005-0000-0000-00007E3E0000}"/>
    <cellStyle name="Input [yellow] 29 2 4" xfId="22921" xr:uid="{00000000-0005-0000-0000-00007F3E0000}"/>
    <cellStyle name="Input [yellow] 29 2 5" xfId="22922" xr:uid="{00000000-0005-0000-0000-0000803E0000}"/>
    <cellStyle name="Input [yellow] 29 2 6" xfId="22923" xr:uid="{00000000-0005-0000-0000-0000813E0000}"/>
    <cellStyle name="Input [yellow] 29 3" xfId="22924" xr:uid="{00000000-0005-0000-0000-0000823E0000}"/>
    <cellStyle name="Input [yellow] 29 4" xfId="22925" xr:uid="{00000000-0005-0000-0000-0000833E0000}"/>
    <cellStyle name="Input [yellow] 29 5" xfId="22926" xr:uid="{00000000-0005-0000-0000-0000843E0000}"/>
    <cellStyle name="Input [yellow] 29 6" xfId="22927" xr:uid="{00000000-0005-0000-0000-0000853E0000}"/>
    <cellStyle name="Input [yellow] 29 7" xfId="22928" xr:uid="{00000000-0005-0000-0000-0000863E0000}"/>
    <cellStyle name="Input [yellow] 3" xfId="1151" xr:uid="{00000000-0005-0000-0000-0000873E0000}"/>
    <cellStyle name="Input [yellow] 3 10" xfId="1152" xr:uid="{00000000-0005-0000-0000-0000883E0000}"/>
    <cellStyle name="Input [yellow] 3 10 2" xfId="10602" xr:uid="{00000000-0005-0000-0000-0000893E0000}"/>
    <cellStyle name="Input [yellow] 3 10 2 2" xfId="22929" xr:uid="{00000000-0005-0000-0000-00008A3E0000}"/>
    <cellStyle name="Input [yellow] 3 10 2 3" xfId="22930" xr:uid="{00000000-0005-0000-0000-00008B3E0000}"/>
    <cellStyle name="Input [yellow] 3 10 2 4" xfId="22931" xr:uid="{00000000-0005-0000-0000-00008C3E0000}"/>
    <cellStyle name="Input [yellow] 3 10 2 5" xfId="22932" xr:uid="{00000000-0005-0000-0000-00008D3E0000}"/>
    <cellStyle name="Input [yellow] 3 10 2 6" xfId="22933" xr:uid="{00000000-0005-0000-0000-00008E3E0000}"/>
    <cellStyle name="Input [yellow] 3 10 3" xfId="22934" xr:uid="{00000000-0005-0000-0000-00008F3E0000}"/>
    <cellStyle name="Input [yellow] 3 10 4" xfId="22935" xr:uid="{00000000-0005-0000-0000-0000903E0000}"/>
    <cellStyle name="Input [yellow] 3 10 5" xfId="22936" xr:uid="{00000000-0005-0000-0000-0000913E0000}"/>
    <cellStyle name="Input [yellow] 3 10 6" xfId="22937" xr:uid="{00000000-0005-0000-0000-0000923E0000}"/>
    <cellStyle name="Input [yellow] 3 10 7" xfId="22938" xr:uid="{00000000-0005-0000-0000-0000933E0000}"/>
    <cellStyle name="Input [yellow] 3 11" xfId="1153" xr:uid="{00000000-0005-0000-0000-0000943E0000}"/>
    <cellStyle name="Input [yellow] 3 11 2" xfId="10693" xr:uid="{00000000-0005-0000-0000-0000953E0000}"/>
    <cellStyle name="Input [yellow] 3 11 2 2" xfId="22939" xr:uid="{00000000-0005-0000-0000-0000963E0000}"/>
    <cellStyle name="Input [yellow] 3 11 2 3" xfId="22940" xr:uid="{00000000-0005-0000-0000-0000973E0000}"/>
    <cellStyle name="Input [yellow] 3 11 2 4" xfId="22941" xr:uid="{00000000-0005-0000-0000-0000983E0000}"/>
    <cellStyle name="Input [yellow] 3 11 2 5" xfId="22942" xr:uid="{00000000-0005-0000-0000-0000993E0000}"/>
    <cellStyle name="Input [yellow] 3 11 2 6" xfId="22943" xr:uid="{00000000-0005-0000-0000-00009A3E0000}"/>
    <cellStyle name="Input [yellow] 3 11 3" xfId="22944" xr:uid="{00000000-0005-0000-0000-00009B3E0000}"/>
    <cellStyle name="Input [yellow] 3 11 4" xfId="22945" xr:uid="{00000000-0005-0000-0000-00009C3E0000}"/>
    <cellStyle name="Input [yellow] 3 11 5" xfId="22946" xr:uid="{00000000-0005-0000-0000-00009D3E0000}"/>
    <cellStyle name="Input [yellow] 3 11 6" xfId="22947" xr:uid="{00000000-0005-0000-0000-00009E3E0000}"/>
    <cellStyle name="Input [yellow] 3 11 7" xfId="22948" xr:uid="{00000000-0005-0000-0000-00009F3E0000}"/>
    <cellStyle name="Input [yellow] 3 12" xfId="1154" xr:uid="{00000000-0005-0000-0000-0000A03E0000}"/>
    <cellStyle name="Input [yellow] 3 12 2" xfId="10781" xr:uid="{00000000-0005-0000-0000-0000A13E0000}"/>
    <cellStyle name="Input [yellow] 3 12 2 2" xfId="22949" xr:uid="{00000000-0005-0000-0000-0000A23E0000}"/>
    <cellStyle name="Input [yellow] 3 12 2 3" xfId="22950" xr:uid="{00000000-0005-0000-0000-0000A33E0000}"/>
    <cellStyle name="Input [yellow] 3 12 2 4" xfId="22951" xr:uid="{00000000-0005-0000-0000-0000A43E0000}"/>
    <cellStyle name="Input [yellow] 3 12 2 5" xfId="22952" xr:uid="{00000000-0005-0000-0000-0000A53E0000}"/>
    <cellStyle name="Input [yellow] 3 12 2 6" xfId="22953" xr:uid="{00000000-0005-0000-0000-0000A63E0000}"/>
    <cellStyle name="Input [yellow] 3 12 3" xfId="22954" xr:uid="{00000000-0005-0000-0000-0000A73E0000}"/>
    <cellStyle name="Input [yellow] 3 12 4" xfId="22955" xr:uid="{00000000-0005-0000-0000-0000A83E0000}"/>
    <cellStyle name="Input [yellow] 3 12 5" xfId="22956" xr:uid="{00000000-0005-0000-0000-0000A93E0000}"/>
    <cellStyle name="Input [yellow] 3 12 6" xfId="22957" xr:uid="{00000000-0005-0000-0000-0000AA3E0000}"/>
    <cellStyle name="Input [yellow] 3 12 7" xfId="22958" xr:uid="{00000000-0005-0000-0000-0000AB3E0000}"/>
    <cellStyle name="Input [yellow] 3 13" xfId="1155" xr:uid="{00000000-0005-0000-0000-0000AC3E0000}"/>
    <cellStyle name="Input [yellow] 3 13 2" xfId="10870" xr:uid="{00000000-0005-0000-0000-0000AD3E0000}"/>
    <cellStyle name="Input [yellow] 3 13 2 2" xfId="22959" xr:uid="{00000000-0005-0000-0000-0000AE3E0000}"/>
    <cellStyle name="Input [yellow] 3 13 2 3" xfId="22960" xr:uid="{00000000-0005-0000-0000-0000AF3E0000}"/>
    <cellStyle name="Input [yellow] 3 13 2 4" xfId="22961" xr:uid="{00000000-0005-0000-0000-0000B03E0000}"/>
    <cellStyle name="Input [yellow] 3 13 2 5" xfId="22962" xr:uid="{00000000-0005-0000-0000-0000B13E0000}"/>
    <cellStyle name="Input [yellow] 3 13 2 6" xfId="22963" xr:uid="{00000000-0005-0000-0000-0000B23E0000}"/>
    <cellStyle name="Input [yellow] 3 13 3" xfId="22964" xr:uid="{00000000-0005-0000-0000-0000B33E0000}"/>
    <cellStyle name="Input [yellow] 3 13 4" xfId="22965" xr:uid="{00000000-0005-0000-0000-0000B43E0000}"/>
    <cellStyle name="Input [yellow] 3 13 5" xfId="22966" xr:uid="{00000000-0005-0000-0000-0000B53E0000}"/>
    <cellStyle name="Input [yellow] 3 13 6" xfId="22967" xr:uid="{00000000-0005-0000-0000-0000B63E0000}"/>
    <cellStyle name="Input [yellow] 3 13 7" xfId="22968" xr:uid="{00000000-0005-0000-0000-0000B73E0000}"/>
    <cellStyle name="Input [yellow] 3 14" xfId="1156" xr:uid="{00000000-0005-0000-0000-0000B83E0000}"/>
    <cellStyle name="Input [yellow] 3 14 2" xfId="10960" xr:uid="{00000000-0005-0000-0000-0000B93E0000}"/>
    <cellStyle name="Input [yellow] 3 14 2 2" xfId="22969" xr:uid="{00000000-0005-0000-0000-0000BA3E0000}"/>
    <cellStyle name="Input [yellow] 3 14 2 3" xfId="22970" xr:uid="{00000000-0005-0000-0000-0000BB3E0000}"/>
    <cellStyle name="Input [yellow] 3 14 2 4" xfId="22971" xr:uid="{00000000-0005-0000-0000-0000BC3E0000}"/>
    <cellStyle name="Input [yellow] 3 14 2 5" xfId="22972" xr:uid="{00000000-0005-0000-0000-0000BD3E0000}"/>
    <cellStyle name="Input [yellow] 3 14 2 6" xfId="22973" xr:uid="{00000000-0005-0000-0000-0000BE3E0000}"/>
    <cellStyle name="Input [yellow] 3 14 3" xfId="22974" xr:uid="{00000000-0005-0000-0000-0000BF3E0000}"/>
    <cellStyle name="Input [yellow] 3 14 4" xfId="22975" xr:uid="{00000000-0005-0000-0000-0000C03E0000}"/>
    <cellStyle name="Input [yellow] 3 14 5" xfId="22976" xr:uid="{00000000-0005-0000-0000-0000C13E0000}"/>
    <cellStyle name="Input [yellow] 3 14 6" xfId="22977" xr:uid="{00000000-0005-0000-0000-0000C23E0000}"/>
    <cellStyle name="Input [yellow] 3 14 7" xfId="22978" xr:uid="{00000000-0005-0000-0000-0000C33E0000}"/>
    <cellStyle name="Input [yellow] 3 15" xfId="1157" xr:uid="{00000000-0005-0000-0000-0000C43E0000}"/>
    <cellStyle name="Input [yellow] 3 15 2" xfId="11051" xr:uid="{00000000-0005-0000-0000-0000C53E0000}"/>
    <cellStyle name="Input [yellow] 3 15 2 2" xfId="22979" xr:uid="{00000000-0005-0000-0000-0000C63E0000}"/>
    <cellStyle name="Input [yellow] 3 15 2 3" xfId="22980" xr:uid="{00000000-0005-0000-0000-0000C73E0000}"/>
    <cellStyle name="Input [yellow] 3 15 2 4" xfId="22981" xr:uid="{00000000-0005-0000-0000-0000C83E0000}"/>
    <cellStyle name="Input [yellow] 3 15 2 5" xfId="22982" xr:uid="{00000000-0005-0000-0000-0000C93E0000}"/>
    <cellStyle name="Input [yellow] 3 15 2 6" xfId="22983" xr:uid="{00000000-0005-0000-0000-0000CA3E0000}"/>
    <cellStyle name="Input [yellow] 3 15 3" xfId="22984" xr:uid="{00000000-0005-0000-0000-0000CB3E0000}"/>
    <cellStyle name="Input [yellow] 3 15 4" xfId="22985" xr:uid="{00000000-0005-0000-0000-0000CC3E0000}"/>
    <cellStyle name="Input [yellow] 3 15 5" xfId="22986" xr:uid="{00000000-0005-0000-0000-0000CD3E0000}"/>
    <cellStyle name="Input [yellow] 3 15 6" xfId="22987" xr:uid="{00000000-0005-0000-0000-0000CE3E0000}"/>
    <cellStyle name="Input [yellow] 3 15 7" xfId="22988" xr:uid="{00000000-0005-0000-0000-0000CF3E0000}"/>
    <cellStyle name="Input [yellow] 3 16" xfId="1158" xr:uid="{00000000-0005-0000-0000-0000D03E0000}"/>
    <cellStyle name="Input [yellow] 3 16 2" xfId="11134" xr:uid="{00000000-0005-0000-0000-0000D13E0000}"/>
    <cellStyle name="Input [yellow] 3 16 2 2" xfId="22989" xr:uid="{00000000-0005-0000-0000-0000D23E0000}"/>
    <cellStyle name="Input [yellow] 3 16 2 3" xfId="22990" xr:uid="{00000000-0005-0000-0000-0000D33E0000}"/>
    <cellStyle name="Input [yellow] 3 16 2 4" xfId="22991" xr:uid="{00000000-0005-0000-0000-0000D43E0000}"/>
    <cellStyle name="Input [yellow] 3 16 2 5" xfId="22992" xr:uid="{00000000-0005-0000-0000-0000D53E0000}"/>
    <cellStyle name="Input [yellow] 3 16 2 6" xfId="22993" xr:uid="{00000000-0005-0000-0000-0000D63E0000}"/>
    <cellStyle name="Input [yellow] 3 16 3" xfId="22994" xr:uid="{00000000-0005-0000-0000-0000D73E0000}"/>
    <cellStyle name="Input [yellow] 3 16 4" xfId="22995" xr:uid="{00000000-0005-0000-0000-0000D83E0000}"/>
    <cellStyle name="Input [yellow] 3 16 5" xfId="22996" xr:uid="{00000000-0005-0000-0000-0000D93E0000}"/>
    <cellStyle name="Input [yellow] 3 16 6" xfId="22997" xr:uid="{00000000-0005-0000-0000-0000DA3E0000}"/>
    <cellStyle name="Input [yellow] 3 16 7" xfId="22998" xr:uid="{00000000-0005-0000-0000-0000DB3E0000}"/>
    <cellStyle name="Input [yellow] 3 17" xfId="1159" xr:uid="{00000000-0005-0000-0000-0000DC3E0000}"/>
    <cellStyle name="Input [yellow] 3 17 2" xfId="11224" xr:uid="{00000000-0005-0000-0000-0000DD3E0000}"/>
    <cellStyle name="Input [yellow] 3 17 2 2" xfId="22999" xr:uid="{00000000-0005-0000-0000-0000DE3E0000}"/>
    <cellStyle name="Input [yellow] 3 17 2 3" xfId="23000" xr:uid="{00000000-0005-0000-0000-0000DF3E0000}"/>
    <cellStyle name="Input [yellow] 3 17 2 4" xfId="23001" xr:uid="{00000000-0005-0000-0000-0000E03E0000}"/>
    <cellStyle name="Input [yellow] 3 17 2 5" xfId="23002" xr:uid="{00000000-0005-0000-0000-0000E13E0000}"/>
    <cellStyle name="Input [yellow] 3 17 2 6" xfId="23003" xr:uid="{00000000-0005-0000-0000-0000E23E0000}"/>
    <cellStyle name="Input [yellow] 3 17 3" xfId="23004" xr:uid="{00000000-0005-0000-0000-0000E33E0000}"/>
    <cellStyle name="Input [yellow] 3 17 4" xfId="23005" xr:uid="{00000000-0005-0000-0000-0000E43E0000}"/>
    <cellStyle name="Input [yellow] 3 17 5" xfId="23006" xr:uid="{00000000-0005-0000-0000-0000E53E0000}"/>
    <cellStyle name="Input [yellow] 3 17 6" xfId="23007" xr:uid="{00000000-0005-0000-0000-0000E63E0000}"/>
    <cellStyle name="Input [yellow] 3 17 7" xfId="23008" xr:uid="{00000000-0005-0000-0000-0000E73E0000}"/>
    <cellStyle name="Input [yellow] 3 18" xfId="1160" xr:uid="{00000000-0005-0000-0000-0000E83E0000}"/>
    <cellStyle name="Input [yellow] 3 18 2" xfId="11310" xr:uid="{00000000-0005-0000-0000-0000E93E0000}"/>
    <cellStyle name="Input [yellow] 3 18 2 2" xfId="23009" xr:uid="{00000000-0005-0000-0000-0000EA3E0000}"/>
    <cellStyle name="Input [yellow] 3 18 2 3" xfId="23010" xr:uid="{00000000-0005-0000-0000-0000EB3E0000}"/>
    <cellStyle name="Input [yellow] 3 18 2 4" xfId="23011" xr:uid="{00000000-0005-0000-0000-0000EC3E0000}"/>
    <cellStyle name="Input [yellow] 3 18 2 5" xfId="23012" xr:uid="{00000000-0005-0000-0000-0000ED3E0000}"/>
    <cellStyle name="Input [yellow] 3 18 2 6" xfId="23013" xr:uid="{00000000-0005-0000-0000-0000EE3E0000}"/>
    <cellStyle name="Input [yellow] 3 18 3" xfId="23014" xr:uid="{00000000-0005-0000-0000-0000EF3E0000}"/>
    <cellStyle name="Input [yellow] 3 18 4" xfId="23015" xr:uid="{00000000-0005-0000-0000-0000F03E0000}"/>
    <cellStyle name="Input [yellow] 3 18 5" xfId="23016" xr:uid="{00000000-0005-0000-0000-0000F13E0000}"/>
    <cellStyle name="Input [yellow] 3 18 6" xfId="23017" xr:uid="{00000000-0005-0000-0000-0000F23E0000}"/>
    <cellStyle name="Input [yellow] 3 18 7" xfId="23018" xr:uid="{00000000-0005-0000-0000-0000F33E0000}"/>
    <cellStyle name="Input [yellow] 3 19" xfId="1161" xr:uid="{00000000-0005-0000-0000-0000F43E0000}"/>
    <cellStyle name="Input [yellow] 3 19 2" xfId="11396" xr:uid="{00000000-0005-0000-0000-0000F53E0000}"/>
    <cellStyle name="Input [yellow] 3 19 2 2" xfId="23019" xr:uid="{00000000-0005-0000-0000-0000F63E0000}"/>
    <cellStyle name="Input [yellow] 3 19 2 3" xfId="23020" xr:uid="{00000000-0005-0000-0000-0000F73E0000}"/>
    <cellStyle name="Input [yellow] 3 19 2 4" xfId="23021" xr:uid="{00000000-0005-0000-0000-0000F83E0000}"/>
    <cellStyle name="Input [yellow] 3 19 2 5" xfId="23022" xr:uid="{00000000-0005-0000-0000-0000F93E0000}"/>
    <cellStyle name="Input [yellow] 3 19 2 6" xfId="23023" xr:uid="{00000000-0005-0000-0000-0000FA3E0000}"/>
    <cellStyle name="Input [yellow] 3 19 3" xfId="23024" xr:uid="{00000000-0005-0000-0000-0000FB3E0000}"/>
    <cellStyle name="Input [yellow] 3 19 4" xfId="23025" xr:uid="{00000000-0005-0000-0000-0000FC3E0000}"/>
    <cellStyle name="Input [yellow] 3 19 5" xfId="23026" xr:uid="{00000000-0005-0000-0000-0000FD3E0000}"/>
    <cellStyle name="Input [yellow] 3 19 6" xfId="23027" xr:uid="{00000000-0005-0000-0000-0000FE3E0000}"/>
    <cellStyle name="Input [yellow] 3 19 7" xfId="23028" xr:uid="{00000000-0005-0000-0000-0000FF3E0000}"/>
    <cellStyle name="Input [yellow] 3 2" xfId="1162" xr:uid="{00000000-0005-0000-0000-0000003F0000}"/>
    <cellStyle name="Input [yellow] 3 2 10" xfId="1163" xr:uid="{00000000-0005-0000-0000-0000013F0000}"/>
    <cellStyle name="Input [yellow] 3 2 10 2" xfId="10727" xr:uid="{00000000-0005-0000-0000-0000023F0000}"/>
    <cellStyle name="Input [yellow] 3 2 10 2 2" xfId="23029" xr:uid="{00000000-0005-0000-0000-0000033F0000}"/>
    <cellStyle name="Input [yellow] 3 2 10 2 3" xfId="23030" xr:uid="{00000000-0005-0000-0000-0000043F0000}"/>
    <cellStyle name="Input [yellow] 3 2 10 2 4" xfId="23031" xr:uid="{00000000-0005-0000-0000-0000053F0000}"/>
    <cellStyle name="Input [yellow] 3 2 10 2 5" xfId="23032" xr:uid="{00000000-0005-0000-0000-0000063F0000}"/>
    <cellStyle name="Input [yellow] 3 2 10 2 6" xfId="23033" xr:uid="{00000000-0005-0000-0000-0000073F0000}"/>
    <cellStyle name="Input [yellow] 3 2 10 3" xfId="23034" xr:uid="{00000000-0005-0000-0000-0000083F0000}"/>
    <cellStyle name="Input [yellow] 3 2 10 4" xfId="23035" xr:uid="{00000000-0005-0000-0000-0000093F0000}"/>
    <cellStyle name="Input [yellow] 3 2 10 5" xfId="23036" xr:uid="{00000000-0005-0000-0000-00000A3F0000}"/>
    <cellStyle name="Input [yellow] 3 2 10 6" xfId="23037" xr:uid="{00000000-0005-0000-0000-00000B3F0000}"/>
    <cellStyle name="Input [yellow] 3 2 10 7" xfId="23038" xr:uid="{00000000-0005-0000-0000-00000C3F0000}"/>
    <cellStyle name="Input [yellow] 3 2 11" xfId="1164" xr:uid="{00000000-0005-0000-0000-00000D3F0000}"/>
    <cellStyle name="Input [yellow] 3 2 11 2" xfId="10815" xr:uid="{00000000-0005-0000-0000-00000E3F0000}"/>
    <cellStyle name="Input [yellow] 3 2 11 2 2" xfId="23039" xr:uid="{00000000-0005-0000-0000-00000F3F0000}"/>
    <cellStyle name="Input [yellow] 3 2 11 2 3" xfId="23040" xr:uid="{00000000-0005-0000-0000-0000103F0000}"/>
    <cellStyle name="Input [yellow] 3 2 11 2 4" xfId="23041" xr:uid="{00000000-0005-0000-0000-0000113F0000}"/>
    <cellStyle name="Input [yellow] 3 2 11 2 5" xfId="23042" xr:uid="{00000000-0005-0000-0000-0000123F0000}"/>
    <cellStyle name="Input [yellow] 3 2 11 2 6" xfId="23043" xr:uid="{00000000-0005-0000-0000-0000133F0000}"/>
    <cellStyle name="Input [yellow] 3 2 11 3" xfId="23044" xr:uid="{00000000-0005-0000-0000-0000143F0000}"/>
    <cellStyle name="Input [yellow] 3 2 11 4" xfId="23045" xr:uid="{00000000-0005-0000-0000-0000153F0000}"/>
    <cellStyle name="Input [yellow] 3 2 11 5" xfId="23046" xr:uid="{00000000-0005-0000-0000-0000163F0000}"/>
    <cellStyle name="Input [yellow] 3 2 11 6" xfId="23047" xr:uid="{00000000-0005-0000-0000-0000173F0000}"/>
    <cellStyle name="Input [yellow] 3 2 11 7" xfId="23048" xr:uid="{00000000-0005-0000-0000-0000183F0000}"/>
    <cellStyle name="Input [yellow] 3 2 12" xfId="1165" xr:uid="{00000000-0005-0000-0000-0000193F0000}"/>
    <cellStyle name="Input [yellow] 3 2 12 2" xfId="10904" xr:uid="{00000000-0005-0000-0000-00001A3F0000}"/>
    <cellStyle name="Input [yellow] 3 2 12 2 2" xfId="23049" xr:uid="{00000000-0005-0000-0000-00001B3F0000}"/>
    <cellStyle name="Input [yellow] 3 2 12 2 3" xfId="23050" xr:uid="{00000000-0005-0000-0000-00001C3F0000}"/>
    <cellStyle name="Input [yellow] 3 2 12 2 4" xfId="23051" xr:uid="{00000000-0005-0000-0000-00001D3F0000}"/>
    <cellStyle name="Input [yellow] 3 2 12 2 5" xfId="23052" xr:uid="{00000000-0005-0000-0000-00001E3F0000}"/>
    <cellStyle name="Input [yellow] 3 2 12 2 6" xfId="23053" xr:uid="{00000000-0005-0000-0000-00001F3F0000}"/>
    <cellStyle name="Input [yellow] 3 2 12 3" xfId="23054" xr:uid="{00000000-0005-0000-0000-0000203F0000}"/>
    <cellStyle name="Input [yellow] 3 2 12 4" xfId="23055" xr:uid="{00000000-0005-0000-0000-0000213F0000}"/>
    <cellStyle name="Input [yellow] 3 2 12 5" xfId="23056" xr:uid="{00000000-0005-0000-0000-0000223F0000}"/>
    <cellStyle name="Input [yellow] 3 2 12 6" xfId="23057" xr:uid="{00000000-0005-0000-0000-0000233F0000}"/>
    <cellStyle name="Input [yellow] 3 2 12 7" xfId="23058" xr:uid="{00000000-0005-0000-0000-0000243F0000}"/>
    <cellStyle name="Input [yellow] 3 2 13" xfId="1166" xr:uid="{00000000-0005-0000-0000-0000253F0000}"/>
    <cellStyle name="Input [yellow] 3 2 13 2" xfId="10994" xr:uid="{00000000-0005-0000-0000-0000263F0000}"/>
    <cellStyle name="Input [yellow] 3 2 13 2 2" xfId="23059" xr:uid="{00000000-0005-0000-0000-0000273F0000}"/>
    <cellStyle name="Input [yellow] 3 2 13 2 3" xfId="23060" xr:uid="{00000000-0005-0000-0000-0000283F0000}"/>
    <cellStyle name="Input [yellow] 3 2 13 2 4" xfId="23061" xr:uid="{00000000-0005-0000-0000-0000293F0000}"/>
    <cellStyle name="Input [yellow] 3 2 13 2 5" xfId="23062" xr:uid="{00000000-0005-0000-0000-00002A3F0000}"/>
    <cellStyle name="Input [yellow] 3 2 13 2 6" xfId="23063" xr:uid="{00000000-0005-0000-0000-00002B3F0000}"/>
    <cellStyle name="Input [yellow] 3 2 13 3" xfId="23064" xr:uid="{00000000-0005-0000-0000-00002C3F0000}"/>
    <cellStyle name="Input [yellow] 3 2 13 4" xfId="23065" xr:uid="{00000000-0005-0000-0000-00002D3F0000}"/>
    <cellStyle name="Input [yellow] 3 2 13 5" xfId="23066" xr:uid="{00000000-0005-0000-0000-00002E3F0000}"/>
    <cellStyle name="Input [yellow] 3 2 13 6" xfId="23067" xr:uid="{00000000-0005-0000-0000-00002F3F0000}"/>
    <cellStyle name="Input [yellow] 3 2 13 7" xfId="23068" xr:uid="{00000000-0005-0000-0000-0000303F0000}"/>
    <cellStyle name="Input [yellow] 3 2 14" xfId="1167" xr:uid="{00000000-0005-0000-0000-0000313F0000}"/>
    <cellStyle name="Input [yellow] 3 2 14 2" xfId="11084" xr:uid="{00000000-0005-0000-0000-0000323F0000}"/>
    <cellStyle name="Input [yellow] 3 2 14 2 2" xfId="23069" xr:uid="{00000000-0005-0000-0000-0000333F0000}"/>
    <cellStyle name="Input [yellow] 3 2 14 2 3" xfId="23070" xr:uid="{00000000-0005-0000-0000-0000343F0000}"/>
    <cellStyle name="Input [yellow] 3 2 14 2 4" xfId="23071" xr:uid="{00000000-0005-0000-0000-0000353F0000}"/>
    <cellStyle name="Input [yellow] 3 2 14 2 5" xfId="23072" xr:uid="{00000000-0005-0000-0000-0000363F0000}"/>
    <cellStyle name="Input [yellow] 3 2 14 2 6" xfId="23073" xr:uid="{00000000-0005-0000-0000-0000373F0000}"/>
    <cellStyle name="Input [yellow] 3 2 14 3" xfId="23074" xr:uid="{00000000-0005-0000-0000-0000383F0000}"/>
    <cellStyle name="Input [yellow] 3 2 14 4" xfId="23075" xr:uid="{00000000-0005-0000-0000-0000393F0000}"/>
    <cellStyle name="Input [yellow] 3 2 14 5" xfId="23076" xr:uid="{00000000-0005-0000-0000-00003A3F0000}"/>
    <cellStyle name="Input [yellow] 3 2 14 6" xfId="23077" xr:uid="{00000000-0005-0000-0000-00003B3F0000}"/>
    <cellStyle name="Input [yellow] 3 2 14 7" xfId="23078" xr:uid="{00000000-0005-0000-0000-00003C3F0000}"/>
    <cellStyle name="Input [yellow] 3 2 15" xfId="1168" xr:uid="{00000000-0005-0000-0000-00003D3F0000}"/>
    <cellStyle name="Input [yellow] 3 2 15 2" xfId="11167" xr:uid="{00000000-0005-0000-0000-00003E3F0000}"/>
    <cellStyle name="Input [yellow] 3 2 15 2 2" xfId="23079" xr:uid="{00000000-0005-0000-0000-00003F3F0000}"/>
    <cellStyle name="Input [yellow] 3 2 15 2 3" xfId="23080" xr:uid="{00000000-0005-0000-0000-0000403F0000}"/>
    <cellStyle name="Input [yellow] 3 2 15 2 4" xfId="23081" xr:uid="{00000000-0005-0000-0000-0000413F0000}"/>
    <cellStyle name="Input [yellow] 3 2 15 2 5" xfId="23082" xr:uid="{00000000-0005-0000-0000-0000423F0000}"/>
    <cellStyle name="Input [yellow] 3 2 15 2 6" xfId="23083" xr:uid="{00000000-0005-0000-0000-0000433F0000}"/>
    <cellStyle name="Input [yellow] 3 2 15 3" xfId="23084" xr:uid="{00000000-0005-0000-0000-0000443F0000}"/>
    <cellStyle name="Input [yellow] 3 2 15 4" xfId="23085" xr:uid="{00000000-0005-0000-0000-0000453F0000}"/>
    <cellStyle name="Input [yellow] 3 2 15 5" xfId="23086" xr:uid="{00000000-0005-0000-0000-0000463F0000}"/>
    <cellStyle name="Input [yellow] 3 2 15 6" xfId="23087" xr:uid="{00000000-0005-0000-0000-0000473F0000}"/>
    <cellStyle name="Input [yellow] 3 2 15 7" xfId="23088" xr:uid="{00000000-0005-0000-0000-0000483F0000}"/>
    <cellStyle name="Input [yellow] 3 2 16" xfId="1169" xr:uid="{00000000-0005-0000-0000-0000493F0000}"/>
    <cellStyle name="Input [yellow] 3 2 16 2" xfId="11257" xr:uid="{00000000-0005-0000-0000-00004A3F0000}"/>
    <cellStyle name="Input [yellow] 3 2 16 2 2" xfId="23089" xr:uid="{00000000-0005-0000-0000-00004B3F0000}"/>
    <cellStyle name="Input [yellow] 3 2 16 2 3" xfId="23090" xr:uid="{00000000-0005-0000-0000-00004C3F0000}"/>
    <cellStyle name="Input [yellow] 3 2 16 2 4" xfId="23091" xr:uid="{00000000-0005-0000-0000-00004D3F0000}"/>
    <cellStyle name="Input [yellow] 3 2 16 2 5" xfId="23092" xr:uid="{00000000-0005-0000-0000-00004E3F0000}"/>
    <cellStyle name="Input [yellow] 3 2 16 2 6" xfId="23093" xr:uid="{00000000-0005-0000-0000-00004F3F0000}"/>
    <cellStyle name="Input [yellow] 3 2 16 3" xfId="23094" xr:uid="{00000000-0005-0000-0000-0000503F0000}"/>
    <cellStyle name="Input [yellow] 3 2 16 4" xfId="23095" xr:uid="{00000000-0005-0000-0000-0000513F0000}"/>
    <cellStyle name="Input [yellow] 3 2 16 5" xfId="23096" xr:uid="{00000000-0005-0000-0000-0000523F0000}"/>
    <cellStyle name="Input [yellow] 3 2 16 6" xfId="23097" xr:uid="{00000000-0005-0000-0000-0000533F0000}"/>
    <cellStyle name="Input [yellow] 3 2 16 7" xfId="23098" xr:uid="{00000000-0005-0000-0000-0000543F0000}"/>
    <cellStyle name="Input [yellow] 3 2 17" xfId="1170" xr:uid="{00000000-0005-0000-0000-0000553F0000}"/>
    <cellStyle name="Input [yellow] 3 2 17 2" xfId="11343" xr:uid="{00000000-0005-0000-0000-0000563F0000}"/>
    <cellStyle name="Input [yellow] 3 2 17 2 2" xfId="23099" xr:uid="{00000000-0005-0000-0000-0000573F0000}"/>
    <cellStyle name="Input [yellow] 3 2 17 2 3" xfId="23100" xr:uid="{00000000-0005-0000-0000-0000583F0000}"/>
    <cellStyle name="Input [yellow] 3 2 17 2 4" xfId="23101" xr:uid="{00000000-0005-0000-0000-0000593F0000}"/>
    <cellStyle name="Input [yellow] 3 2 17 2 5" xfId="23102" xr:uid="{00000000-0005-0000-0000-00005A3F0000}"/>
    <cellStyle name="Input [yellow] 3 2 17 2 6" xfId="23103" xr:uid="{00000000-0005-0000-0000-00005B3F0000}"/>
    <cellStyle name="Input [yellow] 3 2 17 3" xfId="23104" xr:uid="{00000000-0005-0000-0000-00005C3F0000}"/>
    <cellStyle name="Input [yellow] 3 2 17 4" xfId="23105" xr:uid="{00000000-0005-0000-0000-00005D3F0000}"/>
    <cellStyle name="Input [yellow] 3 2 17 5" xfId="23106" xr:uid="{00000000-0005-0000-0000-00005E3F0000}"/>
    <cellStyle name="Input [yellow] 3 2 17 6" xfId="23107" xr:uid="{00000000-0005-0000-0000-00005F3F0000}"/>
    <cellStyle name="Input [yellow] 3 2 17 7" xfId="23108" xr:uid="{00000000-0005-0000-0000-0000603F0000}"/>
    <cellStyle name="Input [yellow] 3 2 18" xfId="1171" xr:uid="{00000000-0005-0000-0000-0000613F0000}"/>
    <cellStyle name="Input [yellow] 3 2 18 2" xfId="11430" xr:uid="{00000000-0005-0000-0000-0000623F0000}"/>
    <cellStyle name="Input [yellow] 3 2 18 2 2" xfId="23109" xr:uid="{00000000-0005-0000-0000-0000633F0000}"/>
    <cellStyle name="Input [yellow] 3 2 18 2 3" xfId="23110" xr:uid="{00000000-0005-0000-0000-0000643F0000}"/>
    <cellStyle name="Input [yellow] 3 2 18 2 4" xfId="23111" xr:uid="{00000000-0005-0000-0000-0000653F0000}"/>
    <cellStyle name="Input [yellow] 3 2 18 2 5" xfId="23112" xr:uid="{00000000-0005-0000-0000-0000663F0000}"/>
    <cellStyle name="Input [yellow] 3 2 18 2 6" xfId="23113" xr:uid="{00000000-0005-0000-0000-0000673F0000}"/>
    <cellStyle name="Input [yellow] 3 2 18 3" xfId="23114" xr:uid="{00000000-0005-0000-0000-0000683F0000}"/>
    <cellStyle name="Input [yellow] 3 2 18 4" xfId="23115" xr:uid="{00000000-0005-0000-0000-0000693F0000}"/>
    <cellStyle name="Input [yellow] 3 2 18 5" xfId="23116" xr:uid="{00000000-0005-0000-0000-00006A3F0000}"/>
    <cellStyle name="Input [yellow] 3 2 18 6" xfId="23117" xr:uid="{00000000-0005-0000-0000-00006B3F0000}"/>
    <cellStyle name="Input [yellow] 3 2 18 7" xfId="23118" xr:uid="{00000000-0005-0000-0000-00006C3F0000}"/>
    <cellStyle name="Input [yellow] 3 2 19" xfId="1172" xr:uid="{00000000-0005-0000-0000-00006D3F0000}"/>
    <cellStyle name="Input [yellow] 3 2 19 2" xfId="11517" xr:uid="{00000000-0005-0000-0000-00006E3F0000}"/>
    <cellStyle name="Input [yellow] 3 2 19 2 2" xfId="23119" xr:uid="{00000000-0005-0000-0000-00006F3F0000}"/>
    <cellStyle name="Input [yellow] 3 2 19 2 3" xfId="23120" xr:uid="{00000000-0005-0000-0000-0000703F0000}"/>
    <cellStyle name="Input [yellow] 3 2 19 2 4" xfId="23121" xr:uid="{00000000-0005-0000-0000-0000713F0000}"/>
    <cellStyle name="Input [yellow] 3 2 19 2 5" xfId="23122" xr:uid="{00000000-0005-0000-0000-0000723F0000}"/>
    <cellStyle name="Input [yellow] 3 2 19 2 6" xfId="23123" xr:uid="{00000000-0005-0000-0000-0000733F0000}"/>
    <cellStyle name="Input [yellow] 3 2 19 3" xfId="23124" xr:uid="{00000000-0005-0000-0000-0000743F0000}"/>
    <cellStyle name="Input [yellow] 3 2 19 4" xfId="23125" xr:uid="{00000000-0005-0000-0000-0000753F0000}"/>
    <cellStyle name="Input [yellow] 3 2 19 5" xfId="23126" xr:uid="{00000000-0005-0000-0000-0000763F0000}"/>
    <cellStyle name="Input [yellow] 3 2 19 6" xfId="23127" xr:uid="{00000000-0005-0000-0000-0000773F0000}"/>
    <cellStyle name="Input [yellow] 3 2 19 7" xfId="23128" xr:uid="{00000000-0005-0000-0000-0000783F0000}"/>
    <cellStyle name="Input [yellow] 3 2 2" xfId="1173" xr:uid="{00000000-0005-0000-0000-0000793F0000}"/>
    <cellStyle name="Input [yellow] 3 2 2 2" xfId="10024" xr:uid="{00000000-0005-0000-0000-00007A3F0000}"/>
    <cellStyle name="Input [yellow] 3 2 2 2 2" xfId="23129" xr:uid="{00000000-0005-0000-0000-00007B3F0000}"/>
    <cellStyle name="Input [yellow] 3 2 2 2 3" xfId="23130" xr:uid="{00000000-0005-0000-0000-00007C3F0000}"/>
    <cellStyle name="Input [yellow] 3 2 2 2 4" xfId="23131" xr:uid="{00000000-0005-0000-0000-00007D3F0000}"/>
    <cellStyle name="Input [yellow] 3 2 2 2 5" xfId="23132" xr:uid="{00000000-0005-0000-0000-00007E3F0000}"/>
    <cellStyle name="Input [yellow] 3 2 2 2 6" xfId="23133" xr:uid="{00000000-0005-0000-0000-00007F3F0000}"/>
    <cellStyle name="Input [yellow] 3 2 2 3" xfId="23134" xr:uid="{00000000-0005-0000-0000-0000803F0000}"/>
    <cellStyle name="Input [yellow] 3 2 2 4" xfId="23135" xr:uid="{00000000-0005-0000-0000-0000813F0000}"/>
    <cellStyle name="Input [yellow] 3 2 2 5" xfId="23136" xr:uid="{00000000-0005-0000-0000-0000823F0000}"/>
    <cellStyle name="Input [yellow] 3 2 2 6" xfId="23137" xr:uid="{00000000-0005-0000-0000-0000833F0000}"/>
    <cellStyle name="Input [yellow] 3 2 2 7" xfId="23138" xr:uid="{00000000-0005-0000-0000-0000843F0000}"/>
    <cellStyle name="Input [yellow] 3 2 20" xfId="1174" xr:uid="{00000000-0005-0000-0000-0000853F0000}"/>
    <cellStyle name="Input [yellow] 3 2 20 2" xfId="11605" xr:uid="{00000000-0005-0000-0000-0000863F0000}"/>
    <cellStyle name="Input [yellow] 3 2 20 2 2" xfId="23139" xr:uid="{00000000-0005-0000-0000-0000873F0000}"/>
    <cellStyle name="Input [yellow] 3 2 20 2 3" xfId="23140" xr:uid="{00000000-0005-0000-0000-0000883F0000}"/>
    <cellStyle name="Input [yellow] 3 2 20 2 4" xfId="23141" xr:uid="{00000000-0005-0000-0000-0000893F0000}"/>
    <cellStyle name="Input [yellow] 3 2 20 2 5" xfId="23142" xr:uid="{00000000-0005-0000-0000-00008A3F0000}"/>
    <cellStyle name="Input [yellow] 3 2 20 2 6" xfId="23143" xr:uid="{00000000-0005-0000-0000-00008B3F0000}"/>
    <cellStyle name="Input [yellow] 3 2 20 3" xfId="23144" xr:uid="{00000000-0005-0000-0000-00008C3F0000}"/>
    <cellStyle name="Input [yellow] 3 2 20 4" xfId="23145" xr:uid="{00000000-0005-0000-0000-00008D3F0000}"/>
    <cellStyle name="Input [yellow] 3 2 20 5" xfId="23146" xr:uid="{00000000-0005-0000-0000-00008E3F0000}"/>
    <cellStyle name="Input [yellow] 3 2 20 6" xfId="23147" xr:uid="{00000000-0005-0000-0000-00008F3F0000}"/>
    <cellStyle name="Input [yellow] 3 2 20 7" xfId="23148" xr:uid="{00000000-0005-0000-0000-0000903F0000}"/>
    <cellStyle name="Input [yellow] 3 2 21" xfId="1175" xr:uid="{00000000-0005-0000-0000-0000913F0000}"/>
    <cellStyle name="Input [yellow] 3 2 21 2" xfId="11689" xr:uid="{00000000-0005-0000-0000-0000923F0000}"/>
    <cellStyle name="Input [yellow] 3 2 21 2 2" xfId="23149" xr:uid="{00000000-0005-0000-0000-0000933F0000}"/>
    <cellStyle name="Input [yellow] 3 2 21 2 3" xfId="23150" xr:uid="{00000000-0005-0000-0000-0000943F0000}"/>
    <cellStyle name="Input [yellow] 3 2 21 2 4" xfId="23151" xr:uid="{00000000-0005-0000-0000-0000953F0000}"/>
    <cellStyle name="Input [yellow] 3 2 21 2 5" xfId="23152" xr:uid="{00000000-0005-0000-0000-0000963F0000}"/>
    <cellStyle name="Input [yellow] 3 2 21 2 6" xfId="23153" xr:uid="{00000000-0005-0000-0000-0000973F0000}"/>
    <cellStyle name="Input [yellow] 3 2 21 3" xfId="23154" xr:uid="{00000000-0005-0000-0000-0000983F0000}"/>
    <cellStyle name="Input [yellow] 3 2 21 4" xfId="23155" xr:uid="{00000000-0005-0000-0000-0000993F0000}"/>
    <cellStyle name="Input [yellow] 3 2 21 5" xfId="23156" xr:uid="{00000000-0005-0000-0000-00009A3F0000}"/>
    <cellStyle name="Input [yellow] 3 2 21 6" xfId="23157" xr:uid="{00000000-0005-0000-0000-00009B3F0000}"/>
    <cellStyle name="Input [yellow] 3 2 21 7" xfId="23158" xr:uid="{00000000-0005-0000-0000-00009C3F0000}"/>
    <cellStyle name="Input [yellow] 3 2 22" xfId="1176" xr:uid="{00000000-0005-0000-0000-00009D3F0000}"/>
    <cellStyle name="Input [yellow] 3 2 22 2" xfId="11772" xr:uid="{00000000-0005-0000-0000-00009E3F0000}"/>
    <cellStyle name="Input [yellow] 3 2 22 2 2" xfId="23159" xr:uid="{00000000-0005-0000-0000-00009F3F0000}"/>
    <cellStyle name="Input [yellow] 3 2 22 2 3" xfId="23160" xr:uid="{00000000-0005-0000-0000-0000A03F0000}"/>
    <cellStyle name="Input [yellow] 3 2 22 2 4" xfId="23161" xr:uid="{00000000-0005-0000-0000-0000A13F0000}"/>
    <cellStyle name="Input [yellow] 3 2 22 2 5" xfId="23162" xr:uid="{00000000-0005-0000-0000-0000A23F0000}"/>
    <cellStyle name="Input [yellow] 3 2 22 2 6" xfId="23163" xr:uid="{00000000-0005-0000-0000-0000A33F0000}"/>
    <cellStyle name="Input [yellow] 3 2 22 3" xfId="23164" xr:uid="{00000000-0005-0000-0000-0000A43F0000}"/>
    <cellStyle name="Input [yellow] 3 2 22 4" xfId="23165" xr:uid="{00000000-0005-0000-0000-0000A53F0000}"/>
    <cellStyle name="Input [yellow] 3 2 22 5" xfId="23166" xr:uid="{00000000-0005-0000-0000-0000A63F0000}"/>
    <cellStyle name="Input [yellow] 3 2 22 6" xfId="23167" xr:uid="{00000000-0005-0000-0000-0000A73F0000}"/>
    <cellStyle name="Input [yellow] 3 2 22 7" xfId="23168" xr:uid="{00000000-0005-0000-0000-0000A83F0000}"/>
    <cellStyle name="Input [yellow] 3 2 23" xfId="1177" xr:uid="{00000000-0005-0000-0000-0000A93F0000}"/>
    <cellStyle name="Input [yellow] 3 2 23 2" xfId="11855" xr:uid="{00000000-0005-0000-0000-0000AA3F0000}"/>
    <cellStyle name="Input [yellow] 3 2 23 2 2" xfId="23169" xr:uid="{00000000-0005-0000-0000-0000AB3F0000}"/>
    <cellStyle name="Input [yellow] 3 2 23 2 3" xfId="23170" xr:uid="{00000000-0005-0000-0000-0000AC3F0000}"/>
    <cellStyle name="Input [yellow] 3 2 23 2 4" xfId="23171" xr:uid="{00000000-0005-0000-0000-0000AD3F0000}"/>
    <cellStyle name="Input [yellow] 3 2 23 2 5" xfId="23172" xr:uid="{00000000-0005-0000-0000-0000AE3F0000}"/>
    <cellStyle name="Input [yellow] 3 2 23 2 6" xfId="23173" xr:uid="{00000000-0005-0000-0000-0000AF3F0000}"/>
    <cellStyle name="Input [yellow] 3 2 23 3" xfId="23174" xr:uid="{00000000-0005-0000-0000-0000B03F0000}"/>
    <cellStyle name="Input [yellow] 3 2 23 4" xfId="23175" xr:uid="{00000000-0005-0000-0000-0000B13F0000}"/>
    <cellStyle name="Input [yellow] 3 2 23 5" xfId="23176" xr:uid="{00000000-0005-0000-0000-0000B23F0000}"/>
    <cellStyle name="Input [yellow] 3 2 23 6" xfId="23177" xr:uid="{00000000-0005-0000-0000-0000B33F0000}"/>
    <cellStyle name="Input [yellow] 3 2 23 7" xfId="23178" xr:uid="{00000000-0005-0000-0000-0000B43F0000}"/>
    <cellStyle name="Input [yellow] 3 2 24" xfId="1178" xr:uid="{00000000-0005-0000-0000-0000B53F0000}"/>
    <cellStyle name="Input [yellow] 3 2 24 2" xfId="11939" xr:uid="{00000000-0005-0000-0000-0000B63F0000}"/>
    <cellStyle name="Input [yellow] 3 2 24 2 2" xfId="23179" xr:uid="{00000000-0005-0000-0000-0000B73F0000}"/>
    <cellStyle name="Input [yellow] 3 2 24 2 3" xfId="23180" xr:uid="{00000000-0005-0000-0000-0000B83F0000}"/>
    <cellStyle name="Input [yellow] 3 2 24 2 4" xfId="23181" xr:uid="{00000000-0005-0000-0000-0000B93F0000}"/>
    <cellStyle name="Input [yellow] 3 2 24 2 5" xfId="23182" xr:uid="{00000000-0005-0000-0000-0000BA3F0000}"/>
    <cellStyle name="Input [yellow] 3 2 24 2 6" xfId="23183" xr:uid="{00000000-0005-0000-0000-0000BB3F0000}"/>
    <cellStyle name="Input [yellow] 3 2 24 3" xfId="23184" xr:uid="{00000000-0005-0000-0000-0000BC3F0000}"/>
    <cellStyle name="Input [yellow] 3 2 24 4" xfId="23185" xr:uid="{00000000-0005-0000-0000-0000BD3F0000}"/>
    <cellStyle name="Input [yellow] 3 2 24 5" xfId="23186" xr:uid="{00000000-0005-0000-0000-0000BE3F0000}"/>
    <cellStyle name="Input [yellow] 3 2 24 6" xfId="23187" xr:uid="{00000000-0005-0000-0000-0000BF3F0000}"/>
    <cellStyle name="Input [yellow] 3 2 24 7" xfId="23188" xr:uid="{00000000-0005-0000-0000-0000C03F0000}"/>
    <cellStyle name="Input [yellow] 3 2 25" xfId="1179" xr:uid="{00000000-0005-0000-0000-0000C13F0000}"/>
    <cellStyle name="Input [yellow] 3 2 25 2" xfId="12022" xr:uid="{00000000-0005-0000-0000-0000C23F0000}"/>
    <cellStyle name="Input [yellow] 3 2 25 2 2" xfId="23189" xr:uid="{00000000-0005-0000-0000-0000C33F0000}"/>
    <cellStyle name="Input [yellow] 3 2 25 2 3" xfId="23190" xr:uid="{00000000-0005-0000-0000-0000C43F0000}"/>
    <cellStyle name="Input [yellow] 3 2 25 2 4" xfId="23191" xr:uid="{00000000-0005-0000-0000-0000C53F0000}"/>
    <cellStyle name="Input [yellow] 3 2 25 2 5" xfId="23192" xr:uid="{00000000-0005-0000-0000-0000C63F0000}"/>
    <cellStyle name="Input [yellow] 3 2 25 2 6" xfId="23193" xr:uid="{00000000-0005-0000-0000-0000C73F0000}"/>
    <cellStyle name="Input [yellow] 3 2 25 3" xfId="23194" xr:uid="{00000000-0005-0000-0000-0000C83F0000}"/>
    <cellStyle name="Input [yellow] 3 2 25 4" xfId="23195" xr:uid="{00000000-0005-0000-0000-0000C93F0000}"/>
    <cellStyle name="Input [yellow] 3 2 25 5" xfId="23196" xr:uid="{00000000-0005-0000-0000-0000CA3F0000}"/>
    <cellStyle name="Input [yellow] 3 2 25 6" xfId="23197" xr:uid="{00000000-0005-0000-0000-0000CB3F0000}"/>
    <cellStyle name="Input [yellow] 3 2 25 7" xfId="23198" xr:uid="{00000000-0005-0000-0000-0000CC3F0000}"/>
    <cellStyle name="Input [yellow] 3 2 26" xfId="1180" xr:uid="{00000000-0005-0000-0000-0000CD3F0000}"/>
    <cellStyle name="Input [yellow] 3 2 26 2" xfId="12105" xr:uid="{00000000-0005-0000-0000-0000CE3F0000}"/>
    <cellStyle name="Input [yellow] 3 2 26 2 2" xfId="23199" xr:uid="{00000000-0005-0000-0000-0000CF3F0000}"/>
    <cellStyle name="Input [yellow] 3 2 26 2 3" xfId="23200" xr:uid="{00000000-0005-0000-0000-0000D03F0000}"/>
    <cellStyle name="Input [yellow] 3 2 26 2 4" xfId="23201" xr:uid="{00000000-0005-0000-0000-0000D13F0000}"/>
    <cellStyle name="Input [yellow] 3 2 26 2 5" xfId="23202" xr:uid="{00000000-0005-0000-0000-0000D23F0000}"/>
    <cellStyle name="Input [yellow] 3 2 26 2 6" xfId="23203" xr:uid="{00000000-0005-0000-0000-0000D33F0000}"/>
    <cellStyle name="Input [yellow] 3 2 26 3" xfId="23204" xr:uid="{00000000-0005-0000-0000-0000D43F0000}"/>
    <cellStyle name="Input [yellow] 3 2 26 4" xfId="23205" xr:uid="{00000000-0005-0000-0000-0000D53F0000}"/>
    <cellStyle name="Input [yellow] 3 2 26 5" xfId="23206" xr:uid="{00000000-0005-0000-0000-0000D63F0000}"/>
    <cellStyle name="Input [yellow] 3 2 26 6" xfId="23207" xr:uid="{00000000-0005-0000-0000-0000D73F0000}"/>
    <cellStyle name="Input [yellow] 3 2 26 7" xfId="23208" xr:uid="{00000000-0005-0000-0000-0000D83F0000}"/>
    <cellStyle name="Input [yellow] 3 2 27" xfId="1181" xr:uid="{00000000-0005-0000-0000-0000D93F0000}"/>
    <cellStyle name="Input [yellow] 3 2 27 2" xfId="12187" xr:uid="{00000000-0005-0000-0000-0000DA3F0000}"/>
    <cellStyle name="Input [yellow] 3 2 27 2 2" xfId="23209" xr:uid="{00000000-0005-0000-0000-0000DB3F0000}"/>
    <cellStyle name="Input [yellow] 3 2 27 2 3" xfId="23210" xr:uid="{00000000-0005-0000-0000-0000DC3F0000}"/>
    <cellStyle name="Input [yellow] 3 2 27 2 4" xfId="23211" xr:uid="{00000000-0005-0000-0000-0000DD3F0000}"/>
    <cellStyle name="Input [yellow] 3 2 27 2 5" xfId="23212" xr:uid="{00000000-0005-0000-0000-0000DE3F0000}"/>
    <cellStyle name="Input [yellow] 3 2 27 2 6" xfId="23213" xr:uid="{00000000-0005-0000-0000-0000DF3F0000}"/>
    <cellStyle name="Input [yellow] 3 2 27 3" xfId="23214" xr:uid="{00000000-0005-0000-0000-0000E03F0000}"/>
    <cellStyle name="Input [yellow] 3 2 27 4" xfId="23215" xr:uid="{00000000-0005-0000-0000-0000E13F0000}"/>
    <cellStyle name="Input [yellow] 3 2 27 5" xfId="23216" xr:uid="{00000000-0005-0000-0000-0000E23F0000}"/>
    <cellStyle name="Input [yellow] 3 2 27 6" xfId="23217" xr:uid="{00000000-0005-0000-0000-0000E33F0000}"/>
    <cellStyle name="Input [yellow] 3 2 27 7" xfId="23218" xr:uid="{00000000-0005-0000-0000-0000E43F0000}"/>
    <cellStyle name="Input [yellow] 3 2 28" xfId="1182" xr:uid="{00000000-0005-0000-0000-0000E53F0000}"/>
    <cellStyle name="Input [yellow] 3 2 28 2" xfId="12267" xr:uid="{00000000-0005-0000-0000-0000E63F0000}"/>
    <cellStyle name="Input [yellow] 3 2 28 2 2" xfId="23219" xr:uid="{00000000-0005-0000-0000-0000E73F0000}"/>
    <cellStyle name="Input [yellow] 3 2 28 2 3" xfId="23220" xr:uid="{00000000-0005-0000-0000-0000E83F0000}"/>
    <cellStyle name="Input [yellow] 3 2 28 2 4" xfId="23221" xr:uid="{00000000-0005-0000-0000-0000E93F0000}"/>
    <cellStyle name="Input [yellow] 3 2 28 2 5" xfId="23222" xr:uid="{00000000-0005-0000-0000-0000EA3F0000}"/>
    <cellStyle name="Input [yellow] 3 2 28 2 6" xfId="23223" xr:uid="{00000000-0005-0000-0000-0000EB3F0000}"/>
    <cellStyle name="Input [yellow] 3 2 28 3" xfId="23224" xr:uid="{00000000-0005-0000-0000-0000EC3F0000}"/>
    <cellStyle name="Input [yellow] 3 2 28 4" xfId="23225" xr:uid="{00000000-0005-0000-0000-0000ED3F0000}"/>
    <cellStyle name="Input [yellow] 3 2 28 5" xfId="23226" xr:uid="{00000000-0005-0000-0000-0000EE3F0000}"/>
    <cellStyle name="Input [yellow] 3 2 28 6" xfId="23227" xr:uid="{00000000-0005-0000-0000-0000EF3F0000}"/>
    <cellStyle name="Input [yellow] 3 2 28 7" xfId="23228" xr:uid="{00000000-0005-0000-0000-0000F03F0000}"/>
    <cellStyle name="Input [yellow] 3 2 29" xfId="1183" xr:uid="{00000000-0005-0000-0000-0000F13F0000}"/>
    <cellStyle name="Input [yellow] 3 2 29 2" xfId="12345" xr:uid="{00000000-0005-0000-0000-0000F23F0000}"/>
    <cellStyle name="Input [yellow] 3 2 29 2 2" xfId="23229" xr:uid="{00000000-0005-0000-0000-0000F33F0000}"/>
    <cellStyle name="Input [yellow] 3 2 29 2 3" xfId="23230" xr:uid="{00000000-0005-0000-0000-0000F43F0000}"/>
    <cellStyle name="Input [yellow] 3 2 29 2 4" xfId="23231" xr:uid="{00000000-0005-0000-0000-0000F53F0000}"/>
    <cellStyle name="Input [yellow] 3 2 29 2 5" xfId="23232" xr:uid="{00000000-0005-0000-0000-0000F63F0000}"/>
    <cellStyle name="Input [yellow] 3 2 29 2 6" xfId="23233" xr:uid="{00000000-0005-0000-0000-0000F73F0000}"/>
    <cellStyle name="Input [yellow] 3 2 29 3" xfId="23234" xr:uid="{00000000-0005-0000-0000-0000F83F0000}"/>
    <cellStyle name="Input [yellow] 3 2 29 4" xfId="23235" xr:uid="{00000000-0005-0000-0000-0000F93F0000}"/>
    <cellStyle name="Input [yellow] 3 2 29 5" xfId="23236" xr:uid="{00000000-0005-0000-0000-0000FA3F0000}"/>
    <cellStyle name="Input [yellow] 3 2 29 6" xfId="23237" xr:uid="{00000000-0005-0000-0000-0000FB3F0000}"/>
    <cellStyle name="Input [yellow] 3 2 29 7" xfId="23238" xr:uid="{00000000-0005-0000-0000-0000FC3F0000}"/>
    <cellStyle name="Input [yellow] 3 2 3" xfId="1184" xr:uid="{00000000-0005-0000-0000-0000FD3F0000}"/>
    <cellStyle name="Input [yellow] 3 2 3 2" xfId="10115" xr:uid="{00000000-0005-0000-0000-0000FE3F0000}"/>
    <cellStyle name="Input [yellow] 3 2 3 2 2" xfId="23239" xr:uid="{00000000-0005-0000-0000-0000FF3F0000}"/>
    <cellStyle name="Input [yellow] 3 2 3 2 3" xfId="23240" xr:uid="{00000000-0005-0000-0000-000000400000}"/>
    <cellStyle name="Input [yellow] 3 2 3 2 4" xfId="23241" xr:uid="{00000000-0005-0000-0000-000001400000}"/>
    <cellStyle name="Input [yellow] 3 2 3 2 5" xfId="23242" xr:uid="{00000000-0005-0000-0000-000002400000}"/>
    <cellStyle name="Input [yellow] 3 2 3 2 6" xfId="23243" xr:uid="{00000000-0005-0000-0000-000003400000}"/>
    <cellStyle name="Input [yellow] 3 2 3 3" xfId="23244" xr:uid="{00000000-0005-0000-0000-000004400000}"/>
    <cellStyle name="Input [yellow] 3 2 3 4" xfId="23245" xr:uid="{00000000-0005-0000-0000-000005400000}"/>
    <cellStyle name="Input [yellow] 3 2 3 5" xfId="23246" xr:uid="{00000000-0005-0000-0000-000006400000}"/>
    <cellStyle name="Input [yellow] 3 2 3 6" xfId="23247" xr:uid="{00000000-0005-0000-0000-000007400000}"/>
    <cellStyle name="Input [yellow] 3 2 3 7" xfId="23248" xr:uid="{00000000-0005-0000-0000-000008400000}"/>
    <cellStyle name="Input [yellow] 3 2 30" xfId="1185" xr:uid="{00000000-0005-0000-0000-000009400000}"/>
    <cellStyle name="Input [yellow] 3 2 30 2" xfId="12424" xr:uid="{00000000-0005-0000-0000-00000A400000}"/>
    <cellStyle name="Input [yellow] 3 2 30 2 2" xfId="23249" xr:uid="{00000000-0005-0000-0000-00000B400000}"/>
    <cellStyle name="Input [yellow] 3 2 30 2 3" xfId="23250" xr:uid="{00000000-0005-0000-0000-00000C400000}"/>
    <cellStyle name="Input [yellow] 3 2 30 2 4" xfId="23251" xr:uid="{00000000-0005-0000-0000-00000D400000}"/>
    <cellStyle name="Input [yellow] 3 2 30 2 5" xfId="23252" xr:uid="{00000000-0005-0000-0000-00000E400000}"/>
    <cellStyle name="Input [yellow] 3 2 30 2 6" xfId="23253" xr:uid="{00000000-0005-0000-0000-00000F400000}"/>
    <cellStyle name="Input [yellow] 3 2 30 3" xfId="23254" xr:uid="{00000000-0005-0000-0000-000010400000}"/>
    <cellStyle name="Input [yellow] 3 2 30 4" xfId="23255" xr:uid="{00000000-0005-0000-0000-000011400000}"/>
    <cellStyle name="Input [yellow] 3 2 30 5" xfId="23256" xr:uid="{00000000-0005-0000-0000-000012400000}"/>
    <cellStyle name="Input [yellow] 3 2 30 6" xfId="23257" xr:uid="{00000000-0005-0000-0000-000013400000}"/>
    <cellStyle name="Input [yellow] 3 2 30 7" xfId="23258" xr:uid="{00000000-0005-0000-0000-000014400000}"/>
    <cellStyle name="Input [yellow] 3 2 31" xfId="1186" xr:uid="{00000000-0005-0000-0000-000015400000}"/>
    <cellStyle name="Input [yellow] 3 2 31 2" xfId="12503" xr:uid="{00000000-0005-0000-0000-000016400000}"/>
    <cellStyle name="Input [yellow] 3 2 31 2 2" xfId="23259" xr:uid="{00000000-0005-0000-0000-000017400000}"/>
    <cellStyle name="Input [yellow] 3 2 31 2 3" xfId="23260" xr:uid="{00000000-0005-0000-0000-000018400000}"/>
    <cellStyle name="Input [yellow] 3 2 31 2 4" xfId="23261" xr:uid="{00000000-0005-0000-0000-000019400000}"/>
    <cellStyle name="Input [yellow] 3 2 31 2 5" xfId="23262" xr:uid="{00000000-0005-0000-0000-00001A400000}"/>
    <cellStyle name="Input [yellow] 3 2 31 2 6" xfId="23263" xr:uid="{00000000-0005-0000-0000-00001B400000}"/>
    <cellStyle name="Input [yellow] 3 2 31 3" xfId="23264" xr:uid="{00000000-0005-0000-0000-00001C400000}"/>
    <cellStyle name="Input [yellow] 3 2 31 4" xfId="23265" xr:uid="{00000000-0005-0000-0000-00001D400000}"/>
    <cellStyle name="Input [yellow] 3 2 31 5" xfId="23266" xr:uid="{00000000-0005-0000-0000-00001E400000}"/>
    <cellStyle name="Input [yellow] 3 2 31 6" xfId="23267" xr:uid="{00000000-0005-0000-0000-00001F400000}"/>
    <cellStyle name="Input [yellow] 3 2 31 7" xfId="23268" xr:uid="{00000000-0005-0000-0000-000020400000}"/>
    <cellStyle name="Input [yellow] 3 2 32" xfId="1187" xr:uid="{00000000-0005-0000-0000-000021400000}"/>
    <cellStyle name="Input [yellow] 3 2 32 2" xfId="12582" xr:uid="{00000000-0005-0000-0000-000022400000}"/>
    <cellStyle name="Input [yellow] 3 2 32 2 2" xfId="23269" xr:uid="{00000000-0005-0000-0000-000023400000}"/>
    <cellStyle name="Input [yellow] 3 2 32 2 3" xfId="23270" xr:uid="{00000000-0005-0000-0000-000024400000}"/>
    <cellStyle name="Input [yellow] 3 2 32 2 4" xfId="23271" xr:uid="{00000000-0005-0000-0000-000025400000}"/>
    <cellStyle name="Input [yellow] 3 2 32 2 5" xfId="23272" xr:uid="{00000000-0005-0000-0000-000026400000}"/>
    <cellStyle name="Input [yellow] 3 2 32 2 6" xfId="23273" xr:uid="{00000000-0005-0000-0000-000027400000}"/>
    <cellStyle name="Input [yellow] 3 2 32 3" xfId="23274" xr:uid="{00000000-0005-0000-0000-000028400000}"/>
    <cellStyle name="Input [yellow] 3 2 32 4" xfId="23275" xr:uid="{00000000-0005-0000-0000-000029400000}"/>
    <cellStyle name="Input [yellow] 3 2 32 5" xfId="23276" xr:uid="{00000000-0005-0000-0000-00002A400000}"/>
    <cellStyle name="Input [yellow] 3 2 32 6" xfId="23277" xr:uid="{00000000-0005-0000-0000-00002B400000}"/>
    <cellStyle name="Input [yellow] 3 2 32 7" xfId="23278" xr:uid="{00000000-0005-0000-0000-00002C400000}"/>
    <cellStyle name="Input [yellow] 3 2 33" xfId="1188" xr:uid="{00000000-0005-0000-0000-00002D400000}"/>
    <cellStyle name="Input [yellow] 3 2 33 2" xfId="12661" xr:uid="{00000000-0005-0000-0000-00002E400000}"/>
    <cellStyle name="Input [yellow] 3 2 33 2 2" xfId="23279" xr:uid="{00000000-0005-0000-0000-00002F400000}"/>
    <cellStyle name="Input [yellow] 3 2 33 2 3" xfId="23280" xr:uid="{00000000-0005-0000-0000-000030400000}"/>
    <cellStyle name="Input [yellow] 3 2 33 2 4" xfId="23281" xr:uid="{00000000-0005-0000-0000-000031400000}"/>
    <cellStyle name="Input [yellow] 3 2 33 2 5" xfId="23282" xr:uid="{00000000-0005-0000-0000-000032400000}"/>
    <cellStyle name="Input [yellow] 3 2 33 2 6" xfId="23283" xr:uid="{00000000-0005-0000-0000-000033400000}"/>
    <cellStyle name="Input [yellow] 3 2 33 3" xfId="23284" xr:uid="{00000000-0005-0000-0000-000034400000}"/>
    <cellStyle name="Input [yellow] 3 2 33 4" xfId="23285" xr:uid="{00000000-0005-0000-0000-000035400000}"/>
    <cellStyle name="Input [yellow] 3 2 33 5" xfId="23286" xr:uid="{00000000-0005-0000-0000-000036400000}"/>
    <cellStyle name="Input [yellow] 3 2 33 6" xfId="23287" xr:uid="{00000000-0005-0000-0000-000037400000}"/>
    <cellStyle name="Input [yellow] 3 2 33 7" xfId="23288" xr:uid="{00000000-0005-0000-0000-000038400000}"/>
    <cellStyle name="Input [yellow] 3 2 34" xfId="1189" xr:uid="{00000000-0005-0000-0000-000039400000}"/>
    <cellStyle name="Input [yellow] 3 2 34 2" xfId="12745" xr:uid="{00000000-0005-0000-0000-00003A400000}"/>
    <cellStyle name="Input [yellow] 3 2 34 2 2" xfId="23289" xr:uid="{00000000-0005-0000-0000-00003B400000}"/>
    <cellStyle name="Input [yellow] 3 2 34 2 3" xfId="23290" xr:uid="{00000000-0005-0000-0000-00003C400000}"/>
    <cellStyle name="Input [yellow] 3 2 34 2 4" xfId="23291" xr:uid="{00000000-0005-0000-0000-00003D400000}"/>
    <cellStyle name="Input [yellow] 3 2 34 2 5" xfId="23292" xr:uid="{00000000-0005-0000-0000-00003E400000}"/>
    <cellStyle name="Input [yellow] 3 2 34 2 6" xfId="23293" xr:uid="{00000000-0005-0000-0000-00003F400000}"/>
    <cellStyle name="Input [yellow] 3 2 34 3" xfId="23294" xr:uid="{00000000-0005-0000-0000-000040400000}"/>
    <cellStyle name="Input [yellow] 3 2 34 4" xfId="23295" xr:uid="{00000000-0005-0000-0000-000041400000}"/>
    <cellStyle name="Input [yellow] 3 2 34 5" xfId="23296" xr:uid="{00000000-0005-0000-0000-000042400000}"/>
    <cellStyle name="Input [yellow] 3 2 34 6" xfId="23297" xr:uid="{00000000-0005-0000-0000-000043400000}"/>
    <cellStyle name="Input [yellow] 3 2 34 7" xfId="23298" xr:uid="{00000000-0005-0000-0000-000044400000}"/>
    <cellStyle name="Input [yellow] 3 2 35" xfId="9811" xr:uid="{00000000-0005-0000-0000-000045400000}"/>
    <cellStyle name="Input [yellow] 3 2 35 2" xfId="23299" xr:uid="{00000000-0005-0000-0000-000046400000}"/>
    <cellStyle name="Input [yellow] 3 2 35 3" xfId="23300" xr:uid="{00000000-0005-0000-0000-000047400000}"/>
    <cellStyle name="Input [yellow] 3 2 35 4" xfId="23301" xr:uid="{00000000-0005-0000-0000-000048400000}"/>
    <cellStyle name="Input [yellow] 3 2 35 5" xfId="23302" xr:uid="{00000000-0005-0000-0000-000049400000}"/>
    <cellStyle name="Input [yellow] 3 2 35 6" xfId="23303" xr:uid="{00000000-0005-0000-0000-00004A400000}"/>
    <cellStyle name="Input [yellow] 3 2 36" xfId="23304" xr:uid="{00000000-0005-0000-0000-00004B400000}"/>
    <cellStyle name="Input [yellow] 3 2 37" xfId="23305" xr:uid="{00000000-0005-0000-0000-00004C400000}"/>
    <cellStyle name="Input [yellow] 3 2 38" xfId="23306" xr:uid="{00000000-0005-0000-0000-00004D400000}"/>
    <cellStyle name="Input [yellow] 3 2 39" xfId="23307" xr:uid="{00000000-0005-0000-0000-00004E400000}"/>
    <cellStyle name="Input [yellow] 3 2 4" xfId="1190" xr:uid="{00000000-0005-0000-0000-00004F400000}"/>
    <cellStyle name="Input [yellow] 3 2 4 2" xfId="10205" xr:uid="{00000000-0005-0000-0000-000050400000}"/>
    <cellStyle name="Input [yellow] 3 2 4 2 2" xfId="23308" xr:uid="{00000000-0005-0000-0000-000051400000}"/>
    <cellStyle name="Input [yellow] 3 2 4 2 3" xfId="23309" xr:uid="{00000000-0005-0000-0000-000052400000}"/>
    <cellStyle name="Input [yellow] 3 2 4 2 4" xfId="23310" xr:uid="{00000000-0005-0000-0000-000053400000}"/>
    <cellStyle name="Input [yellow] 3 2 4 2 5" xfId="23311" xr:uid="{00000000-0005-0000-0000-000054400000}"/>
    <cellStyle name="Input [yellow] 3 2 4 2 6" xfId="23312" xr:uid="{00000000-0005-0000-0000-000055400000}"/>
    <cellStyle name="Input [yellow] 3 2 4 3" xfId="23313" xr:uid="{00000000-0005-0000-0000-000056400000}"/>
    <cellStyle name="Input [yellow] 3 2 4 4" xfId="23314" xr:uid="{00000000-0005-0000-0000-000057400000}"/>
    <cellStyle name="Input [yellow] 3 2 4 5" xfId="23315" xr:uid="{00000000-0005-0000-0000-000058400000}"/>
    <cellStyle name="Input [yellow] 3 2 4 6" xfId="23316" xr:uid="{00000000-0005-0000-0000-000059400000}"/>
    <cellStyle name="Input [yellow] 3 2 4 7" xfId="23317" xr:uid="{00000000-0005-0000-0000-00005A400000}"/>
    <cellStyle name="Input [yellow] 3 2 40" xfId="23318" xr:uid="{00000000-0005-0000-0000-00005B400000}"/>
    <cellStyle name="Input [yellow] 3 2 5" xfId="1191" xr:uid="{00000000-0005-0000-0000-00005C400000}"/>
    <cellStyle name="Input [yellow] 3 2 5 2" xfId="10291" xr:uid="{00000000-0005-0000-0000-00005D400000}"/>
    <cellStyle name="Input [yellow] 3 2 5 2 2" xfId="23319" xr:uid="{00000000-0005-0000-0000-00005E400000}"/>
    <cellStyle name="Input [yellow] 3 2 5 2 3" xfId="23320" xr:uid="{00000000-0005-0000-0000-00005F400000}"/>
    <cellStyle name="Input [yellow] 3 2 5 2 4" xfId="23321" xr:uid="{00000000-0005-0000-0000-000060400000}"/>
    <cellStyle name="Input [yellow] 3 2 5 2 5" xfId="23322" xr:uid="{00000000-0005-0000-0000-000061400000}"/>
    <cellStyle name="Input [yellow] 3 2 5 2 6" xfId="23323" xr:uid="{00000000-0005-0000-0000-000062400000}"/>
    <cellStyle name="Input [yellow] 3 2 5 3" xfId="23324" xr:uid="{00000000-0005-0000-0000-000063400000}"/>
    <cellStyle name="Input [yellow] 3 2 5 4" xfId="23325" xr:uid="{00000000-0005-0000-0000-000064400000}"/>
    <cellStyle name="Input [yellow] 3 2 5 5" xfId="23326" xr:uid="{00000000-0005-0000-0000-000065400000}"/>
    <cellStyle name="Input [yellow] 3 2 5 6" xfId="23327" xr:uid="{00000000-0005-0000-0000-000066400000}"/>
    <cellStyle name="Input [yellow] 3 2 5 7" xfId="23328" xr:uid="{00000000-0005-0000-0000-000067400000}"/>
    <cellStyle name="Input [yellow] 3 2 6" xfId="1192" xr:uid="{00000000-0005-0000-0000-000068400000}"/>
    <cellStyle name="Input [yellow] 3 2 6 2" xfId="10379" xr:uid="{00000000-0005-0000-0000-000069400000}"/>
    <cellStyle name="Input [yellow] 3 2 6 2 2" xfId="23329" xr:uid="{00000000-0005-0000-0000-00006A400000}"/>
    <cellStyle name="Input [yellow] 3 2 6 2 3" xfId="23330" xr:uid="{00000000-0005-0000-0000-00006B400000}"/>
    <cellStyle name="Input [yellow] 3 2 6 2 4" xfId="23331" xr:uid="{00000000-0005-0000-0000-00006C400000}"/>
    <cellStyle name="Input [yellow] 3 2 6 2 5" xfId="23332" xr:uid="{00000000-0005-0000-0000-00006D400000}"/>
    <cellStyle name="Input [yellow] 3 2 6 2 6" xfId="23333" xr:uid="{00000000-0005-0000-0000-00006E400000}"/>
    <cellStyle name="Input [yellow] 3 2 6 3" xfId="23334" xr:uid="{00000000-0005-0000-0000-00006F400000}"/>
    <cellStyle name="Input [yellow] 3 2 6 4" xfId="23335" xr:uid="{00000000-0005-0000-0000-000070400000}"/>
    <cellStyle name="Input [yellow] 3 2 6 5" xfId="23336" xr:uid="{00000000-0005-0000-0000-000071400000}"/>
    <cellStyle name="Input [yellow] 3 2 6 6" xfId="23337" xr:uid="{00000000-0005-0000-0000-000072400000}"/>
    <cellStyle name="Input [yellow] 3 2 6 7" xfId="23338" xr:uid="{00000000-0005-0000-0000-000073400000}"/>
    <cellStyle name="Input [yellow] 3 2 7" xfId="1193" xr:uid="{00000000-0005-0000-0000-000074400000}"/>
    <cellStyle name="Input [yellow] 3 2 7 2" xfId="10466" xr:uid="{00000000-0005-0000-0000-000075400000}"/>
    <cellStyle name="Input [yellow] 3 2 7 2 2" xfId="23339" xr:uid="{00000000-0005-0000-0000-000076400000}"/>
    <cellStyle name="Input [yellow] 3 2 7 2 3" xfId="23340" xr:uid="{00000000-0005-0000-0000-000077400000}"/>
    <cellStyle name="Input [yellow] 3 2 7 2 4" xfId="23341" xr:uid="{00000000-0005-0000-0000-000078400000}"/>
    <cellStyle name="Input [yellow] 3 2 7 2 5" xfId="23342" xr:uid="{00000000-0005-0000-0000-000079400000}"/>
    <cellStyle name="Input [yellow] 3 2 7 2 6" xfId="23343" xr:uid="{00000000-0005-0000-0000-00007A400000}"/>
    <cellStyle name="Input [yellow] 3 2 7 3" xfId="23344" xr:uid="{00000000-0005-0000-0000-00007B400000}"/>
    <cellStyle name="Input [yellow] 3 2 7 4" xfId="23345" xr:uid="{00000000-0005-0000-0000-00007C400000}"/>
    <cellStyle name="Input [yellow] 3 2 7 5" xfId="23346" xr:uid="{00000000-0005-0000-0000-00007D400000}"/>
    <cellStyle name="Input [yellow] 3 2 7 6" xfId="23347" xr:uid="{00000000-0005-0000-0000-00007E400000}"/>
    <cellStyle name="Input [yellow] 3 2 7 7" xfId="23348" xr:uid="{00000000-0005-0000-0000-00007F400000}"/>
    <cellStyle name="Input [yellow] 3 2 8" xfId="1194" xr:uid="{00000000-0005-0000-0000-000080400000}"/>
    <cellStyle name="Input [yellow] 3 2 8 2" xfId="10554" xr:uid="{00000000-0005-0000-0000-000081400000}"/>
    <cellStyle name="Input [yellow] 3 2 8 2 2" xfId="23349" xr:uid="{00000000-0005-0000-0000-000082400000}"/>
    <cellStyle name="Input [yellow] 3 2 8 2 3" xfId="23350" xr:uid="{00000000-0005-0000-0000-000083400000}"/>
    <cellStyle name="Input [yellow] 3 2 8 2 4" xfId="23351" xr:uid="{00000000-0005-0000-0000-000084400000}"/>
    <cellStyle name="Input [yellow] 3 2 8 2 5" xfId="23352" xr:uid="{00000000-0005-0000-0000-000085400000}"/>
    <cellStyle name="Input [yellow] 3 2 8 2 6" xfId="23353" xr:uid="{00000000-0005-0000-0000-000086400000}"/>
    <cellStyle name="Input [yellow] 3 2 8 3" xfId="23354" xr:uid="{00000000-0005-0000-0000-000087400000}"/>
    <cellStyle name="Input [yellow] 3 2 8 4" xfId="23355" xr:uid="{00000000-0005-0000-0000-000088400000}"/>
    <cellStyle name="Input [yellow] 3 2 8 5" xfId="23356" xr:uid="{00000000-0005-0000-0000-000089400000}"/>
    <cellStyle name="Input [yellow] 3 2 8 6" xfId="23357" xr:uid="{00000000-0005-0000-0000-00008A400000}"/>
    <cellStyle name="Input [yellow] 3 2 8 7" xfId="23358" xr:uid="{00000000-0005-0000-0000-00008B400000}"/>
    <cellStyle name="Input [yellow] 3 2 9" xfId="1195" xr:uid="{00000000-0005-0000-0000-00008C400000}"/>
    <cellStyle name="Input [yellow] 3 2 9 2" xfId="10636" xr:uid="{00000000-0005-0000-0000-00008D400000}"/>
    <cellStyle name="Input [yellow] 3 2 9 2 2" xfId="23359" xr:uid="{00000000-0005-0000-0000-00008E400000}"/>
    <cellStyle name="Input [yellow] 3 2 9 2 3" xfId="23360" xr:uid="{00000000-0005-0000-0000-00008F400000}"/>
    <cellStyle name="Input [yellow] 3 2 9 2 4" xfId="23361" xr:uid="{00000000-0005-0000-0000-000090400000}"/>
    <cellStyle name="Input [yellow] 3 2 9 2 5" xfId="23362" xr:uid="{00000000-0005-0000-0000-000091400000}"/>
    <cellStyle name="Input [yellow] 3 2 9 2 6" xfId="23363" xr:uid="{00000000-0005-0000-0000-000092400000}"/>
    <cellStyle name="Input [yellow] 3 2 9 3" xfId="23364" xr:uid="{00000000-0005-0000-0000-000093400000}"/>
    <cellStyle name="Input [yellow] 3 2 9 4" xfId="23365" xr:uid="{00000000-0005-0000-0000-000094400000}"/>
    <cellStyle name="Input [yellow] 3 2 9 5" xfId="23366" xr:uid="{00000000-0005-0000-0000-000095400000}"/>
    <cellStyle name="Input [yellow] 3 2 9 6" xfId="23367" xr:uid="{00000000-0005-0000-0000-000096400000}"/>
    <cellStyle name="Input [yellow] 3 2 9 7" xfId="23368" xr:uid="{00000000-0005-0000-0000-000097400000}"/>
    <cellStyle name="Input [yellow] 3 20" xfId="1196" xr:uid="{00000000-0005-0000-0000-000098400000}"/>
    <cellStyle name="Input [yellow] 3 20 2" xfId="11483" xr:uid="{00000000-0005-0000-0000-000099400000}"/>
    <cellStyle name="Input [yellow] 3 20 2 2" xfId="23369" xr:uid="{00000000-0005-0000-0000-00009A400000}"/>
    <cellStyle name="Input [yellow] 3 20 2 3" xfId="23370" xr:uid="{00000000-0005-0000-0000-00009B400000}"/>
    <cellStyle name="Input [yellow] 3 20 2 4" xfId="23371" xr:uid="{00000000-0005-0000-0000-00009C400000}"/>
    <cellStyle name="Input [yellow] 3 20 2 5" xfId="23372" xr:uid="{00000000-0005-0000-0000-00009D400000}"/>
    <cellStyle name="Input [yellow] 3 20 2 6" xfId="23373" xr:uid="{00000000-0005-0000-0000-00009E400000}"/>
    <cellStyle name="Input [yellow] 3 20 3" xfId="23374" xr:uid="{00000000-0005-0000-0000-00009F400000}"/>
    <cellStyle name="Input [yellow] 3 20 4" xfId="23375" xr:uid="{00000000-0005-0000-0000-0000A0400000}"/>
    <cellStyle name="Input [yellow] 3 20 5" xfId="23376" xr:uid="{00000000-0005-0000-0000-0000A1400000}"/>
    <cellStyle name="Input [yellow] 3 20 6" xfId="23377" xr:uid="{00000000-0005-0000-0000-0000A2400000}"/>
    <cellStyle name="Input [yellow] 3 20 7" xfId="23378" xr:uid="{00000000-0005-0000-0000-0000A3400000}"/>
    <cellStyle name="Input [yellow] 3 21" xfId="1197" xr:uid="{00000000-0005-0000-0000-0000A4400000}"/>
    <cellStyle name="Input [yellow] 3 21 2" xfId="11571" xr:uid="{00000000-0005-0000-0000-0000A5400000}"/>
    <cellStyle name="Input [yellow] 3 21 2 2" xfId="23379" xr:uid="{00000000-0005-0000-0000-0000A6400000}"/>
    <cellStyle name="Input [yellow] 3 21 2 3" xfId="23380" xr:uid="{00000000-0005-0000-0000-0000A7400000}"/>
    <cellStyle name="Input [yellow] 3 21 2 4" xfId="23381" xr:uid="{00000000-0005-0000-0000-0000A8400000}"/>
    <cellStyle name="Input [yellow] 3 21 2 5" xfId="23382" xr:uid="{00000000-0005-0000-0000-0000A9400000}"/>
    <cellStyle name="Input [yellow] 3 21 2 6" xfId="23383" xr:uid="{00000000-0005-0000-0000-0000AA400000}"/>
    <cellStyle name="Input [yellow] 3 21 3" xfId="23384" xr:uid="{00000000-0005-0000-0000-0000AB400000}"/>
    <cellStyle name="Input [yellow] 3 21 4" xfId="23385" xr:uid="{00000000-0005-0000-0000-0000AC400000}"/>
    <cellStyle name="Input [yellow] 3 21 5" xfId="23386" xr:uid="{00000000-0005-0000-0000-0000AD400000}"/>
    <cellStyle name="Input [yellow] 3 21 6" xfId="23387" xr:uid="{00000000-0005-0000-0000-0000AE400000}"/>
    <cellStyle name="Input [yellow] 3 21 7" xfId="23388" xr:uid="{00000000-0005-0000-0000-0000AF400000}"/>
    <cellStyle name="Input [yellow] 3 22" xfId="1198" xr:uid="{00000000-0005-0000-0000-0000B0400000}"/>
    <cellStyle name="Input [yellow] 3 22 2" xfId="11656" xr:uid="{00000000-0005-0000-0000-0000B1400000}"/>
    <cellStyle name="Input [yellow] 3 22 2 2" xfId="23389" xr:uid="{00000000-0005-0000-0000-0000B2400000}"/>
    <cellStyle name="Input [yellow] 3 22 2 3" xfId="23390" xr:uid="{00000000-0005-0000-0000-0000B3400000}"/>
    <cellStyle name="Input [yellow] 3 22 2 4" xfId="23391" xr:uid="{00000000-0005-0000-0000-0000B4400000}"/>
    <cellStyle name="Input [yellow] 3 22 2 5" xfId="23392" xr:uid="{00000000-0005-0000-0000-0000B5400000}"/>
    <cellStyle name="Input [yellow] 3 22 2 6" xfId="23393" xr:uid="{00000000-0005-0000-0000-0000B6400000}"/>
    <cellStyle name="Input [yellow] 3 22 3" xfId="23394" xr:uid="{00000000-0005-0000-0000-0000B7400000}"/>
    <cellStyle name="Input [yellow] 3 22 4" xfId="23395" xr:uid="{00000000-0005-0000-0000-0000B8400000}"/>
    <cellStyle name="Input [yellow] 3 22 5" xfId="23396" xr:uid="{00000000-0005-0000-0000-0000B9400000}"/>
    <cellStyle name="Input [yellow] 3 22 6" xfId="23397" xr:uid="{00000000-0005-0000-0000-0000BA400000}"/>
    <cellStyle name="Input [yellow] 3 22 7" xfId="23398" xr:uid="{00000000-0005-0000-0000-0000BB400000}"/>
    <cellStyle name="Input [yellow] 3 23" xfId="1199" xr:uid="{00000000-0005-0000-0000-0000BC400000}"/>
    <cellStyle name="Input [yellow] 3 23 2" xfId="11739" xr:uid="{00000000-0005-0000-0000-0000BD400000}"/>
    <cellStyle name="Input [yellow] 3 23 2 2" xfId="23399" xr:uid="{00000000-0005-0000-0000-0000BE400000}"/>
    <cellStyle name="Input [yellow] 3 23 2 3" xfId="23400" xr:uid="{00000000-0005-0000-0000-0000BF400000}"/>
    <cellStyle name="Input [yellow] 3 23 2 4" xfId="23401" xr:uid="{00000000-0005-0000-0000-0000C0400000}"/>
    <cellStyle name="Input [yellow] 3 23 2 5" xfId="23402" xr:uid="{00000000-0005-0000-0000-0000C1400000}"/>
    <cellStyle name="Input [yellow] 3 23 2 6" xfId="23403" xr:uid="{00000000-0005-0000-0000-0000C2400000}"/>
    <cellStyle name="Input [yellow] 3 23 3" xfId="23404" xr:uid="{00000000-0005-0000-0000-0000C3400000}"/>
    <cellStyle name="Input [yellow] 3 23 4" xfId="23405" xr:uid="{00000000-0005-0000-0000-0000C4400000}"/>
    <cellStyle name="Input [yellow] 3 23 5" xfId="23406" xr:uid="{00000000-0005-0000-0000-0000C5400000}"/>
    <cellStyle name="Input [yellow] 3 23 6" xfId="23407" xr:uid="{00000000-0005-0000-0000-0000C6400000}"/>
    <cellStyle name="Input [yellow] 3 23 7" xfId="23408" xr:uid="{00000000-0005-0000-0000-0000C7400000}"/>
    <cellStyle name="Input [yellow] 3 24" xfId="1200" xr:uid="{00000000-0005-0000-0000-0000C8400000}"/>
    <cellStyle name="Input [yellow] 3 24 2" xfId="11821" xr:uid="{00000000-0005-0000-0000-0000C9400000}"/>
    <cellStyle name="Input [yellow] 3 24 2 2" xfId="23409" xr:uid="{00000000-0005-0000-0000-0000CA400000}"/>
    <cellStyle name="Input [yellow] 3 24 2 3" xfId="23410" xr:uid="{00000000-0005-0000-0000-0000CB400000}"/>
    <cellStyle name="Input [yellow] 3 24 2 4" xfId="23411" xr:uid="{00000000-0005-0000-0000-0000CC400000}"/>
    <cellStyle name="Input [yellow] 3 24 2 5" xfId="23412" xr:uid="{00000000-0005-0000-0000-0000CD400000}"/>
    <cellStyle name="Input [yellow] 3 24 2 6" xfId="23413" xr:uid="{00000000-0005-0000-0000-0000CE400000}"/>
    <cellStyle name="Input [yellow] 3 24 3" xfId="23414" xr:uid="{00000000-0005-0000-0000-0000CF400000}"/>
    <cellStyle name="Input [yellow] 3 24 4" xfId="23415" xr:uid="{00000000-0005-0000-0000-0000D0400000}"/>
    <cellStyle name="Input [yellow] 3 24 5" xfId="23416" xr:uid="{00000000-0005-0000-0000-0000D1400000}"/>
    <cellStyle name="Input [yellow] 3 24 6" xfId="23417" xr:uid="{00000000-0005-0000-0000-0000D2400000}"/>
    <cellStyle name="Input [yellow] 3 24 7" xfId="23418" xr:uid="{00000000-0005-0000-0000-0000D3400000}"/>
    <cellStyle name="Input [yellow] 3 25" xfId="1201" xr:uid="{00000000-0005-0000-0000-0000D4400000}"/>
    <cellStyle name="Input [yellow] 3 25 2" xfId="11905" xr:uid="{00000000-0005-0000-0000-0000D5400000}"/>
    <cellStyle name="Input [yellow] 3 25 2 2" xfId="23419" xr:uid="{00000000-0005-0000-0000-0000D6400000}"/>
    <cellStyle name="Input [yellow] 3 25 2 3" xfId="23420" xr:uid="{00000000-0005-0000-0000-0000D7400000}"/>
    <cellStyle name="Input [yellow] 3 25 2 4" xfId="23421" xr:uid="{00000000-0005-0000-0000-0000D8400000}"/>
    <cellStyle name="Input [yellow] 3 25 2 5" xfId="23422" xr:uid="{00000000-0005-0000-0000-0000D9400000}"/>
    <cellStyle name="Input [yellow] 3 25 2 6" xfId="23423" xr:uid="{00000000-0005-0000-0000-0000DA400000}"/>
    <cellStyle name="Input [yellow] 3 25 3" xfId="23424" xr:uid="{00000000-0005-0000-0000-0000DB400000}"/>
    <cellStyle name="Input [yellow] 3 25 4" xfId="23425" xr:uid="{00000000-0005-0000-0000-0000DC400000}"/>
    <cellStyle name="Input [yellow] 3 25 5" xfId="23426" xr:uid="{00000000-0005-0000-0000-0000DD400000}"/>
    <cellStyle name="Input [yellow] 3 25 6" xfId="23427" xr:uid="{00000000-0005-0000-0000-0000DE400000}"/>
    <cellStyle name="Input [yellow] 3 25 7" xfId="23428" xr:uid="{00000000-0005-0000-0000-0000DF400000}"/>
    <cellStyle name="Input [yellow] 3 26" xfId="1202" xr:uid="{00000000-0005-0000-0000-0000E0400000}"/>
    <cellStyle name="Input [yellow] 3 26 2" xfId="11989" xr:uid="{00000000-0005-0000-0000-0000E1400000}"/>
    <cellStyle name="Input [yellow] 3 26 2 2" xfId="23429" xr:uid="{00000000-0005-0000-0000-0000E2400000}"/>
    <cellStyle name="Input [yellow] 3 26 2 3" xfId="23430" xr:uid="{00000000-0005-0000-0000-0000E3400000}"/>
    <cellStyle name="Input [yellow] 3 26 2 4" xfId="23431" xr:uid="{00000000-0005-0000-0000-0000E4400000}"/>
    <cellStyle name="Input [yellow] 3 26 2 5" xfId="23432" xr:uid="{00000000-0005-0000-0000-0000E5400000}"/>
    <cellStyle name="Input [yellow] 3 26 2 6" xfId="23433" xr:uid="{00000000-0005-0000-0000-0000E6400000}"/>
    <cellStyle name="Input [yellow] 3 26 3" xfId="23434" xr:uid="{00000000-0005-0000-0000-0000E7400000}"/>
    <cellStyle name="Input [yellow] 3 26 4" xfId="23435" xr:uid="{00000000-0005-0000-0000-0000E8400000}"/>
    <cellStyle name="Input [yellow] 3 26 5" xfId="23436" xr:uid="{00000000-0005-0000-0000-0000E9400000}"/>
    <cellStyle name="Input [yellow] 3 26 6" xfId="23437" xr:uid="{00000000-0005-0000-0000-0000EA400000}"/>
    <cellStyle name="Input [yellow] 3 26 7" xfId="23438" xr:uid="{00000000-0005-0000-0000-0000EB400000}"/>
    <cellStyle name="Input [yellow] 3 27" xfId="1203" xr:uid="{00000000-0005-0000-0000-0000EC400000}"/>
    <cellStyle name="Input [yellow] 3 27 2" xfId="12072" xr:uid="{00000000-0005-0000-0000-0000ED400000}"/>
    <cellStyle name="Input [yellow] 3 27 2 2" xfId="23439" xr:uid="{00000000-0005-0000-0000-0000EE400000}"/>
    <cellStyle name="Input [yellow] 3 27 2 3" xfId="23440" xr:uid="{00000000-0005-0000-0000-0000EF400000}"/>
    <cellStyle name="Input [yellow] 3 27 2 4" xfId="23441" xr:uid="{00000000-0005-0000-0000-0000F0400000}"/>
    <cellStyle name="Input [yellow] 3 27 2 5" xfId="23442" xr:uid="{00000000-0005-0000-0000-0000F1400000}"/>
    <cellStyle name="Input [yellow] 3 27 2 6" xfId="23443" xr:uid="{00000000-0005-0000-0000-0000F2400000}"/>
    <cellStyle name="Input [yellow] 3 27 3" xfId="23444" xr:uid="{00000000-0005-0000-0000-0000F3400000}"/>
    <cellStyle name="Input [yellow] 3 27 4" xfId="23445" xr:uid="{00000000-0005-0000-0000-0000F4400000}"/>
    <cellStyle name="Input [yellow] 3 27 5" xfId="23446" xr:uid="{00000000-0005-0000-0000-0000F5400000}"/>
    <cellStyle name="Input [yellow] 3 27 6" xfId="23447" xr:uid="{00000000-0005-0000-0000-0000F6400000}"/>
    <cellStyle name="Input [yellow] 3 27 7" xfId="23448" xr:uid="{00000000-0005-0000-0000-0000F7400000}"/>
    <cellStyle name="Input [yellow] 3 28" xfId="1204" xr:uid="{00000000-0005-0000-0000-0000F8400000}"/>
    <cellStyle name="Input [yellow] 3 28 2" xfId="12154" xr:uid="{00000000-0005-0000-0000-0000F9400000}"/>
    <cellStyle name="Input [yellow] 3 28 2 2" xfId="23449" xr:uid="{00000000-0005-0000-0000-0000FA400000}"/>
    <cellStyle name="Input [yellow] 3 28 2 3" xfId="23450" xr:uid="{00000000-0005-0000-0000-0000FB400000}"/>
    <cellStyle name="Input [yellow] 3 28 2 4" xfId="23451" xr:uid="{00000000-0005-0000-0000-0000FC400000}"/>
    <cellStyle name="Input [yellow] 3 28 2 5" xfId="23452" xr:uid="{00000000-0005-0000-0000-0000FD400000}"/>
    <cellStyle name="Input [yellow] 3 28 2 6" xfId="23453" xr:uid="{00000000-0005-0000-0000-0000FE400000}"/>
    <cellStyle name="Input [yellow] 3 28 3" xfId="23454" xr:uid="{00000000-0005-0000-0000-0000FF400000}"/>
    <cellStyle name="Input [yellow] 3 28 4" xfId="23455" xr:uid="{00000000-0005-0000-0000-000000410000}"/>
    <cellStyle name="Input [yellow] 3 28 5" xfId="23456" xr:uid="{00000000-0005-0000-0000-000001410000}"/>
    <cellStyle name="Input [yellow] 3 28 6" xfId="23457" xr:uid="{00000000-0005-0000-0000-000002410000}"/>
    <cellStyle name="Input [yellow] 3 28 7" xfId="23458" xr:uid="{00000000-0005-0000-0000-000003410000}"/>
    <cellStyle name="Input [yellow] 3 29" xfId="1205" xr:uid="{00000000-0005-0000-0000-000004410000}"/>
    <cellStyle name="Input [yellow] 3 29 2" xfId="12234" xr:uid="{00000000-0005-0000-0000-000005410000}"/>
    <cellStyle name="Input [yellow] 3 29 2 2" xfId="23459" xr:uid="{00000000-0005-0000-0000-000006410000}"/>
    <cellStyle name="Input [yellow] 3 29 2 3" xfId="23460" xr:uid="{00000000-0005-0000-0000-000007410000}"/>
    <cellStyle name="Input [yellow] 3 29 2 4" xfId="23461" xr:uid="{00000000-0005-0000-0000-000008410000}"/>
    <cellStyle name="Input [yellow] 3 29 2 5" xfId="23462" xr:uid="{00000000-0005-0000-0000-000009410000}"/>
    <cellStyle name="Input [yellow] 3 29 2 6" xfId="23463" xr:uid="{00000000-0005-0000-0000-00000A410000}"/>
    <cellStyle name="Input [yellow] 3 29 3" xfId="23464" xr:uid="{00000000-0005-0000-0000-00000B410000}"/>
    <cellStyle name="Input [yellow] 3 29 4" xfId="23465" xr:uid="{00000000-0005-0000-0000-00000C410000}"/>
    <cellStyle name="Input [yellow] 3 29 5" xfId="23466" xr:uid="{00000000-0005-0000-0000-00000D410000}"/>
    <cellStyle name="Input [yellow] 3 29 6" xfId="23467" xr:uid="{00000000-0005-0000-0000-00000E410000}"/>
    <cellStyle name="Input [yellow] 3 29 7" xfId="23468" xr:uid="{00000000-0005-0000-0000-00000F410000}"/>
    <cellStyle name="Input [yellow] 3 3" xfId="1206" xr:uid="{00000000-0005-0000-0000-000010410000}"/>
    <cellStyle name="Input [yellow] 3 3 2" xfId="9990" xr:uid="{00000000-0005-0000-0000-000011410000}"/>
    <cellStyle name="Input [yellow] 3 3 2 2" xfId="23469" xr:uid="{00000000-0005-0000-0000-000012410000}"/>
    <cellStyle name="Input [yellow] 3 3 2 3" xfId="23470" xr:uid="{00000000-0005-0000-0000-000013410000}"/>
    <cellStyle name="Input [yellow] 3 3 2 4" xfId="23471" xr:uid="{00000000-0005-0000-0000-000014410000}"/>
    <cellStyle name="Input [yellow] 3 3 2 5" xfId="23472" xr:uid="{00000000-0005-0000-0000-000015410000}"/>
    <cellStyle name="Input [yellow] 3 3 2 6" xfId="23473" xr:uid="{00000000-0005-0000-0000-000016410000}"/>
    <cellStyle name="Input [yellow] 3 3 3" xfId="23474" xr:uid="{00000000-0005-0000-0000-000017410000}"/>
    <cellStyle name="Input [yellow] 3 3 4" xfId="23475" xr:uid="{00000000-0005-0000-0000-000018410000}"/>
    <cellStyle name="Input [yellow] 3 3 5" xfId="23476" xr:uid="{00000000-0005-0000-0000-000019410000}"/>
    <cellStyle name="Input [yellow] 3 3 6" xfId="23477" xr:uid="{00000000-0005-0000-0000-00001A410000}"/>
    <cellStyle name="Input [yellow] 3 3 7" xfId="23478" xr:uid="{00000000-0005-0000-0000-00001B410000}"/>
    <cellStyle name="Input [yellow] 3 30" xfId="1207" xr:uid="{00000000-0005-0000-0000-00001C410000}"/>
    <cellStyle name="Input [yellow] 3 30 2" xfId="12312" xr:uid="{00000000-0005-0000-0000-00001D410000}"/>
    <cellStyle name="Input [yellow] 3 30 2 2" xfId="23479" xr:uid="{00000000-0005-0000-0000-00001E410000}"/>
    <cellStyle name="Input [yellow] 3 30 2 3" xfId="23480" xr:uid="{00000000-0005-0000-0000-00001F410000}"/>
    <cellStyle name="Input [yellow] 3 30 2 4" xfId="23481" xr:uid="{00000000-0005-0000-0000-000020410000}"/>
    <cellStyle name="Input [yellow] 3 30 2 5" xfId="23482" xr:uid="{00000000-0005-0000-0000-000021410000}"/>
    <cellStyle name="Input [yellow] 3 30 2 6" xfId="23483" xr:uid="{00000000-0005-0000-0000-000022410000}"/>
    <cellStyle name="Input [yellow] 3 30 3" xfId="23484" xr:uid="{00000000-0005-0000-0000-000023410000}"/>
    <cellStyle name="Input [yellow] 3 30 4" xfId="23485" xr:uid="{00000000-0005-0000-0000-000024410000}"/>
    <cellStyle name="Input [yellow] 3 30 5" xfId="23486" xr:uid="{00000000-0005-0000-0000-000025410000}"/>
    <cellStyle name="Input [yellow] 3 30 6" xfId="23487" xr:uid="{00000000-0005-0000-0000-000026410000}"/>
    <cellStyle name="Input [yellow] 3 30 7" xfId="23488" xr:uid="{00000000-0005-0000-0000-000027410000}"/>
    <cellStyle name="Input [yellow] 3 31" xfId="1208" xr:uid="{00000000-0005-0000-0000-000028410000}"/>
    <cellStyle name="Input [yellow] 3 31 2" xfId="12391" xr:uid="{00000000-0005-0000-0000-000029410000}"/>
    <cellStyle name="Input [yellow] 3 31 2 2" xfId="23489" xr:uid="{00000000-0005-0000-0000-00002A410000}"/>
    <cellStyle name="Input [yellow] 3 31 2 3" xfId="23490" xr:uid="{00000000-0005-0000-0000-00002B410000}"/>
    <cellStyle name="Input [yellow] 3 31 2 4" xfId="23491" xr:uid="{00000000-0005-0000-0000-00002C410000}"/>
    <cellStyle name="Input [yellow] 3 31 2 5" xfId="23492" xr:uid="{00000000-0005-0000-0000-00002D410000}"/>
    <cellStyle name="Input [yellow] 3 31 2 6" xfId="23493" xr:uid="{00000000-0005-0000-0000-00002E410000}"/>
    <cellStyle name="Input [yellow] 3 31 3" xfId="23494" xr:uid="{00000000-0005-0000-0000-00002F410000}"/>
    <cellStyle name="Input [yellow] 3 31 4" xfId="23495" xr:uid="{00000000-0005-0000-0000-000030410000}"/>
    <cellStyle name="Input [yellow] 3 31 5" xfId="23496" xr:uid="{00000000-0005-0000-0000-000031410000}"/>
    <cellStyle name="Input [yellow] 3 31 6" xfId="23497" xr:uid="{00000000-0005-0000-0000-000032410000}"/>
    <cellStyle name="Input [yellow] 3 31 7" xfId="23498" xr:uid="{00000000-0005-0000-0000-000033410000}"/>
    <cellStyle name="Input [yellow] 3 32" xfId="1209" xr:uid="{00000000-0005-0000-0000-000034410000}"/>
    <cellStyle name="Input [yellow] 3 32 2" xfId="12470" xr:uid="{00000000-0005-0000-0000-000035410000}"/>
    <cellStyle name="Input [yellow] 3 32 2 2" xfId="23499" xr:uid="{00000000-0005-0000-0000-000036410000}"/>
    <cellStyle name="Input [yellow] 3 32 2 3" xfId="23500" xr:uid="{00000000-0005-0000-0000-000037410000}"/>
    <cellStyle name="Input [yellow] 3 32 2 4" xfId="23501" xr:uid="{00000000-0005-0000-0000-000038410000}"/>
    <cellStyle name="Input [yellow] 3 32 2 5" xfId="23502" xr:uid="{00000000-0005-0000-0000-000039410000}"/>
    <cellStyle name="Input [yellow] 3 32 2 6" xfId="23503" xr:uid="{00000000-0005-0000-0000-00003A410000}"/>
    <cellStyle name="Input [yellow] 3 32 3" xfId="23504" xr:uid="{00000000-0005-0000-0000-00003B410000}"/>
    <cellStyle name="Input [yellow] 3 32 4" xfId="23505" xr:uid="{00000000-0005-0000-0000-00003C410000}"/>
    <cellStyle name="Input [yellow] 3 32 5" xfId="23506" xr:uid="{00000000-0005-0000-0000-00003D410000}"/>
    <cellStyle name="Input [yellow] 3 32 6" xfId="23507" xr:uid="{00000000-0005-0000-0000-00003E410000}"/>
    <cellStyle name="Input [yellow] 3 32 7" xfId="23508" xr:uid="{00000000-0005-0000-0000-00003F410000}"/>
    <cellStyle name="Input [yellow] 3 33" xfId="1210" xr:uid="{00000000-0005-0000-0000-000040410000}"/>
    <cellStyle name="Input [yellow] 3 33 2" xfId="12549" xr:uid="{00000000-0005-0000-0000-000041410000}"/>
    <cellStyle name="Input [yellow] 3 33 2 2" xfId="23509" xr:uid="{00000000-0005-0000-0000-000042410000}"/>
    <cellStyle name="Input [yellow] 3 33 2 3" xfId="23510" xr:uid="{00000000-0005-0000-0000-000043410000}"/>
    <cellStyle name="Input [yellow] 3 33 2 4" xfId="23511" xr:uid="{00000000-0005-0000-0000-000044410000}"/>
    <cellStyle name="Input [yellow] 3 33 2 5" xfId="23512" xr:uid="{00000000-0005-0000-0000-000045410000}"/>
    <cellStyle name="Input [yellow] 3 33 2 6" xfId="23513" xr:uid="{00000000-0005-0000-0000-000046410000}"/>
    <cellStyle name="Input [yellow] 3 33 3" xfId="23514" xr:uid="{00000000-0005-0000-0000-000047410000}"/>
    <cellStyle name="Input [yellow] 3 33 4" xfId="23515" xr:uid="{00000000-0005-0000-0000-000048410000}"/>
    <cellStyle name="Input [yellow] 3 33 5" xfId="23516" xr:uid="{00000000-0005-0000-0000-000049410000}"/>
    <cellStyle name="Input [yellow] 3 33 6" xfId="23517" xr:uid="{00000000-0005-0000-0000-00004A410000}"/>
    <cellStyle name="Input [yellow] 3 33 7" xfId="23518" xr:uid="{00000000-0005-0000-0000-00004B410000}"/>
    <cellStyle name="Input [yellow] 3 34" xfId="1211" xr:uid="{00000000-0005-0000-0000-00004C410000}"/>
    <cellStyle name="Input [yellow] 3 34 2" xfId="12628" xr:uid="{00000000-0005-0000-0000-00004D410000}"/>
    <cellStyle name="Input [yellow] 3 34 2 2" xfId="23519" xr:uid="{00000000-0005-0000-0000-00004E410000}"/>
    <cellStyle name="Input [yellow] 3 34 2 3" xfId="23520" xr:uid="{00000000-0005-0000-0000-00004F410000}"/>
    <cellStyle name="Input [yellow] 3 34 2 4" xfId="23521" xr:uid="{00000000-0005-0000-0000-000050410000}"/>
    <cellStyle name="Input [yellow] 3 34 2 5" xfId="23522" xr:uid="{00000000-0005-0000-0000-000051410000}"/>
    <cellStyle name="Input [yellow] 3 34 2 6" xfId="23523" xr:uid="{00000000-0005-0000-0000-000052410000}"/>
    <cellStyle name="Input [yellow] 3 34 3" xfId="23524" xr:uid="{00000000-0005-0000-0000-000053410000}"/>
    <cellStyle name="Input [yellow] 3 34 4" xfId="23525" xr:uid="{00000000-0005-0000-0000-000054410000}"/>
    <cellStyle name="Input [yellow] 3 34 5" xfId="23526" xr:uid="{00000000-0005-0000-0000-000055410000}"/>
    <cellStyle name="Input [yellow] 3 34 6" xfId="23527" xr:uid="{00000000-0005-0000-0000-000056410000}"/>
    <cellStyle name="Input [yellow] 3 34 7" xfId="23528" xr:uid="{00000000-0005-0000-0000-000057410000}"/>
    <cellStyle name="Input [yellow] 3 35" xfId="1212" xr:uid="{00000000-0005-0000-0000-000058410000}"/>
    <cellStyle name="Input [yellow] 3 35 2" xfId="12712" xr:uid="{00000000-0005-0000-0000-000059410000}"/>
    <cellStyle name="Input [yellow] 3 35 2 2" xfId="23529" xr:uid="{00000000-0005-0000-0000-00005A410000}"/>
    <cellStyle name="Input [yellow] 3 35 2 3" xfId="23530" xr:uid="{00000000-0005-0000-0000-00005B410000}"/>
    <cellStyle name="Input [yellow] 3 35 2 4" xfId="23531" xr:uid="{00000000-0005-0000-0000-00005C410000}"/>
    <cellStyle name="Input [yellow] 3 35 2 5" xfId="23532" xr:uid="{00000000-0005-0000-0000-00005D410000}"/>
    <cellStyle name="Input [yellow] 3 35 2 6" xfId="23533" xr:uid="{00000000-0005-0000-0000-00005E410000}"/>
    <cellStyle name="Input [yellow] 3 35 3" xfId="23534" xr:uid="{00000000-0005-0000-0000-00005F410000}"/>
    <cellStyle name="Input [yellow] 3 35 4" xfId="23535" xr:uid="{00000000-0005-0000-0000-000060410000}"/>
    <cellStyle name="Input [yellow] 3 35 5" xfId="23536" xr:uid="{00000000-0005-0000-0000-000061410000}"/>
    <cellStyle name="Input [yellow] 3 35 6" xfId="23537" xr:uid="{00000000-0005-0000-0000-000062410000}"/>
    <cellStyle name="Input [yellow] 3 35 7" xfId="23538" xr:uid="{00000000-0005-0000-0000-000063410000}"/>
    <cellStyle name="Input [yellow] 3 36" xfId="9777" xr:uid="{00000000-0005-0000-0000-000064410000}"/>
    <cellStyle name="Input [yellow] 3 36 2" xfId="23539" xr:uid="{00000000-0005-0000-0000-000065410000}"/>
    <cellStyle name="Input [yellow] 3 36 3" xfId="23540" xr:uid="{00000000-0005-0000-0000-000066410000}"/>
    <cellStyle name="Input [yellow] 3 36 4" xfId="23541" xr:uid="{00000000-0005-0000-0000-000067410000}"/>
    <cellStyle name="Input [yellow] 3 36 5" xfId="23542" xr:uid="{00000000-0005-0000-0000-000068410000}"/>
    <cellStyle name="Input [yellow] 3 36 6" xfId="23543" xr:uid="{00000000-0005-0000-0000-000069410000}"/>
    <cellStyle name="Input [yellow] 3 37" xfId="23544" xr:uid="{00000000-0005-0000-0000-00006A410000}"/>
    <cellStyle name="Input [yellow] 3 38" xfId="23545" xr:uid="{00000000-0005-0000-0000-00006B410000}"/>
    <cellStyle name="Input [yellow] 3 39" xfId="23546" xr:uid="{00000000-0005-0000-0000-00006C410000}"/>
    <cellStyle name="Input [yellow] 3 4" xfId="1213" xr:uid="{00000000-0005-0000-0000-00006D410000}"/>
    <cellStyle name="Input [yellow] 3 4 2" xfId="10081" xr:uid="{00000000-0005-0000-0000-00006E410000}"/>
    <cellStyle name="Input [yellow] 3 4 2 2" xfId="23547" xr:uid="{00000000-0005-0000-0000-00006F410000}"/>
    <cellStyle name="Input [yellow] 3 4 2 3" xfId="23548" xr:uid="{00000000-0005-0000-0000-000070410000}"/>
    <cellStyle name="Input [yellow] 3 4 2 4" xfId="23549" xr:uid="{00000000-0005-0000-0000-000071410000}"/>
    <cellStyle name="Input [yellow] 3 4 2 5" xfId="23550" xr:uid="{00000000-0005-0000-0000-000072410000}"/>
    <cellStyle name="Input [yellow] 3 4 2 6" xfId="23551" xr:uid="{00000000-0005-0000-0000-000073410000}"/>
    <cellStyle name="Input [yellow] 3 4 3" xfId="23552" xr:uid="{00000000-0005-0000-0000-000074410000}"/>
    <cellStyle name="Input [yellow] 3 4 4" xfId="23553" xr:uid="{00000000-0005-0000-0000-000075410000}"/>
    <cellStyle name="Input [yellow] 3 4 5" xfId="23554" xr:uid="{00000000-0005-0000-0000-000076410000}"/>
    <cellStyle name="Input [yellow] 3 4 6" xfId="23555" xr:uid="{00000000-0005-0000-0000-000077410000}"/>
    <cellStyle name="Input [yellow] 3 4 7" xfId="23556" xr:uid="{00000000-0005-0000-0000-000078410000}"/>
    <cellStyle name="Input [yellow] 3 40" xfId="23557" xr:uid="{00000000-0005-0000-0000-000079410000}"/>
    <cellStyle name="Input [yellow] 3 41" xfId="23558" xr:uid="{00000000-0005-0000-0000-00007A410000}"/>
    <cellStyle name="Input [yellow] 3 5" xfId="1214" xr:uid="{00000000-0005-0000-0000-00007B410000}"/>
    <cellStyle name="Input [yellow] 3 5 2" xfId="10171" xr:uid="{00000000-0005-0000-0000-00007C410000}"/>
    <cellStyle name="Input [yellow] 3 5 2 2" xfId="23559" xr:uid="{00000000-0005-0000-0000-00007D410000}"/>
    <cellStyle name="Input [yellow] 3 5 2 3" xfId="23560" xr:uid="{00000000-0005-0000-0000-00007E410000}"/>
    <cellStyle name="Input [yellow] 3 5 2 4" xfId="23561" xr:uid="{00000000-0005-0000-0000-00007F410000}"/>
    <cellStyle name="Input [yellow] 3 5 2 5" xfId="23562" xr:uid="{00000000-0005-0000-0000-000080410000}"/>
    <cellStyle name="Input [yellow] 3 5 2 6" xfId="23563" xr:uid="{00000000-0005-0000-0000-000081410000}"/>
    <cellStyle name="Input [yellow] 3 5 3" xfId="23564" xr:uid="{00000000-0005-0000-0000-000082410000}"/>
    <cellStyle name="Input [yellow] 3 5 4" xfId="23565" xr:uid="{00000000-0005-0000-0000-000083410000}"/>
    <cellStyle name="Input [yellow] 3 5 5" xfId="23566" xr:uid="{00000000-0005-0000-0000-000084410000}"/>
    <cellStyle name="Input [yellow] 3 5 6" xfId="23567" xr:uid="{00000000-0005-0000-0000-000085410000}"/>
    <cellStyle name="Input [yellow] 3 5 7" xfId="23568" xr:uid="{00000000-0005-0000-0000-000086410000}"/>
    <cellStyle name="Input [yellow] 3 6" xfId="1215" xr:uid="{00000000-0005-0000-0000-000087410000}"/>
    <cellStyle name="Input [yellow] 3 6 2" xfId="10257" xr:uid="{00000000-0005-0000-0000-000088410000}"/>
    <cellStyle name="Input [yellow] 3 6 2 2" xfId="23569" xr:uid="{00000000-0005-0000-0000-000089410000}"/>
    <cellStyle name="Input [yellow] 3 6 2 3" xfId="23570" xr:uid="{00000000-0005-0000-0000-00008A410000}"/>
    <cellStyle name="Input [yellow] 3 6 2 4" xfId="23571" xr:uid="{00000000-0005-0000-0000-00008B410000}"/>
    <cellStyle name="Input [yellow] 3 6 2 5" xfId="23572" xr:uid="{00000000-0005-0000-0000-00008C410000}"/>
    <cellStyle name="Input [yellow] 3 6 2 6" xfId="23573" xr:uid="{00000000-0005-0000-0000-00008D410000}"/>
    <cellStyle name="Input [yellow] 3 6 3" xfId="23574" xr:uid="{00000000-0005-0000-0000-00008E410000}"/>
    <cellStyle name="Input [yellow] 3 6 4" xfId="23575" xr:uid="{00000000-0005-0000-0000-00008F410000}"/>
    <cellStyle name="Input [yellow] 3 6 5" xfId="23576" xr:uid="{00000000-0005-0000-0000-000090410000}"/>
    <cellStyle name="Input [yellow] 3 6 6" xfId="23577" xr:uid="{00000000-0005-0000-0000-000091410000}"/>
    <cellStyle name="Input [yellow] 3 6 7" xfId="23578" xr:uid="{00000000-0005-0000-0000-000092410000}"/>
    <cellStyle name="Input [yellow] 3 7" xfId="1216" xr:uid="{00000000-0005-0000-0000-000093410000}"/>
    <cellStyle name="Input [yellow] 3 7 2" xfId="10345" xr:uid="{00000000-0005-0000-0000-000094410000}"/>
    <cellStyle name="Input [yellow] 3 7 2 2" xfId="23579" xr:uid="{00000000-0005-0000-0000-000095410000}"/>
    <cellStyle name="Input [yellow] 3 7 2 3" xfId="23580" xr:uid="{00000000-0005-0000-0000-000096410000}"/>
    <cellStyle name="Input [yellow] 3 7 2 4" xfId="23581" xr:uid="{00000000-0005-0000-0000-000097410000}"/>
    <cellStyle name="Input [yellow] 3 7 2 5" xfId="23582" xr:uid="{00000000-0005-0000-0000-000098410000}"/>
    <cellStyle name="Input [yellow] 3 7 2 6" xfId="23583" xr:uid="{00000000-0005-0000-0000-000099410000}"/>
    <cellStyle name="Input [yellow] 3 7 3" xfId="23584" xr:uid="{00000000-0005-0000-0000-00009A410000}"/>
    <cellStyle name="Input [yellow] 3 7 4" xfId="23585" xr:uid="{00000000-0005-0000-0000-00009B410000}"/>
    <cellStyle name="Input [yellow] 3 7 5" xfId="23586" xr:uid="{00000000-0005-0000-0000-00009C410000}"/>
    <cellStyle name="Input [yellow] 3 7 6" xfId="23587" xr:uid="{00000000-0005-0000-0000-00009D410000}"/>
    <cellStyle name="Input [yellow] 3 7 7" xfId="23588" xr:uid="{00000000-0005-0000-0000-00009E410000}"/>
    <cellStyle name="Input [yellow] 3 8" xfId="1217" xr:uid="{00000000-0005-0000-0000-00009F410000}"/>
    <cellStyle name="Input [yellow] 3 8 2" xfId="10432" xr:uid="{00000000-0005-0000-0000-0000A0410000}"/>
    <cellStyle name="Input [yellow] 3 8 2 2" xfId="23589" xr:uid="{00000000-0005-0000-0000-0000A1410000}"/>
    <cellStyle name="Input [yellow] 3 8 2 3" xfId="23590" xr:uid="{00000000-0005-0000-0000-0000A2410000}"/>
    <cellStyle name="Input [yellow] 3 8 2 4" xfId="23591" xr:uid="{00000000-0005-0000-0000-0000A3410000}"/>
    <cellStyle name="Input [yellow] 3 8 2 5" xfId="23592" xr:uid="{00000000-0005-0000-0000-0000A4410000}"/>
    <cellStyle name="Input [yellow] 3 8 2 6" xfId="23593" xr:uid="{00000000-0005-0000-0000-0000A5410000}"/>
    <cellStyle name="Input [yellow] 3 8 3" xfId="23594" xr:uid="{00000000-0005-0000-0000-0000A6410000}"/>
    <cellStyle name="Input [yellow] 3 8 4" xfId="23595" xr:uid="{00000000-0005-0000-0000-0000A7410000}"/>
    <cellStyle name="Input [yellow] 3 8 5" xfId="23596" xr:uid="{00000000-0005-0000-0000-0000A8410000}"/>
    <cellStyle name="Input [yellow] 3 8 6" xfId="23597" xr:uid="{00000000-0005-0000-0000-0000A9410000}"/>
    <cellStyle name="Input [yellow] 3 8 7" xfId="23598" xr:uid="{00000000-0005-0000-0000-0000AA410000}"/>
    <cellStyle name="Input [yellow] 3 9" xfId="1218" xr:uid="{00000000-0005-0000-0000-0000AB410000}"/>
    <cellStyle name="Input [yellow] 3 9 2" xfId="10521" xr:uid="{00000000-0005-0000-0000-0000AC410000}"/>
    <cellStyle name="Input [yellow] 3 9 2 2" xfId="23599" xr:uid="{00000000-0005-0000-0000-0000AD410000}"/>
    <cellStyle name="Input [yellow] 3 9 2 3" xfId="23600" xr:uid="{00000000-0005-0000-0000-0000AE410000}"/>
    <cellStyle name="Input [yellow] 3 9 2 4" xfId="23601" xr:uid="{00000000-0005-0000-0000-0000AF410000}"/>
    <cellStyle name="Input [yellow] 3 9 2 5" xfId="23602" xr:uid="{00000000-0005-0000-0000-0000B0410000}"/>
    <cellStyle name="Input [yellow] 3 9 2 6" xfId="23603" xr:uid="{00000000-0005-0000-0000-0000B1410000}"/>
    <cellStyle name="Input [yellow] 3 9 3" xfId="23604" xr:uid="{00000000-0005-0000-0000-0000B2410000}"/>
    <cellStyle name="Input [yellow] 3 9 4" xfId="23605" xr:uid="{00000000-0005-0000-0000-0000B3410000}"/>
    <cellStyle name="Input [yellow] 3 9 5" xfId="23606" xr:uid="{00000000-0005-0000-0000-0000B4410000}"/>
    <cellStyle name="Input [yellow] 3 9 6" xfId="23607" xr:uid="{00000000-0005-0000-0000-0000B5410000}"/>
    <cellStyle name="Input [yellow] 3 9 7" xfId="23608" xr:uid="{00000000-0005-0000-0000-0000B6410000}"/>
    <cellStyle name="Input [yellow] 30" xfId="1219" xr:uid="{00000000-0005-0000-0000-0000B7410000}"/>
    <cellStyle name="Input [yellow] 30 2" xfId="11715" xr:uid="{00000000-0005-0000-0000-0000B8410000}"/>
    <cellStyle name="Input [yellow] 30 2 2" xfId="23609" xr:uid="{00000000-0005-0000-0000-0000B9410000}"/>
    <cellStyle name="Input [yellow] 30 2 3" xfId="23610" xr:uid="{00000000-0005-0000-0000-0000BA410000}"/>
    <cellStyle name="Input [yellow] 30 2 4" xfId="23611" xr:uid="{00000000-0005-0000-0000-0000BB410000}"/>
    <cellStyle name="Input [yellow] 30 2 5" xfId="23612" xr:uid="{00000000-0005-0000-0000-0000BC410000}"/>
    <cellStyle name="Input [yellow] 30 2 6" xfId="23613" xr:uid="{00000000-0005-0000-0000-0000BD410000}"/>
    <cellStyle name="Input [yellow] 30 3" xfId="23614" xr:uid="{00000000-0005-0000-0000-0000BE410000}"/>
    <cellStyle name="Input [yellow] 30 4" xfId="23615" xr:uid="{00000000-0005-0000-0000-0000BF410000}"/>
    <cellStyle name="Input [yellow] 30 5" xfId="23616" xr:uid="{00000000-0005-0000-0000-0000C0410000}"/>
    <cellStyle name="Input [yellow] 30 6" xfId="23617" xr:uid="{00000000-0005-0000-0000-0000C1410000}"/>
    <cellStyle name="Input [yellow] 30 7" xfId="23618" xr:uid="{00000000-0005-0000-0000-0000C2410000}"/>
    <cellStyle name="Input [yellow] 31" xfId="1220" xr:uid="{00000000-0005-0000-0000-0000C3410000}"/>
    <cellStyle name="Input [yellow] 31 2" xfId="9836" xr:uid="{00000000-0005-0000-0000-0000C4410000}"/>
    <cellStyle name="Input [yellow] 31 2 2" xfId="23619" xr:uid="{00000000-0005-0000-0000-0000C5410000}"/>
    <cellStyle name="Input [yellow] 31 2 3" xfId="23620" xr:uid="{00000000-0005-0000-0000-0000C6410000}"/>
    <cellStyle name="Input [yellow] 31 2 4" xfId="23621" xr:uid="{00000000-0005-0000-0000-0000C7410000}"/>
    <cellStyle name="Input [yellow] 31 2 5" xfId="23622" xr:uid="{00000000-0005-0000-0000-0000C8410000}"/>
    <cellStyle name="Input [yellow] 31 2 6" xfId="23623" xr:uid="{00000000-0005-0000-0000-0000C9410000}"/>
    <cellStyle name="Input [yellow] 31 3" xfId="23624" xr:uid="{00000000-0005-0000-0000-0000CA410000}"/>
    <cellStyle name="Input [yellow] 31 4" xfId="23625" xr:uid="{00000000-0005-0000-0000-0000CB410000}"/>
    <cellStyle name="Input [yellow] 31 5" xfId="23626" xr:uid="{00000000-0005-0000-0000-0000CC410000}"/>
    <cellStyle name="Input [yellow] 31 6" xfId="23627" xr:uid="{00000000-0005-0000-0000-0000CD410000}"/>
    <cellStyle name="Input [yellow] 31 7" xfId="23628" xr:uid="{00000000-0005-0000-0000-0000CE410000}"/>
    <cellStyle name="Input [yellow] 32" xfId="1221" xr:uid="{00000000-0005-0000-0000-0000CF410000}"/>
    <cellStyle name="Input [yellow] 32 2" xfId="11877" xr:uid="{00000000-0005-0000-0000-0000D0410000}"/>
    <cellStyle name="Input [yellow] 32 2 2" xfId="23629" xr:uid="{00000000-0005-0000-0000-0000D1410000}"/>
    <cellStyle name="Input [yellow] 32 2 3" xfId="23630" xr:uid="{00000000-0005-0000-0000-0000D2410000}"/>
    <cellStyle name="Input [yellow] 32 2 4" xfId="23631" xr:uid="{00000000-0005-0000-0000-0000D3410000}"/>
    <cellStyle name="Input [yellow] 32 2 5" xfId="23632" xr:uid="{00000000-0005-0000-0000-0000D4410000}"/>
    <cellStyle name="Input [yellow] 32 2 6" xfId="23633" xr:uid="{00000000-0005-0000-0000-0000D5410000}"/>
    <cellStyle name="Input [yellow] 32 3" xfId="23634" xr:uid="{00000000-0005-0000-0000-0000D6410000}"/>
    <cellStyle name="Input [yellow] 32 4" xfId="23635" xr:uid="{00000000-0005-0000-0000-0000D7410000}"/>
    <cellStyle name="Input [yellow] 32 5" xfId="23636" xr:uid="{00000000-0005-0000-0000-0000D8410000}"/>
    <cellStyle name="Input [yellow] 32 6" xfId="23637" xr:uid="{00000000-0005-0000-0000-0000D9410000}"/>
    <cellStyle name="Input [yellow] 32 7" xfId="23638" xr:uid="{00000000-0005-0000-0000-0000DA410000}"/>
    <cellStyle name="Input [yellow] 33" xfId="1222" xr:uid="{00000000-0005-0000-0000-0000DB410000}"/>
    <cellStyle name="Input [yellow] 33 2" xfId="11961" xr:uid="{00000000-0005-0000-0000-0000DC410000}"/>
    <cellStyle name="Input [yellow] 33 2 2" xfId="23639" xr:uid="{00000000-0005-0000-0000-0000DD410000}"/>
    <cellStyle name="Input [yellow] 33 2 3" xfId="23640" xr:uid="{00000000-0005-0000-0000-0000DE410000}"/>
    <cellStyle name="Input [yellow] 33 2 4" xfId="23641" xr:uid="{00000000-0005-0000-0000-0000DF410000}"/>
    <cellStyle name="Input [yellow] 33 2 5" xfId="23642" xr:uid="{00000000-0005-0000-0000-0000E0410000}"/>
    <cellStyle name="Input [yellow] 33 2 6" xfId="23643" xr:uid="{00000000-0005-0000-0000-0000E1410000}"/>
    <cellStyle name="Input [yellow] 33 3" xfId="23644" xr:uid="{00000000-0005-0000-0000-0000E2410000}"/>
    <cellStyle name="Input [yellow] 33 4" xfId="23645" xr:uid="{00000000-0005-0000-0000-0000E3410000}"/>
    <cellStyle name="Input [yellow] 33 5" xfId="23646" xr:uid="{00000000-0005-0000-0000-0000E4410000}"/>
    <cellStyle name="Input [yellow] 33 6" xfId="23647" xr:uid="{00000000-0005-0000-0000-0000E5410000}"/>
    <cellStyle name="Input [yellow] 33 7" xfId="23648" xr:uid="{00000000-0005-0000-0000-0000E6410000}"/>
    <cellStyle name="Input [yellow] 34" xfId="1223" xr:uid="{00000000-0005-0000-0000-0000E7410000}"/>
    <cellStyle name="Input [yellow] 34 2" xfId="11129" xr:uid="{00000000-0005-0000-0000-0000E8410000}"/>
    <cellStyle name="Input [yellow] 34 2 2" xfId="23649" xr:uid="{00000000-0005-0000-0000-0000E9410000}"/>
    <cellStyle name="Input [yellow] 34 2 3" xfId="23650" xr:uid="{00000000-0005-0000-0000-0000EA410000}"/>
    <cellStyle name="Input [yellow] 34 2 4" xfId="23651" xr:uid="{00000000-0005-0000-0000-0000EB410000}"/>
    <cellStyle name="Input [yellow] 34 2 5" xfId="23652" xr:uid="{00000000-0005-0000-0000-0000EC410000}"/>
    <cellStyle name="Input [yellow] 34 2 6" xfId="23653" xr:uid="{00000000-0005-0000-0000-0000ED410000}"/>
    <cellStyle name="Input [yellow] 34 3" xfId="23654" xr:uid="{00000000-0005-0000-0000-0000EE410000}"/>
    <cellStyle name="Input [yellow] 34 4" xfId="23655" xr:uid="{00000000-0005-0000-0000-0000EF410000}"/>
    <cellStyle name="Input [yellow] 34 5" xfId="23656" xr:uid="{00000000-0005-0000-0000-0000F0410000}"/>
    <cellStyle name="Input [yellow] 34 6" xfId="23657" xr:uid="{00000000-0005-0000-0000-0000F1410000}"/>
    <cellStyle name="Input [yellow] 34 7" xfId="23658" xr:uid="{00000000-0005-0000-0000-0000F2410000}"/>
    <cellStyle name="Input [yellow] 35" xfId="1224" xr:uid="{00000000-0005-0000-0000-0000F3410000}"/>
    <cellStyle name="Input [yellow] 35 2" xfId="9714" xr:uid="{00000000-0005-0000-0000-0000F4410000}"/>
    <cellStyle name="Input [yellow] 35 2 2" xfId="23659" xr:uid="{00000000-0005-0000-0000-0000F5410000}"/>
    <cellStyle name="Input [yellow] 35 2 3" xfId="23660" xr:uid="{00000000-0005-0000-0000-0000F6410000}"/>
    <cellStyle name="Input [yellow] 35 2 4" xfId="23661" xr:uid="{00000000-0005-0000-0000-0000F7410000}"/>
    <cellStyle name="Input [yellow] 35 2 5" xfId="23662" xr:uid="{00000000-0005-0000-0000-0000F8410000}"/>
    <cellStyle name="Input [yellow] 35 2 6" xfId="23663" xr:uid="{00000000-0005-0000-0000-0000F9410000}"/>
    <cellStyle name="Input [yellow] 35 3" xfId="23664" xr:uid="{00000000-0005-0000-0000-0000FA410000}"/>
    <cellStyle name="Input [yellow] 35 4" xfId="23665" xr:uid="{00000000-0005-0000-0000-0000FB410000}"/>
    <cellStyle name="Input [yellow] 35 5" xfId="23666" xr:uid="{00000000-0005-0000-0000-0000FC410000}"/>
    <cellStyle name="Input [yellow] 35 6" xfId="23667" xr:uid="{00000000-0005-0000-0000-0000FD410000}"/>
    <cellStyle name="Input [yellow] 35 7" xfId="23668" xr:uid="{00000000-0005-0000-0000-0000FE410000}"/>
    <cellStyle name="Input [yellow] 36" xfId="1225" xr:uid="{00000000-0005-0000-0000-0000FF410000}"/>
    <cellStyle name="Input [yellow] 36 2" xfId="11217" xr:uid="{00000000-0005-0000-0000-000000420000}"/>
    <cellStyle name="Input [yellow] 36 2 2" xfId="23669" xr:uid="{00000000-0005-0000-0000-000001420000}"/>
    <cellStyle name="Input [yellow] 36 2 3" xfId="23670" xr:uid="{00000000-0005-0000-0000-000002420000}"/>
    <cellStyle name="Input [yellow] 36 2 4" xfId="23671" xr:uid="{00000000-0005-0000-0000-000003420000}"/>
    <cellStyle name="Input [yellow] 36 2 5" xfId="23672" xr:uid="{00000000-0005-0000-0000-000004420000}"/>
    <cellStyle name="Input [yellow] 36 2 6" xfId="23673" xr:uid="{00000000-0005-0000-0000-000005420000}"/>
    <cellStyle name="Input [yellow] 36 3" xfId="23674" xr:uid="{00000000-0005-0000-0000-000006420000}"/>
    <cellStyle name="Input [yellow] 36 4" xfId="23675" xr:uid="{00000000-0005-0000-0000-000007420000}"/>
    <cellStyle name="Input [yellow] 36 5" xfId="23676" xr:uid="{00000000-0005-0000-0000-000008420000}"/>
    <cellStyle name="Input [yellow] 36 6" xfId="23677" xr:uid="{00000000-0005-0000-0000-000009420000}"/>
    <cellStyle name="Input [yellow] 36 7" xfId="23678" xr:uid="{00000000-0005-0000-0000-00000A420000}"/>
    <cellStyle name="Input [yellow] 37" xfId="1226" xr:uid="{00000000-0005-0000-0000-00000B420000}"/>
    <cellStyle name="Input [yellow] 37 2" xfId="11965" xr:uid="{00000000-0005-0000-0000-00000C420000}"/>
    <cellStyle name="Input [yellow] 37 2 2" xfId="23679" xr:uid="{00000000-0005-0000-0000-00000D420000}"/>
    <cellStyle name="Input [yellow] 37 2 3" xfId="23680" xr:uid="{00000000-0005-0000-0000-00000E420000}"/>
    <cellStyle name="Input [yellow] 37 2 4" xfId="23681" xr:uid="{00000000-0005-0000-0000-00000F420000}"/>
    <cellStyle name="Input [yellow] 37 2 5" xfId="23682" xr:uid="{00000000-0005-0000-0000-000010420000}"/>
    <cellStyle name="Input [yellow] 37 2 6" xfId="23683" xr:uid="{00000000-0005-0000-0000-000011420000}"/>
    <cellStyle name="Input [yellow] 37 3" xfId="23684" xr:uid="{00000000-0005-0000-0000-000012420000}"/>
    <cellStyle name="Input [yellow] 37 4" xfId="23685" xr:uid="{00000000-0005-0000-0000-000013420000}"/>
    <cellStyle name="Input [yellow] 37 5" xfId="23686" xr:uid="{00000000-0005-0000-0000-000014420000}"/>
    <cellStyle name="Input [yellow] 37 6" xfId="23687" xr:uid="{00000000-0005-0000-0000-000015420000}"/>
    <cellStyle name="Input [yellow] 37 7" xfId="23688" xr:uid="{00000000-0005-0000-0000-000016420000}"/>
    <cellStyle name="Input [yellow] 38" xfId="1227" xr:uid="{00000000-0005-0000-0000-000017420000}"/>
    <cellStyle name="Input [yellow] 38 2" xfId="9955" xr:uid="{00000000-0005-0000-0000-000018420000}"/>
    <cellStyle name="Input [yellow] 38 2 2" xfId="23689" xr:uid="{00000000-0005-0000-0000-000019420000}"/>
    <cellStyle name="Input [yellow] 38 2 3" xfId="23690" xr:uid="{00000000-0005-0000-0000-00001A420000}"/>
    <cellStyle name="Input [yellow] 38 2 4" xfId="23691" xr:uid="{00000000-0005-0000-0000-00001B420000}"/>
    <cellStyle name="Input [yellow] 38 2 5" xfId="23692" xr:uid="{00000000-0005-0000-0000-00001C420000}"/>
    <cellStyle name="Input [yellow] 38 2 6" xfId="23693" xr:uid="{00000000-0005-0000-0000-00001D420000}"/>
    <cellStyle name="Input [yellow] 38 3" xfId="23694" xr:uid="{00000000-0005-0000-0000-00001E420000}"/>
    <cellStyle name="Input [yellow] 38 4" xfId="23695" xr:uid="{00000000-0005-0000-0000-00001F420000}"/>
    <cellStyle name="Input [yellow] 38 5" xfId="23696" xr:uid="{00000000-0005-0000-0000-000020420000}"/>
    <cellStyle name="Input [yellow] 38 6" xfId="23697" xr:uid="{00000000-0005-0000-0000-000021420000}"/>
    <cellStyle name="Input [yellow] 38 7" xfId="23698" xr:uid="{00000000-0005-0000-0000-000022420000}"/>
    <cellStyle name="Input [yellow] 39" xfId="9743" xr:uid="{00000000-0005-0000-0000-000023420000}"/>
    <cellStyle name="Input [yellow] 39 2" xfId="23699" xr:uid="{00000000-0005-0000-0000-000024420000}"/>
    <cellStyle name="Input [yellow] 39 3" xfId="23700" xr:uid="{00000000-0005-0000-0000-000025420000}"/>
    <cellStyle name="Input [yellow] 39 4" xfId="23701" xr:uid="{00000000-0005-0000-0000-000026420000}"/>
    <cellStyle name="Input [yellow] 39 5" xfId="23702" xr:uid="{00000000-0005-0000-0000-000027420000}"/>
    <cellStyle name="Input [yellow] 39 6" xfId="23703" xr:uid="{00000000-0005-0000-0000-000028420000}"/>
    <cellStyle name="Input [yellow] 4" xfId="1228" xr:uid="{00000000-0005-0000-0000-000029420000}"/>
    <cellStyle name="Input [yellow] 4 10" xfId="1229" xr:uid="{00000000-0005-0000-0000-00002A420000}"/>
    <cellStyle name="Input [yellow] 4 10 2" xfId="10679" xr:uid="{00000000-0005-0000-0000-00002B420000}"/>
    <cellStyle name="Input [yellow] 4 10 2 2" xfId="23704" xr:uid="{00000000-0005-0000-0000-00002C420000}"/>
    <cellStyle name="Input [yellow] 4 10 2 3" xfId="23705" xr:uid="{00000000-0005-0000-0000-00002D420000}"/>
    <cellStyle name="Input [yellow] 4 10 2 4" xfId="23706" xr:uid="{00000000-0005-0000-0000-00002E420000}"/>
    <cellStyle name="Input [yellow] 4 10 2 5" xfId="23707" xr:uid="{00000000-0005-0000-0000-00002F420000}"/>
    <cellStyle name="Input [yellow] 4 10 2 6" xfId="23708" xr:uid="{00000000-0005-0000-0000-000030420000}"/>
    <cellStyle name="Input [yellow] 4 10 3" xfId="23709" xr:uid="{00000000-0005-0000-0000-000031420000}"/>
    <cellStyle name="Input [yellow] 4 10 4" xfId="23710" xr:uid="{00000000-0005-0000-0000-000032420000}"/>
    <cellStyle name="Input [yellow] 4 10 5" xfId="23711" xr:uid="{00000000-0005-0000-0000-000033420000}"/>
    <cellStyle name="Input [yellow] 4 10 6" xfId="23712" xr:uid="{00000000-0005-0000-0000-000034420000}"/>
    <cellStyle name="Input [yellow] 4 10 7" xfId="23713" xr:uid="{00000000-0005-0000-0000-000035420000}"/>
    <cellStyle name="Input [yellow] 4 11" xfId="1230" xr:uid="{00000000-0005-0000-0000-000036420000}"/>
    <cellStyle name="Input [yellow] 4 11 2" xfId="10770" xr:uid="{00000000-0005-0000-0000-000037420000}"/>
    <cellStyle name="Input [yellow] 4 11 2 2" xfId="23714" xr:uid="{00000000-0005-0000-0000-000038420000}"/>
    <cellStyle name="Input [yellow] 4 11 2 3" xfId="23715" xr:uid="{00000000-0005-0000-0000-000039420000}"/>
    <cellStyle name="Input [yellow] 4 11 2 4" xfId="23716" xr:uid="{00000000-0005-0000-0000-00003A420000}"/>
    <cellStyle name="Input [yellow] 4 11 2 5" xfId="23717" xr:uid="{00000000-0005-0000-0000-00003B420000}"/>
    <cellStyle name="Input [yellow] 4 11 2 6" xfId="23718" xr:uid="{00000000-0005-0000-0000-00003C420000}"/>
    <cellStyle name="Input [yellow] 4 11 3" xfId="23719" xr:uid="{00000000-0005-0000-0000-00003D420000}"/>
    <cellStyle name="Input [yellow] 4 11 4" xfId="23720" xr:uid="{00000000-0005-0000-0000-00003E420000}"/>
    <cellStyle name="Input [yellow] 4 11 5" xfId="23721" xr:uid="{00000000-0005-0000-0000-00003F420000}"/>
    <cellStyle name="Input [yellow] 4 11 6" xfId="23722" xr:uid="{00000000-0005-0000-0000-000040420000}"/>
    <cellStyle name="Input [yellow] 4 11 7" xfId="23723" xr:uid="{00000000-0005-0000-0000-000041420000}"/>
    <cellStyle name="Input [yellow] 4 12" xfId="1231" xr:uid="{00000000-0005-0000-0000-000042420000}"/>
    <cellStyle name="Input [yellow] 4 12 2" xfId="10857" xr:uid="{00000000-0005-0000-0000-000043420000}"/>
    <cellStyle name="Input [yellow] 4 12 2 2" xfId="23724" xr:uid="{00000000-0005-0000-0000-000044420000}"/>
    <cellStyle name="Input [yellow] 4 12 2 3" xfId="23725" xr:uid="{00000000-0005-0000-0000-000045420000}"/>
    <cellStyle name="Input [yellow] 4 12 2 4" xfId="23726" xr:uid="{00000000-0005-0000-0000-000046420000}"/>
    <cellStyle name="Input [yellow] 4 12 2 5" xfId="23727" xr:uid="{00000000-0005-0000-0000-000047420000}"/>
    <cellStyle name="Input [yellow] 4 12 2 6" xfId="23728" xr:uid="{00000000-0005-0000-0000-000048420000}"/>
    <cellStyle name="Input [yellow] 4 12 3" xfId="23729" xr:uid="{00000000-0005-0000-0000-000049420000}"/>
    <cellStyle name="Input [yellow] 4 12 4" xfId="23730" xr:uid="{00000000-0005-0000-0000-00004A420000}"/>
    <cellStyle name="Input [yellow] 4 12 5" xfId="23731" xr:uid="{00000000-0005-0000-0000-00004B420000}"/>
    <cellStyle name="Input [yellow] 4 12 6" xfId="23732" xr:uid="{00000000-0005-0000-0000-00004C420000}"/>
    <cellStyle name="Input [yellow] 4 12 7" xfId="23733" xr:uid="{00000000-0005-0000-0000-00004D420000}"/>
    <cellStyle name="Input [yellow] 4 13" xfId="1232" xr:uid="{00000000-0005-0000-0000-00004E420000}"/>
    <cellStyle name="Input [yellow] 4 13 2" xfId="10946" xr:uid="{00000000-0005-0000-0000-00004F420000}"/>
    <cellStyle name="Input [yellow] 4 13 2 2" xfId="23734" xr:uid="{00000000-0005-0000-0000-000050420000}"/>
    <cellStyle name="Input [yellow] 4 13 2 3" xfId="23735" xr:uid="{00000000-0005-0000-0000-000051420000}"/>
    <cellStyle name="Input [yellow] 4 13 2 4" xfId="23736" xr:uid="{00000000-0005-0000-0000-000052420000}"/>
    <cellStyle name="Input [yellow] 4 13 2 5" xfId="23737" xr:uid="{00000000-0005-0000-0000-000053420000}"/>
    <cellStyle name="Input [yellow] 4 13 2 6" xfId="23738" xr:uid="{00000000-0005-0000-0000-000054420000}"/>
    <cellStyle name="Input [yellow] 4 13 3" xfId="23739" xr:uid="{00000000-0005-0000-0000-000055420000}"/>
    <cellStyle name="Input [yellow] 4 13 4" xfId="23740" xr:uid="{00000000-0005-0000-0000-000056420000}"/>
    <cellStyle name="Input [yellow] 4 13 5" xfId="23741" xr:uid="{00000000-0005-0000-0000-000057420000}"/>
    <cellStyle name="Input [yellow] 4 13 6" xfId="23742" xr:uid="{00000000-0005-0000-0000-000058420000}"/>
    <cellStyle name="Input [yellow] 4 13 7" xfId="23743" xr:uid="{00000000-0005-0000-0000-000059420000}"/>
    <cellStyle name="Input [yellow] 4 14" xfId="1233" xr:uid="{00000000-0005-0000-0000-00005A420000}"/>
    <cellStyle name="Input [yellow] 4 14 2" xfId="11038" xr:uid="{00000000-0005-0000-0000-00005B420000}"/>
    <cellStyle name="Input [yellow] 4 14 2 2" xfId="23744" xr:uid="{00000000-0005-0000-0000-00005C420000}"/>
    <cellStyle name="Input [yellow] 4 14 2 3" xfId="23745" xr:uid="{00000000-0005-0000-0000-00005D420000}"/>
    <cellStyle name="Input [yellow] 4 14 2 4" xfId="23746" xr:uid="{00000000-0005-0000-0000-00005E420000}"/>
    <cellStyle name="Input [yellow] 4 14 2 5" xfId="23747" xr:uid="{00000000-0005-0000-0000-00005F420000}"/>
    <cellStyle name="Input [yellow] 4 14 2 6" xfId="23748" xr:uid="{00000000-0005-0000-0000-000060420000}"/>
    <cellStyle name="Input [yellow] 4 14 3" xfId="23749" xr:uid="{00000000-0005-0000-0000-000061420000}"/>
    <cellStyle name="Input [yellow] 4 14 4" xfId="23750" xr:uid="{00000000-0005-0000-0000-000062420000}"/>
    <cellStyle name="Input [yellow] 4 14 5" xfId="23751" xr:uid="{00000000-0005-0000-0000-000063420000}"/>
    <cellStyle name="Input [yellow] 4 14 6" xfId="23752" xr:uid="{00000000-0005-0000-0000-000064420000}"/>
    <cellStyle name="Input [yellow] 4 14 7" xfId="23753" xr:uid="{00000000-0005-0000-0000-000065420000}"/>
    <cellStyle name="Input [yellow] 4 15" xfId="1234" xr:uid="{00000000-0005-0000-0000-000066420000}"/>
    <cellStyle name="Input [yellow] 4 15 2" xfId="11121" xr:uid="{00000000-0005-0000-0000-000067420000}"/>
    <cellStyle name="Input [yellow] 4 15 2 2" xfId="23754" xr:uid="{00000000-0005-0000-0000-000068420000}"/>
    <cellStyle name="Input [yellow] 4 15 2 3" xfId="23755" xr:uid="{00000000-0005-0000-0000-000069420000}"/>
    <cellStyle name="Input [yellow] 4 15 2 4" xfId="23756" xr:uid="{00000000-0005-0000-0000-00006A420000}"/>
    <cellStyle name="Input [yellow] 4 15 2 5" xfId="23757" xr:uid="{00000000-0005-0000-0000-00006B420000}"/>
    <cellStyle name="Input [yellow] 4 15 2 6" xfId="23758" xr:uid="{00000000-0005-0000-0000-00006C420000}"/>
    <cellStyle name="Input [yellow] 4 15 3" xfId="23759" xr:uid="{00000000-0005-0000-0000-00006D420000}"/>
    <cellStyle name="Input [yellow] 4 15 4" xfId="23760" xr:uid="{00000000-0005-0000-0000-00006E420000}"/>
    <cellStyle name="Input [yellow] 4 15 5" xfId="23761" xr:uid="{00000000-0005-0000-0000-00006F420000}"/>
    <cellStyle name="Input [yellow] 4 15 6" xfId="23762" xr:uid="{00000000-0005-0000-0000-000070420000}"/>
    <cellStyle name="Input [yellow] 4 15 7" xfId="23763" xr:uid="{00000000-0005-0000-0000-000071420000}"/>
    <cellStyle name="Input [yellow] 4 16" xfId="1235" xr:uid="{00000000-0005-0000-0000-000072420000}"/>
    <cellStyle name="Input [yellow] 4 16 2" xfId="11210" xr:uid="{00000000-0005-0000-0000-000073420000}"/>
    <cellStyle name="Input [yellow] 4 16 2 2" xfId="23764" xr:uid="{00000000-0005-0000-0000-000074420000}"/>
    <cellStyle name="Input [yellow] 4 16 2 3" xfId="23765" xr:uid="{00000000-0005-0000-0000-000075420000}"/>
    <cellStyle name="Input [yellow] 4 16 2 4" xfId="23766" xr:uid="{00000000-0005-0000-0000-000076420000}"/>
    <cellStyle name="Input [yellow] 4 16 2 5" xfId="23767" xr:uid="{00000000-0005-0000-0000-000077420000}"/>
    <cellStyle name="Input [yellow] 4 16 2 6" xfId="23768" xr:uid="{00000000-0005-0000-0000-000078420000}"/>
    <cellStyle name="Input [yellow] 4 16 3" xfId="23769" xr:uid="{00000000-0005-0000-0000-000079420000}"/>
    <cellStyle name="Input [yellow] 4 16 4" xfId="23770" xr:uid="{00000000-0005-0000-0000-00007A420000}"/>
    <cellStyle name="Input [yellow] 4 16 5" xfId="23771" xr:uid="{00000000-0005-0000-0000-00007B420000}"/>
    <cellStyle name="Input [yellow] 4 16 6" xfId="23772" xr:uid="{00000000-0005-0000-0000-00007C420000}"/>
    <cellStyle name="Input [yellow] 4 16 7" xfId="23773" xr:uid="{00000000-0005-0000-0000-00007D420000}"/>
    <cellStyle name="Input [yellow] 4 17" xfId="1236" xr:uid="{00000000-0005-0000-0000-00007E420000}"/>
    <cellStyle name="Input [yellow] 4 17 2" xfId="11296" xr:uid="{00000000-0005-0000-0000-00007F420000}"/>
    <cellStyle name="Input [yellow] 4 17 2 2" xfId="23774" xr:uid="{00000000-0005-0000-0000-000080420000}"/>
    <cellStyle name="Input [yellow] 4 17 2 3" xfId="23775" xr:uid="{00000000-0005-0000-0000-000081420000}"/>
    <cellStyle name="Input [yellow] 4 17 2 4" xfId="23776" xr:uid="{00000000-0005-0000-0000-000082420000}"/>
    <cellStyle name="Input [yellow] 4 17 2 5" xfId="23777" xr:uid="{00000000-0005-0000-0000-000083420000}"/>
    <cellStyle name="Input [yellow] 4 17 2 6" xfId="23778" xr:uid="{00000000-0005-0000-0000-000084420000}"/>
    <cellStyle name="Input [yellow] 4 17 3" xfId="23779" xr:uid="{00000000-0005-0000-0000-000085420000}"/>
    <cellStyle name="Input [yellow] 4 17 4" xfId="23780" xr:uid="{00000000-0005-0000-0000-000086420000}"/>
    <cellStyle name="Input [yellow] 4 17 5" xfId="23781" xr:uid="{00000000-0005-0000-0000-000087420000}"/>
    <cellStyle name="Input [yellow] 4 17 6" xfId="23782" xr:uid="{00000000-0005-0000-0000-000088420000}"/>
    <cellStyle name="Input [yellow] 4 17 7" xfId="23783" xr:uid="{00000000-0005-0000-0000-000089420000}"/>
    <cellStyle name="Input [yellow] 4 18" xfId="1237" xr:uid="{00000000-0005-0000-0000-00008A420000}"/>
    <cellStyle name="Input [yellow] 4 18 2" xfId="11383" xr:uid="{00000000-0005-0000-0000-00008B420000}"/>
    <cellStyle name="Input [yellow] 4 18 2 2" xfId="23784" xr:uid="{00000000-0005-0000-0000-00008C420000}"/>
    <cellStyle name="Input [yellow] 4 18 2 3" xfId="23785" xr:uid="{00000000-0005-0000-0000-00008D420000}"/>
    <cellStyle name="Input [yellow] 4 18 2 4" xfId="23786" xr:uid="{00000000-0005-0000-0000-00008E420000}"/>
    <cellStyle name="Input [yellow] 4 18 2 5" xfId="23787" xr:uid="{00000000-0005-0000-0000-00008F420000}"/>
    <cellStyle name="Input [yellow] 4 18 2 6" xfId="23788" xr:uid="{00000000-0005-0000-0000-000090420000}"/>
    <cellStyle name="Input [yellow] 4 18 3" xfId="23789" xr:uid="{00000000-0005-0000-0000-000091420000}"/>
    <cellStyle name="Input [yellow] 4 18 4" xfId="23790" xr:uid="{00000000-0005-0000-0000-000092420000}"/>
    <cellStyle name="Input [yellow] 4 18 5" xfId="23791" xr:uid="{00000000-0005-0000-0000-000093420000}"/>
    <cellStyle name="Input [yellow] 4 18 6" xfId="23792" xr:uid="{00000000-0005-0000-0000-000094420000}"/>
    <cellStyle name="Input [yellow] 4 18 7" xfId="23793" xr:uid="{00000000-0005-0000-0000-000095420000}"/>
    <cellStyle name="Input [yellow] 4 19" xfId="1238" xr:uid="{00000000-0005-0000-0000-000096420000}"/>
    <cellStyle name="Input [yellow] 4 19 2" xfId="11470" xr:uid="{00000000-0005-0000-0000-000097420000}"/>
    <cellStyle name="Input [yellow] 4 19 2 2" xfId="23794" xr:uid="{00000000-0005-0000-0000-000098420000}"/>
    <cellStyle name="Input [yellow] 4 19 2 3" xfId="23795" xr:uid="{00000000-0005-0000-0000-000099420000}"/>
    <cellStyle name="Input [yellow] 4 19 2 4" xfId="23796" xr:uid="{00000000-0005-0000-0000-00009A420000}"/>
    <cellStyle name="Input [yellow] 4 19 2 5" xfId="23797" xr:uid="{00000000-0005-0000-0000-00009B420000}"/>
    <cellStyle name="Input [yellow] 4 19 2 6" xfId="23798" xr:uid="{00000000-0005-0000-0000-00009C420000}"/>
    <cellStyle name="Input [yellow] 4 19 3" xfId="23799" xr:uid="{00000000-0005-0000-0000-00009D420000}"/>
    <cellStyle name="Input [yellow] 4 19 4" xfId="23800" xr:uid="{00000000-0005-0000-0000-00009E420000}"/>
    <cellStyle name="Input [yellow] 4 19 5" xfId="23801" xr:uid="{00000000-0005-0000-0000-00009F420000}"/>
    <cellStyle name="Input [yellow] 4 19 6" xfId="23802" xr:uid="{00000000-0005-0000-0000-0000A0420000}"/>
    <cellStyle name="Input [yellow] 4 19 7" xfId="23803" xr:uid="{00000000-0005-0000-0000-0000A1420000}"/>
    <cellStyle name="Input [yellow] 4 2" xfId="1239" xr:uid="{00000000-0005-0000-0000-0000A2420000}"/>
    <cellStyle name="Input [yellow] 4 2 2" xfId="9976" xr:uid="{00000000-0005-0000-0000-0000A3420000}"/>
    <cellStyle name="Input [yellow] 4 2 2 2" xfId="23804" xr:uid="{00000000-0005-0000-0000-0000A4420000}"/>
    <cellStyle name="Input [yellow] 4 2 2 3" xfId="23805" xr:uid="{00000000-0005-0000-0000-0000A5420000}"/>
    <cellStyle name="Input [yellow] 4 2 2 4" xfId="23806" xr:uid="{00000000-0005-0000-0000-0000A6420000}"/>
    <cellStyle name="Input [yellow] 4 2 2 5" xfId="23807" xr:uid="{00000000-0005-0000-0000-0000A7420000}"/>
    <cellStyle name="Input [yellow] 4 2 2 6" xfId="23808" xr:uid="{00000000-0005-0000-0000-0000A8420000}"/>
    <cellStyle name="Input [yellow] 4 2 3" xfId="23809" xr:uid="{00000000-0005-0000-0000-0000A9420000}"/>
    <cellStyle name="Input [yellow] 4 2 4" xfId="23810" xr:uid="{00000000-0005-0000-0000-0000AA420000}"/>
    <cellStyle name="Input [yellow] 4 2 5" xfId="23811" xr:uid="{00000000-0005-0000-0000-0000AB420000}"/>
    <cellStyle name="Input [yellow] 4 2 6" xfId="23812" xr:uid="{00000000-0005-0000-0000-0000AC420000}"/>
    <cellStyle name="Input [yellow] 4 2 7" xfId="23813" xr:uid="{00000000-0005-0000-0000-0000AD420000}"/>
    <cellStyle name="Input [yellow] 4 20" xfId="1240" xr:uid="{00000000-0005-0000-0000-0000AE420000}"/>
    <cellStyle name="Input [yellow] 4 20 2" xfId="11558" xr:uid="{00000000-0005-0000-0000-0000AF420000}"/>
    <cellStyle name="Input [yellow] 4 20 2 2" xfId="23814" xr:uid="{00000000-0005-0000-0000-0000B0420000}"/>
    <cellStyle name="Input [yellow] 4 20 2 3" xfId="23815" xr:uid="{00000000-0005-0000-0000-0000B1420000}"/>
    <cellStyle name="Input [yellow] 4 20 2 4" xfId="23816" xr:uid="{00000000-0005-0000-0000-0000B2420000}"/>
    <cellStyle name="Input [yellow] 4 20 2 5" xfId="23817" xr:uid="{00000000-0005-0000-0000-0000B3420000}"/>
    <cellStyle name="Input [yellow] 4 20 2 6" xfId="23818" xr:uid="{00000000-0005-0000-0000-0000B4420000}"/>
    <cellStyle name="Input [yellow] 4 20 3" xfId="23819" xr:uid="{00000000-0005-0000-0000-0000B5420000}"/>
    <cellStyle name="Input [yellow] 4 20 4" xfId="23820" xr:uid="{00000000-0005-0000-0000-0000B6420000}"/>
    <cellStyle name="Input [yellow] 4 20 5" xfId="23821" xr:uid="{00000000-0005-0000-0000-0000B7420000}"/>
    <cellStyle name="Input [yellow] 4 20 6" xfId="23822" xr:uid="{00000000-0005-0000-0000-0000B8420000}"/>
    <cellStyle name="Input [yellow] 4 20 7" xfId="23823" xr:uid="{00000000-0005-0000-0000-0000B9420000}"/>
    <cellStyle name="Input [yellow] 4 21" xfId="1241" xr:uid="{00000000-0005-0000-0000-0000BA420000}"/>
    <cellStyle name="Input [yellow] 4 21 2" xfId="11644" xr:uid="{00000000-0005-0000-0000-0000BB420000}"/>
    <cellStyle name="Input [yellow] 4 21 2 2" xfId="23824" xr:uid="{00000000-0005-0000-0000-0000BC420000}"/>
    <cellStyle name="Input [yellow] 4 21 2 3" xfId="23825" xr:uid="{00000000-0005-0000-0000-0000BD420000}"/>
    <cellStyle name="Input [yellow] 4 21 2 4" xfId="23826" xr:uid="{00000000-0005-0000-0000-0000BE420000}"/>
    <cellStyle name="Input [yellow] 4 21 2 5" xfId="23827" xr:uid="{00000000-0005-0000-0000-0000BF420000}"/>
    <cellStyle name="Input [yellow] 4 21 2 6" xfId="23828" xr:uid="{00000000-0005-0000-0000-0000C0420000}"/>
    <cellStyle name="Input [yellow] 4 21 3" xfId="23829" xr:uid="{00000000-0005-0000-0000-0000C1420000}"/>
    <cellStyle name="Input [yellow] 4 21 4" xfId="23830" xr:uid="{00000000-0005-0000-0000-0000C2420000}"/>
    <cellStyle name="Input [yellow] 4 21 5" xfId="23831" xr:uid="{00000000-0005-0000-0000-0000C3420000}"/>
    <cellStyle name="Input [yellow] 4 21 6" xfId="23832" xr:uid="{00000000-0005-0000-0000-0000C4420000}"/>
    <cellStyle name="Input [yellow] 4 21 7" xfId="23833" xr:uid="{00000000-0005-0000-0000-0000C5420000}"/>
    <cellStyle name="Input [yellow] 4 22" xfId="1242" xr:uid="{00000000-0005-0000-0000-0000C6420000}"/>
    <cellStyle name="Input [yellow] 4 22 2" xfId="11727" xr:uid="{00000000-0005-0000-0000-0000C7420000}"/>
    <cellStyle name="Input [yellow] 4 22 2 2" xfId="23834" xr:uid="{00000000-0005-0000-0000-0000C8420000}"/>
    <cellStyle name="Input [yellow] 4 22 2 3" xfId="23835" xr:uid="{00000000-0005-0000-0000-0000C9420000}"/>
    <cellStyle name="Input [yellow] 4 22 2 4" xfId="23836" xr:uid="{00000000-0005-0000-0000-0000CA420000}"/>
    <cellStyle name="Input [yellow] 4 22 2 5" xfId="23837" xr:uid="{00000000-0005-0000-0000-0000CB420000}"/>
    <cellStyle name="Input [yellow] 4 22 2 6" xfId="23838" xr:uid="{00000000-0005-0000-0000-0000CC420000}"/>
    <cellStyle name="Input [yellow] 4 22 3" xfId="23839" xr:uid="{00000000-0005-0000-0000-0000CD420000}"/>
    <cellStyle name="Input [yellow] 4 22 4" xfId="23840" xr:uid="{00000000-0005-0000-0000-0000CE420000}"/>
    <cellStyle name="Input [yellow] 4 22 5" xfId="23841" xr:uid="{00000000-0005-0000-0000-0000CF420000}"/>
    <cellStyle name="Input [yellow] 4 22 6" xfId="23842" xr:uid="{00000000-0005-0000-0000-0000D0420000}"/>
    <cellStyle name="Input [yellow] 4 22 7" xfId="23843" xr:uid="{00000000-0005-0000-0000-0000D1420000}"/>
    <cellStyle name="Input [yellow] 4 23" xfId="1243" xr:uid="{00000000-0005-0000-0000-0000D2420000}"/>
    <cellStyle name="Input [yellow] 4 23 2" xfId="11809" xr:uid="{00000000-0005-0000-0000-0000D3420000}"/>
    <cellStyle name="Input [yellow] 4 23 2 2" xfId="23844" xr:uid="{00000000-0005-0000-0000-0000D4420000}"/>
    <cellStyle name="Input [yellow] 4 23 2 3" xfId="23845" xr:uid="{00000000-0005-0000-0000-0000D5420000}"/>
    <cellStyle name="Input [yellow] 4 23 2 4" xfId="23846" xr:uid="{00000000-0005-0000-0000-0000D6420000}"/>
    <cellStyle name="Input [yellow] 4 23 2 5" xfId="23847" xr:uid="{00000000-0005-0000-0000-0000D7420000}"/>
    <cellStyle name="Input [yellow] 4 23 2 6" xfId="23848" xr:uid="{00000000-0005-0000-0000-0000D8420000}"/>
    <cellStyle name="Input [yellow] 4 23 3" xfId="23849" xr:uid="{00000000-0005-0000-0000-0000D9420000}"/>
    <cellStyle name="Input [yellow] 4 23 4" xfId="23850" xr:uid="{00000000-0005-0000-0000-0000DA420000}"/>
    <cellStyle name="Input [yellow] 4 23 5" xfId="23851" xr:uid="{00000000-0005-0000-0000-0000DB420000}"/>
    <cellStyle name="Input [yellow] 4 23 6" xfId="23852" xr:uid="{00000000-0005-0000-0000-0000DC420000}"/>
    <cellStyle name="Input [yellow] 4 23 7" xfId="23853" xr:uid="{00000000-0005-0000-0000-0000DD420000}"/>
    <cellStyle name="Input [yellow] 4 24" xfId="1244" xr:uid="{00000000-0005-0000-0000-0000DE420000}"/>
    <cellStyle name="Input [yellow] 4 24 2" xfId="11893" xr:uid="{00000000-0005-0000-0000-0000DF420000}"/>
    <cellStyle name="Input [yellow] 4 24 2 2" xfId="23854" xr:uid="{00000000-0005-0000-0000-0000E0420000}"/>
    <cellStyle name="Input [yellow] 4 24 2 3" xfId="23855" xr:uid="{00000000-0005-0000-0000-0000E1420000}"/>
    <cellStyle name="Input [yellow] 4 24 2 4" xfId="23856" xr:uid="{00000000-0005-0000-0000-0000E2420000}"/>
    <cellStyle name="Input [yellow] 4 24 2 5" xfId="23857" xr:uid="{00000000-0005-0000-0000-0000E3420000}"/>
    <cellStyle name="Input [yellow] 4 24 2 6" xfId="23858" xr:uid="{00000000-0005-0000-0000-0000E4420000}"/>
    <cellStyle name="Input [yellow] 4 24 3" xfId="23859" xr:uid="{00000000-0005-0000-0000-0000E5420000}"/>
    <cellStyle name="Input [yellow] 4 24 4" xfId="23860" xr:uid="{00000000-0005-0000-0000-0000E6420000}"/>
    <cellStyle name="Input [yellow] 4 24 5" xfId="23861" xr:uid="{00000000-0005-0000-0000-0000E7420000}"/>
    <cellStyle name="Input [yellow] 4 24 6" xfId="23862" xr:uid="{00000000-0005-0000-0000-0000E8420000}"/>
    <cellStyle name="Input [yellow] 4 24 7" xfId="23863" xr:uid="{00000000-0005-0000-0000-0000E9420000}"/>
    <cellStyle name="Input [yellow] 4 25" xfId="1245" xr:uid="{00000000-0005-0000-0000-0000EA420000}"/>
    <cellStyle name="Input [yellow] 4 25 2" xfId="11977" xr:uid="{00000000-0005-0000-0000-0000EB420000}"/>
    <cellStyle name="Input [yellow] 4 25 2 2" xfId="23864" xr:uid="{00000000-0005-0000-0000-0000EC420000}"/>
    <cellStyle name="Input [yellow] 4 25 2 3" xfId="23865" xr:uid="{00000000-0005-0000-0000-0000ED420000}"/>
    <cellStyle name="Input [yellow] 4 25 2 4" xfId="23866" xr:uid="{00000000-0005-0000-0000-0000EE420000}"/>
    <cellStyle name="Input [yellow] 4 25 2 5" xfId="23867" xr:uid="{00000000-0005-0000-0000-0000EF420000}"/>
    <cellStyle name="Input [yellow] 4 25 2 6" xfId="23868" xr:uid="{00000000-0005-0000-0000-0000F0420000}"/>
    <cellStyle name="Input [yellow] 4 25 3" xfId="23869" xr:uid="{00000000-0005-0000-0000-0000F1420000}"/>
    <cellStyle name="Input [yellow] 4 25 4" xfId="23870" xr:uid="{00000000-0005-0000-0000-0000F2420000}"/>
    <cellStyle name="Input [yellow] 4 25 5" xfId="23871" xr:uid="{00000000-0005-0000-0000-0000F3420000}"/>
    <cellStyle name="Input [yellow] 4 25 6" xfId="23872" xr:uid="{00000000-0005-0000-0000-0000F4420000}"/>
    <cellStyle name="Input [yellow] 4 25 7" xfId="23873" xr:uid="{00000000-0005-0000-0000-0000F5420000}"/>
    <cellStyle name="Input [yellow] 4 26" xfId="1246" xr:uid="{00000000-0005-0000-0000-0000F6420000}"/>
    <cellStyle name="Input [yellow] 4 26 2" xfId="12060" xr:uid="{00000000-0005-0000-0000-0000F7420000}"/>
    <cellStyle name="Input [yellow] 4 26 2 2" xfId="23874" xr:uid="{00000000-0005-0000-0000-0000F8420000}"/>
    <cellStyle name="Input [yellow] 4 26 2 3" xfId="23875" xr:uid="{00000000-0005-0000-0000-0000F9420000}"/>
    <cellStyle name="Input [yellow] 4 26 2 4" xfId="23876" xr:uid="{00000000-0005-0000-0000-0000FA420000}"/>
    <cellStyle name="Input [yellow] 4 26 2 5" xfId="23877" xr:uid="{00000000-0005-0000-0000-0000FB420000}"/>
    <cellStyle name="Input [yellow] 4 26 2 6" xfId="23878" xr:uid="{00000000-0005-0000-0000-0000FC420000}"/>
    <cellStyle name="Input [yellow] 4 26 3" xfId="23879" xr:uid="{00000000-0005-0000-0000-0000FD420000}"/>
    <cellStyle name="Input [yellow] 4 26 4" xfId="23880" xr:uid="{00000000-0005-0000-0000-0000FE420000}"/>
    <cellStyle name="Input [yellow] 4 26 5" xfId="23881" xr:uid="{00000000-0005-0000-0000-0000FF420000}"/>
    <cellStyle name="Input [yellow] 4 26 6" xfId="23882" xr:uid="{00000000-0005-0000-0000-000000430000}"/>
    <cellStyle name="Input [yellow] 4 26 7" xfId="23883" xr:uid="{00000000-0005-0000-0000-000001430000}"/>
    <cellStyle name="Input [yellow] 4 27" xfId="1247" xr:uid="{00000000-0005-0000-0000-000002430000}"/>
    <cellStyle name="Input [yellow] 4 27 2" xfId="12143" xr:uid="{00000000-0005-0000-0000-000003430000}"/>
    <cellStyle name="Input [yellow] 4 27 2 2" xfId="23884" xr:uid="{00000000-0005-0000-0000-000004430000}"/>
    <cellStyle name="Input [yellow] 4 27 2 3" xfId="23885" xr:uid="{00000000-0005-0000-0000-000005430000}"/>
    <cellStyle name="Input [yellow] 4 27 2 4" xfId="23886" xr:uid="{00000000-0005-0000-0000-000006430000}"/>
    <cellStyle name="Input [yellow] 4 27 2 5" xfId="23887" xr:uid="{00000000-0005-0000-0000-000007430000}"/>
    <cellStyle name="Input [yellow] 4 27 2 6" xfId="23888" xr:uid="{00000000-0005-0000-0000-000008430000}"/>
    <cellStyle name="Input [yellow] 4 27 3" xfId="23889" xr:uid="{00000000-0005-0000-0000-000009430000}"/>
    <cellStyle name="Input [yellow] 4 27 4" xfId="23890" xr:uid="{00000000-0005-0000-0000-00000A430000}"/>
    <cellStyle name="Input [yellow] 4 27 5" xfId="23891" xr:uid="{00000000-0005-0000-0000-00000B430000}"/>
    <cellStyle name="Input [yellow] 4 27 6" xfId="23892" xr:uid="{00000000-0005-0000-0000-00000C430000}"/>
    <cellStyle name="Input [yellow] 4 27 7" xfId="23893" xr:uid="{00000000-0005-0000-0000-00000D430000}"/>
    <cellStyle name="Input [yellow] 4 28" xfId="1248" xr:uid="{00000000-0005-0000-0000-00000E430000}"/>
    <cellStyle name="Input [yellow] 4 28 2" xfId="12222" xr:uid="{00000000-0005-0000-0000-00000F430000}"/>
    <cellStyle name="Input [yellow] 4 28 2 2" xfId="23894" xr:uid="{00000000-0005-0000-0000-000010430000}"/>
    <cellStyle name="Input [yellow] 4 28 2 3" xfId="23895" xr:uid="{00000000-0005-0000-0000-000011430000}"/>
    <cellStyle name="Input [yellow] 4 28 2 4" xfId="23896" xr:uid="{00000000-0005-0000-0000-000012430000}"/>
    <cellStyle name="Input [yellow] 4 28 2 5" xfId="23897" xr:uid="{00000000-0005-0000-0000-000013430000}"/>
    <cellStyle name="Input [yellow] 4 28 2 6" xfId="23898" xr:uid="{00000000-0005-0000-0000-000014430000}"/>
    <cellStyle name="Input [yellow] 4 28 3" xfId="23899" xr:uid="{00000000-0005-0000-0000-000015430000}"/>
    <cellStyle name="Input [yellow] 4 28 4" xfId="23900" xr:uid="{00000000-0005-0000-0000-000016430000}"/>
    <cellStyle name="Input [yellow] 4 28 5" xfId="23901" xr:uid="{00000000-0005-0000-0000-000017430000}"/>
    <cellStyle name="Input [yellow] 4 28 6" xfId="23902" xr:uid="{00000000-0005-0000-0000-000018430000}"/>
    <cellStyle name="Input [yellow] 4 28 7" xfId="23903" xr:uid="{00000000-0005-0000-0000-000019430000}"/>
    <cellStyle name="Input [yellow] 4 29" xfId="1249" xr:uid="{00000000-0005-0000-0000-00001A430000}"/>
    <cellStyle name="Input [yellow] 4 29 2" xfId="12301" xr:uid="{00000000-0005-0000-0000-00001B430000}"/>
    <cellStyle name="Input [yellow] 4 29 2 2" xfId="23904" xr:uid="{00000000-0005-0000-0000-00001C430000}"/>
    <cellStyle name="Input [yellow] 4 29 2 3" xfId="23905" xr:uid="{00000000-0005-0000-0000-00001D430000}"/>
    <cellStyle name="Input [yellow] 4 29 2 4" xfId="23906" xr:uid="{00000000-0005-0000-0000-00001E430000}"/>
    <cellStyle name="Input [yellow] 4 29 2 5" xfId="23907" xr:uid="{00000000-0005-0000-0000-00001F430000}"/>
    <cellStyle name="Input [yellow] 4 29 2 6" xfId="23908" xr:uid="{00000000-0005-0000-0000-000020430000}"/>
    <cellStyle name="Input [yellow] 4 29 3" xfId="23909" xr:uid="{00000000-0005-0000-0000-000021430000}"/>
    <cellStyle name="Input [yellow] 4 29 4" xfId="23910" xr:uid="{00000000-0005-0000-0000-000022430000}"/>
    <cellStyle name="Input [yellow] 4 29 5" xfId="23911" xr:uid="{00000000-0005-0000-0000-000023430000}"/>
    <cellStyle name="Input [yellow] 4 29 6" xfId="23912" xr:uid="{00000000-0005-0000-0000-000024430000}"/>
    <cellStyle name="Input [yellow] 4 29 7" xfId="23913" xr:uid="{00000000-0005-0000-0000-000025430000}"/>
    <cellStyle name="Input [yellow] 4 3" xfId="1250" xr:uid="{00000000-0005-0000-0000-000026430000}"/>
    <cellStyle name="Input [yellow] 4 3 2" xfId="10067" xr:uid="{00000000-0005-0000-0000-000027430000}"/>
    <cellStyle name="Input [yellow] 4 3 2 2" xfId="23914" xr:uid="{00000000-0005-0000-0000-000028430000}"/>
    <cellStyle name="Input [yellow] 4 3 2 3" xfId="23915" xr:uid="{00000000-0005-0000-0000-000029430000}"/>
    <cellStyle name="Input [yellow] 4 3 2 4" xfId="23916" xr:uid="{00000000-0005-0000-0000-00002A430000}"/>
    <cellStyle name="Input [yellow] 4 3 2 5" xfId="23917" xr:uid="{00000000-0005-0000-0000-00002B430000}"/>
    <cellStyle name="Input [yellow] 4 3 2 6" xfId="23918" xr:uid="{00000000-0005-0000-0000-00002C430000}"/>
    <cellStyle name="Input [yellow] 4 3 3" xfId="23919" xr:uid="{00000000-0005-0000-0000-00002D430000}"/>
    <cellStyle name="Input [yellow] 4 3 4" xfId="23920" xr:uid="{00000000-0005-0000-0000-00002E430000}"/>
    <cellStyle name="Input [yellow] 4 3 5" xfId="23921" xr:uid="{00000000-0005-0000-0000-00002F430000}"/>
    <cellStyle name="Input [yellow] 4 3 6" xfId="23922" xr:uid="{00000000-0005-0000-0000-000030430000}"/>
    <cellStyle name="Input [yellow] 4 3 7" xfId="23923" xr:uid="{00000000-0005-0000-0000-000031430000}"/>
    <cellStyle name="Input [yellow] 4 30" xfId="1251" xr:uid="{00000000-0005-0000-0000-000032430000}"/>
    <cellStyle name="Input [yellow] 4 30 2" xfId="12380" xr:uid="{00000000-0005-0000-0000-000033430000}"/>
    <cellStyle name="Input [yellow] 4 30 2 2" xfId="23924" xr:uid="{00000000-0005-0000-0000-000034430000}"/>
    <cellStyle name="Input [yellow] 4 30 2 3" xfId="23925" xr:uid="{00000000-0005-0000-0000-000035430000}"/>
    <cellStyle name="Input [yellow] 4 30 2 4" xfId="23926" xr:uid="{00000000-0005-0000-0000-000036430000}"/>
    <cellStyle name="Input [yellow] 4 30 2 5" xfId="23927" xr:uid="{00000000-0005-0000-0000-000037430000}"/>
    <cellStyle name="Input [yellow] 4 30 2 6" xfId="23928" xr:uid="{00000000-0005-0000-0000-000038430000}"/>
    <cellStyle name="Input [yellow] 4 30 3" xfId="23929" xr:uid="{00000000-0005-0000-0000-000039430000}"/>
    <cellStyle name="Input [yellow] 4 30 4" xfId="23930" xr:uid="{00000000-0005-0000-0000-00003A430000}"/>
    <cellStyle name="Input [yellow] 4 30 5" xfId="23931" xr:uid="{00000000-0005-0000-0000-00003B430000}"/>
    <cellStyle name="Input [yellow] 4 30 6" xfId="23932" xr:uid="{00000000-0005-0000-0000-00003C430000}"/>
    <cellStyle name="Input [yellow] 4 30 7" xfId="23933" xr:uid="{00000000-0005-0000-0000-00003D430000}"/>
    <cellStyle name="Input [yellow] 4 31" xfId="1252" xr:uid="{00000000-0005-0000-0000-00003E430000}"/>
    <cellStyle name="Input [yellow] 4 31 2" xfId="12459" xr:uid="{00000000-0005-0000-0000-00003F430000}"/>
    <cellStyle name="Input [yellow] 4 31 2 2" xfId="23934" xr:uid="{00000000-0005-0000-0000-000040430000}"/>
    <cellStyle name="Input [yellow] 4 31 2 3" xfId="23935" xr:uid="{00000000-0005-0000-0000-000041430000}"/>
    <cellStyle name="Input [yellow] 4 31 2 4" xfId="23936" xr:uid="{00000000-0005-0000-0000-000042430000}"/>
    <cellStyle name="Input [yellow] 4 31 2 5" xfId="23937" xr:uid="{00000000-0005-0000-0000-000043430000}"/>
    <cellStyle name="Input [yellow] 4 31 2 6" xfId="23938" xr:uid="{00000000-0005-0000-0000-000044430000}"/>
    <cellStyle name="Input [yellow] 4 31 3" xfId="23939" xr:uid="{00000000-0005-0000-0000-000045430000}"/>
    <cellStyle name="Input [yellow] 4 31 4" xfId="23940" xr:uid="{00000000-0005-0000-0000-000046430000}"/>
    <cellStyle name="Input [yellow] 4 31 5" xfId="23941" xr:uid="{00000000-0005-0000-0000-000047430000}"/>
    <cellStyle name="Input [yellow] 4 31 6" xfId="23942" xr:uid="{00000000-0005-0000-0000-000048430000}"/>
    <cellStyle name="Input [yellow] 4 31 7" xfId="23943" xr:uid="{00000000-0005-0000-0000-000049430000}"/>
    <cellStyle name="Input [yellow] 4 32" xfId="1253" xr:uid="{00000000-0005-0000-0000-00004A430000}"/>
    <cellStyle name="Input [yellow] 4 32 2" xfId="12538" xr:uid="{00000000-0005-0000-0000-00004B430000}"/>
    <cellStyle name="Input [yellow] 4 32 2 2" xfId="23944" xr:uid="{00000000-0005-0000-0000-00004C430000}"/>
    <cellStyle name="Input [yellow] 4 32 2 3" xfId="23945" xr:uid="{00000000-0005-0000-0000-00004D430000}"/>
    <cellStyle name="Input [yellow] 4 32 2 4" xfId="23946" xr:uid="{00000000-0005-0000-0000-00004E430000}"/>
    <cellStyle name="Input [yellow] 4 32 2 5" xfId="23947" xr:uid="{00000000-0005-0000-0000-00004F430000}"/>
    <cellStyle name="Input [yellow] 4 32 2 6" xfId="23948" xr:uid="{00000000-0005-0000-0000-000050430000}"/>
    <cellStyle name="Input [yellow] 4 32 3" xfId="23949" xr:uid="{00000000-0005-0000-0000-000051430000}"/>
    <cellStyle name="Input [yellow] 4 32 4" xfId="23950" xr:uid="{00000000-0005-0000-0000-000052430000}"/>
    <cellStyle name="Input [yellow] 4 32 5" xfId="23951" xr:uid="{00000000-0005-0000-0000-000053430000}"/>
    <cellStyle name="Input [yellow] 4 32 6" xfId="23952" xr:uid="{00000000-0005-0000-0000-000054430000}"/>
    <cellStyle name="Input [yellow] 4 32 7" xfId="23953" xr:uid="{00000000-0005-0000-0000-000055430000}"/>
    <cellStyle name="Input [yellow] 4 33" xfId="1254" xr:uid="{00000000-0005-0000-0000-000056430000}"/>
    <cellStyle name="Input [yellow] 4 33 2" xfId="12617" xr:uid="{00000000-0005-0000-0000-000057430000}"/>
    <cellStyle name="Input [yellow] 4 33 2 2" xfId="23954" xr:uid="{00000000-0005-0000-0000-000058430000}"/>
    <cellStyle name="Input [yellow] 4 33 2 3" xfId="23955" xr:uid="{00000000-0005-0000-0000-000059430000}"/>
    <cellStyle name="Input [yellow] 4 33 2 4" xfId="23956" xr:uid="{00000000-0005-0000-0000-00005A430000}"/>
    <cellStyle name="Input [yellow] 4 33 2 5" xfId="23957" xr:uid="{00000000-0005-0000-0000-00005B430000}"/>
    <cellStyle name="Input [yellow] 4 33 2 6" xfId="23958" xr:uid="{00000000-0005-0000-0000-00005C430000}"/>
    <cellStyle name="Input [yellow] 4 33 3" xfId="23959" xr:uid="{00000000-0005-0000-0000-00005D430000}"/>
    <cellStyle name="Input [yellow] 4 33 4" xfId="23960" xr:uid="{00000000-0005-0000-0000-00005E430000}"/>
    <cellStyle name="Input [yellow] 4 33 5" xfId="23961" xr:uid="{00000000-0005-0000-0000-00005F430000}"/>
    <cellStyle name="Input [yellow] 4 33 6" xfId="23962" xr:uid="{00000000-0005-0000-0000-000060430000}"/>
    <cellStyle name="Input [yellow] 4 33 7" xfId="23963" xr:uid="{00000000-0005-0000-0000-000061430000}"/>
    <cellStyle name="Input [yellow] 4 34" xfId="1255" xr:uid="{00000000-0005-0000-0000-000062430000}"/>
    <cellStyle name="Input [yellow] 4 34 2" xfId="12701" xr:uid="{00000000-0005-0000-0000-000063430000}"/>
    <cellStyle name="Input [yellow] 4 34 2 2" xfId="23964" xr:uid="{00000000-0005-0000-0000-000064430000}"/>
    <cellStyle name="Input [yellow] 4 34 2 3" xfId="23965" xr:uid="{00000000-0005-0000-0000-000065430000}"/>
    <cellStyle name="Input [yellow] 4 34 2 4" xfId="23966" xr:uid="{00000000-0005-0000-0000-000066430000}"/>
    <cellStyle name="Input [yellow] 4 34 2 5" xfId="23967" xr:uid="{00000000-0005-0000-0000-000067430000}"/>
    <cellStyle name="Input [yellow] 4 34 2 6" xfId="23968" xr:uid="{00000000-0005-0000-0000-000068430000}"/>
    <cellStyle name="Input [yellow] 4 34 3" xfId="23969" xr:uid="{00000000-0005-0000-0000-000069430000}"/>
    <cellStyle name="Input [yellow] 4 34 4" xfId="23970" xr:uid="{00000000-0005-0000-0000-00006A430000}"/>
    <cellStyle name="Input [yellow] 4 34 5" xfId="23971" xr:uid="{00000000-0005-0000-0000-00006B430000}"/>
    <cellStyle name="Input [yellow] 4 34 6" xfId="23972" xr:uid="{00000000-0005-0000-0000-00006C430000}"/>
    <cellStyle name="Input [yellow] 4 34 7" xfId="23973" xr:uid="{00000000-0005-0000-0000-00006D430000}"/>
    <cellStyle name="Input [yellow] 4 35" xfId="9765" xr:uid="{00000000-0005-0000-0000-00006E430000}"/>
    <cellStyle name="Input [yellow] 4 35 2" xfId="23974" xr:uid="{00000000-0005-0000-0000-00006F430000}"/>
    <cellStyle name="Input [yellow] 4 35 3" xfId="23975" xr:uid="{00000000-0005-0000-0000-000070430000}"/>
    <cellStyle name="Input [yellow] 4 35 4" xfId="23976" xr:uid="{00000000-0005-0000-0000-000071430000}"/>
    <cellStyle name="Input [yellow] 4 35 5" xfId="23977" xr:uid="{00000000-0005-0000-0000-000072430000}"/>
    <cellStyle name="Input [yellow] 4 35 6" xfId="23978" xr:uid="{00000000-0005-0000-0000-000073430000}"/>
    <cellStyle name="Input [yellow] 4 36" xfId="23979" xr:uid="{00000000-0005-0000-0000-000074430000}"/>
    <cellStyle name="Input [yellow] 4 37" xfId="23980" xr:uid="{00000000-0005-0000-0000-000075430000}"/>
    <cellStyle name="Input [yellow] 4 38" xfId="23981" xr:uid="{00000000-0005-0000-0000-000076430000}"/>
    <cellStyle name="Input [yellow] 4 39" xfId="23982" xr:uid="{00000000-0005-0000-0000-000077430000}"/>
    <cellStyle name="Input [yellow] 4 4" xfId="1256" xr:uid="{00000000-0005-0000-0000-000078430000}"/>
    <cellStyle name="Input [yellow] 4 4 2" xfId="10158" xr:uid="{00000000-0005-0000-0000-000079430000}"/>
    <cellStyle name="Input [yellow] 4 4 2 2" xfId="23983" xr:uid="{00000000-0005-0000-0000-00007A430000}"/>
    <cellStyle name="Input [yellow] 4 4 2 3" xfId="23984" xr:uid="{00000000-0005-0000-0000-00007B430000}"/>
    <cellStyle name="Input [yellow] 4 4 2 4" xfId="23985" xr:uid="{00000000-0005-0000-0000-00007C430000}"/>
    <cellStyle name="Input [yellow] 4 4 2 5" xfId="23986" xr:uid="{00000000-0005-0000-0000-00007D430000}"/>
    <cellStyle name="Input [yellow] 4 4 2 6" xfId="23987" xr:uid="{00000000-0005-0000-0000-00007E430000}"/>
    <cellStyle name="Input [yellow] 4 4 3" xfId="23988" xr:uid="{00000000-0005-0000-0000-00007F430000}"/>
    <cellStyle name="Input [yellow] 4 4 4" xfId="23989" xr:uid="{00000000-0005-0000-0000-000080430000}"/>
    <cellStyle name="Input [yellow] 4 4 5" xfId="23990" xr:uid="{00000000-0005-0000-0000-000081430000}"/>
    <cellStyle name="Input [yellow] 4 4 6" xfId="23991" xr:uid="{00000000-0005-0000-0000-000082430000}"/>
    <cellStyle name="Input [yellow] 4 4 7" xfId="23992" xr:uid="{00000000-0005-0000-0000-000083430000}"/>
    <cellStyle name="Input [yellow] 4 40" xfId="23993" xr:uid="{00000000-0005-0000-0000-000084430000}"/>
    <cellStyle name="Input [yellow] 4 5" xfId="1257" xr:uid="{00000000-0005-0000-0000-000085430000}"/>
    <cellStyle name="Input [yellow] 4 5 2" xfId="10246" xr:uid="{00000000-0005-0000-0000-000086430000}"/>
    <cellStyle name="Input [yellow] 4 5 2 2" xfId="23994" xr:uid="{00000000-0005-0000-0000-000087430000}"/>
    <cellStyle name="Input [yellow] 4 5 2 3" xfId="23995" xr:uid="{00000000-0005-0000-0000-000088430000}"/>
    <cellStyle name="Input [yellow] 4 5 2 4" xfId="23996" xr:uid="{00000000-0005-0000-0000-000089430000}"/>
    <cellStyle name="Input [yellow] 4 5 2 5" xfId="23997" xr:uid="{00000000-0005-0000-0000-00008A430000}"/>
    <cellStyle name="Input [yellow] 4 5 2 6" xfId="23998" xr:uid="{00000000-0005-0000-0000-00008B430000}"/>
    <cellStyle name="Input [yellow] 4 5 3" xfId="23999" xr:uid="{00000000-0005-0000-0000-00008C430000}"/>
    <cellStyle name="Input [yellow] 4 5 4" xfId="24000" xr:uid="{00000000-0005-0000-0000-00008D430000}"/>
    <cellStyle name="Input [yellow] 4 5 5" xfId="24001" xr:uid="{00000000-0005-0000-0000-00008E430000}"/>
    <cellStyle name="Input [yellow] 4 5 6" xfId="24002" xr:uid="{00000000-0005-0000-0000-00008F430000}"/>
    <cellStyle name="Input [yellow] 4 5 7" xfId="24003" xr:uid="{00000000-0005-0000-0000-000090430000}"/>
    <cellStyle name="Input [yellow] 4 6" xfId="1258" xr:uid="{00000000-0005-0000-0000-000091430000}"/>
    <cellStyle name="Input [yellow] 4 6 2" xfId="10331" xr:uid="{00000000-0005-0000-0000-000092430000}"/>
    <cellStyle name="Input [yellow] 4 6 2 2" xfId="24004" xr:uid="{00000000-0005-0000-0000-000093430000}"/>
    <cellStyle name="Input [yellow] 4 6 2 3" xfId="24005" xr:uid="{00000000-0005-0000-0000-000094430000}"/>
    <cellStyle name="Input [yellow] 4 6 2 4" xfId="24006" xr:uid="{00000000-0005-0000-0000-000095430000}"/>
    <cellStyle name="Input [yellow] 4 6 2 5" xfId="24007" xr:uid="{00000000-0005-0000-0000-000096430000}"/>
    <cellStyle name="Input [yellow] 4 6 2 6" xfId="24008" xr:uid="{00000000-0005-0000-0000-000097430000}"/>
    <cellStyle name="Input [yellow] 4 6 3" xfId="24009" xr:uid="{00000000-0005-0000-0000-000098430000}"/>
    <cellStyle name="Input [yellow] 4 6 4" xfId="24010" xr:uid="{00000000-0005-0000-0000-000099430000}"/>
    <cellStyle name="Input [yellow] 4 6 5" xfId="24011" xr:uid="{00000000-0005-0000-0000-00009A430000}"/>
    <cellStyle name="Input [yellow] 4 6 6" xfId="24012" xr:uid="{00000000-0005-0000-0000-00009B430000}"/>
    <cellStyle name="Input [yellow] 4 6 7" xfId="24013" xr:uid="{00000000-0005-0000-0000-00009C430000}"/>
    <cellStyle name="Input [yellow] 4 7" xfId="1259" xr:uid="{00000000-0005-0000-0000-00009D430000}"/>
    <cellStyle name="Input [yellow] 4 7 2" xfId="10418" xr:uid="{00000000-0005-0000-0000-00009E430000}"/>
    <cellStyle name="Input [yellow] 4 7 2 2" xfId="24014" xr:uid="{00000000-0005-0000-0000-00009F430000}"/>
    <cellStyle name="Input [yellow] 4 7 2 3" xfId="24015" xr:uid="{00000000-0005-0000-0000-0000A0430000}"/>
    <cellStyle name="Input [yellow] 4 7 2 4" xfId="24016" xr:uid="{00000000-0005-0000-0000-0000A1430000}"/>
    <cellStyle name="Input [yellow] 4 7 2 5" xfId="24017" xr:uid="{00000000-0005-0000-0000-0000A2430000}"/>
    <cellStyle name="Input [yellow] 4 7 2 6" xfId="24018" xr:uid="{00000000-0005-0000-0000-0000A3430000}"/>
    <cellStyle name="Input [yellow] 4 7 3" xfId="24019" xr:uid="{00000000-0005-0000-0000-0000A4430000}"/>
    <cellStyle name="Input [yellow] 4 7 4" xfId="24020" xr:uid="{00000000-0005-0000-0000-0000A5430000}"/>
    <cellStyle name="Input [yellow] 4 7 5" xfId="24021" xr:uid="{00000000-0005-0000-0000-0000A6430000}"/>
    <cellStyle name="Input [yellow] 4 7 6" xfId="24022" xr:uid="{00000000-0005-0000-0000-0000A7430000}"/>
    <cellStyle name="Input [yellow] 4 7 7" xfId="24023" xr:uid="{00000000-0005-0000-0000-0000A8430000}"/>
    <cellStyle name="Input [yellow] 4 8" xfId="1260" xr:uid="{00000000-0005-0000-0000-0000A9430000}"/>
    <cellStyle name="Input [yellow] 4 8 2" xfId="10507" xr:uid="{00000000-0005-0000-0000-0000AA430000}"/>
    <cellStyle name="Input [yellow] 4 8 2 2" xfId="24024" xr:uid="{00000000-0005-0000-0000-0000AB430000}"/>
    <cellStyle name="Input [yellow] 4 8 2 3" xfId="24025" xr:uid="{00000000-0005-0000-0000-0000AC430000}"/>
    <cellStyle name="Input [yellow] 4 8 2 4" xfId="24026" xr:uid="{00000000-0005-0000-0000-0000AD430000}"/>
    <cellStyle name="Input [yellow] 4 8 2 5" xfId="24027" xr:uid="{00000000-0005-0000-0000-0000AE430000}"/>
    <cellStyle name="Input [yellow] 4 8 2 6" xfId="24028" xr:uid="{00000000-0005-0000-0000-0000AF430000}"/>
    <cellStyle name="Input [yellow] 4 8 3" xfId="24029" xr:uid="{00000000-0005-0000-0000-0000B0430000}"/>
    <cellStyle name="Input [yellow] 4 8 4" xfId="24030" xr:uid="{00000000-0005-0000-0000-0000B1430000}"/>
    <cellStyle name="Input [yellow] 4 8 5" xfId="24031" xr:uid="{00000000-0005-0000-0000-0000B2430000}"/>
    <cellStyle name="Input [yellow] 4 8 6" xfId="24032" xr:uid="{00000000-0005-0000-0000-0000B3430000}"/>
    <cellStyle name="Input [yellow] 4 8 7" xfId="24033" xr:uid="{00000000-0005-0000-0000-0000B4430000}"/>
    <cellStyle name="Input [yellow] 4 9" xfId="1261" xr:uid="{00000000-0005-0000-0000-0000B5430000}"/>
    <cellStyle name="Input [yellow] 4 9 2" xfId="10589" xr:uid="{00000000-0005-0000-0000-0000B6430000}"/>
    <cellStyle name="Input [yellow] 4 9 2 2" xfId="24034" xr:uid="{00000000-0005-0000-0000-0000B7430000}"/>
    <cellStyle name="Input [yellow] 4 9 2 3" xfId="24035" xr:uid="{00000000-0005-0000-0000-0000B8430000}"/>
    <cellStyle name="Input [yellow] 4 9 2 4" xfId="24036" xr:uid="{00000000-0005-0000-0000-0000B9430000}"/>
    <cellStyle name="Input [yellow] 4 9 2 5" xfId="24037" xr:uid="{00000000-0005-0000-0000-0000BA430000}"/>
    <cellStyle name="Input [yellow] 4 9 2 6" xfId="24038" xr:uid="{00000000-0005-0000-0000-0000BB430000}"/>
    <cellStyle name="Input [yellow] 4 9 3" xfId="24039" xr:uid="{00000000-0005-0000-0000-0000BC430000}"/>
    <cellStyle name="Input [yellow] 4 9 4" xfId="24040" xr:uid="{00000000-0005-0000-0000-0000BD430000}"/>
    <cellStyle name="Input [yellow] 4 9 5" xfId="24041" xr:uid="{00000000-0005-0000-0000-0000BE430000}"/>
    <cellStyle name="Input [yellow] 4 9 6" xfId="24042" xr:uid="{00000000-0005-0000-0000-0000BF430000}"/>
    <cellStyle name="Input [yellow] 4 9 7" xfId="24043" xr:uid="{00000000-0005-0000-0000-0000C0430000}"/>
    <cellStyle name="Input [yellow] 5" xfId="1262" xr:uid="{00000000-0005-0000-0000-0000C1430000}"/>
    <cellStyle name="Input [yellow] 5 10" xfId="1263" xr:uid="{00000000-0005-0000-0000-0000C2430000}"/>
    <cellStyle name="Input [yellow] 5 10 2" xfId="10672" xr:uid="{00000000-0005-0000-0000-0000C3430000}"/>
    <cellStyle name="Input [yellow] 5 10 2 2" xfId="24044" xr:uid="{00000000-0005-0000-0000-0000C4430000}"/>
    <cellStyle name="Input [yellow] 5 10 2 3" xfId="24045" xr:uid="{00000000-0005-0000-0000-0000C5430000}"/>
    <cellStyle name="Input [yellow] 5 10 2 4" xfId="24046" xr:uid="{00000000-0005-0000-0000-0000C6430000}"/>
    <cellStyle name="Input [yellow] 5 10 2 5" xfId="24047" xr:uid="{00000000-0005-0000-0000-0000C7430000}"/>
    <cellStyle name="Input [yellow] 5 10 2 6" xfId="24048" xr:uid="{00000000-0005-0000-0000-0000C8430000}"/>
    <cellStyle name="Input [yellow] 5 10 3" xfId="24049" xr:uid="{00000000-0005-0000-0000-0000C9430000}"/>
    <cellStyle name="Input [yellow] 5 10 4" xfId="24050" xr:uid="{00000000-0005-0000-0000-0000CA430000}"/>
    <cellStyle name="Input [yellow] 5 10 5" xfId="24051" xr:uid="{00000000-0005-0000-0000-0000CB430000}"/>
    <cellStyle name="Input [yellow] 5 10 6" xfId="24052" xr:uid="{00000000-0005-0000-0000-0000CC430000}"/>
    <cellStyle name="Input [yellow] 5 10 7" xfId="24053" xr:uid="{00000000-0005-0000-0000-0000CD430000}"/>
    <cellStyle name="Input [yellow] 5 11" xfId="1264" xr:uid="{00000000-0005-0000-0000-0000CE430000}"/>
    <cellStyle name="Input [yellow] 5 11 2" xfId="10763" xr:uid="{00000000-0005-0000-0000-0000CF430000}"/>
    <cellStyle name="Input [yellow] 5 11 2 2" xfId="24054" xr:uid="{00000000-0005-0000-0000-0000D0430000}"/>
    <cellStyle name="Input [yellow] 5 11 2 3" xfId="24055" xr:uid="{00000000-0005-0000-0000-0000D1430000}"/>
    <cellStyle name="Input [yellow] 5 11 2 4" xfId="24056" xr:uid="{00000000-0005-0000-0000-0000D2430000}"/>
    <cellStyle name="Input [yellow] 5 11 2 5" xfId="24057" xr:uid="{00000000-0005-0000-0000-0000D3430000}"/>
    <cellStyle name="Input [yellow] 5 11 2 6" xfId="24058" xr:uid="{00000000-0005-0000-0000-0000D4430000}"/>
    <cellStyle name="Input [yellow] 5 11 3" xfId="24059" xr:uid="{00000000-0005-0000-0000-0000D5430000}"/>
    <cellStyle name="Input [yellow] 5 11 4" xfId="24060" xr:uid="{00000000-0005-0000-0000-0000D6430000}"/>
    <cellStyle name="Input [yellow] 5 11 5" xfId="24061" xr:uid="{00000000-0005-0000-0000-0000D7430000}"/>
    <cellStyle name="Input [yellow] 5 11 6" xfId="24062" xr:uid="{00000000-0005-0000-0000-0000D8430000}"/>
    <cellStyle name="Input [yellow] 5 11 7" xfId="24063" xr:uid="{00000000-0005-0000-0000-0000D9430000}"/>
    <cellStyle name="Input [yellow] 5 12" xfId="1265" xr:uid="{00000000-0005-0000-0000-0000DA430000}"/>
    <cellStyle name="Input [yellow] 5 12 2" xfId="10850" xr:uid="{00000000-0005-0000-0000-0000DB430000}"/>
    <cellStyle name="Input [yellow] 5 12 2 2" xfId="24064" xr:uid="{00000000-0005-0000-0000-0000DC430000}"/>
    <cellStyle name="Input [yellow] 5 12 2 3" xfId="24065" xr:uid="{00000000-0005-0000-0000-0000DD430000}"/>
    <cellStyle name="Input [yellow] 5 12 2 4" xfId="24066" xr:uid="{00000000-0005-0000-0000-0000DE430000}"/>
    <cellStyle name="Input [yellow] 5 12 2 5" xfId="24067" xr:uid="{00000000-0005-0000-0000-0000DF430000}"/>
    <cellStyle name="Input [yellow] 5 12 2 6" xfId="24068" xr:uid="{00000000-0005-0000-0000-0000E0430000}"/>
    <cellStyle name="Input [yellow] 5 12 3" xfId="24069" xr:uid="{00000000-0005-0000-0000-0000E1430000}"/>
    <cellStyle name="Input [yellow] 5 12 4" xfId="24070" xr:uid="{00000000-0005-0000-0000-0000E2430000}"/>
    <cellStyle name="Input [yellow] 5 12 5" xfId="24071" xr:uid="{00000000-0005-0000-0000-0000E3430000}"/>
    <cellStyle name="Input [yellow] 5 12 6" xfId="24072" xr:uid="{00000000-0005-0000-0000-0000E4430000}"/>
    <cellStyle name="Input [yellow] 5 12 7" xfId="24073" xr:uid="{00000000-0005-0000-0000-0000E5430000}"/>
    <cellStyle name="Input [yellow] 5 13" xfId="1266" xr:uid="{00000000-0005-0000-0000-0000E6430000}"/>
    <cellStyle name="Input [yellow] 5 13 2" xfId="10939" xr:uid="{00000000-0005-0000-0000-0000E7430000}"/>
    <cellStyle name="Input [yellow] 5 13 2 2" xfId="24074" xr:uid="{00000000-0005-0000-0000-0000E8430000}"/>
    <cellStyle name="Input [yellow] 5 13 2 3" xfId="24075" xr:uid="{00000000-0005-0000-0000-0000E9430000}"/>
    <cellStyle name="Input [yellow] 5 13 2 4" xfId="24076" xr:uid="{00000000-0005-0000-0000-0000EA430000}"/>
    <cellStyle name="Input [yellow] 5 13 2 5" xfId="24077" xr:uid="{00000000-0005-0000-0000-0000EB430000}"/>
    <cellStyle name="Input [yellow] 5 13 2 6" xfId="24078" xr:uid="{00000000-0005-0000-0000-0000EC430000}"/>
    <cellStyle name="Input [yellow] 5 13 3" xfId="24079" xr:uid="{00000000-0005-0000-0000-0000ED430000}"/>
    <cellStyle name="Input [yellow] 5 13 4" xfId="24080" xr:uid="{00000000-0005-0000-0000-0000EE430000}"/>
    <cellStyle name="Input [yellow] 5 13 5" xfId="24081" xr:uid="{00000000-0005-0000-0000-0000EF430000}"/>
    <cellStyle name="Input [yellow] 5 13 6" xfId="24082" xr:uid="{00000000-0005-0000-0000-0000F0430000}"/>
    <cellStyle name="Input [yellow] 5 13 7" xfId="24083" xr:uid="{00000000-0005-0000-0000-0000F1430000}"/>
    <cellStyle name="Input [yellow] 5 14" xfId="1267" xr:uid="{00000000-0005-0000-0000-0000F2430000}"/>
    <cellStyle name="Input [yellow] 5 14 2" xfId="11031" xr:uid="{00000000-0005-0000-0000-0000F3430000}"/>
    <cellStyle name="Input [yellow] 5 14 2 2" xfId="24084" xr:uid="{00000000-0005-0000-0000-0000F4430000}"/>
    <cellStyle name="Input [yellow] 5 14 2 3" xfId="24085" xr:uid="{00000000-0005-0000-0000-0000F5430000}"/>
    <cellStyle name="Input [yellow] 5 14 2 4" xfId="24086" xr:uid="{00000000-0005-0000-0000-0000F6430000}"/>
    <cellStyle name="Input [yellow] 5 14 2 5" xfId="24087" xr:uid="{00000000-0005-0000-0000-0000F7430000}"/>
    <cellStyle name="Input [yellow] 5 14 2 6" xfId="24088" xr:uid="{00000000-0005-0000-0000-0000F8430000}"/>
    <cellStyle name="Input [yellow] 5 14 3" xfId="24089" xr:uid="{00000000-0005-0000-0000-0000F9430000}"/>
    <cellStyle name="Input [yellow] 5 14 4" xfId="24090" xr:uid="{00000000-0005-0000-0000-0000FA430000}"/>
    <cellStyle name="Input [yellow] 5 14 5" xfId="24091" xr:uid="{00000000-0005-0000-0000-0000FB430000}"/>
    <cellStyle name="Input [yellow] 5 14 6" xfId="24092" xr:uid="{00000000-0005-0000-0000-0000FC430000}"/>
    <cellStyle name="Input [yellow] 5 14 7" xfId="24093" xr:uid="{00000000-0005-0000-0000-0000FD430000}"/>
    <cellStyle name="Input [yellow] 5 15" xfId="1268" xr:uid="{00000000-0005-0000-0000-0000FE430000}"/>
    <cellStyle name="Input [yellow] 5 15 2" xfId="11114" xr:uid="{00000000-0005-0000-0000-0000FF430000}"/>
    <cellStyle name="Input [yellow] 5 15 2 2" xfId="24094" xr:uid="{00000000-0005-0000-0000-000000440000}"/>
    <cellStyle name="Input [yellow] 5 15 2 3" xfId="24095" xr:uid="{00000000-0005-0000-0000-000001440000}"/>
    <cellStyle name="Input [yellow] 5 15 2 4" xfId="24096" xr:uid="{00000000-0005-0000-0000-000002440000}"/>
    <cellStyle name="Input [yellow] 5 15 2 5" xfId="24097" xr:uid="{00000000-0005-0000-0000-000003440000}"/>
    <cellStyle name="Input [yellow] 5 15 2 6" xfId="24098" xr:uid="{00000000-0005-0000-0000-000004440000}"/>
    <cellStyle name="Input [yellow] 5 15 3" xfId="24099" xr:uid="{00000000-0005-0000-0000-000005440000}"/>
    <cellStyle name="Input [yellow] 5 15 4" xfId="24100" xr:uid="{00000000-0005-0000-0000-000006440000}"/>
    <cellStyle name="Input [yellow] 5 15 5" xfId="24101" xr:uid="{00000000-0005-0000-0000-000007440000}"/>
    <cellStyle name="Input [yellow] 5 15 6" xfId="24102" xr:uid="{00000000-0005-0000-0000-000008440000}"/>
    <cellStyle name="Input [yellow] 5 15 7" xfId="24103" xr:uid="{00000000-0005-0000-0000-000009440000}"/>
    <cellStyle name="Input [yellow] 5 16" xfId="1269" xr:uid="{00000000-0005-0000-0000-00000A440000}"/>
    <cellStyle name="Input [yellow] 5 16 2" xfId="11203" xr:uid="{00000000-0005-0000-0000-00000B440000}"/>
    <cellStyle name="Input [yellow] 5 16 2 2" xfId="24104" xr:uid="{00000000-0005-0000-0000-00000C440000}"/>
    <cellStyle name="Input [yellow] 5 16 2 3" xfId="24105" xr:uid="{00000000-0005-0000-0000-00000D440000}"/>
    <cellStyle name="Input [yellow] 5 16 2 4" xfId="24106" xr:uid="{00000000-0005-0000-0000-00000E440000}"/>
    <cellStyle name="Input [yellow] 5 16 2 5" xfId="24107" xr:uid="{00000000-0005-0000-0000-00000F440000}"/>
    <cellStyle name="Input [yellow] 5 16 2 6" xfId="24108" xr:uid="{00000000-0005-0000-0000-000010440000}"/>
    <cellStyle name="Input [yellow] 5 16 3" xfId="24109" xr:uid="{00000000-0005-0000-0000-000011440000}"/>
    <cellStyle name="Input [yellow] 5 16 4" xfId="24110" xr:uid="{00000000-0005-0000-0000-000012440000}"/>
    <cellStyle name="Input [yellow] 5 16 5" xfId="24111" xr:uid="{00000000-0005-0000-0000-000013440000}"/>
    <cellStyle name="Input [yellow] 5 16 6" xfId="24112" xr:uid="{00000000-0005-0000-0000-000014440000}"/>
    <cellStyle name="Input [yellow] 5 16 7" xfId="24113" xr:uid="{00000000-0005-0000-0000-000015440000}"/>
    <cellStyle name="Input [yellow] 5 17" xfId="1270" xr:uid="{00000000-0005-0000-0000-000016440000}"/>
    <cellStyle name="Input [yellow] 5 17 2" xfId="11289" xr:uid="{00000000-0005-0000-0000-000017440000}"/>
    <cellStyle name="Input [yellow] 5 17 2 2" xfId="24114" xr:uid="{00000000-0005-0000-0000-000018440000}"/>
    <cellStyle name="Input [yellow] 5 17 2 3" xfId="24115" xr:uid="{00000000-0005-0000-0000-000019440000}"/>
    <cellStyle name="Input [yellow] 5 17 2 4" xfId="24116" xr:uid="{00000000-0005-0000-0000-00001A440000}"/>
    <cellStyle name="Input [yellow] 5 17 2 5" xfId="24117" xr:uid="{00000000-0005-0000-0000-00001B440000}"/>
    <cellStyle name="Input [yellow] 5 17 2 6" xfId="24118" xr:uid="{00000000-0005-0000-0000-00001C440000}"/>
    <cellStyle name="Input [yellow] 5 17 3" xfId="24119" xr:uid="{00000000-0005-0000-0000-00001D440000}"/>
    <cellStyle name="Input [yellow] 5 17 4" xfId="24120" xr:uid="{00000000-0005-0000-0000-00001E440000}"/>
    <cellStyle name="Input [yellow] 5 17 5" xfId="24121" xr:uid="{00000000-0005-0000-0000-00001F440000}"/>
    <cellStyle name="Input [yellow] 5 17 6" xfId="24122" xr:uid="{00000000-0005-0000-0000-000020440000}"/>
    <cellStyle name="Input [yellow] 5 17 7" xfId="24123" xr:uid="{00000000-0005-0000-0000-000021440000}"/>
    <cellStyle name="Input [yellow] 5 18" xfId="1271" xr:uid="{00000000-0005-0000-0000-000022440000}"/>
    <cellStyle name="Input [yellow] 5 18 2" xfId="11376" xr:uid="{00000000-0005-0000-0000-000023440000}"/>
    <cellStyle name="Input [yellow] 5 18 2 2" xfId="24124" xr:uid="{00000000-0005-0000-0000-000024440000}"/>
    <cellStyle name="Input [yellow] 5 18 2 3" xfId="24125" xr:uid="{00000000-0005-0000-0000-000025440000}"/>
    <cellStyle name="Input [yellow] 5 18 2 4" xfId="24126" xr:uid="{00000000-0005-0000-0000-000026440000}"/>
    <cellStyle name="Input [yellow] 5 18 2 5" xfId="24127" xr:uid="{00000000-0005-0000-0000-000027440000}"/>
    <cellStyle name="Input [yellow] 5 18 2 6" xfId="24128" xr:uid="{00000000-0005-0000-0000-000028440000}"/>
    <cellStyle name="Input [yellow] 5 18 3" xfId="24129" xr:uid="{00000000-0005-0000-0000-000029440000}"/>
    <cellStyle name="Input [yellow] 5 18 4" xfId="24130" xr:uid="{00000000-0005-0000-0000-00002A440000}"/>
    <cellStyle name="Input [yellow] 5 18 5" xfId="24131" xr:uid="{00000000-0005-0000-0000-00002B440000}"/>
    <cellStyle name="Input [yellow] 5 18 6" xfId="24132" xr:uid="{00000000-0005-0000-0000-00002C440000}"/>
    <cellStyle name="Input [yellow] 5 18 7" xfId="24133" xr:uid="{00000000-0005-0000-0000-00002D440000}"/>
    <cellStyle name="Input [yellow] 5 19" xfId="1272" xr:uid="{00000000-0005-0000-0000-00002E440000}"/>
    <cellStyle name="Input [yellow] 5 19 2" xfId="11463" xr:uid="{00000000-0005-0000-0000-00002F440000}"/>
    <cellStyle name="Input [yellow] 5 19 2 2" xfId="24134" xr:uid="{00000000-0005-0000-0000-000030440000}"/>
    <cellStyle name="Input [yellow] 5 19 2 3" xfId="24135" xr:uid="{00000000-0005-0000-0000-000031440000}"/>
    <cellStyle name="Input [yellow] 5 19 2 4" xfId="24136" xr:uid="{00000000-0005-0000-0000-000032440000}"/>
    <cellStyle name="Input [yellow] 5 19 2 5" xfId="24137" xr:uid="{00000000-0005-0000-0000-000033440000}"/>
    <cellStyle name="Input [yellow] 5 19 2 6" xfId="24138" xr:uid="{00000000-0005-0000-0000-000034440000}"/>
    <cellStyle name="Input [yellow] 5 19 3" xfId="24139" xr:uid="{00000000-0005-0000-0000-000035440000}"/>
    <cellStyle name="Input [yellow] 5 19 4" xfId="24140" xr:uid="{00000000-0005-0000-0000-000036440000}"/>
    <cellStyle name="Input [yellow] 5 19 5" xfId="24141" xr:uid="{00000000-0005-0000-0000-000037440000}"/>
    <cellStyle name="Input [yellow] 5 19 6" xfId="24142" xr:uid="{00000000-0005-0000-0000-000038440000}"/>
    <cellStyle name="Input [yellow] 5 19 7" xfId="24143" xr:uid="{00000000-0005-0000-0000-000039440000}"/>
    <cellStyle name="Input [yellow] 5 2" xfId="1273" xr:uid="{00000000-0005-0000-0000-00003A440000}"/>
    <cellStyle name="Input [yellow] 5 2 2" xfId="9969" xr:uid="{00000000-0005-0000-0000-00003B440000}"/>
    <cellStyle name="Input [yellow] 5 2 2 2" xfId="24144" xr:uid="{00000000-0005-0000-0000-00003C440000}"/>
    <cellStyle name="Input [yellow] 5 2 2 3" xfId="24145" xr:uid="{00000000-0005-0000-0000-00003D440000}"/>
    <cellStyle name="Input [yellow] 5 2 2 4" xfId="24146" xr:uid="{00000000-0005-0000-0000-00003E440000}"/>
    <cellStyle name="Input [yellow] 5 2 2 5" xfId="24147" xr:uid="{00000000-0005-0000-0000-00003F440000}"/>
    <cellStyle name="Input [yellow] 5 2 2 6" xfId="24148" xr:uid="{00000000-0005-0000-0000-000040440000}"/>
    <cellStyle name="Input [yellow] 5 2 3" xfId="24149" xr:uid="{00000000-0005-0000-0000-000041440000}"/>
    <cellStyle name="Input [yellow] 5 2 4" xfId="24150" xr:uid="{00000000-0005-0000-0000-000042440000}"/>
    <cellStyle name="Input [yellow] 5 2 5" xfId="24151" xr:uid="{00000000-0005-0000-0000-000043440000}"/>
    <cellStyle name="Input [yellow] 5 2 6" xfId="24152" xr:uid="{00000000-0005-0000-0000-000044440000}"/>
    <cellStyle name="Input [yellow] 5 2 7" xfId="24153" xr:uid="{00000000-0005-0000-0000-000045440000}"/>
    <cellStyle name="Input [yellow] 5 20" xfId="1274" xr:uid="{00000000-0005-0000-0000-000046440000}"/>
    <cellStyle name="Input [yellow] 5 20 2" xfId="11551" xr:uid="{00000000-0005-0000-0000-000047440000}"/>
    <cellStyle name="Input [yellow] 5 20 2 2" xfId="24154" xr:uid="{00000000-0005-0000-0000-000048440000}"/>
    <cellStyle name="Input [yellow] 5 20 2 3" xfId="24155" xr:uid="{00000000-0005-0000-0000-000049440000}"/>
    <cellStyle name="Input [yellow] 5 20 2 4" xfId="24156" xr:uid="{00000000-0005-0000-0000-00004A440000}"/>
    <cellStyle name="Input [yellow] 5 20 2 5" xfId="24157" xr:uid="{00000000-0005-0000-0000-00004B440000}"/>
    <cellStyle name="Input [yellow] 5 20 2 6" xfId="24158" xr:uid="{00000000-0005-0000-0000-00004C440000}"/>
    <cellStyle name="Input [yellow] 5 20 3" xfId="24159" xr:uid="{00000000-0005-0000-0000-00004D440000}"/>
    <cellStyle name="Input [yellow] 5 20 4" xfId="24160" xr:uid="{00000000-0005-0000-0000-00004E440000}"/>
    <cellStyle name="Input [yellow] 5 20 5" xfId="24161" xr:uid="{00000000-0005-0000-0000-00004F440000}"/>
    <cellStyle name="Input [yellow] 5 20 6" xfId="24162" xr:uid="{00000000-0005-0000-0000-000050440000}"/>
    <cellStyle name="Input [yellow] 5 20 7" xfId="24163" xr:uid="{00000000-0005-0000-0000-000051440000}"/>
    <cellStyle name="Input [yellow] 5 21" xfId="1275" xr:uid="{00000000-0005-0000-0000-000052440000}"/>
    <cellStyle name="Input [yellow] 5 21 2" xfId="11637" xr:uid="{00000000-0005-0000-0000-000053440000}"/>
    <cellStyle name="Input [yellow] 5 21 2 2" xfId="24164" xr:uid="{00000000-0005-0000-0000-000054440000}"/>
    <cellStyle name="Input [yellow] 5 21 2 3" xfId="24165" xr:uid="{00000000-0005-0000-0000-000055440000}"/>
    <cellStyle name="Input [yellow] 5 21 2 4" xfId="24166" xr:uid="{00000000-0005-0000-0000-000056440000}"/>
    <cellStyle name="Input [yellow] 5 21 2 5" xfId="24167" xr:uid="{00000000-0005-0000-0000-000057440000}"/>
    <cellStyle name="Input [yellow] 5 21 2 6" xfId="24168" xr:uid="{00000000-0005-0000-0000-000058440000}"/>
    <cellStyle name="Input [yellow] 5 21 3" xfId="24169" xr:uid="{00000000-0005-0000-0000-000059440000}"/>
    <cellStyle name="Input [yellow] 5 21 4" xfId="24170" xr:uid="{00000000-0005-0000-0000-00005A440000}"/>
    <cellStyle name="Input [yellow] 5 21 5" xfId="24171" xr:uid="{00000000-0005-0000-0000-00005B440000}"/>
    <cellStyle name="Input [yellow] 5 21 6" xfId="24172" xr:uid="{00000000-0005-0000-0000-00005C440000}"/>
    <cellStyle name="Input [yellow] 5 21 7" xfId="24173" xr:uid="{00000000-0005-0000-0000-00005D440000}"/>
    <cellStyle name="Input [yellow] 5 22" xfId="1276" xr:uid="{00000000-0005-0000-0000-00005E440000}"/>
    <cellStyle name="Input [yellow] 5 22 2" xfId="11720" xr:uid="{00000000-0005-0000-0000-00005F440000}"/>
    <cellStyle name="Input [yellow] 5 22 2 2" xfId="24174" xr:uid="{00000000-0005-0000-0000-000060440000}"/>
    <cellStyle name="Input [yellow] 5 22 2 3" xfId="24175" xr:uid="{00000000-0005-0000-0000-000061440000}"/>
    <cellStyle name="Input [yellow] 5 22 2 4" xfId="24176" xr:uid="{00000000-0005-0000-0000-000062440000}"/>
    <cellStyle name="Input [yellow] 5 22 2 5" xfId="24177" xr:uid="{00000000-0005-0000-0000-000063440000}"/>
    <cellStyle name="Input [yellow] 5 22 2 6" xfId="24178" xr:uid="{00000000-0005-0000-0000-000064440000}"/>
    <cellStyle name="Input [yellow] 5 22 3" xfId="24179" xr:uid="{00000000-0005-0000-0000-000065440000}"/>
    <cellStyle name="Input [yellow] 5 22 4" xfId="24180" xr:uid="{00000000-0005-0000-0000-000066440000}"/>
    <cellStyle name="Input [yellow] 5 22 5" xfId="24181" xr:uid="{00000000-0005-0000-0000-000067440000}"/>
    <cellStyle name="Input [yellow] 5 22 6" xfId="24182" xr:uid="{00000000-0005-0000-0000-000068440000}"/>
    <cellStyle name="Input [yellow] 5 22 7" xfId="24183" xr:uid="{00000000-0005-0000-0000-000069440000}"/>
    <cellStyle name="Input [yellow] 5 23" xfId="1277" xr:uid="{00000000-0005-0000-0000-00006A440000}"/>
    <cellStyle name="Input [yellow] 5 23 2" xfId="11802" xr:uid="{00000000-0005-0000-0000-00006B440000}"/>
    <cellStyle name="Input [yellow] 5 23 2 2" xfId="24184" xr:uid="{00000000-0005-0000-0000-00006C440000}"/>
    <cellStyle name="Input [yellow] 5 23 2 3" xfId="24185" xr:uid="{00000000-0005-0000-0000-00006D440000}"/>
    <cellStyle name="Input [yellow] 5 23 2 4" xfId="24186" xr:uid="{00000000-0005-0000-0000-00006E440000}"/>
    <cellStyle name="Input [yellow] 5 23 2 5" xfId="24187" xr:uid="{00000000-0005-0000-0000-00006F440000}"/>
    <cellStyle name="Input [yellow] 5 23 2 6" xfId="24188" xr:uid="{00000000-0005-0000-0000-000070440000}"/>
    <cellStyle name="Input [yellow] 5 23 3" xfId="24189" xr:uid="{00000000-0005-0000-0000-000071440000}"/>
    <cellStyle name="Input [yellow] 5 23 4" xfId="24190" xr:uid="{00000000-0005-0000-0000-000072440000}"/>
    <cellStyle name="Input [yellow] 5 23 5" xfId="24191" xr:uid="{00000000-0005-0000-0000-000073440000}"/>
    <cellStyle name="Input [yellow] 5 23 6" xfId="24192" xr:uid="{00000000-0005-0000-0000-000074440000}"/>
    <cellStyle name="Input [yellow] 5 23 7" xfId="24193" xr:uid="{00000000-0005-0000-0000-000075440000}"/>
    <cellStyle name="Input [yellow] 5 24" xfId="1278" xr:uid="{00000000-0005-0000-0000-000076440000}"/>
    <cellStyle name="Input [yellow] 5 24 2" xfId="11886" xr:uid="{00000000-0005-0000-0000-000077440000}"/>
    <cellStyle name="Input [yellow] 5 24 2 2" xfId="24194" xr:uid="{00000000-0005-0000-0000-000078440000}"/>
    <cellStyle name="Input [yellow] 5 24 2 3" xfId="24195" xr:uid="{00000000-0005-0000-0000-000079440000}"/>
    <cellStyle name="Input [yellow] 5 24 2 4" xfId="24196" xr:uid="{00000000-0005-0000-0000-00007A440000}"/>
    <cellStyle name="Input [yellow] 5 24 2 5" xfId="24197" xr:uid="{00000000-0005-0000-0000-00007B440000}"/>
    <cellStyle name="Input [yellow] 5 24 2 6" xfId="24198" xr:uid="{00000000-0005-0000-0000-00007C440000}"/>
    <cellStyle name="Input [yellow] 5 24 3" xfId="24199" xr:uid="{00000000-0005-0000-0000-00007D440000}"/>
    <cellStyle name="Input [yellow] 5 24 4" xfId="24200" xr:uid="{00000000-0005-0000-0000-00007E440000}"/>
    <cellStyle name="Input [yellow] 5 24 5" xfId="24201" xr:uid="{00000000-0005-0000-0000-00007F440000}"/>
    <cellStyle name="Input [yellow] 5 24 6" xfId="24202" xr:uid="{00000000-0005-0000-0000-000080440000}"/>
    <cellStyle name="Input [yellow] 5 24 7" xfId="24203" xr:uid="{00000000-0005-0000-0000-000081440000}"/>
    <cellStyle name="Input [yellow] 5 25" xfId="1279" xr:uid="{00000000-0005-0000-0000-000082440000}"/>
    <cellStyle name="Input [yellow] 5 25 2" xfId="11970" xr:uid="{00000000-0005-0000-0000-000083440000}"/>
    <cellStyle name="Input [yellow] 5 25 2 2" xfId="24204" xr:uid="{00000000-0005-0000-0000-000084440000}"/>
    <cellStyle name="Input [yellow] 5 25 2 3" xfId="24205" xr:uid="{00000000-0005-0000-0000-000085440000}"/>
    <cellStyle name="Input [yellow] 5 25 2 4" xfId="24206" xr:uid="{00000000-0005-0000-0000-000086440000}"/>
    <cellStyle name="Input [yellow] 5 25 2 5" xfId="24207" xr:uid="{00000000-0005-0000-0000-000087440000}"/>
    <cellStyle name="Input [yellow] 5 25 2 6" xfId="24208" xr:uid="{00000000-0005-0000-0000-000088440000}"/>
    <cellStyle name="Input [yellow] 5 25 3" xfId="24209" xr:uid="{00000000-0005-0000-0000-000089440000}"/>
    <cellStyle name="Input [yellow] 5 25 4" xfId="24210" xr:uid="{00000000-0005-0000-0000-00008A440000}"/>
    <cellStyle name="Input [yellow] 5 25 5" xfId="24211" xr:uid="{00000000-0005-0000-0000-00008B440000}"/>
    <cellStyle name="Input [yellow] 5 25 6" xfId="24212" xr:uid="{00000000-0005-0000-0000-00008C440000}"/>
    <cellStyle name="Input [yellow] 5 25 7" xfId="24213" xr:uid="{00000000-0005-0000-0000-00008D440000}"/>
    <cellStyle name="Input [yellow] 5 26" xfId="1280" xr:uid="{00000000-0005-0000-0000-00008E440000}"/>
    <cellStyle name="Input [yellow] 5 26 2" xfId="12053" xr:uid="{00000000-0005-0000-0000-00008F440000}"/>
    <cellStyle name="Input [yellow] 5 26 2 2" xfId="24214" xr:uid="{00000000-0005-0000-0000-000090440000}"/>
    <cellStyle name="Input [yellow] 5 26 2 3" xfId="24215" xr:uid="{00000000-0005-0000-0000-000091440000}"/>
    <cellStyle name="Input [yellow] 5 26 2 4" xfId="24216" xr:uid="{00000000-0005-0000-0000-000092440000}"/>
    <cellStyle name="Input [yellow] 5 26 2 5" xfId="24217" xr:uid="{00000000-0005-0000-0000-000093440000}"/>
    <cellStyle name="Input [yellow] 5 26 2 6" xfId="24218" xr:uid="{00000000-0005-0000-0000-000094440000}"/>
    <cellStyle name="Input [yellow] 5 26 3" xfId="24219" xr:uid="{00000000-0005-0000-0000-000095440000}"/>
    <cellStyle name="Input [yellow] 5 26 4" xfId="24220" xr:uid="{00000000-0005-0000-0000-000096440000}"/>
    <cellStyle name="Input [yellow] 5 26 5" xfId="24221" xr:uid="{00000000-0005-0000-0000-000097440000}"/>
    <cellStyle name="Input [yellow] 5 26 6" xfId="24222" xr:uid="{00000000-0005-0000-0000-000098440000}"/>
    <cellStyle name="Input [yellow] 5 26 7" xfId="24223" xr:uid="{00000000-0005-0000-0000-000099440000}"/>
    <cellStyle name="Input [yellow] 5 27" xfId="1281" xr:uid="{00000000-0005-0000-0000-00009A440000}"/>
    <cellStyle name="Input [yellow] 5 27 2" xfId="12136" xr:uid="{00000000-0005-0000-0000-00009B440000}"/>
    <cellStyle name="Input [yellow] 5 27 2 2" xfId="24224" xr:uid="{00000000-0005-0000-0000-00009C440000}"/>
    <cellStyle name="Input [yellow] 5 27 2 3" xfId="24225" xr:uid="{00000000-0005-0000-0000-00009D440000}"/>
    <cellStyle name="Input [yellow] 5 27 2 4" xfId="24226" xr:uid="{00000000-0005-0000-0000-00009E440000}"/>
    <cellStyle name="Input [yellow] 5 27 2 5" xfId="24227" xr:uid="{00000000-0005-0000-0000-00009F440000}"/>
    <cellStyle name="Input [yellow] 5 27 2 6" xfId="24228" xr:uid="{00000000-0005-0000-0000-0000A0440000}"/>
    <cellStyle name="Input [yellow] 5 27 3" xfId="24229" xr:uid="{00000000-0005-0000-0000-0000A1440000}"/>
    <cellStyle name="Input [yellow] 5 27 4" xfId="24230" xr:uid="{00000000-0005-0000-0000-0000A2440000}"/>
    <cellStyle name="Input [yellow] 5 27 5" xfId="24231" xr:uid="{00000000-0005-0000-0000-0000A3440000}"/>
    <cellStyle name="Input [yellow] 5 27 6" xfId="24232" xr:uid="{00000000-0005-0000-0000-0000A4440000}"/>
    <cellStyle name="Input [yellow] 5 27 7" xfId="24233" xr:uid="{00000000-0005-0000-0000-0000A5440000}"/>
    <cellStyle name="Input [yellow] 5 28" xfId="1282" xr:uid="{00000000-0005-0000-0000-0000A6440000}"/>
    <cellStyle name="Input [yellow] 5 28 2" xfId="12215" xr:uid="{00000000-0005-0000-0000-0000A7440000}"/>
    <cellStyle name="Input [yellow] 5 28 2 2" xfId="24234" xr:uid="{00000000-0005-0000-0000-0000A8440000}"/>
    <cellStyle name="Input [yellow] 5 28 2 3" xfId="24235" xr:uid="{00000000-0005-0000-0000-0000A9440000}"/>
    <cellStyle name="Input [yellow] 5 28 2 4" xfId="24236" xr:uid="{00000000-0005-0000-0000-0000AA440000}"/>
    <cellStyle name="Input [yellow] 5 28 2 5" xfId="24237" xr:uid="{00000000-0005-0000-0000-0000AB440000}"/>
    <cellStyle name="Input [yellow] 5 28 2 6" xfId="24238" xr:uid="{00000000-0005-0000-0000-0000AC440000}"/>
    <cellStyle name="Input [yellow] 5 28 3" xfId="24239" xr:uid="{00000000-0005-0000-0000-0000AD440000}"/>
    <cellStyle name="Input [yellow] 5 28 4" xfId="24240" xr:uid="{00000000-0005-0000-0000-0000AE440000}"/>
    <cellStyle name="Input [yellow] 5 28 5" xfId="24241" xr:uid="{00000000-0005-0000-0000-0000AF440000}"/>
    <cellStyle name="Input [yellow] 5 28 6" xfId="24242" xr:uid="{00000000-0005-0000-0000-0000B0440000}"/>
    <cellStyle name="Input [yellow] 5 28 7" xfId="24243" xr:uid="{00000000-0005-0000-0000-0000B1440000}"/>
    <cellStyle name="Input [yellow] 5 29" xfId="1283" xr:uid="{00000000-0005-0000-0000-0000B2440000}"/>
    <cellStyle name="Input [yellow] 5 29 2" xfId="12294" xr:uid="{00000000-0005-0000-0000-0000B3440000}"/>
    <cellStyle name="Input [yellow] 5 29 2 2" xfId="24244" xr:uid="{00000000-0005-0000-0000-0000B4440000}"/>
    <cellStyle name="Input [yellow] 5 29 2 3" xfId="24245" xr:uid="{00000000-0005-0000-0000-0000B5440000}"/>
    <cellStyle name="Input [yellow] 5 29 2 4" xfId="24246" xr:uid="{00000000-0005-0000-0000-0000B6440000}"/>
    <cellStyle name="Input [yellow] 5 29 2 5" xfId="24247" xr:uid="{00000000-0005-0000-0000-0000B7440000}"/>
    <cellStyle name="Input [yellow] 5 29 2 6" xfId="24248" xr:uid="{00000000-0005-0000-0000-0000B8440000}"/>
    <cellStyle name="Input [yellow] 5 29 3" xfId="24249" xr:uid="{00000000-0005-0000-0000-0000B9440000}"/>
    <cellStyle name="Input [yellow] 5 29 4" xfId="24250" xr:uid="{00000000-0005-0000-0000-0000BA440000}"/>
    <cellStyle name="Input [yellow] 5 29 5" xfId="24251" xr:uid="{00000000-0005-0000-0000-0000BB440000}"/>
    <cellStyle name="Input [yellow] 5 29 6" xfId="24252" xr:uid="{00000000-0005-0000-0000-0000BC440000}"/>
    <cellStyle name="Input [yellow] 5 29 7" xfId="24253" xr:uid="{00000000-0005-0000-0000-0000BD440000}"/>
    <cellStyle name="Input [yellow] 5 3" xfId="1284" xr:uid="{00000000-0005-0000-0000-0000BE440000}"/>
    <cellStyle name="Input [yellow] 5 3 2" xfId="10060" xr:uid="{00000000-0005-0000-0000-0000BF440000}"/>
    <cellStyle name="Input [yellow] 5 3 2 2" xfId="24254" xr:uid="{00000000-0005-0000-0000-0000C0440000}"/>
    <cellStyle name="Input [yellow] 5 3 2 3" xfId="24255" xr:uid="{00000000-0005-0000-0000-0000C1440000}"/>
    <cellStyle name="Input [yellow] 5 3 2 4" xfId="24256" xr:uid="{00000000-0005-0000-0000-0000C2440000}"/>
    <cellStyle name="Input [yellow] 5 3 2 5" xfId="24257" xr:uid="{00000000-0005-0000-0000-0000C3440000}"/>
    <cellStyle name="Input [yellow] 5 3 2 6" xfId="24258" xr:uid="{00000000-0005-0000-0000-0000C4440000}"/>
    <cellStyle name="Input [yellow] 5 3 3" xfId="24259" xr:uid="{00000000-0005-0000-0000-0000C5440000}"/>
    <cellStyle name="Input [yellow] 5 3 4" xfId="24260" xr:uid="{00000000-0005-0000-0000-0000C6440000}"/>
    <cellStyle name="Input [yellow] 5 3 5" xfId="24261" xr:uid="{00000000-0005-0000-0000-0000C7440000}"/>
    <cellStyle name="Input [yellow] 5 3 6" xfId="24262" xr:uid="{00000000-0005-0000-0000-0000C8440000}"/>
    <cellStyle name="Input [yellow] 5 3 7" xfId="24263" xr:uid="{00000000-0005-0000-0000-0000C9440000}"/>
    <cellStyle name="Input [yellow] 5 30" xfId="1285" xr:uid="{00000000-0005-0000-0000-0000CA440000}"/>
    <cellStyle name="Input [yellow] 5 30 2" xfId="12373" xr:uid="{00000000-0005-0000-0000-0000CB440000}"/>
    <cellStyle name="Input [yellow] 5 30 2 2" xfId="24264" xr:uid="{00000000-0005-0000-0000-0000CC440000}"/>
    <cellStyle name="Input [yellow] 5 30 2 3" xfId="24265" xr:uid="{00000000-0005-0000-0000-0000CD440000}"/>
    <cellStyle name="Input [yellow] 5 30 2 4" xfId="24266" xr:uid="{00000000-0005-0000-0000-0000CE440000}"/>
    <cellStyle name="Input [yellow] 5 30 2 5" xfId="24267" xr:uid="{00000000-0005-0000-0000-0000CF440000}"/>
    <cellStyle name="Input [yellow] 5 30 2 6" xfId="24268" xr:uid="{00000000-0005-0000-0000-0000D0440000}"/>
    <cellStyle name="Input [yellow] 5 30 3" xfId="24269" xr:uid="{00000000-0005-0000-0000-0000D1440000}"/>
    <cellStyle name="Input [yellow] 5 30 4" xfId="24270" xr:uid="{00000000-0005-0000-0000-0000D2440000}"/>
    <cellStyle name="Input [yellow] 5 30 5" xfId="24271" xr:uid="{00000000-0005-0000-0000-0000D3440000}"/>
    <cellStyle name="Input [yellow] 5 30 6" xfId="24272" xr:uid="{00000000-0005-0000-0000-0000D4440000}"/>
    <cellStyle name="Input [yellow] 5 30 7" xfId="24273" xr:uid="{00000000-0005-0000-0000-0000D5440000}"/>
    <cellStyle name="Input [yellow] 5 31" xfId="1286" xr:uid="{00000000-0005-0000-0000-0000D6440000}"/>
    <cellStyle name="Input [yellow] 5 31 2" xfId="12452" xr:uid="{00000000-0005-0000-0000-0000D7440000}"/>
    <cellStyle name="Input [yellow] 5 31 2 2" xfId="24274" xr:uid="{00000000-0005-0000-0000-0000D8440000}"/>
    <cellStyle name="Input [yellow] 5 31 2 3" xfId="24275" xr:uid="{00000000-0005-0000-0000-0000D9440000}"/>
    <cellStyle name="Input [yellow] 5 31 2 4" xfId="24276" xr:uid="{00000000-0005-0000-0000-0000DA440000}"/>
    <cellStyle name="Input [yellow] 5 31 2 5" xfId="24277" xr:uid="{00000000-0005-0000-0000-0000DB440000}"/>
    <cellStyle name="Input [yellow] 5 31 2 6" xfId="24278" xr:uid="{00000000-0005-0000-0000-0000DC440000}"/>
    <cellStyle name="Input [yellow] 5 31 3" xfId="24279" xr:uid="{00000000-0005-0000-0000-0000DD440000}"/>
    <cellStyle name="Input [yellow] 5 31 4" xfId="24280" xr:uid="{00000000-0005-0000-0000-0000DE440000}"/>
    <cellStyle name="Input [yellow] 5 31 5" xfId="24281" xr:uid="{00000000-0005-0000-0000-0000DF440000}"/>
    <cellStyle name="Input [yellow] 5 31 6" xfId="24282" xr:uid="{00000000-0005-0000-0000-0000E0440000}"/>
    <cellStyle name="Input [yellow] 5 31 7" xfId="24283" xr:uid="{00000000-0005-0000-0000-0000E1440000}"/>
    <cellStyle name="Input [yellow] 5 32" xfId="1287" xr:uid="{00000000-0005-0000-0000-0000E2440000}"/>
    <cellStyle name="Input [yellow] 5 32 2" xfId="12531" xr:uid="{00000000-0005-0000-0000-0000E3440000}"/>
    <cellStyle name="Input [yellow] 5 32 2 2" xfId="24284" xr:uid="{00000000-0005-0000-0000-0000E4440000}"/>
    <cellStyle name="Input [yellow] 5 32 2 3" xfId="24285" xr:uid="{00000000-0005-0000-0000-0000E5440000}"/>
    <cellStyle name="Input [yellow] 5 32 2 4" xfId="24286" xr:uid="{00000000-0005-0000-0000-0000E6440000}"/>
    <cellStyle name="Input [yellow] 5 32 2 5" xfId="24287" xr:uid="{00000000-0005-0000-0000-0000E7440000}"/>
    <cellStyle name="Input [yellow] 5 32 2 6" xfId="24288" xr:uid="{00000000-0005-0000-0000-0000E8440000}"/>
    <cellStyle name="Input [yellow] 5 32 3" xfId="24289" xr:uid="{00000000-0005-0000-0000-0000E9440000}"/>
    <cellStyle name="Input [yellow] 5 32 4" xfId="24290" xr:uid="{00000000-0005-0000-0000-0000EA440000}"/>
    <cellStyle name="Input [yellow] 5 32 5" xfId="24291" xr:uid="{00000000-0005-0000-0000-0000EB440000}"/>
    <cellStyle name="Input [yellow] 5 32 6" xfId="24292" xr:uid="{00000000-0005-0000-0000-0000EC440000}"/>
    <cellStyle name="Input [yellow] 5 32 7" xfId="24293" xr:uid="{00000000-0005-0000-0000-0000ED440000}"/>
    <cellStyle name="Input [yellow] 5 33" xfId="1288" xr:uid="{00000000-0005-0000-0000-0000EE440000}"/>
    <cellStyle name="Input [yellow] 5 33 2" xfId="12610" xr:uid="{00000000-0005-0000-0000-0000EF440000}"/>
    <cellStyle name="Input [yellow] 5 33 2 2" xfId="24294" xr:uid="{00000000-0005-0000-0000-0000F0440000}"/>
    <cellStyle name="Input [yellow] 5 33 2 3" xfId="24295" xr:uid="{00000000-0005-0000-0000-0000F1440000}"/>
    <cellStyle name="Input [yellow] 5 33 2 4" xfId="24296" xr:uid="{00000000-0005-0000-0000-0000F2440000}"/>
    <cellStyle name="Input [yellow] 5 33 2 5" xfId="24297" xr:uid="{00000000-0005-0000-0000-0000F3440000}"/>
    <cellStyle name="Input [yellow] 5 33 2 6" xfId="24298" xr:uid="{00000000-0005-0000-0000-0000F4440000}"/>
    <cellStyle name="Input [yellow] 5 33 3" xfId="24299" xr:uid="{00000000-0005-0000-0000-0000F5440000}"/>
    <cellStyle name="Input [yellow] 5 33 4" xfId="24300" xr:uid="{00000000-0005-0000-0000-0000F6440000}"/>
    <cellStyle name="Input [yellow] 5 33 5" xfId="24301" xr:uid="{00000000-0005-0000-0000-0000F7440000}"/>
    <cellStyle name="Input [yellow] 5 33 6" xfId="24302" xr:uid="{00000000-0005-0000-0000-0000F8440000}"/>
    <cellStyle name="Input [yellow] 5 33 7" xfId="24303" xr:uid="{00000000-0005-0000-0000-0000F9440000}"/>
    <cellStyle name="Input [yellow] 5 34" xfId="1289" xr:uid="{00000000-0005-0000-0000-0000FA440000}"/>
    <cellStyle name="Input [yellow] 5 34 2" xfId="12694" xr:uid="{00000000-0005-0000-0000-0000FB440000}"/>
    <cellStyle name="Input [yellow] 5 34 2 2" xfId="24304" xr:uid="{00000000-0005-0000-0000-0000FC440000}"/>
    <cellStyle name="Input [yellow] 5 34 2 3" xfId="24305" xr:uid="{00000000-0005-0000-0000-0000FD440000}"/>
    <cellStyle name="Input [yellow] 5 34 2 4" xfId="24306" xr:uid="{00000000-0005-0000-0000-0000FE440000}"/>
    <cellStyle name="Input [yellow] 5 34 2 5" xfId="24307" xr:uid="{00000000-0005-0000-0000-0000FF440000}"/>
    <cellStyle name="Input [yellow] 5 34 2 6" xfId="24308" xr:uid="{00000000-0005-0000-0000-000000450000}"/>
    <cellStyle name="Input [yellow] 5 34 3" xfId="24309" xr:uid="{00000000-0005-0000-0000-000001450000}"/>
    <cellStyle name="Input [yellow] 5 34 4" xfId="24310" xr:uid="{00000000-0005-0000-0000-000002450000}"/>
    <cellStyle name="Input [yellow] 5 34 5" xfId="24311" xr:uid="{00000000-0005-0000-0000-000003450000}"/>
    <cellStyle name="Input [yellow] 5 34 6" xfId="24312" xr:uid="{00000000-0005-0000-0000-000004450000}"/>
    <cellStyle name="Input [yellow] 5 34 7" xfId="24313" xr:uid="{00000000-0005-0000-0000-000005450000}"/>
    <cellStyle name="Input [yellow] 5 35" xfId="9758" xr:uid="{00000000-0005-0000-0000-000006450000}"/>
    <cellStyle name="Input [yellow] 5 35 2" xfId="24314" xr:uid="{00000000-0005-0000-0000-000007450000}"/>
    <cellStyle name="Input [yellow] 5 35 3" xfId="24315" xr:uid="{00000000-0005-0000-0000-000008450000}"/>
    <cellStyle name="Input [yellow] 5 35 4" xfId="24316" xr:uid="{00000000-0005-0000-0000-000009450000}"/>
    <cellStyle name="Input [yellow] 5 35 5" xfId="24317" xr:uid="{00000000-0005-0000-0000-00000A450000}"/>
    <cellStyle name="Input [yellow] 5 35 6" xfId="24318" xr:uid="{00000000-0005-0000-0000-00000B450000}"/>
    <cellStyle name="Input [yellow] 5 36" xfId="24319" xr:uid="{00000000-0005-0000-0000-00000C450000}"/>
    <cellStyle name="Input [yellow] 5 37" xfId="24320" xr:uid="{00000000-0005-0000-0000-00000D450000}"/>
    <cellStyle name="Input [yellow] 5 38" xfId="24321" xr:uid="{00000000-0005-0000-0000-00000E450000}"/>
    <cellStyle name="Input [yellow] 5 39" xfId="24322" xr:uid="{00000000-0005-0000-0000-00000F450000}"/>
    <cellStyle name="Input [yellow] 5 4" xfId="1290" xr:uid="{00000000-0005-0000-0000-000010450000}"/>
    <cellStyle name="Input [yellow] 5 4 2" xfId="10151" xr:uid="{00000000-0005-0000-0000-000011450000}"/>
    <cellStyle name="Input [yellow] 5 4 2 2" xfId="24323" xr:uid="{00000000-0005-0000-0000-000012450000}"/>
    <cellStyle name="Input [yellow] 5 4 2 3" xfId="24324" xr:uid="{00000000-0005-0000-0000-000013450000}"/>
    <cellStyle name="Input [yellow] 5 4 2 4" xfId="24325" xr:uid="{00000000-0005-0000-0000-000014450000}"/>
    <cellStyle name="Input [yellow] 5 4 2 5" xfId="24326" xr:uid="{00000000-0005-0000-0000-000015450000}"/>
    <cellStyle name="Input [yellow] 5 4 2 6" xfId="24327" xr:uid="{00000000-0005-0000-0000-000016450000}"/>
    <cellStyle name="Input [yellow] 5 4 3" xfId="24328" xr:uid="{00000000-0005-0000-0000-000017450000}"/>
    <cellStyle name="Input [yellow] 5 4 4" xfId="24329" xr:uid="{00000000-0005-0000-0000-000018450000}"/>
    <cellStyle name="Input [yellow] 5 4 5" xfId="24330" xr:uid="{00000000-0005-0000-0000-000019450000}"/>
    <cellStyle name="Input [yellow] 5 4 6" xfId="24331" xr:uid="{00000000-0005-0000-0000-00001A450000}"/>
    <cellStyle name="Input [yellow] 5 4 7" xfId="24332" xr:uid="{00000000-0005-0000-0000-00001B450000}"/>
    <cellStyle name="Input [yellow] 5 40" xfId="24333" xr:uid="{00000000-0005-0000-0000-00001C450000}"/>
    <cellStyle name="Input [yellow] 5 5" xfId="1291" xr:uid="{00000000-0005-0000-0000-00001D450000}"/>
    <cellStyle name="Input [yellow] 5 5 2" xfId="10239" xr:uid="{00000000-0005-0000-0000-00001E450000}"/>
    <cellStyle name="Input [yellow] 5 5 2 2" xfId="24334" xr:uid="{00000000-0005-0000-0000-00001F450000}"/>
    <cellStyle name="Input [yellow] 5 5 2 3" xfId="24335" xr:uid="{00000000-0005-0000-0000-000020450000}"/>
    <cellStyle name="Input [yellow] 5 5 2 4" xfId="24336" xr:uid="{00000000-0005-0000-0000-000021450000}"/>
    <cellStyle name="Input [yellow] 5 5 2 5" xfId="24337" xr:uid="{00000000-0005-0000-0000-000022450000}"/>
    <cellStyle name="Input [yellow] 5 5 2 6" xfId="24338" xr:uid="{00000000-0005-0000-0000-000023450000}"/>
    <cellStyle name="Input [yellow] 5 5 3" xfId="24339" xr:uid="{00000000-0005-0000-0000-000024450000}"/>
    <cellStyle name="Input [yellow] 5 5 4" xfId="24340" xr:uid="{00000000-0005-0000-0000-000025450000}"/>
    <cellStyle name="Input [yellow] 5 5 5" xfId="24341" xr:uid="{00000000-0005-0000-0000-000026450000}"/>
    <cellStyle name="Input [yellow] 5 5 6" xfId="24342" xr:uid="{00000000-0005-0000-0000-000027450000}"/>
    <cellStyle name="Input [yellow] 5 5 7" xfId="24343" xr:uid="{00000000-0005-0000-0000-000028450000}"/>
    <cellStyle name="Input [yellow] 5 6" xfId="1292" xr:uid="{00000000-0005-0000-0000-000029450000}"/>
    <cellStyle name="Input [yellow] 5 6 2" xfId="10324" xr:uid="{00000000-0005-0000-0000-00002A450000}"/>
    <cellStyle name="Input [yellow] 5 6 2 2" xfId="24344" xr:uid="{00000000-0005-0000-0000-00002B450000}"/>
    <cellStyle name="Input [yellow] 5 6 2 3" xfId="24345" xr:uid="{00000000-0005-0000-0000-00002C450000}"/>
    <cellStyle name="Input [yellow] 5 6 2 4" xfId="24346" xr:uid="{00000000-0005-0000-0000-00002D450000}"/>
    <cellStyle name="Input [yellow] 5 6 2 5" xfId="24347" xr:uid="{00000000-0005-0000-0000-00002E450000}"/>
    <cellStyle name="Input [yellow] 5 6 2 6" xfId="24348" xr:uid="{00000000-0005-0000-0000-00002F450000}"/>
    <cellStyle name="Input [yellow] 5 6 3" xfId="24349" xr:uid="{00000000-0005-0000-0000-000030450000}"/>
    <cellStyle name="Input [yellow] 5 6 4" xfId="24350" xr:uid="{00000000-0005-0000-0000-000031450000}"/>
    <cellStyle name="Input [yellow] 5 6 5" xfId="24351" xr:uid="{00000000-0005-0000-0000-000032450000}"/>
    <cellStyle name="Input [yellow] 5 6 6" xfId="24352" xr:uid="{00000000-0005-0000-0000-000033450000}"/>
    <cellStyle name="Input [yellow] 5 6 7" xfId="24353" xr:uid="{00000000-0005-0000-0000-000034450000}"/>
    <cellStyle name="Input [yellow] 5 7" xfId="1293" xr:uid="{00000000-0005-0000-0000-000035450000}"/>
    <cellStyle name="Input [yellow] 5 7 2" xfId="10411" xr:uid="{00000000-0005-0000-0000-000036450000}"/>
    <cellStyle name="Input [yellow] 5 7 2 2" xfId="24354" xr:uid="{00000000-0005-0000-0000-000037450000}"/>
    <cellStyle name="Input [yellow] 5 7 2 3" xfId="24355" xr:uid="{00000000-0005-0000-0000-000038450000}"/>
    <cellStyle name="Input [yellow] 5 7 2 4" xfId="24356" xr:uid="{00000000-0005-0000-0000-000039450000}"/>
    <cellStyle name="Input [yellow] 5 7 2 5" xfId="24357" xr:uid="{00000000-0005-0000-0000-00003A450000}"/>
    <cellStyle name="Input [yellow] 5 7 2 6" xfId="24358" xr:uid="{00000000-0005-0000-0000-00003B450000}"/>
    <cellStyle name="Input [yellow] 5 7 3" xfId="24359" xr:uid="{00000000-0005-0000-0000-00003C450000}"/>
    <cellStyle name="Input [yellow] 5 7 4" xfId="24360" xr:uid="{00000000-0005-0000-0000-00003D450000}"/>
    <cellStyle name="Input [yellow] 5 7 5" xfId="24361" xr:uid="{00000000-0005-0000-0000-00003E450000}"/>
    <cellStyle name="Input [yellow] 5 7 6" xfId="24362" xr:uid="{00000000-0005-0000-0000-00003F450000}"/>
    <cellStyle name="Input [yellow] 5 7 7" xfId="24363" xr:uid="{00000000-0005-0000-0000-000040450000}"/>
    <cellStyle name="Input [yellow] 5 8" xfId="1294" xr:uid="{00000000-0005-0000-0000-000041450000}"/>
    <cellStyle name="Input [yellow] 5 8 2" xfId="10500" xr:uid="{00000000-0005-0000-0000-000042450000}"/>
    <cellStyle name="Input [yellow] 5 8 2 2" xfId="24364" xr:uid="{00000000-0005-0000-0000-000043450000}"/>
    <cellStyle name="Input [yellow] 5 8 2 3" xfId="24365" xr:uid="{00000000-0005-0000-0000-000044450000}"/>
    <cellStyle name="Input [yellow] 5 8 2 4" xfId="24366" xr:uid="{00000000-0005-0000-0000-000045450000}"/>
    <cellStyle name="Input [yellow] 5 8 2 5" xfId="24367" xr:uid="{00000000-0005-0000-0000-000046450000}"/>
    <cellStyle name="Input [yellow] 5 8 2 6" xfId="24368" xr:uid="{00000000-0005-0000-0000-000047450000}"/>
    <cellStyle name="Input [yellow] 5 8 3" xfId="24369" xr:uid="{00000000-0005-0000-0000-000048450000}"/>
    <cellStyle name="Input [yellow] 5 8 4" xfId="24370" xr:uid="{00000000-0005-0000-0000-000049450000}"/>
    <cellStyle name="Input [yellow] 5 8 5" xfId="24371" xr:uid="{00000000-0005-0000-0000-00004A450000}"/>
    <cellStyle name="Input [yellow] 5 8 6" xfId="24372" xr:uid="{00000000-0005-0000-0000-00004B450000}"/>
    <cellStyle name="Input [yellow] 5 8 7" xfId="24373" xr:uid="{00000000-0005-0000-0000-00004C450000}"/>
    <cellStyle name="Input [yellow] 5 9" xfId="1295" xr:uid="{00000000-0005-0000-0000-00004D450000}"/>
    <cellStyle name="Input [yellow] 5 9 2" xfId="10582" xr:uid="{00000000-0005-0000-0000-00004E450000}"/>
    <cellStyle name="Input [yellow] 5 9 2 2" xfId="24374" xr:uid="{00000000-0005-0000-0000-00004F450000}"/>
    <cellStyle name="Input [yellow] 5 9 2 3" xfId="24375" xr:uid="{00000000-0005-0000-0000-000050450000}"/>
    <cellStyle name="Input [yellow] 5 9 2 4" xfId="24376" xr:uid="{00000000-0005-0000-0000-000051450000}"/>
    <cellStyle name="Input [yellow] 5 9 2 5" xfId="24377" xr:uid="{00000000-0005-0000-0000-000052450000}"/>
    <cellStyle name="Input [yellow] 5 9 2 6" xfId="24378" xr:uid="{00000000-0005-0000-0000-000053450000}"/>
    <cellStyle name="Input [yellow] 5 9 3" xfId="24379" xr:uid="{00000000-0005-0000-0000-000054450000}"/>
    <cellStyle name="Input [yellow] 5 9 4" xfId="24380" xr:uid="{00000000-0005-0000-0000-000055450000}"/>
    <cellStyle name="Input [yellow] 5 9 5" xfId="24381" xr:uid="{00000000-0005-0000-0000-000056450000}"/>
    <cellStyle name="Input [yellow] 5 9 6" xfId="24382" xr:uid="{00000000-0005-0000-0000-000057450000}"/>
    <cellStyle name="Input [yellow] 5 9 7" xfId="24383" xr:uid="{00000000-0005-0000-0000-000058450000}"/>
    <cellStyle name="Input [yellow] 6" xfId="1296" xr:uid="{00000000-0005-0000-0000-000059450000}"/>
    <cellStyle name="Input [yellow] 6 2" xfId="9935" xr:uid="{00000000-0005-0000-0000-00005A450000}"/>
    <cellStyle name="Input [yellow] 6 2 2" xfId="24384" xr:uid="{00000000-0005-0000-0000-00005B450000}"/>
    <cellStyle name="Input [yellow] 6 2 3" xfId="24385" xr:uid="{00000000-0005-0000-0000-00005C450000}"/>
    <cellStyle name="Input [yellow] 6 2 4" xfId="24386" xr:uid="{00000000-0005-0000-0000-00005D450000}"/>
    <cellStyle name="Input [yellow] 6 2 5" xfId="24387" xr:uid="{00000000-0005-0000-0000-00005E450000}"/>
    <cellStyle name="Input [yellow] 6 2 6" xfId="24388" xr:uid="{00000000-0005-0000-0000-00005F450000}"/>
    <cellStyle name="Input [yellow] 6 3" xfId="24389" xr:uid="{00000000-0005-0000-0000-000060450000}"/>
    <cellStyle name="Input [yellow] 6 4" xfId="24390" xr:uid="{00000000-0005-0000-0000-000061450000}"/>
    <cellStyle name="Input [yellow] 6 5" xfId="24391" xr:uid="{00000000-0005-0000-0000-000062450000}"/>
    <cellStyle name="Input [yellow] 6 6" xfId="24392" xr:uid="{00000000-0005-0000-0000-000063450000}"/>
    <cellStyle name="Input [yellow] 6 7" xfId="24393" xr:uid="{00000000-0005-0000-0000-000064450000}"/>
    <cellStyle name="Input [yellow] 7" xfId="1297" xr:uid="{00000000-0005-0000-0000-000065450000}"/>
    <cellStyle name="Input [yellow] 7 2" xfId="9866" xr:uid="{00000000-0005-0000-0000-000066450000}"/>
    <cellStyle name="Input [yellow] 7 2 2" xfId="24394" xr:uid="{00000000-0005-0000-0000-000067450000}"/>
    <cellStyle name="Input [yellow] 7 2 3" xfId="24395" xr:uid="{00000000-0005-0000-0000-000068450000}"/>
    <cellStyle name="Input [yellow] 7 2 4" xfId="24396" xr:uid="{00000000-0005-0000-0000-000069450000}"/>
    <cellStyle name="Input [yellow] 7 2 5" xfId="24397" xr:uid="{00000000-0005-0000-0000-00006A450000}"/>
    <cellStyle name="Input [yellow] 7 2 6" xfId="24398" xr:uid="{00000000-0005-0000-0000-00006B450000}"/>
    <cellStyle name="Input [yellow] 7 3" xfId="24399" xr:uid="{00000000-0005-0000-0000-00006C450000}"/>
    <cellStyle name="Input [yellow] 7 4" xfId="24400" xr:uid="{00000000-0005-0000-0000-00006D450000}"/>
    <cellStyle name="Input [yellow] 7 5" xfId="24401" xr:uid="{00000000-0005-0000-0000-00006E450000}"/>
    <cellStyle name="Input [yellow] 7 6" xfId="24402" xr:uid="{00000000-0005-0000-0000-00006F450000}"/>
    <cellStyle name="Input [yellow] 7 7" xfId="24403" xr:uid="{00000000-0005-0000-0000-000070450000}"/>
    <cellStyle name="Input [yellow] 8" xfId="1298" xr:uid="{00000000-0005-0000-0000-000071450000}"/>
    <cellStyle name="Input [yellow] 8 2" xfId="9727" xr:uid="{00000000-0005-0000-0000-000072450000}"/>
    <cellStyle name="Input [yellow] 8 2 2" xfId="24404" xr:uid="{00000000-0005-0000-0000-000073450000}"/>
    <cellStyle name="Input [yellow] 8 2 3" xfId="24405" xr:uid="{00000000-0005-0000-0000-000074450000}"/>
    <cellStyle name="Input [yellow] 8 2 4" xfId="24406" xr:uid="{00000000-0005-0000-0000-000075450000}"/>
    <cellStyle name="Input [yellow] 8 2 5" xfId="24407" xr:uid="{00000000-0005-0000-0000-000076450000}"/>
    <cellStyle name="Input [yellow] 8 2 6" xfId="24408" xr:uid="{00000000-0005-0000-0000-000077450000}"/>
    <cellStyle name="Input [yellow] 8 3" xfId="24409" xr:uid="{00000000-0005-0000-0000-000078450000}"/>
    <cellStyle name="Input [yellow] 8 4" xfId="24410" xr:uid="{00000000-0005-0000-0000-000079450000}"/>
    <cellStyle name="Input [yellow] 8 5" xfId="24411" xr:uid="{00000000-0005-0000-0000-00007A450000}"/>
    <cellStyle name="Input [yellow] 8 6" xfId="24412" xr:uid="{00000000-0005-0000-0000-00007B450000}"/>
    <cellStyle name="Input [yellow] 8 7" xfId="24413" xr:uid="{00000000-0005-0000-0000-00007C450000}"/>
    <cellStyle name="Input [yellow] 9" xfId="1299" xr:uid="{00000000-0005-0000-0000-00007D450000}"/>
    <cellStyle name="Input [yellow] 9 2" xfId="9730" xr:uid="{00000000-0005-0000-0000-00007E450000}"/>
    <cellStyle name="Input [yellow] 9 2 2" xfId="24414" xr:uid="{00000000-0005-0000-0000-00007F450000}"/>
    <cellStyle name="Input [yellow] 9 2 3" xfId="24415" xr:uid="{00000000-0005-0000-0000-000080450000}"/>
    <cellStyle name="Input [yellow] 9 2 4" xfId="24416" xr:uid="{00000000-0005-0000-0000-000081450000}"/>
    <cellStyle name="Input [yellow] 9 2 5" xfId="24417" xr:uid="{00000000-0005-0000-0000-000082450000}"/>
    <cellStyle name="Input [yellow] 9 2 6" xfId="24418" xr:uid="{00000000-0005-0000-0000-000083450000}"/>
    <cellStyle name="Input [yellow] 9 3" xfId="24419" xr:uid="{00000000-0005-0000-0000-000084450000}"/>
    <cellStyle name="Input [yellow] 9 4" xfId="24420" xr:uid="{00000000-0005-0000-0000-000085450000}"/>
    <cellStyle name="Input [yellow] 9 5" xfId="24421" xr:uid="{00000000-0005-0000-0000-000086450000}"/>
    <cellStyle name="Input [yellow] 9 6" xfId="24422" xr:uid="{00000000-0005-0000-0000-000087450000}"/>
    <cellStyle name="Input [yellow] 9 7" xfId="24423" xr:uid="{00000000-0005-0000-0000-000088450000}"/>
    <cellStyle name="Input 10" xfId="44332" xr:uid="{00000000-0005-0000-0000-000089450000}"/>
    <cellStyle name="Input 11" xfId="44333" xr:uid="{00000000-0005-0000-0000-00008A450000}"/>
    <cellStyle name="Input 12" xfId="44334" xr:uid="{00000000-0005-0000-0000-00008B450000}"/>
    <cellStyle name="Input 13" xfId="44335" xr:uid="{00000000-0005-0000-0000-00008C450000}"/>
    <cellStyle name="Input 14" xfId="44336" xr:uid="{00000000-0005-0000-0000-00008D450000}"/>
    <cellStyle name="Input 15" xfId="44337" xr:uid="{00000000-0005-0000-0000-00008E450000}"/>
    <cellStyle name="Input 16" xfId="44338" xr:uid="{00000000-0005-0000-0000-00008F450000}"/>
    <cellStyle name="Input 17" xfId="44339" xr:uid="{00000000-0005-0000-0000-000090450000}"/>
    <cellStyle name="Input 18" xfId="44340" xr:uid="{00000000-0005-0000-0000-000091450000}"/>
    <cellStyle name="Input 19" xfId="44341" xr:uid="{00000000-0005-0000-0000-000092450000}"/>
    <cellStyle name="Input 2" xfId="1300" xr:uid="{00000000-0005-0000-0000-000093450000}"/>
    <cellStyle name="Input 2 10" xfId="1301" xr:uid="{00000000-0005-0000-0000-000094450000}"/>
    <cellStyle name="Input 2 10 2" xfId="9712" xr:uid="{00000000-0005-0000-0000-000095450000}"/>
    <cellStyle name="Input 2 10 2 2" xfId="24424" xr:uid="{00000000-0005-0000-0000-000096450000}"/>
    <cellStyle name="Input 2 10 2 3" xfId="24425" xr:uid="{00000000-0005-0000-0000-000097450000}"/>
    <cellStyle name="Input 2 10 2 4" xfId="24426" xr:uid="{00000000-0005-0000-0000-000098450000}"/>
    <cellStyle name="Input 2 10 2 5" xfId="24427" xr:uid="{00000000-0005-0000-0000-000099450000}"/>
    <cellStyle name="Input 2 10 2 6" xfId="24428" xr:uid="{00000000-0005-0000-0000-00009A450000}"/>
    <cellStyle name="Input 2 10 3" xfId="24429" xr:uid="{00000000-0005-0000-0000-00009B450000}"/>
    <cellStyle name="Input 2 10 4" xfId="24430" xr:uid="{00000000-0005-0000-0000-00009C450000}"/>
    <cellStyle name="Input 2 10 5" xfId="24431" xr:uid="{00000000-0005-0000-0000-00009D450000}"/>
    <cellStyle name="Input 2 10 6" xfId="24432" xr:uid="{00000000-0005-0000-0000-00009E450000}"/>
    <cellStyle name="Input 2 10 7" xfId="24433" xr:uid="{00000000-0005-0000-0000-00009F450000}"/>
    <cellStyle name="Input 2 11" xfId="1302" xr:uid="{00000000-0005-0000-0000-0000A0450000}"/>
    <cellStyle name="Input 2 11 2" xfId="9736" xr:uid="{00000000-0005-0000-0000-0000A1450000}"/>
    <cellStyle name="Input 2 11 2 2" xfId="24434" xr:uid="{00000000-0005-0000-0000-0000A2450000}"/>
    <cellStyle name="Input 2 11 2 3" xfId="24435" xr:uid="{00000000-0005-0000-0000-0000A3450000}"/>
    <cellStyle name="Input 2 11 2 4" xfId="24436" xr:uid="{00000000-0005-0000-0000-0000A4450000}"/>
    <cellStyle name="Input 2 11 2 5" xfId="24437" xr:uid="{00000000-0005-0000-0000-0000A5450000}"/>
    <cellStyle name="Input 2 11 2 6" xfId="24438" xr:uid="{00000000-0005-0000-0000-0000A6450000}"/>
    <cellStyle name="Input 2 11 3" xfId="24439" xr:uid="{00000000-0005-0000-0000-0000A7450000}"/>
    <cellStyle name="Input 2 11 4" xfId="24440" xr:uid="{00000000-0005-0000-0000-0000A8450000}"/>
    <cellStyle name="Input 2 11 5" xfId="24441" xr:uid="{00000000-0005-0000-0000-0000A9450000}"/>
    <cellStyle name="Input 2 11 6" xfId="24442" xr:uid="{00000000-0005-0000-0000-0000AA450000}"/>
    <cellStyle name="Input 2 11 7" xfId="24443" xr:uid="{00000000-0005-0000-0000-0000AB450000}"/>
    <cellStyle name="Input 2 12" xfId="1303" xr:uid="{00000000-0005-0000-0000-0000AC450000}"/>
    <cellStyle name="Input 2 12 2" xfId="9876" xr:uid="{00000000-0005-0000-0000-0000AD450000}"/>
    <cellStyle name="Input 2 12 2 2" xfId="24444" xr:uid="{00000000-0005-0000-0000-0000AE450000}"/>
    <cellStyle name="Input 2 12 2 3" xfId="24445" xr:uid="{00000000-0005-0000-0000-0000AF450000}"/>
    <cellStyle name="Input 2 12 2 4" xfId="24446" xr:uid="{00000000-0005-0000-0000-0000B0450000}"/>
    <cellStyle name="Input 2 12 2 5" xfId="24447" xr:uid="{00000000-0005-0000-0000-0000B1450000}"/>
    <cellStyle name="Input 2 12 2 6" xfId="24448" xr:uid="{00000000-0005-0000-0000-0000B2450000}"/>
    <cellStyle name="Input 2 12 3" xfId="24449" xr:uid="{00000000-0005-0000-0000-0000B3450000}"/>
    <cellStyle name="Input 2 12 4" xfId="24450" xr:uid="{00000000-0005-0000-0000-0000B4450000}"/>
    <cellStyle name="Input 2 12 5" xfId="24451" xr:uid="{00000000-0005-0000-0000-0000B5450000}"/>
    <cellStyle name="Input 2 12 6" xfId="24452" xr:uid="{00000000-0005-0000-0000-0000B6450000}"/>
    <cellStyle name="Input 2 12 7" xfId="24453" xr:uid="{00000000-0005-0000-0000-0000B7450000}"/>
    <cellStyle name="Input 2 13" xfId="1304" xr:uid="{00000000-0005-0000-0000-0000B8450000}"/>
    <cellStyle name="Input 2 13 2" xfId="10406" xr:uid="{00000000-0005-0000-0000-0000B9450000}"/>
    <cellStyle name="Input 2 13 2 2" xfId="24454" xr:uid="{00000000-0005-0000-0000-0000BA450000}"/>
    <cellStyle name="Input 2 13 2 3" xfId="24455" xr:uid="{00000000-0005-0000-0000-0000BB450000}"/>
    <cellStyle name="Input 2 13 2 4" xfId="24456" xr:uid="{00000000-0005-0000-0000-0000BC450000}"/>
    <cellStyle name="Input 2 13 2 5" xfId="24457" xr:uid="{00000000-0005-0000-0000-0000BD450000}"/>
    <cellStyle name="Input 2 13 2 6" xfId="24458" xr:uid="{00000000-0005-0000-0000-0000BE450000}"/>
    <cellStyle name="Input 2 13 3" xfId="24459" xr:uid="{00000000-0005-0000-0000-0000BF450000}"/>
    <cellStyle name="Input 2 13 4" xfId="24460" xr:uid="{00000000-0005-0000-0000-0000C0450000}"/>
    <cellStyle name="Input 2 13 5" xfId="24461" xr:uid="{00000000-0005-0000-0000-0000C1450000}"/>
    <cellStyle name="Input 2 13 6" xfId="24462" xr:uid="{00000000-0005-0000-0000-0000C2450000}"/>
    <cellStyle name="Input 2 13 7" xfId="24463" xr:uid="{00000000-0005-0000-0000-0000C3450000}"/>
    <cellStyle name="Input 2 14" xfId="1305" xr:uid="{00000000-0005-0000-0000-0000C4450000}"/>
    <cellStyle name="Input 2 14 2" xfId="10076" xr:uid="{00000000-0005-0000-0000-0000C5450000}"/>
    <cellStyle name="Input 2 14 2 2" xfId="24464" xr:uid="{00000000-0005-0000-0000-0000C6450000}"/>
    <cellStyle name="Input 2 14 2 3" xfId="24465" xr:uid="{00000000-0005-0000-0000-0000C7450000}"/>
    <cellStyle name="Input 2 14 2 4" xfId="24466" xr:uid="{00000000-0005-0000-0000-0000C8450000}"/>
    <cellStyle name="Input 2 14 2 5" xfId="24467" xr:uid="{00000000-0005-0000-0000-0000C9450000}"/>
    <cellStyle name="Input 2 14 2 6" xfId="24468" xr:uid="{00000000-0005-0000-0000-0000CA450000}"/>
    <cellStyle name="Input 2 14 3" xfId="24469" xr:uid="{00000000-0005-0000-0000-0000CB450000}"/>
    <cellStyle name="Input 2 14 4" xfId="24470" xr:uid="{00000000-0005-0000-0000-0000CC450000}"/>
    <cellStyle name="Input 2 14 5" xfId="24471" xr:uid="{00000000-0005-0000-0000-0000CD450000}"/>
    <cellStyle name="Input 2 14 6" xfId="24472" xr:uid="{00000000-0005-0000-0000-0000CE450000}"/>
    <cellStyle name="Input 2 14 7" xfId="24473" xr:uid="{00000000-0005-0000-0000-0000CF450000}"/>
    <cellStyle name="Input 2 15" xfId="1306" xr:uid="{00000000-0005-0000-0000-0000D0450000}"/>
    <cellStyle name="Input 2 15 2" xfId="9933" xr:uid="{00000000-0005-0000-0000-0000D1450000}"/>
    <cellStyle name="Input 2 15 2 2" xfId="24474" xr:uid="{00000000-0005-0000-0000-0000D2450000}"/>
    <cellStyle name="Input 2 15 2 3" xfId="24475" xr:uid="{00000000-0005-0000-0000-0000D3450000}"/>
    <cellStyle name="Input 2 15 2 4" xfId="24476" xr:uid="{00000000-0005-0000-0000-0000D4450000}"/>
    <cellStyle name="Input 2 15 2 5" xfId="24477" xr:uid="{00000000-0005-0000-0000-0000D5450000}"/>
    <cellStyle name="Input 2 15 2 6" xfId="24478" xr:uid="{00000000-0005-0000-0000-0000D6450000}"/>
    <cellStyle name="Input 2 15 3" xfId="24479" xr:uid="{00000000-0005-0000-0000-0000D7450000}"/>
    <cellStyle name="Input 2 15 4" xfId="24480" xr:uid="{00000000-0005-0000-0000-0000D8450000}"/>
    <cellStyle name="Input 2 15 5" xfId="24481" xr:uid="{00000000-0005-0000-0000-0000D9450000}"/>
    <cellStyle name="Input 2 15 6" xfId="24482" xr:uid="{00000000-0005-0000-0000-0000DA450000}"/>
    <cellStyle name="Input 2 15 7" xfId="24483" xr:uid="{00000000-0005-0000-0000-0000DB450000}"/>
    <cellStyle name="Input 2 16" xfId="1307" xr:uid="{00000000-0005-0000-0000-0000DC450000}"/>
    <cellStyle name="Input 2 16 2" xfId="10494" xr:uid="{00000000-0005-0000-0000-0000DD450000}"/>
    <cellStyle name="Input 2 16 2 2" xfId="24484" xr:uid="{00000000-0005-0000-0000-0000DE450000}"/>
    <cellStyle name="Input 2 16 2 3" xfId="24485" xr:uid="{00000000-0005-0000-0000-0000DF450000}"/>
    <cellStyle name="Input 2 16 2 4" xfId="24486" xr:uid="{00000000-0005-0000-0000-0000E0450000}"/>
    <cellStyle name="Input 2 16 2 5" xfId="24487" xr:uid="{00000000-0005-0000-0000-0000E1450000}"/>
    <cellStyle name="Input 2 16 2 6" xfId="24488" xr:uid="{00000000-0005-0000-0000-0000E2450000}"/>
    <cellStyle name="Input 2 16 3" xfId="24489" xr:uid="{00000000-0005-0000-0000-0000E3450000}"/>
    <cellStyle name="Input 2 16 4" xfId="24490" xr:uid="{00000000-0005-0000-0000-0000E4450000}"/>
    <cellStyle name="Input 2 16 5" xfId="24491" xr:uid="{00000000-0005-0000-0000-0000E5450000}"/>
    <cellStyle name="Input 2 16 6" xfId="24492" xr:uid="{00000000-0005-0000-0000-0000E6450000}"/>
    <cellStyle name="Input 2 16 7" xfId="24493" xr:uid="{00000000-0005-0000-0000-0000E7450000}"/>
    <cellStyle name="Input 2 17" xfId="1308" xr:uid="{00000000-0005-0000-0000-0000E8450000}"/>
    <cellStyle name="Input 2 17 2" xfId="9723" xr:uid="{00000000-0005-0000-0000-0000E9450000}"/>
    <cellStyle name="Input 2 17 2 2" xfId="24494" xr:uid="{00000000-0005-0000-0000-0000EA450000}"/>
    <cellStyle name="Input 2 17 2 3" xfId="24495" xr:uid="{00000000-0005-0000-0000-0000EB450000}"/>
    <cellStyle name="Input 2 17 2 4" xfId="24496" xr:uid="{00000000-0005-0000-0000-0000EC450000}"/>
    <cellStyle name="Input 2 17 2 5" xfId="24497" xr:uid="{00000000-0005-0000-0000-0000ED450000}"/>
    <cellStyle name="Input 2 17 2 6" xfId="24498" xr:uid="{00000000-0005-0000-0000-0000EE450000}"/>
    <cellStyle name="Input 2 17 3" xfId="24499" xr:uid="{00000000-0005-0000-0000-0000EF450000}"/>
    <cellStyle name="Input 2 17 4" xfId="24500" xr:uid="{00000000-0005-0000-0000-0000F0450000}"/>
    <cellStyle name="Input 2 17 5" xfId="24501" xr:uid="{00000000-0005-0000-0000-0000F1450000}"/>
    <cellStyle name="Input 2 17 6" xfId="24502" xr:uid="{00000000-0005-0000-0000-0000F2450000}"/>
    <cellStyle name="Input 2 17 7" xfId="24503" xr:uid="{00000000-0005-0000-0000-0000F3450000}"/>
    <cellStyle name="Input 2 18" xfId="1309" xr:uid="{00000000-0005-0000-0000-0000F4450000}"/>
    <cellStyle name="Input 2 18 2" xfId="10425" xr:uid="{00000000-0005-0000-0000-0000F5450000}"/>
    <cellStyle name="Input 2 18 2 2" xfId="24504" xr:uid="{00000000-0005-0000-0000-0000F6450000}"/>
    <cellStyle name="Input 2 18 2 3" xfId="24505" xr:uid="{00000000-0005-0000-0000-0000F7450000}"/>
    <cellStyle name="Input 2 18 2 4" xfId="24506" xr:uid="{00000000-0005-0000-0000-0000F8450000}"/>
    <cellStyle name="Input 2 18 2 5" xfId="24507" xr:uid="{00000000-0005-0000-0000-0000F9450000}"/>
    <cellStyle name="Input 2 18 2 6" xfId="24508" xr:uid="{00000000-0005-0000-0000-0000FA450000}"/>
    <cellStyle name="Input 2 18 3" xfId="24509" xr:uid="{00000000-0005-0000-0000-0000FB450000}"/>
    <cellStyle name="Input 2 18 4" xfId="24510" xr:uid="{00000000-0005-0000-0000-0000FC450000}"/>
    <cellStyle name="Input 2 18 5" xfId="24511" xr:uid="{00000000-0005-0000-0000-0000FD450000}"/>
    <cellStyle name="Input 2 18 6" xfId="24512" xr:uid="{00000000-0005-0000-0000-0000FE450000}"/>
    <cellStyle name="Input 2 18 7" xfId="24513" xr:uid="{00000000-0005-0000-0000-0000FF450000}"/>
    <cellStyle name="Input 2 19" xfId="1310" xr:uid="{00000000-0005-0000-0000-000000460000}"/>
    <cellStyle name="Input 2 19 2" xfId="9961" xr:uid="{00000000-0005-0000-0000-000001460000}"/>
    <cellStyle name="Input 2 19 2 2" xfId="24514" xr:uid="{00000000-0005-0000-0000-000002460000}"/>
    <cellStyle name="Input 2 19 2 3" xfId="24515" xr:uid="{00000000-0005-0000-0000-000003460000}"/>
    <cellStyle name="Input 2 19 2 4" xfId="24516" xr:uid="{00000000-0005-0000-0000-000004460000}"/>
    <cellStyle name="Input 2 19 2 5" xfId="24517" xr:uid="{00000000-0005-0000-0000-000005460000}"/>
    <cellStyle name="Input 2 19 2 6" xfId="24518" xr:uid="{00000000-0005-0000-0000-000006460000}"/>
    <cellStyle name="Input 2 19 3" xfId="24519" xr:uid="{00000000-0005-0000-0000-000007460000}"/>
    <cellStyle name="Input 2 19 4" xfId="24520" xr:uid="{00000000-0005-0000-0000-000008460000}"/>
    <cellStyle name="Input 2 19 5" xfId="24521" xr:uid="{00000000-0005-0000-0000-000009460000}"/>
    <cellStyle name="Input 2 19 6" xfId="24522" xr:uid="{00000000-0005-0000-0000-00000A460000}"/>
    <cellStyle name="Input 2 19 7" xfId="24523" xr:uid="{00000000-0005-0000-0000-00000B460000}"/>
    <cellStyle name="Input 2 2" xfId="1311" xr:uid="{00000000-0005-0000-0000-00000C460000}"/>
    <cellStyle name="Input 2 2 10" xfId="1312" xr:uid="{00000000-0005-0000-0000-00000D460000}"/>
    <cellStyle name="Input 2 2 10 2" xfId="10619" xr:uid="{00000000-0005-0000-0000-00000E460000}"/>
    <cellStyle name="Input 2 2 10 2 2" xfId="24524" xr:uid="{00000000-0005-0000-0000-00000F460000}"/>
    <cellStyle name="Input 2 2 10 2 3" xfId="24525" xr:uid="{00000000-0005-0000-0000-000010460000}"/>
    <cellStyle name="Input 2 2 10 2 4" xfId="24526" xr:uid="{00000000-0005-0000-0000-000011460000}"/>
    <cellStyle name="Input 2 2 10 2 5" xfId="24527" xr:uid="{00000000-0005-0000-0000-000012460000}"/>
    <cellStyle name="Input 2 2 10 2 6" xfId="24528" xr:uid="{00000000-0005-0000-0000-000013460000}"/>
    <cellStyle name="Input 2 2 10 3" xfId="24529" xr:uid="{00000000-0005-0000-0000-000014460000}"/>
    <cellStyle name="Input 2 2 10 4" xfId="24530" xr:uid="{00000000-0005-0000-0000-000015460000}"/>
    <cellStyle name="Input 2 2 10 5" xfId="24531" xr:uid="{00000000-0005-0000-0000-000016460000}"/>
    <cellStyle name="Input 2 2 10 6" xfId="24532" xr:uid="{00000000-0005-0000-0000-000017460000}"/>
    <cellStyle name="Input 2 2 10 7" xfId="24533" xr:uid="{00000000-0005-0000-0000-000018460000}"/>
    <cellStyle name="Input 2 2 11" xfId="1313" xr:uid="{00000000-0005-0000-0000-000019460000}"/>
    <cellStyle name="Input 2 2 11 2" xfId="10710" xr:uid="{00000000-0005-0000-0000-00001A460000}"/>
    <cellStyle name="Input 2 2 11 2 2" xfId="24534" xr:uid="{00000000-0005-0000-0000-00001B460000}"/>
    <cellStyle name="Input 2 2 11 2 3" xfId="24535" xr:uid="{00000000-0005-0000-0000-00001C460000}"/>
    <cellStyle name="Input 2 2 11 2 4" xfId="24536" xr:uid="{00000000-0005-0000-0000-00001D460000}"/>
    <cellStyle name="Input 2 2 11 2 5" xfId="24537" xr:uid="{00000000-0005-0000-0000-00001E460000}"/>
    <cellStyle name="Input 2 2 11 2 6" xfId="24538" xr:uid="{00000000-0005-0000-0000-00001F460000}"/>
    <cellStyle name="Input 2 2 11 3" xfId="24539" xr:uid="{00000000-0005-0000-0000-000020460000}"/>
    <cellStyle name="Input 2 2 11 4" xfId="24540" xr:uid="{00000000-0005-0000-0000-000021460000}"/>
    <cellStyle name="Input 2 2 11 5" xfId="24541" xr:uid="{00000000-0005-0000-0000-000022460000}"/>
    <cellStyle name="Input 2 2 11 6" xfId="24542" xr:uid="{00000000-0005-0000-0000-000023460000}"/>
    <cellStyle name="Input 2 2 11 7" xfId="24543" xr:uid="{00000000-0005-0000-0000-000024460000}"/>
    <cellStyle name="Input 2 2 12" xfId="1314" xr:uid="{00000000-0005-0000-0000-000025460000}"/>
    <cellStyle name="Input 2 2 12 2" xfId="10798" xr:uid="{00000000-0005-0000-0000-000026460000}"/>
    <cellStyle name="Input 2 2 12 2 2" xfId="24544" xr:uid="{00000000-0005-0000-0000-000027460000}"/>
    <cellStyle name="Input 2 2 12 2 3" xfId="24545" xr:uid="{00000000-0005-0000-0000-000028460000}"/>
    <cellStyle name="Input 2 2 12 2 4" xfId="24546" xr:uid="{00000000-0005-0000-0000-000029460000}"/>
    <cellStyle name="Input 2 2 12 2 5" xfId="24547" xr:uid="{00000000-0005-0000-0000-00002A460000}"/>
    <cellStyle name="Input 2 2 12 2 6" xfId="24548" xr:uid="{00000000-0005-0000-0000-00002B460000}"/>
    <cellStyle name="Input 2 2 12 3" xfId="24549" xr:uid="{00000000-0005-0000-0000-00002C460000}"/>
    <cellStyle name="Input 2 2 12 4" xfId="24550" xr:uid="{00000000-0005-0000-0000-00002D460000}"/>
    <cellStyle name="Input 2 2 12 5" xfId="24551" xr:uid="{00000000-0005-0000-0000-00002E460000}"/>
    <cellStyle name="Input 2 2 12 6" xfId="24552" xr:uid="{00000000-0005-0000-0000-00002F460000}"/>
    <cellStyle name="Input 2 2 12 7" xfId="24553" xr:uid="{00000000-0005-0000-0000-000030460000}"/>
    <cellStyle name="Input 2 2 13" xfId="1315" xr:uid="{00000000-0005-0000-0000-000031460000}"/>
    <cellStyle name="Input 2 2 13 2" xfId="10887" xr:uid="{00000000-0005-0000-0000-000032460000}"/>
    <cellStyle name="Input 2 2 13 2 2" xfId="24554" xr:uid="{00000000-0005-0000-0000-000033460000}"/>
    <cellStyle name="Input 2 2 13 2 3" xfId="24555" xr:uid="{00000000-0005-0000-0000-000034460000}"/>
    <cellStyle name="Input 2 2 13 2 4" xfId="24556" xr:uid="{00000000-0005-0000-0000-000035460000}"/>
    <cellStyle name="Input 2 2 13 2 5" xfId="24557" xr:uid="{00000000-0005-0000-0000-000036460000}"/>
    <cellStyle name="Input 2 2 13 2 6" xfId="24558" xr:uid="{00000000-0005-0000-0000-000037460000}"/>
    <cellStyle name="Input 2 2 13 3" xfId="24559" xr:uid="{00000000-0005-0000-0000-000038460000}"/>
    <cellStyle name="Input 2 2 13 4" xfId="24560" xr:uid="{00000000-0005-0000-0000-000039460000}"/>
    <cellStyle name="Input 2 2 13 5" xfId="24561" xr:uid="{00000000-0005-0000-0000-00003A460000}"/>
    <cellStyle name="Input 2 2 13 6" xfId="24562" xr:uid="{00000000-0005-0000-0000-00003B460000}"/>
    <cellStyle name="Input 2 2 13 7" xfId="24563" xr:uid="{00000000-0005-0000-0000-00003C460000}"/>
    <cellStyle name="Input 2 2 14" xfId="1316" xr:uid="{00000000-0005-0000-0000-00003D460000}"/>
    <cellStyle name="Input 2 2 14 2" xfId="10977" xr:uid="{00000000-0005-0000-0000-00003E460000}"/>
    <cellStyle name="Input 2 2 14 2 2" xfId="24564" xr:uid="{00000000-0005-0000-0000-00003F460000}"/>
    <cellStyle name="Input 2 2 14 2 3" xfId="24565" xr:uid="{00000000-0005-0000-0000-000040460000}"/>
    <cellStyle name="Input 2 2 14 2 4" xfId="24566" xr:uid="{00000000-0005-0000-0000-000041460000}"/>
    <cellStyle name="Input 2 2 14 2 5" xfId="24567" xr:uid="{00000000-0005-0000-0000-000042460000}"/>
    <cellStyle name="Input 2 2 14 2 6" xfId="24568" xr:uid="{00000000-0005-0000-0000-000043460000}"/>
    <cellStyle name="Input 2 2 14 3" xfId="24569" xr:uid="{00000000-0005-0000-0000-000044460000}"/>
    <cellStyle name="Input 2 2 14 4" xfId="24570" xr:uid="{00000000-0005-0000-0000-000045460000}"/>
    <cellStyle name="Input 2 2 14 5" xfId="24571" xr:uid="{00000000-0005-0000-0000-000046460000}"/>
    <cellStyle name="Input 2 2 14 6" xfId="24572" xr:uid="{00000000-0005-0000-0000-000047460000}"/>
    <cellStyle name="Input 2 2 14 7" xfId="24573" xr:uid="{00000000-0005-0000-0000-000048460000}"/>
    <cellStyle name="Input 2 2 15" xfId="1317" xr:uid="{00000000-0005-0000-0000-000049460000}"/>
    <cellStyle name="Input 2 2 15 2" xfId="11067" xr:uid="{00000000-0005-0000-0000-00004A460000}"/>
    <cellStyle name="Input 2 2 15 2 2" xfId="24574" xr:uid="{00000000-0005-0000-0000-00004B460000}"/>
    <cellStyle name="Input 2 2 15 2 3" xfId="24575" xr:uid="{00000000-0005-0000-0000-00004C460000}"/>
    <cellStyle name="Input 2 2 15 2 4" xfId="24576" xr:uid="{00000000-0005-0000-0000-00004D460000}"/>
    <cellStyle name="Input 2 2 15 2 5" xfId="24577" xr:uid="{00000000-0005-0000-0000-00004E460000}"/>
    <cellStyle name="Input 2 2 15 2 6" xfId="24578" xr:uid="{00000000-0005-0000-0000-00004F460000}"/>
    <cellStyle name="Input 2 2 15 3" xfId="24579" xr:uid="{00000000-0005-0000-0000-000050460000}"/>
    <cellStyle name="Input 2 2 15 4" xfId="24580" xr:uid="{00000000-0005-0000-0000-000051460000}"/>
    <cellStyle name="Input 2 2 15 5" xfId="24581" xr:uid="{00000000-0005-0000-0000-000052460000}"/>
    <cellStyle name="Input 2 2 15 6" xfId="24582" xr:uid="{00000000-0005-0000-0000-000053460000}"/>
    <cellStyle name="Input 2 2 15 7" xfId="24583" xr:uid="{00000000-0005-0000-0000-000054460000}"/>
    <cellStyle name="Input 2 2 16" xfId="1318" xr:uid="{00000000-0005-0000-0000-000055460000}"/>
    <cellStyle name="Input 2 2 16 2" xfId="11150" xr:uid="{00000000-0005-0000-0000-000056460000}"/>
    <cellStyle name="Input 2 2 16 2 2" xfId="24584" xr:uid="{00000000-0005-0000-0000-000057460000}"/>
    <cellStyle name="Input 2 2 16 2 3" xfId="24585" xr:uid="{00000000-0005-0000-0000-000058460000}"/>
    <cellStyle name="Input 2 2 16 2 4" xfId="24586" xr:uid="{00000000-0005-0000-0000-000059460000}"/>
    <cellStyle name="Input 2 2 16 2 5" xfId="24587" xr:uid="{00000000-0005-0000-0000-00005A460000}"/>
    <cellStyle name="Input 2 2 16 2 6" xfId="24588" xr:uid="{00000000-0005-0000-0000-00005B460000}"/>
    <cellStyle name="Input 2 2 16 3" xfId="24589" xr:uid="{00000000-0005-0000-0000-00005C460000}"/>
    <cellStyle name="Input 2 2 16 4" xfId="24590" xr:uid="{00000000-0005-0000-0000-00005D460000}"/>
    <cellStyle name="Input 2 2 16 5" xfId="24591" xr:uid="{00000000-0005-0000-0000-00005E460000}"/>
    <cellStyle name="Input 2 2 16 6" xfId="24592" xr:uid="{00000000-0005-0000-0000-00005F460000}"/>
    <cellStyle name="Input 2 2 16 7" xfId="24593" xr:uid="{00000000-0005-0000-0000-000060460000}"/>
    <cellStyle name="Input 2 2 17" xfId="1319" xr:uid="{00000000-0005-0000-0000-000061460000}"/>
    <cellStyle name="Input 2 2 17 2" xfId="11240" xr:uid="{00000000-0005-0000-0000-000062460000}"/>
    <cellStyle name="Input 2 2 17 2 2" xfId="24594" xr:uid="{00000000-0005-0000-0000-000063460000}"/>
    <cellStyle name="Input 2 2 17 2 3" xfId="24595" xr:uid="{00000000-0005-0000-0000-000064460000}"/>
    <cellStyle name="Input 2 2 17 2 4" xfId="24596" xr:uid="{00000000-0005-0000-0000-000065460000}"/>
    <cellStyle name="Input 2 2 17 2 5" xfId="24597" xr:uid="{00000000-0005-0000-0000-000066460000}"/>
    <cellStyle name="Input 2 2 17 2 6" xfId="24598" xr:uid="{00000000-0005-0000-0000-000067460000}"/>
    <cellStyle name="Input 2 2 17 3" xfId="24599" xr:uid="{00000000-0005-0000-0000-000068460000}"/>
    <cellStyle name="Input 2 2 17 4" xfId="24600" xr:uid="{00000000-0005-0000-0000-000069460000}"/>
    <cellStyle name="Input 2 2 17 5" xfId="24601" xr:uid="{00000000-0005-0000-0000-00006A460000}"/>
    <cellStyle name="Input 2 2 17 6" xfId="24602" xr:uid="{00000000-0005-0000-0000-00006B460000}"/>
    <cellStyle name="Input 2 2 17 7" xfId="24603" xr:uid="{00000000-0005-0000-0000-00006C460000}"/>
    <cellStyle name="Input 2 2 18" xfId="1320" xr:uid="{00000000-0005-0000-0000-00006D460000}"/>
    <cellStyle name="Input 2 2 18 2" xfId="11326" xr:uid="{00000000-0005-0000-0000-00006E460000}"/>
    <cellStyle name="Input 2 2 18 2 2" xfId="24604" xr:uid="{00000000-0005-0000-0000-00006F460000}"/>
    <cellStyle name="Input 2 2 18 2 3" xfId="24605" xr:uid="{00000000-0005-0000-0000-000070460000}"/>
    <cellStyle name="Input 2 2 18 2 4" xfId="24606" xr:uid="{00000000-0005-0000-0000-000071460000}"/>
    <cellStyle name="Input 2 2 18 2 5" xfId="24607" xr:uid="{00000000-0005-0000-0000-000072460000}"/>
    <cellStyle name="Input 2 2 18 2 6" xfId="24608" xr:uid="{00000000-0005-0000-0000-000073460000}"/>
    <cellStyle name="Input 2 2 18 3" xfId="24609" xr:uid="{00000000-0005-0000-0000-000074460000}"/>
    <cellStyle name="Input 2 2 18 4" xfId="24610" xr:uid="{00000000-0005-0000-0000-000075460000}"/>
    <cellStyle name="Input 2 2 18 5" xfId="24611" xr:uid="{00000000-0005-0000-0000-000076460000}"/>
    <cellStyle name="Input 2 2 18 6" xfId="24612" xr:uid="{00000000-0005-0000-0000-000077460000}"/>
    <cellStyle name="Input 2 2 18 7" xfId="24613" xr:uid="{00000000-0005-0000-0000-000078460000}"/>
    <cellStyle name="Input 2 2 19" xfId="1321" xr:uid="{00000000-0005-0000-0000-000079460000}"/>
    <cellStyle name="Input 2 2 19 2" xfId="11413" xr:uid="{00000000-0005-0000-0000-00007A460000}"/>
    <cellStyle name="Input 2 2 19 2 2" xfId="24614" xr:uid="{00000000-0005-0000-0000-00007B460000}"/>
    <cellStyle name="Input 2 2 19 2 3" xfId="24615" xr:uid="{00000000-0005-0000-0000-00007C460000}"/>
    <cellStyle name="Input 2 2 19 2 4" xfId="24616" xr:uid="{00000000-0005-0000-0000-00007D460000}"/>
    <cellStyle name="Input 2 2 19 2 5" xfId="24617" xr:uid="{00000000-0005-0000-0000-00007E460000}"/>
    <cellStyle name="Input 2 2 19 2 6" xfId="24618" xr:uid="{00000000-0005-0000-0000-00007F460000}"/>
    <cellStyle name="Input 2 2 19 3" xfId="24619" xr:uid="{00000000-0005-0000-0000-000080460000}"/>
    <cellStyle name="Input 2 2 19 4" xfId="24620" xr:uid="{00000000-0005-0000-0000-000081460000}"/>
    <cellStyle name="Input 2 2 19 5" xfId="24621" xr:uid="{00000000-0005-0000-0000-000082460000}"/>
    <cellStyle name="Input 2 2 19 6" xfId="24622" xr:uid="{00000000-0005-0000-0000-000083460000}"/>
    <cellStyle name="Input 2 2 19 7" xfId="24623" xr:uid="{00000000-0005-0000-0000-000084460000}"/>
    <cellStyle name="Input 2 2 2" xfId="1322" xr:uid="{00000000-0005-0000-0000-000085460000}"/>
    <cellStyle name="Input 2 2 2 10" xfId="1323" xr:uid="{00000000-0005-0000-0000-000086460000}"/>
    <cellStyle name="Input 2 2 2 10 2" xfId="10743" xr:uid="{00000000-0005-0000-0000-000087460000}"/>
    <cellStyle name="Input 2 2 2 10 2 2" xfId="24624" xr:uid="{00000000-0005-0000-0000-000088460000}"/>
    <cellStyle name="Input 2 2 2 10 2 3" xfId="24625" xr:uid="{00000000-0005-0000-0000-000089460000}"/>
    <cellStyle name="Input 2 2 2 10 2 4" xfId="24626" xr:uid="{00000000-0005-0000-0000-00008A460000}"/>
    <cellStyle name="Input 2 2 2 10 2 5" xfId="24627" xr:uid="{00000000-0005-0000-0000-00008B460000}"/>
    <cellStyle name="Input 2 2 2 10 2 6" xfId="24628" xr:uid="{00000000-0005-0000-0000-00008C460000}"/>
    <cellStyle name="Input 2 2 2 10 3" xfId="24629" xr:uid="{00000000-0005-0000-0000-00008D460000}"/>
    <cellStyle name="Input 2 2 2 10 4" xfId="24630" xr:uid="{00000000-0005-0000-0000-00008E460000}"/>
    <cellStyle name="Input 2 2 2 10 5" xfId="24631" xr:uid="{00000000-0005-0000-0000-00008F460000}"/>
    <cellStyle name="Input 2 2 2 10 6" xfId="24632" xr:uid="{00000000-0005-0000-0000-000090460000}"/>
    <cellStyle name="Input 2 2 2 10 7" xfId="24633" xr:uid="{00000000-0005-0000-0000-000091460000}"/>
    <cellStyle name="Input 2 2 2 11" xfId="1324" xr:uid="{00000000-0005-0000-0000-000092460000}"/>
    <cellStyle name="Input 2 2 2 11 2" xfId="10831" xr:uid="{00000000-0005-0000-0000-000093460000}"/>
    <cellStyle name="Input 2 2 2 11 2 2" xfId="24634" xr:uid="{00000000-0005-0000-0000-000094460000}"/>
    <cellStyle name="Input 2 2 2 11 2 3" xfId="24635" xr:uid="{00000000-0005-0000-0000-000095460000}"/>
    <cellStyle name="Input 2 2 2 11 2 4" xfId="24636" xr:uid="{00000000-0005-0000-0000-000096460000}"/>
    <cellStyle name="Input 2 2 2 11 2 5" xfId="24637" xr:uid="{00000000-0005-0000-0000-000097460000}"/>
    <cellStyle name="Input 2 2 2 11 2 6" xfId="24638" xr:uid="{00000000-0005-0000-0000-000098460000}"/>
    <cellStyle name="Input 2 2 2 11 3" xfId="24639" xr:uid="{00000000-0005-0000-0000-000099460000}"/>
    <cellStyle name="Input 2 2 2 11 4" xfId="24640" xr:uid="{00000000-0005-0000-0000-00009A460000}"/>
    <cellStyle name="Input 2 2 2 11 5" xfId="24641" xr:uid="{00000000-0005-0000-0000-00009B460000}"/>
    <cellStyle name="Input 2 2 2 11 6" xfId="24642" xr:uid="{00000000-0005-0000-0000-00009C460000}"/>
    <cellStyle name="Input 2 2 2 11 7" xfId="24643" xr:uid="{00000000-0005-0000-0000-00009D460000}"/>
    <cellStyle name="Input 2 2 2 12" xfId="1325" xr:uid="{00000000-0005-0000-0000-00009E460000}"/>
    <cellStyle name="Input 2 2 2 12 2" xfId="10920" xr:uid="{00000000-0005-0000-0000-00009F460000}"/>
    <cellStyle name="Input 2 2 2 12 2 2" xfId="24644" xr:uid="{00000000-0005-0000-0000-0000A0460000}"/>
    <cellStyle name="Input 2 2 2 12 2 3" xfId="24645" xr:uid="{00000000-0005-0000-0000-0000A1460000}"/>
    <cellStyle name="Input 2 2 2 12 2 4" xfId="24646" xr:uid="{00000000-0005-0000-0000-0000A2460000}"/>
    <cellStyle name="Input 2 2 2 12 2 5" xfId="24647" xr:uid="{00000000-0005-0000-0000-0000A3460000}"/>
    <cellStyle name="Input 2 2 2 12 2 6" xfId="24648" xr:uid="{00000000-0005-0000-0000-0000A4460000}"/>
    <cellStyle name="Input 2 2 2 12 3" xfId="24649" xr:uid="{00000000-0005-0000-0000-0000A5460000}"/>
    <cellStyle name="Input 2 2 2 12 4" xfId="24650" xr:uid="{00000000-0005-0000-0000-0000A6460000}"/>
    <cellStyle name="Input 2 2 2 12 5" xfId="24651" xr:uid="{00000000-0005-0000-0000-0000A7460000}"/>
    <cellStyle name="Input 2 2 2 12 6" xfId="24652" xr:uid="{00000000-0005-0000-0000-0000A8460000}"/>
    <cellStyle name="Input 2 2 2 12 7" xfId="24653" xr:uid="{00000000-0005-0000-0000-0000A9460000}"/>
    <cellStyle name="Input 2 2 2 13" xfId="1326" xr:uid="{00000000-0005-0000-0000-0000AA460000}"/>
    <cellStyle name="Input 2 2 2 13 2" xfId="11010" xr:uid="{00000000-0005-0000-0000-0000AB460000}"/>
    <cellStyle name="Input 2 2 2 13 2 2" xfId="24654" xr:uid="{00000000-0005-0000-0000-0000AC460000}"/>
    <cellStyle name="Input 2 2 2 13 2 3" xfId="24655" xr:uid="{00000000-0005-0000-0000-0000AD460000}"/>
    <cellStyle name="Input 2 2 2 13 2 4" xfId="24656" xr:uid="{00000000-0005-0000-0000-0000AE460000}"/>
    <cellStyle name="Input 2 2 2 13 2 5" xfId="24657" xr:uid="{00000000-0005-0000-0000-0000AF460000}"/>
    <cellStyle name="Input 2 2 2 13 2 6" xfId="24658" xr:uid="{00000000-0005-0000-0000-0000B0460000}"/>
    <cellStyle name="Input 2 2 2 13 3" xfId="24659" xr:uid="{00000000-0005-0000-0000-0000B1460000}"/>
    <cellStyle name="Input 2 2 2 13 4" xfId="24660" xr:uid="{00000000-0005-0000-0000-0000B2460000}"/>
    <cellStyle name="Input 2 2 2 13 5" xfId="24661" xr:uid="{00000000-0005-0000-0000-0000B3460000}"/>
    <cellStyle name="Input 2 2 2 13 6" xfId="24662" xr:uid="{00000000-0005-0000-0000-0000B4460000}"/>
    <cellStyle name="Input 2 2 2 13 7" xfId="24663" xr:uid="{00000000-0005-0000-0000-0000B5460000}"/>
    <cellStyle name="Input 2 2 2 14" xfId="1327" xr:uid="{00000000-0005-0000-0000-0000B6460000}"/>
    <cellStyle name="Input 2 2 2 14 2" xfId="11100" xr:uid="{00000000-0005-0000-0000-0000B7460000}"/>
    <cellStyle name="Input 2 2 2 14 2 2" xfId="24664" xr:uid="{00000000-0005-0000-0000-0000B8460000}"/>
    <cellStyle name="Input 2 2 2 14 2 3" xfId="24665" xr:uid="{00000000-0005-0000-0000-0000B9460000}"/>
    <cellStyle name="Input 2 2 2 14 2 4" xfId="24666" xr:uid="{00000000-0005-0000-0000-0000BA460000}"/>
    <cellStyle name="Input 2 2 2 14 2 5" xfId="24667" xr:uid="{00000000-0005-0000-0000-0000BB460000}"/>
    <cellStyle name="Input 2 2 2 14 2 6" xfId="24668" xr:uid="{00000000-0005-0000-0000-0000BC460000}"/>
    <cellStyle name="Input 2 2 2 14 3" xfId="24669" xr:uid="{00000000-0005-0000-0000-0000BD460000}"/>
    <cellStyle name="Input 2 2 2 14 4" xfId="24670" xr:uid="{00000000-0005-0000-0000-0000BE460000}"/>
    <cellStyle name="Input 2 2 2 14 5" xfId="24671" xr:uid="{00000000-0005-0000-0000-0000BF460000}"/>
    <cellStyle name="Input 2 2 2 14 6" xfId="24672" xr:uid="{00000000-0005-0000-0000-0000C0460000}"/>
    <cellStyle name="Input 2 2 2 14 7" xfId="24673" xr:uid="{00000000-0005-0000-0000-0000C1460000}"/>
    <cellStyle name="Input 2 2 2 15" xfId="1328" xr:uid="{00000000-0005-0000-0000-0000C2460000}"/>
    <cellStyle name="Input 2 2 2 15 2" xfId="11183" xr:uid="{00000000-0005-0000-0000-0000C3460000}"/>
    <cellStyle name="Input 2 2 2 15 2 2" xfId="24674" xr:uid="{00000000-0005-0000-0000-0000C4460000}"/>
    <cellStyle name="Input 2 2 2 15 2 3" xfId="24675" xr:uid="{00000000-0005-0000-0000-0000C5460000}"/>
    <cellStyle name="Input 2 2 2 15 2 4" xfId="24676" xr:uid="{00000000-0005-0000-0000-0000C6460000}"/>
    <cellStyle name="Input 2 2 2 15 2 5" xfId="24677" xr:uid="{00000000-0005-0000-0000-0000C7460000}"/>
    <cellStyle name="Input 2 2 2 15 2 6" xfId="24678" xr:uid="{00000000-0005-0000-0000-0000C8460000}"/>
    <cellStyle name="Input 2 2 2 15 3" xfId="24679" xr:uid="{00000000-0005-0000-0000-0000C9460000}"/>
    <cellStyle name="Input 2 2 2 15 4" xfId="24680" xr:uid="{00000000-0005-0000-0000-0000CA460000}"/>
    <cellStyle name="Input 2 2 2 15 5" xfId="24681" xr:uid="{00000000-0005-0000-0000-0000CB460000}"/>
    <cellStyle name="Input 2 2 2 15 6" xfId="24682" xr:uid="{00000000-0005-0000-0000-0000CC460000}"/>
    <cellStyle name="Input 2 2 2 15 7" xfId="24683" xr:uid="{00000000-0005-0000-0000-0000CD460000}"/>
    <cellStyle name="Input 2 2 2 16" xfId="1329" xr:uid="{00000000-0005-0000-0000-0000CE460000}"/>
    <cellStyle name="Input 2 2 2 16 2" xfId="11273" xr:uid="{00000000-0005-0000-0000-0000CF460000}"/>
    <cellStyle name="Input 2 2 2 16 2 2" xfId="24684" xr:uid="{00000000-0005-0000-0000-0000D0460000}"/>
    <cellStyle name="Input 2 2 2 16 2 3" xfId="24685" xr:uid="{00000000-0005-0000-0000-0000D1460000}"/>
    <cellStyle name="Input 2 2 2 16 2 4" xfId="24686" xr:uid="{00000000-0005-0000-0000-0000D2460000}"/>
    <cellStyle name="Input 2 2 2 16 2 5" xfId="24687" xr:uid="{00000000-0005-0000-0000-0000D3460000}"/>
    <cellStyle name="Input 2 2 2 16 2 6" xfId="24688" xr:uid="{00000000-0005-0000-0000-0000D4460000}"/>
    <cellStyle name="Input 2 2 2 16 3" xfId="24689" xr:uid="{00000000-0005-0000-0000-0000D5460000}"/>
    <cellStyle name="Input 2 2 2 16 4" xfId="24690" xr:uid="{00000000-0005-0000-0000-0000D6460000}"/>
    <cellStyle name="Input 2 2 2 16 5" xfId="24691" xr:uid="{00000000-0005-0000-0000-0000D7460000}"/>
    <cellStyle name="Input 2 2 2 16 6" xfId="24692" xr:uid="{00000000-0005-0000-0000-0000D8460000}"/>
    <cellStyle name="Input 2 2 2 16 7" xfId="24693" xr:uid="{00000000-0005-0000-0000-0000D9460000}"/>
    <cellStyle name="Input 2 2 2 17" xfId="1330" xr:uid="{00000000-0005-0000-0000-0000DA460000}"/>
    <cellStyle name="Input 2 2 2 17 2" xfId="11359" xr:uid="{00000000-0005-0000-0000-0000DB460000}"/>
    <cellStyle name="Input 2 2 2 17 2 2" xfId="24694" xr:uid="{00000000-0005-0000-0000-0000DC460000}"/>
    <cellStyle name="Input 2 2 2 17 2 3" xfId="24695" xr:uid="{00000000-0005-0000-0000-0000DD460000}"/>
    <cellStyle name="Input 2 2 2 17 2 4" xfId="24696" xr:uid="{00000000-0005-0000-0000-0000DE460000}"/>
    <cellStyle name="Input 2 2 2 17 2 5" xfId="24697" xr:uid="{00000000-0005-0000-0000-0000DF460000}"/>
    <cellStyle name="Input 2 2 2 17 2 6" xfId="24698" xr:uid="{00000000-0005-0000-0000-0000E0460000}"/>
    <cellStyle name="Input 2 2 2 17 3" xfId="24699" xr:uid="{00000000-0005-0000-0000-0000E1460000}"/>
    <cellStyle name="Input 2 2 2 17 4" xfId="24700" xr:uid="{00000000-0005-0000-0000-0000E2460000}"/>
    <cellStyle name="Input 2 2 2 17 5" xfId="24701" xr:uid="{00000000-0005-0000-0000-0000E3460000}"/>
    <cellStyle name="Input 2 2 2 17 6" xfId="24702" xr:uid="{00000000-0005-0000-0000-0000E4460000}"/>
    <cellStyle name="Input 2 2 2 17 7" xfId="24703" xr:uid="{00000000-0005-0000-0000-0000E5460000}"/>
    <cellStyle name="Input 2 2 2 18" xfId="1331" xr:uid="{00000000-0005-0000-0000-0000E6460000}"/>
    <cellStyle name="Input 2 2 2 18 2" xfId="11446" xr:uid="{00000000-0005-0000-0000-0000E7460000}"/>
    <cellStyle name="Input 2 2 2 18 2 2" xfId="24704" xr:uid="{00000000-0005-0000-0000-0000E8460000}"/>
    <cellStyle name="Input 2 2 2 18 2 3" xfId="24705" xr:uid="{00000000-0005-0000-0000-0000E9460000}"/>
    <cellStyle name="Input 2 2 2 18 2 4" xfId="24706" xr:uid="{00000000-0005-0000-0000-0000EA460000}"/>
    <cellStyle name="Input 2 2 2 18 2 5" xfId="24707" xr:uid="{00000000-0005-0000-0000-0000EB460000}"/>
    <cellStyle name="Input 2 2 2 18 2 6" xfId="24708" xr:uid="{00000000-0005-0000-0000-0000EC460000}"/>
    <cellStyle name="Input 2 2 2 18 3" xfId="24709" xr:uid="{00000000-0005-0000-0000-0000ED460000}"/>
    <cellStyle name="Input 2 2 2 18 4" xfId="24710" xr:uid="{00000000-0005-0000-0000-0000EE460000}"/>
    <cellStyle name="Input 2 2 2 18 5" xfId="24711" xr:uid="{00000000-0005-0000-0000-0000EF460000}"/>
    <cellStyle name="Input 2 2 2 18 6" xfId="24712" xr:uid="{00000000-0005-0000-0000-0000F0460000}"/>
    <cellStyle name="Input 2 2 2 18 7" xfId="24713" xr:uid="{00000000-0005-0000-0000-0000F1460000}"/>
    <cellStyle name="Input 2 2 2 19" xfId="1332" xr:uid="{00000000-0005-0000-0000-0000F2460000}"/>
    <cellStyle name="Input 2 2 2 19 2" xfId="11533" xr:uid="{00000000-0005-0000-0000-0000F3460000}"/>
    <cellStyle name="Input 2 2 2 19 2 2" xfId="24714" xr:uid="{00000000-0005-0000-0000-0000F4460000}"/>
    <cellStyle name="Input 2 2 2 19 2 3" xfId="24715" xr:uid="{00000000-0005-0000-0000-0000F5460000}"/>
    <cellStyle name="Input 2 2 2 19 2 4" xfId="24716" xr:uid="{00000000-0005-0000-0000-0000F6460000}"/>
    <cellStyle name="Input 2 2 2 19 2 5" xfId="24717" xr:uid="{00000000-0005-0000-0000-0000F7460000}"/>
    <cellStyle name="Input 2 2 2 19 2 6" xfId="24718" xr:uid="{00000000-0005-0000-0000-0000F8460000}"/>
    <cellStyle name="Input 2 2 2 19 3" xfId="24719" xr:uid="{00000000-0005-0000-0000-0000F9460000}"/>
    <cellStyle name="Input 2 2 2 19 4" xfId="24720" xr:uid="{00000000-0005-0000-0000-0000FA460000}"/>
    <cellStyle name="Input 2 2 2 19 5" xfId="24721" xr:uid="{00000000-0005-0000-0000-0000FB460000}"/>
    <cellStyle name="Input 2 2 2 19 6" xfId="24722" xr:uid="{00000000-0005-0000-0000-0000FC460000}"/>
    <cellStyle name="Input 2 2 2 19 7" xfId="24723" xr:uid="{00000000-0005-0000-0000-0000FD460000}"/>
    <cellStyle name="Input 2 2 2 2" xfId="1333" xr:uid="{00000000-0005-0000-0000-0000FE460000}"/>
    <cellStyle name="Input 2 2 2 2 2" xfId="10040" xr:uid="{00000000-0005-0000-0000-0000FF460000}"/>
    <cellStyle name="Input 2 2 2 2 2 2" xfId="24724" xr:uid="{00000000-0005-0000-0000-000000470000}"/>
    <cellStyle name="Input 2 2 2 2 2 3" xfId="24725" xr:uid="{00000000-0005-0000-0000-000001470000}"/>
    <cellStyle name="Input 2 2 2 2 2 4" xfId="24726" xr:uid="{00000000-0005-0000-0000-000002470000}"/>
    <cellStyle name="Input 2 2 2 2 2 5" xfId="24727" xr:uid="{00000000-0005-0000-0000-000003470000}"/>
    <cellStyle name="Input 2 2 2 2 2 6" xfId="24728" xr:uid="{00000000-0005-0000-0000-000004470000}"/>
    <cellStyle name="Input 2 2 2 2 3" xfId="24729" xr:uid="{00000000-0005-0000-0000-000005470000}"/>
    <cellStyle name="Input 2 2 2 2 4" xfId="24730" xr:uid="{00000000-0005-0000-0000-000006470000}"/>
    <cellStyle name="Input 2 2 2 2 5" xfId="24731" xr:uid="{00000000-0005-0000-0000-000007470000}"/>
    <cellStyle name="Input 2 2 2 2 6" xfId="24732" xr:uid="{00000000-0005-0000-0000-000008470000}"/>
    <cellStyle name="Input 2 2 2 2 7" xfId="24733" xr:uid="{00000000-0005-0000-0000-000009470000}"/>
    <cellStyle name="Input 2 2 2 20" xfId="1334" xr:uid="{00000000-0005-0000-0000-00000A470000}"/>
    <cellStyle name="Input 2 2 2 20 2" xfId="11621" xr:uid="{00000000-0005-0000-0000-00000B470000}"/>
    <cellStyle name="Input 2 2 2 20 2 2" xfId="24734" xr:uid="{00000000-0005-0000-0000-00000C470000}"/>
    <cellStyle name="Input 2 2 2 20 2 3" xfId="24735" xr:uid="{00000000-0005-0000-0000-00000D470000}"/>
    <cellStyle name="Input 2 2 2 20 2 4" xfId="24736" xr:uid="{00000000-0005-0000-0000-00000E470000}"/>
    <cellStyle name="Input 2 2 2 20 2 5" xfId="24737" xr:uid="{00000000-0005-0000-0000-00000F470000}"/>
    <cellStyle name="Input 2 2 2 20 2 6" xfId="24738" xr:uid="{00000000-0005-0000-0000-000010470000}"/>
    <cellStyle name="Input 2 2 2 20 3" xfId="24739" xr:uid="{00000000-0005-0000-0000-000011470000}"/>
    <cellStyle name="Input 2 2 2 20 4" xfId="24740" xr:uid="{00000000-0005-0000-0000-000012470000}"/>
    <cellStyle name="Input 2 2 2 20 5" xfId="24741" xr:uid="{00000000-0005-0000-0000-000013470000}"/>
    <cellStyle name="Input 2 2 2 20 6" xfId="24742" xr:uid="{00000000-0005-0000-0000-000014470000}"/>
    <cellStyle name="Input 2 2 2 20 7" xfId="24743" xr:uid="{00000000-0005-0000-0000-000015470000}"/>
    <cellStyle name="Input 2 2 2 21" xfId="1335" xr:uid="{00000000-0005-0000-0000-000016470000}"/>
    <cellStyle name="Input 2 2 2 21 2" xfId="11705" xr:uid="{00000000-0005-0000-0000-000017470000}"/>
    <cellStyle name="Input 2 2 2 21 2 2" xfId="24744" xr:uid="{00000000-0005-0000-0000-000018470000}"/>
    <cellStyle name="Input 2 2 2 21 2 3" xfId="24745" xr:uid="{00000000-0005-0000-0000-000019470000}"/>
    <cellStyle name="Input 2 2 2 21 2 4" xfId="24746" xr:uid="{00000000-0005-0000-0000-00001A470000}"/>
    <cellStyle name="Input 2 2 2 21 2 5" xfId="24747" xr:uid="{00000000-0005-0000-0000-00001B470000}"/>
    <cellStyle name="Input 2 2 2 21 2 6" xfId="24748" xr:uid="{00000000-0005-0000-0000-00001C470000}"/>
    <cellStyle name="Input 2 2 2 21 3" xfId="24749" xr:uid="{00000000-0005-0000-0000-00001D470000}"/>
    <cellStyle name="Input 2 2 2 21 4" xfId="24750" xr:uid="{00000000-0005-0000-0000-00001E470000}"/>
    <cellStyle name="Input 2 2 2 21 5" xfId="24751" xr:uid="{00000000-0005-0000-0000-00001F470000}"/>
    <cellStyle name="Input 2 2 2 21 6" xfId="24752" xr:uid="{00000000-0005-0000-0000-000020470000}"/>
    <cellStyle name="Input 2 2 2 21 7" xfId="24753" xr:uid="{00000000-0005-0000-0000-000021470000}"/>
    <cellStyle name="Input 2 2 2 22" xfId="1336" xr:uid="{00000000-0005-0000-0000-000022470000}"/>
    <cellStyle name="Input 2 2 2 22 2" xfId="11788" xr:uid="{00000000-0005-0000-0000-000023470000}"/>
    <cellStyle name="Input 2 2 2 22 2 2" xfId="24754" xr:uid="{00000000-0005-0000-0000-000024470000}"/>
    <cellStyle name="Input 2 2 2 22 2 3" xfId="24755" xr:uid="{00000000-0005-0000-0000-000025470000}"/>
    <cellStyle name="Input 2 2 2 22 2 4" xfId="24756" xr:uid="{00000000-0005-0000-0000-000026470000}"/>
    <cellStyle name="Input 2 2 2 22 2 5" xfId="24757" xr:uid="{00000000-0005-0000-0000-000027470000}"/>
    <cellStyle name="Input 2 2 2 22 2 6" xfId="24758" xr:uid="{00000000-0005-0000-0000-000028470000}"/>
    <cellStyle name="Input 2 2 2 22 3" xfId="24759" xr:uid="{00000000-0005-0000-0000-000029470000}"/>
    <cellStyle name="Input 2 2 2 22 4" xfId="24760" xr:uid="{00000000-0005-0000-0000-00002A470000}"/>
    <cellStyle name="Input 2 2 2 22 5" xfId="24761" xr:uid="{00000000-0005-0000-0000-00002B470000}"/>
    <cellStyle name="Input 2 2 2 22 6" xfId="24762" xr:uid="{00000000-0005-0000-0000-00002C470000}"/>
    <cellStyle name="Input 2 2 2 22 7" xfId="24763" xr:uid="{00000000-0005-0000-0000-00002D470000}"/>
    <cellStyle name="Input 2 2 2 23" xfId="1337" xr:uid="{00000000-0005-0000-0000-00002E470000}"/>
    <cellStyle name="Input 2 2 2 23 2" xfId="11871" xr:uid="{00000000-0005-0000-0000-00002F470000}"/>
    <cellStyle name="Input 2 2 2 23 2 2" xfId="24764" xr:uid="{00000000-0005-0000-0000-000030470000}"/>
    <cellStyle name="Input 2 2 2 23 2 3" xfId="24765" xr:uid="{00000000-0005-0000-0000-000031470000}"/>
    <cellStyle name="Input 2 2 2 23 2 4" xfId="24766" xr:uid="{00000000-0005-0000-0000-000032470000}"/>
    <cellStyle name="Input 2 2 2 23 2 5" xfId="24767" xr:uid="{00000000-0005-0000-0000-000033470000}"/>
    <cellStyle name="Input 2 2 2 23 2 6" xfId="24768" xr:uid="{00000000-0005-0000-0000-000034470000}"/>
    <cellStyle name="Input 2 2 2 23 3" xfId="24769" xr:uid="{00000000-0005-0000-0000-000035470000}"/>
    <cellStyle name="Input 2 2 2 23 4" xfId="24770" xr:uid="{00000000-0005-0000-0000-000036470000}"/>
    <cellStyle name="Input 2 2 2 23 5" xfId="24771" xr:uid="{00000000-0005-0000-0000-000037470000}"/>
    <cellStyle name="Input 2 2 2 23 6" xfId="24772" xr:uid="{00000000-0005-0000-0000-000038470000}"/>
    <cellStyle name="Input 2 2 2 23 7" xfId="24773" xr:uid="{00000000-0005-0000-0000-000039470000}"/>
    <cellStyle name="Input 2 2 2 24" xfId="1338" xr:uid="{00000000-0005-0000-0000-00003A470000}"/>
    <cellStyle name="Input 2 2 2 24 2" xfId="11955" xr:uid="{00000000-0005-0000-0000-00003B470000}"/>
    <cellStyle name="Input 2 2 2 24 2 2" xfId="24774" xr:uid="{00000000-0005-0000-0000-00003C470000}"/>
    <cellStyle name="Input 2 2 2 24 2 3" xfId="24775" xr:uid="{00000000-0005-0000-0000-00003D470000}"/>
    <cellStyle name="Input 2 2 2 24 2 4" xfId="24776" xr:uid="{00000000-0005-0000-0000-00003E470000}"/>
    <cellStyle name="Input 2 2 2 24 2 5" xfId="24777" xr:uid="{00000000-0005-0000-0000-00003F470000}"/>
    <cellStyle name="Input 2 2 2 24 2 6" xfId="24778" xr:uid="{00000000-0005-0000-0000-000040470000}"/>
    <cellStyle name="Input 2 2 2 24 3" xfId="24779" xr:uid="{00000000-0005-0000-0000-000041470000}"/>
    <cellStyle name="Input 2 2 2 24 4" xfId="24780" xr:uid="{00000000-0005-0000-0000-000042470000}"/>
    <cellStyle name="Input 2 2 2 24 5" xfId="24781" xr:uid="{00000000-0005-0000-0000-000043470000}"/>
    <cellStyle name="Input 2 2 2 24 6" xfId="24782" xr:uid="{00000000-0005-0000-0000-000044470000}"/>
    <cellStyle name="Input 2 2 2 24 7" xfId="24783" xr:uid="{00000000-0005-0000-0000-000045470000}"/>
    <cellStyle name="Input 2 2 2 25" xfId="1339" xr:uid="{00000000-0005-0000-0000-000046470000}"/>
    <cellStyle name="Input 2 2 2 25 2" xfId="12038" xr:uid="{00000000-0005-0000-0000-000047470000}"/>
    <cellStyle name="Input 2 2 2 25 2 2" xfId="24784" xr:uid="{00000000-0005-0000-0000-000048470000}"/>
    <cellStyle name="Input 2 2 2 25 2 3" xfId="24785" xr:uid="{00000000-0005-0000-0000-000049470000}"/>
    <cellStyle name="Input 2 2 2 25 2 4" xfId="24786" xr:uid="{00000000-0005-0000-0000-00004A470000}"/>
    <cellStyle name="Input 2 2 2 25 2 5" xfId="24787" xr:uid="{00000000-0005-0000-0000-00004B470000}"/>
    <cellStyle name="Input 2 2 2 25 2 6" xfId="24788" xr:uid="{00000000-0005-0000-0000-00004C470000}"/>
    <cellStyle name="Input 2 2 2 25 3" xfId="24789" xr:uid="{00000000-0005-0000-0000-00004D470000}"/>
    <cellStyle name="Input 2 2 2 25 4" xfId="24790" xr:uid="{00000000-0005-0000-0000-00004E470000}"/>
    <cellStyle name="Input 2 2 2 25 5" xfId="24791" xr:uid="{00000000-0005-0000-0000-00004F470000}"/>
    <cellStyle name="Input 2 2 2 25 6" xfId="24792" xr:uid="{00000000-0005-0000-0000-000050470000}"/>
    <cellStyle name="Input 2 2 2 25 7" xfId="24793" xr:uid="{00000000-0005-0000-0000-000051470000}"/>
    <cellStyle name="Input 2 2 2 26" xfId="1340" xr:uid="{00000000-0005-0000-0000-000052470000}"/>
    <cellStyle name="Input 2 2 2 26 2" xfId="12121" xr:uid="{00000000-0005-0000-0000-000053470000}"/>
    <cellStyle name="Input 2 2 2 26 2 2" xfId="24794" xr:uid="{00000000-0005-0000-0000-000054470000}"/>
    <cellStyle name="Input 2 2 2 26 2 3" xfId="24795" xr:uid="{00000000-0005-0000-0000-000055470000}"/>
    <cellStyle name="Input 2 2 2 26 2 4" xfId="24796" xr:uid="{00000000-0005-0000-0000-000056470000}"/>
    <cellStyle name="Input 2 2 2 26 2 5" xfId="24797" xr:uid="{00000000-0005-0000-0000-000057470000}"/>
    <cellStyle name="Input 2 2 2 26 2 6" xfId="24798" xr:uid="{00000000-0005-0000-0000-000058470000}"/>
    <cellStyle name="Input 2 2 2 26 3" xfId="24799" xr:uid="{00000000-0005-0000-0000-000059470000}"/>
    <cellStyle name="Input 2 2 2 26 4" xfId="24800" xr:uid="{00000000-0005-0000-0000-00005A470000}"/>
    <cellStyle name="Input 2 2 2 26 5" xfId="24801" xr:uid="{00000000-0005-0000-0000-00005B470000}"/>
    <cellStyle name="Input 2 2 2 26 6" xfId="24802" xr:uid="{00000000-0005-0000-0000-00005C470000}"/>
    <cellStyle name="Input 2 2 2 26 7" xfId="24803" xr:uid="{00000000-0005-0000-0000-00005D470000}"/>
    <cellStyle name="Input 2 2 2 27" xfId="1341" xr:uid="{00000000-0005-0000-0000-00005E470000}"/>
    <cellStyle name="Input 2 2 2 27 2" xfId="12203" xr:uid="{00000000-0005-0000-0000-00005F470000}"/>
    <cellStyle name="Input 2 2 2 27 2 2" xfId="24804" xr:uid="{00000000-0005-0000-0000-000060470000}"/>
    <cellStyle name="Input 2 2 2 27 2 3" xfId="24805" xr:uid="{00000000-0005-0000-0000-000061470000}"/>
    <cellStyle name="Input 2 2 2 27 2 4" xfId="24806" xr:uid="{00000000-0005-0000-0000-000062470000}"/>
    <cellStyle name="Input 2 2 2 27 2 5" xfId="24807" xr:uid="{00000000-0005-0000-0000-000063470000}"/>
    <cellStyle name="Input 2 2 2 27 2 6" xfId="24808" xr:uid="{00000000-0005-0000-0000-000064470000}"/>
    <cellStyle name="Input 2 2 2 27 3" xfId="24809" xr:uid="{00000000-0005-0000-0000-000065470000}"/>
    <cellStyle name="Input 2 2 2 27 4" xfId="24810" xr:uid="{00000000-0005-0000-0000-000066470000}"/>
    <cellStyle name="Input 2 2 2 27 5" xfId="24811" xr:uid="{00000000-0005-0000-0000-000067470000}"/>
    <cellStyle name="Input 2 2 2 27 6" xfId="24812" xr:uid="{00000000-0005-0000-0000-000068470000}"/>
    <cellStyle name="Input 2 2 2 27 7" xfId="24813" xr:uid="{00000000-0005-0000-0000-000069470000}"/>
    <cellStyle name="Input 2 2 2 28" xfId="1342" xr:uid="{00000000-0005-0000-0000-00006A470000}"/>
    <cellStyle name="Input 2 2 2 28 2" xfId="12283" xr:uid="{00000000-0005-0000-0000-00006B470000}"/>
    <cellStyle name="Input 2 2 2 28 2 2" xfId="24814" xr:uid="{00000000-0005-0000-0000-00006C470000}"/>
    <cellStyle name="Input 2 2 2 28 2 3" xfId="24815" xr:uid="{00000000-0005-0000-0000-00006D470000}"/>
    <cellStyle name="Input 2 2 2 28 2 4" xfId="24816" xr:uid="{00000000-0005-0000-0000-00006E470000}"/>
    <cellStyle name="Input 2 2 2 28 2 5" xfId="24817" xr:uid="{00000000-0005-0000-0000-00006F470000}"/>
    <cellStyle name="Input 2 2 2 28 2 6" xfId="24818" xr:uid="{00000000-0005-0000-0000-000070470000}"/>
    <cellStyle name="Input 2 2 2 28 3" xfId="24819" xr:uid="{00000000-0005-0000-0000-000071470000}"/>
    <cellStyle name="Input 2 2 2 28 4" xfId="24820" xr:uid="{00000000-0005-0000-0000-000072470000}"/>
    <cellStyle name="Input 2 2 2 28 5" xfId="24821" xr:uid="{00000000-0005-0000-0000-000073470000}"/>
    <cellStyle name="Input 2 2 2 28 6" xfId="24822" xr:uid="{00000000-0005-0000-0000-000074470000}"/>
    <cellStyle name="Input 2 2 2 28 7" xfId="24823" xr:uid="{00000000-0005-0000-0000-000075470000}"/>
    <cellStyle name="Input 2 2 2 29" xfId="1343" xr:uid="{00000000-0005-0000-0000-000076470000}"/>
    <cellStyle name="Input 2 2 2 29 2" xfId="12361" xr:uid="{00000000-0005-0000-0000-000077470000}"/>
    <cellStyle name="Input 2 2 2 29 2 2" xfId="24824" xr:uid="{00000000-0005-0000-0000-000078470000}"/>
    <cellStyle name="Input 2 2 2 29 2 3" xfId="24825" xr:uid="{00000000-0005-0000-0000-000079470000}"/>
    <cellStyle name="Input 2 2 2 29 2 4" xfId="24826" xr:uid="{00000000-0005-0000-0000-00007A470000}"/>
    <cellStyle name="Input 2 2 2 29 2 5" xfId="24827" xr:uid="{00000000-0005-0000-0000-00007B470000}"/>
    <cellStyle name="Input 2 2 2 29 2 6" xfId="24828" xr:uid="{00000000-0005-0000-0000-00007C470000}"/>
    <cellStyle name="Input 2 2 2 29 3" xfId="24829" xr:uid="{00000000-0005-0000-0000-00007D470000}"/>
    <cellStyle name="Input 2 2 2 29 4" xfId="24830" xr:uid="{00000000-0005-0000-0000-00007E470000}"/>
    <cellStyle name="Input 2 2 2 29 5" xfId="24831" xr:uid="{00000000-0005-0000-0000-00007F470000}"/>
    <cellStyle name="Input 2 2 2 29 6" xfId="24832" xr:uid="{00000000-0005-0000-0000-000080470000}"/>
    <cellStyle name="Input 2 2 2 29 7" xfId="24833" xr:uid="{00000000-0005-0000-0000-000081470000}"/>
    <cellStyle name="Input 2 2 2 3" xfId="1344" xr:uid="{00000000-0005-0000-0000-000082470000}"/>
    <cellStyle name="Input 2 2 2 3 2" xfId="10131" xr:uid="{00000000-0005-0000-0000-000083470000}"/>
    <cellStyle name="Input 2 2 2 3 2 2" xfId="24834" xr:uid="{00000000-0005-0000-0000-000084470000}"/>
    <cellStyle name="Input 2 2 2 3 2 3" xfId="24835" xr:uid="{00000000-0005-0000-0000-000085470000}"/>
    <cellStyle name="Input 2 2 2 3 2 4" xfId="24836" xr:uid="{00000000-0005-0000-0000-000086470000}"/>
    <cellStyle name="Input 2 2 2 3 2 5" xfId="24837" xr:uid="{00000000-0005-0000-0000-000087470000}"/>
    <cellStyle name="Input 2 2 2 3 2 6" xfId="24838" xr:uid="{00000000-0005-0000-0000-000088470000}"/>
    <cellStyle name="Input 2 2 2 3 3" xfId="24839" xr:uid="{00000000-0005-0000-0000-000089470000}"/>
    <cellStyle name="Input 2 2 2 3 4" xfId="24840" xr:uid="{00000000-0005-0000-0000-00008A470000}"/>
    <cellStyle name="Input 2 2 2 3 5" xfId="24841" xr:uid="{00000000-0005-0000-0000-00008B470000}"/>
    <cellStyle name="Input 2 2 2 3 6" xfId="24842" xr:uid="{00000000-0005-0000-0000-00008C470000}"/>
    <cellStyle name="Input 2 2 2 3 7" xfId="24843" xr:uid="{00000000-0005-0000-0000-00008D470000}"/>
    <cellStyle name="Input 2 2 2 30" xfId="1345" xr:uid="{00000000-0005-0000-0000-00008E470000}"/>
    <cellStyle name="Input 2 2 2 30 2" xfId="12440" xr:uid="{00000000-0005-0000-0000-00008F470000}"/>
    <cellStyle name="Input 2 2 2 30 2 2" xfId="24844" xr:uid="{00000000-0005-0000-0000-000090470000}"/>
    <cellStyle name="Input 2 2 2 30 2 3" xfId="24845" xr:uid="{00000000-0005-0000-0000-000091470000}"/>
    <cellStyle name="Input 2 2 2 30 2 4" xfId="24846" xr:uid="{00000000-0005-0000-0000-000092470000}"/>
    <cellStyle name="Input 2 2 2 30 2 5" xfId="24847" xr:uid="{00000000-0005-0000-0000-000093470000}"/>
    <cellStyle name="Input 2 2 2 30 2 6" xfId="24848" xr:uid="{00000000-0005-0000-0000-000094470000}"/>
    <cellStyle name="Input 2 2 2 30 3" xfId="24849" xr:uid="{00000000-0005-0000-0000-000095470000}"/>
    <cellStyle name="Input 2 2 2 30 4" xfId="24850" xr:uid="{00000000-0005-0000-0000-000096470000}"/>
    <cellStyle name="Input 2 2 2 30 5" xfId="24851" xr:uid="{00000000-0005-0000-0000-000097470000}"/>
    <cellStyle name="Input 2 2 2 30 6" xfId="24852" xr:uid="{00000000-0005-0000-0000-000098470000}"/>
    <cellStyle name="Input 2 2 2 30 7" xfId="24853" xr:uid="{00000000-0005-0000-0000-000099470000}"/>
    <cellStyle name="Input 2 2 2 31" xfId="1346" xr:uid="{00000000-0005-0000-0000-00009A470000}"/>
    <cellStyle name="Input 2 2 2 31 2" xfId="12519" xr:uid="{00000000-0005-0000-0000-00009B470000}"/>
    <cellStyle name="Input 2 2 2 31 2 2" xfId="24854" xr:uid="{00000000-0005-0000-0000-00009C470000}"/>
    <cellStyle name="Input 2 2 2 31 2 3" xfId="24855" xr:uid="{00000000-0005-0000-0000-00009D470000}"/>
    <cellStyle name="Input 2 2 2 31 2 4" xfId="24856" xr:uid="{00000000-0005-0000-0000-00009E470000}"/>
    <cellStyle name="Input 2 2 2 31 2 5" xfId="24857" xr:uid="{00000000-0005-0000-0000-00009F470000}"/>
    <cellStyle name="Input 2 2 2 31 2 6" xfId="24858" xr:uid="{00000000-0005-0000-0000-0000A0470000}"/>
    <cellStyle name="Input 2 2 2 31 3" xfId="24859" xr:uid="{00000000-0005-0000-0000-0000A1470000}"/>
    <cellStyle name="Input 2 2 2 31 4" xfId="24860" xr:uid="{00000000-0005-0000-0000-0000A2470000}"/>
    <cellStyle name="Input 2 2 2 31 5" xfId="24861" xr:uid="{00000000-0005-0000-0000-0000A3470000}"/>
    <cellStyle name="Input 2 2 2 31 6" xfId="24862" xr:uid="{00000000-0005-0000-0000-0000A4470000}"/>
    <cellStyle name="Input 2 2 2 31 7" xfId="24863" xr:uid="{00000000-0005-0000-0000-0000A5470000}"/>
    <cellStyle name="Input 2 2 2 32" xfId="1347" xr:uid="{00000000-0005-0000-0000-0000A6470000}"/>
    <cellStyle name="Input 2 2 2 32 2" xfId="12598" xr:uid="{00000000-0005-0000-0000-0000A7470000}"/>
    <cellStyle name="Input 2 2 2 32 2 2" xfId="24864" xr:uid="{00000000-0005-0000-0000-0000A8470000}"/>
    <cellStyle name="Input 2 2 2 32 2 3" xfId="24865" xr:uid="{00000000-0005-0000-0000-0000A9470000}"/>
    <cellStyle name="Input 2 2 2 32 2 4" xfId="24866" xr:uid="{00000000-0005-0000-0000-0000AA470000}"/>
    <cellStyle name="Input 2 2 2 32 2 5" xfId="24867" xr:uid="{00000000-0005-0000-0000-0000AB470000}"/>
    <cellStyle name="Input 2 2 2 32 2 6" xfId="24868" xr:uid="{00000000-0005-0000-0000-0000AC470000}"/>
    <cellStyle name="Input 2 2 2 32 3" xfId="24869" xr:uid="{00000000-0005-0000-0000-0000AD470000}"/>
    <cellStyle name="Input 2 2 2 32 4" xfId="24870" xr:uid="{00000000-0005-0000-0000-0000AE470000}"/>
    <cellStyle name="Input 2 2 2 32 5" xfId="24871" xr:uid="{00000000-0005-0000-0000-0000AF470000}"/>
    <cellStyle name="Input 2 2 2 32 6" xfId="24872" xr:uid="{00000000-0005-0000-0000-0000B0470000}"/>
    <cellStyle name="Input 2 2 2 32 7" xfId="24873" xr:uid="{00000000-0005-0000-0000-0000B1470000}"/>
    <cellStyle name="Input 2 2 2 33" xfId="1348" xr:uid="{00000000-0005-0000-0000-0000B2470000}"/>
    <cellStyle name="Input 2 2 2 33 2" xfId="12677" xr:uid="{00000000-0005-0000-0000-0000B3470000}"/>
    <cellStyle name="Input 2 2 2 33 2 2" xfId="24874" xr:uid="{00000000-0005-0000-0000-0000B4470000}"/>
    <cellStyle name="Input 2 2 2 33 2 3" xfId="24875" xr:uid="{00000000-0005-0000-0000-0000B5470000}"/>
    <cellStyle name="Input 2 2 2 33 2 4" xfId="24876" xr:uid="{00000000-0005-0000-0000-0000B6470000}"/>
    <cellStyle name="Input 2 2 2 33 2 5" xfId="24877" xr:uid="{00000000-0005-0000-0000-0000B7470000}"/>
    <cellStyle name="Input 2 2 2 33 2 6" xfId="24878" xr:uid="{00000000-0005-0000-0000-0000B8470000}"/>
    <cellStyle name="Input 2 2 2 33 3" xfId="24879" xr:uid="{00000000-0005-0000-0000-0000B9470000}"/>
    <cellStyle name="Input 2 2 2 33 4" xfId="24880" xr:uid="{00000000-0005-0000-0000-0000BA470000}"/>
    <cellStyle name="Input 2 2 2 33 5" xfId="24881" xr:uid="{00000000-0005-0000-0000-0000BB470000}"/>
    <cellStyle name="Input 2 2 2 33 6" xfId="24882" xr:uid="{00000000-0005-0000-0000-0000BC470000}"/>
    <cellStyle name="Input 2 2 2 33 7" xfId="24883" xr:uid="{00000000-0005-0000-0000-0000BD470000}"/>
    <cellStyle name="Input 2 2 2 34" xfId="1349" xr:uid="{00000000-0005-0000-0000-0000BE470000}"/>
    <cellStyle name="Input 2 2 2 34 2" xfId="12761" xr:uid="{00000000-0005-0000-0000-0000BF470000}"/>
    <cellStyle name="Input 2 2 2 34 2 2" xfId="24884" xr:uid="{00000000-0005-0000-0000-0000C0470000}"/>
    <cellStyle name="Input 2 2 2 34 2 3" xfId="24885" xr:uid="{00000000-0005-0000-0000-0000C1470000}"/>
    <cellStyle name="Input 2 2 2 34 2 4" xfId="24886" xr:uid="{00000000-0005-0000-0000-0000C2470000}"/>
    <cellStyle name="Input 2 2 2 34 2 5" xfId="24887" xr:uid="{00000000-0005-0000-0000-0000C3470000}"/>
    <cellStyle name="Input 2 2 2 34 2 6" xfId="24888" xr:uid="{00000000-0005-0000-0000-0000C4470000}"/>
    <cellStyle name="Input 2 2 2 34 3" xfId="24889" xr:uid="{00000000-0005-0000-0000-0000C5470000}"/>
    <cellStyle name="Input 2 2 2 34 4" xfId="24890" xr:uid="{00000000-0005-0000-0000-0000C6470000}"/>
    <cellStyle name="Input 2 2 2 34 5" xfId="24891" xr:uid="{00000000-0005-0000-0000-0000C7470000}"/>
    <cellStyle name="Input 2 2 2 34 6" xfId="24892" xr:uid="{00000000-0005-0000-0000-0000C8470000}"/>
    <cellStyle name="Input 2 2 2 34 7" xfId="24893" xr:uid="{00000000-0005-0000-0000-0000C9470000}"/>
    <cellStyle name="Input 2 2 2 35" xfId="9827" xr:uid="{00000000-0005-0000-0000-0000CA470000}"/>
    <cellStyle name="Input 2 2 2 35 2" xfId="24894" xr:uid="{00000000-0005-0000-0000-0000CB470000}"/>
    <cellStyle name="Input 2 2 2 35 3" xfId="24895" xr:uid="{00000000-0005-0000-0000-0000CC470000}"/>
    <cellStyle name="Input 2 2 2 35 4" xfId="24896" xr:uid="{00000000-0005-0000-0000-0000CD470000}"/>
    <cellStyle name="Input 2 2 2 35 5" xfId="24897" xr:uid="{00000000-0005-0000-0000-0000CE470000}"/>
    <cellStyle name="Input 2 2 2 35 6" xfId="24898" xr:uid="{00000000-0005-0000-0000-0000CF470000}"/>
    <cellStyle name="Input 2 2 2 36" xfId="24899" xr:uid="{00000000-0005-0000-0000-0000D0470000}"/>
    <cellStyle name="Input 2 2 2 37" xfId="24900" xr:uid="{00000000-0005-0000-0000-0000D1470000}"/>
    <cellStyle name="Input 2 2 2 38" xfId="24901" xr:uid="{00000000-0005-0000-0000-0000D2470000}"/>
    <cellStyle name="Input 2 2 2 39" xfId="24902" xr:uid="{00000000-0005-0000-0000-0000D3470000}"/>
    <cellStyle name="Input 2 2 2 4" xfId="1350" xr:uid="{00000000-0005-0000-0000-0000D4470000}"/>
    <cellStyle name="Input 2 2 2 4 2" xfId="10221" xr:uid="{00000000-0005-0000-0000-0000D5470000}"/>
    <cellStyle name="Input 2 2 2 4 2 2" xfId="24903" xr:uid="{00000000-0005-0000-0000-0000D6470000}"/>
    <cellStyle name="Input 2 2 2 4 2 3" xfId="24904" xr:uid="{00000000-0005-0000-0000-0000D7470000}"/>
    <cellStyle name="Input 2 2 2 4 2 4" xfId="24905" xr:uid="{00000000-0005-0000-0000-0000D8470000}"/>
    <cellStyle name="Input 2 2 2 4 2 5" xfId="24906" xr:uid="{00000000-0005-0000-0000-0000D9470000}"/>
    <cellStyle name="Input 2 2 2 4 2 6" xfId="24907" xr:uid="{00000000-0005-0000-0000-0000DA470000}"/>
    <cellStyle name="Input 2 2 2 4 3" xfId="24908" xr:uid="{00000000-0005-0000-0000-0000DB470000}"/>
    <cellStyle name="Input 2 2 2 4 4" xfId="24909" xr:uid="{00000000-0005-0000-0000-0000DC470000}"/>
    <cellStyle name="Input 2 2 2 4 5" xfId="24910" xr:uid="{00000000-0005-0000-0000-0000DD470000}"/>
    <cellStyle name="Input 2 2 2 4 6" xfId="24911" xr:uid="{00000000-0005-0000-0000-0000DE470000}"/>
    <cellStyle name="Input 2 2 2 4 7" xfId="24912" xr:uid="{00000000-0005-0000-0000-0000DF470000}"/>
    <cellStyle name="Input 2 2 2 40" xfId="24913" xr:uid="{00000000-0005-0000-0000-0000E0470000}"/>
    <cellStyle name="Input 2 2 2 5" xfId="1351" xr:uid="{00000000-0005-0000-0000-0000E1470000}"/>
    <cellStyle name="Input 2 2 2 5 2" xfId="10307" xr:uid="{00000000-0005-0000-0000-0000E2470000}"/>
    <cellStyle name="Input 2 2 2 5 2 2" xfId="24914" xr:uid="{00000000-0005-0000-0000-0000E3470000}"/>
    <cellStyle name="Input 2 2 2 5 2 3" xfId="24915" xr:uid="{00000000-0005-0000-0000-0000E4470000}"/>
    <cellStyle name="Input 2 2 2 5 2 4" xfId="24916" xr:uid="{00000000-0005-0000-0000-0000E5470000}"/>
    <cellStyle name="Input 2 2 2 5 2 5" xfId="24917" xr:uid="{00000000-0005-0000-0000-0000E6470000}"/>
    <cellStyle name="Input 2 2 2 5 2 6" xfId="24918" xr:uid="{00000000-0005-0000-0000-0000E7470000}"/>
    <cellStyle name="Input 2 2 2 5 3" xfId="24919" xr:uid="{00000000-0005-0000-0000-0000E8470000}"/>
    <cellStyle name="Input 2 2 2 5 4" xfId="24920" xr:uid="{00000000-0005-0000-0000-0000E9470000}"/>
    <cellStyle name="Input 2 2 2 5 5" xfId="24921" xr:uid="{00000000-0005-0000-0000-0000EA470000}"/>
    <cellStyle name="Input 2 2 2 5 6" xfId="24922" xr:uid="{00000000-0005-0000-0000-0000EB470000}"/>
    <cellStyle name="Input 2 2 2 5 7" xfId="24923" xr:uid="{00000000-0005-0000-0000-0000EC470000}"/>
    <cellStyle name="Input 2 2 2 6" xfId="1352" xr:uid="{00000000-0005-0000-0000-0000ED470000}"/>
    <cellStyle name="Input 2 2 2 6 2" xfId="10395" xr:uid="{00000000-0005-0000-0000-0000EE470000}"/>
    <cellStyle name="Input 2 2 2 6 2 2" xfId="24924" xr:uid="{00000000-0005-0000-0000-0000EF470000}"/>
    <cellStyle name="Input 2 2 2 6 2 3" xfId="24925" xr:uid="{00000000-0005-0000-0000-0000F0470000}"/>
    <cellStyle name="Input 2 2 2 6 2 4" xfId="24926" xr:uid="{00000000-0005-0000-0000-0000F1470000}"/>
    <cellStyle name="Input 2 2 2 6 2 5" xfId="24927" xr:uid="{00000000-0005-0000-0000-0000F2470000}"/>
    <cellStyle name="Input 2 2 2 6 2 6" xfId="24928" xr:uid="{00000000-0005-0000-0000-0000F3470000}"/>
    <cellStyle name="Input 2 2 2 6 3" xfId="24929" xr:uid="{00000000-0005-0000-0000-0000F4470000}"/>
    <cellStyle name="Input 2 2 2 6 4" xfId="24930" xr:uid="{00000000-0005-0000-0000-0000F5470000}"/>
    <cellStyle name="Input 2 2 2 6 5" xfId="24931" xr:uid="{00000000-0005-0000-0000-0000F6470000}"/>
    <cellStyle name="Input 2 2 2 6 6" xfId="24932" xr:uid="{00000000-0005-0000-0000-0000F7470000}"/>
    <cellStyle name="Input 2 2 2 6 7" xfId="24933" xr:uid="{00000000-0005-0000-0000-0000F8470000}"/>
    <cellStyle name="Input 2 2 2 7" xfId="1353" xr:uid="{00000000-0005-0000-0000-0000F9470000}"/>
    <cellStyle name="Input 2 2 2 7 2" xfId="10482" xr:uid="{00000000-0005-0000-0000-0000FA470000}"/>
    <cellStyle name="Input 2 2 2 7 2 2" xfId="24934" xr:uid="{00000000-0005-0000-0000-0000FB470000}"/>
    <cellStyle name="Input 2 2 2 7 2 3" xfId="24935" xr:uid="{00000000-0005-0000-0000-0000FC470000}"/>
    <cellStyle name="Input 2 2 2 7 2 4" xfId="24936" xr:uid="{00000000-0005-0000-0000-0000FD470000}"/>
    <cellStyle name="Input 2 2 2 7 2 5" xfId="24937" xr:uid="{00000000-0005-0000-0000-0000FE470000}"/>
    <cellStyle name="Input 2 2 2 7 2 6" xfId="24938" xr:uid="{00000000-0005-0000-0000-0000FF470000}"/>
    <cellStyle name="Input 2 2 2 7 3" xfId="24939" xr:uid="{00000000-0005-0000-0000-000000480000}"/>
    <cellStyle name="Input 2 2 2 7 4" xfId="24940" xr:uid="{00000000-0005-0000-0000-000001480000}"/>
    <cellStyle name="Input 2 2 2 7 5" xfId="24941" xr:uid="{00000000-0005-0000-0000-000002480000}"/>
    <cellStyle name="Input 2 2 2 7 6" xfId="24942" xr:uid="{00000000-0005-0000-0000-000003480000}"/>
    <cellStyle name="Input 2 2 2 7 7" xfId="24943" xr:uid="{00000000-0005-0000-0000-000004480000}"/>
    <cellStyle name="Input 2 2 2 8" xfId="1354" xr:uid="{00000000-0005-0000-0000-000005480000}"/>
    <cellStyle name="Input 2 2 2 8 2" xfId="10570" xr:uid="{00000000-0005-0000-0000-000006480000}"/>
    <cellStyle name="Input 2 2 2 8 2 2" xfId="24944" xr:uid="{00000000-0005-0000-0000-000007480000}"/>
    <cellStyle name="Input 2 2 2 8 2 3" xfId="24945" xr:uid="{00000000-0005-0000-0000-000008480000}"/>
    <cellStyle name="Input 2 2 2 8 2 4" xfId="24946" xr:uid="{00000000-0005-0000-0000-000009480000}"/>
    <cellStyle name="Input 2 2 2 8 2 5" xfId="24947" xr:uid="{00000000-0005-0000-0000-00000A480000}"/>
    <cellStyle name="Input 2 2 2 8 2 6" xfId="24948" xr:uid="{00000000-0005-0000-0000-00000B480000}"/>
    <cellStyle name="Input 2 2 2 8 3" xfId="24949" xr:uid="{00000000-0005-0000-0000-00000C480000}"/>
    <cellStyle name="Input 2 2 2 8 4" xfId="24950" xr:uid="{00000000-0005-0000-0000-00000D480000}"/>
    <cellStyle name="Input 2 2 2 8 5" xfId="24951" xr:uid="{00000000-0005-0000-0000-00000E480000}"/>
    <cellStyle name="Input 2 2 2 8 6" xfId="24952" xr:uid="{00000000-0005-0000-0000-00000F480000}"/>
    <cellStyle name="Input 2 2 2 8 7" xfId="24953" xr:uid="{00000000-0005-0000-0000-000010480000}"/>
    <cellStyle name="Input 2 2 2 9" xfId="1355" xr:uid="{00000000-0005-0000-0000-000011480000}"/>
    <cellStyle name="Input 2 2 2 9 2" xfId="10652" xr:uid="{00000000-0005-0000-0000-000012480000}"/>
    <cellStyle name="Input 2 2 2 9 2 2" xfId="24954" xr:uid="{00000000-0005-0000-0000-000013480000}"/>
    <cellStyle name="Input 2 2 2 9 2 3" xfId="24955" xr:uid="{00000000-0005-0000-0000-000014480000}"/>
    <cellStyle name="Input 2 2 2 9 2 4" xfId="24956" xr:uid="{00000000-0005-0000-0000-000015480000}"/>
    <cellStyle name="Input 2 2 2 9 2 5" xfId="24957" xr:uid="{00000000-0005-0000-0000-000016480000}"/>
    <cellStyle name="Input 2 2 2 9 2 6" xfId="24958" xr:uid="{00000000-0005-0000-0000-000017480000}"/>
    <cellStyle name="Input 2 2 2 9 3" xfId="24959" xr:uid="{00000000-0005-0000-0000-000018480000}"/>
    <cellStyle name="Input 2 2 2 9 4" xfId="24960" xr:uid="{00000000-0005-0000-0000-000019480000}"/>
    <cellStyle name="Input 2 2 2 9 5" xfId="24961" xr:uid="{00000000-0005-0000-0000-00001A480000}"/>
    <cellStyle name="Input 2 2 2 9 6" xfId="24962" xr:uid="{00000000-0005-0000-0000-00001B480000}"/>
    <cellStyle name="Input 2 2 2 9 7" xfId="24963" xr:uid="{00000000-0005-0000-0000-00001C480000}"/>
    <cellStyle name="Input 2 2 20" xfId="1356" xr:uid="{00000000-0005-0000-0000-00001D480000}"/>
    <cellStyle name="Input 2 2 20 2" xfId="11500" xr:uid="{00000000-0005-0000-0000-00001E480000}"/>
    <cellStyle name="Input 2 2 20 2 2" xfId="24964" xr:uid="{00000000-0005-0000-0000-00001F480000}"/>
    <cellStyle name="Input 2 2 20 2 3" xfId="24965" xr:uid="{00000000-0005-0000-0000-000020480000}"/>
    <cellStyle name="Input 2 2 20 2 4" xfId="24966" xr:uid="{00000000-0005-0000-0000-000021480000}"/>
    <cellStyle name="Input 2 2 20 2 5" xfId="24967" xr:uid="{00000000-0005-0000-0000-000022480000}"/>
    <cellStyle name="Input 2 2 20 2 6" xfId="24968" xr:uid="{00000000-0005-0000-0000-000023480000}"/>
    <cellStyle name="Input 2 2 20 3" xfId="24969" xr:uid="{00000000-0005-0000-0000-000024480000}"/>
    <cellStyle name="Input 2 2 20 4" xfId="24970" xr:uid="{00000000-0005-0000-0000-000025480000}"/>
    <cellStyle name="Input 2 2 20 5" xfId="24971" xr:uid="{00000000-0005-0000-0000-000026480000}"/>
    <cellStyle name="Input 2 2 20 6" xfId="24972" xr:uid="{00000000-0005-0000-0000-000027480000}"/>
    <cellStyle name="Input 2 2 20 7" xfId="24973" xr:uid="{00000000-0005-0000-0000-000028480000}"/>
    <cellStyle name="Input 2 2 21" xfId="1357" xr:uid="{00000000-0005-0000-0000-000029480000}"/>
    <cellStyle name="Input 2 2 21 2" xfId="11588" xr:uid="{00000000-0005-0000-0000-00002A480000}"/>
    <cellStyle name="Input 2 2 21 2 2" xfId="24974" xr:uid="{00000000-0005-0000-0000-00002B480000}"/>
    <cellStyle name="Input 2 2 21 2 3" xfId="24975" xr:uid="{00000000-0005-0000-0000-00002C480000}"/>
    <cellStyle name="Input 2 2 21 2 4" xfId="24976" xr:uid="{00000000-0005-0000-0000-00002D480000}"/>
    <cellStyle name="Input 2 2 21 2 5" xfId="24977" xr:uid="{00000000-0005-0000-0000-00002E480000}"/>
    <cellStyle name="Input 2 2 21 2 6" xfId="24978" xr:uid="{00000000-0005-0000-0000-00002F480000}"/>
    <cellStyle name="Input 2 2 21 3" xfId="24979" xr:uid="{00000000-0005-0000-0000-000030480000}"/>
    <cellStyle name="Input 2 2 21 4" xfId="24980" xr:uid="{00000000-0005-0000-0000-000031480000}"/>
    <cellStyle name="Input 2 2 21 5" xfId="24981" xr:uid="{00000000-0005-0000-0000-000032480000}"/>
    <cellStyle name="Input 2 2 21 6" xfId="24982" xr:uid="{00000000-0005-0000-0000-000033480000}"/>
    <cellStyle name="Input 2 2 21 7" xfId="24983" xr:uid="{00000000-0005-0000-0000-000034480000}"/>
    <cellStyle name="Input 2 2 22" xfId="1358" xr:uid="{00000000-0005-0000-0000-000035480000}"/>
    <cellStyle name="Input 2 2 22 2" xfId="11672" xr:uid="{00000000-0005-0000-0000-000036480000}"/>
    <cellStyle name="Input 2 2 22 2 2" xfId="24984" xr:uid="{00000000-0005-0000-0000-000037480000}"/>
    <cellStyle name="Input 2 2 22 2 3" xfId="24985" xr:uid="{00000000-0005-0000-0000-000038480000}"/>
    <cellStyle name="Input 2 2 22 2 4" xfId="24986" xr:uid="{00000000-0005-0000-0000-000039480000}"/>
    <cellStyle name="Input 2 2 22 2 5" xfId="24987" xr:uid="{00000000-0005-0000-0000-00003A480000}"/>
    <cellStyle name="Input 2 2 22 2 6" xfId="24988" xr:uid="{00000000-0005-0000-0000-00003B480000}"/>
    <cellStyle name="Input 2 2 22 3" xfId="24989" xr:uid="{00000000-0005-0000-0000-00003C480000}"/>
    <cellStyle name="Input 2 2 22 4" xfId="24990" xr:uid="{00000000-0005-0000-0000-00003D480000}"/>
    <cellStyle name="Input 2 2 22 5" xfId="24991" xr:uid="{00000000-0005-0000-0000-00003E480000}"/>
    <cellStyle name="Input 2 2 22 6" xfId="24992" xr:uid="{00000000-0005-0000-0000-00003F480000}"/>
    <cellStyle name="Input 2 2 22 7" xfId="24993" xr:uid="{00000000-0005-0000-0000-000040480000}"/>
    <cellStyle name="Input 2 2 23" xfId="1359" xr:uid="{00000000-0005-0000-0000-000041480000}"/>
    <cellStyle name="Input 2 2 23 2" xfId="11755" xr:uid="{00000000-0005-0000-0000-000042480000}"/>
    <cellStyle name="Input 2 2 23 2 2" xfId="24994" xr:uid="{00000000-0005-0000-0000-000043480000}"/>
    <cellStyle name="Input 2 2 23 2 3" xfId="24995" xr:uid="{00000000-0005-0000-0000-000044480000}"/>
    <cellStyle name="Input 2 2 23 2 4" xfId="24996" xr:uid="{00000000-0005-0000-0000-000045480000}"/>
    <cellStyle name="Input 2 2 23 2 5" xfId="24997" xr:uid="{00000000-0005-0000-0000-000046480000}"/>
    <cellStyle name="Input 2 2 23 2 6" xfId="24998" xr:uid="{00000000-0005-0000-0000-000047480000}"/>
    <cellStyle name="Input 2 2 23 3" xfId="24999" xr:uid="{00000000-0005-0000-0000-000048480000}"/>
    <cellStyle name="Input 2 2 23 4" xfId="25000" xr:uid="{00000000-0005-0000-0000-000049480000}"/>
    <cellStyle name="Input 2 2 23 5" xfId="25001" xr:uid="{00000000-0005-0000-0000-00004A480000}"/>
    <cellStyle name="Input 2 2 23 6" xfId="25002" xr:uid="{00000000-0005-0000-0000-00004B480000}"/>
    <cellStyle name="Input 2 2 23 7" xfId="25003" xr:uid="{00000000-0005-0000-0000-00004C480000}"/>
    <cellStyle name="Input 2 2 24" xfId="1360" xr:uid="{00000000-0005-0000-0000-00004D480000}"/>
    <cellStyle name="Input 2 2 24 2" xfId="11838" xr:uid="{00000000-0005-0000-0000-00004E480000}"/>
    <cellStyle name="Input 2 2 24 2 2" xfId="25004" xr:uid="{00000000-0005-0000-0000-00004F480000}"/>
    <cellStyle name="Input 2 2 24 2 3" xfId="25005" xr:uid="{00000000-0005-0000-0000-000050480000}"/>
    <cellStyle name="Input 2 2 24 2 4" xfId="25006" xr:uid="{00000000-0005-0000-0000-000051480000}"/>
    <cellStyle name="Input 2 2 24 2 5" xfId="25007" xr:uid="{00000000-0005-0000-0000-000052480000}"/>
    <cellStyle name="Input 2 2 24 2 6" xfId="25008" xr:uid="{00000000-0005-0000-0000-000053480000}"/>
    <cellStyle name="Input 2 2 24 3" xfId="25009" xr:uid="{00000000-0005-0000-0000-000054480000}"/>
    <cellStyle name="Input 2 2 24 4" xfId="25010" xr:uid="{00000000-0005-0000-0000-000055480000}"/>
    <cellStyle name="Input 2 2 24 5" xfId="25011" xr:uid="{00000000-0005-0000-0000-000056480000}"/>
    <cellStyle name="Input 2 2 24 6" xfId="25012" xr:uid="{00000000-0005-0000-0000-000057480000}"/>
    <cellStyle name="Input 2 2 24 7" xfId="25013" xr:uid="{00000000-0005-0000-0000-000058480000}"/>
    <cellStyle name="Input 2 2 25" xfId="1361" xr:uid="{00000000-0005-0000-0000-000059480000}"/>
    <cellStyle name="Input 2 2 25 2" xfId="11922" xr:uid="{00000000-0005-0000-0000-00005A480000}"/>
    <cellStyle name="Input 2 2 25 2 2" xfId="25014" xr:uid="{00000000-0005-0000-0000-00005B480000}"/>
    <cellStyle name="Input 2 2 25 2 3" xfId="25015" xr:uid="{00000000-0005-0000-0000-00005C480000}"/>
    <cellStyle name="Input 2 2 25 2 4" xfId="25016" xr:uid="{00000000-0005-0000-0000-00005D480000}"/>
    <cellStyle name="Input 2 2 25 2 5" xfId="25017" xr:uid="{00000000-0005-0000-0000-00005E480000}"/>
    <cellStyle name="Input 2 2 25 2 6" xfId="25018" xr:uid="{00000000-0005-0000-0000-00005F480000}"/>
    <cellStyle name="Input 2 2 25 3" xfId="25019" xr:uid="{00000000-0005-0000-0000-000060480000}"/>
    <cellStyle name="Input 2 2 25 4" xfId="25020" xr:uid="{00000000-0005-0000-0000-000061480000}"/>
    <cellStyle name="Input 2 2 25 5" xfId="25021" xr:uid="{00000000-0005-0000-0000-000062480000}"/>
    <cellStyle name="Input 2 2 25 6" xfId="25022" xr:uid="{00000000-0005-0000-0000-000063480000}"/>
    <cellStyle name="Input 2 2 25 7" xfId="25023" xr:uid="{00000000-0005-0000-0000-000064480000}"/>
    <cellStyle name="Input 2 2 26" xfId="1362" xr:uid="{00000000-0005-0000-0000-000065480000}"/>
    <cellStyle name="Input 2 2 26 2" xfId="12005" xr:uid="{00000000-0005-0000-0000-000066480000}"/>
    <cellStyle name="Input 2 2 26 2 2" xfId="25024" xr:uid="{00000000-0005-0000-0000-000067480000}"/>
    <cellStyle name="Input 2 2 26 2 3" xfId="25025" xr:uid="{00000000-0005-0000-0000-000068480000}"/>
    <cellStyle name="Input 2 2 26 2 4" xfId="25026" xr:uid="{00000000-0005-0000-0000-000069480000}"/>
    <cellStyle name="Input 2 2 26 2 5" xfId="25027" xr:uid="{00000000-0005-0000-0000-00006A480000}"/>
    <cellStyle name="Input 2 2 26 2 6" xfId="25028" xr:uid="{00000000-0005-0000-0000-00006B480000}"/>
    <cellStyle name="Input 2 2 26 3" xfId="25029" xr:uid="{00000000-0005-0000-0000-00006C480000}"/>
    <cellStyle name="Input 2 2 26 4" xfId="25030" xr:uid="{00000000-0005-0000-0000-00006D480000}"/>
    <cellStyle name="Input 2 2 26 5" xfId="25031" xr:uid="{00000000-0005-0000-0000-00006E480000}"/>
    <cellStyle name="Input 2 2 26 6" xfId="25032" xr:uid="{00000000-0005-0000-0000-00006F480000}"/>
    <cellStyle name="Input 2 2 26 7" xfId="25033" xr:uid="{00000000-0005-0000-0000-000070480000}"/>
    <cellStyle name="Input 2 2 27" xfId="1363" xr:uid="{00000000-0005-0000-0000-000071480000}"/>
    <cellStyle name="Input 2 2 27 2" xfId="12088" xr:uid="{00000000-0005-0000-0000-000072480000}"/>
    <cellStyle name="Input 2 2 27 2 2" xfId="25034" xr:uid="{00000000-0005-0000-0000-000073480000}"/>
    <cellStyle name="Input 2 2 27 2 3" xfId="25035" xr:uid="{00000000-0005-0000-0000-000074480000}"/>
    <cellStyle name="Input 2 2 27 2 4" xfId="25036" xr:uid="{00000000-0005-0000-0000-000075480000}"/>
    <cellStyle name="Input 2 2 27 2 5" xfId="25037" xr:uid="{00000000-0005-0000-0000-000076480000}"/>
    <cellStyle name="Input 2 2 27 2 6" xfId="25038" xr:uid="{00000000-0005-0000-0000-000077480000}"/>
    <cellStyle name="Input 2 2 27 3" xfId="25039" xr:uid="{00000000-0005-0000-0000-000078480000}"/>
    <cellStyle name="Input 2 2 27 4" xfId="25040" xr:uid="{00000000-0005-0000-0000-000079480000}"/>
    <cellStyle name="Input 2 2 27 5" xfId="25041" xr:uid="{00000000-0005-0000-0000-00007A480000}"/>
    <cellStyle name="Input 2 2 27 6" xfId="25042" xr:uid="{00000000-0005-0000-0000-00007B480000}"/>
    <cellStyle name="Input 2 2 27 7" xfId="25043" xr:uid="{00000000-0005-0000-0000-00007C480000}"/>
    <cellStyle name="Input 2 2 28" xfId="1364" xr:uid="{00000000-0005-0000-0000-00007D480000}"/>
    <cellStyle name="Input 2 2 28 2" xfId="12170" xr:uid="{00000000-0005-0000-0000-00007E480000}"/>
    <cellStyle name="Input 2 2 28 2 2" xfId="25044" xr:uid="{00000000-0005-0000-0000-00007F480000}"/>
    <cellStyle name="Input 2 2 28 2 3" xfId="25045" xr:uid="{00000000-0005-0000-0000-000080480000}"/>
    <cellStyle name="Input 2 2 28 2 4" xfId="25046" xr:uid="{00000000-0005-0000-0000-000081480000}"/>
    <cellStyle name="Input 2 2 28 2 5" xfId="25047" xr:uid="{00000000-0005-0000-0000-000082480000}"/>
    <cellStyle name="Input 2 2 28 2 6" xfId="25048" xr:uid="{00000000-0005-0000-0000-000083480000}"/>
    <cellStyle name="Input 2 2 28 3" xfId="25049" xr:uid="{00000000-0005-0000-0000-000084480000}"/>
    <cellStyle name="Input 2 2 28 4" xfId="25050" xr:uid="{00000000-0005-0000-0000-000085480000}"/>
    <cellStyle name="Input 2 2 28 5" xfId="25051" xr:uid="{00000000-0005-0000-0000-000086480000}"/>
    <cellStyle name="Input 2 2 28 6" xfId="25052" xr:uid="{00000000-0005-0000-0000-000087480000}"/>
    <cellStyle name="Input 2 2 28 7" xfId="25053" xr:uid="{00000000-0005-0000-0000-000088480000}"/>
    <cellStyle name="Input 2 2 29" xfId="1365" xr:uid="{00000000-0005-0000-0000-000089480000}"/>
    <cellStyle name="Input 2 2 29 2" xfId="12250" xr:uid="{00000000-0005-0000-0000-00008A480000}"/>
    <cellStyle name="Input 2 2 29 2 2" xfId="25054" xr:uid="{00000000-0005-0000-0000-00008B480000}"/>
    <cellStyle name="Input 2 2 29 2 3" xfId="25055" xr:uid="{00000000-0005-0000-0000-00008C480000}"/>
    <cellStyle name="Input 2 2 29 2 4" xfId="25056" xr:uid="{00000000-0005-0000-0000-00008D480000}"/>
    <cellStyle name="Input 2 2 29 2 5" xfId="25057" xr:uid="{00000000-0005-0000-0000-00008E480000}"/>
    <cellStyle name="Input 2 2 29 2 6" xfId="25058" xr:uid="{00000000-0005-0000-0000-00008F480000}"/>
    <cellStyle name="Input 2 2 29 3" xfId="25059" xr:uid="{00000000-0005-0000-0000-000090480000}"/>
    <cellStyle name="Input 2 2 29 4" xfId="25060" xr:uid="{00000000-0005-0000-0000-000091480000}"/>
    <cellStyle name="Input 2 2 29 5" xfId="25061" xr:uid="{00000000-0005-0000-0000-000092480000}"/>
    <cellStyle name="Input 2 2 29 6" xfId="25062" xr:uid="{00000000-0005-0000-0000-000093480000}"/>
    <cellStyle name="Input 2 2 29 7" xfId="25063" xr:uid="{00000000-0005-0000-0000-000094480000}"/>
    <cellStyle name="Input 2 2 3" xfId="1366" xr:uid="{00000000-0005-0000-0000-000095480000}"/>
    <cellStyle name="Input 2 2 3 2" xfId="10007" xr:uid="{00000000-0005-0000-0000-000096480000}"/>
    <cellStyle name="Input 2 2 3 2 2" xfId="25064" xr:uid="{00000000-0005-0000-0000-000097480000}"/>
    <cellStyle name="Input 2 2 3 2 3" xfId="25065" xr:uid="{00000000-0005-0000-0000-000098480000}"/>
    <cellStyle name="Input 2 2 3 2 4" xfId="25066" xr:uid="{00000000-0005-0000-0000-000099480000}"/>
    <cellStyle name="Input 2 2 3 2 5" xfId="25067" xr:uid="{00000000-0005-0000-0000-00009A480000}"/>
    <cellStyle name="Input 2 2 3 2 6" xfId="25068" xr:uid="{00000000-0005-0000-0000-00009B480000}"/>
    <cellStyle name="Input 2 2 3 3" xfId="25069" xr:uid="{00000000-0005-0000-0000-00009C480000}"/>
    <cellStyle name="Input 2 2 3 4" xfId="25070" xr:uid="{00000000-0005-0000-0000-00009D480000}"/>
    <cellStyle name="Input 2 2 3 5" xfId="25071" xr:uid="{00000000-0005-0000-0000-00009E480000}"/>
    <cellStyle name="Input 2 2 3 6" xfId="25072" xr:uid="{00000000-0005-0000-0000-00009F480000}"/>
    <cellStyle name="Input 2 2 3 7" xfId="25073" xr:uid="{00000000-0005-0000-0000-0000A0480000}"/>
    <cellStyle name="Input 2 2 30" xfId="1367" xr:uid="{00000000-0005-0000-0000-0000A1480000}"/>
    <cellStyle name="Input 2 2 30 2" xfId="12328" xr:uid="{00000000-0005-0000-0000-0000A2480000}"/>
    <cellStyle name="Input 2 2 30 2 2" xfId="25074" xr:uid="{00000000-0005-0000-0000-0000A3480000}"/>
    <cellStyle name="Input 2 2 30 2 3" xfId="25075" xr:uid="{00000000-0005-0000-0000-0000A4480000}"/>
    <cellStyle name="Input 2 2 30 2 4" xfId="25076" xr:uid="{00000000-0005-0000-0000-0000A5480000}"/>
    <cellStyle name="Input 2 2 30 2 5" xfId="25077" xr:uid="{00000000-0005-0000-0000-0000A6480000}"/>
    <cellStyle name="Input 2 2 30 2 6" xfId="25078" xr:uid="{00000000-0005-0000-0000-0000A7480000}"/>
    <cellStyle name="Input 2 2 30 3" xfId="25079" xr:uid="{00000000-0005-0000-0000-0000A8480000}"/>
    <cellStyle name="Input 2 2 30 4" xfId="25080" xr:uid="{00000000-0005-0000-0000-0000A9480000}"/>
    <cellStyle name="Input 2 2 30 5" xfId="25081" xr:uid="{00000000-0005-0000-0000-0000AA480000}"/>
    <cellStyle name="Input 2 2 30 6" xfId="25082" xr:uid="{00000000-0005-0000-0000-0000AB480000}"/>
    <cellStyle name="Input 2 2 30 7" xfId="25083" xr:uid="{00000000-0005-0000-0000-0000AC480000}"/>
    <cellStyle name="Input 2 2 31" xfId="1368" xr:uid="{00000000-0005-0000-0000-0000AD480000}"/>
    <cellStyle name="Input 2 2 31 2" xfId="12407" xr:uid="{00000000-0005-0000-0000-0000AE480000}"/>
    <cellStyle name="Input 2 2 31 2 2" xfId="25084" xr:uid="{00000000-0005-0000-0000-0000AF480000}"/>
    <cellStyle name="Input 2 2 31 2 3" xfId="25085" xr:uid="{00000000-0005-0000-0000-0000B0480000}"/>
    <cellStyle name="Input 2 2 31 2 4" xfId="25086" xr:uid="{00000000-0005-0000-0000-0000B1480000}"/>
    <cellStyle name="Input 2 2 31 2 5" xfId="25087" xr:uid="{00000000-0005-0000-0000-0000B2480000}"/>
    <cellStyle name="Input 2 2 31 2 6" xfId="25088" xr:uid="{00000000-0005-0000-0000-0000B3480000}"/>
    <cellStyle name="Input 2 2 31 3" xfId="25089" xr:uid="{00000000-0005-0000-0000-0000B4480000}"/>
    <cellStyle name="Input 2 2 31 4" xfId="25090" xr:uid="{00000000-0005-0000-0000-0000B5480000}"/>
    <cellStyle name="Input 2 2 31 5" xfId="25091" xr:uid="{00000000-0005-0000-0000-0000B6480000}"/>
    <cellStyle name="Input 2 2 31 6" xfId="25092" xr:uid="{00000000-0005-0000-0000-0000B7480000}"/>
    <cellStyle name="Input 2 2 31 7" xfId="25093" xr:uid="{00000000-0005-0000-0000-0000B8480000}"/>
    <cellStyle name="Input 2 2 32" xfId="1369" xr:uid="{00000000-0005-0000-0000-0000B9480000}"/>
    <cellStyle name="Input 2 2 32 2" xfId="12486" xr:uid="{00000000-0005-0000-0000-0000BA480000}"/>
    <cellStyle name="Input 2 2 32 2 2" xfId="25094" xr:uid="{00000000-0005-0000-0000-0000BB480000}"/>
    <cellStyle name="Input 2 2 32 2 3" xfId="25095" xr:uid="{00000000-0005-0000-0000-0000BC480000}"/>
    <cellStyle name="Input 2 2 32 2 4" xfId="25096" xr:uid="{00000000-0005-0000-0000-0000BD480000}"/>
    <cellStyle name="Input 2 2 32 2 5" xfId="25097" xr:uid="{00000000-0005-0000-0000-0000BE480000}"/>
    <cellStyle name="Input 2 2 32 2 6" xfId="25098" xr:uid="{00000000-0005-0000-0000-0000BF480000}"/>
    <cellStyle name="Input 2 2 32 3" xfId="25099" xr:uid="{00000000-0005-0000-0000-0000C0480000}"/>
    <cellStyle name="Input 2 2 32 4" xfId="25100" xr:uid="{00000000-0005-0000-0000-0000C1480000}"/>
    <cellStyle name="Input 2 2 32 5" xfId="25101" xr:uid="{00000000-0005-0000-0000-0000C2480000}"/>
    <cellStyle name="Input 2 2 32 6" xfId="25102" xr:uid="{00000000-0005-0000-0000-0000C3480000}"/>
    <cellStyle name="Input 2 2 32 7" xfId="25103" xr:uid="{00000000-0005-0000-0000-0000C4480000}"/>
    <cellStyle name="Input 2 2 33" xfId="1370" xr:uid="{00000000-0005-0000-0000-0000C5480000}"/>
    <cellStyle name="Input 2 2 33 2" xfId="12565" xr:uid="{00000000-0005-0000-0000-0000C6480000}"/>
    <cellStyle name="Input 2 2 33 2 2" xfId="25104" xr:uid="{00000000-0005-0000-0000-0000C7480000}"/>
    <cellStyle name="Input 2 2 33 2 3" xfId="25105" xr:uid="{00000000-0005-0000-0000-0000C8480000}"/>
    <cellStyle name="Input 2 2 33 2 4" xfId="25106" xr:uid="{00000000-0005-0000-0000-0000C9480000}"/>
    <cellStyle name="Input 2 2 33 2 5" xfId="25107" xr:uid="{00000000-0005-0000-0000-0000CA480000}"/>
    <cellStyle name="Input 2 2 33 2 6" xfId="25108" xr:uid="{00000000-0005-0000-0000-0000CB480000}"/>
    <cellStyle name="Input 2 2 33 3" xfId="25109" xr:uid="{00000000-0005-0000-0000-0000CC480000}"/>
    <cellStyle name="Input 2 2 33 4" xfId="25110" xr:uid="{00000000-0005-0000-0000-0000CD480000}"/>
    <cellStyle name="Input 2 2 33 5" xfId="25111" xr:uid="{00000000-0005-0000-0000-0000CE480000}"/>
    <cellStyle name="Input 2 2 33 6" xfId="25112" xr:uid="{00000000-0005-0000-0000-0000CF480000}"/>
    <cellStyle name="Input 2 2 33 7" xfId="25113" xr:uid="{00000000-0005-0000-0000-0000D0480000}"/>
    <cellStyle name="Input 2 2 34" xfId="1371" xr:uid="{00000000-0005-0000-0000-0000D1480000}"/>
    <cellStyle name="Input 2 2 34 2" xfId="12644" xr:uid="{00000000-0005-0000-0000-0000D2480000}"/>
    <cellStyle name="Input 2 2 34 2 2" xfId="25114" xr:uid="{00000000-0005-0000-0000-0000D3480000}"/>
    <cellStyle name="Input 2 2 34 2 3" xfId="25115" xr:uid="{00000000-0005-0000-0000-0000D4480000}"/>
    <cellStyle name="Input 2 2 34 2 4" xfId="25116" xr:uid="{00000000-0005-0000-0000-0000D5480000}"/>
    <cellStyle name="Input 2 2 34 2 5" xfId="25117" xr:uid="{00000000-0005-0000-0000-0000D6480000}"/>
    <cellStyle name="Input 2 2 34 2 6" xfId="25118" xr:uid="{00000000-0005-0000-0000-0000D7480000}"/>
    <cellStyle name="Input 2 2 34 3" xfId="25119" xr:uid="{00000000-0005-0000-0000-0000D8480000}"/>
    <cellStyle name="Input 2 2 34 4" xfId="25120" xr:uid="{00000000-0005-0000-0000-0000D9480000}"/>
    <cellStyle name="Input 2 2 34 5" xfId="25121" xr:uid="{00000000-0005-0000-0000-0000DA480000}"/>
    <cellStyle name="Input 2 2 34 6" xfId="25122" xr:uid="{00000000-0005-0000-0000-0000DB480000}"/>
    <cellStyle name="Input 2 2 34 7" xfId="25123" xr:uid="{00000000-0005-0000-0000-0000DC480000}"/>
    <cellStyle name="Input 2 2 35" xfId="1372" xr:uid="{00000000-0005-0000-0000-0000DD480000}"/>
    <cellStyle name="Input 2 2 35 2" xfId="12728" xr:uid="{00000000-0005-0000-0000-0000DE480000}"/>
    <cellStyle name="Input 2 2 35 2 2" xfId="25124" xr:uid="{00000000-0005-0000-0000-0000DF480000}"/>
    <cellStyle name="Input 2 2 35 2 3" xfId="25125" xr:uid="{00000000-0005-0000-0000-0000E0480000}"/>
    <cellStyle name="Input 2 2 35 2 4" xfId="25126" xr:uid="{00000000-0005-0000-0000-0000E1480000}"/>
    <cellStyle name="Input 2 2 35 2 5" xfId="25127" xr:uid="{00000000-0005-0000-0000-0000E2480000}"/>
    <cellStyle name="Input 2 2 35 2 6" xfId="25128" xr:uid="{00000000-0005-0000-0000-0000E3480000}"/>
    <cellStyle name="Input 2 2 35 3" xfId="25129" xr:uid="{00000000-0005-0000-0000-0000E4480000}"/>
    <cellStyle name="Input 2 2 35 4" xfId="25130" xr:uid="{00000000-0005-0000-0000-0000E5480000}"/>
    <cellStyle name="Input 2 2 35 5" xfId="25131" xr:uid="{00000000-0005-0000-0000-0000E6480000}"/>
    <cellStyle name="Input 2 2 35 6" xfId="25132" xr:uid="{00000000-0005-0000-0000-0000E7480000}"/>
    <cellStyle name="Input 2 2 35 7" xfId="25133" xr:uid="{00000000-0005-0000-0000-0000E8480000}"/>
    <cellStyle name="Input 2 2 36" xfId="6895" xr:uid="{00000000-0005-0000-0000-0000E9480000}"/>
    <cellStyle name="Input 2 2 36 2" xfId="25134" xr:uid="{00000000-0005-0000-0000-0000EA480000}"/>
    <cellStyle name="Input 2 2 36 3" xfId="25135" xr:uid="{00000000-0005-0000-0000-0000EB480000}"/>
    <cellStyle name="Input 2 2 36 4" xfId="25136" xr:uid="{00000000-0005-0000-0000-0000EC480000}"/>
    <cellStyle name="Input 2 2 36 5" xfId="25137" xr:uid="{00000000-0005-0000-0000-0000ED480000}"/>
    <cellStyle name="Input 2 2 36 6" xfId="25138" xr:uid="{00000000-0005-0000-0000-0000EE480000}"/>
    <cellStyle name="Input 2 2 37" xfId="9794" xr:uid="{00000000-0005-0000-0000-0000EF480000}"/>
    <cellStyle name="Input 2 2 37 2" xfId="25139" xr:uid="{00000000-0005-0000-0000-0000F0480000}"/>
    <cellStyle name="Input 2 2 37 3" xfId="25140" xr:uid="{00000000-0005-0000-0000-0000F1480000}"/>
    <cellStyle name="Input 2 2 37 4" xfId="25141" xr:uid="{00000000-0005-0000-0000-0000F2480000}"/>
    <cellStyle name="Input 2 2 37 5" xfId="25142" xr:uid="{00000000-0005-0000-0000-0000F3480000}"/>
    <cellStyle name="Input 2 2 37 6" xfId="25143" xr:uid="{00000000-0005-0000-0000-0000F4480000}"/>
    <cellStyle name="Input 2 2 38" xfId="25144" xr:uid="{00000000-0005-0000-0000-0000F5480000}"/>
    <cellStyle name="Input 2 2 39" xfId="25145" xr:uid="{00000000-0005-0000-0000-0000F6480000}"/>
    <cellStyle name="Input 2 2 4" xfId="1373" xr:uid="{00000000-0005-0000-0000-0000F7480000}"/>
    <cellStyle name="Input 2 2 4 2" xfId="10098" xr:uid="{00000000-0005-0000-0000-0000F8480000}"/>
    <cellStyle name="Input 2 2 4 2 2" xfId="25146" xr:uid="{00000000-0005-0000-0000-0000F9480000}"/>
    <cellStyle name="Input 2 2 4 2 3" xfId="25147" xr:uid="{00000000-0005-0000-0000-0000FA480000}"/>
    <cellStyle name="Input 2 2 4 2 4" xfId="25148" xr:uid="{00000000-0005-0000-0000-0000FB480000}"/>
    <cellStyle name="Input 2 2 4 2 5" xfId="25149" xr:uid="{00000000-0005-0000-0000-0000FC480000}"/>
    <cellStyle name="Input 2 2 4 2 6" xfId="25150" xr:uid="{00000000-0005-0000-0000-0000FD480000}"/>
    <cellStyle name="Input 2 2 4 3" xfId="25151" xr:uid="{00000000-0005-0000-0000-0000FE480000}"/>
    <cellStyle name="Input 2 2 4 4" xfId="25152" xr:uid="{00000000-0005-0000-0000-0000FF480000}"/>
    <cellStyle name="Input 2 2 4 5" xfId="25153" xr:uid="{00000000-0005-0000-0000-000000490000}"/>
    <cellStyle name="Input 2 2 4 6" xfId="25154" xr:uid="{00000000-0005-0000-0000-000001490000}"/>
    <cellStyle name="Input 2 2 4 7" xfId="25155" xr:uid="{00000000-0005-0000-0000-000002490000}"/>
    <cellStyle name="Input 2 2 40" xfId="25156" xr:uid="{00000000-0005-0000-0000-000003490000}"/>
    <cellStyle name="Input 2 2 41" xfId="25157" xr:uid="{00000000-0005-0000-0000-000004490000}"/>
    <cellStyle name="Input 2 2 42" xfId="25158" xr:uid="{00000000-0005-0000-0000-000005490000}"/>
    <cellStyle name="Input 2 2 5" xfId="1374" xr:uid="{00000000-0005-0000-0000-000006490000}"/>
    <cellStyle name="Input 2 2 5 2" xfId="10188" xr:uid="{00000000-0005-0000-0000-000007490000}"/>
    <cellStyle name="Input 2 2 5 2 2" xfId="25159" xr:uid="{00000000-0005-0000-0000-000008490000}"/>
    <cellStyle name="Input 2 2 5 2 3" xfId="25160" xr:uid="{00000000-0005-0000-0000-000009490000}"/>
    <cellStyle name="Input 2 2 5 2 4" xfId="25161" xr:uid="{00000000-0005-0000-0000-00000A490000}"/>
    <cellStyle name="Input 2 2 5 2 5" xfId="25162" xr:uid="{00000000-0005-0000-0000-00000B490000}"/>
    <cellStyle name="Input 2 2 5 2 6" xfId="25163" xr:uid="{00000000-0005-0000-0000-00000C490000}"/>
    <cellStyle name="Input 2 2 5 3" xfId="25164" xr:uid="{00000000-0005-0000-0000-00000D490000}"/>
    <cellStyle name="Input 2 2 5 4" xfId="25165" xr:uid="{00000000-0005-0000-0000-00000E490000}"/>
    <cellStyle name="Input 2 2 5 5" xfId="25166" xr:uid="{00000000-0005-0000-0000-00000F490000}"/>
    <cellStyle name="Input 2 2 5 6" xfId="25167" xr:uid="{00000000-0005-0000-0000-000010490000}"/>
    <cellStyle name="Input 2 2 5 7" xfId="25168" xr:uid="{00000000-0005-0000-0000-000011490000}"/>
    <cellStyle name="Input 2 2 6" xfId="1375" xr:uid="{00000000-0005-0000-0000-000012490000}"/>
    <cellStyle name="Input 2 2 6 2" xfId="10274" xr:uid="{00000000-0005-0000-0000-000013490000}"/>
    <cellStyle name="Input 2 2 6 2 2" xfId="25169" xr:uid="{00000000-0005-0000-0000-000014490000}"/>
    <cellStyle name="Input 2 2 6 2 3" xfId="25170" xr:uid="{00000000-0005-0000-0000-000015490000}"/>
    <cellStyle name="Input 2 2 6 2 4" xfId="25171" xr:uid="{00000000-0005-0000-0000-000016490000}"/>
    <cellStyle name="Input 2 2 6 2 5" xfId="25172" xr:uid="{00000000-0005-0000-0000-000017490000}"/>
    <cellStyle name="Input 2 2 6 2 6" xfId="25173" xr:uid="{00000000-0005-0000-0000-000018490000}"/>
    <cellStyle name="Input 2 2 6 3" xfId="25174" xr:uid="{00000000-0005-0000-0000-000019490000}"/>
    <cellStyle name="Input 2 2 6 4" xfId="25175" xr:uid="{00000000-0005-0000-0000-00001A490000}"/>
    <cellStyle name="Input 2 2 6 5" xfId="25176" xr:uid="{00000000-0005-0000-0000-00001B490000}"/>
    <cellStyle name="Input 2 2 6 6" xfId="25177" xr:uid="{00000000-0005-0000-0000-00001C490000}"/>
    <cellStyle name="Input 2 2 6 7" xfId="25178" xr:uid="{00000000-0005-0000-0000-00001D490000}"/>
    <cellStyle name="Input 2 2 7" xfId="1376" xr:uid="{00000000-0005-0000-0000-00001E490000}"/>
    <cellStyle name="Input 2 2 7 2" xfId="10362" xr:uid="{00000000-0005-0000-0000-00001F490000}"/>
    <cellStyle name="Input 2 2 7 2 2" xfId="25179" xr:uid="{00000000-0005-0000-0000-000020490000}"/>
    <cellStyle name="Input 2 2 7 2 3" xfId="25180" xr:uid="{00000000-0005-0000-0000-000021490000}"/>
    <cellStyle name="Input 2 2 7 2 4" xfId="25181" xr:uid="{00000000-0005-0000-0000-000022490000}"/>
    <cellStyle name="Input 2 2 7 2 5" xfId="25182" xr:uid="{00000000-0005-0000-0000-000023490000}"/>
    <cellStyle name="Input 2 2 7 2 6" xfId="25183" xr:uid="{00000000-0005-0000-0000-000024490000}"/>
    <cellStyle name="Input 2 2 7 3" xfId="25184" xr:uid="{00000000-0005-0000-0000-000025490000}"/>
    <cellStyle name="Input 2 2 7 4" xfId="25185" xr:uid="{00000000-0005-0000-0000-000026490000}"/>
    <cellStyle name="Input 2 2 7 5" xfId="25186" xr:uid="{00000000-0005-0000-0000-000027490000}"/>
    <cellStyle name="Input 2 2 7 6" xfId="25187" xr:uid="{00000000-0005-0000-0000-000028490000}"/>
    <cellStyle name="Input 2 2 7 7" xfId="25188" xr:uid="{00000000-0005-0000-0000-000029490000}"/>
    <cellStyle name="Input 2 2 8" xfId="1377" xr:uid="{00000000-0005-0000-0000-00002A490000}"/>
    <cellStyle name="Input 2 2 8 2" xfId="10449" xr:uid="{00000000-0005-0000-0000-00002B490000}"/>
    <cellStyle name="Input 2 2 8 2 2" xfId="25189" xr:uid="{00000000-0005-0000-0000-00002C490000}"/>
    <cellStyle name="Input 2 2 8 2 3" xfId="25190" xr:uid="{00000000-0005-0000-0000-00002D490000}"/>
    <cellStyle name="Input 2 2 8 2 4" xfId="25191" xr:uid="{00000000-0005-0000-0000-00002E490000}"/>
    <cellStyle name="Input 2 2 8 2 5" xfId="25192" xr:uid="{00000000-0005-0000-0000-00002F490000}"/>
    <cellStyle name="Input 2 2 8 2 6" xfId="25193" xr:uid="{00000000-0005-0000-0000-000030490000}"/>
    <cellStyle name="Input 2 2 8 3" xfId="25194" xr:uid="{00000000-0005-0000-0000-000031490000}"/>
    <cellStyle name="Input 2 2 8 4" xfId="25195" xr:uid="{00000000-0005-0000-0000-000032490000}"/>
    <cellStyle name="Input 2 2 8 5" xfId="25196" xr:uid="{00000000-0005-0000-0000-000033490000}"/>
    <cellStyle name="Input 2 2 8 6" xfId="25197" xr:uid="{00000000-0005-0000-0000-000034490000}"/>
    <cellStyle name="Input 2 2 8 7" xfId="25198" xr:uid="{00000000-0005-0000-0000-000035490000}"/>
    <cellStyle name="Input 2 2 9" xfId="1378" xr:uid="{00000000-0005-0000-0000-000036490000}"/>
    <cellStyle name="Input 2 2 9 2" xfId="10537" xr:uid="{00000000-0005-0000-0000-000037490000}"/>
    <cellStyle name="Input 2 2 9 2 2" xfId="25199" xr:uid="{00000000-0005-0000-0000-000038490000}"/>
    <cellStyle name="Input 2 2 9 2 3" xfId="25200" xr:uid="{00000000-0005-0000-0000-000039490000}"/>
    <cellStyle name="Input 2 2 9 2 4" xfId="25201" xr:uid="{00000000-0005-0000-0000-00003A490000}"/>
    <cellStyle name="Input 2 2 9 2 5" xfId="25202" xr:uid="{00000000-0005-0000-0000-00003B490000}"/>
    <cellStyle name="Input 2 2 9 2 6" xfId="25203" xr:uid="{00000000-0005-0000-0000-00003C490000}"/>
    <cellStyle name="Input 2 2 9 3" xfId="25204" xr:uid="{00000000-0005-0000-0000-00003D490000}"/>
    <cellStyle name="Input 2 2 9 4" xfId="25205" xr:uid="{00000000-0005-0000-0000-00003E490000}"/>
    <cellStyle name="Input 2 2 9 5" xfId="25206" xr:uid="{00000000-0005-0000-0000-00003F490000}"/>
    <cellStyle name="Input 2 2 9 6" xfId="25207" xr:uid="{00000000-0005-0000-0000-000040490000}"/>
    <cellStyle name="Input 2 2 9 7" xfId="25208" xr:uid="{00000000-0005-0000-0000-000041490000}"/>
    <cellStyle name="Input 2 20" xfId="1379" xr:uid="{00000000-0005-0000-0000-000042490000}"/>
    <cellStyle name="Input 2 20 2" xfId="9917" xr:uid="{00000000-0005-0000-0000-000043490000}"/>
    <cellStyle name="Input 2 20 2 2" xfId="25209" xr:uid="{00000000-0005-0000-0000-000044490000}"/>
    <cellStyle name="Input 2 20 2 3" xfId="25210" xr:uid="{00000000-0005-0000-0000-000045490000}"/>
    <cellStyle name="Input 2 20 2 4" xfId="25211" xr:uid="{00000000-0005-0000-0000-000046490000}"/>
    <cellStyle name="Input 2 20 2 5" xfId="25212" xr:uid="{00000000-0005-0000-0000-000047490000}"/>
    <cellStyle name="Input 2 20 2 6" xfId="25213" xr:uid="{00000000-0005-0000-0000-000048490000}"/>
    <cellStyle name="Input 2 20 3" xfId="25214" xr:uid="{00000000-0005-0000-0000-000049490000}"/>
    <cellStyle name="Input 2 20 4" xfId="25215" xr:uid="{00000000-0005-0000-0000-00004A490000}"/>
    <cellStyle name="Input 2 20 5" xfId="25216" xr:uid="{00000000-0005-0000-0000-00004B490000}"/>
    <cellStyle name="Input 2 20 6" xfId="25217" xr:uid="{00000000-0005-0000-0000-00004C490000}"/>
    <cellStyle name="Input 2 20 7" xfId="25218" xr:uid="{00000000-0005-0000-0000-00004D490000}"/>
    <cellStyle name="Input 2 21" xfId="1380" xr:uid="{00000000-0005-0000-0000-00004E490000}"/>
    <cellStyle name="Input 2 21 2" xfId="10659" xr:uid="{00000000-0005-0000-0000-00004F490000}"/>
    <cellStyle name="Input 2 21 2 2" xfId="25219" xr:uid="{00000000-0005-0000-0000-000050490000}"/>
    <cellStyle name="Input 2 21 2 3" xfId="25220" xr:uid="{00000000-0005-0000-0000-000051490000}"/>
    <cellStyle name="Input 2 21 2 4" xfId="25221" xr:uid="{00000000-0005-0000-0000-000052490000}"/>
    <cellStyle name="Input 2 21 2 5" xfId="25222" xr:uid="{00000000-0005-0000-0000-000053490000}"/>
    <cellStyle name="Input 2 21 2 6" xfId="25223" xr:uid="{00000000-0005-0000-0000-000054490000}"/>
    <cellStyle name="Input 2 21 3" xfId="25224" xr:uid="{00000000-0005-0000-0000-000055490000}"/>
    <cellStyle name="Input 2 21 4" xfId="25225" xr:uid="{00000000-0005-0000-0000-000056490000}"/>
    <cellStyle name="Input 2 21 5" xfId="25226" xr:uid="{00000000-0005-0000-0000-000057490000}"/>
    <cellStyle name="Input 2 21 6" xfId="25227" xr:uid="{00000000-0005-0000-0000-000058490000}"/>
    <cellStyle name="Input 2 21 7" xfId="25228" xr:uid="{00000000-0005-0000-0000-000059490000}"/>
    <cellStyle name="Input 2 22" xfId="1381" xr:uid="{00000000-0005-0000-0000-00005A490000}"/>
    <cellStyle name="Input 2 22 2" xfId="10926" xr:uid="{00000000-0005-0000-0000-00005B490000}"/>
    <cellStyle name="Input 2 22 2 2" xfId="25229" xr:uid="{00000000-0005-0000-0000-00005C490000}"/>
    <cellStyle name="Input 2 22 2 3" xfId="25230" xr:uid="{00000000-0005-0000-0000-00005D490000}"/>
    <cellStyle name="Input 2 22 2 4" xfId="25231" xr:uid="{00000000-0005-0000-0000-00005E490000}"/>
    <cellStyle name="Input 2 22 2 5" xfId="25232" xr:uid="{00000000-0005-0000-0000-00005F490000}"/>
    <cellStyle name="Input 2 22 2 6" xfId="25233" xr:uid="{00000000-0005-0000-0000-000060490000}"/>
    <cellStyle name="Input 2 22 3" xfId="25234" xr:uid="{00000000-0005-0000-0000-000061490000}"/>
    <cellStyle name="Input 2 22 4" xfId="25235" xr:uid="{00000000-0005-0000-0000-000062490000}"/>
    <cellStyle name="Input 2 22 5" xfId="25236" xr:uid="{00000000-0005-0000-0000-000063490000}"/>
    <cellStyle name="Input 2 22 6" xfId="25237" xr:uid="{00000000-0005-0000-0000-000064490000}"/>
    <cellStyle name="Input 2 22 7" xfId="25238" xr:uid="{00000000-0005-0000-0000-000065490000}"/>
    <cellStyle name="Input 2 23" xfId="1382" xr:uid="{00000000-0005-0000-0000-000066490000}"/>
    <cellStyle name="Input 2 23 2" xfId="10955" xr:uid="{00000000-0005-0000-0000-000067490000}"/>
    <cellStyle name="Input 2 23 2 2" xfId="25239" xr:uid="{00000000-0005-0000-0000-000068490000}"/>
    <cellStyle name="Input 2 23 2 3" xfId="25240" xr:uid="{00000000-0005-0000-0000-000069490000}"/>
    <cellStyle name="Input 2 23 2 4" xfId="25241" xr:uid="{00000000-0005-0000-0000-00006A490000}"/>
    <cellStyle name="Input 2 23 2 5" xfId="25242" xr:uid="{00000000-0005-0000-0000-00006B490000}"/>
    <cellStyle name="Input 2 23 2 6" xfId="25243" xr:uid="{00000000-0005-0000-0000-00006C490000}"/>
    <cellStyle name="Input 2 23 3" xfId="25244" xr:uid="{00000000-0005-0000-0000-00006D490000}"/>
    <cellStyle name="Input 2 23 4" xfId="25245" xr:uid="{00000000-0005-0000-0000-00006E490000}"/>
    <cellStyle name="Input 2 23 5" xfId="25246" xr:uid="{00000000-0005-0000-0000-00006F490000}"/>
    <cellStyle name="Input 2 23 6" xfId="25247" xr:uid="{00000000-0005-0000-0000-000070490000}"/>
    <cellStyle name="Input 2 23 7" xfId="25248" xr:uid="{00000000-0005-0000-0000-000071490000}"/>
    <cellStyle name="Input 2 24" xfId="1383" xr:uid="{00000000-0005-0000-0000-000072490000}"/>
    <cellStyle name="Input 2 24 2" xfId="10516" xr:uid="{00000000-0005-0000-0000-000073490000}"/>
    <cellStyle name="Input 2 24 2 2" xfId="25249" xr:uid="{00000000-0005-0000-0000-000074490000}"/>
    <cellStyle name="Input 2 24 2 3" xfId="25250" xr:uid="{00000000-0005-0000-0000-000075490000}"/>
    <cellStyle name="Input 2 24 2 4" xfId="25251" xr:uid="{00000000-0005-0000-0000-000076490000}"/>
    <cellStyle name="Input 2 24 2 5" xfId="25252" xr:uid="{00000000-0005-0000-0000-000077490000}"/>
    <cellStyle name="Input 2 24 2 6" xfId="25253" xr:uid="{00000000-0005-0000-0000-000078490000}"/>
    <cellStyle name="Input 2 24 3" xfId="25254" xr:uid="{00000000-0005-0000-0000-000079490000}"/>
    <cellStyle name="Input 2 24 4" xfId="25255" xr:uid="{00000000-0005-0000-0000-00007A490000}"/>
    <cellStyle name="Input 2 24 5" xfId="25256" xr:uid="{00000000-0005-0000-0000-00007B490000}"/>
    <cellStyle name="Input 2 24 6" xfId="25257" xr:uid="{00000000-0005-0000-0000-00007C490000}"/>
    <cellStyle name="Input 2 24 7" xfId="25258" xr:uid="{00000000-0005-0000-0000-00007D490000}"/>
    <cellStyle name="Input 2 25" xfId="1384" xr:uid="{00000000-0005-0000-0000-00007E490000}"/>
    <cellStyle name="Input 2 25 2" xfId="11022" xr:uid="{00000000-0005-0000-0000-00007F490000}"/>
    <cellStyle name="Input 2 25 2 2" xfId="25259" xr:uid="{00000000-0005-0000-0000-000080490000}"/>
    <cellStyle name="Input 2 25 2 3" xfId="25260" xr:uid="{00000000-0005-0000-0000-000081490000}"/>
    <cellStyle name="Input 2 25 2 4" xfId="25261" xr:uid="{00000000-0005-0000-0000-000082490000}"/>
    <cellStyle name="Input 2 25 2 5" xfId="25262" xr:uid="{00000000-0005-0000-0000-000083490000}"/>
    <cellStyle name="Input 2 25 2 6" xfId="25263" xr:uid="{00000000-0005-0000-0000-000084490000}"/>
    <cellStyle name="Input 2 25 3" xfId="25264" xr:uid="{00000000-0005-0000-0000-000085490000}"/>
    <cellStyle name="Input 2 25 4" xfId="25265" xr:uid="{00000000-0005-0000-0000-000086490000}"/>
    <cellStyle name="Input 2 25 5" xfId="25266" xr:uid="{00000000-0005-0000-0000-000087490000}"/>
    <cellStyle name="Input 2 25 6" xfId="25267" xr:uid="{00000000-0005-0000-0000-000088490000}"/>
    <cellStyle name="Input 2 25 7" xfId="25268" xr:uid="{00000000-0005-0000-0000-000089490000}"/>
    <cellStyle name="Input 2 26" xfId="1385" xr:uid="{00000000-0005-0000-0000-00008A490000}"/>
    <cellStyle name="Input 2 26 2" xfId="10427" xr:uid="{00000000-0005-0000-0000-00008B490000}"/>
    <cellStyle name="Input 2 26 2 2" xfId="25269" xr:uid="{00000000-0005-0000-0000-00008C490000}"/>
    <cellStyle name="Input 2 26 2 3" xfId="25270" xr:uid="{00000000-0005-0000-0000-00008D490000}"/>
    <cellStyle name="Input 2 26 2 4" xfId="25271" xr:uid="{00000000-0005-0000-0000-00008E490000}"/>
    <cellStyle name="Input 2 26 2 5" xfId="25272" xr:uid="{00000000-0005-0000-0000-00008F490000}"/>
    <cellStyle name="Input 2 26 2 6" xfId="25273" xr:uid="{00000000-0005-0000-0000-000090490000}"/>
    <cellStyle name="Input 2 26 3" xfId="25274" xr:uid="{00000000-0005-0000-0000-000091490000}"/>
    <cellStyle name="Input 2 26 4" xfId="25275" xr:uid="{00000000-0005-0000-0000-000092490000}"/>
    <cellStyle name="Input 2 26 5" xfId="25276" xr:uid="{00000000-0005-0000-0000-000093490000}"/>
    <cellStyle name="Input 2 26 6" xfId="25277" xr:uid="{00000000-0005-0000-0000-000094490000}"/>
    <cellStyle name="Input 2 26 7" xfId="25278" xr:uid="{00000000-0005-0000-0000-000095490000}"/>
    <cellStyle name="Input 2 27" xfId="1386" xr:uid="{00000000-0005-0000-0000-000096490000}"/>
    <cellStyle name="Input 2 27 2" xfId="10232" xr:uid="{00000000-0005-0000-0000-000097490000}"/>
    <cellStyle name="Input 2 27 2 2" xfId="25279" xr:uid="{00000000-0005-0000-0000-000098490000}"/>
    <cellStyle name="Input 2 27 2 3" xfId="25280" xr:uid="{00000000-0005-0000-0000-000099490000}"/>
    <cellStyle name="Input 2 27 2 4" xfId="25281" xr:uid="{00000000-0005-0000-0000-00009A490000}"/>
    <cellStyle name="Input 2 27 2 5" xfId="25282" xr:uid="{00000000-0005-0000-0000-00009B490000}"/>
    <cellStyle name="Input 2 27 2 6" xfId="25283" xr:uid="{00000000-0005-0000-0000-00009C490000}"/>
    <cellStyle name="Input 2 27 3" xfId="25284" xr:uid="{00000000-0005-0000-0000-00009D490000}"/>
    <cellStyle name="Input 2 27 4" xfId="25285" xr:uid="{00000000-0005-0000-0000-00009E490000}"/>
    <cellStyle name="Input 2 27 5" xfId="25286" xr:uid="{00000000-0005-0000-0000-00009F490000}"/>
    <cellStyle name="Input 2 27 6" xfId="25287" xr:uid="{00000000-0005-0000-0000-0000A0490000}"/>
    <cellStyle name="Input 2 27 7" xfId="25288" xr:uid="{00000000-0005-0000-0000-0000A1490000}"/>
    <cellStyle name="Input 2 28" xfId="1387" xr:uid="{00000000-0005-0000-0000-0000A2490000}"/>
    <cellStyle name="Input 2 28 2" xfId="10231" xr:uid="{00000000-0005-0000-0000-0000A3490000}"/>
    <cellStyle name="Input 2 28 2 2" xfId="25289" xr:uid="{00000000-0005-0000-0000-0000A4490000}"/>
    <cellStyle name="Input 2 28 2 3" xfId="25290" xr:uid="{00000000-0005-0000-0000-0000A5490000}"/>
    <cellStyle name="Input 2 28 2 4" xfId="25291" xr:uid="{00000000-0005-0000-0000-0000A6490000}"/>
    <cellStyle name="Input 2 28 2 5" xfId="25292" xr:uid="{00000000-0005-0000-0000-0000A7490000}"/>
    <cellStyle name="Input 2 28 2 6" xfId="25293" xr:uid="{00000000-0005-0000-0000-0000A8490000}"/>
    <cellStyle name="Input 2 28 3" xfId="25294" xr:uid="{00000000-0005-0000-0000-0000A9490000}"/>
    <cellStyle name="Input 2 28 4" xfId="25295" xr:uid="{00000000-0005-0000-0000-0000AA490000}"/>
    <cellStyle name="Input 2 28 5" xfId="25296" xr:uid="{00000000-0005-0000-0000-0000AB490000}"/>
    <cellStyle name="Input 2 28 6" xfId="25297" xr:uid="{00000000-0005-0000-0000-0000AC490000}"/>
    <cellStyle name="Input 2 28 7" xfId="25298" xr:uid="{00000000-0005-0000-0000-0000AD490000}"/>
    <cellStyle name="Input 2 29" xfId="1388" xr:uid="{00000000-0005-0000-0000-0000AE490000}"/>
    <cellStyle name="Input 2 29 2" xfId="11371" xr:uid="{00000000-0005-0000-0000-0000AF490000}"/>
    <cellStyle name="Input 2 29 2 2" xfId="25299" xr:uid="{00000000-0005-0000-0000-0000B0490000}"/>
    <cellStyle name="Input 2 29 2 3" xfId="25300" xr:uid="{00000000-0005-0000-0000-0000B1490000}"/>
    <cellStyle name="Input 2 29 2 4" xfId="25301" xr:uid="{00000000-0005-0000-0000-0000B2490000}"/>
    <cellStyle name="Input 2 29 2 5" xfId="25302" xr:uid="{00000000-0005-0000-0000-0000B3490000}"/>
    <cellStyle name="Input 2 29 2 6" xfId="25303" xr:uid="{00000000-0005-0000-0000-0000B4490000}"/>
    <cellStyle name="Input 2 29 3" xfId="25304" xr:uid="{00000000-0005-0000-0000-0000B5490000}"/>
    <cellStyle name="Input 2 29 4" xfId="25305" xr:uid="{00000000-0005-0000-0000-0000B6490000}"/>
    <cellStyle name="Input 2 29 5" xfId="25306" xr:uid="{00000000-0005-0000-0000-0000B7490000}"/>
    <cellStyle name="Input 2 29 6" xfId="25307" xr:uid="{00000000-0005-0000-0000-0000B8490000}"/>
    <cellStyle name="Input 2 29 7" xfId="25308" xr:uid="{00000000-0005-0000-0000-0000B9490000}"/>
    <cellStyle name="Input 2 3" xfId="1389" xr:uid="{00000000-0005-0000-0000-0000BA490000}"/>
    <cellStyle name="Input 2 3 10" xfId="1390" xr:uid="{00000000-0005-0000-0000-0000BB490000}"/>
    <cellStyle name="Input 2 3 10 2" xfId="10603" xr:uid="{00000000-0005-0000-0000-0000BC490000}"/>
    <cellStyle name="Input 2 3 10 2 2" xfId="25309" xr:uid="{00000000-0005-0000-0000-0000BD490000}"/>
    <cellStyle name="Input 2 3 10 2 3" xfId="25310" xr:uid="{00000000-0005-0000-0000-0000BE490000}"/>
    <cellStyle name="Input 2 3 10 2 4" xfId="25311" xr:uid="{00000000-0005-0000-0000-0000BF490000}"/>
    <cellStyle name="Input 2 3 10 2 5" xfId="25312" xr:uid="{00000000-0005-0000-0000-0000C0490000}"/>
    <cellStyle name="Input 2 3 10 2 6" xfId="25313" xr:uid="{00000000-0005-0000-0000-0000C1490000}"/>
    <cellStyle name="Input 2 3 10 3" xfId="25314" xr:uid="{00000000-0005-0000-0000-0000C2490000}"/>
    <cellStyle name="Input 2 3 10 4" xfId="25315" xr:uid="{00000000-0005-0000-0000-0000C3490000}"/>
    <cellStyle name="Input 2 3 10 5" xfId="25316" xr:uid="{00000000-0005-0000-0000-0000C4490000}"/>
    <cellStyle name="Input 2 3 10 6" xfId="25317" xr:uid="{00000000-0005-0000-0000-0000C5490000}"/>
    <cellStyle name="Input 2 3 10 7" xfId="25318" xr:uid="{00000000-0005-0000-0000-0000C6490000}"/>
    <cellStyle name="Input 2 3 11" xfId="1391" xr:uid="{00000000-0005-0000-0000-0000C7490000}"/>
    <cellStyle name="Input 2 3 11 2" xfId="10694" xr:uid="{00000000-0005-0000-0000-0000C8490000}"/>
    <cellStyle name="Input 2 3 11 2 2" xfId="25319" xr:uid="{00000000-0005-0000-0000-0000C9490000}"/>
    <cellStyle name="Input 2 3 11 2 3" xfId="25320" xr:uid="{00000000-0005-0000-0000-0000CA490000}"/>
    <cellStyle name="Input 2 3 11 2 4" xfId="25321" xr:uid="{00000000-0005-0000-0000-0000CB490000}"/>
    <cellStyle name="Input 2 3 11 2 5" xfId="25322" xr:uid="{00000000-0005-0000-0000-0000CC490000}"/>
    <cellStyle name="Input 2 3 11 2 6" xfId="25323" xr:uid="{00000000-0005-0000-0000-0000CD490000}"/>
    <cellStyle name="Input 2 3 11 3" xfId="25324" xr:uid="{00000000-0005-0000-0000-0000CE490000}"/>
    <cellStyle name="Input 2 3 11 4" xfId="25325" xr:uid="{00000000-0005-0000-0000-0000CF490000}"/>
    <cellStyle name="Input 2 3 11 5" xfId="25326" xr:uid="{00000000-0005-0000-0000-0000D0490000}"/>
    <cellStyle name="Input 2 3 11 6" xfId="25327" xr:uid="{00000000-0005-0000-0000-0000D1490000}"/>
    <cellStyle name="Input 2 3 11 7" xfId="25328" xr:uid="{00000000-0005-0000-0000-0000D2490000}"/>
    <cellStyle name="Input 2 3 12" xfId="1392" xr:uid="{00000000-0005-0000-0000-0000D3490000}"/>
    <cellStyle name="Input 2 3 12 2" xfId="10782" xr:uid="{00000000-0005-0000-0000-0000D4490000}"/>
    <cellStyle name="Input 2 3 12 2 2" xfId="25329" xr:uid="{00000000-0005-0000-0000-0000D5490000}"/>
    <cellStyle name="Input 2 3 12 2 3" xfId="25330" xr:uid="{00000000-0005-0000-0000-0000D6490000}"/>
    <cellStyle name="Input 2 3 12 2 4" xfId="25331" xr:uid="{00000000-0005-0000-0000-0000D7490000}"/>
    <cellStyle name="Input 2 3 12 2 5" xfId="25332" xr:uid="{00000000-0005-0000-0000-0000D8490000}"/>
    <cellStyle name="Input 2 3 12 2 6" xfId="25333" xr:uid="{00000000-0005-0000-0000-0000D9490000}"/>
    <cellStyle name="Input 2 3 12 3" xfId="25334" xr:uid="{00000000-0005-0000-0000-0000DA490000}"/>
    <cellStyle name="Input 2 3 12 4" xfId="25335" xr:uid="{00000000-0005-0000-0000-0000DB490000}"/>
    <cellStyle name="Input 2 3 12 5" xfId="25336" xr:uid="{00000000-0005-0000-0000-0000DC490000}"/>
    <cellStyle name="Input 2 3 12 6" xfId="25337" xr:uid="{00000000-0005-0000-0000-0000DD490000}"/>
    <cellStyle name="Input 2 3 12 7" xfId="25338" xr:uid="{00000000-0005-0000-0000-0000DE490000}"/>
    <cellStyle name="Input 2 3 13" xfId="1393" xr:uid="{00000000-0005-0000-0000-0000DF490000}"/>
    <cellStyle name="Input 2 3 13 2" xfId="10871" xr:uid="{00000000-0005-0000-0000-0000E0490000}"/>
    <cellStyle name="Input 2 3 13 2 2" xfId="25339" xr:uid="{00000000-0005-0000-0000-0000E1490000}"/>
    <cellStyle name="Input 2 3 13 2 3" xfId="25340" xr:uid="{00000000-0005-0000-0000-0000E2490000}"/>
    <cellStyle name="Input 2 3 13 2 4" xfId="25341" xr:uid="{00000000-0005-0000-0000-0000E3490000}"/>
    <cellStyle name="Input 2 3 13 2 5" xfId="25342" xr:uid="{00000000-0005-0000-0000-0000E4490000}"/>
    <cellStyle name="Input 2 3 13 2 6" xfId="25343" xr:uid="{00000000-0005-0000-0000-0000E5490000}"/>
    <cellStyle name="Input 2 3 13 3" xfId="25344" xr:uid="{00000000-0005-0000-0000-0000E6490000}"/>
    <cellStyle name="Input 2 3 13 4" xfId="25345" xr:uid="{00000000-0005-0000-0000-0000E7490000}"/>
    <cellStyle name="Input 2 3 13 5" xfId="25346" xr:uid="{00000000-0005-0000-0000-0000E8490000}"/>
    <cellStyle name="Input 2 3 13 6" xfId="25347" xr:uid="{00000000-0005-0000-0000-0000E9490000}"/>
    <cellStyle name="Input 2 3 13 7" xfId="25348" xr:uid="{00000000-0005-0000-0000-0000EA490000}"/>
    <cellStyle name="Input 2 3 14" xfId="1394" xr:uid="{00000000-0005-0000-0000-0000EB490000}"/>
    <cellStyle name="Input 2 3 14 2" xfId="10961" xr:uid="{00000000-0005-0000-0000-0000EC490000}"/>
    <cellStyle name="Input 2 3 14 2 2" xfId="25349" xr:uid="{00000000-0005-0000-0000-0000ED490000}"/>
    <cellStyle name="Input 2 3 14 2 3" xfId="25350" xr:uid="{00000000-0005-0000-0000-0000EE490000}"/>
    <cellStyle name="Input 2 3 14 2 4" xfId="25351" xr:uid="{00000000-0005-0000-0000-0000EF490000}"/>
    <cellStyle name="Input 2 3 14 2 5" xfId="25352" xr:uid="{00000000-0005-0000-0000-0000F0490000}"/>
    <cellStyle name="Input 2 3 14 2 6" xfId="25353" xr:uid="{00000000-0005-0000-0000-0000F1490000}"/>
    <cellStyle name="Input 2 3 14 3" xfId="25354" xr:uid="{00000000-0005-0000-0000-0000F2490000}"/>
    <cellStyle name="Input 2 3 14 4" xfId="25355" xr:uid="{00000000-0005-0000-0000-0000F3490000}"/>
    <cellStyle name="Input 2 3 14 5" xfId="25356" xr:uid="{00000000-0005-0000-0000-0000F4490000}"/>
    <cellStyle name="Input 2 3 14 6" xfId="25357" xr:uid="{00000000-0005-0000-0000-0000F5490000}"/>
    <cellStyle name="Input 2 3 14 7" xfId="25358" xr:uid="{00000000-0005-0000-0000-0000F6490000}"/>
    <cellStyle name="Input 2 3 15" xfId="1395" xr:uid="{00000000-0005-0000-0000-0000F7490000}"/>
    <cellStyle name="Input 2 3 15 2" xfId="11052" xr:uid="{00000000-0005-0000-0000-0000F8490000}"/>
    <cellStyle name="Input 2 3 15 2 2" xfId="25359" xr:uid="{00000000-0005-0000-0000-0000F9490000}"/>
    <cellStyle name="Input 2 3 15 2 3" xfId="25360" xr:uid="{00000000-0005-0000-0000-0000FA490000}"/>
    <cellStyle name="Input 2 3 15 2 4" xfId="25361" xr:uid="{00000000-0005-0000-0000-0000FB490000}"/>
    <cellStyle name="Input 2 3 15 2 5" xfId="25362" xr:uid="{00000000-0005-0000-0000-0000FC490000}"/>
    <cellStyle name="Input 2 3 15 2 6" xfId="25363" xr:uid="{00000000-0005-0000-0000-0000FD490000}"/>
    <cellStyle name="Input 2 3 15 3" xfId="25364" xr:uid="{00000000-0005-0000-0000-0000FE490000}"/>
    <cellStyle name="Input 2 3 15 4" xfId="25365" xr:uid="{00000000-0005-0000-0000-0000FF490000}"/>
    <cellStyle name="Input 2 3 15 5" xfId="25366" xr:uid="{00000000-0005-0000-0000-0000004A0000}"/>
    <cellStyle name="Input 2 3 15 6" xfId="25367" xr:uid="{00000000-0005-0000-0000-0000014A0000}"/>
    <cellStyle name="Input 2 3 15 7" xfId="25368" xr:uid="{00000000-0005-0000-0000-0000024A0000}"/>
    <cellStyle name="Input 2 3 16" xfId="1396" xr:uid="{00000000-0005-0000-0000-0000034A0000}"/>
    <cellStyle name="Input 2 3 16 2" xfId="11135" xr:uid="{00000000-0005-0000-0000-0000044A0000}"/>
    <cellStyle name="Input 2 3 16 2 2" xfId="25369" xr:uid="{00000000-0005-0000-0000-0000054A0000}"/>
    <cellStyle name="Input 2 3 16 2 3" xfId="25370" xr:uid="{00000000-0005-0000-0000-0000064A0000}"/>
    <cellStyle name="Input 2 3 16 2 4" xfId="25371" xr:uid="{00000000-0005-0000-0000-0000074A0000}"/>
    <cellStyle name="Input 2 3 16 2 5" xfId="25372" xr:uid="{00000000-0005-0000-0000-0000084A0000}"/>
    <cellStyle name="Input 2 3 16 2 6" xfId="25373" xr:uid="{00000000-0005-0000-0000-0000094A0000}"/>
    <cellStyle name="Input 2 3 16 3" xfId="25374" xr:uid="{00000000-0005-0000-0000-00000A4A0000}"/>
    <cellStyle name="Input 2 3 16 4" xfId="25375" xr:uid="{00000000-0005-0000-0000-00000B4A0000}"/>
    <cellStyle name="Input 2 3 16 5" xfId="25376" xr:uid="{00000000-0005-0000-0000-00000C4A0000}"/>
    <cellStyle name="Input 2 3 16 6" xfId="25377" xr:uid="{00000000-0005-0000-0000-00000D4A0000}"/>
    <cellStyle name="Input 2 3 16 7" xfId="25378" xr:uid="{00000000-0005-0000-0000-00000E4A0000}"/>
    <cellStyle name="Input 2 3 17" xfId="1397" xr:uid="{00000000-0005-0000-0000-00000F4A0000}"/>
    <cellStyle name="Input 2 3 17 2" xfId="11225" xr:uid="{00000000-0005-0000-0000-0000104A0000}"/>
    <cellStyle name="Input 2 3 17 2 2" xfId="25379" xr:uid="{00000000-0005-0000-0000-0000114A0000}"/>
    <cellStyle name="Input 2 3 17 2 3" xfId="25380" xr:uid="{00000000-0005-0000-0000-0000124A0000}"/>
    <cellStyle name="Input 2 3 17 2 4" xfId="25381" xr:uid="{00000000-0005-0000-0000-0000134A0000}"/>
    <cellStyle name="Input 2 3 17 2 5" xfId="25382" xr:uid="{00000000-0005-0000-0000-0000144A0000}"/>
    <cellStyle name="Input 2 3 17 2 6" xfId="25383" xr:uid="{00000000-0005-0000-0000-0000154A0000}"/>
    <cellStyle name="Input 2 3 17 3" xfId="25384" xr:uid="{00000000-0005-0000-0000-0000164A0000}"/>
    <cellStyle name="Input 2 3 17 4" xfId="25385" xr:uid="{00000000-0005-0000-0000-0000174A0000}"/>
    <cellStyle name="Input 2 3 17 5" xfId="25386" xr:uid="{00000000-0005-0000-0000-0000184A0000}"/>
    <cellStyle name="Input 2 3 17 6" xfId="25387" xr:uid="{00000000-0005-0000-0000-0000194A0000}"/>
    <cellStyle name="Input 2 3 17 7" xfId="25388" xr:uid="{00000000-0005-0000-0000-00001A4A0000}"/>
    <cellStyle name="Input 2 3 18" xfId="1398" xr:uid="{00000000-0005-0000-0000-00001B4A0000}"/>
    <cellStyle name="Input 2 3 18 2" xfId="11311" xr:uid="{00000000-0005-0000-0000-00001C4A0000}"/>
    <cellStyle name="Input 2 3 18 2 2" xfId="25389" xr:uid="{00000000-0005-0000-0000-00001D4A0000}"/>
    <cellStyle name="Input 2 3 18 2 3" xfId="25390" xr:uid="{00000000-0005-0000-0000-00001E4A0000}"/>
    <cellStyle name="Input 2 3 18 2 4" xfId="25391" xr:uid="{00000000-0005-0000-0000-00001F4A0000}"/>
    <cellStyle name="Input 2 3 18 2 5" xfId="25392" xr:uid="{00000000-0005-0000-0000-0000204A0000}"/>
    <cellStyle name="Input 2 3 18 2 6" xfId="25393" xr:uid="{00000000-0005-0000-0000-0000214A0000}"/>
    <cellStyle name="Input 2 3 18 3" xfId="25394" xr:uid="{00000000-0005-0000-0000-0000224A0000}"/>
    <cellStyle name="Input 2 3 18 4" xfId="25395" xr:uid="{00000000-0005-0000-0000-0000234A0000}"/>
    <cellStyle name="Input 2 3 18 5" xfId="25396" xr:uid="{00000000-0005-0000-0000-0000244A0000}"/>
    <cellStyle name="Input 2 3 18 6" xfId="25397" xr:uid="{00000000-0005-0000-0000-0000254A0000}"/>
    <cellStyle name="Input 2 3 18 7" xfId="25398" xr:uid="{00000000-0005-0000-0000-0000264A0000}"/>
    <cellStyle name="Input 2 3 19" xfId="1399" xr:uid="{00000000-0005-0000-0000-0000274A0000}"/>
    <cellStyle name="Input 2 3 19 2" xfId="11397" xr:uid="{00000000-0005-0000-0000-0000284A0000}"/>
    <cellStyle name="Input 2 3 19 2 2" xfId="25399" xr:uid="{00000000-0005-0000-0000-0000294A0000}"/>
    <cellStyle name="Input 2 3 19 2 3" xfId="25400" xr:uid="{00000000-0005-0000-0000-00002A4A0000}"/>
    <cellStyle name="Input 2 3 19 2 4" xfId="25401" xr:uid="{00000000-0005-0000-0000-00002B4A0000}"/>
    <cellStyle name="Input 2 3 19 2 5" xfId="25402" xr:uid="{00000000-0005-0000-0000-00002C4A0000}"/>
    <cellStyle name="Input 2 3 19 2 6" xfId="25403" xr:uid="{00000000-0005-0000-0000-00002D4A0000}"/>
    <cellStyle name="Input 2 3 19 3" xfId="25404" xr:uid="{00000000-0005-0000-0000-00002E4A0000}"/>
    <cellStyle name="Input 2 3 19 4" xfId="25405" xr:uid="{00000000-0005-0000-0000-00002F4A0000}"/>
    <cellStyle name="Input 2 3 19 5" xfId="25406" xr:uid="{00000000-0005-0000-0000-0000304A0000}"/>
    <cellStyle name="Input 2 3 19 6" xfId="25407" xr:uid="{00000000-0005-0000-0000-0000314A0000}"/>
    <cellStyle name="Input 2 3 19 7" xfId="25408" xr:uid="{00000000-0005-0000-0000-0000324A0000}"/>
    <cellStyle name="Input 2 3 2" xfId="1400" xr:uid="{00000000-0005-0000-0000-0000334A0000}"/>
    <cellStyle name="Input 2 3 2 10" xfId="1401" xr:uid="{00000000-0005-0000-0000-0000344A0000}"/>
    <cellStyle name="Input 2 3 2 10 2" xfId="10728" xr:uid="{00000000-0005-0000-0000-0000354A0000}"/>
    <cellStyle name="Input 2 3 2 10 2 2" xfId="25409" xr:uid="{00000000-0005-0000-0000-0000364A0000}"/>
    <cellStyle name="Input 2 3 2 10 2 3" xfId="25410" xr:uid="{00000000-0005-0000-0000-0000374A0000}"/>
    <cellStyle name="Input 2 3 2 10 2 4" xfId="25411" xr:uid="{00000000-0005-0000-0000-0000384A0000}"/>
    <cellStyle name="Input 2 3 2 10 2 5" xfId="25412" xr:uid="{00000000-0005-0000-0000-0000394A0000}"/>
    <cellStyle name="Input 2 3 2 10 2 6" xfId="25413" xr:uid="{00000000-0005-0000-0000-00003A4A0000}"/>
    <cellStyle name="Input 2 3 2 10 3" xfId="25414" xr:uid="{00000000-0005-0000-0000-00003B4A0000}"/>
    <cellStyle name="Input 2 3 2 10 4" xfId="25415" xr:uid="{00000000-0005-0000-0000-00003C4A0000}"/>
    <cellStyle name="Input 2 3 2 10 5" xfId="25416" xr:uid="{00000000-0005-0000-0000-00003D4A0000}"/>
    <cellStyle name="Input 2 3 2 10 6" xfId="25417" xr:uid="{00000000-0005-0000-0000-00003E4A0000}"/>
    <cellStyle name="Input 2 3 2 10 7" xfId="25418" xr:uid="{00000000-0005-0000-0000-00003F4A0000}"/>
    <cellStyle name="Input 2 3 2 11" xfId="1402" xr:uid="{00000000-0005-0000-0000-0000404A0000}"/>
    <cellStyle name="Input 2 3 2 11 2" xfId="10816" xr:uid="{00000000-0005-0000-0000-0000414A0000}"/>
    <cellStyle name="Input 2 3 2 11 2 2" xfId="25419" xr:uid="{00000000-0005-0000-0000-0000424A0000}"/>
    <cellStyle name="Input 2 3 2 11 2 3" xfId="25420" xr:uid="{00000000-0005-0000-0000-0000434A0000}"/>
    <cellStyle name="Input 2 3 2 11 2 4" xfId="25421" xr:uid="{00000000-0005-0000-0000-0000444A0000}"/>
    <cellStyle name="Input 2 3 2 11 2 5" xfId="25422" xr:uid="{00000000-0005-0000-0000-0000454A0000}"/>
    <cellStyle name="Input 2 3 2 11 2 6" xfId="25423" xr:uid="{00000000-0005-0000-0000-0000464A0000}"/>
    <cellStyle name="Input 2 3 2 11 3" xfId="25424" xr:uid="{00000000-0005-0000-0000-0000474A0000}"/>
    <cellStyle name="Input 2 3 2 11 4" xfId="25425" xr:uid="{00000000-0005-0000-0000-0000484A0000}"/>
    <cellStyle name="Input 2 3 2 11 5" xfId="25426" xr:uid="{00000000-0005-0000-0000-0000494A0000}"/>
    <cellStyle name="Input 2 3 2 11 6" xfId="25427" xr:uid="{00000000-0005-0000-0000-00004A4A0000}"/>
    <cellStyle name="Input 2 3 2 11 7" xfId="25428" xr:uid="{00000000-0005-0000-0000-00004B4A0000}"/>
    <cellStyle name="Input 2 3 2 12" xfId="1403" xr:uid="{00000000-0005-0000-0000-00004C4A0000}"/>
    <cellStyle name="Input 2 3 2 12 2" xfId="10905" xr:uid="{00000000-0005-0000-0000-00004D4A0000}"/>
    <cellStyle name="Input 2 3 2 12 2 2" xfId="25429" xr:uid="{00000000-0005-0000-0000-00004E4A0000}"/>
    <cellStyle name="Input 2 3 2 12 2 3" xfId="25430" xr:uid="{00000000-0005-0000-0000-00004F4A0000}"/>
    <cellStyle name="Input 2 3 2 12 2 4" xfId="25431" xr:uid="{00000000-0005-0000-0000-0000504A0000}"/>
    <cellStyle name="Input 2 3 2 12 2 5" xfId="25432" xr:uid="{00000000-0005-0000-0000-0000514A0000}"/>
    <cellStyle name="Input 2 3 2 12 2 6" xfId="25433" xr:uid="{00000000-0005-0000-0000-0000524A0000}"/>
    <cellStyle name="Input 2 3 2 12 3" xfId="25434" xr:uid="{00000000-0005-0000-0000-0000534A0000}"/>
    <cellStyle name="Input 2 3 2 12 4" xfId="25435" xr:uid="{00000000-0005-0000-0000-0000544A0000}"/>
    <cellStyle name="Input 2 3 2 12 5" xfId="25436" xr:uid="{00000000-0005-0000-0000-0000554A0000}"/>
    <cellStyle name="Input 2 3 2 12 6" xfId="25437" xr:uid="{00000000-0005-0000-0000-0000564A0000}"/>
    <cellStyle name="Input 2 3 2 12 7" xfId="25438" xr:uid="{00000000-0005-0000-0000-0000574A0000}"/>
    <cellStyle name="Input 2 3 2 13" xfId="1404" xr:uid="{00000000-0005-0000-0000-0000584A0000}"/>
    <cellStyle name="Input 2 3 2 13 2" xfId="10995" xr:uid="{00000000-0005-0000-0000-0000594A0000}"/>
    <cellStyle name="Input 2 3 2 13 2 2" xfId="25439" xr:uid="{00000000-0005-0000-0000-00005A4A0000}"/>
    <cellStyle name="Input 2 3 2 13 2 3" xfId="25440" xr:uid="{00000000-0005-0000-0000-00005B4A0000}"/>
    <cellStyle name="Input 2 3 2 13 2 4" xfId="25441" xr:uid="{00000000-0005-0000-0000-00005C4A0000}"/>
    <cellStyle name="Input 2 3 2 13 2 5" xfId="25442" xr:uid="{00000000-0005-0000-0000-00005D4A0000}"/>
    <cellStyle name="Input 2 3 2 13 2 6" xfId="25443" xr:uid="{00000000-0005-0000-0000-00005E4A0000}"/>
    <cellStyle name="Input 2 3 2 13 3" xfId="25444" xr:uid="{00000000-0005-0000-0000-00005F4A0000}"/>
    <cellStyle name="Input 2 3 2 13 4" xfId="25445" xr:uid="{00000000-0005-0000-0000-0000604A0000}"/>
    <cellStyle name="Input 2 3 2 13 5" xfId="25446" xr:uid="{00000000-0005-0000-0000-0000614A0000}"/>
    <cellStyle name="Input 2 3 2 13 6" xfId="25447" xr:uid="{00000000-0005-0000-0000-0000624A0000}"/>
    <cellStyle name="Input 2 3 2 13 7" xfId="25448" xr:uid="{00000000-0005-0000-0000-0000634A0000}"/>
    <cellStyle name="Input 2 3 2 14" xfId="1405" xr:uid="{00000000-0005-0000-0000-0000644A0000}"/>
    <cellStyle name="Input 2 3 2 14 2" xfId="11085" xr:uid="{00000000-0005-0000-0000-0000654A0000}"/>
    <cellStyle name="Input 2 3 2 14 2 2" xfId="25449" xr:uid="{00000000-0005-0000-0000-0000664A0000}"/>
    <cellStyle name="Input 2 3 2 14 2 3" xfId="25450" xr:uid="{00000000-0005-0000-0000-0000674A0000}"/>
    <cellStyle name="Input 2 3 2 14 2 4" xfId="25451" xr:uid="{00000000-0005-0000-0000-0000684A0000}"/>
    <cellStyle name="Input 2 3 2 14 2 5" xfId="25452" xr:uid="{00000000-0005-0000-0000-0000694A0000}"/>
    <cellStyle name="Input 2 3 2 14 2 6" xfId="25453" xr:uid="{00000000-0005-0000-0000-00006A4A0000}"/>
    <cellStyle name="Input 2 3 2 14 3" xfId="25454" xr:uid="{00000000-0005-0000-0000-00006B4A0000}"/>
    <cellStyle name="Input 2 3 2 14 4" xfId="25455" xr:uid="{00000000-0005-0000-0000-00006C4A0000}"/>
    <cellStyle name="Input 2 3 2 14 5" xfId="25456" xr:uid="{00000000-0005-0000-0000-00006D4A0000}"/>
    <cellStyle name="Input 2 3 2 14 6" xfId="25457" xr:uid="{00000000-0005-0000-0000-00006E4A0000}"/>
    <cellStyle name="Input 2 3 2 14 7" xfId="25458" xr:uid="{00000000-0005-0000-0000-00006F4A0000}"/>
    <cellStyle name="Input 2 3 2 15" xfId="1406" xr:uid="{00000000-0005-0000-0000-0000704A0000}"/>
    <cellStyle name="Input 2 3 2 15 2" xfId="11168" xr:uid="{00000000-0005-0000-0000-0000714A0000}"/>
    <cellStyle name="Input 2 3 2 15 2 2" xfId="25459" xr:uid="{00000000-0005-0000-0000-0000724A0000}"/>
    <cellStyle name="Input 2 3 2 15 2 3" xfId="25460" xr:uid="{00000000-0005-0000-0000-0000734A0000}"/>
    <cellStyle name="Input 2 3 2 15 2 4" xfId="25461" xr:uid="{00000000-0005-0000-0000-0000744A0000}"/>
    <cellStyle name="Input 2 3 2 15 2 5" xfId="25462" xr:uid="{00000000-0005-0000-0000-0000754A0000}"/>
    <cellStyle name="Input 2 3 2 15 2 6" xfId="25463" xr:uid="{00000000-0005-0000-0000-0000764A0000}"/>
    <cellStyle name="Input 2 3 2 15 3" xfId="25464" xr:uid="{00000000-0005-0000-0000-0000774A0000}"/>
    <cellStyle name="Input 2 3 2 15 4" xfId="25465" xr:uid="{00000000-0005-0000-0000-0000784A0000}"/>
    <cellStyle name="Input 2 3 2 15 5" xfId="25466" xr:uid="{00000000-0005-0000-0000-0000794A0000}"/>
    <cellStyle name="Input 2 3 2 15 6" xfId="25467" xr:uid="{00000000-0005-0000-0000-00007A4A0000}"/>
    <cellStyle name="Input 2 3 2 15 7" xfId="25468" xr:uid="{00000000-0005-0000-0000-00007B4A0000}"/>
    <cellStyle name="Input 2 3 2 16" xfId="1407" xr:uid="{00000000-0005-0000-0000-00007C4A0000}"/>
    <cellStyle name="Input 2 3 2 16 2" xfId="11258" xr:uid="{00000000-0005-0000-0000-00007D4A0000}"/>
    <cellStyle name="Input 2 3 2 16 2 2" xfId="25469" xr:uid="{00000000-0005-0000-0000-00007E4A0000}"/>
    <cellStyle name="Input 2 3 2 16 2 3" xfId="25470" xr:uid="{00000000-0005-0000-0000-00007F4A0000}"/>
    <cellStyle name="Input 2 3 2 16 2 4" xfId="25471" xr:uid="{00000000-0005-0000-0000-0000804A0000}"/>
    <cellStyle name="Input 2 3 2 16 2 5" xfId="25472" xr:uid="{00000000-0005-0000-0000-0000814A0000}"/>
    <cellStyle name="Input 2 3 2 16 2 6" xfId="25473" xr:uid="{00000000-0005-0000-0000-0000824A0000}"/>
    <cellStyle name="Input 2 3 2 16 3" xfId="25474" xr:uid="{00000000-0005-0000-0000-0000834A0000}"/>
    <cellStyle name="Input 2 3 2 16 4" xfId="25475" xr:uid="{00000000-0005-0000-0000-0000844A0000}"/>
    <cellStyle name="Input 2 3 2 16 5" xfId="25476" xr:uid="{00000000-0005-0000-0000-0000854A0000}"/>
    <cellStyle name="Input 2 3 2 16 6" xfId="25477" xr:uid="{00000000-0005-0000-0000-0000864A0000}"/>
    <cellStyle name="Input 2 3 2 16 7" xfId="25478" xr:uid="{00000000-0005-0000-0000-0000874A0000}"/>
    <cellStyle name="Input 2 3 2 17" xfId="1408" xr:uid="{00000000-0005-0000-0000-0000884A0000}"/>
    <cellStyle name="Input 2 3 2 17 2" xfId="11344" xr:uid="{00000000-0005-0000-0000-0000894A0000}"/>
    <cellStyle name="Input 2 3 2 17 2 2" xfId="25479" xr:uid="{00000000-0005-0000-0000-00008A4A0000}"/>
    <cellStyle name="Input 2 3 2 17 2 3" xfId="25480" xr:uid="{00000000-0005-0000-0000-00008B4A0000}"/>
    <cellStyle name="Input 2 3 2 17 2 4" xfId="25481" xr:uid="{00000000-0005-0000-0000-00008C4A0000}"/>
    <cellStyle name="Input 2 3 2 17 2 5" xfId="25482" xr:uid="{00000000-0005-0000-0000-00008D4A0000}"/>
    <cellStyle name="Input 2 3 2 17 2 6" xfId="25483" xr:uid="{00000000-0005-0000-0000-00008E4A0000}"/>
    <cellStyle name="Input 2 3 2 17 3" xfId="25484" xr:uid="{00000000-0005-0000-0000-00008F4A0000}"/>
    <cellStyle name="Input 2 3 2 17 4" xfId="25485" xr:uid="{00000000-0005-0000-0000-0000904A0000}"/>
    <cellStyle name="Input 2 3 2 17 5" xfId="25486" xr:uid="{00000000-0005-0000-0000-0000914A0000}"/>
    <cellStyle name="Input 2 3 2 17 6" xfId="25487" xr:uid="{00000000-0005-0000-0000-0000924A0000}"/>
    <cellStyle name="Input 2 3 2 17 7" xfId="25488" xr:uid="{00000000-0005-0000-0000-0000934A0000}"/>
    <cellStyle name="Input 2 3 2 18" xfId="1409" xr:uid="{00000000-0005-0000-0000-0000944A0000}"/>
    <cellStyle name="Input 2 3 2 18 2" xfId="11431" xr:uid="{00000000-0005-0000-0000-0000954A0000}"/>
    <cellStyle name="Input 2 3 2 18 2 2" xfId="25489" xr:uid="{00000000-0005-0000-0000-0000964A0000}"/>
    <cellStyle name="Input 2 3 2 18 2 3" xfId="25490" xr:uid="{00000000-0005-0000-0000-0000974A0000}"/>
    <cellStyle name="Input 2 3 2 18 2 4" xfId="25491" xr:uid="{00000000-0005-0000-0000-0000984A0000}"/>
    <cellStyle name="Input 2 3 2 18 2 5" xfId="25492" xr:uid="{00000000-0005-0000-0000-0000994A0000}"/>
    <cellStyle name="Input 2 3 2 18 2 6" xfId="25493" xr:uid="{00000000-0005-0000-0000-00009A4A0000}"/>
    <cellStyle name="Input 2 3 2 18 3" xfId="25494" xr:uid="{00000000-0005-0000-0000-00009B4A0000}"/>
    <cellStyle name="Input 2 3 2 18 4" xfId="25495" xr:uid="{00000000-0005-0000-0000-00009C4A0000}"/>
    <cellStyle name="Input 2 3 2 18 5" xfId="25496" xr:uid="{00000000-0005-0000-0000-00009D4A0000}"/>
    <cellStyle name="Input 2 3 2 18 6" xfId="25497" xr:uid="{00000000-0005-0000-0000-00009E4A0000}"/>
    <cellStyle name="Input 2 3 2 18 7" xfId="25498" xr:uid="{00000000-0005-0000-0000-00009F4A0000}"/>
    <cellStyle name="Input 2 3 2 19" xfId="1410" xr:uid="{00000000-0005-0000-0000-0000A04A0000}"/>
    <cellStyle name="Input 2 3 2 19 2" xfId="11518" xr:uid="{00000000-0005-0000-0000-0000A14A0000}"/>
    <cellStyle name="Input 2 3 2 19 2 2" xfId="25499" xr:uid="{00000000-0005-0000-0000-0000A24A0000}"/>
    <cellStyle name="Input 2 3 2 19 2 3" xfId="25500" xr:uid="{00000000-0005-0000-0000-0000A34A0000}"/>
    <cellStyle name="Input 2 3 2 19 2 4" xfId="25501" xr:uid="{00000000-0005-0000-0000-0000A44A0000}"/>
    <cellStyle name="Input 2 3 2 19 2 5" xfId="25502" xr:uid="{00000000-0005-0000-0000-0000A54A0000}"/>
    <cellStyle name="Input 2 3 2 19 2 6" xfId="25503" xr:uid="{00000000-0005-0000-0000-0000A64A0000}"/>
    <cellStyle name="Input 2 3 2 19 3" xfId="25504" xr:uid="{00000000-0005-0000-0000-0000A74A0000}"/>
    <cellStyle name="Input 2 3 2 19 4" xfId="25505" xr:uid="{00000000-0005-0000-0000-0000A84A0000}"/>
    <cellStyle name="Input 2 3 2 19 5" xfId="25506" xr:uid="{00000000-0005-0000-0000-0000A94A0000}"/>
    <cellStyle name="Input 2 3 2 19 6" xfId="25507" xr:uid="{00000000-0005-0000-0000-0000AA4A0000}"/>
    <cellStyle name="Input 2 3 2 19 7" xfId="25508" xr:uid="{00000000-0005-0000-0000-0000AB4A0000}"/>
    <cellStyle name="Input 2 3 2 2" xfId="1411" xr:uid="{00000000-0005-0000-0000-0000AC4A0000}"/>
    <cellStyle name="Input 2 3 2 2 2" xfId="10025" xr:uid="{00000000-0005-0000-0000-0000AD4A0000}"/>
    <cellStyle name="Input 2 3 2 2 2 2" xfId="25509" xr:uid="{00000000-0005-0000-0000-0000AE4A0000}"/>
    <cellStyle name="Input 2 3 2 2 2 3" xfId="25510" xr:uid="{00000000-0005-0000-0000-0000AF4A0000}"/>
    <cellStyle name="Input 2 3 2 2 2 4" xfId="25511" xr:uid="{00000000-0005-0000-0000-0000B04A0000}"/>
    <cellStyle name="Input 2 3 2 2 2 5" xfId="25512" xr:uid="{00000000-0005-0000-0000-0000B14A0000}"/>
    <cellStyle name="Input 2 3 2 2 2 6" xfId="25513" xr:uid="{00000000-0005-0000-0000-0000B24A0000}"/>
    <cellStyle name="Input 2 3 2 2 3" xfId="25514" xr:uid="{00000000-0005-0000-0000-0000B34A0000}"/>
    <cellStyle name="Input 2 3 2 2 4" xfId="25515" xr:uid="{00000000-0005-0000-0000-0000B44A0000}"/>
    <cellStyle name="Input 2 3 2 2 5" xfId="25516" xr:uid="{00000000-0005-0000-0000-0000B54A0000}"/>
    <cellStyle name="Input 2 3 2 2 6" xfId="25517" xr:uid="{00000000-0005-0000-0000-0000B64A0000}"/>
    <cellStyle name="Input 2 3 2 2 7" xfId="25518" xr:uid="{00000000-0005-0000-0000-0000B74A0000}"/>
    <cellStyle name="Input 2 3 2 20" xfId="1412" xr:uid="{00000000-0005-0000-0000-0000B84A0000}"/>
    <cellStyle name="Input 2 3 2 20 2" xfId="11606" xr:uid="{00000000-0005-0000-0000-0000B94A0000}"/>
    <cellStyle name="Input 2 3 2 20 2 2" xfId="25519" xr:uid="{00000000-0005-0000-0000-0000BA4A0000}"/>
    <cellStyle name="Input 2 3 2 20 2 3" xfId="25520" xr:uid="{00000000-0005-0000-0000-0000BB4A0000}"/>
    <cellStyle name="Input 2 3 2 20 2 4" xfId="25521" xr:uid="{00000000-0005-0000-0000-0000BC4A0000}"/>
    <cellStyle name="Input 2 3 2 20 2 5" xfId="25522" xr:uid="{00000000-0005-0000-0000-0000BD4A0000}"/>
    <cellStyle name="Input 2 3 2 20 2 6" xfId="25523" xr:uid="{00000000-0005-0000-0000-0000BE4A0000}"/>
    <cellStyle name="Input 2 3 2 20 3" xfId="25524" xr:uid="{00000000-0005-0000-0000-0000BF4A0000}"/>
    <cellStyle name="Input 2 3 2 20 4" xfId="25525" xr:uid="{00000000-0005-0000-0000-0000C04A0000}"/>
    <cellStyle name="Input 2 3 2 20 5" xfId="25526" xr:uid="{00000000-0005-0000-0000-0000C14A0000}"/>
    <cellStyle name="Input 2 3 2 20 6" xfId="25527" xr:uid="{00000000-0005-0000-0000-0000C24A0000}"/>
    <cellStyle name="Input 2 3 2 20 7" xfId="25528" xr:uid="{00000000-0005-0000-0000-0000C34A0000}"/>
    <cellStyle name="Input 2 3 2 21" xfId="1413" xr:uid="{00000000-0005-0000-0000-0000C44A0000}"/>
    <cellStyle name="Input 2 3 2 21 2" xfId="11690" xr:uid="{00000000-0005-0000-0000-0000C54A0000}"/>
    <cellStyle name="Input 2 3 2 21 2 2" xfId="25529" xr:uid="{00000000-0005-0000-0000-0000C64A0000}"/>
    <cellStyle name="Input 2 3 2 21 2 3" xfId="25530" xr:uid="{00000000-0005-0000-0000-0000C74A0000}"/>
    <cellStyle name="Input 2 3 2 21 2 4" xfId="25531" xr:uid="{00000000-0005-0000-0000-0000C84A0000}"/>
    <cellStyle name="Input 2 3 2 21 2 5" xfId="25532" xr:uid="{00000000-0005-0000-0000-0000C94A0000}"/>
    <cellStyle name="Input 2 3 2 21 2 6" xfId="25533" xr:uid="{00000000-0005-0000-0000-0000CA4A0000}"/>
    <cellStyle name="Input 2 3 2 21 3" xfId="25534" xr:uid="{00000000-0005-0000-0000-0000CB4A0000}"/>
    <cellStyle name="Input 2 3 2 21 4" xfId="25535" xr:uid="{00000000-0005-0000-0000-0000CC4A0000}"/>
    <cellStyle name="Input 2 3 2 21 5" xfId="25536" xr:uid="{00000000-0005-0000-0000-0000CD4A0000}"/>
    <cellStyle name="Input 2 3 2 21 6" xfId="25537" xr:uid="{00000000-0005-0000-0000-0000CE4A0000}"/>
    <cellStyle name="Input 2 3 2 21 7" xfId="25538" xr:uid="{00000000-0005-0000-0000-0000CF4A0000}"/>
    <cellStyle name="Input 2 3 2 22" xfId="1414" xr:uid="{00000000-0005-0000-0000-0000D04A0000}"/>
    <cellStyle name="Input 2 3 2 22 2" xfId="11773" xr:uid="{00000000-0005-0000-0000-0000D14A0000}"/>
    <cellStyle name="Input 2 3 2 22 2 2" xfId="25539" xr:uid="{00000000-0005-0000-0000-0000D24A0000}"/>
    <cellStyle name="Input 2 3 2 22 2 3" xfId="25540" xr:uid="{00000000-0005-0000-0000-0000D34A0000}"/>
    <cellStyle name="Input 2 3 2 22 2 4" xfId="25541" xr:uid="{00000000-0005-0000-0000-0000D44A0000}"/>
    <cellStyle name="Input 2 3 2 22 2 5" xfId="25542" xr:uid="{00000000-0005-0000-0000-0000D54A0000}"/>
    <cellStyle name="Input 2 3 2 22 2 6" xfId="25543" xr:uid="{00000000-0005-0000-0000-0000D64A0000}"/>
    <cellStyle name="Input 2 3 2 22 3" xfId="25544" xr:uid="{00000000-0005-0000-0000-0000D74A0000}"/>
    <cellStyle name="Input 2 3 2 22 4" xfId="25545" xr:uid="{00000000-0005-0000-0000-0000D84A0000}"/>
    <cellStyle name="Input 2 3 2 22 5" xfId="25546" xr:uid="{00000000-0005-0000-0000-0000D94A0000}"/>
    <cellStyle name="Input 2 3 2 22 6" xfId="25547" xr:uid="{00000000-0005-0000-0000-0000DA4A0000}"/>
    <cellStyle name="Input 2 3 2 22 7" xfId="25548" xr:uid="{00000000-0005-0000-0000-0000DB4A0000}"/>
    <cellStyle name="Input 2 3 2 23" xfId="1415" xr:uid="{00000000-0005-0000-0000-0000DC4A0000}"/>
    <cellStyle name="Input 2 3 2 23 2" xfId="11856" xr:uid="{00000000-0005-0000-0000-0000DD4A0000}"/>
    <cellStyle name="Input 2 3 2 23 2 2" xfId="25549" xr:uid="{00000000-0005-0000-0000-0000DE4A0000}"/>
    <cellStyle name="Input 2 3 2 23 2 3" xfId="25550" xr:uid="{00000000-0005-0000-0000-0000DF4A0000}"/>
    <cellStyle name="Input 2 3 2 23 2 4" xfId="25551" xr:uid="{00000000-0005-0000-0000-0000E04A0000}"/>
    <cellStyle name="Input 2 3 2 23 2 5" xfId="25552" xr:uid="{00000000-0005-0000-0000-0000E14A0000}"/>
    <cellStyle name="Input 2 3 2 23 2 6" xfId="25553" xr:uid="{00000000-0005-0000-0000-0000E24A0000}"/>
    <cellStyle name="Input 2 3 2 23 3" xfId="25554" xr:uid="{00000000-0005-0000-0000-0000E34A0000}"/>
    <cellStyle name="Input 2 3 2 23 4" xfId="25555" xr:uid="{00000000-0005-0000-0000-0000E44A0000}"/>
    <cellStyle name="Input 2 3 2 23 5" xfId="25556" xr:uid="{00000000-0005-0000-0000-0000E54A0000}"/>
    <cellStyle name="Input 2 3 2 23 6" xfId="25557" xr:uid="{00000000-0005-0000-0000-0000E64A0000}"/>
    <cellStyle name="Input 2 3 2 23 7" xfId="25558" xr:uid="{00000000-0005-0000-0000-0000E74A0000}"/>
    <cellStyle name="Input 2 3 2 24" xfId="1416" xr:uid="{00000000-0005-0000-0000-0000E84A0000}"/>
    <cellStyle name="Input 2 3 2 24 2" xfId="11940" xr:uid="{00000000-0005-0000-0000-0000E94A0000}"/>
    <cellStyle name="Input 2 3 2 24 2 2" xfId="25559" xr:uid="{00000000-0005-0000-0000-0000EA4A0000}"/>
    <cellStyle name="Input 2 3 2 24 2 3" xfId="25560" xr:uid="{00000000-0005-0000-0000-0000EB4A0000}"/>
    <cellStyle name="Input 2 3 2 24 2 4" xfId="25561" xr:uid="{00000000-0005-0000-0000-0000EC4A0000}"/>
    <cellStyle name="Input 2 3 2 24 2 5" xfId="25562" xr:uid="{00000000-0005-0000-0000-0000ED4A0000}"/>
    <cellStyle name="Input 2 3 2 24 2 6" xfId="25563" xr:uid="{00000000-0005-0000-0000-0000EE4A0000}"/>
    <cellStyle name="Input 2 3 2 24 3" xfId="25564" xr:uid="{00000000-0005-0000-0000-0000EF4A0000}"/>
    <cellStyle name="Input 2 3 2 24 4" xfId="25565" xr:uid="{00000000-0005-0000-0000-0000F04A0000}"/>
    <cellStyle name="Input 2 3 2 24 5" xfId="25566" xr:uid="{00000000-0005-0000-0000-0000F14A0000}"/>
    <cellStyle name="Input 2 3 2 24 6" xfId="25567" xr:uid="{00000000-0005-0000-0000-0000F24A0000}"/>
    <cellStyle name="Input 2 3 2 24 7" xfId="25568" xr:uid="{00000000-0005-0000-0000-0000F34A0000}"/>
    <cellStyle name="Input 2 3 2 25" xfId="1417" xr:uid="{00000000-0005-0000-0000-0000F44A0000}"/>
    <cellStyle name="Input 2 3 2 25 2" xfId="12023" xr:uid="{00000000-0005-0000-0000-0000F54A0000}"/>
    <cellStyle name="Input 2 3 2 25 2 2" xfId="25569" xr:uid="{00000000-0005-0000-0000-0000F64A0000}"/>
    <cellStyle name="Input 2 3 2 25 2 3" xfId="25570" xr:uid="{00000000-0005-0000-0000-0000F74A0000}"/>
    <cellStyle name="Input 2 3 2 25 2 4" xfId="25571" xr:uid="{00000000-0005-0000-0000-0000F84A0000}"/>
    <cellStyle name="Input 2 3 2 25 2 5" xfId="25572" xr:uid="{00000000-0005-0000-0000-0000F94A0000}"/>
    <cellStyle name="Input 2 3 2 25 2 6" xfId="25573" xr:uid="{00000000-0005-0000-0000-0000FA4A0000}"/>
    <cellStyle name="Input 2 3 2 25 3" xfId="25574" xr:uid="{00000000-0005-0000-0000-0000FB4A0000}"/>
    <cellStyle name="Input 2 3 2 25 4" xfId="25575" xr:uid="{00000000-0005-0000-0000-0000FC4A0000}"/>
    <cellStyle name="Input 2 3 2 25 5" xfId="25576" xr:uid="{00000000-0005-0000-0000-0000FD4A0000}"/>
    <cellStyle name="Input 2 3 2 25 6" xfId="25577" xr:uid="{00000000-0005-0000-0000-0000FE4A0000}"/>
    <cellStyle name="Input 2 3 2 25 7" xfId="25578" xr:uid="{00000000-0005-0000-0000-0000FF4A0000}"/>
    <cellStyle name="Input 2 3 2 26" xfId="1418" xr:uid="{00000000-0005-0000-0000-0000004B0000}"/>
    <cellStyle name="Input 2 3 2 26 2" xfId="12106" xr:uid="{00000000-0005-0000-0000-0000014B0000}"/>
    <cellStyle name="Input 2 3 2 26 2 2" xfId="25579" xr:uid="{00000000-0005-0000-0000-0000024B0000}"/>
    <cellStyle name="Input 2 3 2 26 2 3" xfId="25580" xr:uid="{00000000-0005-0000-0000-0000034B0000}"/>
    <cellStyle name="Input 2 3 2 26 2 4" xfId="25581" xr:uid="{00000000-0005-0000-0000-0000044B0000}"/>
    <cellStyle name="Input 2 3 2 26 2 5" xfId="25582" xr:uid="{00000000-0005-0000-0000-0000054B0000}"/>
    <cellStyle name="Input 2 3 2 26 2 6" xfId="25583" xr:uid="{00000000-0005-0000-0000-0000064B0000}"/>
    <cellStyle name="Input 2 3 2 26 3" xfId="25584" xr:uid="{00000000-0005-0000-0000-0000074B0000}"/>
    <cellStyle name="Input 2 3 2 26 4" xfId="25585" xr:uid="{00000000-0005-0000-0000-0000084B0000}"/>
    <cellStyle name="Input 2 3 2 26 5" xfId="25586" xr:uid="{00000000-0005-0000-0000-0000094B0000}"/>
    <cellStyle name="Input 2 3 2 26 6" xfId="25587" xr:uid="{00000000-0005-0000-0000-00000A4B0000}"/>
    <cellStyle name="Input 2 3 2 26 7" xfId="25588" xr:uid="{00000000-0005-0000-0000-00000B4B0000}"/>
    <cellStyle name="Input 2 3 2 27" xfId="1419" xr:uid="{00000000-0005-0000-0000-00000C4B0000}"/>
    <cellStyle name="Input 2 3 2 27 2" xfId="12188" xr:uid="{00000000-0005-0000-0000-00000D4B0000}"/>
    <cellStyle name="Input 2 3 2 27 2 2" xfId="25589" xr:uid="{00000000-0005-0000-0000-00000E4B0000}"/>
    <cellStyle name="Input 2 3 2 27 2 3" xfId="25590" xr:uid="{00000000-0005-0000-0000-00000F4B0000}"/>
    <cellStyle name="Input 2 3 2 27 2 4" xfId="25591" xr:uid="{00000000-0005-0000-0000-0000104B0000}"/>
    <cellStyle name="Input 2 3 2 27 2 5" xfId="25592" xr:uid="{00000000-0005-0000-0000-0000114B0000}"/>
    <cellStyle name="Input 2 3 2 27 2 6" xfId="25593" xr:uid="{00000000-0005-0000-0000-0000124B0000}"/>
    <cellStyle name="Input 2 3 2 27 3" xfId="25594" xr:uid="{00000000-0005-0000-0000-0000134B0000}"/>
    <cellStyle name="Input 2 3 2 27 4" xfId="25595" xr:uid="{00000000-0005-0000-0000-0000144B0000}"/>
    <cellStyle name="Input 2 3 2 27 5" xfId="25596" xr:uid="{00000000-0005-0000-0000-0000154B0000}"/>
    <cellStyle name="Input 2 3 2 27 6" xfId="25597" xr:uid="{00000000-0005-0000-0000-0000164B0000}"/>
    <cellStyle name="Input 2 3 2 27 7" xfId="25598" xr:uid="{00000000-0005-0000-0000-0000174B0000}"/>
    <cellStyle name="Input 2 3 2 28" xfId="1420" xr:uid="{00000000-0005-0000-0000-0000184B0000}"/>
    <cellStyle name="Input 2 3 2 28 2" xfId="12268" xr:uid="{00000000-0005-0000-0000-0000194B0000}"/>
    <cellStyle name="Input 2 3 2 28 2 2" xfId="25599" xr:uid="{00000000-0005-0000-0000-00001A4B0000}"/>
    <cellStyle name="Input 2 3 2 28 2 3" xfId="25600" xr:uid="{00000000-0005-0000-0000-00001B4B0000}"/>
    <cellStyle name="Input 2 3 2 28 2 4" xfId="25601" xr:uid="{00000000-0005-0000-0000-00001C4B0000}"/>
    <cellStyle name="Input 2 3 2 28 2 5" xfId="25602" xr:uid="{00000000-0005-0000-0000-00001D4B0000}"/>
    <cellStyle name="Input 2 3 2 28 2 6" xfId="25603" xr:uid="{00000000-0005-0000-0000-00001E4B0000}"/>
    <cellStyle name="Input 2 3 2 28 3" xfId="25604" xr:uid="{00000000-0005-0000-0000-00001F4B0000}"/>
    <cellStyle name="Input 2 3 2 28 4" xfId="25605" xr:uid="{00000000-0005-0000-0000-0000204B0000}"/>
    <cellStyle name="Input 2 3 2 28 5" xfId="25606" xr:uid="{00000000-0005-0000-0000-0000214B0000}"/>
    <cellStyle name="Input 2 3 2 28 6" xfId="25607" xr:uid="{00000000-0005-0000-0000-0000224B0000}"/>
    <cellStyle name="Input 2 3 2 28 7" xfId="25608" xr:uid="{00000000-0005-0000-0000-0000234B0000}"/>
    <cellStyle name="Input 2 3 2 29" xfId="1421" xr:uid="{00000000-0005-0000-0000-0000244B0000}"/>
    <cellStyle name="Input 2 3 2 29 2" xfId="12346" xr:uid="{00000000-0005-0000-0000-0000254B0000}"/>
    <cellStyle name="Input 2 3 2 29 2 2" xfId="25609" xr:uid="{00000000-0005-0000-0000-0000264B0000}"/>
    <cellStyle name="Input 2 3 2 29 2 3" xfId="25610" xr:uid="{00000000-0005-0000-0000-0000274B0000}"/>
    <cellStyle name="Input 2 3 2 29 2 4" xfId="25611" xr:uid="{00000000-0005-0000-0000-0000284B0000}"/>
    <cellStyle name="Input 2 3 2 29 2 5" xfId="25612" xr:uid="{00000000-0005-0000-0000-0000294B0000}"/>
    <cellStyle name="Input 2 3 2 29 2 6" xfId="25613" xr:uid="{00000000-0005-0000-0000-00002A4B0000}"/>
    <cellStyle name="Input 2 3 2 29 3" xfId="25614" xr:uid="{00000000-0005-0000-0000-00002B4B0000}"/>
    <cellStyle name="Input 2 3 2 29 4" xfId="25615" xr:uid="{00000000-0005-0000-0000-00002C4B0000}"/>
    <cellStyle name="Input 2 3 2 29 5" xfId="25616" xr:uid="{00000000-0005-0000-0000-00002D4B0000}"/>
    <cellStyle name="Input 2 3 2 29 6" xfId="25617" xr:uid="{00000000-0005-0000-0000-00002E4B0000}"/>
    <cellStyle name="Input 2 3 2 29 7" xfId="25618" xr:uid="{00000000-0005-0000-0000-00002F4B0000}"/>
    <cellStyle name="Input 2 3 2 3" xfId="1422" xr:uid="{00000000-0005-0000-0000-0000304B0000}"/>
    <cellStyle name="Input 2 3 2 3 2" xfId="10116" xr:uid="{00000000-0005-0000-0000-0000314B0000}"/>
    <cellStyle name="Input 2 3 2 3 2 2" xfId="25619" xr:uid="{00000000-0005-0000-0000-0000324B0000}"/>
    <cellStyle name="Input 2 3 2 3 2 3" xfId="25620" xr:uid="{00000000-0005-0000-0000-0000334B0000}"/>
    <cellStyle name="Input 2 3 2 3 2 4" xfId="25621" xr:uid="{00000000-0005-0000-0000-0000344B0000}"/>
    <cellStyle name="Input 2 3 2 3 2 5" xfId="25622" xr:uid="{00000000-0005-0000-0000-0000354B0000}"/>
    <cellStyle name="Input 2 3 2 3 2 6" xfId="25623" xr:uid="{00000000-0005-0000-0000-0000364B0000}"/>
    <cellStyle name="Input 2 3 2 3 3" xfId="25624" xr:uid="{00000000-0005-0000-0000-0000374B0000}"/>
    <cellStyle name="Input 2 3 2 3 4" xfId="25625" xr:uid="{00000000-0005-0000-0000-0000384B0000}"/>
    <cellStyle name="Input 2 3 2 3 5" xfId="25626" xr:uid="{00000000-0005-0000-0000-0000394B0000}"/>
    <cellStyle name="Input 2 3 2 3 6" xfId="25627" xr:uid="{00000000-0005-0000-0000-00003A4B0000}"/>
    <cellStyle name="Input 2 3 2 3 7" xfId="25628" xr:uid="{00000000-0005-0000-0000-00003B4B0000}"/>
    <cellStyle name="Input 2 3 2 30" xfId="1423" xr:uid="{00000000-0005-0000-0000-00003C4B0000}"/>
    <cellStyle name="Input 2 3 2 30 2" xfId="12425" xr:uid="{00000000-0005-0000-0000-00003D4B0000}"/>
    <cellStyle name="Input 2 3 2 30 2 2" xfId="25629" xr:uid="{00000000-0005-0000-0000-00003E4B0000}"/>
    <cellStyle name="Input 2 3 2 30 2 3" xfId="25630" xr:uid="{00000000-0005-0000-0000-00003F4B0000}"/>
    <cellStyle name="Input 2 3 2 30 2 4" xfId="25631" xr:uid="{00000000-0005-0000-0000-0000404B0000}"/>
    <cellStyle name="Input 2 3 2 30 2 5" xfId="25632" xr:uid="{00000000-0005-0000-0000-0000414B0000}"/>
    <cellStyle name="Input 2 3 2 30 2 6" xfId="25633" xr:uid="{00000000-0005-0000-0000-0000424B0000}"/>
    <cellStyle name="Input 2 3 2 30 3" xfId="25634" xr:uid="{00000000-0005-0000-0000-0000434B0000}"/>
    <cellStyle name="Input 2 3 2 30 4" xfId="25635" xr:uid="{00000000-0005-0000-0000-0000444B0000}"/>
    <cellStyle name="Input 2 3 2 30 5" xfId="25636" xr:uid="{00000000-0005-0000-0000-0000454B0000}"/>
    <cellStyle name="Input 2 3 2 30 6" xfId="25637" xr:uid="{00000000-0005-0000-0000-0000464B0000}"/>
    <cellStyle name="Input 2 3 2 30 7" xfId="25638" xr:uid="{00000000-0005-0000-0000-0000474B0000}"/>
    <cellStyle name="Input 2 3 2 31" xfId="1424" xr:uid="{00000000-0005-0000-0000-0000484B0000}"/>
    <cellStyle name="Input 2 3 2 31 2" xfId="12504" xr:uid="{00000000-0005-0000-0000-0000494B0000}"/>
    <cellStyle name="Input 2 3 2 31 2 2" xfId="25639" xr:uid="{00000000-0005-0000-0000-00004A4B0000}"/>
    <cellStyle name="Input 2 3 2 31 2 3" xfId="25640" xr:uid="{00000000-0005-0000-0000-00004B4B0000}"/>
    <cellStyle name="Input 2 3 2 31 2 4" xfId="25641" xr:uid="{00000000-0005-0000-0000-00004C4B0000}"/>
    <cellStyle name="Input 2 3 2 31 2 5" xfId="25642" xr:uid="{00000000-0005-0000-0000-00004D4B0000}"/>
    <cellStyle name="Input 2 3 2 31 2 6" xfId="25643" xr:uid="{00000000-0005-0000-0000-00004E4B0000}"/>
    <cellStyle name="Input 2 3 2 31 3" xfId="25644" xr:uid="{00000000-0005-0000-0000-00004F4B0000}"/>
    <cellStyle name="Input 2 3 2 31 4" xfId="25645" xr:uid="{00000000-0005-0000-0000-0000504B0000}"/>
    <cellStyle name="Input 2 3 2 31 5" xfId="25646" xr:uid="{00000000-0005-0000-0000-0000514B0000}"/>
    <cellStyle name="Input 2 3 2 31 6" xfId="25647" xr:uid="{00000000-0005-0000-0000-0000524B0000}"/>
    <cellStyle name="Input 2 3 2 31 7" xfId="25648" xr:uid="{00000000-0005-0000-0000-0000534B0000}"/>
    <cellStyle name="Input 2 3 2 32" xfId="1425" xr:uid="{00000000-0005-0000-0000-0000544B0000}"/>
    <cellStyle name="Input 2 3 2 32 2" xfId="12583" xr:uid="{00000000-0005-0000-0000-0000554B0000}"/>
    <cellStyle name="Input 2 3 2 32 2 2" xfId="25649" xr:uid="{00000000-0005-0000-0000-0000564B0000}"/>
    <cellStyle name="Input 2 3 2 32 2 3" xfId="25650" xr:uid="{00000000-0005-0000-0000-0000574B0000}"/>
    <cellStyle name="Input 2 3 2 32 2 4" xfId="25651" xr:uid="{00000000-0005-0000-0000-0000584B0000}"/>
    <cellStyle name="Input 2 3 2 32 2 5" xfId="25652" xr:uid="{00000000-0005-0000-0000-0000594B0000}"/>
    <cellStyle name="Input 2 3 2 32 2 6" xfId="25653" xr:uid="{00000000-0005-0000-0000-00005A4B0000}"/>
    <cellStyle name="Input 2 3 2 32 3" xfId="25654" xr:uid="{00000000-0005-0000-0000-00005B4B0000}"/>
    <cellStyle name="Input 2 3 2 32 4" xfId="25655" xr:uid="{00000000-0005-0000-0000-00005C4B0000}"/>
    <cellStyle name="Input 2 3 2 32 5" xfId="25656" xr:uid="{00000000-0005-0000-0000-00005D4B0000}"/>
    <cellStyle name="Input 2 3 2 32 6" xfId="25657" xr:uid="{00000000-0005-0000-0000-00005E4B0000}"/>
    <cellStyle name="Input 2 3 2 32 7" xfId="25658" xr:uid="{00000000-0005-0000-0000-00005F4B0000}"/>
    <cellStyle name="Input 2 3 2 33" xfId="1426" xr:uid="{00000000-0005-0000-0000-0000604B0000}"/>
    <cellStyle name="Input 2 3 2 33 2" xfId="12662" xr:uid="{00000000-0005-0000-0000-0000614B0000}"/>
    <cellStyle name="Input 2 3 2 33 2 2" xfId="25659" xr:uid="{00000000-0005-0000-0000-0000624B0000}"/>
    <cellStyle name="Input 2 3 2 33 2 3" xfId="25660" xr:uid="{00000000-0005-0000-0000-0000634B0000}"/>
    <cellStyle name="Input 2 3 2 33 2 4" xfId="25661" xr:uid="{00000000-0005-0000-0000-0000644B0000}"/>
    <cellStyle name="Input 2 3 2 33 2 5" xfId="25662" xr:uid="{00000000-0005-0000-0000-0000654B0000}"/>
    <cellStyle name="Input 2 3 2 33 2 6" xfId="25663" xr:uid="{00000000-0005-0000-0000-0000664B0000}"/>
    <cellStyle name="Input 2 3 2 33 3" xfId="25664" xr:uid="{00000000-0005-0000-0000-0000674B0000}"/>
    <cellStyle name="Input 2 3 2 33 4" xfId="25665" xr:uid="{00000000-0005-0000-0000-0000684B0000}"/>
    <cellStyle name="Input 2 3 2 33 5" xfId="25666" xr:uid="{00000000-0005-0000-0000-0000694B0000}"/>
    <cellStyle name="Input 2 3 2 33 6" xfId="25667" xr:uid="{00000000-0005-0000-0000-00006A4B0000}"/>
    <cellStyle name="Input 2 3 2 33 7" xfId="25668" xr:uid="{00000000-0005-0000-0000-00006B4B0000}"/>
    <cellStyle name="Input 2 3 2 34" xfId="1427" xr:uid="{00000000-0005-0000-0000-00006C4B0000}"/>
    <cellStyle name="Input 2 3 2 34 2" xfId="12746" xr:uid="{00000000-0005-0000-0000-00006D4B0000}"/>
    <cellStyle name="Input 2 3 2 34 2 2" xfId="25669" xr:uid="{00000000-0005-0000-0000-00006E4B0000}"/>
    <cellStyle name="Input 2 3 2 34 2 3" xfId="25670" xr:uid="{00000000-0005-0000-0000-00006F4B0000}"/>
    <cellStyle name="Input 2 3 2 34 2 4" xfId="25671" xr:uid="{00000000-0005-0000-0000-0000704B0000}"/>
    <cellStyle name="Input 2 3 2 34 2 5" xfId="25672" xr:uid="{00000000-0005-0000-0000-0000714B0000}"/>
    <cellStyle name="Input 2 3 2 34 2 6" xfId="25673" xr:uid="{00000000-0005-0000-0000-0000724B0000}"/>
    <cellStyle name="Input 2 3 2 34 3" xfId="25674" xr:uid="{00000000-0005-0000-0000-0000734B0000}"/>
    <cellStyle name="Input 2 3 2 34 4" xfId="25675" xr:uid="{00000000-0005-0000-0000-0000744B0000}"/>
    <cellStyle name="Input 2 3 2 34 5" xfId="25676" xr:uid="{00000000-0005-0000-0000-0000754B0000}"/>
    <cellStyle name="Input 2 3 2 35" xfId="9812" xr:uid="{00000000-0005-0000-0000-0000764B0000}"/>
    <cellStyle name="Input 2 3 2 35 2" xfId="25677" xr:uid="{00000000-0005-0000-0000-0000774B0000}"/>
    <cellStyle name="Input 2 3 2 35 3" xfId="25678" xr:uid="{00000000-0005-0000-0000-0000784B0000}"/>
    <cellStyle name="Input 2 3 2 35 4" xfId="25679" xr:uid="{00000000-0005-0000-0000-0000794B0000}"/>
    <cellStyle name="Input 2 3 2 35 5" xfId="25680" xr:uid="{00000000-0005-0000-0000-00007A4B0000}"/>
    <cellStyle name="Input 2 3 2 35 6" xfId="25681" xr:uid="{00000000-0005-0000-0000-00007B4B0000}"/>
    <cellStyle name="Input 2 3 2 36" xfId="25682" xr:uid="{00000000-0005-0000-0000-00007C4B0000}"/>
    <cellStyle name="Input 2 3 2 37" xfId="25683" xr:uid="{00000000-0005-0000-0000-00007D4B0000}"/>
    <cellStyle name="Input 2 3 2 38" xfId="25684" xr:uid="{00000000-0005-0000-0000-00007E4B0000}"/>
    <cellStyle name="Input 2 3 2 4" xfId="1428" xr:uid="{00000000-0005-0000-0000-00007F4B0000}"/>
    <cellStyle name="Input 2 3 2 4 2" xfId="10206" xr:uid="{00000000-0005-0000-0000-0000804B0000}"/>
    <cellStyle name="Input 2 3 2 4 2 2" xfId="25685" xr:uid="{00000000-0005-0000-0000-0000814B0000}"/>
    <cellStyle name="Input 2 3 2 4 2 3" xfId="25686" xr:uid="{00000000-0005-0000-0000-0000824B0000}"/>
    <cellStyle name="Input 2 3 2 4 2 4" xfId="25687" xr:uid="{00000000-0005-0000-0000-0000834B0000}"/>
    <cellStyle name="Input 2 3 2 4 2 5" xfId="25688" xr:uid="{00000000-0005-0000-0000-0000844B0000}"/>
    <cellStyle name="Input 2 3 2 4 2 6" xfId="25689" xr:uid="{00000000-0005-0000-0000-0000854B0000}"/>
    <cellStyle name="Input 2 3 2 4 3" xfId="25690" xr:uid="{00000000-0005-0000-0000-0000864B0000}"/>
    <cellStyle name="Input 2 3 2 4 4" xfId="25691" xr:uid="{00000000-0005-0000-0000-0000874B0000}"/>
    <cellStyle name="Input 2 3 2 4 5" xfId="25692" xr:uid="{00000000-0005-0000-0000-0000884B0000}"/>
    <cellStyle name="Input 2 3 2 4 6" xfId="25693" xr:uid="{00000000-0005-0000-0000-0000894B0000}"/>
    <cellStyle name="Input 2 3 2 4 7" xfId="25694" xr:uid="{00000000-0005-0000-0000-00008A4B0000}"/>
    <cellStyle name="Input 2 3 2 5" xfId="1429" xr:uid="{00000000-0005-0000-0000-00008B4B0000}"/>
    <cellStyle name="Input 2 3 2 5 2" xfId="10292" xr:uid="{00000000-0005-0000-0000-00008C4B0000}"/>
    <cellStyle name="Input 2 3 2 5 2 2" xfId="25695" xr:uid="{00000000-0005-0000-0000-00008D4B0000}"/>
    <cellStyle name="Input 2 3 2 5 2 3" xfId="25696" xr:uid="{00000000-0005-0000-0000-00008E4B0000}"/>
    <cellStyle name="Input 2 3 2 5 2 4" xfId="25697" xr:uid="{00000000-0005-0000-0000-00008F4B0000}"/>
    <cellStyle name="Input 2 3 2 5 2 5" xfId="25698" xr:uid="{00000000-0005-0000-0000-0000904B0000}"/>
    <cellStyle name="Input 2 3 2 5 2 6" xfId="25699" xr:uid="{00000000-0005-0000-0000-0000914B0000}"/>
    <cellStyle name="Input 2 3 2 5 3" xfId="25700" xr:uid="{00000000-0005-0000-0000-0000924B0000}"/>
    <cellStyle name="Input 2 3 2 5 4" xfId="25701" xr:uid="{00000000-0005-0000-0000-0000934B0000}"/>
    <cellStyle name="Input 2 3 2 5 5" xfId="25702" xr:uid="{00000000-0005-0000-0000-0000944B0000}"/>
    <cellStyle name="Input 2 3 2 5 6" xfId="25703" xr:uid="{00000000-0005-0000-0000-0000954B0000}"/>
    <cellStyle name="Input 2 3 2 5 7" xfId="25704" xr:uid="{00000000-0005-0000-0000-0000964B0000}"/>
    <cellStyle name="Input 2 3 2 6" xfId="1430" xr:uid="{00000000-0005-0000-0000-0000974B0000}"/>
    <cellStyle name="Input 2 3 2 6 2" xfId="10380" xr:uid="{00000000-0005-0000-0000-0000984B0000}"/>
    <cellStyle name="Input 2 3 2 6 2 2" xfId="25705" xr:uid="{00000000-0005-0000-0000-0000994B0000}"/>
    <cellStyle name="Input 2 3 2 6 2 3" xfId="25706" xr:uid="{00000000-0005-0000-0000-00009A4B0000}"/>
    <cellStyle name="Input 2 3 2 6 2 4" xfId="25707" xr:uid="{00000000-0005-0000-0000-00009B4B0000}"/>
    <cellStyle name="Input 2 3 2 6 2 5" xfId="25708" xr:uid="{00000000-0005-0000-0000-00009C4B0000}"/>
    <cellStyle name="Input 2 3 2 6 2 6" xfId="25709" xr:uid="{00000000-0005-0000-0000-00009D4B0000}"/>
    <cellStyle name="Input 2 3 2 6 3" xfId="25710" xr:uid="{00000000-0005-0000-0000-00009E4B0000}"/>
    <cellStyle name="Input 2 3 2 6 4" xfId="25711" xr:uid="{00000000-0005-0000-0000-00009F4B0000}"/>
    <cellStyle name="Input 2 3 2 6 5" xfId="25712" xr:uid="{00000000-0005-0000-0000-0000A04B0000}"/>
    <cellStyle name="Input 2 3 2 6 6" xfId="25713" xr:uid="{00000000-0005-0000-0000-0000A14B0000}"/>
    <cellStyle name="Input 2 3 2 6 7" xfId="25714" xr:uid="{00000000-0005-0000-0000-0000A24B0000}"/>
    <cellStyle name="Input 2 3 2 7" xfId="1431" xr:uid="{00000000-0005-0000-0000-0000A34B0000}"/>
    <cellStyle name="Input 2 3 2 7 2" xfId="10467" xr:uid="{00000000-0005-0000-0000-0000A44B0000}"/>
    <cellStyle name="Input 2 3 2 7 2 2" xfId="25715" xr:uid="{00000000-0005-0000-0000-0000A54B0000}"/>
    <cellStyle name="Input 2 3 2 7 2 3" xfId="25716" xr:uid="{00000000-0005-0000-0000-0000A64B0000}"/>
    <cellStyle name="Input 2 3 2 7 2 4" xfId="25717" xr:uid="{00000000-0005-0000-0000-0000A74B0000}"/>
    <cellStyle name="Input 2 3 2 7 2 5" xfId="25718" xr:uid="{00000000-0005-0000-0000-0000A84B0000}"/>
    <cellStyle name="Input 2 3 2 7 2 6" xfId="25719" xr:uid="{00000000-0005-0000-0000-0000A94B0000}"/>
    <cellStyle name="Input 2 3 2 7 3" xfId="25720" xr:uid="{00000000-0005-0000-0000-0000AA4B0000}"/>
    <cellStyle name="Input 2 3 2 7 4" xfId="25721" xr:uid="{00000000-0005-0000-0000-0000AB4B0000}"/>
    <cellStyle name="Input 2 3 2 7 5" xfId="25722" xr:uid="{00000000-0005-0000-0000-0000AC4B0000}"/>
    <cellStyle name="Input 2 3 2 7 6" xfId="25723" xr:uid="{00000000-0005-0000-0000-0000AD4B0000}"/>
    <cellStyle name="Input 2 3 2 7 7" xfId="25724" xr:uid="{00000000-0005-0000-0000-0000AE4B0000}"/>
    <cellStyle name="Input 2 3 2 8" xfId="1432" xr:uid="{00000000-0005-0000-0000-0000AF4B0000}"/>
    <cellStyle name="Input 2 3 2 8 2" xfId="10555" xr:uid="{00000000-0005-0000-0000-0000B04B0000}"/>
    <cellStyle name="Input 2 3 2 8 2 2" xfId="25725" xr:uid="{00000000-0005-0000-0000-0000B14B0000}"/>
    <cellStyle name="Input 2 3 2 8 2 3" xfId="25726" xr:uid="{00000000-0005-0000-0000-0000B24B0000}"/>
    <cellStyle name="Input 2 3 2 8 2 4" xfId="25727" xr:uid="{00000000-0005-0000-0000-0000B34B0000}"/>
    <cellStyle name="Input 2 3 2 8 2 5" xfId="25728" xr:uid="{00000000-0005-0000-0000-0000B44B0000}"/>
    <cellStyle name="Input 2 3 2 8 2 6" xfId="25729" xr:uid="{00000000-0005-0000-0000-0000B54B0000}"/>
    <cellStyle name="Input 2 3 2 8 3" xfId="25730" xr:uid="{00000000-0005-0000-0000-0000B64B0000}"/>
    <cellStyle name="Input 2 3 2 8 4" xfId="25731" xr:uid="{00000000-0005-0000-0000-0000B74B0000}"/>
    <cellStyle name="Input 2 3 2 8 5" xfId="25732" xr:uid="{00000000-0005-0000-0000-0000B84B0000}"/>
    <cellStyle name="Input 2 3 2 8 6" xfId="25733" xr:uid="{00000000-0005-0000-0000-0000B94B0000}"/>
    <cellStyle name="Input 2 3 2 8 7" xfId="25734" xr:uid="{00000000-0005-0000-0000-0000BA4B0000}"/>
    <cellStyle name="Input 2 3 2 9" xfId="1433" xr:uid="{00000000-0005-0000-0000-0000BB4B0000}"/>
    <cellStyle name="Input 2 3 2 9 2" xfId="10637" xr:uid="{00000000-0005-0000-0000-0000BC4B0000}"/>
    <cellStyle name="Input 2 3 2 9 2 2" xfId="25735" xr:uid="{00000000-0005-0000-0000-0000BD4B0000}"/>
    <cellStyle name="Input 2 3 2 9 2 3" xfId="25736" xr:uid="{00000000-0005-0000-0000-0000BE4B0000}"/>
    <cellStyle name="Input 2 3 2 9 2 4" xfId="25737" xr:uid="{00000000-0005-0000-0000-0000BF4B0000}"/>
    <cellStyle name="Input 2 3 2 9 2 5" xfId="25738" xr:uid="{00000000-0005-0000-0000-0000C04B0000}"/>
    <cellStyle name="Input 2 3 2 9 2 6" xfId="25739" xr:uid="{00000000-0005-0000-0000-0000C14B0000}"/>
    <cellStyle name="Input 2 3 2 9 3" xfId="25740" xr:uid="{00000000-0005-0000-0000-0000C24B0000}"/>
    <cellStyle name="Input 2 3 2 9 4" xfId="25741" xr:uid="{00000000-0005-0000-0000-0000C34B0000}"/>
    <cellStyle name="Input 2 3 2 9 5" xfId="25742" xr:uid="{00000000-0005-0000-0000-0000C44B0000}"/>
    <cellStyle name="Input 2 3 2 9 6" xfId="25743" xr:uid="{00000000-0005-0000-0000-0000C54B0000}"/>
    <cellStyle name="Input 2 3 2 9 7" xfId="25744" xr:uid="{00000000-0005-0000-0000-0000C64B0000}"/>
    <cellStyle name="Input 2 3 20" xfId="1434" xr:uid="{00000000-0005-0000-0000-0000C74B0000}"/>
    <cellStyle name="Input 2 3 20 2" xfId="11484" xr:uid="{00000000-0005-0000-0000-0000C84B0000}"/>
    <cellStyle name="Input 2 3 20 2 2" xfId="25745" xr:uid="{00000000-0005-0000-0000-0000C94B0000}"/>
    <cellStyle name="Input 2 3 20 2 3" xfId="25746" xr:uid="{00000000-0005-0000-0000-0000CA4B0000}"/>
    <cellStyle name="Input 2 3 20 2 4" xfId="25747" xr:uid="{00000000-0005-0000-0000-0000CB4B0000}"/>
    <cellStyle name="Input 2 3 20 2 5" xfId="25748" xr:uid="{00000000-0005-0000-0000-0000CC4B0000}"/>
    <cellStyle name="Input 2 3 20 2 6" xfId="25749" xr:uid="{00000000-0005-0000-0000-0000CD4B0000}"/>
    <cellStyle name="Input 2 3 20 3" xfId="25750" xr:uid="{00000000-0005-0000-0000-0000CE4B0000}"/>
    <cellStyle name="Input 2 3 20 4" xfId="25751" xr:uid="{00000000-0005-0000-0000-0000CF4B0000}"/>
    <cellStyle name="Input 2 3 20 5" xfId="25752" xr:uid="{00000000-0005-0000-0000-0000D04B0000}"/>
    <cellStyle name="Input 2 3 20 6" xfId="25753" xr:uid="{00000000-0005-0000-0000-0000D14B0000}"/>
    <cellStyle name="Input 2 3 20 7" xfId="25754" xr:uid="{00000000-0005-0000-0000-0000D24B0000}"/>
    <cellStyle name="Input 2 3 21" xfId="1435" xr:uid="{00000000-0005-0000-0000-0000D34B0000}"/>
    <cellStyle name="Input 2 3 21 2" xfId="11572" xr:uid="{00000000-0005-0000-0000-0000D44B0000}"/>
    <cellStyle name="Input 2 3 21 2 2" xfId="25755" xr:uid="{00000000-0005-0000-0000-0000D54B0000}"/>
    <cellStyle name="Input 2 3 21 2 3" xfId="25756" xr:uid="{00000000-0005-0000-0000-0000D64B0000}"/>
    <cellStyle name="Input 2 3 21 2 4" xfId="25757" xr:uid="{00000000-0005-0000-0000-0000D74B0000}"/>
    <cellStyle name="Input 2 3 21 2 5" xfId="25758" xr:uid="{00000000-0005-0000-0000-0000D84B0000}"/>
    <cellStyle name="Input 2 3 21 2 6" xfId="25759" xr:uid="{00000000-0005-0000-0000-0000D94B0000}"/>
    <cellStyle name="Input 2 3 21 3" xfId="25760" xr:uid="{00000000-0005-0000-0000-0000DA4B0000}"/>
    <cellStyle name="Input 2 3 21 4" xfId="25761" xr:uid="{00000000-0005-0000-0000-0000DB4B0000}"/>
    <cellStyle name="Input 2 3 21 5" xfId="25762" xr:uid="{00000000-0005-0000-0000-0000DC4B0000}"/>
    <cellStyle name="Input 2 3 21 6" xfId="25763" xr:uid="{00000000-0005-0000-0000-0000DD4B0000}"/>
    <cellStyle name="Input 2 3 21 7" xfId="25764" xr:uid="{00000000-0005-0000-0000-0000DE4B0000}"/>
    <cellStyle name="Input 2 3 22" xfId="1436" xr:uid="{00000000-0005-0000-0000-0000DF4B0000}"/>
    <cellStyle name="Input 2 3 22 2" xfId="11657" xr:uid="{00000000-0005-0000-0000-0000E04B0000}"/>
    <cellStyle name="Input 2 3 22 2 2" xfId="25765" xr:uid="{00000000-0005-0000-0000-0000E14B0000}"/>
    <cellStyle name="Input 2 3 22 2 3" xfId="25766" xr:uid="{00000000-0005-0000-0000-0000E24B0000}"/>
    <cellStyle name="Input 2 3 22 2 4" xfId="25767" xr:uid="{00000000-0005-0000-0000-0000E34B0000}"/>
    <cellStyle name="Input 2 3 22 2 5" xfId="25768" xr:uid="{00000000-0005-0000-0000-0000E44B0000}"/>
    <cellStyle name="Input 2 3 22 2 6" xfId="25769" xr:uid="{00000000-0005-0000-0000-0000E54B0000}"/>
    <cellStyle name="Input 2 3 22 3" xfId="25770" xr:uid="{00000000-0005-0000-0000-0000E64B0000}"/>
    <cellStyle name="Input 2 3 22 4" xfId="25771" xr:uid="{00000000-0005-0000-0000-0000E74B0000}"/>
    <cellStyle name="Input 2 3 22 5" xfId="25772" xr:uid="{00000000-0005-0000-0000-0000E84B0000}"/>
    <cellStyle name="Input 2 3 22 6" xfId="25773" xr:uid="{00000000-0005-0000-0000-0000E94B0000}"/>
    <cellStyle name="Input 2 3 22 7" xfId="25774" xr:uid="{00000000-0005-0000-0000-0000EA4B0000}"/>
    <cellStyle name="Input 2 3 23" xfId="1437" xr:uid="{00000000-0005-0000-0000-0000EB4B0000}"/>
    <cellStyle name="Input 2 3 23 2" xfId="11740" xr:uid="{00000000-0005-0000-0000-0000EC4B0000}"/>
    <cellStyle name="Input 2 3 23 2 2" xfId="25775" xr:uid="{00000000-0005-0000-0000-0000ED4B0000}"/>
    <cellStyle name="Input 2 3 23 2 3" xfId="25776" xr:uid="{00000000-0005-0000-0000-0000EE4B0000}"/>
    <cellStyle name="Input 2 3 23 2 4" xfId="25777" xr:uid="{00000000-0005-0000-0000-0000EF4B0000}"/>
    <cellStyle name="Input 2 3 23 2 5" xfId="25778" xr:uid="{00000000-0005-0000-0000-0000F04B0000}"/>
    <cellStyle name="Input 2 3 23 2 6" xfId="25779" xr:uid="{00000000-0005-0000-0000-0000F14B0000}"/>
    <cellStyle name="Input 2 3 23 3" xfId="25780" xr:uid="{00000000-0005-0000-0000-0000F24B0000}"/>
    <cellStyle name="Input 2 3 23 4" xfId="25781" xr:uid="{00000000-0005-0000-0000-0000F34B0000}"/>
    <cellStyle name="Input 2 3 23 5" xfId="25782" xr:uid="{00000000-0005-0000-0000-0000F44B0000}"/>
    <cellStyle name="Input 2 3 23 6" xfId="25783" xr:uid="{00000000-0005-0000-0000-0000F54B0000}"/>
    <cellStyle name="Input 2 3 23 7" xfId="25784" xr:uid="{00000000-0005-0000-0000-0000F64B0000}"/>
    <cellStyle name="Input 2 3 24" xfId="1438" xr:uid="{00000000-0005-0000-0000-0000F74B0000}"/>
    <cellStyle name="Input 2 3 24 2" xfId="11822" xr:uid="{00000000-0005-0000-0000-0000F84B0000}"/>
    <cellStyle name="Input 2 3 24 2 2" xfId="25785" xr:uid="{00000000-0005-0000-0000-0000F94B0000}"/>
    <cellStyle name="Input 2 3 24 2 3" xfId="25786" xr:uid="{00000000-0005-0000-0000-0000FA4B0000}"/>
    <cellStyle name="Input 2 3 24 2 4" xfId="25787" xr:uid="{00000000-0005-0000-0000-0000FB4B0000}"/>
    <cellStyle name="Input 2 3 24 2 5" xfId="25788" xr:uid="{00000000-0005-0000-0000-0000FC4B0000}"/>
    <cellStyle name="Input 2 3 24 2 6" xfId="25789" xr:uid="{00000000-0005-0000-0000-0000FD4B0000}"/>
    <cellStyle name="Input 2 3 24 3" xfId="25790" xr:uid="{00000000-0005-0000-0000-0000FE4B0000}"/>
    <cellStyle name="Input 2 3 24 4" xfId="25791" xr:uid="{00000000-0005-0000-0000-0000FF4B0000}"/>
    <cellStyle name="Input 2 3 24 5" xfId="25792" xr:uid="{00000000-0005-0000-0000-0000004C0000}"/>
    <cellStyle name="Input 2 3 24 6" xfId="25793" xr:uid="{00000000-0005-0000-0000-0000014C0000}"/>
    <cellStyle name="Input 2 3 24 7" xfId="25794" xr:uid="{00000000-0005-0000-0000-0000024C0000}"/>
    <cellStyle name="Input 2 3 25" xfId="1439" xr:uid="{00000000-0005-0000-0000-0000034C0000}"/>
    <cellStyle name="Input 2 3 25 2" xfId="11906" xr:uid="{00000000-0005-0000-0000-0000044C0000}"/>
    <cellStyle name="Input 2 3 25 2 2" xfId="25795" xr:uid="{00000000-0005-0000-0000-0000054C0000}"/>
    <cellStyle name="Input 2 3 25 2 3" xfId="25796" xr:uid="{00000000-0005-0000-0000-0000064C0000}"/>
    <cellStyle name="Input 2 3 25 2 4" xfId="25797" xr:uid="{00000000-0005-0000-0000-0000074C0000}"/>
    <cellStyle name="Input 2 3 25 2 5" xfId="25798" xr:uid="{00000000-0005-0000-0000-0000084C0000}"/>
    <cellStyle name="Input 2 3 25 2 6" xfId="25799" xr:uid="{00000000-0005-0000-0000-0000094C0000}"/>
    <cellStyle name="Input 2 3 25 3" xfId="25800" xr:uid="{00000000-0005-0000-0000-00000A4C0000}"/>
    <cellStyle name="Input 2 3 25 4" xfId="25801" xr:uid="{00000000-0005-0000-0000-00000B4C0000}"/>
    <cellStyle name="Input 2 3 25 5" xfId="25802" xr:uid="{00000000-0005-0000-0000-00000C4C0000}"/>
    <cellStyle name="Input 2 3 25 6" xfId="25803" xr:uid="{00000000-0005-0000-0000-00000D4C0000}"/>
    <cellStyle name="Input 2 3 25 7" xfId="25804" xr:uid="{00000000-0005-0000-0000-00000E4C0000}"/>
    <cellStyle name="Input 2 3 26" xfId="1440" xr:uid="{00000000-0005-0000-0000-00000F4C0000}"/>
    <cellStyle name="Input 2 3 26 2" xfId="11990" xr:uid="{00000000-0005-0000-0000-0000104C0000}"/>
    <cellStyle name="Input 2 3 26 2 2" xfId="25805" xr:uid="{00000000-0005-0000-0000-0000114C0000}"/>
    <cellStyle name="Input 2 3 26 2 3" xfId="25806" xr:uid="{00000000-0005-0000-0000-0000124C0000}"/>
    <cellStyle name="Input 2 3 26 2 4" xfId="25807" xr:uid="{00000000-0005-0000-0000-0000134C0000}"/>
    <cellStyle name="Input 2 3 26 2 5" xfId="25808" xr:uid="{00000000-0005-0000-0000-0000144C0000}"/>
    <cellStyle name="Input 2 3 26 2 6" xfId="25809" xr:uid="{00000000-0005-0000-0000-0000154C0000}"/>
    <cellStyle name="Input 2 3 26 3" xfId="25810" xr:uid="{00000000-0005-0000-0000-0000164C0000}"/>
    <cellStyle name="Input 2 3 26 4" xfId="25811" xr:uid="{00000000-0005-0000-0000-0000174C0000}"/>
    <cellStyle name="Input 2 3 26 5" xfId="25812" xr:uid="{00000000-0005-0000-0000-0000184C0000}"/>
    <cellStyle name="Input 2 3 26 6" xfId="25813" xr:uid="{00000000-0005-0000-0000-0000194C0000}"/>
    <cellStyle name="Input 2 3 26 7" xfId="25814" xr:uid="{00000000-0005-0000-0000-00001A4C0000}"/>
    <cellStyle name="Input 2 3 27" xfId="1441" xr:uid="{00000000-0005-0000-0000-00001B4C0000}"/>
    <cellStyle name="Input 2 3 27 2" xfId="12073" xr:uid="{00000000-0005-0000-0000-00001C4C0000}"/>
    <cellStyle name="Input 2 3 27 2 2" xfId="25815" xr:uid="{00000000-0005-0000-0000-00001D4C0000}"/>
    <cellStyle name="Input 2 3 27 2 3" xfId="25816" xr:uid="{00000000-0005-0000-0000-00001E4C0000}"/>
    <cellStyle name="Input 2 3 27 2 4" xfId="25817" xr:uid="{00000000-0005-0000-0000-00001F4C0000}"/>
    <cellStyle name="Input 2 3 27 2 5" xfId="25818" xr:uid="{00000000-0005-0000-0000-0000204C0000}"/>
    <cellStyle name="Input 2 3 27 2 6" xfId="25819" xr:uid="{00000000-0005-0000-0000-0000214C0000}"/>
    <cellStyle name="Input 2 3 27 3" xfId="25820" xr:uid="{00000000-0005-0000-0000-0000224C0000}"/>
    <cellStyle name="Input 2 3 27 4" xfId="25821" xr:uid="{00000000-0005-0000-0000-0000234C0000}"/>
    <cellStyle name="Input 2 3 27 5" xfId="25822" xr:uid="{00000000-0005-0000-0000-0000244C0000}"/>
    <cellStyle name="Input 2 3 27 6" xfId="25823" xr:uid="{00000000-0005-0000-0000-0000254C0000}"/>
    <cellStyle name="Input 2 3 27 7" xfId="25824" xr:uid="{00000000-0005-0000-0000-0000264C0000}"/>
    <cellStyle name="Input 2 3 28" xfId="1442" xr:uid="{00000000-0005-0000-0000-0000274C0000}"/>
    <cellStyle name="Input 2 3 28 2" xfId="12155" xr:uid="{00000000-0005-0000-0000-0000284C0000}"/>
    <cellStyle name="Input 2 3 28 2 2" xfId="25825" xr:uid="{00000000-0005-0000-0000-0000294C0000}"/>
    <cellStyle name="Input 2 3 28 2 3" xfId="25826" xr:uid="{00000000-0005-0000-0000-00002A4C0000}"/>
    <cellStyle name="Input 2 3 28 2 4" xfId="25827" xr:uid="{00000000-0005-0000-0000-00002B4C0000}"/>
    <cellStyle name="Input 2 3 28 2 5" xfId="25828" xr:uid="{00000000-0005-0000-0000-00002C4C0000}"/>
    <cellStyle name="Input 2 3 28 2 6" xfId="25829" xr:uid="{00000000-0005-0000-0000-00002D4C0000}"/>
    <cellStyle name="Input 2 3 28 3" xfId="25830" xr:uid="{00000000-0005-0000-0000-00002E4C0000}"/>
    <cellStyle name="Input 2 3 28 4" xfId="25831" xr:uid="{00000000-0005-0000-0000-00002F4C0000}"/>
    <cellStyle name="Input 2 3 28 5" xfId="25832" xr:uid="{00000000-0005-0000-0000-0000304C0000}"/>
    <cellStyle name="Input 2 3 28 6" xfId="25833" xr:uid="{00000000-0005-0000-0000-0000314C0000}"/>
    <cellStyle name="Input 2 3 28 7" xfId="25834" xr:uid="{00000000-0005-0000-0000-0000324C0000}"/>
    <cellStyle name="Input 2 3 29" xfId="1443" xr:uid="{00000000-0005-0000-0000-0000334C0000}"/>
    <cellStyle name="Input 2 3 29 2" xfId="12235" xr:uid="{00000000-0005-0000-0000-0000344C0000}"/>
    <cellStyle name="Input 2 3 29 2 2" xfId="25835" xr:uid="{00000000-0005-0000-0000-0000354C0000}"/>
    <cellStyle name="Input 2 3 29 2 3" xfId="25836" xr:uid="{00000000-0005-0000-0000-0000364C0000}"/>
    <cellStyle name="Input 2 3 29 2 4" xfId="25837" xr:uid="{00000000-0005-0000-0000-0000374C0000}"/>
    <cellStyle name="Input 2 3 29 2 5" xfId="25838" xr:uid="{00000000-0005-0000-0000-0000384C0000}"/>
    <cellStyle name="Input 2 3 29 2 6" xfId="25839" xr:uid="{00000000-0005-0000-0000-0000394C0000}"/>
    <cellStyle name="Input 2 3 29 3" xfId="25840" xr:uid="{00000000-0005-0000-0000-00003A4C0000}"/>
    <cellStyle name="Input 2 3 29 4" xfId="25841" xr:uid="{00000000-0005-0000-0000-00003B4C0000}"/>
    <cellStyle name="Input 2 3 29 5" xfId="25842" xr:uid="{00000000-0005-0000-0000-00003C4C0000}"/>
    <cellStyle name="Input 2 3 29 6" xfId="25843" xr:uid="{00000000-0005-0000-0000-00003D4C0000}"/>
    <cellStyle name="Input 2 3 29 7" xfId="25844" xr:uid="{00000000-0005-0000-0000-00003E4C0000}"/>
    <cellStyle name="Input 2 3 3" xfId="1444" xr:uid="{00000000-0005-0000-0000-00003F4C0000}"/>
    <cellStyle name="Input 2 3 3 2" xfId="9991" xr:uid="{00000000-0005-0000-0000-0000404C0000}"/>
    <cellStyle name="Input 2 3 3 2 2" xfId="25845" xr:uid="{00000000-0005-0000-0000-0000414C0000}"/>
    <cellStyle name="Input 2 3 3 2 3" xfId="25846" xr:uid="{00000000-0005-0000-0000-0000424C0000}"/>
    <cellStyle name="Input 2 3 3 2 4" xfId="25847" xr:uid="{00000000-0005-0000-0000-0000434C0000}"/>
    <cellStyle name="Input 2 3 3 2 5" xfId="25848" xr:uid="{00000000-0005-0000-0000-0000444C0000}"/>
    <cellStyle name="Input 2 3 3 2 6" xfId="25849" xr:uid="{00000000-0005-0000-0000-0000454C0000}"/>
    <cellStyle name="Input 2 3 3 3" xfId="25850" xr:uid="{00000000-0005-0000-0000-0000464C0000}"/>
    <cellStyle name="Input 2 3 3 4" xfId="25851" xr:uid="{00000000-0005-0000-0000-0000474C0000}"/>
    <cellStyle name="Input 2 3 3 5" xfId="25852" xr:uid="{00000000-0005-0000-0000-0000484C0000}"/>
    <cellStyle name="Input 2 3 3 6" xfId="25853" xr:uid="{00000000-0005-0000-0000-0000494C0000}"/>
    <cellStyle name="Input 2 3 3 7" xfId="25854" xr:uid="{00000000-0005-0000-0000-00004A4C0000}"/>
    <cellStyle name="Input 2 3 30" xfId="1445" xr:uid="{00000000-0005-0000-0000-00004B4C0000}"/>
    <cellStyle name="Input 2 3 30 2" xfId="12313" xr:uid="{00000000-0005-0000-0000-00004C4C0000}"/>
    <cellStyle name="Input 2 3 30 2 2" xfId="25855" xr:uid="{00000000-0005-0000-0000-00004D4C0000}"/>
    <cellStyle name="Input 2 3 30 2 3" xfId="25856" xr:uid="{00000000-0005-0000-0000-00004E4C0000}"/>
    <cellStyle name="Input 2 3 30 2 4" xfId="25857" xr:uid="{00000000-0005-0000-0000-00004F4C0000}"/>
    <cellStyle name="Input 2 3 30 2 5" xfId="25858" xr:uid="{00000000-0005-0000-0000-0000504C0000}"/>
    <cellStyle name="Input 2 3 30 2 6" xfId="25859" xr:uid="{00000000-0005-0000-0000-0000514C0000}"/>
    <cellStyle name="Input 2 3 30 3" xfId="25860" xr:uid="{00000000-0005-0000-0000-0000524C0000}"/>
    <cellStyle name="Input 2 3 30 4" xfId="25861" xr:uid="{00000000-0005-0000-0000-0000534C0000}"/>
    <cellStyle name="Input 2 3 30 5" xfId="25862" xr:uid="{00000000-0005-0000-0000-0000544C0000}"/>
    <cellStyle name="Input 2 3 30 6" xfId="25863" xr:uid="{00000000-0005-0000-0000-0000554C0000}"/>
    <cellStyle name="Input 2 3 30 7" xfId="25864" xr:uid="{00000000-0005-0000-0000-0000564C0000}"/>
    <cellStyle name="Input 2 3 31" xfId="1446" xr:uid="{00000000-0005-0000-0000-0000574C0000}"/>
    <cellStyle name="Input 2 3 31 2" xfId="12392" xr:uid="{00000000-0005-0000-0000-0000584C0000}"/>
    <cellStyle name="Input 2 3 31 2 2" xfId="25865" xr:uid="{00000000-0005-0000-0000-0000594C0000}"/>
    <cellStyle name="Input 2 3 31 2 3" xfId="25866" xr:uid="{00000000-0005-0000-0000-00005A4C0000}"/>
    <cellStyle name="Input 2 3 31 2 4" xfId="25867" xr:uid="{00000000-0005-0000-0000-00005B4C0000}"/>
    <cellStyle name="Input 2 3 31 2 5" xfId="25868" xr:uid="{00000000-0005-0000-0000-00005C4C0000}"/>
    <cellStyle name="Input 2 3 31 2 6" xfId="25869" xr:uid="{00000000-0005-0000-0000-00005D4C0000}"/>
    <cellStyle name="Input 2 3 31 3" xfId="25870" xr:uid="{00000000-0005-0000-0000-00005E4C0000}"/>
    <cellStyle name="Input 2 3 31 4" xfId="25871" xr:uid="{00000000-0005-0000-0000-00005F4C0000}"/>
    <cellStyle name="Input 2 3 31 5" xfId="25872" xr:uid="{00000000-0005-0000-0000-0000604C0000}"/>
    <cellStyle name="Input 2 3 31 6" xfId="25873" xr:uid="{00000000-0005-0000-0000-0000614C0000}"/>
    <cellStyle name="Input 2 3 31 7" xfId="25874" xr:uid="{00000000-0005-0000-0000-0000624C0000}"/>
    <cellStyle name="Input 2 3 32" xfId="1447" xr:uid="{00000000-0005-0000-0000-0000634C0000}"/>
    <cellStyle name="Input 2 3 32 2" xfId="12471" xr:uid="{00000000-0005-0000-0000-0000644C0000}"/>
    <cellStyle name="Input 2 3 32 2 2" xfId="25875" xr:uid="{00000000-0005-0000-0000-0000654C0000}"/>
    <cellStyle name="Input 2 3 32 2 3" xfId="25876" xr:uid="{00000000-0005-0000-0000-0000664C0000}"/>
    <cellStyle name="Input 2 3 32 2 4" xfId="25877" xr:uid="{00000000-0005-0000-0000-0000674C0000}"/>
    <cellStyle name="Input 2 3 32 2 5" xfId="25878" xr:uid="{00000000-0005-0000-0000-0000684C0000}"/>
    <cellStyle name="Input 2 3 32 2 6" xfId="25879" xr:uid="{00000000-0005-0000-0000-0000694C0000}"/>
    <cellStyle name="Input 2 3 32 3" xfId="25880" xr:uid="{00000000-0005-0000-0000-00006A4C0000}"/>
    <cellStyle name="Input 2 3 32 4" xfId="25881" xr:uid="{00000000-0005-0000-0000-00006B4C0000}"/>
    <cellStyle name="Input 2 3 32 5" xfId="25882" xr:uid="{00000000-0005-0000-0000-00006C4C0000}"/>
    <cellStyle name="Input 2 3 32 6" xfId="25883" xr:uid="{00000000-0005-0000-0000-00006D4C0000}"/>
    <cellStyle name="Input 2 3 32 7" xfId="25884" xr:uid="{00000000-0005-0000-0000-00006E4C0000}"/>
    <cellStyle name="Input 2 3 33" xfId="1448" xr:uid="{00000000-0005-0000-0000-00006F4C0000}"/>
    <cellStyle name="Input 2 3 33 2" xfId="12550" xr:uid="{00000000-0005-0000-0000-0000704C0000}"/>
    <cellStyle name="Input 2 3 33 2 2" xfId="25885" xr:uid="{00000000-0005-0000-0000-0000714C0000}"/>
    <cellStyle name="Input 2 3 33 2 3" xfId="25886" xr:uid="{00000000-0005-0000-0000-0000724C0000}"/>
    <cellStyle name="Input 2 3 33 2 4" xfId="25887" xr:uid="{00000000-0005-0000-0000-0000734C0000}"/>
    <cellStyle name="Input 2 3 33 2 5" xfId="25888" xr:uid="{00000000-0005-0000-0000-0000744C0000}"/>
    <cellStyle name="Input 2 3 33 2 6" xfId="25889" xr:uid="{00000000-0005-0000-0000-0000754C0000}"/>
    <cellStyle name="Input 2 3 33 3" xfId="25890" xr:uid="{00000000-0005-0000-0000-0000764C0000}"/>
    <cellStyle name="Input 2 3 33 4" xfId="25891" xr:uid="{00000000-0005-0000-0000-0000774C0000}"/>
    <cellStyle name="Input 2 3 33 5" xfId="25892" xr:uid="{00000000-0005-0000-0000-0000784C0000}"/>
    <cellStyle name="Input 2 3 33 6" xfId="25893" xr:uid="{00000000-0005-0000-0000-0000794C0000}"/>
    <cellStyle name="Input 2 3 33 7" xfId="25894" xr:uid="{00000000-0005-0000-0000-00007A4C0000}"/>
    <cellStyle name="Input 2 3 34" xfId="1449" xr:uid="{00000000-0005-0000-0000-00007B4C0000}"/>
    <cellStyle name="Input 2 3 34 2" xfId="12629" xr:uid="{00000000-0005-0000-0000-00007C4C0000}"/>
    <cellStyle name="Input 2 3 34 2 2" xfId="25895" xr:uid="{00000000-0005-0000-0000-00007D4C0000}"/>
    <cellStyle name="Input 2 3 34 2 3" xfId="25896" xr:uid="{00000000-0005-0000-0000-00007E4C0000}"/>
    <cellStyle name="Input 2 3 34 2 4" xfId="25897" xr:uid="{00000000-0005-0000-0000-00007F4C0000}"/>
    <cellStyle name="Input 2 3 34 2 5" xfId="25898" xr:uid="{00000000-0005-0000-0000-0000804C0000}"/>
    <cellStyle name="Input 2 3 34 2 6" xfId="25899" xr:uid="{00000000-0005-0000-0000-0000814C0000}"/>
    <cellStyle name="Input 2 3 34 3" xfId="25900" xr:uid="{00000000-0005-0000-0000-0000824C0000}"/>
    <cellStyle name="Input 2 3 34 4" xfId="25901" xr:uid="{00000000-0005-0000-0000-0000834C0000}"/>
    <cellStyle name="Input 2 3 34 5" xfId="25902" xr:uid="{00000000-0005-0000-0000-0000844C0000}"/>
    <cellStyle name="Input 2 3 34 6" xfId="25903" xr:uid="{00000000-0005-0000-0000-0000854C0000}"/>
    <cellStyle name="Input 2 3 34 7" xfId="25904" xr:uid="{00000000-0005-0000-0000-0000864C0000}"/>
    <cellStyle name="Input 2 3 35" xfId="1450" xr:uid="{00000000-0005-0000-0000-0000874C0000}"/>
    <cellStyle name="Input 2 3 35 2" xfId="12713" xr:uid="{00000000-0005-0000-0000-0000884C0000}"/>
    <cellStyle name="Input 2 3 35 2 2" xfId="25905" xr:uid="{00000000-0005-0000-0000-0000894C0000}"/>
    <cellStyle name="Input 2 3 35 2 3" xfId="25906" xr:uid="{00000000-0005-0000-0000-00008A4C0000}"/>
    <cellStyle name="Input 2 3 35 2 4" xfId="25907" xr:uid="{00000000-0005-0000-0000-00008B4C0000}"/>
    <cellStyle name="Input 2 3 35 2 5" xfId="25908" xr:uid="{00000000-0005-0000-0000-00008C4C0000}"/>
    <cellStyle name="Input 2 3 35 2 6" xfId="25909" xr:uid="{00000000-0005-0000-0000-00008D4C0000}"/>
    <cellStyle name="Input 2 3 35 3" xfId="25910" xr:uid="{00000000-0005-0000-0000-00008E4C0000}"/>
    <cellStyle name="Input 2 3 35 4" xfId="25911" xr:uid="{00000000-0005-0000-0000-00008F4C0000}"/>
    <cellStyle name="Input 2 3 35 5" xfId="25912" xr:uid="{00000000-0005-0000-0000-0000904C0000}"/>
    <cellStyle name="Input 2 3 35 6" xfId="25913" xr:uid="{00000000-0005-0000-0000-0000914C0000}"/>
    <cellStyle name="Input 2 3 36" xfId="6896" xr:uid="{00000000-0005-0000-0000-0000924C0000}"/>
    <cellStyle name="Input 2 3 36 2" xfId="25914" xr:uid="{00000000-0005-0000-0000-0000934C0000}"/>
    <cellStyle name="Input 2 3 36 3" xfId="25915" xr:uid="{00000000-0005-0000-0000-0000944C0000}"/>
    <cellStyle name="Input 2 3 36 4" xfId="25916" xr:uid="{00000000-0005-0000-0000-0000954C0000}"/>
    <cellStyle name="Input 2 3 36 5" xfId="25917" xr:uid="{00000000-0005-0000-0000-0000964C0000}"/>
    <cellStyle name="Input 2 3 36 6" xfId="25918" xr:uid="{00000000-0005-0000-0000-0000974C0000}"/>
    <cellStyle name="Input 2 3 37" xfId="9778" xr:uid="{00000000-0005-0000-0000-0000984C0000}"/>
    <cellStyle name="Input 2 3 37 2" xfId="25919" xr:uid="{00000000-0005-0000-0000-0000994C0000}"/>
    <cellStyle name="Input 2 3 37 3" xfId="25920" xr:uid="{00000000-0005-0000-0000-00009A4C0000}"/>
    <cellStyle name="Input 2 3 37 4" xfId="25921" xr:uid="{00000000-0005-0000-0000-00009B4C0000}"/>
    <cellStyle name="Input 2 3 37 5" xfId="25922" xr:uid="{00000000-0005-0000-0000-00009C4C0000}"/>
    <cellStyle name="Input 2 3 37 6" xfId="25923" xr:uid="{00000000-0005-0000-0000-00009D4C0000}"/>
    <cellStyle name="Input 2 3 38" xfId="25924" xr:uid="{00000000-0005-0000-0000-00009E4C0000}"/>
    <cellStyle name="Input 2 3 39" xfId="25925" xr:uid="{00000000-0005-0000-0000-00009F4C0000}"/>
    <cellStyle name="Input 2 3 4" xfId="1451" xr:uid="{00000000-0005-0000-0000-0000A04C0000}"/>
    <cellStyle name="Input 2 3 4 2" xfId="10082" xr:uid="{00000000-0005-0000-0000-0000A14C0000}"/>
    <cellStyle name="Input 2 3 4 2 2" xfId="25926" xr:uid="{00000000-0005-0000-0000-0000A24C0000}"/>
    <cellStyle name="Input 2 3 4 2 3" xfId="25927" xr:uid="{00000000-0005-0000-0000-0000A34C0000}"/>
    <cellStyle name="Input 2 3 4 2 4" xfId="25928" xr:uid="{00000000-0005-0000-0000-0000A44C0000}"/>
    <cellStyle name="Input 2 3 4 2 5" xfId="25929" xr:uid="{00000000-0005-0000-0000-0000A54C0000}"/>
    <cellStyle name="Input 2 3 4 2 6" xfId="25930" xr:uid="{00000000-0005-0000-0000-0000A64C0000}"/>
    <cellStyle name="Input 2 3 4 3" xfId="25931" xr:uid="{00000000-0005-0000-0000-0000A74C0000}"/>
    <cellStyle name="Input 2 3 4 4" xfId="25932" xr:uid="{00000000-0005-0000-0000-0000A84C0000}"/>
    <cellStyle name="Input 2 3 4 5" xfId="25933" xr:uid="{00000000-0005-0000-0000-0000A94C0000}"/>
    <cellStyle name="Input 2 3 4 6" xfId="25934" xr:uid="{00000000-0005-0000-0000-0000AA4C0000}"/>
    <cellStyle name="Input 2 3 4 7" xfId="25935" xr:uid="{00000000-0005-0000-0000-0000AB4C0000}"/>
    <cellStyle name="Input 2 3 5" xfId="1452" xr:uid="{00000000-0005-0000-0000-0000AC4C0000}"/>
    <cellStyle name="Input 2 3 5 2" xfId="10172" xr:uid="{00000000-0005-0000-0000-0000AD4C0000}"/>
    <cellStyle name="Input 2 3 5 2 2" xfId="25936" xr:uid="{00000000-0005-0000-0000-0000AE4C0000}"/>
    <cellStyle name="Input 2 3 5 2 3" xfId="25937" xr:uid="{00000000-0005-0000-0000-0000AF4C0000}"/>
    <cellStyle name="Input 2 3 5 2 4" xfId="25938" xr:uid="{00000000-0005-0000-0000-0000B04C0000}"/>
    <cellStyle name="Input 2 3 5 2 5" xfId="25939" xr:uid="{00000000-0005-0000-0000-0000B14C0000}"/>
    <cellStyle name="Input 2 3 5 2 6" xfId="25940" xr:uid="{00000000-0005-0000-0000-0000B24C0000}"/>
    <cellStyle name="Input 2 3 5 3" xfId="25941" xr:uid="{00000000-0005-0000-0000-0000B34C0000}"/>
    <cellStyle name="Input 2 3 5 4" xfId="25942" xr:uid="{00000000-0005-0000-0000-0000B44C0000}"/>
    <cellStyle name="Input 2 3 5 5" xfId="25943" xr:uid="{00000000-0005-0000-0000-0000B54C0000}"/>
    <cellStyle name="Input 2 3 5 6" xfId="25944" xr:uid="{00000000-0005-0000-0000-0000B64C0000}"/>
    <cellStyle name="Input 2 3 5 7" xfId="25945" xr:uid="{00000000-0005-0000-0000-0000B74C0000}"/>
    <cellStyle name="Input 2 3 6" xfId="1453" xr:uid="{00000000-0005-0000-0000-0000B84C0000}"/>
    <cellStyle name="Input 2 3 6 2" xfId="10258" xr:uid="{00000000-0005-0000-0000-0000B94C0000}"/>
    <cellStyle name="Input 2 3 6 2 2" xfId="25946" xr:uid="{00000000-0005-0000-0000-0000BA4C0000}"/>
    <cellStyle name="Input 2 3 6 2 3" xfId="25947" xr:uid="{00000000-0005-0000-0000-0000BB4C0000}"/>
    <cellStyle name="Input 2 3 6 2 4" xfId="25948" xr:uid="{00000000-0005-0000-0000-0000BC4C0000}"/>
    <cellStyle name="Input 2 3 6 2 5" xfId="25949" xr:uid="{00000000-0005-0000-0000-0000BD4C0000}"/>
    <cellStyle name="Input 2 3 6 2 6" xfId="25950" xr:uid="{00000000-0005-0000-0000-0000BE4C0000}"/>
    <cellStyle name="Input 2 3 6 3" xfId="25951" xr:uid="{00000000-0005-0000-0000-0000BF4C0000}"/>
    <cellStyle name="Input 2 3 6 4" xfId="25952" xr:uid="{00000000-0005-0000-0000-0000C04C0000}"/>
    <cellStyle name="Input 2 3 6 5" xfId="25953" xr:uid="{00000000-0005-0000-0000-0000C14C0000}"/>
    <cellStyle name="Input 2 3 6 6" xfId="25954" xr:uid="{00000000-0005-0000-0000-0000C24C0000}"/>
    <cellStyle name="Input 2 3 6 7" xfId="25955" xr:uid="{00000000-0005-0000-0000-0000C34C0000}"/>
    <cellStyle name="Input 2 3 7" xfId="1454" xr:uid="{00000000-0005-0000-0000-0000C44C0000}"/>
    <cellStyle name="Input 2 3 7 2" xfId="10346" xr:uid="{00000000-0005-0000-0000-0000C54C0000}"/>
    <cellStyle name="Input 2 3 7 2 2" xfId="25956" xr:uid="{00000000-0005-0000-0000-0000C64C0000}"/>
    <cellStyle name="Input 2 3 7 2 3" xfId="25957" xr:uid="{00000000-0005-0000-0000-0000C74C0000}"/>
    <cellStyle name="Input 2 3 7 2 4" xfId="25958" xr:uid="{00000000-0005-0000-0000-0000C84C0000}"/>
    <cellStyle name="Input 2 3 7 2 5" xfId="25959" xr:uid="{00000000-0005-0000-0000-0000C94C0000}"/>
    <cellStyle name="Input 2 3 7 2 6" xfId="25960" xr:uid="{00000000-0005-0000-0000-0000CA4C0000}"/>
    <cellStyle name="Input 2 3 7 3" xfId="25961" xr:uid="{00000000-0005-0000-0000-0000CB4C0000}"/>
    <cellStyle name="Input 2 3 7 4" xfId="25962" xr:uid="{00000000-0005-0000-0000-0000CC4C0000}"/>
    <cellStyle name="Input 2 3 7 5" xfId="25963" xr:uid="{00000000-0005-0000-0000-0000CD4C0000}"/>
    <cellStyle name="Input 2 3 7 6" xfId="25964" xr:uid="{00000000-0005-0000-0000-0000CE4C0000}"/>
    <cellStyle name="Input 2 3 7 7" xfId="25965" xr:uid="{00000000-0005-0000-0000-0000CF4C0000}"/>
    <cellStyle name="Input 2 3 8" xfId="1455" xr:uid="{00000000-0005-0000-0000-0000D04C0000}"/>
    <cellStyle name="Input 2 3 8 2" xfId="10433" xr:uid="{00000000-0005-0000-0000-0000D14C0000}"/>
    <cellStyle name="Input 2 3 8 2 2" xfId="25966" xr:uid="{00000000-0005-0000-0000-0000D24C0000}"/>
    <cellStyle name="Input 2 3 8 2 3" xfId="25967" xr:uid="{00000000-0005-0000-0000-0000D34C0000}"/>
    <cellStyle name="Input 2 3 8 2 4" xfId="25968" xr:uid="{00000000-0005-0000-0000-0000D44C0000}"/>
    <cellStyle name="Input 2 3 8 2 5" xfId="25969" xr:uid="{00000000-0005-0000-0000-0000D54C0000}"/>
    <cellStyle name="Input 2 3 8 2 6" xfId="25970" xr:uid="{00000000-0005-0000-0000-0000D64C0000}"/>
    <cellStyle name="Input 2 3 8 3" xfId="25971" xr:uid="{00000000-0005-0000-0000-0000D74C0000}"/>
    <cellStyle name="Input 2 3 8 4" xfId="25972" xr:uid="{00000000-0005-0000-0000-0000D84C0000}"/>
    <cellStyle name="Input 2 3 8 5" xfId="25973" xr:uid="{00000000-0005-0000-0000-0000D94C0000}"/>
    <cellStyle name="Input 2 3 8 6" xfId="25974" xr:uid="{00000000-0005-0000-0000-0000DA4C0000}"/>
    <cellStyle name="Input 2 3 8 7" xfId="25975" xr:uid="{00000000-0005-0000-0000-0000DB4C0000}"/>
    <cellStyle name="Input 2 3 9" xfId="1456" xr:uid="{00000000-0005-0000-0000-0000DC4C0000}"/>
    <cellStyle name="Input 2 3 9 2" xfId="10522" xr:uid="{00000000-0005-0000-0000-0000DD4C0000}"/>
    <cellStyle name="Input 2 3 9 2 2" xfId="25976" xr:uid="{00000000-0005-0000-0000-0000DE4C0000}"/>
    <cellStyle name="Input 2 3 9 2 3" xfId="25977" xr:uid="{00000000-0005-0000-0000-0000DF4C0000}"/>
    <cellStyle name="Input 2 3 9 2 4" xfId="25978" xr:uid="{00000000-0005-0000-0000-0000E04C0000}"/>
    <cellStyle name="Input 2 3 9 2 5" xfId="25979" xr:uid="{00000000-0005-0000-0000-0000E14C0000}"/>
    <cellStyle name="Input 2 3 9 2 6" xfId="25980" xr:uid="{00000000-0005-0000-0000-0000E24C0000}"/>
    <cellStyle name="Input 2 3 9 3" xfId="25981" xr:uid="{00000000-0005-0000-0000-0000E34C0000}"/>
    <cellStyle name="Input 2 3 9 4" xfId="25982" xr:uid="{00000000-0005-0000-0000-0000E44C0000}"/>
    <cellStyle name="Input 2 3 9 5" xfId="25983" xr:uid="{00000000-0005-0000-0000-0000E54C0000}"/>
    <cellStyle name="Input 2 3 9 6" xfId="25984" xr:uid="{00000000-0005-0000-0000-0000E64C0000}"/>
    <cellStyle name="Input 2 3 9 7" xfId="25985" xr:uid="{00000000-0005-0000-0000-0000E74C0000}"/>
    <cellStyle name="Input 2 30" xfId="1457" xr:uid="{00000000-0005-0000-0000-0000E84C0000}"/>
    <cellStyle name="Input 2 30 2" xfId="11651" xr:uid="{00000000-0005-0000-0000-0000E94C0000}"/>
    <cellStyle name="Input 2 30 2 2" xfId="25986" xr:uid="{00000000-0005-0000-0000-0000EA4C0000}"/>
    <cellStyle name="Input 2 30 2 3" xfId="25987" xr:uid="{00000000-0005-0000-0000-0000EB4C0000}"/>
    <cellStyle name="Input 2 30 2 4" xfId="25988" xr:uid="{00000000-0005-0000-0000-0000EC4C0000}"/>
    <cellStyle name="Input 2 30 2 5" xfId="25989" xr:uid="{00000000-0005-0000-0000-0000ED4C0000}"/>
    <cellStyle name="Input 2 30 2 6" xfId="25990" xr:uid="{00000000-0005-0000-0000-0000EE4C0000}"/>
    <cellStyle name="Input 2 30 3" xfId="25991" xr:uid="{00000000-0005-0000-0000-0000EF4C0000}"/>
    <cellStyle name="Input 2 30 4" xfId="25992" xr:uid="{00000000-0005-0000-0000-0000F04C0000}"/>
    <cellStyle name="Input 2 30 5" xfId="25993" xr:uid="{00000000-0005-0000-0000-0000F14C0000}"/>
    <cellStyle name="Input 2 30 6" xfId="25994" xr:uid="{00000000-0005-0000-0000-0000F24C0000}"/>
    <cellStyle name="Input 2 30 7" xfId="25995" xr:uid="{00000000-0005-0000-0000-0000F34C0000}"/>
    <cellStyle name="Input 2 31" xfId="1458" xr:uid="{00000000-0005-0000-0000-0000F44C0000}"/>
    <cellStyle name="Input 2 31 2" xfId="10054" xr:uid="{00000000-0005-0000-0000-0000F54C0000}"/>
    <cellStyle name="Input 2 31 2 2" xfId="25996" xr:uid="{00000000-0005-0000-0000-0000F64C0000}"/>
    <cellStyle name="Input 2 31 2 3" xfId="25997" xr:uid="{00000000-0005-0000-0000-0000F74C0000}"/>
    <cellStyle name="Input 2 31 2 4" xfId="25998" xr:uid="{00000000-0005-0000-0000-0000F84C0000}"/>
    <cellStyle name="Input 2 31 2 5" xfId="25999" xr:uid="{00000000-0005-0000-0000-0000F94C0000}"/>
    <cellStyle name="Input 2 31 2 6" xfId="26000" xr:uid="{00000000-0005-0000-0000-0000FA4C0000}"/>
    <cellStyle name="Input 2 31 3" xfId="26001" xr:uid="{00000000-0005-0000-0000-0000FB4C0000}"/>
    <cellStyle name="Input 2 31 4" xfId="26002" xr:uid="{00000000-0005-0000-0000-0000FC4C0000}"/>
    <cellStyle name="Input 2 31 5" xfId="26003" xr:uid="{00000000-0005-0000-0000-0000FD4C0000}"/>
    <cellStyle name="Input 2 31 6" xfId="26004" xr:uid="{00000000-0005-0000-0000-0000FE4C0000}"/>
    <cellStyle name="Input 2 31 7" xfId="26005" xr:uid="{00000000-0005-0000-0000-0000FF4C0000}"/>
    <cellStyle name="Input 2 32" xfId="1459" xr:uid="{00000000-0005-0000-0000-0000004D0000}"/>
    <cellStyle name="Input 2 32 2" xfId="9717" xr:uid="{00000000-0005-0000-0000-0000014D0000}"/>
    <cellStyle name="Input 2 32 2 2" xfId="26006" xr:uid="{00000000-0005-0000-0000-0000024D0000}"/>
    <cellStyle name="Input 2 32 2 3" xfId="26007" xr:uid="{00000000-0005-0000-0000-0000034D0000}"/>
    <cellStyle name="Input 2 32 2 4" xfId="26008" xr:uid="{00000000-0005-0000-0000-0000044D0000}"/>
    <cellStyle name="Input 2 32 2 5" xfId="26009" xr:uid="{00000000-0005-0000-0000-0000054D0000}"/>
    <cellStyle name="Input 2 32 2 6" xfId="26010" xr:uid="{00000000-0005-0000-0000-0000064D0000}"/>
    <cellStyle name="Input 2 32 3" xfId="26011" xr:uid="{00000000-0005-0000-0000-0000074D0000}"/>
    <cellStyle name="Input 2 32 4" xfId="26012" xr:uid="{00000000-0005-0000-0000-0000084D0000}"/>
    <cellStyle name="Input 2 32 5" xfId="26013" xr:uid="{00000000-0005-0000-0000-0000094D0000}"/>
    <cellStyle name="Input 2 32 6" xfId="26014" xr:uid="{00000000-0005-0000-0000-00000A4D0000}"/>
    <cellStyle name="Input 2 32 7" xfId="26015" xr:uid="{00000000-0005-0000-0000-00000B4D0000}"/>
    <cellStyle name="Input 2 33" xfId="1460" xr:uid="{00000000-0005-0000-0000-00000C4D0000}"/>
    <cellStyle name="Input 2 33 2" xfId="9963" xr:uid="{00000000-0005-0000-0000-00000D4D0000}"/>
    <cellStyle name="Input 2 33 2 2" xfId="26016" xr:uid="{00000000-0005-0000-0000-00000E4D0000}"/>
    <cellStyle name="Input 2 33 2 3" xfId="26017" xr:uid="{00000000-0005-0000-0000-00000F4D0000}"/>
    <cellStyle name="Input 2 33 2 4" xfId="26018" xr:uid="{00000000-0005-0000-0000-0000104D0000}"/>
    <cellStyle name="Input 2 33 2 5" xfId="26019" xr:uid="{00000000-0005-0000-0000-0000114D0000}"/>
    <cellStyle name="Input 2 33 2 6" xfId="26020" xr:uid="{00000000-0005-0000-0000-0000124D0000}"/>
    <cellStyle name="Input 2 33 3" xfId="26021" xr:uid="{00000000-0005-0000-0000-0000134D0000}"/>
    <cellStyle name="Input 2 33 4" xfId="26022" xr:uid="{00000000-0005-0000-0000-0000144D0000}"/>
    <cellStyle name="Input 2 33 5" xfId="26023" xr:uid="{00000000-0005-0000-0000-0000154D0000}"/>
    <cellStyle name="Input 2 33 6" xfId="26024" xr:uid="{00000000-0005-0000-0000-0000164D0000}"/>
    <cellStyle name="Input 2 33 7" xfId="26025" xr:uid="{00000000-0005-0000-0000-0000174D0000}"/>
    <cellStyle name="Input 2 34" xfId="1461" xr:uid="{00000000-0005-0000-0000-0000184D0000}"/>
    <cellStyle name="Input 2 34 2" xfId="11712" xr:uid="{00000000-0005-0000-0000-0000194D0000}"/>
    <cellStyle name="Input 2 34 2 2" xfId="26026" xr:uid="{00000000-0005-0000-0000-00001A4D0000}"/>
    <cellStyle name="Input 2 34 2 3" xfId="26027" xr:uid="{00000000-0005-0000-0000-00001B4D0000}"/>
    <cellStyle name="Input 2 34 2 4" xfId="26028" xr:uid="{00000000-0005-0000-0000-00001C4D0000}"/>
    <cellStyle name="Input 2 34 2 5" xfId="26029" xr:uid="{00000000-0005-0000-0000-00001D4D0000}"/>
    <cellStyle name="Input 2 34 2 6" xfId="26030" xr:uid="{00000000-0005-0000-0000-00001E4D0000}"/>
    <cellStyle name="Input 2 34 3" xfId="26031" xr:uid="{00000000-0005-0000-0000-00001F4D0000}"/>
    <cellStyle name="Input 2 34 4" xfId="26032" xr:uid="{00000000-0005-0000-0000-0000204D0000}"/>
    <cellStyle name="Input 2 34 5" xfId="26033" xr:uid="{00000000-0005-0000-0000-0000214D0000}"/>
    <cellStyle name="Input 2 34 6" xfId="26034" xr:uid="{00000000-0005-0000-0000-0000224D0000}"/>
    <cellStyle name="Input 2 34 7" xfId="26035" xr:uid="{00000000-0005-0000-0000-0000234D0000}"/>
    <cellStyle name="Input 2 35" xfId="1462" xr:uid="{00000000-0005-0000-0000-0000244D0000}"/>
    <cellStyle name="Input 2 35 2" xfId="9718" xr:uid="{00000000-0005-0000-0000-0000254D0000}"/>
    <cellStyle name="Input 2 35 2 2" xfId="26036" xr:uid="{00000000-0005-0000-0000-0000264D0000}"/>
    <cellStyle name="Input 2 35 2 3" xfId="26037" xr:uid="{00000000-0005-0000-0000-0000274D0000}"/>
    <cellStyle name="Input 2 35 2 4" xfId="26038" xr:uid="{00000000-0005-0000-0000-0000284D0000}"/>
    <cellStyle name="Input 2 35 2 5" xfId="26039" xr:uid="{00000000-0005-0000-0000-0000294D0000}"/>
    <cellStyle name="Input 2 35 2 6" xfId="26040" xr:uid="{00000000-0005-0000-0000-00002A4D0000}"/>
    <cellStyle name="Input 2 35 3" xfId="26041" xr:uid="{00000000-0005-0000-0000-00002B4D0000}"/>
    <cellStyle name="Input 2 35 4" xfId="26042" xr:uid="{00000000-0005-0000-0000-00002C4D0000}"/>
    <cellStyle name="Input 2 35 5" xfId="26043" xr:uid="{00000000-0005-0000-0000-00002D4D0000}"/>
    <cellStyle name="Input 2 35 6" xfId="26044" xr:uid="{00000000-0005-0000-0000-00002E4D0000}"/>
    <cellStyle name="Input 2 35 7" xfId="26045" xr:uid="{00000000-0005-0000-0000-00002F4D0000}"/>
    <cellStyle name="Input 2 36" xfId="1463" xr:uid="{00000000-0005-0000-0000-0000304D0000}"/>
    <cellStyle name="Input 2 36 2" xfId="11900" xr:uid="{00000000-0005-0000-0000-0000314D0000}"/>
    <cellStyle name="Input 2 36 2 2" xfId="26046" xr:uid="{00000000-0005-0000-0000-0000324D0000}"/>
    <cellStyle name="Input 2 36 2 3" xfId="26047" xr:uid="{00000000-0005-0000-0000-0000334D0000}"/>
    <cellStyle name="Input 2 36 2 4" xfId="26048" xr:uid="{00000000-0005-0000-0000-0000344D0000}"/>
    <cellStyle name="Input 2 36 2 5" xfId="26049" xr:uid="{00000000-0005-0000-0000-0000354D0000}"/>
    <cellStyle name="Input 2 36 2 6" xfId="26050" xr:uid="{00000000-0005-0000-0000-0000364D0000}"/>
    <cellStyle name="Input 2 36 3" xfId="26051" xr:uid="{00000000-0005-0000-0000-0000374D0000}"/>
    <cellStyle name="Input 2 36 4" xfId="26052" xr:uid="{00000000-0005-0000-0000-0000384D0000}"/>
    <cellStyle name="Input 2 36 5" xfId="26053" xr:uid="{00000000-0005-0000-0000-0000394D0000}"/>
    <cellStyle name="Input 2 36 6" xfId="26054" xr:uid="{00000000-0005-0000-0000-00003A4D0000}"/>
    <cellStyle name="Input 2 36 7" xfId="26055" xr:uid="{00000000-0005-0000-0000-00003B4D0000}"/>
    <cellStyle name="Input 2 37" xfId="1464" xr:uid="{00000000-0005-0000-0000-00003C4D0000}"/>
    <cellStyle name="Input 2 37 2" xfId="11303" xr:uid="{00000000-0005-0000-0000-00003D4D0000}"/>
    <cellStyle name="Input 2 37 2 2" xfId="26056" xr:uid="{00000000-0005-0000-0000-00003E4D0000}"/>
    <cellStyle name="Input 2 37 2 3" xfId="26057" xr:uid="{00000000-0005-0000-0000-00003F4D0000}"/>
    <cellStyle name="Input 2 37 2 4" xfId="26058" xr:uid="{00000000-0005-0000-0000-0000404D0000}"/>
    <cellStyle name="Input 2 37 2 5" xfId="26059" xr:uid="{00000000-0005-0000-0000-0000414D0000}"/>
    <cellStyle name="Input 2 37 2 6" xfId="26060" xr:uid="{00000000-0005-0000-0000-0000424D0000}"/>
    <cellStyle name="Input 2 37 3" xfId="26061" xr:uid="{00000000-0005-0000-0000-0000434D0000}"/>
    <cellStyle name="Input 2 37 4" xfId="26062" xr:uid="{00000000-0005-0000-0000-0000444D0000}"/>
    <cellStyle name="Input 2 37 5" xfId="26063" xr:uid="{00000000-0005-0000-0000-0000454D0000}"/>
    <cellStyle name="Input 2 37 6" xfId="26064" xr:uid="{00000000-0005-0000-0000-0000464D0000}"/>
    <cellStyle name="Input 2 37 7" xfId="26065" xr:uid="{00000000-0005-0000-0000-0000474D0000}"/>
    <cellStyle name="Input 2 38" xfId="1465" xr:uid="{00000000-0005-0000-0000-0000484D0000}"/>
    <cellStyle name="Input 2 38 2" xfId="9694" xr:uid="{00000000-0005-0000-0000-0000494D0000}"/>
    <cellStyle name="Input 2 38 2 2" xfId="26066" xr:uid="{00000000-0005-0000-0000-00004A4D0000}"/>
    <cellStyle name="Input 2 38 2 3" xfId="26067" xr:uid="{00000000-0005-0000-0000-00004B4D0000}"/>
    <cellStyle name="Input 2 38 2 4" xfId="26068" xr:uid="{00000000-0005-0000-0000-00004C4D0000}"/>
    <cellStyle name="Input 2 38 2 5" xfId="26069" xr:uid="{00000000-0005-0000-0000-00004D4D0000}"/>
    <cellStyle name="Input 2 38 2 6" xfId="26070" xr:uid="{00000000-0005-0000-0000-00004E4D0000}"/>
    <cellStyle name="Input 2 38 3" xfId="26071" xr:uid="{00000000-0005-0000-0000-00004F4D0000}"/>
    <cellStyle name="Input 2 38 4" xfId="26072" xr:uid="{00000000-0005-0000-0000-0000504D0000}"/>
    <cellStyle name="Input 2 38 5" xfId="26073" xr:uid="{00000000-0005-0000-0000-0000514D0000}"/>
    <cellStyle name="Input 2 38 6" xfId="26074" xr:uid="{00000000-0005-0000-0000-0000524D0000}"/>
    <cellStyle name="Input 2 39" xfId="6897" xr:uid="{00000000-0005-0000-0000-0000534D0000}"/>
    <cellStyle name="Input 2 39 2" xfId="26075" xr:uid="{00000000-0005-0000-0000-0000544D0000}"/>
    <cellStyle name="Input 2 39 3" xfId="26076" xr:uid="{00000000-0005-0000-0000-0000554D0000}"/>
    <cellStyle name="Input 2 39 4" xfId="26077" xr:uid="{00000000-0005-0000-0000-0000564D0000}"/>
    <cellStyle name="Input 2 39 5" xfId="26078" xr:uid="{00000000-0005-0000-0000-0000574D0000}"/>
    <cellStyle name="Input 2 39 6" xfId="26079" xr:uid="{00000000-0005-0000-0000-0000584D0000}"/>
    <cellStyle name="Input 2 4" xfId="1466" xr:uid="{00000000-0005-0000-0000-0000594D0000}"/>
    <cellStyle name="Input 2 4 10" xfId="1467" xr:uid="{00000000-0005-0000-0000-00005A4D0000}"/>
    <cellStyle name="Input 2 4 10 2" xfId="10680" xr:uid="{00000000-0005-0000-0000-00005B4D0000}"/>
    <cellStyle name="Input 2 4 10 2 2" xfId="26080" xr:uid="{00000000-0005-0000-0000-00005C4D0000}"/>
    <cellStyle name="Input 2 4 10 2 3" xfId="26081" xr:uid="{00000000-0005-0000-0000-00005D4D0000}"/>
    <cellStyle name="Input 2 4 10 2 4" xfId="26082" xr:uid="{00000000-0005-0000-0000-00005E4D0000}"/>
    <cellStyle name="Input 2 4 10 2 5" xfId="26083" xr:uid="{00000000-0005-0000-0000-00005F4D0000}"/>
    <cellStyle name="Input 2 4 10 2 6" xfId="26084" xr:uid="{00000000-0005-0000-0000-0000604D0000}"/>
    <cellStyle name="Input 2 4 10 3" xfId="26085" xr:uid="{00000000-0005-0000-0000-0000614D0000}"/>
    <cellStyle name="Input 2 4 10 4" xfId="26086" xr:uid="{00000000-0005-0000-0000-0000624D0000}"/>
    <cellStyle name="Input 2 4 10 5" xfId="26087" xr:uid="{00000000-0005-0000-0000-0000634D0000}"/>
    <cellStyle name="Input 2 4 10 6" xfId="26088" xr:uid="{00000000-0005-0000-0000-0000644D0000}"/>
    <cellStyle name="Input 2 4 10 7" xfId="26089" xr:uid="{00000000-0005-0000-0000-0000654D0000}"/>
    <cellStyle name="Input 2 4 11" xfId="1468" xr:uid="{00000000-0005-0000-0000-0000664D0000}"/>
    <cellStyle name="Input 2 4 11 2" xfId="10771" xr:uid="{00000000-0005-0000-0000-0000674D0000}"/>
    <cellStyle name="Input 2 4 11 2 2" xfId="26090" xr:uid="{00000000-0005-0000-0000-0000684D0000}"/>
    <cellStyle name="Input 2 4 11 2 3" xfId="26091" xr:uid="{00000000-0005-0000-0000-0000694D0000}"/>
    <cellStyle name="Input 2 4 11 2 4" xfId="26092" xr:uid="{00000000-0005-0000-0000-00006A4D0000}"/>
    <cellStyle name="Input 2 4 11 2 5" xfId="26093" xr:uid="{00000000-0005-0000-0000-00006B4D0000}"/>
    <cellStyle name="Input 2 4 11 2 6" xfId="26094" xr:uid="{00000000-0005-0000-0000-00006C4D0000}"/>
    <cellStyle name="Input 2 4 11 3" xfId="26095" xr:uid="{00000000-0005-0000-0000-00006D4D0000}"/>
    <cellStyle name="Input 2 4 11 4" xfId="26096" xr:uid="{00000000-0005-0000-0000-00006E4D0000}"/>
    <cellStyle name="Input 2 4 11 5" xfId="26097" xr:uid="{00000000-0005-0000-0000-00006F4D0000}"/>
    <cellStyle name="Input 2 4 11 6" xfId="26098" xr:uid="{00000000-0005-0000-0000-0000704D0000}"/>
    <cellStyle name="Input 2 4 11 7" xfId="26099" xr:uid="{00000000-0005-0000-0000-0000714D0000}"/>
    <cellStyle name="Input 2 4 12" xfId="1469" xr:uid="{00000000-0005-0000-0000-0000724D0000}"/>
    <cellStyle name="Input 2 4 12 2" xfId="10858" xr:uid="{00000000-0005-0000-0000-0000734D0000}"/>
    <cellStyle name="Input 2 4 12 2 2" xfId="26100" xr:uid="{00000000-0005-0000-0000-0000744D0000}"/>
    <cellStyle name="Input 2 4 12 2 3" xfId="26101" xr:uid="{00000000-0005-0000-0000-0000754D0000}"/>
    <cellStyle name="Input 2 4 12 2 4" xfId="26102" xr:uid="{00000000-0005-0000-0000-0000764D0000}"/>
    <cellStyle name="Input 2 4 12 2 5" xfId="26103" xr:uid="{00000000-0005-0000-0000-0000774D0000}"/>
    <cellStyle name="Input 2 4 12 2 6" xfId="26104" xr:uid="{00000000-0005-0000-0000-0000784D0000}"/>
    <cellStyle name="Input 2 4 12 3" xfId="26105" xr:uid="{00000000-0005-0000-0000-0000794D0000}"/>
    <cellStyle name="Input 2 4 12 4" xfId="26106" xr:uid="{00000000-0005-0000-0000-00007A4D0000}"/>
    <cellStyle name="Input 2 4 12 5" xfId="26107" xr:uid="{00000000-0005-0000-0000-00007B4D0000}"/>
    <cellStyle name="Input 2 4 12 6" xfId="26108" xr:uid="{00000000-0005-0000-0000-00007C4D0000}"/>
    <cellStyle name="Input 2 4 12 7" xfId="26109" xr:uid="{00000000-0005-0000-0000-00007D4D0000}"/>
    <cellStyle name="Input 2 4 13" xfId="1470" xr:uid="{00000000-0005-0000-0000-00007E4D0000}"/>
    <cellStyle name="Input 2 4 13 2" xfId="10947" xr:uid="{00000000-0005-0000-0000-00007F4D0000}"/>
    <cellStyle name="Input 2 4 13 2 2" xfId="26110" xr:uid="{00000000-0005-0000-0000-0000804D0000}"/>
    <cellStyle name="Input 2 4 13 2 3" xfId="26111" xr:uid="{00000000-0005-0000-0000-0000814D0000}"/>
    <cellStyle name="Input 2 4 13 2 4" xfId="26112" xr:uid="{00000000-0005-0000-0000-0000824D0000}"/>
    <cellStyle name="Input 2 4 13 2 5" xfId="26113" xr:uid="{00000000-0005-0000-0000-0000834D0000}"/>
    <cellStyle name="Input 2 4 13 2 6" xfId="26114" xr:uid="{00000000-0005-0000-0000-0000844D0000}"/>
    <cellStyle name="Input 2 4 13 3" xfId="26115" xr:uid="{00000000-0005-0000-0000-0000854D0000}"/>
    <cellStyle name="Input 2 4 13 4" xfId="26116" xr:uid="{00000000-0005-0000-0000-0000864D0000}"/>
    <cellStyle name="Input 2 4 13 5" xfId="26117" xr:uid="{00000000-0005-0000-0000-0000874D0000}"/>
    <cellStyle name="Input 2 4 13 6" xfId="26118" xr:uid="{00000000-0005-0000-0000-0000884D0000}"/>
    <cellStyle name="Input 2 4 13 7" xfId="26119" xr:uid="{00000000-0005-0000-0000-0000894D0000}"/>
    <cellStyle name="Input 2 4 14" xfId="1471" xr:uid="{00000000-0005-0000-0000-00008A4D0000}"/>
    <cellStyle name="Input 2 4 14 2" xfId="11039" xr:uid="{00000000-0005-0000-0000-00008B4D0000}"/>
    <cellStyle name="Input 2 4 14 2 2" xfId="26120" xr:uid="{00000000-0005-0000-0000-00008C4D0000}"/>
    <cellStyle name="Input 2 4 14 2 3" xfId="26121" xr:uid="{00000000-0005-0000-0000-00008D4D0000}"/>
    <cellStyle name="Input 2 4 14 2 4" xfId="26122" xr:uid="{00000000-0005-0000-0000-00008E4D0000}"/>
    <cellStyle name="Input 2 4 14 2 5" xfId="26123" xr:uid="{00000000-0005-0000-0000-00008F4D0000}"/>
    <cellStyle name="Input 2 4 14 2 6" xfId="26124" xr:uid="{00000000-0005-0000-0000-0000904D0000}"/>
    <cellStyle name="Input 2 4 14 3" xfId="26125" xr:uid="{00000000-0005-0000-0000-0000914D0000}"/>
    <cellStyle name="Input 2 4 14 4" xfId="26126" xr:uid="{00000000-0005-0000-0000-0000924D0000}"/>
    <cellStyle name="Input 2 4 14 5" xfId="26127" xr:uid="{00000000-0005-0000-0000-0000934D0000}"/>
    <cellStyle name="Input 2 4 14 6" xfId="26128" xr:uid="{00000000-0005-0000-0000-0000944D0000}"/>
    <cellStyle name="Input 2 4 14 7" xfId="26129" xr:uid="{00000000-0005-0000-0000-0000954D0000}"/>
    <cellStyle name="Input 2 4 15" xfId="1472" xr:uid="{00000000-0005-0000-0000-0000964D0000}"/>
    <cellStyle name="Input 2 4 15 2" xfId="11122" xr:uid="{00000000-0005-0000-0000-0000974D0000}"/>
    <cellStyle name="Input 2 4 15 2 2" xfId="26130" xr:uid="{00000000-0005-0000-0000-0000984D0000}"/>
    <cellStyle name="Input 2 4 15 2 3" xfId="26131" xr:uid="{00000000-0005-0000-0000-0000994D0000}"/>
    <cellStyle name="Input 2 4 15 2 4" xfId="26132" xr:uid="{00000000-0005-0000-0000-00009A4D0000}"/>
    <cellStyle name="Input 2 4 15 2 5" xfId="26133" xr:uid="{00000000-0005-0000-0000-00009B4D0000}"/>
    <cellStyle name="Input 2 4 15 2 6" xfId="26134" xr:uid="{00000000-0005-0000-0000-00009C4D0000}"/>
    <cellStyle name="Input 2 4 15 3" xfId="26135" xr:uid="{00000000-0005-0000-0000-00009D4D0000}"/>
    <cellStyle name="Input 2 4 15 4" xfId="26136" xr:uid="{00000000-0005-0000-0000-00009E4D0000}"/>
    <cellStyle name="Input 2 4 15 5" xfId="26137" xr:uid="{00000000-0005-0000-0000-00009F4D0000}"/>
    <cellStyle name="Input 2 4 15 6" xfId="26138" xr:uid="{00000000-0005-0000-0000-0000A04D0000}"/>
    <cellStyle name="Input 2 4 15 7" xfId="26139" xr:uid="{00000000-0005-0000-0000-0000A14D0000}"/>
    <cellStyle name="Input 2 4 16" xfId="1473" xr:uid="{00000000-0005-0000-0000-0000A24D0000}"/>
    <cellStyle name="Input 2 4 16 2" xfId="11211" xr:uid="{00000000-0005-0000-0000-0000A34D0000}"/>
    <cellStyle name="Input 2 4 16 2 2" xfId="26140" xr:uid="{00000000-0005-0000-0000-0000A44D0000}"/>
    <cellStyle name="Input 2 4 16 2 3" xfId="26141" xr:uid="{00000000-0005-0000-0000-0000A54D0000}"/>
    <cellStyle name="Input 2 4 16 2 4" xfId="26142" xr:uid="{00000000-0005-0000-0000-0000A64D0000}"/>
    <cellStyle name="Input 2 4 16 2 5" xfId="26143" xr:uid="{00000000-0005-0000-0000-0000A74D0000}"/>
    <cellStyle name="Input 2 4 16 2 6" xfId="26144" xr:uid="{00000000-0005-0000-0000-0000A84D0000}"/>
    <cellStyle name="Input 2 4 16 3" xfId="26145" xr:uid="{00000000-0005-0000-0000-0000A94D0000}"/>
    <cellStyle name="Input 2 4 16 4" xfId="26146" xr:uid="{00000000-0005-0000-0000-0000AA4D0000}"/>
    <cellStyle name="Input 2 4 16 5" xfId="26147" xr:uid="{00000000-0005-0000-0000-0000AB4D0000}"/>
    <cellStyle name="Input 2 4 16 6" xfId="26148" xr:uid="{00000000-0005-0000-0000-0000AC4D0000}"/>
    <cellStyle name="Input 2 4 16 7" xfId="26149" xr:uid="{00000000-0005-0000-0000-0000AD4D0000}"/>
    <cellStyle name="Input 2 4 17" xfId="1474" xr:uid="{00000000-0005-0000-0000-0000AE4D0000}"/>
    <cellStyle name="Input 2 4 17 2" xfId="11297" xr:uid="{00000000-0005-0000-0000-0000AF4D0000}"/>
    <cellStyle name="Input 2 4 17 2 2" xfId="26150" xr:uid="{00000000-0005-0000-0000-0000B04D0000}"/>
    <cellStyle name="Input 2 4 17 2 3" xfId="26151" xr:uid="{00000000-0005-0000-0000-0000B14D0000}"/>
    <cellStyle name="Input 2 4 17 2 4" xfId="26152" xr:uid="{00000000-0005-0000-0000-0000B24D0000}"/>
    <cellStyle name="Input 2 4 17 2 5" xfId="26153" xr:uid="{00000000-0005-0000-0000-0000B34D0000}"/>
    <cellStyle name="Input 2 4 17 2 6" xfId="26154" xr:uid="{00000000-0005-0000-0000-0000B44D0000}"/>
    <cellStyle name="Input 2 4 17 3" xfId="26155" xr:uid="{00000000-0005-0000-0000-0000B54D0000}"/>
    <cellStyle name="Input 2 4 17 4" xfId="26156" xr:uid="{00000000-0005-0000-0000-0000B64D0000}"/>
    <cellStyle name="Input 2 4 17 5" xfId="26157" xr:uid="{00000000-0005-0000-0000-0000B74D0000}"/>
    <cellStyle name="Input 2 4 17 6" xfId="26158" xr:uid="{00000000-0005-0000-0000-0000B84D0000}"/>
    <cellStyle name="Input 2 4 17 7" xfId="26159" xr:uid="{00000000-0005-0000-0000-0000B94D0000}"/>
    <cellStyle name="Input 2 4 18" xfId="1475" xr:uid="{00000000-0005-0000-0000-0000BA4D0000}"/>
    <cellStyle name="Input 2 4 18 2" xfId="11384" xr:uid="{00000000-0005-0000-0000-0000BB4D0000}"/>
    <cellStyle name="Input 2 4 18 2 2" xfId="26160" xr:uid="{00000000-0005-0000-0000-0000BC4D0000}"/>
    <cellStyle name="Input 2 4 18 2 3" xfId="26161" xr:uid="{00000000-0005-0000-0000-0000BD4D0000}"/>
    <cellStyle name="Input 2 4 18 2 4" xfId="26162" xr:uid="{00000000-0005-0000-0000-0000BE4D0000}"/>
    <cellStyle name="Input 2 4 18 2 5" xfId="26163" xr:uid="{00000000-0005-0000-0000-0000BF4D0000}"/>
    <cellStyle name="Input 2 4 18 2 6" xfId="26164" xr:uid="{00000000-0005-0000-0000-0000C04D0000}"/>
    <cellStyle name="Input 2 4 18 3" xfId="26165" xr:uid="{00000000-0005-0000-0000-0000C14D0000}"/>
    <cellStyle name="Input 2 4 18 4" xfId="26166" xr:uid="{00000000-0005-0000-0000-0000C24D0000}"/>
    <cellStyle name="Input 2 4 18 5" xfId="26167" xr:uid="{00000000-0005-0000-0000-0000C34D0000}"/>
    <cellStyle name="Input 2 4 18 6" xfId="26168" xr:uid="{00000000-0005-0000-0000-0000C44D0000}"/>
    <cellStyle name="Input 2 4 18 7" xfId="26169" xr:uid="{00000000-0005-0000-0000-0000C54D0000}"/>
    <cellStyle name="Input 2 4 19" xfId="1476" xr:uid="{00000000-0005-0000-0000-0000C64D0000}"/>
    <cellStyle name="Input 2 4 19 2" xfId="11471" xr:uid="{00000000-0005-0000-0000-0000C74D0000}"/>
    <cellStyle name="Input 2 4 19 2 2" xfId="26170" xr:uid="{00000000-0005-0000-0000-0000C84D0000}"/>
    <cellStyle name="Input 2 4 19 2 3" xfId="26171" xr:uid="{00000000-0005-0000-0000-0000C94D0000}"/>
    <cellStyle name="Input 2 4 19 2 4" xfId="26172" xr:uid="{00000000-0005-0000-0000-0000CA4D0000}"/>
    <cellStyle name="Input 2 4 19 2 5" xfId="26173" xr:uid="{00000000-0005-0000-0000-0000CB4D0000}"/>
    <cellStyle name="Input 2 4 19 2 6" xfId="26174" xr:uid="{00000000-0005-0000-0000-0000CC4D0000}"/>
    <cellStyle name="Input 2 4 19 3" xfId="26175" xr:uid="{00000000-0005-0000-0000-0000CD4D0000}"/>
    <cellStyle name="Input 2 4 19 4" xfId="26176" xr:uid="{00000000-0005-0000-0000-0000CE4D0000}"/>
    <cellStyle name="Input 2 4 19 5" xfId="26177" xr:uid="{00000000-0005-0000-0000-0000CF4D0000}"/>
    <cellStyle name="Input 2 4 19 6" xfId="26178" xr:uid="{00000000-0005-0000-0000-0000D04D0000}"/>
    <cellStyle name="Input 2 4 19 7" xfId="26179" xr:uid="{00000000-0005-0000-0000-0000D14D0000}"/>
    <cellStyle name="Input 2 4 2" xfId="1477" xr:uid="{00000000-0005-0000-0000-0000D24D0000}"/>
    <cellStyle name="Input 2 4 2 2" xfId="9977" xr:uid="{00000000-0005-0000-0000-0000D34D0000}"/>
    <cellStyle name="Input 2 4 2 2 2" xfId="26180" xr:uid="{00000000-0005-0000-0000-0000D44D0000}"/>
    <cellStyle name="Input 2 4 2 2 3" xfId="26181" xr:uid="{00000000-0005-0000-0000-0000D54D0000}"/>
    <cellStyle name="Input 2 4 2 2 4" xfId="26182" xr:uid="{00000000-0005-0000-0000-0000D64D0000}"/>
    <cellStyle name="Input 2 4 2 2 5" xfId="26183" xr:uid="{00000000-0005-0000-0000-0000D74D0000}"/>
    <cellStyle name="Input 2 4 2 2 6" xfId="26184" xr:uid="{00000000-0005-0000-0000-0000D84D0000}"/>
    <cellStyle name="Input 2 4 2 3" xfId="26185" xr:uid="{00000000-0005-0000-0000-0000D94D0000}"/>
    <cellStyle name="Input 2 4 2 4" xfId="26186" xr:uid="{00000000-0005-0000-0000-0000DA4D0000}"/>
    <cellStyle name="Input 2 4 2 5" xfId="26187" xr:uid="{00000000-0005-0000-0000-0000DB4D0000}"/>
    <cellStyle name="Input 2 4 2 6" xfId="26188" xr:uid="{00000000-0005-0000-0000-0000DC4D0000}"/>
    <cellStyle name="Input 2 4 2 7" xfId="26189" xr:uid="{00000000-0005-0000-0000-0000DD4D0000}"/>
    <cellStyle name="Input 2 4 20" xfId="1478" xr:uid="{00000000-0005-0000-0000-0000DE4D0000}"/>
    <cellStyle name="Input 2 4 20 2" xfId="11559" xr:uid="{00000000-0005-0000-0000-0000DF4D0000}"/>
    <cellStyle name="Input 2 4 20 2 2" xfId="26190" xr:uid="{00000000-0005-0000-0000-0000E04D0000}"/>
    <cellStyle name="Input 2 4 20 2 3" xfId="26191" xr:uid="{00000000-0005-0000-0000-0000E14D0000}"/>
    <cellStyle name="Input 2 4 20 2 4" xfId="26192" xr:uid="{00000000-0005-0000-0000-0000E24D0000}"/>
    <cellStyle name="Input 2 4 20 2 5" xfId="26193" xr:uid="{00000000-0005-0000-0000-0000E34D0000}"/>
    <cellStyle name="Input 2 4 20 2 6" xfId="26194" xr:uid="{00000000-0005-0000-0000-0000E44D0000}"/>
    <cellStyle name="Input 2 4 20 3" xfId="26195" xr:uid="{00000000-0005-0000-0000-0000E54D0000}"/>
    <cellStyle name="Input 2 4 20 4" xfId="26196" xr:uid="{00000000-0005-0000-0000-0000E64D0000}"/>
    <cellStyle name="Input 2 4 20 5" xfId="26197" xr:uid="{00000000-0005-0000-0000-0000E74D0000}"/>
    <cellStyle name="Input 2 4 20 6" xfId="26198" xr:uid="{00000000-0005-0000-0000-0000E84D0000}"/>
    <cellStyle name="Input 2 4 20 7" xfId="26199" xr:uid="{00000000-0005-0000-0000-0000E94D0000}"/>
    <cellStyle name="Input 2 4 21" xfId="1479" xr:uid="{00000000-0005-0000-0000-0000EA4D0000}"/>
    <cellStyle name="Input 2 4 21 2" xfId="11645" xr:uid="{00000000-0005-0000-0000-0000EB4D0000}"/>
    <cellStyle name="Input 2 4 21 2 2" xfId="26200" xr:uid="{00000000-0005-0000-0000-0000EC4D0000}"/>
    <cellStyle name="Input 2 4 21 2 3" xfId="26201" xr:uid="{00000000-0005-0000-0000-0000ED4D0000}"/>
    <cellStyle name="Input 2 4 21 2 4" xfId="26202" xr:uid="{00000000-0005-0000-0000-0000EE4D0000}"/>
    <cellStyle name="Input 2 4 21 2 5" xfId="26203" xr:uid="{00000000-0005-0000-0000-0000EF4D0000}"/>
    <cellStyle name="Input 2 4 21 2 6" xfId="26204" xr:uid="{00000000-0005-0000-0000-0000F04D0000}"/>
    <cellStyle name="Input 2 4 21 3" xfId="26205" xr:uid="{00000000-0005-0000-0000-0000F14D0000}"/>
    <cellStyle name="Input 2 4 21 4" xfId="26206" xr:uid="{00000000-0005-0000-0000-0000F24D0000}"/>
    <cellStyle name="Input 2 4 21 5" xfId="26207" xr:uid="{00000000-0005-0000-0000-0000F34D0000}"/>
    <cellStyle name="Input 2 4 21 6" xfId="26208" xr:uid="{00000000-0005-0000-0000-0000F44D0000}"/>
    <cellStyle name="Input 2 4 21 7" xfId="26209" xr:uid="{00000000-0005-0000-0000-0000F54D0000}"/>
    <cellStyle name="Input 2 4 22" xfId="1480" xr:uid="{00000000-0005-0000-0000-0000F64D0000}"/>
    <cellStyle name="Input 2 4 22 2" xfId="11728" xr:uid="{00000000-0005-0000-0000-0000F74D0000}"/>
    <cellStyle name="Input 2 4 22 2 2" xfId="26210" xr:uid="{00000000-0005-0000-0000-0000F84D0000}"/>
    <cellStyle name="Input 2 4 22 2 3" xfId="26211" xr:uid="{00000000-0005-0000-0000-0000F94D0000}"/>
    <cellStyle name="Input 2 4 22 2 4" xfId="26212" xr:uid="{00000000-0005-0000-0000-0000FA4D0000}"/>
    <cellStyle name="Input 2 4 22 2 5" xfId="26213" xr:uid="{00000000-0005-0000-0000-0000FB4D0000}"/>
    <cellStyle name="Input 2 4 22 2 6" xfId="26214" xr:uid="{00000000-0005-0000-0000-0000FC4D0000}"/>
    <cellStyle name="Input 2 4 22 3" xfId="26215" xr:uid="{00000000-0005-0000-0000-0000FD4D0000}"/>
    <cellStyle name="Input 2 4 22 4" xfId="26216" xr:uid="{00000000-0005-0000-0000-0000FE4D0000}"/>
    <cellStyle name="Input 2 4 22 5" xfId="26217" xr:uid="{00000000-0005-0000-0000-0000FF4D0000}"/>
    <cellStyle name="Input 2 4 22 6" xfId="26218" xr:uid="{00000000-0005-0000-0000-0000004E0000}"/>
    <cellStyle name="Input 2 4 22 7" xfId="26219" xr:uid="{00000000-0005-0000-0000-0000014E0000}"/>
    <cellStyle name="Input 2 4 23" xfId="1481" xr:uid="{00000000-0005-0000-0000-0000024E0000}"/>
    <cellStyle name="Input 2 4 23 2" xfId="11810" xr:uid="{00000000-0005-0000-0000-0000034E0000}"/>
    <cellStyle name="Input 2 4 23 2 2" xfId="26220" xr:uid="{00000000-0005-0000-0000-0000044E0000}"/>
    <cellStyle name="Input 2 4 23 2 3" xfId="26221" xr:uid="{00000000-0005-0000-0000-0000054E0000}"/>
    <cellStyle name="Input 2 4 23 2 4" xfId="26222" xr:uid="{00000000-0005-0000-0000-0000064E0000}"/>
    <cellStyle name="Input 2 4 23 2 5" xfId="26223" xr:uid="{00000000-0005-0000-0000-0000074E0000}"/>
    <cellStyle name="Input 2 4 23 2 6" xfId="26224" xr:uid="{00000000-0005-0000-0000-0000084E0000}"/>
    <cellStyle name="Input 2 4 23 3" xfId="26225" xr:uid="{00000000-0005-0000-0000-0000094E0000}"/>
    <cellStyle name="Input 2 4 23 4" xfId="26226" xr:uid="{00000000-0005-0000-0000-00000A4E0000}"/>
    <cellStyle name="Input 2 4 23 5" xfId="26227" xr:uid="{00000000-0005-0000-0000-00000B4E0000}"/>
    <cellStyle name="Input 2 4 23 6" xfId="26228" xr:uid="{00000000-0005-0000-0000-00000C4E0000}"/>
    <cellStyle name="Input 2 4 23 7" xfId="26229" xr:uid="{00000000-0005-0000-0000-00000D4E0000}"/>
    <cellStyle name="Input 2 4 24" xfId="1482" xr:uid="{00000000-0005-0000-0000-00000E4E0000}"/>
    <cellStyle name="Input 2 4 24 2" xfId="11894" xr:uid="{00000000-0005-0000-0000-00000F4E0000}"/>
    <cellStyle name="Input 2 4 24 2 2" xfId="26230" xr:uid="{00000000-0005-0000-0000-0000104E0000}"/>
    <cellStyle name="Input 2 4 24 2 3" xfId="26231" xr:uid="{00000000-0005-0000-0000-0000114E0000}"/>
    <cellStyle name="Input 2 4 24 2 4" xfId="26232" xr:uid="{00000000-0005-0000-0000-0000124E0000}"/>
    <cellStyle name="Input 2 4 24 2 5" xfId="26233" xr:uid="{00000000-0005-0000-0000-0000134E0000}"/>
    <cellStyle name="Input 2 4 24 2 6" xfId="26234" xr:uid="{00000000-0005-0000-0000-0000144E0000}"/>
    <cellStyle name="Input 2 4 24 3" xfId="26235" xr:uid="{00000000-0005-0000-0000-0000154E0000}"/>
    <cellStyle name="Input 2 4 24 4" xfId="26236" xr:uid="{00000000-0005-0000-0000-0000164E0000}"/>
    <cellStyle name="Input 2 4 24 5" xfId="26237" xr:uid="{00000000-0005-0000-0000-0000174E0000}"/>
    <cellStyle name="Input 2 4 24 6" xfId="26238" xr:uid="{00000000-0005-0000-0000-0000184E0000}"/>
    <cellStyle name="Input 2 4 24 7" xfId="26239" xr:uid="{00000000-0005-0000-0000-0000194E0000}"/>
    <cellStyle name="Input 2 4 25" xfId="1483" xr:uid="{00000000-0005-0000-0000-00001A4E0000}"/>
    <cellStyle name="Input 2 4 25 2" xfId="11978" xr:uid="{00000000-0005-0000-0000-00001B4E0000}"/>
    <cellStyle name="Input 2 4 25 2 2" xfId="26240" xr:uid="{00000000-0005-0000-0000-00001C4E0000}"/>
    <cellStyle name="Input 2 4 25 2 3" xfId="26241" xr:uid="{00000000-0005-0000-0000-00001D4E0000}"/>
    <cellStyle name="Input 2 4 25 2 4" xfId="26242" xr:uid="{00000000-0005-0000-0000-00001E4E0000}"/>
    <cellStyle name="Input 2 4 25 2 5" xfId="26243" xr:uid="{00000000-0005-0000-0000-00001F4E0000}"/>
    <cellStyle name="Input 2 4 25 2 6" xfId="26244" xr:uid="{00000000-0005-0000-0000-0000204E0000}"/>
    <cellStyle name="Input 2 4 25 3" xfId="26245" xr:uid="{00000000-0005-0000-0000-0000214E0000}"/>
    <cellStyle name="Input 2 4 25 4" xfId="26246" xr:uid="{00000000-0005-0000-0000-0000224E0000}"/>
    <cellStyle name="Input 2 4 25 5" xfId="26247" xr:uid="{00000000-0005-0000-0000-0000234E0000}"/>
    <cellStyle name="Input 2 4 25 6" xfId="26248" xr:uid="{00000000-0005-0000-0000-0000244E0000}"/>
    <cellStyle name="Input 2 4 25 7" xfId="26249" xr:uid="{00000000-0005-0000-0000-0000254E0000}"/>
    <cellStyle name="Input 2 4 26" xfId="1484" xr:uid="{00000000-0005-0000-0000-0000264E0000}"/>
    <cellStyle name="Input 2 4 26 2" xfId="12061" xr:uid="{00000000-0005-0000-0000-0000274E0000}"/>
    <cellStyle name="Input 2 4 26 2 2" xfId="26250" xr:uid="{00000000-0005-0000-0000-0000284E0000}"/>
    <cellStyle name="Input 2 4 26 2 3" xfId="26251" xr:uid="{00000000-0005-0000-0000-0000294E0000}"/>
    <cellStyle name="Input 2 4 26 2 4" xfId="26252" xr:uid="{00000000-0005-0000-0000-00002A4E0000}"/>
    <cellStyle name="Input 2 4 26 2 5" xfId="26253" xr:uid="{00000000-0005-0000-0000-00002B4E0000}"/>
    <cellStyle name="Input 2 4 26 2 6" xfId="26254" xr:uid="{00000000-0005-0000-0000-00002C4E0000}"/>
    <cellStyle name="Input 2 4 26 3" xfId="26255" xr:uid="{00000000-0005-0000-0000-00002D4E0000}"/>
    <cellStyle name="Input 2 4 26 4" xfId="26256" xr:uid="{00000000-0005-0000-0000-00002E4E0000}"/>
    <cellStyle name="Input 2 4 26 5" xfId="26257" xr:uid="{00000000-0005-0000-0000-00002F4E0000}"/>
    <cellStyle name="Input 2 4 26 6" xfId="26258" xr:uid="{00000000-0005-0000-0000-0000304E0000}"/>
    <cellStyle name="Input 2 4 26 7" xfId="26259" xr:uid="{00000000-0005-0000-0000-0000314E0000}"/>
    <cellStyle name="Input 2 4 27" xfId="1485" xr:uid="{00000000-0005-0000-0000-0000324E0000}"/>
    <cellStyle name="Input 2 4 27 2" xfId="12144" xr:uid="{00000000-0005-0000-0000-0000334E0000}"/>
    <cellStyle name="Input 2 4 27 2 2" xfId="26260" xr:uid="{00000000-0005-0000-0000-0000344E0000}"/>
    <cellStyle name="Input 2 4 27 2 3" xfId="26261" xr:uid="{00000000-0005-0000-0000-0000354E0000}"/>
    <cellStyle name="Input 2 4 27 2 4" xfId="26262" xr:uid="{00000000-0005-0000-0000-0000364E0000}"/>
    <cellStyle name="Input 2 4 27 2 5" xfId="26263" xr:uid="{00000000-0005-0000-0000-0000374E0000}"/>
    <cellStyle name="Input 2 4 27 2 6" xfId="26264" xr:uid="{00000000-0005-0000-0000-0000384E0000}"/>
    <cellStyle name="Input 2 4 27 3" xfId="26265" xr:uid="{00000000-0005-0000-0000-0000394E0000}"/>
    <cellStyle name="Input 2 4 27 4" xfId="26266" xr:uid="{00000000-0005-0000-0000-00003A4E0000}"/>
    <cellStyle name="Input 2 4 27 5" xfId="26267" xr:uid="{00000000-0005-0000-0000-00003B4E0000}"/>
    <cellStyle name="Input 2 4 27 6" xfId="26268" xr:uid="{00000000-0005-0000-0000-00003C4E0000}"/>
    <cellStyle name="Input 2 4 27 7" xfId="26269" xr:uid="{00000000-0005-0000-0000-00003D4E0000}"/>
    <cellStyle name="Input 2 4 28" xfId="1486" xr:uid="{00000000-0005-0000-0000-00003E4E0000}"/>
    <cellStyle name="Input 2 4 28 2" xfId="12223" xr:uid="{00000000-0005-0000-0000-00003F4E0000}"/>
    <cellStyle name="Input 2 4 28 2 2" xfId="26270" xr:uid="{00000000-0005-0000-0000-0000404E0000}"/>
    <cellStyle name="Input 2 4 28 2 3" xfId="26271" xr:uid="{00000000-0005-0000-0000-0000414E0000}"/>
    <cellStyle name="Input 2 4 28 2 4" xfId="26272" xr:uid="{00000000-0005-0000-0000-0000424E0000}"/>
    <cellStyle name="Input 2 4 28 2 5" xfId="26273" xr:uid="{00000000-0005-0000-0000-0000434E0000}"/>
    <cellStyle name="Input 2 4 28 2 6" xfId="26274" xr:uid="{00000000-0005-0000-0000-0000444E0000}"/>
    <cellStyle name="Input 2 4 28 3" xfId="26275" xr:uid="{00000000-0005-0000-0000-0000454E0000}"/>
    <cellStyle name="Input 2 4 28 4" xfId="26276" xr:uid="{00000000-0005-0000-0000-0000464E0000}"/>
    <cellStyle name="Input 2 4 28 5" xfId="26277" xr:uid="{00000000-0005-0000-0000-0000474E0000}"/>
    <cellStyle name="Input 2 4 28 6" xfId="26278" xr:uid="{00000000-0005-0000-0000-0000484E0000}"/>
    <cellStyle name="Input 2 4 28 7" xfId="26279" xr:uid="{00000000-0005-0000-0000-0000494E0000}"/>
    <cellStyle name="Input 2 4 29" xfId="1487" xr:uid="{00000000-0005-0000-0000-00004A4E0000}"/>
    <cellStyle name="Input 2 4 29 2" xfId="12302" xr:uid="{00000000-0005-0000-0000-00004B4E0000}"/>
    <cellStyle name="Input 2 4 29 2 2" xfId="26280" xr:uid="{00000000-0005-0000-0000-00004C4E0000}"/>
    <cellStyle name="Input 2 4 29 2 3" xfId="26281" xr:uid="{00000000-0005-0000-0000-00004D4E0000}"/>
    <cellStyle name="Input 2 4 29 2 4" xfId="26282" xr:uid="{00000000-0005-0000-0000-00004E4E0000}"/>
    <cellStyle name="Input 2 4 29 2 5" xfId="26283" xr:uid="{00000000-0005-0000-0000-00004F4E0000}"/>
    <cellStyle name="Input 2 4 29 2 6" xfId="26284" xr:uid="{00000000-0005-0000-0000-0000504E0000}"/>
    <cellStyle name="Input 2 4 29 3" xfId="26285" xr:uid="{00000000-0005-0000-0000-0000514E0000}"/>
    <cellStyle name="Input 2 4 29 4" xfId="26286" xr:uid="{00000000-0005-0000-0000-0000524E0000}"/>
    <cellStyle name="Input 2 4 29 5" xfId="26287" xr:uid="{00000000-0005-0000-0000-0000534E0000}"/>
    <cellStyle name="Input 2 4 29 6" xfId="26288" xr:uid="{00000000-0005-0000-0000-0000544E0000}"/>
    <cellStyle name="Input 2 4 29 7" xfId="26289" xr:uid="{00000000-0005-0000-0000-0000554E0000}"/>
    <cellStyle name="Input 2 4 3" xfId="1488" xr:uid="{00000000-0005-0000-0000-0000564E0000}"/>
    <cellStyle name="Input 2 4 3 2" xfId="10068" xr:uid="{00000000-0005-0000-0000-0000574E0000}"/>
    <cellStyle name="Input 2 4 3 2 2" xfId="26290" xr:uid="{00000000-0005-0000-0000-0000584E0000}"/>
    <cellStyle name="Input 2 4 3 2 3" xfId="26291" xr:uid="{00000000-0005-0000-0000-0000594E0000}"/>
    <cellStyle name="Input 2 4 3 2 4" xfId="26292" xr:uid="{00000000-0005-0000-0000-00005A4E0000}"/>
    <cellStyle name="Input 2 4 3 2 5" xfId="26293" xr:uid="{00000000-0005-0000-0000-00005B4E0000}"/>
    <cellStyle name="Input 2 4 3 2 6" xfId="26294" xr:uid="{00000000-0005-0000-0000-00005C4E0000}"/>
    <cellStyle name="Input 2 4 3 3" xfId="26295" xr:uid="{00000000-0005-0000-0000-00005D4E0000}"/>
    <cellStyle name="Input 2 4 3 4" xfId="26296" xr:uid="{00000000-0005-0000-0000-00005E4E0000}"/>
    <cellStyle name="Input 2 4 3 5" xfId="26297" xr:uid="{00000000-0005-0000-0000-00005F4E0000}"/>
    <cellStyle name="Input 2 4 3 6" xfId="26298" xr:uid="{00000000-0005-0000-0000-0000604E0000}"/>
    <cellStyle name="Input 2 4 3 7" xfId="26299" xr:uid="{00000000-0005-0000-0000-0000614E0000}"/>
    <cellStyle name="Input 2 4 30" xfId="1489" xr:uid="{00000000-0005-0000-0000-0000624E0000}"/>
    <cellStyle name="Input 2 4 30 2" xfId="12381" xr:uid="{00000000-0005-0000-0000-0000634E0000}"/>
    <cellStyle name="Input 2 4 30 2 2" xfId="26300" xr:uid="{00000000-0005-0000-0000-0000644E0000}"/>
    <cellStyle name="Input 2 4 30 2 3" xfId="26301" xr:uid="{00000000-0005-0000-0000-0000654E0000}"/>
    <cellStyle name="Input 2 4 30 2 4" xfId="26302" xr:uid="{00000000-0005-0000-0000-0000664E0000}"/>
    <cellStyle name="Input 2 4 30 2 5" xfId="26303" xr:uid="{00000000-0005-0000-0000-0000674E0000}"/>
    <cellStyle name="Input 2 4 30 2 6" xfId="26304" xr:uid="{00000000-0005-0000-0000-0000684E0000}"/>
    <cellStyle name="Input 2 4 30 3" xfId="26305" xr:uid="{00000000-0005-0000-0000-0000694E0000}"/>
    <cellStyle name="Input 2 4 30 4" xfId="26306" xr:uid="{00000000-0005-0000-0000-00006A4E0000}"/>
    <cellStyle name="Input 2 4 30 5" xfId="26307" xr:uid="{00000000-0005-0000-0000-00006B4E0000}"/>
    <cellStyle name="Input 2 4 30 6" xfId="26308" xr:uid="{00000000-0005-0000-0000-00006C4E0000}"/>
    <cellStyle name="Input 2 4 30 7" xfId="26309" xr:uid="{00000000-0005-0000-0000-00006D4E0000}"/>
    <cellStyle name="Input 2 4 31" xfId="1490" xr:uid="{00000000-0005-0000-0000-00006E4E0000}"/>
    <cellStyle name="Input 2 4 31 2" xfId="12460" xr:uid="{00000000-0005-0000-0000-00006F4E0000}"/>
    <cellStyle name="Input 2 4 31 2 2" xfId="26310" xr:uid="{00000000-0005-0000-0000-0000704E0000}"/>
    <cellStyle name="Input 2 4 31 2 3" xfId="26311" xr:uid="{00000000-0005-0000-0000-0000714E0000}"/>
    <cellStyle name="Input 2 4 31 2 4" xfId="26312" xr:uid="{00000000-0005-0000-0000-0000724E0000}"/>
    <cellStyle name="Input 2 4 31 2 5" xfId="26313" xr:uid="{00000000-0005-0000-0000-0000734E0000}"/>
    <cellStyle name="Input 2 4 31 2 6" xfId="26314" xr:uid="{00000000-0005-0000-0000-0000744E0000}"/>
    <cellStyle name="Input 2 4 31 3" xfId="26315" xr:uid="{00000000-0005-0000-0000-0000754E0000}"/>
    <cellStyle name="Input 2 4 31 4" xfId="26316" xr:uid="{00000000-0005-0000-0000-0000764E0000}"/>
    <cellStyle name="Input 2 4 31 5" xfId="26317" xr:uid="{00000000-0005-0000-0000-0000774E0000}"/>
    <cellStyle name="Input 2 4 31 6" xfId="26318" xr:uid="{00000000-0005-0000-0000-0000784E0000}"/>
    <cellStyle name="Input 2 4 31 7" xfId="26319" xr:uid="{00000000-0005-0000-0000-0000794E0000}"/>
    <cellStyle name="Input 2 4 32" xfId="1491" xr:uid="{00000000-0005-0000-0000-00007A4E0000}"/>
    <cellStyle name="Input 2 4 32 2" xfId="12539" xr:uid="{00000000-0005-0000-0000-00007B4E0000}"/>
    <cellStyle name="Input 2 4 32 2 2" xfId="26320" xr:uid="{00000000-0005-0000-0000-00007C4E0000}"/>
    <cellStyle name="Input 2 4 32 2 3" xfId="26321" xr:uid="{00000000-0005-0000-0000-00007D4E0000}"/>
    <cellStyle name="Input 2 4 32 2 4" xfId="26322" xr:uid="{00000000-0005-0000-0000-00007E4E0000}"/>
    <cellStyle name="Input 2 4 32 2 5" xfId="26323" xr:uid="{00000000-0005-0000-0000-00007F4E0000}"/>
    <cellStyle name="Input 2 4 32 2 6" xfId="26324" xr:uid="{00000000-0005-0000-0000-0000804E0000}"/>
    <cellStyle name="Input 2 4 32 3" xfId="26325" xr:uid="{00000000-0005-0000-0000-0000814E0000}"/>
    <cellStyle name="Input 2 4 32 4" xfId="26326" xr:uid="{00000000-0005-0000-0000-0000824E0000}"/>
    <cellStyle name="Input 2 4 32 5" xfId="26327" xr:uid="{00000000-0005-0000-0000-0000834E0000}"/>
    <cellStyle name="Input 2 4 32 6" xfId="26328" xr:uid="{00000000-0005-0000-0000-0000844E0000}"/>
    <cellStyle name="Input 2 4 32 7" xfId="26329" xr:uid="{00000000-0005-0000-0000-0000854E0000}"/>
    <cellStyle name="Input 2 4 33" xfId="1492" xr:uid="{00000000-0005-0000-0000-0000864E0000}"/>
    <cellStyle name="Input 2 4 33 2" xfId="12618" xr:uid="{00000000-0005-0000-0000-0000874E0000}"/>
    <cellStyle name="Input 2 4 33 2 2" xfId="26330" xr:uid="{00000000-0005-0000-0000-0000884E0000}"/>
    <cellStyle name="Input 2 4 33 2 3" xfId="26331" xr:uid="{00000000-0005-0000-0000-0000894E0000}"/>
    <cellStyle name="Input 2 4 33 2 4" xfId="26332" xr:uid="{00000000-0005-0000-0000-00008A4E0000}"/>
    <cellStyle name="Input 2 4 33 2 5" xfId="26333" xr:uid="{00000000-0005-0000-0000-00008B4E0000}"/>
    <cellStyle name="Input 2 4 33 2 6" xfId="26334" xr:uid="{00000000-0005-0000-0000-00008C4E0000}"/>
    <cellStyle name="Input 2 4 33 3" xfId="26335" xr:uid="{00000000-0005-0000-0000-00008D4E0000}"/>
    <cellStyle name="Input 2 4 33 4" xfId="26336" xr:uid="{00000000-0005-0000-0000-00008E4E0000}"/>
    <cellStyle name="Input 2 4 33 5" xfId="26337" xr:uid="{00000000-0005-0000-0000-00008F4E0000}"/>
    <cellStyle name="Input 2 4 33 6" xfId="26338" xr:uid="{00000000-0005-0000-0000-0000904E0000}"/>
    <cellStyle name="Input 2 4 33 7" xfId="26339" xr:uid="{00000000-0005-0000-0000-0000914E0000}"/>
    <cellStyle name="Input 2 4 34" xfId="1493" xr:uid="{00000000-0005-0000-0000-0000924E0000}"/>
    <cellStyle name="Input 2 4 34 2" xfId="12702" xr:uid="{00000000-0005-0000-0000-0000934E0000}"/>
    <cellStyle name="Input 2 4 34 2 2" xfId="26340" xr:uid="{00000000-0005-0000-0000-0000944E0000}"/>
    <cellStyle name="Input 2 4 34 2 3" xfId="26341" xr:uid="{00000000-0005-0000-0000-0000954E0000}"/>
    <cellStyle name="Input 2 4 34 2 4" xfId="26342" xr:uid="{00000000-0005-0000-0000-0000964E0000}"/>
    <cellStyle name="Input 2 4 34 2 5" xfId="26343" xr:uid="{00000000-0005-0000-0000-0000974E0000}"/>
    <cellStyle name="Input 2 4 34 2 6" xfId="26344" xr:uid="{00000000-0005-0000-0000-0000984E0000}"/>
    <cellStyle name="Input 2 4 34 3" xfId="26345" xr:uid="{00000000-0005-0000-0000-0000994E0000}"/>
    <cellStyle name="Input 2 4 34 4" xfId="26346" xr:uid="{00000000-0005-0000-0000-00009A4E0000}"/>
    <cellStyle name="Input 2 4 34 5" xfId="26347" xr:uid="{00000000-0005-0000-0000-00009B4E0000}"/>
    <cellStyle name="Input 2 4 34 6" xfId="26348" xr:uid="{00000000-0005-0000-0000-00009C4E0000}"/>
    <cellStyle name="Input 2 4 35" xfId="6898" xr:uid="{00000000-0005-0000-0000-00009D4E0000}"/>
    <cellStyle name="Input 2 4 36" xfId="9766" xr:uid="{00000000-0005-0000-0000-00009E4E0000}"/>
    <cellStyle name="Input 2 4 36 2" xfId="26349" xr:uid="{00000000-0005-0000-0000-00009F4E0000}"/>
    <cellStyle name="Input 2 4 36 3" xfId="26350" xr:uid="{00000000-0005-0000-0000-0000A04E0000}"/>
    <cellStyle name="Input 2 4 36 4" xfId="26351" xr:uid="{00000000-0005-0000-0000-0000A14E0000}"/>
    <cellStyle name="Input 2 4 36 5" xfId="26352" xr:uid="{00000000-0005-0000-0000-0000A24E0000}"/>
    <cellStyle name="Input 2 4 36 6" xfId="26353" xr:uid="{00000000-0005-0000-0000-0000A34E0000}"/>
    <cellStyle name="Input 2 4 37" xfId="26354" xr:uid="{00000000-0005-0000-0000-0000A44E0000}"/>
    <cellStyle name="Input 2 4 38" xfId="26355" xr:uid="{00000000-0005-0000-0000-0000A54E0000}"/>
    <cellStyle name="Input 2 4 39" xfId="26356" xr:uid="{00000000-0005-0000-0000-0000A64E0000}"/>
    <cellStyle name="Input 2 4 4" xfId="1494" xr:uid="{00000000-0005-0000-0000-0000A74E0000}"/>
    <cellStyle name="Input 2 4 4 2" xfId="10159" xr:uid="{00000000-0005-0000-0000-0000A84E0000}"/>
    <cellStyle name="Input 2 4 4 2 2" xfId="26357" xr:uid="{00000000-0005-0000-0000-0000A94E0000}"/>
    <cellStyle name="Input 2 4 4 2 3" xfId="26358" xr:uid="{00000000-0005-0000-0000-0000AA4E0000}"/>
    <cellStyle name="Input 2 4 4 2 4" xfId="26359" xr:uid="{00000000-0005-0000-0000-0000AB4E0000}"/>
    <cellStyle name="Input 2 4 4 2 5" xfId="26360" xr:uid="{00000000-0005-0000-0000-0000AC4E0000}"/>
    <cellStyle name="Input 2 4 4 2 6" xfId="26361" xr:uid="{00000000-0005-0000-0000-0000AD4E0000}"/>
    <cellStyle name="Input 2 4 4 3" xfId="26362" xr:uid="{00000000-0005-0000-0000-0000AE4E0000}"/>
    <cellStyle name="Input 2 4 4 4" xfId="26363" xr:uid="{00000000-0005-0000-0000-0000AF4E0000}"/>
    <cellStyle name="Input 2 4 4 5" xfId="26364" xr:uid="{00000000-0005-0000-0000-0000B04E0000}"/>
    <cellStyle name="Input 2 4 4 6" xfId="26365" xr:uid="{00000000-0005-0000-0000-0000B14E0000}"/>
    <cellStyle name="Input 2 4 4 7" xfId="26366" xr:uid="{00000000-0005-0000-0000-0000B24E0000}"/>
    <cellStyle name="Input 2 4 40" xfId="26367" xr:uid="{00000000-0005-0000-0000-0000B34E0000}"/>
    <cellStyle name="Input 2 4 5" xfId="1495" xr:uid="{00000000-0005-0000-0000-0000B44E0000}"/>
    <cellStyle name="Input 2 4 5 2" xfId="10247" xr:uid="{00000000-0005-0000-0000-0000B54E0000}"/>
    <cellStyle name="Input 2 4 5 2 2" xfId="26368" xr:uid="{00000000-0005-0000-0000-0000B64E0000}"/>
    <cellStyle name="Input 2 4 5 2 3" xfId="26369" xr:uid="{00000000-0005-0000-0000-0000B74E0000}"/>
    <cellStyle name="Input 2 4 5 2 4" xfId="26370" xr:uid="{00000000-0005-0000-0000-0000B84E0000}"/>
    <cellStyle name="Input 2 4 5 2 5" xfId="26371" xr:uid="{00000000-0005-0000-0000-0000B94E0000}"/>
    <cellStyle name="Input 2 4 5 2 6" xfId="26372" xr:uid="{00000000-0005-0000-0000-0000BA4E0000}"/>
    <cellStyle name="Input 2 4 5 3" xfId="26373" xr:uid="{00000000-0005-0000-0000-0000BB4E0000}"/>
    <cellStyle name="Input 2 4 5 4" xfId="26374" xr:uid="{00000000-0005-0000-0000-0000BC4E0000}"/>
    <cellStyle name="Input 2 4 5 5" xfId="26375" xr:uid="{00000000-0005-0000-0000-0000BD4E0000}"/>
    <cellStyle name="Input 2 4 5 6" xfId="26376" xr:uid="{00000000-0005-0000-0000-0000BE4E0000}"/>
    <cellStyle name="Input 2 4 5 7" xfId="26377" xr:uid="{00000000-0005-0000-0000-0000BF4E0000}"/>
    <cellStyle name="Input 2 4 6" xfId="1496" xr:uid="{00000000-0005-0000-0000-0000C04E0000}"/>
    <cellStyle name="Input 2 4 6 2" xfId="10332" xr:uid="{00000000-0005-0000-0000-0000C14E0000}"/>
    <cellStyle name="Input 2 4 6 2 2" xfId="26378" xr:uid="{00000000-0005-0000-0000-0000C24E0000}"/>
    <cellStyle name="Input 2 4 6 2 3" xfId="26379" xr:uid="{00000000-0005-0000-0000-0000C34E0000}"/>
    <cellStyle name="Input 2 4 6 2 4" xfId="26380" xr:uid="{00000000-0005-0000-0000-0000C44E0000}"/>
    <cellStyle name="Input 2 4 6 2 5" xfId="26381" xr:uid="{00000000-0005-0000-0000-0000C54E0000}"/>
    <cellStyle name="Input 2 4 6 2 6" xfId="26382" xr:uid="{00000000-0005-0000-0000-0000C64E0000}"/>
    <cellStyle name="Input 2 4 6 3" xfId="26383" xr:uid="{00000000-0005-0000-0000-0000C74E0000}"/>
    <cellStyle name="Input 2 4 6 4" xfId="26384" xr:uid="{00000000-0005-0000-0000-0000C84E0000}"/>
    <cellStyle name="Input 2 4 6 5" xfId="26385" xr:uid="{00000000-0005-0000-0000-0000C94E0000}"/>
    <cellStyle name="Input 2 4 6 6" xfId="26386" xr:uid="{00000000-0005-0000-0000-0000CA4E0000}"/>
    <cellStyle name="Input 2 4 6 7" xfId="26387" xr:uid="{00000000-0005-0000-0000-0000CB4E0000}"/>
    <cellStyle name="Input 2 4 7" xfId="1497" xr:uid="{00000000-0005-0000-0000-0000CC4E0000}"/>
    <cellStyle name="Input 2 4 7 2" xfId="10419" xr:uid="{00000000-0005-0000-0000-0000CD4E0000}"/>
    <cellStyle name="Input 2 4 7 2 2" xfId="26388" xr:uid="{00000000-0005-0000-0000-0000CE4E0000}"/>
    <cellStyle name="Input 2 4 7 2 3" xfId="26389" xr:uid="{00000000-0005-0000-0000-0000CF4E0000}"/>
    <cellStyle name="Input 2 4 7 2 4" xfId="26390" xr:uid="{00000000-0005-0000-0000-0000D04E0000}"/>
    <cellStyle name="Input 2 4 7 2 5" xfId="26391" xr:uid="{00000000-0005-0000-0000-0000D14E0000}"/>
    <cellStyle name="Input 2 4 7 2 6" xfId="26392" xr:uid="{00000000-0005-0000-0000-0000D24E0000}"/>
    <cellStyle name="Input 2 4 7 3" xfId="26393" xr:uid="{00000000-0005-0000-0000-0000D34E0000}"/>
    <cellStyle name="Input 2 4 7 4" xfId="26394" xr:uid="{00000000-0005-0000-0000-0000D44E0000}"/>
    <cellStyle name="Input 2 4 7 5" xfId="26395" xr:uid="{00000000-0005-0000-0000-0000D54E0000}"/>
    <cellStyle name="Input 2 4 7 6" xfId="26396" xr:uid="{00000000-0005-0000-0000-0000D64E0000}"/>
    <cellStyle name="Input 2 4 7 7" xfId="26397" xr:uid="{00000000-0005-0000-0000-0000D74E0000}"/>
    <cellStyle name="Input 2 4 8" xfId="1498" xr:uid="{00000000-0005-0000-0000-0000D84E0000}"/>
    <cellStyle name="Input 2 4 8 2" xfId="10508" xr:uid="{00000000-0005-0000-0000-0000D94E0000}"/>
    <cellStyle name="Input 2 4 8 2 2" xfId="26398" xr:uid="{00000000-0005-0000-0000-0000DA4E0000}"/>
    <cellStyle name="Input 2 4 8 2 3" xfId="26399" xr:uid="{00000000-0005-0000-0000-0000DB4E0000}"/>
    <cellStyle name="Input 2 4 8 2 4" xfId="26400" xr:uid="{00000000-0005-0000-0000-0000DC4E0000}"/>
    <cellStyle name="Input 2 4 8 2 5" xfId="26401" xr:uid="{00000000-0005-0000-0000-0000DD4E0000}"/>
    <cellStyle name="Input 2 4 8 2 6" xfId="26402" xr:uid="{00000000-0005-0000-0000-0000DE4E0000}"/>
    <cellStyle name="Input 2 4 8 3" xfId="26403" xr:uid="{00000000-0005-0000-0000-0000DF4E0000}"/>
    <cellStyle name="Input 2 4 8 4" xfId="26404" xr:uid="{00000000-0005-0000-0000-0000E04E0000}"/>
    <cellStyle name="Input 2 4 8 5" xfId="26405" xr:uid="{00000000-0005-0000-0000-0000E14E0000}"/>
    <cellStyle name="Input 2 4 8 6" xfId="26406" xr:uid="{00000000-0005-0000-0000-0000E24E0000}"/>
    <cellStyle name="Input 2 4 8 7" xfId="26407" xr:uid="{00000000-0005-0000-0000-0000E34E0000}"/>
    <cellStyle name="Input 2 4 9" xfId="1499" xr:uid="{00000000-0005-0000-0000-0000E44E0000}"/>
    <cellStyle name="Input 2 4 9 2" xfId="10590" xr:uid="{00000000-0005-0000-0000-0000E54E0000}"/>
    <cellStyle name="Input 2 4 9 2 2" xfId="26408" xr:uid="{00000000-0005-0000-0000-0000E64E0000}"/>
    <cellStyle name="Input 2 4 9 2 3" xfId="26409" xr:uid="{00000000-0005-0000-0000-0000E74E0000}"/>
    <cellStyle name="Input 2 4 9 2 4" xfId="26410" xr:uid="{00000000-0005-0000-0000-0000E84E0000}"/>
    <cellStyle name="Input 2 4 9 2 5" xfId="26411" xr:uid="{00000000-0005-0000-0000-0000E94E0000}"/>
    <cellStyle name="Input 2 4 9 2 6" xfId="26412" xr:uid="{00000000-0005-0000-0000-0000EA4E0000}"/>
    <cellStyle name="Input 2 4 9 3" xfId="26413" xr:uid="{00000000-0005-0000-0000-0000EB4E0000}"/>
    <cellStyle name="Input 2 4 9 4" xfId="26414" xr:uid="{00000000-0005-0000-0000-0000EC4E0000}"/>
    <cellStyle name="Input 2 4 9 5" xfId="26415" xr:uid="{00000000-0005-0000-0000-0000ED4E0000}"/>
    <cellStyle name="Input 2 4 9 6" xfId="26416" xr:uid="{00000000-0005-0000-0000-0000EE4E0000}"/>
    <cellStyle name="Input 2 4 9 7" xfId="26417" xr:uid="{00000000-0005-0000-0000-0000EF4E0000}"/>
    <cellStyle name="Input 2 40" xfId="9744" xr:uid="{00000000-0005-0000-0000-0000F04E0000}"/>
    <cellStyle name="Input 2 40 2" xfId="26418" xr:uid="{00000000-0005-0000-0000-0000F14E0000}"/>
    <cellStyle name="Input 2 40 3" xfId="26419" xr:uid="{00000000-0005-0000-0000-0000F24E0000}"/>
    <cellStyle name="Input 2 40 4" xfId="26420" xr:uid="{00000000-0005-0000-0000-0000F34E0000}"/>
    <cellStyle name="Input 2 40 5" xfId="26421" xr:uid="{00000000-0005-0000-0000-0000F44E0000}"/>
    <cellStyle name="Input 2 40 6" xfId="26422" xr:uid="{00000000-0005-0000-0000-0000F54E0000}"/>
    <cellStyle name="Input 2 41" xfId="44152" xr:uid="{00000000-0005-0000-0000-0000F64E0000}"/>
    <cellStyle name="Input 2 5" xfId="1500" xr:uid="{00000000-0005-0000-0000-0000F74E0000}"/>
    <cellStyle name="Input 2 5 10" xfId="1501" xr:uid="{00000000-0005-0000-0000-0000F84E0000}"/>
    <cellStyle name="Input 2 5 10 2" xfId="10671" xr:uid="{00000000-0005-0000-0000-0000F94E0000}"/>
    <cellStyle name="Input 2 5 10 2 2" xfId="26423" xr:uid="{00000000-0005-0000-0000-0000FA4E0000}"/>
    <cellStyle name="Input 2 5 10 2 3" xfId="26424" xr:uid="{00000000-0005-0000-0000-0000FB4E0000}"/>
    <cellStyle name="Input 2 5 10 2 4" xfId="26425" xr:uid="{00000000-0005-0000-0000-0000FC4E0000}"/>
    <cellStyle name="Input 2 5 10 2 5" xfId="26426" xr:uid="{00000000-0005-0000-0000-0000FD4E0000}"/>
    <cellStyle name="Input 2 5 10 2 6" xfId="26427" xr:uid="{00000000-0005-0000-0000-0000FE4E0000}"/>
    <cellStyle name="Input 2 5 10 3" xfId="26428" xr:uid="{00000000-0005-0000-0000-0000FF4E0000}"/>
    <cellStyle name="Input 2 5 10 4" xfId="26429" xr:uid="{00000000-0005-0000-0000-0000004F0000}"/>
    <cellStyle name="Input 2 5 10 5" xfId="26430" xr:uid="{00000000-0005-0000-0000-0000014F0000}"/>
    <cellStyle name="Input 2 5 10 6" xfId="26431" xr:uid="{00000000-0005-0000-0000-0000024F0000}"/>
    <cellStyle name="Input 2 5 10 7" xfId="26432" xr:uid="{00000000-0005-0000-0000-0000034F0000}"/>
    <cellStyle name="Input 2 5 11" xfId="1502" xr:uid="{00000000-0005-0000-0000-0000044F0000}"/>
    <cellStyle name="Input 2 5 11 2" xfId="10762" xr:uid="{00000000-0005-0000-0000-0000054F0000}"/>
    <cellStyle name="Input 2 5 11 2 2" xfId="26433" xr:uid="{00000000-0005-0000-0000-0000064F0000}"/>
    <cellStyle name="Input 2 5 11 2 3" xfId="26434" xr:uid="{00000000-0005-0000-0000-0000074F0000}"/>
    <cellStyle name="Input 2 5 11 2 4" xfId="26435" xr:uid="{00000000-0005-0000-0000-0000084F0000}"/>
    <cellStyle name="Input 2 5 11 2 5" xfId="26436" xr:uid="{00000000-0005-0000-0000-0000094F0000}"/>
    <cellStyle name="Input 2 5 11 2 6" xfId="26437" xr:uid="{00000000-0005-0000-0000-00000A4F0000}"/>
    <cellStyle name="Input 2 5 11 3" xfId="26438" xr:uid="{00000000-0005-0000-0000-00000B4F0000}"/>
    <cellStyle name="Input 2 5 11 4" xfId="26439" xr:uid="{00000000-0005-0000-0000-00000C4F0000}"/>
    <cellStyle name="Input 2 5 11 5" xfId="26440" xr:uid="{00000000-0005-0000-0000-00000D4F0000}"/>
    <cellStyle name="Input 2 5 11 6" xfId="26441" xr:uid="{00000000-0005-0000-0000-00000E4F0000}"/>
    <cellStyle name="Input 2 5 11 7" xfId="26442" xr:uid="{00000000-0005-0000-0000-00000F4F0000}"/>
    <cellStyle name="Input 2 5 12" xfId="1503" xr:uid="{00000000-0005-0000-0000-0000104F0000}"/>
    <cellStyle name="Input 2 5 12 2" xfId="10849" xr:uid="{00000000-0005-0000-0000-0000114F0000}"/>
    <cellStyle name="Input 2 5 12 2 2" xfId="26443" xr:uid="{00000000-0005-0000-0000-0000124F0000}"/>
    <cellStyle name="Input 2 5 12 2 3" xfId="26444" xr:uid="{00000000-0005-0000-0000-0000134F0000}"/>
    <cellStyle name="Input 2 5 12 2 4" xfId="26445" xr:uid="{00000000-0005-0000-0000-0000144F0000}"/>
    <cellStyle name="Input 2 5 12 2 5" xfId="26446" xr:uid="{00000000-0005-0000-0000-0000154F0000}"/>
    <cellStyle name="Input 2 5 12 2 6" xfId="26447" xr:uid="{00000000-0005-0000-0000-0000164F0000}"/>
    <cellStyle name="Input 2 5 12 3" xfId="26448" xr:uid="{00000000-0005-0000-0000-0000174F0000}"/>
    <cellStyle name="Input 2 5 12 4" xfId="26449" xr:uid="{00000000-0005-0000-0000-0000184F0000}"/>
    <cellStyle name="Input 2 5 12 5" xfId="26450" xr:uid="{00000000-0005-0000-0000-0000194F0000}"/>
    <cellStyle name="Input 2 5 12 6" xfId="26451" xr:uid="{00000000-0005-0000-0000-00001A4F0000}"/>
    <cellStyle name="Input 2 5 12 7" xfId="26452" xr:uid="{00000000-0005-0000-0000-00001B4F0000}"/>
    <cellStyle name="Input 2 5 13" xfId="1504" xr:uid="{00000000-0005-0000-0000-00001C4F0000}"/>
    <cellStyle name="Input 2 5 13 2" xfId="10938" xr:uid="{00000000-0005-0000-0000-00001D4F0000}"/>
    <cellStyle name="Input 2 5 13 2 2" xfId="26453" xr:uid="{00000000-0005-0000-0000-00001E4F0000}"/>
    <cellStyle name="Input 2 5 13 2 3" xfId="26454" xr:uid="{00000000-0005-0000-0000-00001F4F0000}"/>
    <cellStyle name="Input 2 5 13 2 4" xfId="26455" xr:uid="{00000000-0005-0000-0000-0000204F0000}"/>
    <cellStyle name="Input 2 5 13 2 5" xfId="26456" xr:uid="{00000000-0005-0000-0000-0000214F0000}"/>
    <cellStyle name="Input 2 5 13 2 6" xfId="26457" xr:uid="{00000000-0005-0000-0000-0000224F0000}"/>
    <cellStyle name="Input 2 5 13 3" xfId="26458" xr:uid="{00000000-0005-0000-0000-0000234F0000}"/>
    <cellStyle name="Input 2 5 13 4" xfId="26459" xr:uid="{00000000-0005-0000-0000-0000244F0000}"/>
    <cellStyle name="Input 2 5 13 5" xfId="26460" xr:uid="{00000000-0005-0000-0000-0000254F0000}"/>
    <cellStyle name="Input 2 5 13 6" xfId="26461" xr:uid="{00000000-0005-0000-0000-0000264F0000}"/>
    <cellStyle name="Input 2 5 13 7" xfId="26462" xr:uid="{00000000-0005-0000-0000-0000274F0000}"/>
    <cellStyle name="Input 2 5 14" xfId="1505" xr:uid="{00000000-0005-0000-0000-0000284F0000}"/>
    <cellStyle name="Input 2 5 14 2" xfId="11030" xr:uid="{00000000-0005-0000-0000-0000294F0000}"/>
    <cellStyle name="Input 2 5 14 2 2" xfId="26463" xr:uid="{00000000-0005-0000-0000-00002A4F0000}"/>
    <cellStyle name="Input 2 5 14 2 3" xfId="26464" xr:uid="{00000000-0005-0000-0000-00002B4F0000}"/>
    <cellStyle name="Input 2 5 14 2 4" xfId="26465" xr:uid="{00000000-0005-0000-0000-00002C4F0000}"/>
    <cellStyle name="Input 2 5 14 2 5" xfId="26466" xr:uid="{00000000-0005-0000-0000-00002D4F0000}"/>
    <cellStyle name="Input 2 5 14 2 6" xfId="26467" xr:uid="{00000000-0005-0000-0000-00002E4F0000}"/>
    <cellStyle name="Input 2 5 14 3" xfId="26468" xr:uid="{00000000-0005-0000-0000-00002F4F0000}"/>
    <cellStyle name="Input 2 5 14 4" xfId="26469" xr:uid="{00000000-0005-0000-0000-0000304F0000}"/>
    <cellStyle name="Input 2 5 14 5" xfId="26470" xr:uid="{00000000-0005-0000-0000-0000314F0000}"/>
    <cellStyle name="Input 2 5 14 6" xfId="26471" xr:uid="{00000000-0005-0000-0000-0000324F0000}"/>
    <cellStyle name="Input 2 5 14 7" xfId="26472" xr:uid="{00000000-0005-0000-0000-0000334F0000}"/>
    <cellStyle name="Input 2 5 15" xfId="1506" xr:uid="{00000000-0005-0000-0000-0000344F0000}"/>
    <cellStyle name="Input 2 5 15 2" xfId="11113" xr:uid="{00000000-0005-0000-0000-0000354F0000}"/>
    <cellStyle name="Input 2 5 15 2 2" xfId="26473" xr:uid="{00000000-0005-0000-0000-0000364F0000}"/>
    <cellStyle name="Input 2 5 15 2 3" xfId="26474" xr:uid="{00000000-0005-0000-0000-0000374F0000}"/>
    <cellStyle name="Input 2 5 15 2 4" xfId="26475" xr:uid="{00000000-0005-0000-0000-0000384F0000}"/>
    <cellStyle name="Input 2 5 15 2 5" xfId="26476" xr:uid="{00000000-0005-0000-0000-0000394F0000}"/>
    <cellStyle name="Input 2 5 15 2 6" xfId="26477" xr:uid="{00000000-0005-0000-0000-00003A4F0000}"/>
    <cellStyle name="Input 2 5 15 3" xfId="26478" xr:uid="{00000000-0005-0000-0000-00003B4F0000}"/>
    <cellStyle name="Input 2 5 15 4" xfId="26479" xr:uid="{00000000-0005-0000-0000-00003C4F0000}"/>
    <cellStyle name="Input 2 5 15 5" xfId="26480" xr:uid="{00000000-0005-0000-0000-00003D4F0000}"/>
    <cellStyle name="Input 2 5 15 6" xfId="26481" xr:uid="{00000000-0005-0000-0000-00003E4F0000}"/>
    <cellStyle name="Input 2 5 15 7" xfId="26482" xr:uid="{00000000-0005-0000-0000-00003F4F0000}"/>
    <cellStyle name="Input 2 5 16" xfId="1507" xr:uid="{00000000-0005-0000-0000-0000404F0000}"/>
    <cellStyle name="Input 2 5 16 2" xfId="11202" xr:uid="{00000000-0005-0000-0000-0000414F0000}"/>
    <cellStyle name="Input 2 5 16 2 2" xfId="26483" xr:uid="{00000000-0005-0000-0000-0000424F0000}"/>
    <cellStyle name="Input 2 5 16 2 3" xfId="26484" xr:uid="{00000000-0005-0000-0000-0000434F0000}"/>
    <cellStyle name="Input 2 5 16 2 4" xfId="26485" xr:uid="{00000000-0005-0000-0000-0000444F0000}"/>
    <cellStyle name="Input 2 5 16 2 5" xfId="26486" xr:uid="{00000000-0005-0000-0000-0000454F0000}"/>
    <cellStyle name="Input 2 5 16 2 6" xfId="26487" xr:uid="{00000000-0005-0000-0000-0000464F0000}"/>
    <cellStyle name="Input 2 5 16 3" xfId="26488" xr:uid="{00000000-0005-0000-0000-0000474F0000}"/>
    <cellStyle name="Input 2 5 16 4" xfId="26489" xr:uid="{00000000-0005-0000-0000-0000484F0000}"/>
    <cellStyle name="Input 2 5 16 5" xfId="26490" xr:uid="{00000000-0005-0000-0000-0000494F0000}"/>
    <cellStyle name="Input 2 5 16 6" xfId="26491" xr:uid="{00000000-0005-0000-0000-00004A4F0000}"/>
    <cellStyle name="Input 2 5 16 7" xfId="26492" xr:uid="{00000000-0005-0000-0000-00004B4F0000}"/>
    <cellStyle name="Input 2 5 17" xfId="1508" xr:uid="{00000000-0005-0000-0000-00004C4F0000}"/>
    <cellStyle name="Input 2 5 17 2" xfId="11288" xr:uid="{00000000-0005-0000-0000-00004D4F0000}"/>
    <cellStyle name="Input 2 5 17 2 2" xfId="26493" xr:uid="{00000000-0005-0000-0000-00004E4F0000}"/>
    <cellStyle name="Input 2 5 17 2 3" xfId="26494" xr:uid="{00000000-0005-0000-0000-00004F4F0000}"/>
    <cellStyle name="Input 2 5 17 2 4" xfId="26495" xr:uid="{00000000-0005-0000-0000-0000504F0000}"/>
    <cellStyle name="Input 2 5 17 2 5" xfId="26496" xr:uid="{00000000-0005-0000-0000-0000514F0000}"/>
    <cellStyle name="Input 2 5 17 2 6" xfId="26497" xr:uid="{00000000-0005-0000-0000-0000524F0000}"/>
    <cellStyle name="Input 2 5 17 3" xfId="26498" xr:uid="{00000000-0005-0000-0000-0000534F0000}"/>
    <cellStyle name="Input 2 5 17 4" xfId="26499" xr:uid="{00000000-0005-0000-0000-0000544F0000}"/>
    <cellStyle name="Input 2 5 17 5" xfId="26500" xr:uid="{00000000-0005-0000-0000-0000554F0000}"/>
    <cellStyle name="Input 2 5 17 6" xfId="26501" xr:uid="{00000000-0005-0000-0000-0000564F0000}"/>
    <cellStyle name="Input 2 5 17 7" xfId="26502" xr:uid="{00000000-0005-0000-0000-0000574F0000}"/>
    <cellStyle name="Input 2 5 18" xfId="1509" xr:uid="{00000000-0005-0000-0000-0000584F0000}"/>
    <cellStyle name="Input 2 5 18 2" xfId="11375" xr:uid="{00000000-0005-0000-0000-0000594F0000}"/>
    <cellStyle name="Input 2 5 18 2 2" xfId="26503" xr:uid="{00000000-0005-0000-0000-00005A4F0000}"/>
    <cellStyle name="Input 2 5 18 2 3" xfId="26504" xr:uid="{00000000-0005-0000-0000-00005B4F0000}"/>
    <cellStyle name="Input 2 5 18 2 4" xfId="26505" xr:uid="{00000000-0005-0000-0000-00005C4F0000}"/>
    <cellStyle name="Input 2 5 18 2 5" xfId="26506" xr:uid="{00000000-0005-0000-0000-00005D4F0000}"/>
    <cellStyle name="Input 2 5 18 2 6" xfId="26507" xr:uid="{00000000-0005-0000-0000-00005E4F0000}"/>
    <cellStyle name="Input 2 5 18 3" xfId="26508" xr:uid="{00000000-0005-0000-0000-00005F4F0000}"/>
    <cellStyle name="Input 2 5 18 4" xfId="26509" xr:uid="{00000000-0005-0000-0000-0000604F0000}"/>
    <cellStyle name="Input 2 5 18 5" xfId="26510" xr:uid="{00000000-0005-0000-0000-0000614F0000}"/>
    <cellStyle name="Input 2 5 18 6" xfId="26511" xr:uid="{00000000-0005-0000-0000-0000624F0000}"/>
    <cellStyle name="Input 2 5 18 7" xfId="26512" xr:uid="{00000000-0005-0000-0000-0000634F0000}"/>
    <cellStyle name="Input 2 5 19" xfId="1510" xr:uid="{00000000-0005-0000-0000-0000644F0000}"/>
    <cellStyle name="Input 2 5 19 2" xfId="11462" xr:uid="{00000000-0005-0000-0000-0000654F0000}"/>
    <cellStyle name="Input 2 5 19 2 2" xfId="26513" xr:uid="{00000000-0005-0000-0000-0000664F0000}"/>
    <cellStyle name="Input 2 5 19 2 3" xfId="26514" xr:uid="{00000000-0005-0000-0000-0000674F0000}"/>
    <cellStyle name="Input 2 5 19 2 4" xfId="26515" xr:uid="{00000000-0005-0000-0000-0000684F0000}"/>
    <cellStyle name="Input 2 5 19 2 5" xfId="26516" xr:uid="{00000000-0005-0000-0000-0000694F0000}"/>
    <cellStyle name="Input 2 5 19 2 6" xfId="26517" xr:uid="{00000000-0005-0000-0000-00006A4F0000}"/>
    <cellStyle name="Input 2 5 19 3" xfId="26518" xr:uid="{00000000-0005-0000-0000-00006B4F0000}"/>
    <cellStyle name="Input 2 5 19 4" xfId="26519" xr:uid="{00000000-0005-0000-0000-00006C4F0000}"/>
    <cellStyle name="Input 2 5 19 5" xfId="26520" xr:uid="{00000000-0005-0000-0000-00006D4F0000}"/>
    <cellStyle name="Input 2 5 19 6" xfId="26521" xr:uid="{00000000-0005-0000-0000-00006E4F0000}"/>
    <cellStyle name="Input 2 5 19 7" xfId="26522" xr:uid="{00000000-0005-0000-0000-00006F4F0000}"/>
    <cellStyle name="Input 2 5 2" xfId="1511" xr:uid="{00000000-0005-0000-0000-0000704F0000}"/>
    <cellStyle name="Input 2 5 2 2" xfId="9968" xr:uid="{00000000-0005-0000-0000-0000714F0000}"/>
    <cellStyle name="Input 2 5 2 2 2" xfId="26523" xr:uid="{00000000-0005-0000-0000-0000724F0000}"/>
    <cellStyle name="Input 2 5 2 2 3" xfId="26524" xr:uid="{00000000-0005-0000-0000-0000734F0000}"/>
    <cellStyle name="Input 2 5 2 2 4" xfId="26525" xr:uid="{00000000-0005-0000-0000-0000744F0000}"/>
    <cellStyle name="Input 2 5 2 2 5" xfId="26526" xr:uid="{00000000-0005-0000-0000-0000754F0000}"/>
    <cellStyle name="Input 2 5 2 2 6" xfId="26527" xr:uid="{00000000-0005-0000-0000-0000764F0000}"/>
    <cellStyle name="Input 2 5 2 3" xfId="26528" xr:uid="{00000000-0005-0000-0000-0000774F0000}"/>
    <cellStyle name="Input 2 5 2 4" xfId="26529" xr:uid="{00000000-0005-0000-0000-0000784F0000}"/>
    <cellStyle name="Input 2 5 2 5" xfId="26530" xr:uid="{00000000-0005-0000-0000-0000794F0000}"/>
    <cellStyle name="Input 2 5 2 6" xfId="26531" xr:uid="{00000000-0005-0000-0000-00007A4F0000}"/>
    <cellStyle name="Input 2 5 2 7" xfId="26532" xr:uid="{00000000-0005-0000-0000-00007B4F0000}"/>
    <cellStyle name="Input 2 5 20" xfId="1512" xr:uid="{00000000-0005-0000-0000-00007C4F0000}"/>
    <cellStyle name="Input 2 5 20 2" xfId="11550" xr:uid="{00000000-0005-0000-0000-00007D4F0000}"/>
    <cellStyle name="Input 2 5 20 2 2" xfId="26533" xr:uid="{00000000-0005-0000-0000-00007E4F0000}"/>
    <cellStyle name="Input 2 5 20 2 3" xfId="26534" xr:uid="{00000000-0005-0000-0000-00007F4F0000}"/>
    <cellStyle name="Input 2 5 20 2 4" xfId="26535" xr:uid="{00000000-0005-0000-0000-0000804F0000}"/>
    <cellStyle name="Input 2 5 20 2 5" xfId="26536" xr:uid="{00000000-0005-0000-0000-0000814F0000}"/>
    <cellStyle name="Input 2 5 20 2 6" xfId="26537" xr:uid="{00000000-0005-0000-0000-0000824F0000}"/>
    <cellStyle name="Input 2 5 20 3" xfId="26538" xr:uid="{00000000-0005-0000-0000-0000834F0000}"/>
    <cellStyle name="Input 2 5 20 4" xfId="26539" xr:uid="{00000000-0005-0000-0000-0000844F0000}"/>
    <cellStyle name="Input 2 5 20 5" xfId="26540" xr:uid="{00000000-0005-0000-0000-0000854F0000}"/>
    <cellStyle name="Input 2 5 20 6" xfId="26541" xr:uid="{00000000-0005-0000-0000-0000864F0000}"/>
    <cellStyle name="Input 2 5 20 7" xfId="26542" xr:uid="{00000000-0005-0000-0000-0000874F0000}"/>
    <cellStyle name="Input 2 5 21" xfId="1513" xr:uid="{00000000-0005-0000-0000-0000884F0000}"/>
    <cellStyle name="Input 2 5 21 2" xfId="11636" xr:uid="{00000000-0005-0000-0000-0000894F0000}"/>
    <cellStyle name="Input 2 5 21 2 2" xfId="26543" xr:uid="{00000000-0005-0000-0000-00008A4F0000}"/>
    <cellStyle name="Input 2 5 21 2 3" xfId="26544" xr:uid="{00000000-0005-0000-0000-00008B4F0000}"/>
    <cellStyle name="Input 2 5 21 2 4" xfId="26545" xr:uid="{00000000-0005-0000-0000-00008C4F0000}"/>
    <cellStyle name="Input 2 5 21 2 5" xfId="26546" xr:uid="{00000000-0005-0000-0000-00008D4F0000}"/>
    <cellStyle name="Input 2 5 21 2 6" xfId="26547" xr:uid="{00000000-0005-0000-0000-00008E4F0000}"/>
    <cellStyle name="Input 2 5 21 3" xfId="26548" xr:uid="{00000000-0005-0000-0000-00008F4F0000}"/>
    <cellStyle name="Input 2 5 21 4" xfId="26549" xr:uid="{00000000-0005-0000-0000-0000904F0000}"/>
    <cellStyle name="Input 2 5 21 5" xfId="26550" xr:uid="{00000000-0005-0000-0000-0000914F0000}"/>
    <cellStyle name="Input 2 5 21 6" xfId="26551" xr:uid="{00000000-0005-0000-0000-0000924F0000}"/>
    <cellStyle name="Input 2 5 21 7" xfId="26552" xr:uid="{00000000-0005-0000-0000-0000934F0000}"/>
    <cellStyle name="Input 2 5 22" xfId="1514" xr:uid="{00000000-0005-0000-0000-0000944F0000}"/>
    <cellStyle name="Input 2 5 22 2" xfId="11719" xr:uid="{00000000-0005-0000-0000-0000954F0000}"/>
    <cellStyle name="Input 2 5 22 2 2" xfId="26553" xr:uid="{00000000-0005-0000-0000-0000964F0000}"/>
    <cellStyle name="Input 2 5 22 2 3" xfId="26554" xr:uid="{00000000-0005-0000-0000-0000974F0000}"/>
    <cellStyle name="Input 2 5 22 2 4" xfId="26555" xr:uid="{00000000-0005-0000-0000-0000984F0000}"/>
    <cellStyle name="Input 2 5 22 2 5" xfId="26556" xr:uid="{00000000-0005-0000-0000-0000994F0000}"/>
    <cellStyle name="Input 2 5 22 2 6" xfId="26557" xr:uid="{00000000-0005-0000-0000-00009A4F0000}"/>
    <cellStyle name="Input 2 5 22 3" xfId="26558" xr:uid="{00000000-0005-0000-0000-00009B4F0000}"/>
    <cellStyle name="Input 2 5 22 4" xfId="26559" xr:uid="{00000000-0005-0000-0000-00009C4F0000}"/>
    <cellStyle name="Input 2 5 22 5" xfId="26560" xr:uid="{00000000-0005-0000-0000-00009D4F0000}"/>
    <cellStyle name="Input 2 5 22 6" xfId="26561" xr:uid="{00000000-0005-0000-0000-00009E4F0000}"/>
    <cellStyle name="Input 2 5 22 7" xfId="26562" xr:uid="{00000000-0005-0000-0000-00009F4F0000}"/>
    <cellStyle name="Input 2 5 23" xfId="1515" xr:uid="{00000000-0005-0000-0000-0000A04F0000}"/>
    <cellStyle name="Input 2 5 23 2" xfId="11801" xr:uid="{00000000-0005-0000-0000-0000A14F0000}"/>
    <cellStyle name="Input 2 5 23 2 2" xfId="26563" xr:uid="{00000000-0005-0000-0000-0000A24F0000}"/>
    <cellStyle name="Input 2 5 23 2 3" xfId="26564" xr:uid="{00000000-0005-0000-0000-0000A34F0000}"/>
    <cellStyle name="Input 2 5 23 2 4" xfId="26565" xr:uid="{00000000-0005-0000-0000-0000A44F0000}"/>
    <cellStyle name="Input 2 5 23 2 5" xfId="26566" xr:uid="{00000000-0005-0000-0000-0000A54F0000}"/>
    <cellStyle name="Input 2 5 23 2 6" xfId="26567" xr:uid="{00000000-0005-0000-0000-0000A64F0000}"/>
    <cellStyle name="Input 2 5 23 3" xfId="26568" xr:uid="{00000000-0005-0000-0000-0000A74F0000}"/>
    <cellStyle name="Input 2 5 23 4" xfId="26569" xr:uid="{00000000-0005-0000-0000-0000A84F0000}"/>
    <cellStyle name="Input 2 5 23 5" xfId="26570" xr:uid="{00000000-0005-0000-0000-0000A94F0000}"/>
    <cellStyle name="Input 2 5 23 6" xfId="26571" xr:uid="{00000000-0005-0000-0000-0000AA4F0000}"/>
    <cellStyle name="Input 2 5 23 7" xfId="26572" xr:uid="{00000000-0005-0000-0000-0000AB4F0000}"/>
    <cellStyle name="Input 2 5 24" xfId="1516" xr:uid="{00000000-0005-0000-0000-0000AC4F0000}"/>
    <cellStyle name="Input 2 5 24 2" xfId="11885" xr:uid="{00000000-0005-0000-0000-0000AD4F0000}"/>
    <cellStyle name="Input 2 5 24 2 2" xfId="26573" xr:uid="{00000000-0005-0000-0000-0000AE4F0000}"/>
    <cellStyle name="Input 2 5 24 2 3" xfId="26574" xr:uid="{00000000-0005-0000-0000-0000AF4F0000}"/>
    <cellStyle name="Input 2 5 24 2 4" xfId="26575" xr:uid="{00000000-0005-0000-0000-0000B04F0000}"/>
    <cellStyle name="Input 2 5 24 2 5" xfId="26576" xr:uid="{00000000-0005-0000-0000-0000B14F0000}"/>
    <cellStyle name="Input 2 5 24 2 6" xfId="26577" xr:uid="{00000000-0005-0000-0000-0000B24F0000}"/>
    <cellStyle name="Input 2 5 24 3" xfId="26578" xr:uid="{00000000-0005-0000-0000-0000B34F0000}"/>
    <cellStyle name="Input 2 5 24 4" xfId="26579" xr:uid="{00000000-0005-0000-0000-0000B44F0000}"/>
    <cellStyle name="Input 2 5 24 5" xfId="26580" xr:uid="{00000000-0005-0000-0000-0000B54F0000}"/>
    <cellStyle name="Input 2 5 24 6" xfId="26581" xr:uid="{00000000-0005-0000-0000-0000B64F0000}"/>
    <cellStyle name="Input 2 5 24 7" xfId="26582" xr:uid="{00000000-0005-0000-0000-0000B74F0000}"/>
    <cellStyle name="Input 2 5 25" xfId="1517" xr:uid="{00000000-0005-0000-0000-0000B84F0000}"/>
    <cellStyle name="Input 2 5 25 2" xfId="11969" xr:uid="{00000000-0005-0000-0000-0000B94F0000}"/>
    <cellStyle name="Input 2 5 25 2 2" xfId="26583" xr:uid="{00000000-0005-0000-0000-0000BA4F0000}"/>
    <cellStyle name="Input 2 5 25 2 3" xfId="26584" xr:uid="{00000000-0005-0000-0000-0000BB4F0000}"/>
    <cellStyle name="Input 2 5 25 2 4" xfId="26585" xr:uid="{00000000-0005-0000-0000-0000BC4F0000}"/>
    <cellStyle name="Input 2 5 25 2 5" xfId="26586" xr:uid="{00000000-0005-0000-0000-0000BD4F0000}"/>
    <cellStyle name="Input 2 5 25 2 6" xfId="26587" xr:uid="{00000000-0005-0000-0000-0000BE4F0000}"/>
    <cellStyle name="Input 2 5 25 3" xfId="26588" xr:uid="{00000000-0005-0000-0000-0000BF4F0000}"/>
    <cellStyle name="Input 2 5 25 4" xfId="26589" xr:uid="{00000000-0005-0000-0000-0000C04F0000}"/>
    <cellStyle name="Input 2 5 25 5" xfId="26590" xr:uid="{00000000-0005-0000-0000-0000C14F0000}"/>
    <cellStyle name="Input 2 5 25 6" xfId="26591" xr:uid="{00000000-0005-0000-0000-0000C24F0000}"/>
    <cellStyle name="Input 2 5 25 7" xfId="26592" xr:uid="{00000000-0005-0000-0000-0000C34F0000}"/>
    <cellStyle name="Input 2 5 26" xfId="1518" xr:uid="{00000000-0005-0000-0000-0000C44F0000}"/>
    <cellStyle name="Input 2 5 26 2" xfId="12052" xr:uid="{00000000-0005-0000-0000-0000C54F0000}"/>
    <cellStyle name="Input 2 5 26 2 2" xfId="26593" xr:uid="{00000000-0005-0000-0000-0000C64F0000}"/>
    <cellStyle name="Input 2 5 26 2 3" xfId="26594" xr:uid="{00000000-0005-0000-0000-0000C74F0000}"/>
    <cellStyle name="Input 2 5 26 2 4" xfId="26595" xr:uid="{00000000-0005-0000-0000-0000C84F0000}"/>
    <cellStyle name="Input 2 5 26 2 5" xfId="26596" xr:uid="{00000000-0005-0000-0000-0000C94F0000}"/>
    <cellStyle name="Input 2 5 26 2 6" xfId="26597" xr:uid="{00000000-0005-0000-0000-0000CA4F0000}"/>
    <cellStyle name="Input 2 5 26 3" xfId="26598" xr:uid="{00000000-0005-0000-0000-0000CB4F0000}"/>
    <cellStyle name="Input 2 5 26 4" xfId="26599" xr:uid="{00000000-0005-0000-0000-0000CC4F0000}"/>
    <cellStyle name="Input 2 5 26 5" xfId="26600" xr:uid="{00000000-0005-0000-0000-0000CD4F0000}"/>
    <cellStyle name="Input 2 5 26 6" xfId="26601" xr:uid="{00000000-0005-0000-0000-0000CE4F0000}"/>
    <cellStyle name="Input 2 5 26 7" xfId="26602" xr:uid="{00000000-0005-0000-0000-0000CF4F0000}"/>
    <cellStyle name="Input 2 5 27" xfId="1519" xr:uid="{00000000-0005-0000-0000-0000D04F0000}"/>
    <cellStyle name="Input 2 5 27 2" xfId="12135" xr:uid="{00000000-0005-0000-0000-0000D14F0000}"/>
    <cellStyle name="Input 2 5 27 2 2" xfId="26603" xr:uid="{00000000-0005-0000-0000-0000D24F0000}"/>
    <cellStyle name="Input 2 5 27 2 3" xfId="26604" xr:uid="{00000000-0005-0000-0000-0000D34F0000}"/>
    <cellStyle name="Input 2 5 27 2 4" xfId="26605" xr:uid="{00000000-0005-0000-0000-0000D44F0000}"/>
    <cellStyle name="Input 2 5 27 2 5" xfId="26606" xr:uid="{00000000-0005-0000-0000-0000D54F0000}"/>
    <cellStyle name="Input 2 5 27 2 6" xfId="26607" xr:uid="{00000000-0005-0000-0000-0000D64F0000}"/>
    <cellStyle name="Input 2 5 27 3" xfId="26608" xr:uid="{00000000-0005-0000-0000-0000D74F0000}"/>
    <cellStyle name="Input 2 5 27 4" xfId="26609" xr:uid="{00000000-0005-0000-0000-0000D84F0000}"/>
    <cellStyle name="Input 2 5 27 5" xfId="26610" xr:uid="{00000000-0005-0000-0000-0000D94F0000}"/>
    <cellStyle name="Input 2 5 27 6" xfId="26611" xr:uid="{00000000-0005-0000-0000-0000DA4F0000}"/>
    <cellStyle name="Input 2 5 27 7" xfId="26612" xr:uid="{00000000-0005-0000-0000-0000DB4F0000}"/>
    <cellStyle name="Input 2 5 28" xfId="1520" xr:uid="{00000000-0005-0000-0000-0000DC4F0000}"/>
    <cellStyle name="Input 2 5 28 2" xfId="12214" xr:uid="{00000000-0005-0000-0000-0000DD4F0000}"/>
    <cellStyle name="Input 2 5 28 2 2" xfId="26613" xr:uid="{00000000-0005-0000-0000-0000DE4F0000}"/>
    <cellStyle name="Input 2 5 28 2 3" xfId="26614" xr:uid="{00000000-0005-0000-0000-0000DF4F0000}"/>
    <cellStyle name="Input 2 5 28 2 4" xfId="26615" xr:uid="{00000000-0005-0000-0000-0000E04F0000}"/>
    <cellStyle name="Input 2 5 28 2 5" xfId="26616" xr:uid="{00000000-0005-0000-0000-0000E14F0000}"/>
    <cellStyle name="Input 2 5 28 2 6" xfId="26617" xr:uid="{00000000-0005-0000-0000-0000E24F0000}"/>
    <cellStyle name="Input 2 5 28 3" xfId="26618" xr:uid="{00000000-0005-0000-0000-0000E34F0000}"/>
    <cellStyle name="Input 2 5 28 4" xfId="26619" xr:uid="{00000000-0005-0000-0000-0000E44F0000}"/>
    <cellStyle name="Input 2 5 28 5" xfId="26620" xr:uid="{00000000-0005-0000-0000-0000E54F0000}"/>
    <cellStyle name="Input 2 5 28 6" xfId="26621" xr:uid="{00000000-0005-0000-0000-0000E64F0000}"/>
    <cellStyle name="Input 2 5 28 7" xfId="26622" xr:uid="{00000000-0005-0000-0000-0000E74F0000}"/>
    <cellStyle name="Input 2 5 29" xfId="1521" xr:uid="{00000000-0005-0000-0000-0000E84F0000}"/>
    <cellStyle name="Input 2 5 29 2" xfId="12293" xr:uid="{00000000-0005-0000-0000-0000E94F0000}"/>
    <cellStyle name="Input 2 5 29 2 2" xfId="26623" xr:uid="{00000000-0005-0000-0000-0000EA4F0000}"/>
    <cellStyle name="Input 2 5 29 2 3" xfId="26624" xr:uid="{00000000-0005-0000-0000-0000EB4F0000}"/>
    <cellStyle name="Input 2 5 29 2 4" xfId="26625" xr:uid="{00000000-0005-0000-0000-0000EC4F0000}"/>
    <cellStyle name="Input 2 5 29 2 5" xfId="26626" xr:uid="{00000000-0005-0000-0000-0000ED4F0000}"/>
    <cellStyle name="Input 2 5 29 2 6" xfId="26627" xr:uid="{00000000-0005-0000-0000-0000EE4F0000}"/>
    <cellStyle name="Input 2 5 29 3" xfId="26628" xr:uid="{00000000-0005-0000-0000-0000EF4F0000}"/>
    <cellStyle name="Input 2 5 29 4" xfId="26629" xr:uid="{00000000-0005-0000-0000-0000F04F0000}"/>
    <cellStyle name="Input 2 5 29 5" xfId="26630" xr:uid="{00000000-0005-0000-0000-0000F14F0000}"/>
    <cellStyle name="Input 2 5 29 6" xfId="26631" xr:uid="{00000000-0005-0000-0000-0000F24F0000}"/>
    <cellStyle name="Input 2 5 29 7" xfId="26632" xr:uid="{00000000-0005-0000-0000-0000F34F0000}"/>
    <cellStyle name="Input 2 5 3" xfId="1522" xr:uid="{00000000-0005-0000-0000-0000F44F0000}"/>
    <cellStyle name="Input 2 5 3 2" xfId="10059" xr:uid="{00000000-0005-0000-0000-0000F54F0000}"/>
    <cellStyle name="Input 2 5 3 2 2" xfId="26633" xr:uid="{00000000-0005-0000-0000-0000F64F0000}"/>
    <cellStyle name="Input 2 5 3 2 3" xfId="26634" xr:uid="{00000000-0005-0000-0000-0000F74F0000}"/>
    <cellStyle name="Input 2 5 3 2 4" xfId="26635" xr:uid="{00000000-0005-0000-0000-0000F84F0000}"/>
    <cellStyle name="Input 2 5 3 2 5" xfId="26636" xr:uid="{00000000-0005-0000-0000-0000F94F0000}"/>
    <cellStyle name="Input 2 5 3 2 6" xfId="26637" xr:uid="{00000000-0005-0000-0000-0000FA4F0000}"/>
    <cellStyle name="Input 2 5 3 3" xfId="26638" xr:uid="{00000000-0005-0000-0000-0000FB4F0000}"/>
    <cellStyle name="Input 2 5 3 4" xfId="26639" xr:uid="{00000000-0005-0000-0000-0000FC4F0000}"/>
    <cellStyle name="Input 2 5 3 5" xfId="26640" xr:uid="{00000000-0005-0000-0000-0000FD4F0000}"/>
    <cellStyle name="Input 2 5 3 6" xfId="26641" xr:uid="{00000000-0005-0000-0000-0000FE4F0000}"/>
    <cellStyle name="Input 2 5 3 7" xfId="26642" xr:uid="{00000000-0005-0000-0000-0000FF4F0000}"/>
    <cellStyle name="Input 2 5 30" xfId="1523" xr:uid="{00000000-0005-0000-0000-000000500000}"/>
    <cellStyle name="Input 2 5 30 2" xfId="12372" xr:uid="{00000000-0005-0000-0000-000001500000}"/>
    <cellStyle name="Input 2 5 30 2 2" xfId="26643" xr:uid="{00000000-0005-0000-0000-000002500000}"/>
    <cellStyle name="Input 2 5 30 2 3" xfId="26644" xr:uid="{00000000-0005-0000-0000-000003500000}"/>
    <cellStyle name="Input 2 5 30 2 4" xfId="26645" xr:uid="{00000000-0005-0000-0000-000004500000}"/>
    <cellStyle name="Input 2 5 30 2 5" xfId="26646" xr:uid="{00000000-0005-0000-0000-000005500000}"/>
    <cellStyle name="Input 2 5 30 2 6" xfId="26647" xr:uid="{00000000-0005-0000-0000-000006500000}"/>
    <cellStyle name="Input 2 5 30 3" xfId="26648" xr:uid="{00000000-0005-0000-0000-000007500000}"/>
    <cellStyle name="Input 2 5 30 4" xfId="26649" xr:uid="{00000000-0005-0000-0000-000008500000}"/>
    <cellStyle name="Input 2 5 30 5" xfId="26650" xr:uid="{00000000-0005-0000-0000-000009500000}"/>
    <cellStyle name="Input 2 5 30 6" xfId="26651" xr:uid="{00000000-0005-0000-0000-00000A500000}"/>
    <cellStyle name="Input 2 5 30 7" xfId="26652" xr:uid="{00000000-0005-0000-0000-00000B500000}"/>
    <cellStyle name="Input 2 5 31" xfId="1524" xr:uid="{00000000-0005-0000-0000-00000C500000}"/>
    <cellStyle name="Input 2 5 31 2" xfId="12451" xr:uid="{00000000-0005-0000-0000-00000D500000}"/>
    <cellStyle name="Input 2 5 31 2 2" xfId="26653" xr:uid="{00000000-0005-0000-0000-00000E500000}"/>
    <cellStyle name="Input 2 5 31 2 3" xfId="26654" xr:uid="{00000000-0005-0000-0000-00000F500000}"/>
    <cellStyle name="Input 2 5 31 2 4" xfId="26655" xr:uid="{00000000-0005-0000-0000-000010500000}"/>
    <cellStyle name="Input 2 5 31 2 5" xfId="26656" xr:uid="{00000000-0005-0000-0000-000011500000}"/>
    <cellStyle name="Input 2 5 31 2 6" xfId="26657" xr:uid="{00000000-0005-0000-0000-000012500000}"/>
    <cellStyle name="Input 2 5 31 3" xfId="26658" xr:uid="{00000000-0005-0000-0000-000013500000}"/>
    <cellStyle name="Input 2 5 31 4" xfId="26659" xr:uid="{00000000-0005-0000-0000-000014500000}"/>
    <cellStyle name="Input 2 5 31 5" xfId="26660" xr:uid="{00000000-0005-0000-0000-000015500000}"/>
    <cellStyle name="Input 2 5 31 6" xfId="26661" xr:uid="{00000000-0005-0000-0000-000016500000}"/>
    <cellStyle name="Input 2 5 31 7" xfId="26662" xr:uid="{00000000-0005-0000-0000-000017500000}"/>
    <cellStyle name="Input 2 5 32" xfId="1525" xr:uid="{00000000-0005-0000-0000-000018500000}"/>
    <cellStyle name="Input 2 5 32 2" xfId="12530" xr:uid="{00000000-0005-0000-0000-000019500000}"/>
    <cellStyle name="Input 2 5 32 2 2" xfId="26663" xr:uid="{00000000-0005-0000-0000-00001A500000}"/>
    <cellStyle name="Input 2 5 32 2 3" xfId="26664" xr:uid="{00000000-0005-0000-0000-00001B500000}"/>
    <cellStyle name="Input 2 5 32 2 4" xfId="26665" xr:uid="{00000000-0005-0000-0000-00001C500000}"/>
    <cellStyle name="Input 2 5 32 2 5" xfId="26666" xr:uid="{00000000-0005-0000-0000-00001D500000}"/>
    <cellStyle name="Input 2 5 32 2 6" xfId="26667" xr:uid="{00000000-0005-0000-0000-00001E500000}"/>
    <cellStyle name="Input 2 5 32 3" xfId="26668" xr:uid="{00000000-0005-0000-0000-00001F500000}"/>
    <cellStyle name="Input 2 5 32 4" xfId="26669" xr:uid="{00000000-0005-0000-0000-000020500000}"/>
    <cellStyle name="Input 2 5 32 5" xfId="26670" xr:uid="{00000000-0005-0000-0000-000021500000}"/>
    <cellStyle name="Input 2 5 32 6" xfId="26671" xr:uid="{00000000-0005-0000-0000-000022500000}"/>
    <cellStyle name="Input 2 5 32 7" xfId="26672" xr:uid="{00000000-0005-0000-0000-000023500000}"/>
    <cellStyle name="Input 2 5 33" xfId="1526" xr:uid="{00000000-0005-0000-0000-000024500000}"/>
    <cellStyle name="Input 2 5 33 2" xfId="12609" xr:uid="{00000000-0005-0000-0000-000025500000}"/>
    <cellStyle name="Input 2 5 33 2 2" xfId="26673" xr:uid="{00000000-0005-0000-0000-000026500000}"/>
    <cellStyle name="Input 2 5 33 2 3" xfId="26674" xr:uid="{00000000-0005-0000-0000-000027500000}"/>
    <cellStyle name="Input 2 5 33 2 4" xfId="26675" xr:uid="{00000000-0005-0000-0000-000028500000}"/>
    <cellStyle name="Input 2 5 33 2 5" xfId="26676" xr:uid="{00000000-0005-0000-0000-000029500000}"/>
    <cellStyle name="Input 2 5 33 2 6" xfId="26677" xr:uid="{00000000-0005-0000-0000-00002A500000}"/>
    <cellStyle name="Input 2 5 33 3" xfId="26678" xr:uid="{00000000-0005-0000-0000-00002B500000}"/>
    <cellStyle name="Input 2 5 33 4" xfId="26679" xr:uid="{00000000-0005-0000-0000-00002C500000}"/>
    <cellStyle name="Input 2 5 33 5" xfId="26680" xr:uid="{00000000-0005-0000-0000-00002D500000}"/>
    <cellStyle name="Input 2 5 33 6" xfId="26681" xr:uid="{00000000-0005-0000-0000-00002E500000}"/>
    <cellStyle name="Input 2 5 33 7" xfId="26682" xr:uid="{00000000-0005-0000-0000-00002F500000}"/>
    <cellStyle name="Input 2 5 34" xfId="1527" xr:uid="{00000000-0005-0000-0000-000030500000}"/>
    <cellStyle name="Input 2 5 34 2" xfId="12693" xr:uid="{00000000-0005-0000-0000-000031500000}"/>
    <cellStyle name="Input 2 5 34 2 2" xfId="26683" xr:uid="{00000000-0005-0000-0000-000032500000}"/>
    <cellStyle name="Input 2 5 34 2 3" xfId="26684" xr:uid="{00000000-0005-0000-0000-000033500000}"/>
    <cellStyle name="Input 2 5 34 2 4" xfId="26685" xr:uid="{00000000-0005-0000-0000-000034500000}"/>
    <cellStyle name="Input 2 5 34 2 5" xfId="26686" xr:uid="{00000000-0005-0000-0000-000035500000}"/>
    <cellStyle name="Input 2 5 34 2 6" xfId="26687" xr:uid="{00000000-0005-0000-0000-000036500000}"/>
    <cellStyle name="Input 2 5 34 3" xfId="26688" xr:uid="{00000000-0005-0000-0000-000037500000}"/>
    <cellStyle name="Input 2 5 34 4" xfId="26689" xr:uid="{00000000-0005-0000-0000-000038500000}"/>
    <cellStyle name="Input 2 5 34 5" xfId="26690" xr:uid="{00000000-0005-0000-0000-000039500000}"/>
    <cellStyle name="Input 2 5 34 6" xfId="26691" xr:uid="{00000000-0005-0000-0000-00003A500000}"/>
    <cellStyle name="Input 2 5 35" xfId="6899" xr:uid="{00000000-0005-0000-0000-00003B500000}"/>
    <cellStyle name="Input 2 5 36" xfId="9757" xr:uid="{00000000-0005-0000-0000-00003C500000}"/>
    <cellStyle name="Input 2 5 36 2" xfId="26692" xr:uid="{00000000-0005-0000-0000-00003D500000}"/>
    <cellStyle name="Input 2 5 36 3" xfId="26693" xr:uid="{00000000-0005-0000-0000-00003E500000}"/>
    <cellStyle name="Input 2 5 36 4" xfId="26694" xr:uid="{00000000-0005-0000-0000-00003F500000}"/>
    <cellStyle name="Input 2 5 36 5" xfId="26695" xr:uid="{00000000-0005-0000-0000-000040500000}"/>
    <cellStyle name="Input 2 5 36 6" xfId="26696" xr:uid="{00000000-0005-0000-0000-000041500000}"/>
    <cellStyle name="Input 2 5 37" xfId="26697" xr:uid="{00000000-0005-0000-0000-000042500000}"/>
    <cellStyle name="Input 2 5 38" xfId="26698" xr:uid="{00000000-0005-0000-0000-000043500000}"/>
    <cellStyle name="Input 2 5 39" xfId="26699" xr:uid="{00000000-0005-0000-0000-000044500000}"/>
    <cellStyle name="Input 2 5 4" xfId="1528" xr:uid="{00000000-0005-0000-0000-000045500000}"/>
    <cellStyle name="Input 2 5 4 2" xfId="10150" xr:uid="{00000000-0005-0000-0000-000046500000}"/>
    <cellStyle name="Input 2 5 4 2 2" xfId="26700" xr:uid="{00000000-0005-0000-0000-000047500000}"/>
    <cellStyle name="Input 2 5 4 2 3" xfId="26701" xr:uid="{00000000-0005-0000-0000-000048500000}"/>
    <cellStyle name="Input 2 5 4 2 4" xfId="26702" xr:uid="{00000000-0005-0000-0000-000049500000}"/>
    <cellStyle name="Input 2 5 4 2 5" xfId="26703" xr:uid="{00000000-0005-0000-0000-00004A500000}"/>
    <cellStyle name="Input 2 5 4 2 6" xfId="26704" xr:uid="{00000000-0005-0000-0000-00004B500000}"/>
    <cellStyle name="Input 2 5 4 3" xfId="26705" xr:uid="{00000000-0005-0000-0000-00004C500000}"/>
    <cellStyle name="Input 2 5 4 4" xfId="26706" xr:uid="{00000000-0005-0000-0000-00004D500000}"/>
    <cellStyle name="Input 2 5 4 5" xfId="26707" xr:uid="{00000000-0005-0000-0000-00004E500000}"/>
    <cellStyle name="Input 2 5 4 6" xfId="26708" xr:uid="{00000000-0005-0000-0000-00004F500000}"/>
    <cellStyle name="Input 2 5 4 7" xfId="26709" xr:uid="{00000000-0005-0000-0000-000050500000}"/>
    <cellStyle name="Input 2 5 40" xfId="26710" xr:uid="{00000000-0005-0000-0000-000051500000}"/>
    <cellStyle name="Input 2 5 5" xfId="1529" xr:uid="{00000000-0005-0000-0000-000052500000}"/>
    <cellStyle name="Input 2 5 5 2" xfId="10238" xr:uid="{00000000-0005-0000-0000-000053500000}"/>
    <cellStyle name="Input 2 5 5 2 2" xfId="26711" xr:uid="{00000000-0005-0000-0000-000054500000}"/>
    <cellStyle name="Input 2 5 5 2 3" xfId="26712" xr:uid="{00000000-0005-0000-0000-000055500000}"/>
    <cellStyle name="Input 2 5 5 2 4" xfId="26713" xr:uid="{00000000-0005-0000-0000-000056500000}"/>
    <cellStyle name="Input 2 5 5 2 5" xfId="26714" xr:uid="{00000000-0005-0000-0000-000057500000}"/>
    <cellStyle name="Input 2 5 5 2 6" xfId="26715" xr:uid="{00000000-0005-0000-0000-000058500000}"/>
    <cellStyle name="Input 2 5 5 3" xfId="26716" xr:uid="{00000000-0005-0000-0000-000059500000}"/>
    <cellStyle name="Input 2 5 5 4" xfId="26717" xr:uid="{00000000-0005-0000-0000-00005A500000}"/>
    <cellStyle name="Input 2 5 5 5" xfId="26718" xr:uid="{00000000-0005-0000-0000-00005B500000}"/>
    <cellStyle name="Input 2 5 5 6" xfId="26719" xr:uid="{00000000-0005-0000-0000-00005C500000}"/>
    <cellStyle name="Input 2 5 5 7" xfId="26720" xr:uid="{00000000-0005-0000-0000-00005D500000}"/>
    <cellStyle name="Input 2 5 6" xfId="1530" xr:uid="{00000000-0005-0000-0000-00005E500000}"/>
    <cellStyle name="Input 2 5 6 2" xfId="10323" xr:uid="{00000000-0005-0000-0000-00005F500000}"/>
    <cellStyle name="Input 2 5 6 2 2" xfId="26721" xr:uid="{00000000-0005-0000-0000-000060500000}"/>
    <cellStyle name="Input 2 5 6 2 3" xfId="26722" xr:uid="{00000000-0005-0000-0000-000061500000}"/>
    <cellStyle name="Input 2 5 6 2 4" xfId="26723" xr:uid="{00000000-0005-0000-0000-000062500000}"/>
    <cellStyle name="Input 2 5 6 2 5" xfId="26724" xr:uid="{00000000-0005-0000-0000-000063500000}"/>
    <cellStyle name="Input 2 5 6 2 6" xfId="26725" xr:uid="{00000000-0005-0000-0000-000064500000}"/>
    <cellStyle name="Input 2 5 6 3" xfId="26726" xr:uid="{00000000-0005-0000-0000-000065500000}"/>
    <cellStyle name="Input 2 5 6 4" xfId="26727" xr:uid="{00000000-0005-0000-0000-000066500000}"/>
    <cellStyle name="Input 2 5 6 5" xfId="26728" xr:uid="{00000000-0005-0000-0000-000067500000}"/>
    <cellStyle name="Input 2 5 6 6" xfId="26729" xr:uid="{00000000-0005-0000-0000-000068500000}"/>
    <cellStyle name="Input 2 5 6 7" xfId="26730" xr:uid="{00000000-0005-0000-0000-000069500000}"/>
    <cellStyle name="Input 2 5 7" xfId="1531" xr:uid="{00000000-0005-0000-0000-00006A500000}"/>
    <cellStyle name="Input 2 5 7 2" xfId="10410" xr:uid="{00000000-0005-0000-0000-00006B500000}"/>
    <cellStyle name="Input 2 5 7 2 2" xfId="26731" xr:uid="{00000000-0005-0000-0000-00006C500000}"/>
    <cellStyle name="Input 2 5 7 2 3" xfId="26732" xr:uid="{00000000-0005-0000-0000-00006D500000}"/>
    <cellStyle name="Input 2 5 7 2 4" xfId="26733" xr:uid="{00000000-0005-0000-0000-00006E500000}"/>
    <cellStyle name="Input 2 5 7 2 5" xfId="26734" xr:uid="{00000000-0005-0000-0000-00006F500000}"/>
    <cellStyle name="Input 2 5 7 2 6" xfId="26735" xr:uid="{00000000-0005-0000-0000-000070500000}"/>
    <cellStyle name="Input 2 5 7 3" xfId="26736" xr:uid="{00000000-0005-0000-0000-000071500000}"/>
    <cellStyle name="Input 2 5 7 4" xfId="26737" xr:uid="{00000000-0005-0000-0000-000072500000}"/>
    <cellStyle name="Input 2 5 7 5" xfId="26738" xr:uid="{00000000-0005-0000-0000-000073500000}"/>
    <cellStyle name="Input 2 5 7 6" xfId="26739" xr:uid="{00000000-0005-0000-0000-000074500000}"/>
    <cellStyle name="Input 2 5 7 7" xfId="26740" xr:uid="{00000000-0005-0000-0000-000075500000}"/>
    <cellStyle name="Input 2 5 8" xfId="1532" xr:uid="{00000000-0005-0000-0000-000076500000}"/>
    <cellStyle name="Input 2 5 8 2" xfId="10499" xr:uid="{00000000-0005-0000-0000-000077500000}"/>
    <cellStyle name="Input 2 5 8 2 2" xfId="26741" xr:uid="{00000000-0005-0000-0000-000078500000}"/>
    <cellStyle name="Input 2 5 8 2 3" xfId="26742" xr:uid="{00000000-0005-0000-0000-000079500000}"/>
    <cellStyle name="Input 2 5 8 2 4" xfId="26743" xr:uid="{00000000-0005-0000-0000-00007A500000}"/>
    <cellStyle name="Input 2 5 8 2 5" xfId="26744" xr:uid="{00000000-0005-0000-0000-00007B500000}"/>
    <cellStyle name="Input 2 5 8 2 6" xfId="26745" xr:uid="{00000000-0005-0000-0000-00007C500000}"/>
    <cellStyle name="Input 2 5 8 3" xfId="26746" xr:uid="{00000000-0005-0000-0000-00007D500000}"/>
    <cellStyle name="Input 2 5 8 4" xfId="26747" xr:uid="{00000000-0005-0000-0000-00007E500000}"/>
    <cellStyle name="Input 2 5 8 5" xfId="26748" xr:uid="{00000000-0005-0000-0000-00007F500000}"/>
    <cellStyle name="Input 2 5 8 6" xfId="26749" xr:uid="{00000000-0005-0000-0000-000080500000}"/>
    <cellStyle name="Input 2 5 8 7" xfId="26750" xr:uid="{00000000-0005-0000-0000-000081500000}"/>
    <cellStyle name="Input 2 5 9" xfId="1533" xr:uid="{00000000-0005-0000-0000-000082500000}"/>
    <cellStyle name="Input 2 5 9 2" xfId="10581" xr:uid="{00000000-0005-0000-0000-000083500000}"/>
    <cellStyle name="Input 2 5 9 2 2" xfId="26751" xr:uid="{00000000-0005-0000-0000-000084500000}"/>
    <cellStyle name="Input 2 5 9 2 3" xfId="26752" xr:uid="{00000000-0005-0000-0000-000085500000}"/>
    <cellStyle name="Input 2 5 9 2 4" xfId="26753" xr:uid="{00000000-0005-0000-0000-000086500000}"/>
    <cellStyle name="Input 2 5 9 2 5" xfId="26754" xr:uid="{00000000-0005-0000-0000-000087500000}"/>
    <cellStyle name="Input 2 5 9 2 6" xfId="26755" xr:uid="{00000000-0005-0000-0000-000088500000}"/>
    <cellStyle name="Input 2 5 9 3" xfId="26756" xr:uid="{00000000-0005-0000-0000-000089500000}"/>
    <cellStyle name="Input 2 5 9 4" xfId="26757" xr:uid="{00000000-0005-0000-0000-00008A500000}"/>
    <cellStyle name="Input 2 5 9 5" xfId="26758" xr:uid="{00000000-0005-0000-0000-00008B500000}"/>
    <cellStyle name="Input 2 5 9 6" xfId="26759" xr:uid="{00000000-0005-0000-0000-00008C500000}"/>
    <cellStyle name="Input 2 5 9 7" xfId="26760" xr:uid="{00000000-0005-0000-0000-00008D500000}"/>
    <cellStyle name="Input 2 6" xfId="1534" xr:uid="{00000000-0005-0000-0000-00008E500000}"/>
    <cellStyle name="Input 2 6 2" xfId="9936" xr:uid="{00000000-0005-0000-0000-00008F500000}"/>
    <cellStyle name="Input 2 6 2 2" xfId="26761" xr:uid="{00000000-0005-0000-0000-000090500000}"/>
    <cellStyle name="Input 2 6 2 3" xfId="26762" xr:uid="{00000000-0005-0000-0000-000091500000}"/>
    <cellStyle name="Input 2 6 2 4" xfId="26763" xr:uid="{00000000-0005-0000-0000-000092500000}"/>
    <cellStyle name="Input 2 6 2 5" xfId="26764" xr:uid="{00000000-0005-0000-0000-000093500000}"/>
    <cellStyle name="Input 2 6 2 6" xfId="26765" xr:uid="{00000000-0005-0000-0000-000094500000}"/>
    <cellStyle name="Input 2 6 3" xfId="26766" xr:uid="{00000000-0005-0000-0000-000095500000}"/>
    <cellStyle name="Input 2 6 4" xfId="26767" xr:uid="{00000000-0005-0000-0000-000096500000}"/>
    <cellStyle name="Input 2 6 5" xfId="26768" xr:uid="{00000000-0005-0000-0000-000097500000}"/>
    <cellStyle name="Input 2 6 6" xfId="26769" xr:uid="{00000000-0005-0000-0000-000098500000}"/>
    <cellStyle name="Input 2 6 7" xfId="26770" xr:uid="{00000000-0005-0000-0000-000099500000}"/>
    <cellStyle name="Input 2 7" xfId="1535" xr:uid="{00000000-0005-0000-0000-00009A500000}"/>
    <cellStyle name="Input 2 7 2" xfId="9865" xr:uid="{00000000-0005-0000-0000-00009B500000}"/>
    <cellStyle name="Input 2 7 2 2" xfId="26771" xr:uid="{00000000-0005-0000-0000-00009C500000}"/>
    <cellStyle name="Input 2 7 2 3" xfId="26772" xr:uid="{00000000-0005-0000-0000-00009D500000}"/>
    <cellStyle name="Input 2 7 2 4" xfId="26773" xr:uid="{00000000-0005-0000-0000-00009E500000}"/>
    <cellStyle name="Input 2 7 2 5" xfId="26774" xr:uid="{00000000-0005-0000-0000-00009F500000}"/>
    <cellStyle name="Input 2 7 2 6" xfId="26775" xr:uid="{00000000-0005-0000-0000-0000A0500000}"/>
    <cellStyle name="Input 2 7 3" xfId="26776" xr:uid="{00000000-0005-0000-0000-0000A1500000}"/>
    <cellStyle name="Input 2 7 4" xfId="26777" xr:uid="{00000000-0005-0000-0000-0000A2500000}"/>
    <cellStyle name="Input 2 7 5" xfId="26778" xr:uid="{00000000-0005-0000-0000-0000A3500000}"/>
    <cellStyle name="Input 2 7 6" xfId="26779" xr:uid="{00000000-0005-0000-0000-0000A4500000}"/>
    <cellStyle name="Input 2 7 7" xfId="26780" xr:uid="{00000000-0005-0000-0000-0000A5500000}"/>
    <cellStyle name="Input 2 8" xfId="1536" xr:uid="{00000000-0005-0000-0000-0000A6500000}"/>
    <cellStyle name="Input 2 8 2" xfId="9698" xr:uid="{00000000-0005-0000-0000-0000A7500000}"/>
    <cellStyle name="Input 2 8 2 2" xfId="26781" xr:uid="{00000000-0005-0000-0000-0000A8500000}"/>
    <cellStyle name="Input 2 8 2 3" xfId="26782" xr:uid="{00000000-0005-0000-0000-0000A9500000}"/>
    <cellStyle name="Input 2 8 2 4" xfId="26783" xr:uid="{00000000-0005-0000-0000-0000AA500000}"/>
    <cellStyle name="Input 2 8 2 5" xfId="26784" xr:uid="{00000000-0005-0000-0000-0000AB500000}"/>
    <cellStyle name="Input 2 8 2 6" xfId="26785" xr:uid="{00000000-0005-0000-0000-0000AC500000}"/>
    <cellStyle name="Input 2 8 3" xfId="26786" xr:uid="{00000000-0005-0000-0000-0000AD500000}"/>
    <cellStyle name="Input 2 8 4" xfId="26787" xr:uid="{00000000-0005-0000-0000-0000AE500000}"/>
    <cellStyle name="Input 2 8 5" xfId="26788" xr:uid="{00000000-0005-0000-0000-0000AF500000}"/>
    <cellStyle name="Input 2 8 6" xfId="26789" xr:uid="{00000000-0005-0000-0000-0000B0500000}"/>
    <cellStyle name="Input 2 8 7" xfId="26790" xr:uid="{00000000-0005-0000-0000-0000B1500000}"/>
    <cellStyle name="Input 2 9" xfId="1537" xr:uid="{00000000-0005-0000-0000-0000B2500000}"/>
    <cellStyle name="Input 2 9 2" xfId="9886" xr:uid="{00000000-0005-0000-0000-0000B3500000}"/>
    <cellStyle name="Input 2 9 2 2" xfId="26791" xr:uid="{00000000-0005-0000-0000-0000B4500000}"/>
    <cellStyle name="Input 2 9 2 3" xfId="26792" xr:uid="{00000000-0005-0000-0000-0000B5500000}"/>
    <cellStyle name="Input 2 9 2 4" xfId="26793" xr:uid="{00000000-0005-0000-0000-0000B6500000}"/>
    <cellStyle name="Input 2 9 2 5" xfId="26794" xr:uid="{00000000-0005-0000-0000-0000B7500000}"/>
    <cellStyle name="Input 2 9 2 6" xfId="26795" xr:uid="{00000000-0005-0000-0000-0000B8500000}"/>
    <cellStyle name="Input 2 9 3" xfId="26796" xr:uid="{00000000-0005-0000-0000-0000B9500000}"/>
    <cellStyle name="Input 2 9 4" xfId="26797" xr:uid="{00000000-0005-0000-0000-0000BA500000}"/>
    <cellStyle name="Input 2 9 5" xfId="26798" xr:uid="{00000000-0005-0000-0000-0000BB500000}"/>
    <cellStyle name="Input 2 9 6" xfId="26799" xr:uid="{00000000-0005-0000-0000-0000BC500000}"/>
    <cellStyle name="Input 2 9 7" xfId="26800" xr:uid="{00000000-0005-0000-0000-0000BD500000}"/>
    <cellStyle name="Input 20" xfId="44342" xr:uid="{00000000-0005-0000-0000-0000BE500000}"/>
    <cellStyle name="Input 21" xfId="44343" xr:uid="{00000000-0005-0000-0000-0000BF500000}"/>
    <cellStyle name="Input 22" xfId="44344" xr:uid="{00000000-0005-0000-0000-0000C0500000}"/>
    <cellStyle name="Input 23" xfId="44345" xr:uid="{00000000-0005-0000-0000-0000C1500000}"/>
    <cellStyle name="Input 24" xfId="44346" xr:uid="{00000000-0005-0000-0000-0000C2500000}"/>
    <cellStyle name="Input 25" xfId="44347" xr:uid="{00000000-0005-0000-0000-0000C3500000}"/>
    <cellStyle name="Input 26" xfId="44348" xr:uid="{00000000-0005-0000-0000-0000C4500000}"/>
    <cellStyle name="Input 27" xfId="44349" xr:uid="{00000000-0005-0000-0000-0000C5500000}"/>
    <cellStyle name="Input 28" xfId="44350" xr:uid="{00000000-0005-0000-0000-0000C6500000}"/>
    <cellStyle name="Input 29" xfId="44351" xr:uid="{00000000-0005-0000-0000-0000C7500000}"/>
    <cellStyle name="Input 3" xfId="1538" xr:uid="{00000000-0005-0000-0000-0000C8500000}"/>
    <cellStyle name="Input 3 10" xfId="1539" xr:uid="{00000000-0005-0000-0000-0000C9500000}"/>
    <cellStyle name="Input 3 10 2" xfId="9949" xr:uid="{00000000-0005-0000-0000-0000CA500000}"/>
    <cellStyle name="Input 3 10 2 2" xfId="26801" xr:uid="{00000000-0005-0000-0000-0000CB500000}"/>
    <cellStyle name="Input 3 10 2 3" xfId="26802" xr:uid="{00000000-0005-0000-0000-0000CC500000}"/>
    <cellStyle name="Input 3 10 2 4" xfId="26803" xr:uid="{00000000-0005-0000-0000-0000CD500000}"/>
    <cellStyle name="Input 3 10 2 5" xfId="26804" xr:uid="{00000000-0005-0000-0000-0000CE500000}"/>
    <cellStyle name="Input 3 10 2 6" xfId="26805" xr:uid="{00000000-0005-0000-0000-0000CF500000}"/>
    <cellStyle name="Input 3 10 3" xfId="26806" xr:uid="{00000000-0005-0000-0000-0000D0500000}"/>
    <cellStyle name="Input 3 10 4" xfId="26807" xr:uid="{00000000-0005-0000-0000-0000D1500000}"/>
    <cellStyle name="Input 3 10 5" xfId="26808" xr:uid="{00000000-0005-0000-0000-0000D2500000}"/>
    <cellStyle name="Input 3 10 6" xfId="26809" xr:uid="{00000000-0005-0000-0000-0000D3500000}"/>
    <cellStyle name="Input 3 10 7" xfId="26810" xr:uid="{00000000-0005-0000-0000-0000D4500000}"/>
    <cellStyle name="Input 3 11" xfId="1540" xr:uid="{00000000-0005-0000-0000-0000D5500000}"/>
    <cellStyle name="Input 3 11 2" xfId="9914" xr:uid="{00000000-0005-0000-0000-0000D6500000}"/>
    <cellStyle name="Input 3 11 2 2" xfId="26811" xr:uid="{00000000-0005-0000-0000-0000D7500000}"/>
    <cellStyle name="Input 3 11 2 3" xfId="26812" xr:uid="{00000000-0005-0000-0000-0000D8500000}"/>
    <cellStyle name="Input 3 11 2 4" xfId="26813" xr:uid="{00000000-0005-0000-0000-0000D9500000}"/>
    <cellStyle name="Input 3 11 2 5" xfId="26814" xr:uid="{00000000-0005-0000-0000-0000DA500000}"/>
    <cellStyle name="Input 3 11 2 6" xfId="26815" xr:uid="{00000000-0005-0000-0000-0000DB500000}"/>
    <cellStyle name="Input 3 11 3" xfId="26816" xr:uid="{00000000-0005-0000-0000-0000DC500000}"/>
    <cellStyle name="Input 3 11 4" xfId="26817" xr:uid="{00000000-0005-0000-0000-0000DD500000}"/>
    <cellStyle name="Input 3 11 5" xfId="26818" xr:uid="{00000000-0005-0000-0000-0000DE500000}"/>
    <cellStyle name="Input 3 11 6" xfId="26819" xr:uid="{00000000-0005-0000-0000-0000DF500000}"/>
    <cellStyle name="Input 3 11 7" xfId="26820" xr:uid="{00000000-0005-0000-0000-0000E0500000}"/>
    <cellStyle name="Input 3 12" xfId="1541" xr:uid="{00000000-0005-0000-0000-0000E1500000}"/>
    <cellStyle name="Input 3 12 2" xfId="9728" xr:uid="{00000000-0005-0000-0000-0000E2500000}"/>
    <cellStyle name="Input 3 12 2 2" xfId="26821" xr:uid="{00000000-0005-0000-0000-0000E3500000}"/>
    <cellStyle name="Input 3 12 2 3" xfId="26822" xr:uid="{00000000-0005-0000-0000-0000E4500000}"/>
    <cellStyle name="Input 3 12 2 4" xfId="26823" xr:uid="{00000000-0005-0000-0000-0000E5500000}"/>
    <cellStyle name="Input 3 12 2 5" xfId="26824" xr:uid="{00000000-0005-0000-0000-0000E6500000}"/>
    <cellStyle name="Input 3 12 2 6" xfId="26825" xr:uid="{00000000-0005-0000-0000-0000E7500000}"/>
    <cellStyle name="Input 3 12 3" xfId="26826" xr:uid="{00000000-0005-0000-0000-0000E8500000}"/>
    <cellStyle name="Input 3 12 4" xfId="26827" xr:uid="{00000000-0005-0000-0000-0000E9500000}"/>
    <cellStyle name="Input 3 12 5" xfId="26828" xr:uid="{00000000-0005-0000-0000-0000EA500000}"/>
    <cellStyle name="Input 3 12 6" xfId="26829" xr:uid="{00000000-0005-0000-0000-0000EB500000}"/>
    <cellStyle name="Input 3 12 7" xfId="26830" xr:uid="{00000000-0005-0000-0000-0000EC500000}"/>
    <cellStyle name="Input 3 13" xfId="1542" xr:uid="{00000000-0005-0000-0000-0000ED500000}"/>
    <cellStyle name="Input 3 13 2" xfId="9920" xr:uid="{00000000-0005-0000-0000-0000EE500000}"/>
    <cellStyle name="Input 3 13 2 2" xfId="26831" xr:uid="{00000000-0005-0000-0000-0000EF500000}"/>
    <cellStyle name="Input 3 13 2 3" xfId="26832" xr:uid="{00000000-0005-0000-0000-0000F0500000}"/>
    <cellStyle name="Input 3 13 2 4" xfId="26833" xr:uid="{00000000-0005-0000-0000-0000F1500000}"/>
    <cellStyle name="Input 3 13 2 5" xfId="26834" xr:uid="{00000000-0005-0000-0000-0000F2500000}"/>
    <cellStyle name="Input 3 13 2 6" xfId="26835" xr:uid="{00000000-0005-0000-0000-0000F3500000}"/>
    <cellStyle name="Input 3 13 3" xfId="26836" xr:uid="{00000000-0005-0000-0000-0000F4500000}"/>
    <cellStyle name="Input 3 13 4" xfId="26837" xr:uid="{00000000-0005-0000-0000-0000F5500000}"/>
    <cellStyle name="Input 3 13 5" xfId="26838" xr:uid="{00000000-0005-0000-0000-0000F6500000}"/>
    <cellStyle name="Input 3 13 6" xfId="26839" xr:uid="{00000000-0005-0000-0000-0000F7500000}"/>
    <cellStyle name="Input 3 13 7" xfId="26840" xr:uid="{00000000-0005-0000-0000-0000F8500000}"/>
    <cellStyle name="Input 3 14" xfId="1543" xr:uid="{00000000-0005-0000-0000-0000F9500000}"/>
    <cellStyle name="Input 3 14 2" xfId="9870" xr:uid="{00000000-0005-0000-0000-0000FA500000}"/>
    <cellStyle name="Input 3 14 2 2" xfId="26841" xr:uid="{00000000-0005-0000-0000-0000FB500000}"/>
    <cellStyle name="Input 3 14 2 3" xfId="26842" xr:uid="{00000000-0005-0000-0000-0000FC500000}"/>
    <cellStyle name="Input 3 14 2 4" xfId="26843" xr:uid="{00000000-0005-0000-0000-0000FD500000}"/>
    <cellStyle name="Input 3 14 2 5" xfId="26844" xr:uid="{00000000-0005-0000-0000-0000FE500000}"/>
    <cellStyle name="Input 3 14 2 6" xfId="26845" xr:uid="{00000000-0005-0000-0000-0000FF500000}"/>
    <cellStyle name="Input 3 14 3" xfId="26846" xr:uid="{00000000-0005-0000-0000-000000510000}"/>
    <cellStyle name="Input 3 14 4" xfId="26847" xr:uid="{00000000-0005-0000-0000-000001510000}"/>
    <cellStyle name="Input 3 14 5" xfId="26848" xr:uid="{00000000-0005-0000-0000-000002510000}"/>
    <cellStyle name="Input 3 14 6" xfId="26849" xr:uid="{00000000-0005-0000-0000-000003510000}"/>
    <cellStyle name="Input 3 14 7" xfId="26850" xr:uid="{00000000-0005-0000-0000-000004510000}"/>
    <cellStyle name="Input 3 15" xfId="1544" xr:uid="{00000000-0005-0000-0000-000005510000}"/>
    <cellStyle name="Input 3 15 2" xfId="9960" xr:uid="{00000000-0005-0000-0000-000006510000}"/>
    <cellStyle name="Input 3 15 2 2" xfId="26851" xr:uid="{00000000-0005-0000-0000-000007510000}"/>
    <cellStyle name="Input 3 15 2 3" xfId="26852" xr:uid="{00000000-0005-0000-0000-000008510000}"/>
    <cellStyle name="Input 3 15 2 4" xfId="26853" xr:uid="{00000000-0005-0000-0000-000009510000}"/>
    <cellStyle name="Input 3 15 2 5" xfId="26854" xr:uid="{00000000-0005-0000-0000-00000A510000}"/>
    <cellStyle name="Input 3 15 2 6" xfId="26855" xr:uid="{00000000-0005-0000-0000-00000B510000}"/>
    <cellStyle name="Input 3 15 3" xfId="26856" xr:uid="{00000000-0005-0000-0000-00000C510000}"/>
    <cellStyle name="Input 3 15 4" xfId="26857" xr:uid="{00000000-0005-0000-0000-00000D510000}"/>
    <cellStyle name="Input 3 15 5" xfId="26858" xr:uid="{00000000-0005-0000-0000-00000E510000}"/>
    <cellStyle name="Input 3 15 6" xfId="26859" xr:uid="{00000000-0005-0000-0000-00000F510000}"/>
    <cellStyle name="Input 3 15 7" xfId="26860" xr:uid="{00000000-0005-0000-0000-000010510000}"/>
    <cellStyle name="Input 3 16" xfId="1545" xr:uid="{00000000-0005-0000-0000-000011510000}"/>
    <cellStyle name="Input 3 16 2" xfId="9885" xr:uid="{00000000-0005-0000-0000-000012510000}"/>
    <cellStyle name="Input 3 16 2 2" xfId="26861" xr:uid="{00000000-0005-0000-0000-000013510000}"/>
    <cellStyle name="Input 3 16 2 3" xfId="26862" xr:uid="{00000000-0005-0000-0000-000014510000}"/>
    <cellStyle name="Input 3 16 2 4" xfId="26863" xr:uid="{00000000-0005-0000-0000-000015510000}"/>
    <cellStyle name="Input 3 16 2 5" xfId="26864" xr:uid="{00000000-0005-0000-0000-000016510000}"/>
    <cellStyle name="Input 3 16 2 6" xfId="26865" xr:uid="{00000000-0005-0000-0000-000017510000}"/>
    <cellStyle name="Input 3 16 3" xfId="26866" xr:uid="{00000000-0005-0000-0000-000018510000}"/>
    <cellStyle name="Input 3 16 4" xfId="26867" xr:uid="{00000000-0005-0000-0000-000019510000}"/>
    <cellStyle name="Input 3 16 5" xfId="26868" xr:uid="{00000000-0005-0000-0000-00001A510000}"/>
    <cellStyle name="Input 3 16 6" xfId="26869" xr:uid="{00000000-0005-0000-0000-00001B510000}"/>
    <cellStyle name="Input 3 16 7" xfId="26870" xr:uid="{00000000-0005-0000-0000-00001C510000}"/>
    <cellStyle name="Input 3 17" xfId="1546" xr:uid="{00000000-0005-0000-0000-00001D510000}"/>
    <cellStyle name="Input 3 17 2" xfId="10488" xr:uid="{00000000-0005-0000-0000-00001E510000}"/>
    <cellStyle name="Input 3 17 2 2" xfId="26871" xr:uid="{00000000-0005-0000-0000-00001F510000}"/>
    <cellStyle name="Input 3 17 2 3" xfId="26872" xr:uid="{00000000-0005-0000-0000-000020510000}"/>
    <cellStyle name="Input 3 17 2 4" xfId="26873" xr:uid="{00000000-0005-0000-0000-000021510000}"/>
    <cellStyle name="Input 3 17 2 5" xfId="26874" xr:uid="{00000000-0005-0000-0000-000022510000}"/>
    <cellStyle name="Input 3 17 2 6" xfId="26875" xr:uid="{00000000-0005-0000-0000-000023510000}"/>
    <cellStyle name="Input 3 17 3" xfId="26876" xr:uid="{00000000-0005-0000-0000-000024510000}"/>
    <cellStyle name="Input 3 17 4" xfId="26877" xr:uid="{00000000-0005-0000-0000-000025510000}"/>
    <cellStyle name="Input 3 17 5" xfId="26878" xr:uid="{00000000-0005-0000-0000-000026510000}"/>
    <cellStyle name="Input 3 17 6" xfId="26879" xr:uid="{00000000-0005-0000-0000-000027510000}"/>
    <cellStyle name="Input 3 17 7" xfId="26880" xr:uid="{00000000-0005-0000-0000-000028510000}"/>
    <cellStyle name="Input 3 18" xfId="1547" xr:uid="{00000000-0005-0000-0000-000029510000}"/>
    <cellStyle name="Input 3 18 2" xfId="9692" xr:uid="{00000000-0005-0000-0000-00002A510000}"/>
    <cellStyle name="Input 3 18 2 2" xfId="26881" xr:uid="{00000000-0005-0000-0000-00002B510000}"/>
    <cellStyle name="Input 3 18 2 3" xfId="26882" xr:uid="{00000000-0005-0000-0000-00002C510000}"/>
    <cellStyle name="Input 3 18 2 4" xfId="26883" xr:uid="{00000000-0005-0000-0000-00002D510000}"/>
    <cellStyle name="Input 3 18 2 5" xfId="26884" xr:uid="{00000000-0005-0000-0000-00002E510000}"/>
    <cellStyle name="Input 3 18 2 6" xfId="26885" xr:uid="{00000000-0005-0000-0000-00002F510000}"/>
    <cellStyle name="Input 3 18 3" xfId="26886" xr:uid="{00000000-0005-0000-0000-000030510000}"/>
    <cellStyle name="Input 3 18 4" xfId="26887" xr:uid="{00000000-0005-0000-0000-000031510000}"/>
    <cellStyle name="Input 3 18 5" xfId="26888" xr:uid="{00000000-0005-0000-0000-000032510000}"/>
    <cellStyle name="Input 3 18 6" xfId="26889" xr:uid="{00000000-0005-0000-0000-000033510000}"/>
    <cellStyle name="Input 3 18 7" xfId="26890" xr:uid="{00000000-0005-0000-0000-000034510000}"/>
    <cellStyle name="Input 3 19" xfId="1548" xr:uid="{00000000-0005-0000-0000-000035510000}"/>
    <cellStyle name="Input 3 19 2" xfId="10750" xr:uid="{00000000-0005-0000-0000-000036510000}"/>
    <cellStyle name="Input 3 19 2 2" xfId="26891" xr:uid="{00000000-0005-0000-0000-000037510000}"/>
    <cellStyle name="Input 3 19 2 3" xfId="26892" xr:uid="{00000000-0005-0000-0000-000038510000}"/>
    <cellStyle name="Input 3 19 2 4" xfId="26893" xr:uid="{00000000-0005-0000-0000-000039510000}"/>
    <cellStyle name="Input 3 19 2 5" xfId="26894" xr:uid="{00000000-0005-0000-0000-00003A510000}"/>
    <cellStyle name="Input 3 19 2 6" xfId="26895" xr:uid="{00000000-0005-0000-0000-00003B510000}"/>
    <cellStyle name="Input 3 19 3" xfId="26896" xr:uid="{00000000-0005-0000-0000-00003C510000}"/>
    <cellStyle name="Input 3 19 4" xfId="26897" xr:uid="{00000000-0005-0000-0000-00003D510000}"/>
    <cellStyle name="Input 3 19 5" xfId="26898" xr:uid="{00000000-0005-0000-0000-00003E510000}"/>
    <cellStyle name="Input 3 19 6" xfId="26899" xr:uid="{00000000-0005-0000-0000-00003F510000}"/>
    <cellStyle name="Input 3 19 7" xfId="26900" xr:uid="{00000000-0005-0000-0000-000040510000}"/>
    <cellStyle name="Input 3 2" xfId="1549" xr:uid="{00000000-0005-0000-0000-000041510000}"/>
    <cellStyle name="Input 3 2 10" xfId="1550" xr:uid="{00000000-0005-0000-0000-000042510000}"/>
    <cellStyle name="Input 3 2 10 2" xfId="10620" xr:uid="{00000000-0005-0000-0000-000043510000}"/>
    <cellStyle name="Input 3 2 10 2 2" xfId="26901" xr:uid="{00000000-0005-0000-0000-000044510000}"/>
    <cellStyle name="Input 3 2 10 2 3" xfId="26902" xr:uid="{00000000-0005-0000-0000-000045510000}"/>
    <cellStyle name="Input 3 2 10 2 4" xfId="26903" xr:uid="{00000000-0005-0000-0000-000046510000}"/>
    <cellStyle name="Input 3 2 10 2 5" xfId="26904" xr:uid="{00000000-0005-0000-0000-000047510000}"/>
    <cellStyle name="Input 3 2 10 2 6" xfId="26905" xr:uid="{00000000-0005-0000-0000-000048510000}"/>
    <cellStyle name="Input 3 2 10 3" xfId="26906" xr:uid="{00000000-0005-0000-0000-000049510000}"/>
    <cellStyle name="Input 3 2 10 4" xfId="26907" xr:uid="{00000000-0005-0000-0000-00004A510000}"/>
    <cellStyle name="Input 3 2 10 5" xfId="26908" xr:uid="{00000000-0005-0000-0000-00004B510000}"/>
    <cellStyle name="Input 3 2 10 6" xfId="26909" xr:uid="{00000000-0005-0000-0000-00004C510000}"/>
    <cellStyle name="Input 3 2 10 7" xfId="26910" xr:uid="{00000000-0005-0000-0000-00004D510000}"/>
    <cellStyle name="Input 3 2 11" xfId="1551" xr:uid="{00000000-0005-0000-0000-00004E510000}"/>
    <cellStyle name="Input 3 2 11 2" xfId="10711" xr:uid="{00000000-0005-0000-0000-00004F510000}"/>
    <cellStyle name="Input 3 2 11 2 2" xfId="26911" xr:uid="{00000000-0005-0000-0000-000050510000}"/>
    <cellStyle name="Input 3 2 11 2 3" xfId="26912" xr:uid="{00000000-0005-0000-0000-000051510000}"/>
    <cellStyle name="Input 3 2 11 2 4" xfId="26913" xr:uid="{00000000-0005-0000-0000-000052510000}"/>
    <cellStyle name="Input 3 2 11 2 5" xfId="26914" xr:uid="{00000000-0005-0000-0000-000053510000}"/>
    <cellStyle name="Input 3 2 11 2 6" xfId="26915" xr:uid="{00000000-0005-0000-0000-000054510000}"/>
    <cellStyle name="Input 3 2 11 3" xfId="26916" xr:uid="{00000000-0005-0000-0000-000055510000}"/>
    <cellStyle name="Input 3 2 11 4" xfId="26917" xr:uid="{00000000-0005-0000-0000-000056510000}"/>
    <cellStyle name="Input 3 2 11 5" xfId="26918" xr:uid="{00000000-0005-0000-0000-000057510000}"/>
    <cellStyle name="Input 3 2 11 6" xfId="26919" xr:uid="{00000000-0005-0000-0000-000058510000}"/>
    <cellStyle name="Input 3 2 11 7" xfId="26920" xr:uid="{00000000-0005-0000-0000-000059510000}"/>
    <cellStyle name="Input 3 2 12" xfId="1552" xr:uid="{00000000-0005-0000-0000-00005A510000}"/>
    <cellStyle name="Input 3 2 12 2" xfId="10799" xr:uid="{00000000-0005-0000-0000-00005B510000}"/>
    <cellStyle name="Input 3 2 12 2 2" xfId="26921" xr:uid="{00000000-0005-0000-0000-00005C510000}"/>
    <cellStyle name="Input 3 2 12 2 3" xfId="26922" xr:uid="{00000000-0005-0000-0000-00005D510000}"/>
    <cellStyle name="Input 3 2 12 2 4" xfId="26923" xr:uid="{00000000-0005-0000-0000-00005E510000}"/>
    <cellStyle name="Input 3 2 12 2 5" xfId="26924" xr:uid="{00000000-0005-0000-0000-00005F510000}"/>
    <cellStyle name="Input 3 2 12 2 6" xfId="26925" xr:uid="{00000000-0005-0000-0000-000060510000}"/>
    <cellStyle name="Input 3 2 12 3" xfId="26926" xr:uid="{00000000-0005-0000-0000-000061510000}"/>
    <cellStyle name="Input 3 2 12 4" xfId="26927" xr:uid="{00000000-0005-0000-0000-000062510000}"/>
    <cellStyle name="Input 3 2 12 5" xfId="26928" xr:uid="{00000000-0005-0000-0000-000063510000}"/>
    <cellStyle name="Input 3 2 12 6" xfId="26929" xr:uid="{00000000-0005-0000-0000-000064510000}"/>
    <cellStyle name="Input 3 2 12 7" xfId="26930" xr:uid="{00000000-0005-0000-0000-000065510000}"/>
    <cellStyle name="Input 3 2 13" xfId="1553" xr:uid="{00000000-0005-0000-0000-000066510000}"/>
    <cellStyle name="Input 3 2 13 2" xfId="10888" xr:uid="{00000000-0005-0000-0000-000067510000}"/>
    <cellStyle name="Input 3 2 13 2 2" xfId="26931" xr:uid="{00000000-0005-0000-0000-000068510000}"/>
    <cellStyle name="Input 3 2 13 2 3" xfId="26932" xr:uid="{00000000-0005-0000-0000-000069510000}"/>
    <cellStyle name="Input 3 2 13 2 4" xfId="26933" xr:uid="{00000000-0005-0000-0000-00006A510000}"/>
    <cellStyle name="Input 3 2 13 2 5" xfId="26934" xr:uid="{00000000-0005-0000-0000-00006B510000}"/>
    <cellStyle name="Input 3 2 13 2 6" xfId="26935" xr:uid="{00000000-0005-0000-0000-00006C510000}"/>
    <cellStyle name="Input 3 2 13 3" xfId="26936" xr:uid="{00000000-0005-0000-0000-00006D510000}"/>
    <cellStyle name="Input 3 2 13 4" xfId="26937" xr:uid="{00000000-0005-0000-0000-00006E510000}"/>
    <cellStyle name="Input 3 2 13 5" xfId="26938" xr:uid="{00000000-0005-0000-0000-00006F510000}"/>
    <cellStyle name="Input 3 2 13 6" xfId="26939" xr:uid="{00000000-0005-0000-0000-000070510000}"/>
    <cellStyle name="Input 3 2 13 7" xfId="26940" xr:uid="{00000000-0005-0000-0000-000071510000}"/>
    <cellStyle name="Input 3 2 14" xfId="1554" xr:uid="{00000000-0005-0000-0000-000072510000}"/>
    <cellStyle name="Input 3 2 14 2" xfId="10978" xr:uid="{00000000-0005-0000-0000-000073510000}"/>
    <cellStyle name="Input 3 2 14 2 2" xfId="26941" xr:uid="{00000000-0005-0000-0000-000074510000}"/>
    <cellStyle name="Input 3 2 14 2 3" xfId="26942" xr:uid="{00000000-0005-0000-0000-000075510000}"/>
    <cellStyle name="Input 3 2 14 2 4" xfId="26943" xr:uid="{00000000-0005-0000-0000-000076510000}"/>
    <cellStyle name="Input 3 2 14 2 5" xfId="26944" xr:uid="{00000000-0005-0000-0000-000077510000}"/>
    <cellStyle name="Input 3 2 14 2 6" xfId="26945" xr:uid="{00000000-0005-0000-0000-000078510000}"/>
    <cellStyle name="Input 3 2 14 3" xfId="26946" xr:uid="{00000000-0005-0000-0000-000079510000}"/>
    <cellStyle name="Input 3 2 14 4" xfId="26947" xr:uid="{00000000-0005-0000-0000-00007A510000}"/>
    <cellStyle name="Input 3 2 14 5" xfId="26948" xr:uid="{00000000-0005-0000-0000-00007B510000}"/>
    <cellStyle name="Input 3 2 14 6" xfId="26949" xr:uid="{00000000-0005-0000-0000-00007C510000}"/>
    <cellStyle name="Input 3 2 14 7" xfId="26950" xr:uid="{00000000-0005-0000-0000-00007D510000}"/>
    <cellStyle name="Input 3 2 15" xfId="1555" xr:uid="{00000000-0005-0000-0000-00007E510000}"/>
    <cellStyle name="Input 3 2 15 2" xfId="11068" xr:uid="{00000000-0005-0000-0000-00007F510000}"/>
    <cellStyle name="Input 3 2 15 2 2" xfId="26951" xr:uid="{00000000-0005-0000-0000-000080510000}"/>
    <cellStyle name="Input 3 2 15 2 3" xfId="26952" xr:uid="{00000000-0005-0000-0000-000081510000}"/>
    <cellStyle name="Input 3 2 15 2 4" xfId="26953" xr:uid="{00000000-0005-0000-0000-000082510000}"/>
    <cellStyle name="Input 3 2 15 2 5" xfId="26954" xr:uid="{00000000-0005-0000-0000-000083510000}"/>
    <cellStyle name="Input 3 2 15 2 6" xfId="26955" xr:uid="{00000000-0005-0000-0000-000084510000}"/>
    <cellStyle name="Input 3 2 15 3" xfId="26956" xr:uid="{00000000-0005-0000-0000-000085510000}"/>
    <cellStyle name="Input 3 2 15 4" xfId="26957" xr:uid="{00000000-0005-0000-0000-000086510000}"/>
    <cellStyle name="Input 3 2 15 5" xfId="26958" xr:uid="{00000000-0005-0000-0000-000087510000}"/>
    <cellStyle name="Input 3 2 15 6" xfId="26959" xr:uid="{00000000-0005-0000-0000-000088510000}"/>
    <cellStyle name="Input 3 2 15 7" xfId="26960" xr:uid="{00000000-0005-0000-0000-000089510000}"/>
    <cellStyle name="Input 3 2 16" xfId="1556" xr:uid="{00000000-0005-0000-0000-00008A510000}"/>
    <cellStyle name="Input 3 2 16 2" xfId="11151" xr:uid="{00000000-0005-0000-0000-00008B510000}"/>
    <cellStyle name="Input 3 2 16 2 2" xfId="26961" xr:uid="{00000000-0005-0000-0000-00008C510000}"/>
    <cellStyle name="Input 3 2 16 2 3" xfId="26962" xr:uid="{00000000-0005-0000-0000-00008D510000}"/>
    <cellStyle name="Input 3 2 16 2 4" xfId="26963" xr:uid="{00000000-0005-0000-0000-00008E510000}"/>
    <cellStyle name="Input 3 2 16 2 5" xfId="26964" xr:uid="{00000000-0005-0000-0000-00008F510000}"/>
    <cellStyle name="Input 3 2 16 2 6" xfId="26965" xr:uid="{00000000-0005-0000-0000-000090510000}"/>
    <cellStyle name="Input 3 2 16 3" xfId="26966" xr:uid="{00000000-0005-0000-0000-000091510000}"/>
    <cellStyle name="Input 3 2 16 4" xfId="26967" xr:uid="{00000000-0005-0000-0000-000092510000}"/>
    <cellStyle name="Input 3 2 16 5" xfId="26968" xr:uid="{00000000-0005-0000-0000-000093510000}"/>
    <cellStyle name="Input 3 2 16 6" xfId="26969" xr:uid="{00000000-0005-0000-0000-000094510000}"/>
    <cellStyle name="Input 3 2 16 7" xfId="26970" xr:uid="{00000000-0005-0000-0000-000095510000}"/>
    <cellStyle name="Input 3 2 17" xfId="1557" xr:uid="{00000000-0005-0000-0000-000096510000}"/>
    <cellStyle name="Input 3 2 17 2" xfId="11241" xr:uid="{00000000-0005-0000-0000-000097510000}"/>
    <cellStyle name="Input 3 2 17 2 2" xfId="26971" xr:uid="{00000000-0005-0000-0000-000098510000}"/>
    <cellStyle name="Input 3 2 17 2 3" xfId="26972" xr:uid="{00000000-0005-0000-0000-000099510000}"/>
    <cellStyle name="Input 3 2 17 2 4" xfId="26973" xr:uid="{00000000-0005-0000-0000-00009A510000}"/>
    <cellStyle name="Input 3 2 17 2 5" xfId="26974" xr:uid="{00000000-0005-0000-0000-00009B510000}"/>
    <cellStyle name="Input 3 2 17 2 6" xfId="26975" xr:uid="{00000000-0005-0000-0000-00009C510000}"/>
    <cellStyle name="Input 3 2 17 3" xfId="26976" xr:uid="{00000000-0005-0000-0000-00009D510000}"/>
    <cellStyle name="Input 3 2 17 4" xfId="26977" xr:uid="{00000000-0005-0000-0000-00009E510000}"/>
    <cellStyle name="Input 3 2 17 5" xfId="26978" xr:uid="{00000000-0005-0000-0000-00009F510000}"/>
    <cellStyle name="Input 3 2 17 6" xfId="26979" xr:uid="{00000000-0005-0000-0000-0000A0510000}"/>
    <cellStyle name="Input 3 2 17 7" xfId="26980" xr:uid="{00000000-0005-0000-0000-0000A1510000}"/>
    <cellStyle name="Input 3 2 18" xfId="1558" xr:uid="{00000000-0005-0000-0000-0000A2510000}"/>
    <cellStyle name="Input 3 2 18 2" xfId="11327" xr:uid="{00000000-0005-0000-0000-0000A3510000}"/>
    <cellStyle name="Input 3 2 18 2 2" xfId="26981" xr:uid="{00000000-0005-0000-0000-0000A4510000}"/>
    <cellStyle name="Input 3 2 18 2 3" xfId="26982" xr:uid="{00000000-0005-0000-0000-0000A5510000}"/>
    <cellStyle name="Input 3 2 18 2 4" xfId="26983" xr:uid="{00000000-0005-0000-0000-0000A6510000}"/>
    <cellStyle name="Input 3 2 18 2 5" xfId="26984" xr:uid="{00000000-0005-0000-0000-0000A7510000}"/>
    <cellStyle name="Input 3 2 18 2 6" xfId="26985" xr:uid="{00000000-0005-0000-0000-0000A8510000}"/>
    <cellStyle name="Input 3 2 18 3" xfId="26986" xr:uid="{00000000-0005-0000-0000-0000A9510000}"/>
    <cellStyle name="Input 3 2 18 4" xfId="26987" xr:uid="{00000000-0005-0000-0000-0000AA510000}"/>
    <cellStyle name="Input 3 2 18 5" xfId="26988" xr:uid="{00000000-0005-0000-0000-0000AB510000}"/>
    <cellStyle name="Input 3 2 18 6" xfId="26989" xr:uid="{00000000-0005-0000-0000-0000AC510000}"/>
    <cellStyle name="Input 3 2 18 7" xfId="26990" xr:uid="{00000000-0005-0000-0000-0000AD510000}"/>
    <cellStyle name="Input 3 2 19" xfId="1559" xr:uid="{00000000-0005-0000-0000-0000AE510000}"/>
    <cellStyle name="Input 3 2 19 2" xfId="11414" xr:uid="{00000000-0005-0000-0000-0000AF510000}"/>
    <cellStyle name="Input 3 2 19 2 2" xfId="26991" xr:uid="{00000000-0005-0000-0000-0000B0510000}"/>
    <cellStyle name="Input 3 2 19 2 3" xfId="26992" xr:uid="{00000000-0005-0000-0000-0000B1510000}"/>
    <cellStyle name="Input 3 2 19 2 4" xfId="26993" xr:uid="{00000000-0005-0000-0000-0000B2510000}"/>
    <cellStyle name="Input 3 2 19 2 5" xfId="26994" xr:uid="{00000000-0005-0000-0000-0000B3510000}"/>
    <cellStyle name="Input 3 2 19 2 6" xfId="26995" xr:uid="{00000000-0005-0000-0000-0000B4510000}"/>
    <cellStyle name="Input 3 2 19 3" xfId="26996" xr:uid="{00000000-0005-0000-0000-0000B5510000}"/>
    <cellStyle name="Input 3 2 19 4" xfId="26997" xr:uid="{00000000-0005-0000-0000-0000B6510000}"/>
    <cellStyle name="Input 3 2 19 5" xfId="26998" xr:uid="{00000000-0005-0000-0000-0000B7510000}"/>
    <cellStyle name="Input 3 2 19 6" xfId="26999" xr:uid="{00000000-0005-0000-0000-0000B8510000}"/>
    <cellStyle name="Input 3 2 19 7" xfId="27000" xr:uid="{00000000-0005-0000-0000-0000B9510000}"/>
    <cellStyle name="Input 3 2 2" xfId="1560" xr:uid="{00000000-0005-0000-0000-0000BA510000}"/>
    <cellStyle name="Input 3 2 2 10" xfId="1561" xr:uid="{00000000-0005-0000-0000-0000BB510000}"/>
    <cellStyle name="Input 3 2 2 10 2" xfId="10744" xr:uid="{00000000-0005-0000-0000-0000BC510000}"/>
    <cellStyle name="Input 3 2 2 10 2 2" xfId="27001" xr:uid="{00000000-0005-0000-0000-0000BD510000}"/>
    <cellStyle name="Input 3 2 2 10 2 3" xfId="27002" xr:uid="{00000000-0005-0000-0000-0000BE510000}"/>
    <cellStyle name="Input 3 2 2 10 2 4" xfId="27003" xr:uid="{00000000-0005-0000-0000-0000BF510000}"/>
    <cellStyle name="Input 3 2 2 10 2 5" xfId="27004" xr:uid="{00000000-0005-0000-0000-0000C0510000}"/>
    <cellStyle name="Input 3 2 2 10 2 6" xfId="27005" xr:uid="{00000000-0005-0000-0000-0000C1510000}"/>
    <cellStyle name="Input 3 2 2 10 3" xfId="27006" xr:uid="{00000000-0005-0000-0000-0000C2510000}"/>
    <cellStyle name="Input 3 2 2 10 4" xfId="27007" xr:uid="{00000000-0005-0000-0000-0000C3510000}"/>
    <cellStyle name="Input 3 2 2 10 5" xfId="27008" xr:uid="{00000000-0005-0000-0000-0000C4510000}"/>
    <cellStyle name="Input 3 2 2 10 6" xfId="27009" xr:uid="{00000000-0005-0000-0000-0000C5510000}"/>
    <cellStyle name="Input 3 2 2 10 7" xfId="27010" xr:uid="{00000000-0005-0000-0000-0000C6510000}"/>
    <cellStyle name="Input 3 2 2 11" xfId="1562" xr:uid="{00000000-0005-0000-0000-0000C7510000}"/>
    <cellStyle name="Input 3 2 2 11 2" xfId="10832" xr:uid="{00000000-0005-0000-0000-0000C8510000}"/>
    <cellStyle name="Input 3 2 2 11 2 2" xfId="27011" xr:uid="{00000000-0005-0000-0000-0000C9510000}"/>
    <cellStyle name="Input 3 2 2 11 2 3" xfId="27012" xr:uid="{00000000-0005-0000-0000-0000CA510000}"/>
    <cellStyle name="Input 3 2 2 11 2 4" xfId="27013" xr:uid="{00000000-0005-0000-0000-0000CB510000}"/>
    <cellStyle name="Input 3 2 2 11 2 5" xfId="27014" xr:uid="{00000000-0005-0000-0000-0000CC510000}"/>
    <cellStyle name="Input 3 2 2 11 2 6" xfId="27015" xr:uid="{00000000-0005-0000-0000-0000CD510000}"/>
    <cellStyle name="Input 3 2 2 11 3" xfId="27016" xr:uid="{00000000-0005-0000-0000-0000CE510000}"/>
    <cellStyle name="Input 3 2 2 11 4" xfId="27017" xr:uid="{00000000-0005-0000-0000-0000CF510000}"/>
    <cellStyle name="Input 3 2 2 11 5" xfId="27018" xr:uid="{00000000-0005-0000-0000-0000D0510000}"/>
    <cellStyle name="Input 3 2 2 11 6" xfId="27019" xr:uid="{00000000-0005-0000-0000-0000D1510000}"/>
    <cellStyle name="Input 3 2 2 11 7" xfId="27020" xr:uid="{00000000-0005-0000-0000-0000D2510000}"/>
    <cellStyle name="Input 3 2 2 12" xfId="1563" xr:uid="{00000000-0005-0000-0000-0000D3510000}"/>
    <cellStyle name="Input 3 2 2 12 2" xfId="10921" xr:uid="{00000000-0005-0000-0000-0000D4510000}"/>
    <cellStyle name="Input 3 2 2 12 2 2" xfId="27021" xr:uid="{00000000-0005-0000-0000-0000D5510000}"/>
    <cellStyle name="Input 3 2 2 12 2 3" xfId="27022" xr:uid="{00000000-0005-0000-0000-0000D6510000}"/>
    <cellStyle name="Input 3 2 2 12 2 4" xfId="27023" xr:uid="{00000000-0005-0000-0000-0000D7510000}"/>
    <cellStyle name="Input 3 2 2 12 2 5" xfId="27024" xr:uid="{00000000-0005-0000-0000-0000D8510000}"/>
    <cellStyle name="Input 3 2 2 12 2 6" xfId="27025" xr:uid="{00000000-0005-0000-0000-0000D9510000}"/>
    <cellStyle name="Input 3 2 2 12 3" xfId="27026" xr:uid="{00000000-0005-0000-0000-0000DA510000}"/>
    <cellStyle name="Input 3 2 2 12 4" xfId="27027" xr:uid="{00000000-0005-0000-0000-0000DB510000}"/>
    <cellStyle name="Input 3 2 2 12 5" xfId="27028" xr:uid="{00000000-0005-0000-0000-0000DC510000}"/>
    <cellStyle name="Input 3 2 2 12 6" xfId="27029" xr:uid="{00000000-0005-0000-0000-0000DD510000}"/>
    <cellStyle name="Input 3 2 2 12 7" xfId="27030" xr:uid="{00000000-0005-0000-0000-0000DE510000}"/>
    <cellStyle name="Input 3 2 2 13" xfId="1564" xr:uid="{00000000-0005-0000-0000-0000DF510000}"/>
    <cellStyle name="Input 3 2 2 13 2" xfId="11011" xr:uid="{00000000-0005-0000-0000-0000E0510000}"/>
    <cellStyle name="Input 3 2 2 13 2 2" xfId="27031" xr:uid="{00000000-0005-0000-0000-0000E1510000}"/>
    <cellStyle name="Input 3 2 2 13 2 3" xfId="27032" xr:uid="{00000000-0005-0000-0000-0000E2510000}"/>
    <cellStyle name="Input 3 2 2 13 2 4" xfId="27033" xr:uid="{00000000-0005-0000-0000-0000E3510000}"/>
    <cellStyle name="Input 3 2 2 13 2 5" xfId="27034" xr:uid="{00000000-0005-0000-0000-0000E4510000}"/>
    <cellStyle name="Input 3 2 2 13 2 6" xfId="27035" xr:uid="{00000000-0005-0000-0000-0000E5510000}"/>
    <cellStyle name="Input 3 2 2 13 3" xfId="27036" xr:uid="{00000000-0005-0000-0000-0000E6510000}"/>
    <cellStyle name="Input 3 2 2 13 4" xfId="27037" xr:uid="{00000000-0005-0000-0000-0000E7510000}"/>
    <cellStyle name="Input 3 2 2 13 5" xfId="27038" xr:uid="{00000000-0005-0000-0000-0000E8510000}"/>
    <cellStyle name="Input 3 2 2 13 6" xfId="27039" xr:uid="{00000000-0005-0000-0000-0000E9510000}"/>
    <cellStyle name="Input 3 2 2 13 7" xfId="27040" xr:uid="{00000000-0005-0000-0000-0000EA510000}"/>
    <cellStyle name="Input 3 2 2 14" xfId="1565" xr:uid="{00000000-0005-0000-0000-0000EB510000}"/>
    <cellStyle name="Input 3 2 2 14 2" xfId="11101" xr:uid="{00000000-0005-0000-0000-0000EC510000}"/>
    <cellStyle name="Input 3 2 2 14 2 2" xfId="27041" xr:uid="{00000000-0005-0000-0000-0000ED510000}"/>
    <cellStyle name="Input 3 2 2 14 2 3" xfId="27042" xr:uid="{00000000-0005-0000-0000-0000EE510000}"/>
    <cellStyle name="Input 3 2 2 14 2 4" xfId="27043" xr:uid="{00000000-0005-0000-0000-0000EF510000}"/>
    <cellStyle name="Input 3 2 2 14 2 5" xfId="27044" xr:uid="{00000000-0005-0000-0000-0000F0510000}"/>
    <cellStyle name="Input 3 2 2 14 2 6" xfId="27045" xr:uid="{00000000-0005-0000-0000-0000F1510000}"/>
    <cellStyle name="Input 3 2 2 14 3" xfId="27046" xr:uid="{00000000-0005-0000-0000-0000F2510000}"/>
    <cellStyle name="Input 3 2 2 14 4" xfId="27047" xr:uid="{00000000-0005-0000-0000-0000F3510000}"/>
    <cellStyle name="Input 3 2 2 14 5" xfId="27048" xr:uid="{00000000-0005-0000-0000-0000F4510000}"/>
    <cellStyle name="Input 3 2 2 14 6" xfId="27049" xr:uid="{00000000-0005-0000-0000-0000F5510000}"/>
    <cellStyle name="Input 3 2 2 14 7" xfId="27050" xr:uid="{00000000-0005-0000-0000-0000F6510000}"/>
    <cellStyle name="Input 3 2 2 15" xfId="1566" xr:uid="{00000000-0005-0000-0000-0000F7510000}"/>
    <cellStyle name="Input 3 2 2 15 2" xfId="11184" xr:uid="{00000000-0005-0000-0000-0000F8510000}"/>
    <cellStyle name="Input 3 2 2 15 2 2" xfId="27051" xr:uid="{00000000-0005-0000-0000-0000F9510000}"/>
    <cellStyle name="Input 3 2 2 15 2 3" xfId="27052" xr:uid="{00000000-0005-0000-0000-0000FA510000}"/>
    <cellStyle name="Input 3 2 2 15 2 4" xfId="27053" xr:uid="{00000000-0005-0000-0000-0000FB510000}"/>
    <cellStyle name="Input 3 2 2 15 2 5" xfId="27054" xr:uid="{00000000-0005-0000-0000-0000FC510000}"/>
    <cellStyle name="Input 3 2 2 15 2 6" xfId="27055" xr:uid="{00000000-0005-0000-0000-0000FD510000}"/>
    <cellStyle name="Input 3 2 2 15 3" xfId="27056" xr:uid="{00000000-0005-0000-0000-0000FE510000}"/>
    <cellStyle name="Input 3 2 2 15 4" xfId="27057" xr:uid="{00000000-0005-0000-0000-0000FF510000}"/>
    <cellStyle name="Input 3 2 2 15 5" xfId="27058" xr:uid="{00000000-0005-0000-0000-000000520000}"/>
    <cellStyle name="Input 3 2 2 15 6" xfId="27059" xr:uid="{00000000-0005-0000-0000-000001520000}"/>
    <cellStyle name="Input 3 2 2 15 7" xfId="27060" xr:uid="{00000000-0005-0000-0000-000002520000}"/>
    <cellStyle name="Input 3 2 2 16" xfId="1567" xr:uid="{00000000-0005-0000-0000-000003520000}"/>
    <cellStyle name="Input 3 2 2 16 2" xfId="11274" xr:uid="{00000000-0005-0000-0000-000004520000}"/>
    <cellStyle name="Input 3 2 2 16 2 2" xfId="27061" xr:uid="{00000000-0005-0000-0000-000005520000}"/>
    <cellStyle name="Input 3 2 2 16 2 3" xfId="27062" xr:uid="{00000000-0005-0000-0000-000006520000}"/>
    <cellStyle name="Input 3 2 2 16 2 4" xfId="27063" xr:uid="{00000000-0005-0000-0000-000007520000}"/>
    <cellStyle name="Input 3 2 2 16 2 5" xfId="27064" xr:uid="{00000000-0005-0000-0000-000008520000}"/>
    <cellStyle name="Input 3 2 2 16 2 6" xfId="27065" xr:uid="{00000000-0005-0000-0000-000009520000}"/>
    <cellStyle name="Input 3 2 2 16 3" xfId="27066" xr:uid="{00000000-0005-0000-0000-00000A520000}"/>
    <cellStyle name="Input 3 2 2 16 4" xfId="27067" xr:uid="{00000000-0005-0000-0000-00000B520000}"/>
    <cellStyle name="Input 3 2 2 16 5" xfId="27068" xr:uid="{00000000-0005-0000-0000-00000C520000}"/>
    <cellStyle name="Input 3 2 2 16 6" xfId="27069" xr:uid="{00000000-0005-0000-0000-00000D520000}"/>
    <cellStyle name="Input 3 2 2 16 7" xfId="27070" xr:uid="{00000000-0005-0000-0000-00000E520000}"/>
    <cellStyle name="Input 3 2 2 17" xfId="1568" xr:uid="{00000000-0005-0000-0000-00000F520000}"/>
    <cellStyle name="Input 3 2 2 17 2" xfId="11360" xr:uid="{00000000-0005-0000-0000-000010520000}"/>
    <cellStyle name="Input 3 2 2 17 2 2" xfId="27071" xr:uid="{00000000-0005-0000-0000-000011520000}"/>
    <cellStyle name="Input 3 2 2 17 2 3" xfId="27072" xr:uid="{00000000-0005-0000-0000-000012520000}"/>
    <cellStyle name="Input 3 2 2 17 2 4" xfId="27073" xr:uid="{00000000-0005-0000-0000-000013520000}"/>
    <cellStyle name="Input 3 2 2 17 2 5" xfId="27074" xr:uid="{00000000-0005-0000-0000-000014520000}"/>
    <cellStyle name="Input 3 2 2 17 2 6" xfId="27075" xr:uid="{00000000-0005-0000-0000-000015520000}"/>
    <cellStyle name="Input 3 2 2 17 3" xfId="27076" xr:uid="{00000000-0005-0000-0000-000016520000}"/>
    <cellStyle name="Input 3 2 2 17 4" xfId="27077" xr:uid="{00000000-0005-0000-0000-000017520000}"/>
    <cellStyle name="Input 3 2 2 17 5" xfId="27078" xr:uid="{00000000-0005-0000-0000-000018520000}"/>
    <cellStyle name="Input 3 2 2 17 6" xfId="27079" xr:uid="{00000000-0005-0000-0000-000019520000}"/>
    <cellStyle name="Input 3 2 2 17 7" xfId="27080" xr:uid="{00000000-0005-0000-0000-00001A520000}"/>
    <cellStyle name="Input 3 2 2 18" xfId="1569" xr:uid="{00000000-0005-0000-0000-00001B520000}"/>
    <cellStyle name="Input 3 2 2 18 2" xfId="11447" xr:uid="{00000000-0005-0000-0000-00001C520000}"/>
    <cellStyle name="Input 3 2 2 18 2 2" xfId="27081" xr:uid="{00000000-0005-0000-0000-00001D520000}"/>
    <cellStyle name="Input 3 2 2 18 2 3" xfId="27082" xr:uid="{00000000-0005-0000-0000-00001E520000}"/>
    <cellStyle name="Input 3 2 2 18 2 4" xfId="27083" xr:uid="{00000000-0005-0000-0000-00001F520000}"/>
    <cellStyle name="Input 3 2 2 18 2 5" xfId="27084" xr:uid="{00000000-0005-0000-0000-000020520000}"/>
    <cellStyle name="Input 3 2 2 18 2 6" xfId="27085" xr:uid="{00000000-0005-0000-0000-000021520000}"/>
    <cellStyle name="Input 3 2 2 18 3" xfId="27086" xr:uid="{00000000-0005-0000-0000-000022520000}"/>
    <cellStyle name="Input 3 2 2 18 4" xfId="27087" xr:uid="{00000000-0005-0000-0000-000023520000}"/>
    <cellStyle name="Input 3 2 2 18 5" xfId="27088" xr:uid="{00000000-0005-0000-0000-000024520000}"/>
    <cellStyle name="Input 3 2 2 18 6" xfId="27089" xr:uid="{00000000-0005-0000-0000-000025520000}"/>
    <cellStyle name="Input 3 2 2 18 7" xfId="27090" xr:uid="{00000000-0005-0000-0000-000026520000}"/>
    <cellStyle name="Input 3 2 2 19" xfId="1570" xr:uid="{00000000-0005-0000-0000-000027520000}"/>
    <cellStyle name="Input 3 2 2 19 2" xfId="11534" xr:uid="{00000000-0005-0000-0000-000028520000}"/>
    <cellStyle name="Input 3 2 2 19 2 2" xfId="27091" xr:uid="{00000000-0005-0000-0000-000029520000}"/>
    <cellStyle name="Input 3 2 2 19 2 3" xfId="27092" xr:uid="{00000000-0005-0000-0000-00002A520000}"/>
    <cellStyle name="Input 3 2 2 19 2 4" xfId="27093" xr:uid="{00000000-0005-0000-0000-00002B520000}"/>
    <cellStyle name="Input 3 2 2 19 2 5" xfId="27094" xr:uid="{00000000-0005-0000-0000-00002C520000}"/>
    <cellStyle name="Input 3 2 2 19 2 6" xfId="27095" xr:uid="{00000000-0005-0000-0000-00002D520000}"/>
    <cellStyle name="Input 3 2 2 19 3" xfId="27096" xr:uid="{00000000-0005-0000-0000-00002E520000}"/>
    <cellStyle name="Input 3 2 2 19 4" xfId="27097" xr:uid="{00000000-0005-0000-0000-00002F520000}"/>
    <cellStyle name="Input 3 2 2 19 5" xfId="27098" xr:uid="{00000000-0005-0000-0000-000030520000}"/>
    <cellStyle name="Input 3 2 2 19 6" xfId="27099" xr:uid="{00000000-0005-0000-0000-000031520000}"/>
    <cellStyle name="Input 3 2 2 19 7" xfId="27100" xr:uid="{00000000-0005-0000-0000-000032520000}"/>
    <cellStyle name="Input 3 2 2 2" xfId="1571" xr:uid="{00000000-0005-0000-0000-000033520000}"/>
    <cellStyle name="Input 3 2 2 2 2" xfId="10041" xr:uid="{00000000-0005-0000-0000-000034520000}"/>
    <cellStyle name="Input 3 2 2 2 2 2" xfId="27101" xr:uid="{00000000-0005-0000-0000-000035520000}"/>
    <cellStyle name="Input 3 2 2 2 2 3" xfId="27102" xr:uid="{00000000-0005-0000-0000-000036520000}"/>
    <cellStyle name="Input 3 2 2 2 2 4" xfId="27103" xr:uid="{00000000-0005-0000-0000-000037520000}"/>
    <cellStyle name="Input 3 2 2 2 2 5" xfId="27104" xr:uid="{00000000-0005-0000-0000-000038520000}"/>
    <cellStyle name="Input 3 2 2 2 2 6" xfId="27105" xr:uid="{00000000-0005-0000-0000-000039520000}"/>
    <cellStyle name="Input 3 2 2 2 3" xfId="27106" xr:uid="{00000000-0005-0000-0000-00003A520000}"/>
    <cellStyle name="Input 3 2 2 2 4" xfId="27107" xr:uid="{00000000-0005-0000-0000-00003B520000}"/>
    <cellStyle name="Input 3 2 2 2 5" xfId="27108" xr:uid="{00000000-0005-0000-0000-00003C520000}"/>
    <cellStyle name="Input 3 2 2 2 6" xfId="27109" xr:uid="{00000000-0005-0000-0000-00003D520000}"/>
    <cellStyle name="Input 3 2 2 2 7" xfId="27110" xr:uid="{00000000-0005-0000-0000-00003E520000}"/>
    <cellStyle name="Input 3 2 2 20" xfId="1572" xr:uid="{00000000-0005-0000-0000-00003F520000}"/>
    <cellStyle name="Input 3 2 2 20 2" xfId="11622" xr:uid="{00000000-0005-0000-0000-000040520000}"/>
    <cellStyle name="Input 3 2 2 20 2 2" xfId="27111" xr:uid="{00000000-0005-0000-0000-000041520000}"/>
    <cellStyle name="Input 3 2 2 20 2 3" xfId="27112" xr:uid="{00000000-0005-0000-0000-000042520000}"/>
    <cellStyle name="Input 3 2 2 20 2 4" xfId="27113" xr:uid="{00000000-0005-0000-0000-000043520000}"/>
    <cellStyle name="Input 3 2 2 20 2 5" xfId="27114" xr:uid="{00000000-0005-0000-0000-000044520000}"/>
    <cellStyle name="Input 3 2 2 20 2 6" xfId="27115" xr:uid="{00000000-0005-0000-0000-000045520000}"/>
    <cellStyle name="Input 3 2 2 20 3" xfId="27116" xr:uid="{00000000-0005-0000-0000-000046520000}"/>
    <cellStyle name="Input 3 2 2 20 4" xfId="27117" xr:uid="{00000000-0005-0000-0000-000047520000}"/>
    <cellStyle name="Input 3 2 2 20 5" xfId="27118" xr:uid="{00000000-0005-0000-0000-000048520000}"/>
    <cellStyle name="Input 3 2 2 20 6" xfId="27119" xr:uid="{00000000-0005-0000-0000-000049520000}"/>
    <cellStyle name="Input 3 2 2 20 7" xfId="27120" xr:uid="{00000000-0005-0000-0000-00004A520000}"/>
    <cellStyle name="Input 3 2 2 21" xfId="1573" xr:uid="{00000000-0005-0000-0000-00004B520000}"/>
    <cellStyle name="Input 3 2 2 21 2" xfId="11706" xr:uid="{00000000-0005-0000-0000-00004C520000}"/>
    <cellStyle name="Input 3 2 2 21 2 2" xfId="27121" xr:uid="{00000000-0005-0000-0000-00004D520000}"/>
    <cellStyle name="Input 3 2 2 21 2 3" xfId="27122" xr:uid="{00000000-0005-0000-0000-00004E520000}"/>
    <cellStyle name="Input 3 2 2 21 2 4" xfId="27123" xr:uid="{00000000-0005-0000-0000-00004F520000}"/>
    <cellStyle name="Input 3 2 2 21 2 5" xfId="27124" xr:uid="{00000000-0005-0000-0000-000050520000}"/>
    <cellStyle name="Input 3 2 2 21 2 6" xfId="27125" xr:uid="{00000000-0005-0000-0000-000051520000}"/>
    <cellStyle name="Input 3 2 2 21 3" xfId="27126" xr:uid="{00000000-0005-0000-0000-000052520000}"/>
    <cellStyle name="Input 3 2 2 21 4" xfId="27127" xr:uid="{00000000-0005-0000-0000-000053520000}"/>
    <cellStyle name="Input 3 2 2 21 5" xfId="27128" xr:uid="{00000000-0005-0000-0000-000054520000}"/>
    <cellStyle name="Input 3 2 2 21 6" xfId="27129" xr:uid="{00000000-0005-0000-0000-000055520000}"/>
    <cellStyle name="Input 3 2 2 21 7" xfId="27130" xr:uid="{00000000-0005-0000-0000-000056520000}"/>
    <cellStyle name="Input 3 2 2 22" xfId="1574" xr:uid="{00000000-0005-0000-0000-000057520000}"/>
    <cellStyle name="Input 3 2 2 22 2" xfId="11789" xr:uid="{00000000-0005-0000-0000-000058520000}"/>
    <cellStyle name="Input 3 2 2 22 2 2" xfId="27131" xr:uid="{00000000-0005-0000-0000-000059520000}"/>
    <cellStyle name="Input 3 2 2 22 2 3" xfId="27132" xr:uid="{00000000-0005-0000-0000-00005A520000}"/>
    <cellStyle name="Input 3 2 2 22 2 4" xfId="27133" xr:uid="{00000000-0005-0000-0000-00005B520000}"/>
    <cellStyle name="Input 3 2 2 22 2 5" xfId="27134" xr:uid="{00000000-0005-0000-0000-00005C520000}"/>
    <cellStyle name="Input 3 2 2 22 2 6" xfId="27135" xr:uid="{00000000-0005-0000-0000-00005D520000}"/>
    <cellStyle name="Input 3 2 2 22 3" xfId="27136" xr:uid="{00000000-0005-0000-0000-00005E520000}"/>
    <cellStyle name="Input 3 2 2 22 4" xfId="27137" xr:uid="{00000000-0005-0000-0000-00005F520000}"/>
    <cellStyle name="Input 3 2 2 22 5" xfId="27138" xr:uid="{00000000-0005-0000-0000-000060520000}"/>
    <cellStyle name="Input 3 2 2 22 6" xfId="27139" xr:uid="{00000000-0005-0000-0000-000061520000}"/>
    <cellStyle name="Input 3 2 2 22 7" xfId="27140" xr:uid="{00000000-0005-0000-0000-000062520000}"/>
    <cellStyle name="Input 3 2 2 23" xfId="1575" xr:uid="{00000000-0005-0000-0000-000063520000}"/>
    <cellStyle name="Input 3 2 2 23 2" xfId="11872" xr:uid="{00000000-0005-0000-0000-000064520000}"/>
    <cellStyle name="Input 3 2 2 23 2 2" xfId="27141" xr:uid="{00000000-0005-0000-0000-000065520000}"/>
    <cellStyle name="Input 3 2 2 23 2 3" xfId="27142" xr:uid="{00000000-0005-0000-0000-000066520000}"/>
    <cellStyle name="Input 3 2 2 23 2 4" xfId="27143" xr:uid="{00000000-0005-0000-0000-000067520000}"/>
    <cellStyle name="Input 3 2 2 23 2 5" xfId="27144" xr:uid="{00000000-0005-0000-0000-000068520000}"/>
    <cellStyle name="Input 3 2 2 23 2 6" xfId="27145" xr:uid="{00000000-0005-0000-0000-000069520000}"/>
    <cellStyle name="Input 3 2 2 23 3" xfId="27146" xr:uid="{00000000-0005-0000-0000-00006A520000}"/>
    <cellStyle name="Input 3 2 2 23 4" xfId="27147" xr:uid="{00000000-0005-0000-0000-00006B520000}"/>
    <cellStyle name="Input 3 2 2 23 5" xfId="27148" xr:uid="{00000000-0005-0000-0000-00006C520000}"/>
    <cellStyle name="Input 3 2 2 23 6" xfId="27149" xr:uid="{00000000-0005-0000-0000-00006D520000}"/>
    <cellStyle name="Input 3 2 2 23 7" xfId="27150" xr:uid="{00000000-0005-0000-0000-00006E520000}"/>
    <cellStyle name="Input 3 2 2 24" xfId="1576" xr:uid="{00000000-0005-0000-0000-00006F520000}"/>
    <cellStyle name="Input 3 2 2 24 2" xfId="11956" xr:uid="{00000000-0005-0000-0000-000070520000}"/>
    <cellStyle name="Input 3 2 2 24 2 2" xfId="27151" xr:uid="{00000000-0005-0000-0000-000071520000}"/>
    <cellStyle name="Input 3 2 2 24 2 3" xfId="27152" xr:uid="{00000000-0005-0000-0000-000072520000}"/>
    <cellStyle name="Input 3 2 2 24 2 4" xfId="27153" xr:uid="{00000000-0005-0000-0000-000073520000}"/>
    <cellStyle name="Input 3 2 2 24 2 5" xfId="27154" xr:uid="{00000000-0005-0000-0000-000074520000}"/>
    <cellStyle name="Input 3 2 2 24 2 6" xfId="27155" xr:uid="{00000000-0005-0000-0000-000075520000}"/>
    <cellStyle name="Input 3 2 2 24 3" xfId="27156" xr:uid="{00000000-0005-0000-0000-000076520000}"/>
    <cellStyle name="Input 3 2 2 24 4" xfId="27157" xr:uid="{00000000-0005-0000-0000-000077520000}"/>
    <cellStyle name="Input 3 2 2 24 5" xfId="27158" xr:uid="{00000000-0005-0000-0000-000078520000}"/>
    <cellStyle name="Input 3 2 2 24 6" xfId="27159" xr:uid="{00000000-0005-0000-0000-000079520000}"/>
    <cellStyle name="Input 3 2 2 24 7" xfId="27160" xr:uid="{00000000-0005-0000-0000-00007A520000}"/>
    <cellStyle name="Input 3 2 2 25" xfId="1577" xr:uid="{00000000-0005-0000-0000-00007B520000}"/>
    <cellStyle name="Input 3 2 2 25 2" xfId="12039" xr:uid="{00000000-0005-0000-0000-00007C520000}"/>
    <cellStyle name="Input 3 2 2 25 2 2" xfId="27161" xr:uid="{00000000-0005-0000-0000-00007D520000}"/>
    <cellStyle name="Input 3 2 2 25 2 3" xfId="27162" xr:uid="{00000000-0005-0000-0000-00007E520000}"/>
    <cellStyle name="Input 3 2 2 25 2 4" xfId="27163" xr:uid="{00000000-0005-0000-0000-00007F520000}"/>
    <cellStyle name="Input 3 2 2 25 2 5" xfId="27164" xr:uid="{00000000-0005-0000-0000-000080520000}"/>
    <cellStyle name="Input 3 2 2 25 2 6" xfId="27165" xr:uid="{00000000-0005-0000-0000-000081520000}"/>
    <cellStyle name="Input 3 2 2 25 3" xfId="27166" xr:uid="{00000000-0005-0000-0000-000082520000}"/>
    <cellStyle name="Input 3 2 2 25 4" xfId="27167" xr:uid="{00000000-0005-0000-0000-000083520000}"/>
    <cellStyle name="Input 3 2 2 25 5" xfId="27168" xr:uid="{00000000-0005-0000-0000-000084520000}"/>
    <cellStyle name="Input 3 2 2 25 6" xfId="27169" xr:uid="{00000000-0005-0000-0000-000085520000}"/>
    <cellStyle name="Input 3 2 2 25 7" xfId="27170" xr:uid="{00000000-0005-0000-0000-000086520000}"/>
    <cellStyle name="Input 3 2 2 26" xfId="1578" xr:uid="{00000000-0005-0000-0000-000087520000}"/>
    <cellStyle name="Input 3 2 2 26 2" xfId="12122" xr:uid="{00000000-0005-0000-0000-000088520000}"/>
    <cellStyle name="Input 3 2 2 26 2 2" xfId="27171" xr:uid="{00000000-0005-0000-0000-000089520000}"/>
    <cellStyle name="Input 3 2 2 26 2 3" xfId="27172" xr:uid="{00000000-0005-0000-0000-00008A520000}"/>
    <cellStyle name="Input 3 2 2 26 2 4" xfId="27173" xr:uid="{00000000-0005-0000-0000-00008B520000}"/>
    <cellStyle name="Input 3 2 2 26 2 5" xfId="27174" xr:uid="{00000000-0005-0000-0000-00008C520000}"/>
    <cellStyle name="Input 3 2 2 26 2 6" xfId="27175" xr:uid="{00000000-0005-0000-0000-00008D520000}"/>
    <cellStyle name="Input 3 2 2 26 3" xfId="27176" xr:uid="{00000000-0005-0000-0000-00008E520000}"/>
    <cellStyle name="Input 3 2 2 26 4" xfId="27177" xr:uid="{00000000-0005-0000-0000-00008F520000}"/>
    <cellStyle name="Input 3 2 2 26 5" xfId="27178" xr:uid="{00000000-0005-0000-0000-000090520000}"/>
    <cellStyle name="Input 3 2 2 26 6" xfId="27179" xr:uid="{00000000-0005-0000-0000-000091520000}"/>
    <cellStyle name="Input 3 2 2 26 7" xfId="27180" xr:uid="{00000000-0005-0000-0000-000092520000}"/>
    <cellStyle name="Input 3 2 2 27" xfId="1579" xr:uid="{00000000-0005-0000-0000-000093520000}"/>
    <cellStyle name="Input 3 2 2 27 2" xfId="12204" xr:uid="{00000000-0005-0000-0000-000094520000}"/>
    <cellStyle name="Input 3 2 2 27 2 2" xfId="27181" xr:uid="{00000000-0005-0000-0000-000095520000}"/>
    <cellStyle name="Input 3 2 2 27 2 3" xfId="27182" xr:uid="{00000000-0005-0000-0000-000096520000}"/>
    <cellStyle name="Input 3 2 2 27 2 4" xfId="27183" xr:uid="{00000000-0005-0000-0000-000097520000}"/>
    <cellStyle name="Input 3 2 2 27 2 5" xfId="27184" xr:uid="{00000000-0005-0000-0000-000098520000}"/>
    <cellStyle name="Input 3 2 2 27 2 6" xfId="27185" xr:uid="{00000000-0005-0000-0000-000099520000}"/>
    <cellStyle name="Input 3 2 2 27 3" xfId="27186" xr:uid="{00000000-0005-0000-0000-00009A520000}"/>
    <cellStyle name="Input 3 2 2 27 4" xfId="27187" xr:uid="{00000000-0005-0000-0000-00009B520000}"/>
    <cellStyle name="Input 3 2 2 27 5" xfId="27188" xr:uid="{00000000-0005-0000-0000-00009C520000}"/>
    <cellStyle name="Input 3 2 2 27 6" xfId="27189" xr:uid="{00000000-0005-0000-0000-00009D520000}"/>
    <cellStyle name="Input 3 2 2 27 7" xfId="27190" xr:uid="{00000000-0005-0000-0000-00009E520000}"/>
    <cellStyle name="Input 3 2 2 28" xfId="1580" xr:uid="{00000000-0005-0000-0000-00009F520000}"/>
    <cellStyle name="Input 3 2 2 28 2" xfId="12284" xr:uid="{00000000-0005-0000-0000-0000A0520000}"/>
    <cellStyle name="Input 3 2 2 28 2 2" xfId="27191" xr:uid="{00000000-0005-0000-0000-0000A1520000}"/>
    <cellStyle name="Input 3 2 2 28 2 3" xfId="27192" xr:uid="{00000000-0005-0000-0000-0000A2520000}"/>
    <cellStyle name="Input 3 2 2 28 2 4" xfId="27193" xr:uid="{00000000-0005-0000-0000-0000A3520000}"/>
    <cellStyle name="Input 3 2 2 28 2 5" xfId="27194" xr:uid="{00000000-0005-0000-0000-0000A4520000}"/>
    <cellStyle name="Input 3 2 2 28 2 6" xfId="27195" xr:uid="{00000000-0005-0000-0000-0000A5520000}"/>
    <cellStyle name="Input 3 2 2 28 3" xfId="27196" xr:uid="{00000000-0005-0000-0000-0000A6520000}"/>
    <cellStyle name="Input 3 2 2 28 4" xfId="27197" xr:uid="{00000000-0005-0000-0000-0000A7520000}"/>
    <cellStyle name="Input 3 2 2 28 5" xfId="27198" xr:uid="{00000000-0005-0000-0000-0000A8520000}"/>
    <cellStyle name="Input 3 2 2 28 6" xfId="27199" xr:uid="{00000000-0005-0000-0000-0000A9520000}"/>
    <cellStyle name="Input 3 2 2 28 7" xfId="27200" xr:uid="{00000000-0005-0000-0000-0000AA520000}"/>
    <cellStyle name="Input 3 2 2 29" xfId="1581" xr:uid="{00000000-0005-0000-0000-0000AB520000}"/>
    <cellStyle name="Input 3 2 2 29 2" xfId="12362" xr:uid="{00000000-0005-0000-0000-0000AC520000}"/>
    <cellStyle name="Input 3 2 2 29 2 2" xfId="27201" xr:uid="{00000000-0005-0000-0000-0000AD520000}"/>
    <cellStyle name="Input 3 2 2 29 2 3" xfId="27202" xr:uid="{00000000-0005-0000-0000-0000AE520000}"/>
    <cellStyle name="Input 3 2 2 29 2 4" xfId="27203" xr:uid="{00000000-0005-0000-0000-0000AF520000}"/>
    <cellStyle name="Input 3 2 2 29 2 5" xfId="27204" xr:uid="{00000000-0005-0000-0000-0000B0520000}"/>
    <cellStyle name="Input 3 2 2 29 2 6" xfId="27205" xr:uid="{00000000-0005-0000-0000-0000B1520000}"/>
    <cellStyle name="Input 3 2 2 29 3" xfId="27206" xr:uid="{00000000-0005-0000-0000-0000B2520000}"/>
    <cellStyle name="Input 3 2 2 29 4" xfId="27207" xr:uid="{00000000-0005-0000-0000-0000B3520000}"/>
    <cellStyle name="Input 3 2 2 29 5" xfId="27208" xr:uid="{00000000-0005-0000-0000-0000B4520000}"/>
    <cellStyle name="Input 3 2 2 29 6" xfId="27209" xr:uid="{00000000-0005-0000-0000-0000B5520000}"/>
    <cellStyle name="Input 3 2 2 29 7" xfId="27210" xr:uid="{00000000-0005-0000-0000-0000B6520000}"/>
    <cellStyle name="Input 3 2 2 3" xfId="1582" xr:uid="{00000000-0005-0000-0000-0000B7520000}"/>
    <cellStyle name="Input 3 2 2 3 2" xfId="10132" xr:uid="{00000000-0005-0000-0000-0000B8520000}"/>
    <cellStyle name="Input 3 2 2 3 2 2" xfId="27211" xr:uid="{00000000-0005-0000-0000-0000B9520000}"/>
    <cellStyle name="Input 3 2 2 3 2 3" xfId="27212" xr:uid="{00000000-0005-0000-0000-0000BA520000}"/>
    <cellStyle name="Input 3 2 2 3 2 4" xfId="27213" xr:uid="{00000000-0005-0000-0000-0000BB520000}"/>
    <cellStyle name="Input 3 2 2 3 2 5" xfId="27214" xr:uid="{00000000-0005-0000-0000-0000BC520000}"/>
    <cellStyle name="Input 3 2 2 3 2 6" xfId="27215" xr:uid="{00000000-0005-0000-0000-0000BD520000}"/>
    <cellStyle name="Input 3 2 2 3 3" xfId="27216" xr:uid="{00000000-0005-0000-0000-0000BE520000}"/>
    <cellStyle name="Input 3 2 2 3 4" xfId="27217" xr:uid="{00000000-0005-0000-0000-0000BF520000}"/>
    <cellStyle name="Input 3 2 2 3 5" xfId="27218" xr:uid="{00000000-0005-0000-0000-0000C0520000}"/>
    <cellStyle name="Input 3 2 2 3 6" xfId="27219" xr:uid="{00000000-0005-0000-0000-0000C1520000}"/>
    <cellStyle name="Input 3 2 2 3 7" xfId="27220" xr:uid="{00000000-0005-0000-0000-0000C2520000}"/>
    <cellStyle name="Input 3 2 2 30" xfId="1583" xr:uid="{00000000-0005-0000-0000-0000C3520000}"/>
    <cellStyle name="Input 3 2 2 30 2" xfId="12441" xr:uid="{00000000-0005-0000-0000-0000C4520000}"/>
    <cellStyle name="Input 3 2 2 30 2 2" xfId="27221" xr:uid="{00000000-0005-0000-0000-0000C5520000}"/>
    <cellStyle name="Input 3 2 2 30 2 3" xfId="27222" xr:uid="{00000000-0005-0000-0000-0000C6520000}"/>
    <cellStyle name="Input 3 2 2 30 2 4" xfId="27223" xr:uid="{00000000-0005-0000-0000-0000C7520000}"/>
    <cellStyle name="Input 3 2 2 30 2 5" xfId="27224" xr:uid="{00000000-0005-0000-0000-0000C8520000}"/>
    <cellStyle name="Input 3 2 2 30 2 6" xfId="27225" xr:uid="{00000000-0005-0000-0000-0000C9520000}"/>
    <cellStyle name="Input 3 2 2 30 3" xfId="27226" xr:uid="{00000000-0005-0000-0000-0000CA520000}"/>
    <cellStyle name="Input 3 2 2 30 4" xfId="27227" xr:uid="{00000000-0005-0000-0000-0000CB520000}"/>
    <cellStyle name="Input 3 2 2 30 5" xfId="27228" xr:uid="{00000000-0005-0000-0000-0000CC520000}"/>
    <cellStyle name="Input 3 2 2 30 6" xfId="27229" xr:uid="{00000000-0005-0000-0000-0000CD520000}"/>
    <cellStyle name="Input 3 2 2 30 7" xfId="27230" xr:uid="{00000000-0005-0000-0000-0000CE520000}"/>
    <cellStyle name="Input 3 2 2 31" xfId="1584" xr:uid="{00000000-0005-0000-0000-0000CF520000}"/>
    <cellStyle name="Input 3 2 2 31 2" xfId="12520" xr:uid="{00000000-0005-0000-0000-0000D0520000}"/>
    <cellStyle name="Input 3 2 2 31 2 2" xfId="27231" xr:uid="{00000000-0005-0000-0000-0000D1520000}"/>
    <cellStyle name="Input 3 2 2 31 2 3" xfId="27232" xr:uid="{00000000-0005-0000-0000-0000D2520000}"/>
    <cellStyle name="Input 3 2 2 31 2 4" xfId="27233" xr:uid="{00000000-0005-0000-0000-0000D3520000}"/>
    <cellStyle name="Input 3 2 2 31 2 5" xfId="27234" xr:uid="{00000000-0005-0000-0000-0000D4520000}"/>
    <cellStyle name="Input 3 2 2 31 2 6" xfId="27235" xr:uid="{00000000-0005-0000-0000-0000D5520000}"/>
    <cellStyle name="Input 3 2 2 31 3" xfId="27236" xr:uid="{00000000-0005-0000-0000-0000D6520000}"/>
    <cellStyle name="Input 3 2 2 31 4" xfId="27237" xr:uid="{00000000-0005-0000-0000-0000D7520000}"/>
    <cellStyle name="Input 3 2 2 31 5" xfId="27238" xr:uid="{00000000-0005-0000-0000-0000D8520000}"/>
    <cellStyle name="Input 3 2 2 31 6" xfId="27239" xr:uid="{00000000-0005-0000-0000-0000D9520000}"/>
    <cellStyle name="Input 3 2 2 31 7" xfId="27240" xr:uid="{00000000-0005-0000-0000-0000DA520000}"/>
    <cellStyle name="Input 3 2 2 32" xfId="1585" xr:uid="{00000000-0005-0000-0000-0000DB520000}"/>
    <cellStyle name="Input 3 2 2 32 2" xfId="12599" xr:uid="{00000000-0005-0000-0000-0000DC520000}"/>
    <cellStyle name="Input 3 2 2 32 2 2" xfId="27241" xr:uid="{00000000-0005-0000-0000-0000DD520000}"/>
    <cellStyle name="Input 3 2 2 32 2 3" xfId="27242" xr:uid="{00000000-0005-0000-0000-0000DE520000}"/>
    <cellStyle name="Input 3 2 2 32 2 4" xfId="27243" xr:uid="{00000000-0005-0000-0000-0000DF520000}"/>
    <cellStyle name="Input 3 2 2 32 2 5" xfId="27244" xr:uid="{00000000-0005-0000-0000-0000E0520000}"/>
    <cellStyle name="Input 3 2 2 32 2 6" xfId="27245" xr:uid="{00000000-0005-0000-0000-0000E1520000}"/>
    <cellStyle name="Input 3 2 2 32 3" xfId="27246" xr:uid="{00000000-0005-0000-0000-0000E2520000}"/>
    <cellStyle name="Input 3 2 2 32 4" xfId="27247" xr:uid="{00000000-0005-0000-0000-0000E3520000}"/>
    <cellStyle name="Input 3 2 2 32 5" xfId="27248" xr:uid="{00000000-0005-0000-0000-0000E4520000}"/>
    <cellStyle name="Input 3 2 2 32 6" xfId="27249" xr:uid="{00000000-0005-0000-0000-0000E5520000}"/>
    <cellStyle name="Input 3 2 2 32 7" xfId="27250" xr:uid="{00000000-0005-0000-0000-0000E6520000}"/>
    <cellStyle name="Input 3 2 2 33" xfId="1586" xr:uid="{00000000-0005-0000-0000-0000E7520000}"/>
    <cellStyle name="Input 3 2 2 33 2" xfId="12678" xr:uid="{00000000-0005-0000-0000-0000E8520000}"/>
    <cellStyle name="Input 3 2 2 33 2 2" xfId="27251" xr:uid="{00000000-0005-0000-0000-0000E9520000}"/>
    <cellStyle name="Input 3 2 2 33 2 3" xfId="27252" xr:uid="{00000000-0005-0000-0000-0000EA520000}"/>
    <cellStyle name="Input 3 2 2 33 2 4" xfId="27253" xr:uid="{00000000-0005-0000-0000-0000EB520000}"/>
    <cellStyle name="Input 3 2 2 33 2 5" xfId="27254" xr:uid="{00000000-0005-0000-0000-0000EC520000}"/>
    <cellStyle name="Input 3 2 2 33 2 6" xfId="27255" xr:uid="{00000000-0005-0000-0000-0000ED520000}"/>
    <cellStyle name="Input 3 2 2 33 3" xfId="27256" xr:uid="{00000000-0005-0000-0000-0000EE520000}"/>
    <cellStyle name="Input 3 2 2 33 4" xfId="27257" xr:uid="{00000000-0005-0000-0000-0000EF520000}"/>
    <cellStyle name="Input 3 2 2 33 5" xfId="27258" xr:uid="{00000000-0005-0000-0000-0000F0520000}"/>
    <cellStyle name="Input 3 2 2 33 6" xfId="27259" xr:uid="{00000000-0005-0000-0000-0000F1520000}"/>
    <cellStyle name="Input 3 2 2 33 7" xfId="27260" xr:uid="{00000000-0005-0000-0000-0000F2520000}"/>
    <cellStyle name="Input 3 2 2 34" xfId="1587" xr:uid="{00000000-0005-0000-0000-0000F3520000}"/>
    <cellStyle name="Input 3 2 2 34 2" xfId="12762" xr:uid="{00000000-0005-0000-0000-0000F4520000}"/>
    <cellStyle name="Input 3 2 2 34 2 2" xfId="27261" xr:uid="{00000000-0005-0000-0000-0000F5520000}"/>
    <cellStyle name="Input 3 2 2 34 2 3" xfId="27262" xr:uid="{00000000-0005-0000-0000-0000F6520000}"/>
    <cellStyle name="Input 3 2 2 34 2 4" xfId="27263" xr:uid="{00000000-0005-0000-0000-0000F7520000}"/>
    <cellStyle name="Input 3 2 2 34 2 5" xfId="27264" xr:uid="{00000000-0005-0000-0000-0000F8520000}"/>
    <cellStyle name="Input 3 2 2 34 2 6" xfId="27265" xr:uid="{00000000-0005-0000-0000-0000F9520000}"/>
    <cellStyle name="Input 3 2 2 34 3" xfId="27266" xr:uid="{00000000-0005-0000-0000-0000FA520000}"/>
    <cellStyle name="Input 3 2 2 34 4" xfId="27267" xr:uid="{00000000-0005-0000-0000-0000FB520000}"/>
    <cellStyle name="Input 3 2 2 34 5" xfId="27268" xr:uid="{00000000-0005-0000-0000-0000FC520000}"/>
    <cellStyle name="Input 3 2 2 34 6" xfId="27269" xr:uid="{00000000-0005-0000-0000-0000FD520000}"/>
    <cellStyle name="Input 3 2 2 34 7" xfId="27270" xr:uid="{00000000-0005-0000-0000-0000FE520000}"/>
    <cellStyle name="Input 3 2 2 35" xfId="9828" xr:uid="{00000000-0005-0000-0000-0000FF520000}"/>
    <cellStyle name="Input 3 2 2 35 2" xfId="27271" xr:uid="{00000000-0005-0000-0000-000000530000}"/>
    <cellStyle name="Input 3 2 2 35 3" xfId="27272" xr:uid="{00000000-0005-0000-0000-000001530000}"/>
    <cellStyle name="Input 3 2 2 35 4" xfId="27273" xr:uid="{00000000-0005-0000-0000-000002530000}"/>
    <cellStyle name="Input 3 2 2 35 5" xfId="27274" xr:uid="{00000000-0005-0000-0000-000003530000}"/>
    <cellStyle name="Input 3 2 2 35 6" xfId="27275" xr:uid="{00000000-0005-0000-0000-000004530000}"/>
    <cellStyle name="Input 3 2 2 36" xfId="27276" xr:uid="{00000000-0005-0000-0000-000005530000}"/>
    <cellStyle name="Input 3 2 2 37" xfId="27277" xr:uid="{00000000-0005-0000-0000-000006530000}"/>
    <cellStyle name="Input 3 2 2 38" xfId="27278" xr:uid="{00000000-0005-0000-0000-000007530000}"/>
    <cellStyle name="Input 3 2 2 39" xfId="27279" xr:uid="{00000000-0005-0000-0000-000008530000}"/>
    <cellStyle name="Input 3 2 2 4" xfId="1588" xr:uid="{00000000-0005-0000-0000-000009530000}"/>
    <cellStyle name="Input 3 2 2 4 2" xfId="10222" xr:uid="{00000000-0005-0000-0000-00000A530000}"/>
    <cellStyle name="Input 3 2 2 4 2 2" xfId="27280" xr:uid="{00000000-0005-0000-0000-00000B530000}"/>
    <cellStyle name="Input 3 2 2 4 2 3" xfId="27281" xr:uid="{00000000-0005-0000-0000-00000C530000}"/>
    <cellStyle name="Input 3 2 2 4 2 4" xfId="27282" xr:uid="{00000000-0005-0000-0000-00000D530000}"/>
    <cellStyle name="Input 3 2 2 4 2 5" xfId="27283" xr:uid="{00000000-0005-0000-0000-00000E530000}"/>
    <cellStyle name="Input 3 2 2 4 2 6" xfId="27284" xr:uid="{00000000-0005-0000-0000-00000F530000}"/>
    <cellStyle name="Input 3 2 2 4 3" xfId="27285" xr:uid="{00000000-0005-0000-0000-000010530000}"/>
    <cellStyle name="Input 3 2 2 4 4" xfId="27286" xr:uid="{00000000-0005-0000-0000-000011530000}"/>
    <cellStyle name="Input 3 2 2 4 5" xfId="27287" xr:uid="{00000000-0005-0000-0000-000012530000}"/>
    <cellStyle name="Input 3 2 2 4 6" xfId="27288" xr:uid="{00000000-0005-0000-0000-000013530000}"/>
    <cellStyle name="Input 3 2 2 4 7" xfId="27289" xr:uid="{00000000-0005-0000-0000-000014530000}"/>
    <cellStyle name="Input 3 2 2 40" xfId="27290" xr:uid="{00000000-0005-0000-0000-000015530000}"/>
    <cellStyle name="Input 3 2 2 5" xfId="1589" xr:uid="{00000000-0005-0000-0000-000016530000}"/>
    <cellStyle name="Input 3 2 2 5 2" xfId="10308" xr:uid="{00000000-0005-0000-0000-000017530000}"/>
    <cellStyle name="Input 3 2 2 5 2 2" xfId="27291" xr:uid="{00000000-0005-0000-0000-000018530000}"/>
    <cellStyle name="Input 3 2 2 5 2 3" xfId="27292" xr:uid="{00000000-0005-0000-0000-000019530000}"/>
    <cellStyle name="Input 3 2 2 5 2 4" xfId="27293" xr:uid="{00000000-0005-0000-0000-00001A530000}"/>
    <cellStyle name="Input 3 2 2 5 2 5" xfId="27294" xr:uid="{00000000-0005-0000-0000-00001B530000}"/>
    <cellStyle name="Input 3 2 2 5 2 6" xfId="27295" xr:uid="{00000000-0005-0000-0000-00001C530000}"/>
    <cellStyle name="Input 3 2 2 5 3" xfId="27296" xr:uid="{00000000-0005-0000-0000-00001D530000}"/>
    <cellStyle name="Input 3 2 2 5 4" xfId="27297" xr:uid="{00000000-0005-0000-0000-00001E530000}"/>
    <cellStyle name="Input 3 2 2 5 5" xfId="27298" xr:uid="{00000000-0005-0000-0000-00001F530000}"/>
    <cellStyle name="Input 3 2 2 5 6" xfId="27299" xr:uid="{00000000-0005-0000-0000-000020530000}"/>
    <cellStyle name="Input 3 2 2 5 7" xfId="27300" xr:uid="{00000000-0005-0000-0000-000021530000}"/>
    <cellStyle name="Input 3 2 2 6" xfId="1590" xr:uid="{00000000-0005-0000-0000-000022530000}"/>
    <cellStyle name="Input 3 2 2 6 2" xfId="10396" xr:uid="{00000000-0005-0000-0000-000023530000}"/>
    <cellStyle name="Input 3 2 2 6 2 2" xfId="27301" xr:uid="{00000000-0005-0000-0000-000024530000}"/>
    <cellStyle name="Input 3 2 2 6 2 3" xfId="27302" xr:uid="{00000000-0005-0000-0000-000025530000}"/>
    <cellStyle name="Input 3 2 2 6 2 4" xfId="27303" xr:uid="{00000000-0005-0000-0000-000026530000}"/>
    <cellStyle name="Input 3 2 2 6 2 5" xfId="27304" xr:uid="{00000000-0005-0000-0000-000027530000}"/>
    <cellStyle name="Input 3 2 2 6 2 6" xfId="27305" xr:uid="{00000000-0005-0000-0000-000028530000}"/>
    <cellStyle name="Input 3 2 2 6 3" xfId="27306" xr:uid="{00000000-0005-0000-0000-000029530000}"/>
    <cellStyle name="Input 3 2 2 6 4" xfId="27307" xr:uid="{00000000-0005-0000-0000-00002A530000}"/>
    <cellStyle name="Input 3 2 2 6 5" xfId="27308" xr:uid="{00000000-0005-0000-0000-00002B530000}"/>
    <cellStyle name="Input 3 2 2 6 6" xfId="27309" xr:uid="{00000000-0005-0000-0000-00002C530000}"/>
    <cellStyle name="Input 3 2 2 6 7" xfId="27310" xr:uid="{00000000-0005-0000-0000-00002D530000}"/>
    <cellStyle name="Input 3 2 2 7" xfId="1591" xr:uid="{00000000-0005-0000-0000-00002E530000}"/>
    <cellStyle name="Input 3 2 2 7 2" xfId="10483" xr:uid="{00000000-0005-0000-0000-00002F530000}"/>
    <cellStyle name="Input 3 2 2 7 2 2" xfId="27311" xr:uid="{00000000-0005-0000-0000-000030530000}"/>
    <cellStyle name="Input 3 2 2 7 2 3" xfId="27312" xr:uid="{00000000-0005-0000-0000-000031530000}"/>
    <cellStyle name="Input 3 2 2 7 2 4" xfId="27313" xr:uid="{00000000-0005-0000-0000-000032530000}"/>
    <cellStyle name="Input 3 2 2 7 2 5" xfId="27314" xr:uid="{00000000-0005-0000-0000-000033530000}"/>
    <cellStyle name="Input 3 2 2 7 2 6" xfId="27315" xr:uid="{00000000-0005-0000-0000-000034530000}"/>
    <cellStyle name="Input 3 2 2 7 3" xfId="27316" xr:uid="{00000000-0005-0000-0000-000035530000}"/>
    <cellStyle name="Input 3 2 2 7 4" xfId="27317" xr:uid="{00000000-0005-0000-0000-000036530000}"/>
    <cellStyle name="Input 3 2 2 7 5" xfId="27318" xr:uid="{00000000-0005-0000-0000-000037530000}"/>
    <cellStyle name="Input 3 2 2 7 6" xfId="27319" xr:uid="{00000000-0005-0000-0000-000038530000}"/>
    <cellStyle name="Input 3 2 2 7 7" xfId="27320" xr:uid="{00000000-0005-0000-0000-000039530000}"/>
    <cellStyle name="Input 3 2 2 8" xfId="1592" xr:uid="{00000000-0005-0000-0000-00003A530000}"/>
    <cellStyle name="Input 3 2 2 8 2" xfId="10571" xr:uid="{00000000-0005-0000-0000-00003B530000}"/>
    <cellStyle name="Input 3 2 2 8 2 2" xfId="27321" xr:uid="{00000000-0005-0000-0000-00003C530000}"/>
    <cellStyle name="Input 3 2 2 8 2 3" xfId="27322" xr:uid="{00000000-0005-0000-0000-00003D530000}"/>
    <cellStyle name="Input 3 2 2 8 2 4" xfId="27323" xr:uid="{00000000-0005-0000-0000-00003E530000}"/>
    <cellStyle name="Input 3 2 2 8 2 5" xfId="27324" xr:uid="{00000000-0005-0000-0000-00003F530000}"/>
    <cellStyle name="Input 3 2 2 8 2 6" xfId="27325" xr:uid="{00000000-0005-0000-0000-000040530000}"/>
    <cellStyle name="Input 3 2 2 8 3" xfId="27326" xr:uid="{00000000-0005-0000-0000-000041530000}"/>
    <cellStyle name="Input 3 2 2 8 4" xfId="27327" xr:uid="{00000000-0005-0000-0000-000042530000}"/>
    <cellStyle name="Input 3 2 2 8 5" xfId="27328" xr:uid="{00000000-0005-0000-0000-000043530000}"/>
    <cellStyle name="Input 3 2 2 8 6" xfId="27329" xr:uid="{00000000-0005-0000-0000-000044530000}"/>
    <cellStyle name="Input 3 2 2 8 7" xfId="27330" xr:uid="{00000000-0005-0000-0000-000045530000}"/>
    <cellStyle name="Input 3 2 2 9" xfId="1593" xr:uid="{00000000-0005-0000-0000-000046530000}"/>
    <cellStyle name="Input 3 2 2 9 2" xfId="10653" xr:uid="{00000000-0005-0000-0000-000047530000}"/>
    <cellStyle name="Input 3 2 2 9 2 2" xfId="27331" xr:uid="{00000000-0005-0000-0000-000048530000}"/>
    <cellStyle name="Input 3 2 2 9 2 3" xfId="27332" xr:uid="{00000000-0005-0000-0000-000049530000}"/>
    <cellStyle name="Input 3 2 2 9 2 4" xfId="27333" xr:uid="{00000000-0005-0000-0000-00004A530000}"/>
    <cellStyle name="Input 3 2 2 9 2 5" xfId="27334" xr:uid="{00000000-0005-0000-0000-00004B530000}"/>
    <cellStyle name="Input 3 2 2 9 2 6" xfId="27335" xr:uid="{00000000-0005-0000-0000-00004C530000}"/>
    <cellStyle name="Input 3 2 2 9 3" xfId="27336" xr:uid="{00000000-0005-0000-0000-00004D530000}"/>
    <cellStyle name="Input 3 2 2 9 4" xfId="27337" xr:uid="{00000000-0005-0000-0000-00004E530000}"/>
    <cellStyle name="Input 3 2 2 9 5" xfId="27338" xr:uid="{00000000-0005-0000-0000-00004F530000}"/>
    <cellStyle name="Input 3 2 2 9 6" xfId="27339" xr:uid="{00000000-0005-0000-0000-000050530000}"/>
    <cellStyle name="Input 3 2 2 9 7" xfId="27340" xr:uid="{00000000-0005-0000-0000-000051530000}"/>
    <cellStyle name="Input 3 2 20" xfId="1594" xr:uid="{00000000-0005-0000-0000-000052530000}"/>
    <cellStyle name="Input 3 2 20 2" xfId="11501" xr:uid="{00000000-0005-0000-0000-000053530000}"/>
    <cellStyle name="Input 3 2 20 2 2" xfId="27341" xr:uid="{00000000-0005-0000-0000-000054530000}"/>
    <cellStyle name="Input 3 2 20 2 3" xfId="27342" xr:uid="{00000000-0005-0000-0000-000055530000}"/>
    <cellStyle name="Input 3 2 20 2 4" xfId="27343" xr:uid="{00000000-0005-0000-0000-000056530000}"/>
    <cellStyle name="Input 3 2 20 2 5" xfId="27344" xr:uid="{00000000-0005-0000-0000-000057530000}"/>
    <cellStyle name="Input 3 2 20 2 6" xfId="27345" xr:uid="{00000000-0005-0000-0000-000058530000}"/>
    <cellStyle name="Input 3 2 20 3" xfId="27346" xr:uid="{00000000-0005-0000-0000-000059530000}"/>
    <cellStyle name="Input 3 2 20 4" xfId="27347" xr:uid="{00000000-0005-0000-0000-00005A530000}"/>
    <cellStyle name="Input 3 2 20 5" xfId="27348" xr:uid="{00000000-0005-0000-0000-00005B530000}"/>
    <cellStyle name="Input 3 2 20 6" xfId="27349" xr:uid="{00000000-0005-0000-0000-00005C530000}"/>
    <cellStyle name="Input 3 2 20 7" xfId="27350" xr:uid="{00000000-0005-0000-0000-00005D530000}"/>
    <cellStyle name="Input 3 2 21" xfId="1595" xr:uid="{00000000-0005-0000-0000-00005E530000}"/>
    <cellStyle name="Input 3 2 21 2" xfId="11589" xr:uid="{00000000-0005-0000-0000-00005F530000}"/>
    <cellStyle name="Input 3 2 21 2 2" xfId="27351" xr:uid="{00000000-0005-0000-0000-000060530000}"/>
    <cellStyle name="Input 3 2 21 2 3" xfId="27352" xr:uid="{00000000-0005-0000-0000-000061530000}"/>
    <cellStyle name="Input 3 2 21 2 4" xfId="27353" xr:uid="{00000000-0005-0000-0000-000062530000}"/>
    <cellStyle name="Input 3 2 21 2 5" xfId="27354" xr:uid="{00000000-0005-0000-0000-000063530000}"/>
    <cellStyle name="Input 3 2 21 2 6" xfId="27355" xr:uid="{00000000-0005-0000-0000-000064530000}"/>
    <cellStyle name="Input 3 2 21 3" xfId="27356" xr:uid="{00000000-0005-0000-0000-000065530000}"/>
    <cellStyle name="Input 3 2 21 4" xfId="27357" xr:uid="{00000000-0005-0000-0000-000066530000}"/>
    <cellStyle name="Input 3 2 21 5" xfId="27358" xr:uid="{00000000-0005-0000-0000-000067530000}"/>
    <cellStyle name="Input 3 2 21 6" xfId="27359" xr:uid="{00000000-0005-0000-0000-000068530000}"/>
    <cellStyle name="Input 3 2 21 7" xfId="27360" xr:uid="{00000000-0005-0000-0000-000069530000}"/>
    <cellStyle name="Input 3 2 22" xfId="1596" xr:uid="{00000000-0005-0000-0000-00006A530000}"/>
    <cellStyle name="Input 3 2 22 2" xfId="11673" xr:uid="{00000000-0005-0000-0000-00006B530000}"/>
    <cellStyle name="Input 3 2 22 2 2" xfId="27361" xr:uid="{00000000-0005-0000-0000-00006C530000}"/>
    <cellStyle name="Input 3 2 22 2 3" xfId="27362" xr:uid="{00000000-0005-0000-0000-00006D530000}"/>
    <cellStyle name="Input 3 2 22 2 4" xfId="27363" xr:uid="{00000000-0005-0000-0000-00006E530000}"/>
    <cellStyle name="Input 3 2 22 2 5" xfId="27364" xr:uid="{00000000-0005-0000-0000-00006F530000}"/>
    <cellStyle name="Input 3 2 22 2 6" xfId="27365" xr:uid="{00000000-0005-0000-0000-000070530000}"/>
    <cellStyle name="Input 3 2 22 3" xfId="27366" xr:uid="{00000000-0005-0000-0000-000071530000}"/>
    <cellStyle name="Input 3 2 22 4" xfId="27367" xr:uid="{00000000-0005-0000-0000-000072530000}"/>
    <cellStyle name="Input 3 2 22 5" xfId="27368" xr:uid="{00000000-0005-0000-0000-000073530000}"/>
    <cellStyle name="Input 3 2 22 6" xfId="27369" xr:uid="{00000000-0005-0000-0000-000074530000}"/>
    <cellStyle name="Input 3 2 22 7" xfId="27370" xr:uid="{00000000-0005-0000-0000-000075530000}"/>
    <cellStyle name="Input 3 2 23" xfId="1597" xr:uid="{00000000-0005-0000-0000-000076530000}"/>
    <cellStyle name="Input 3 2 23 2" xfId="11756" xr:uid="{00000000-0005-0000-0000-000077530000}"/>
    <cellStyle name="Input 3 2 23 2 2" xfId="27371" xr:uid="{00000000-0005-0000-0000-000078530000}"/>
    <cellStyle name="Input 3 2 23 2 3" xfId="27372" xr:uid="{00000000-0005-0000-0000-000079530000}"/>
    <cellStyle name="Input 3 2 23 2 4" xfId="27373" xr:uid="{00000000-0005-0000-0000-00007A530000}"/>
    <cellStyle name="Input 3 2 23 2 5" xfId="27374" xr:uid="{00000000-0005-0000-0000-00007B530000}"/>
    <cellStyle name="Input 3 2 23 2 6" xfId="27375" xr:uid="{00000000-0005-0000-0000-00007C530000}"/>
    <cellStyle name="Input 3 2 23 3" xfId="27376" xr:uid="{00000000-0005-0000-0000-00007D530000}"/>
    <cellStyle name="Input 3 2 23 4" xfId="27377" xr:uid="{00000000-0005-0000-0000-00007E530000}"/>
    <cellStyle name="Input 3 2 23 5" xfId="27378" xr:uid="{00000000-0005-0000-0000-00007F530000}"/>
    <cellStyle name="Input 3 2 23 6" xfId="27379" xr:uid="{00000000-0005-0000-0000-000080530000}"/>
    <cellStyle name="Input 3 2 23 7" xfId="27380" xr:uid="{00000000-0005-0000-0000-000081530000}"/>
    <cellStyle name="Input 3 2 24" xfId="1598" xr:uid="{00000000-0005-0000-0000-000082530000}"/>
    <cellStyle name="Input 3 2 24 2" xfId="11839" xr:uid="{00000000-0005-0000-0000-000083530000}"/>
    <cellStyle name="Input 3 2 24 2 2" xfId="27381" xr:uid="{00000000-0005-0000-0000-000084530000}"/>
    <cellStyle name="Input 3 2 24 2 3" xfId="27382" xr:uid="{00000000-0005-0000-0000-000085530000}"/>
    <cellStyle name="Input 3 2 24 2 4" xfId="27383" xr:uid="{00000000-0005-0000-0000-000086530000}"/>
    <cellStyle name="Input 3 2 24 2 5" xfId="27384" xr:uid="{00000000-0005-0000-0000-000087530000}"/>
    <cellStyle name="Input 3 2 24 2 6" xfId="27385" xr:uid="{00000000-0005-0000-0000-000088530000}"/>
    <cellStyle name="Input 3 2 24 3" xfId="27386" xr:uid="{00000000-0005-0000-0000-000089530000}"/>
    <cellStyle name="Input 3 2 24 4" xfId="27387" xr:uid="{00000000-0005-0000-0000-00008A530000}"/>
    <cellStyle name="Input 3 2 24 5" xfId="27388" xr:uid="{00000000-0005-0000-0000-00008B530000}"/>
    <cellStyle name="Input 3 2 24 6" xfId="27389" xr:uid="{00000000-0005-0000-0000-00008C530000}"/>
    <cellStyle name="Input 3 2 24 7" xfId="27390" xr:uid="{00000000-0005-0000-0000-00008D530000}"/>
    <cellStyle name="Input 3 2 25" xfId="1599" xr:uid="{00000000-0005-0000-0000-00008E530000}"/>
    <cellStyle name="Input 3 2 25 2" xfId="11923" xr:uid="{00000000-0005-0000-0000-00008F530000}"/>
    <cellStyle name="Input 3 2 25 2 2" xfId="27391" xr:uid="{00000000-0005-0000-0000-000090530000}"/>
    <cellStyle name="Input 3 2 25 2 3" xfId="27392" xr:uid="{00000000-0005-0000-0000-000091530000}"/>
    <cellStyle name="Input 3 2 25 2 4" xfId="27393" xr:uid="{00000000-0005-0000-0000-000092530000}"/>
    <cellStyle name="Input 3 2 25 2 5" xfId="27394" xr:uid="{00000000-0005-0000-0000-000093530000}"/>
    <cellStyle name="Input 3 2 25 2 6" xfId="27395" xr:uid="{00000000-0005-0000-0000-000094530000}"/>
    <cellStyle name="Input 3 2 25 3" xfId="27396" xr:uid="{00000000-0005-0000-0000-000095530000}"/>
    <cellStyle name="Input 3 2 25 4" xfId="27397" xr:uid="{00000000-0005-0000-0000-000096530000}"/>
    <cellStyle name="Input 3 2 25 5" xfId="27398" xr:uid="{00000000-0005-0000-0000-000097530000}"/>
    <cellStyle name="Input 3 2 25 6" xfId="27399" xr:uid="{00000000-0005-0000-0000-000098530000}"/>
    <cellStyle name="Input 3 2 25 7" xfId="27400" xr:uid="{00000000-0005-0000-0000-000099530000}"/>
    <cellStyle name="Input 3 2 26" xfId="1600" xr:uid="{00000000-0005-0000-0000-00009A530000}"/>
    <cellStyle name="Input 3 2 26 2" xfId="12006" xr:uid="{00000000-0005-0000-0000-00009B530000}"/>
    <cellStyle name="Input 3 2 26 2 2" xfId="27401" xr:uid="{00000000-0005-0000-0000-00009C530000}"/>
    <cellStyle name="Input 3 2 26 2 3" xfId="27402" xr:uid="{00000000-0005-0000-0000-00009D530000}"/>
    <cellStyle name="Input 3 2 26 2 4" xfId="27403" xr:uid="{00000000-0005-0000-0000-00009E530000}"/>
    <cellStyle name="Input 3 2 26 2 5" xfId="27404" xr:uid="{00000000-0005-0000-0000-00009F530000}"/>
    <cellStyle name="Input 3 2 26 2 6" xfId="27405" xr:uid="{00000000-0005-0000-0000-0000A0530000}"/>
    <cellStyle name="Input 3 2 26 3" xfId="27406" xr:uid="{00000000-0005-0000-0000-0000A1530000}"/>
    <cellStyle name="Input 3 2 26 4" xfId="27407" xr:uid="{00000000-0005-0000-0000-0000A2530000}"/>
    <cellStyle name="Input 3 2 26 5" xfId="27408" xr:uid="{00000000-0005-0000-0000-0000A3530000}"/>
    <cellStyle name="Input 3 2 26 6" xfId="27409" xr:uid="{00000000-0005-0000-0000-0000A4530000}"/>
    <cellStyle name="Input 3 2 26 7" xfId="27410" xr:uid="{00000000-0005-0000-0000-0000A5530000}"/>
    <cellStyle name="Input 3 2 27" xfId="1601" xr:uid="{00000000-0005-0000-0000-0000A6530000}"/>
    <cellStyle name="Input 3 2 27 2" xfId="12089" xr:uid="{00000000-0005-0000-0000-0000A7530000}"/>
    <cellStyle name="Input 3 2 27 2 2" xfId="27411" xr:uid="{00000000-0005-0000-0000-0000A8530000}"/>
    <cellStyle name="Input 3 2 27 2 3" xfId="27412" xr:uid="{00000000-0005-0000-0000-0000A9530000}"/>
    <cellStyle name="Input 3 2 27 2 4" xfId="27413" xr:uid="{00000000-0005-0000-0000-0000AA530000}"/>
    <cellStyle name="Input 3 2 27 2 5" xfId="27414" xr:uid="{00000000-0005-0000-0000-0000AB530000}"/>
    <cellStyle name="Input 3 2 27 2 6" xfId="27415" xr:uid="{00000000-0005-0000-0000-0000AC530000}"/>
    <cellStyle name="Input 3 2 27 3" xfId="27416" xr:uid="{00000000-0005-0000-0000-0000AD530000}"/>
    <cellStyle name="Input 3 2 27 4" xfId="27417" xr:uid="{00000000-0005-0000-0000-0000AE530000}"/>
    <cellStyle name="Input 3 2 27 5" xfId="27418" xr:uid="{00000000-0005-0000-0000-0000AF530000}"/>
    <cellStyle name="Input 3 2 27 6" xfId="27419" xr:uid="{00000000-0005-0000-0000-0000B0530000}"/>
    <cellStyle name="Input 3 2 27 7" xfId="27420" xr:uid="{00000000-0005-0000-0000-0000B1530000}"/>
    <cellStyle name="Input 3 2 28" xfId="1602" xr:uid="{00000000-0005-0000-0000-0000B2530000}"/>
    <cellStyle name="Input 3 2 28 2" xfId="12171" xr:uid="{00000000-0005-0000-0000-0000B3530000}"/>
    <cellStyle name="Input 3 2 28 2 2" xfId="27421" xr:uid="{00000000-0005-0000-0000-0000B4530000}"/>
    <cellStyle name="Input 3 2 28 2 3" xfId="27422" xr:uid="{00000000-0005-0000-0000-0000B5530000}"/>
    <cellStyle name="Input 3 2 28 2 4" xfId="27423" xr:uid="{00000000-0005-0000-0000-0000B6530000}"/>
    <cellStyle name="Input 3 2 28 2 5" xfId="27424" xr:uid="{00000000-0005-0000-0000-0000B7530000}"/>
    <cellStyle name="Input 3 2 28 2 6" xfId="27425" xr:uid="{00000000-0005-0000-0000-0000B8530000}"/>
    <cellStyle name="Input 3 2 28 3" xfId="27426" xr:uid="{00000000-0005-0000-0000-0000B9530000}"/>
    <cellStyle name="Input 3 2 28 4" xfId="27427" xr:uid="{00000000-0005-0000-0000-0000BA530000}"/>
    <cellStyle name="Input 3 2 28 5" xfId="27428" xr:uid="{00000000-0005-0000-0000-0000BB530000}"/>
    <cellStyle name="Input 3 2 28 6" xfId="27429" xr:uid="{00000000-0005-0000-0000-0000BC530000}"/>
    <cellStyle name="Input 3 2 28 7" xfId="27430" xr:uid="{00000000-0005-0000-0000-0000BD530000}"/>
    <cellStyle name="Input 3 2 29" xfId="1603" xr:uid="{00000000-0005-0000-0000-0000BE530000}"/>
    <cellStyle name="Input 3 2 29 2" xfId="12251" xr:uid="{00000000-0005-0000-0000-0000BF530000}"/>
    <cellStyle name="Input 3 2 29 2 2" xfId="27431" xr:uid="{00000000-0005-0000-0000-0000C0530000}"/>
    <cellStyle name="Input 3 2 29 2 3" xfId="27432" xr:uid="{00000000-0005-0000-0000-0000C1530000}"/>
    <cellStyle name="Input 3 2 29 2 4" xfId="27433" xr:uid="{00000000-0005-0000-0000-0000C2530000}"/>
    <cellStyle name="Input 3 2 29 2 5" xfId="27434" xr:uid="{00000000-0005-0000-0000-0000C3530000}"/>
    <cellStyle name="Input 3 2 29 2 6" xfId="27435" xr:uid="{00000000-0005-0000-0000-0000C4530000}"/>
    <cellStyle name="Input 3 2 29 3" xfId="27436" xr:uid="{00000000-0005-0000-0000-0000C5530000}"/>
    <cellStyle name="Input 3 2 29 4" xfId="27437" xr:uid="{00000000-0005-0000-0000-0000C6530000}"/>
    <cellStyle name="Input 3 2 29 5" xfId="27438" xr:uid="{00000000-0005-0000-0000-0000C7530000}"/>
    <cellStyle name="Input 3 2 29 6" xfId="27439" xr:uid="{00000000-0005-0000-0000-0000C8530000}"/>
    <cellStyle name="Input 3 2 29 7" xfId="27440" xr:uid="{00000000-0005-0000-0000-0000C9530000}"/>
    <cellStyle name="Input 3 2 3" xfId="1604" xr:uid="{00000000-0005-0000-0000-0000CA530000}"/>
    <cellStyle name="Input 3 2 3 2" xfId="10008" xr:uid="{00000000-0005-0000-0000-0000CB530000}"/>
    <cellStyle name="Input 3 2 3 2 2" xfId="27441" xr:uid="{00000000-0005-0000-0000-0000CC530000}"/>
    <cellStyle name="Input 3 2 3 2 3" xfId="27442" xr:uid="{00000000-0005-0000-0000-0000CD530000}"/>
    <cellStyle name="Input 3 2 3 2 4" xfId="27443" xr:uid="{00000000-0005-0000-0000-0000CE530000}"/>
    <cellStyle name="Input 3 2 3 2 5" xfId="27444" xr:uid="{00000000-0005-0000-0000-0000CF530000}"/>
    <cellStyle name="Input 3 2 3 2 6" xfId="27445" xr:uid="{00000000-0005-0000-0000-0000D0530000}"/>
    <cellStyle name="Input 3 2 3 3" xfId="27446" xr:uid="{00000000-0005-0000-0000-0000D1530000}"/>
    <cellStyle name="Input 3 2 3 4" xfId="27447" xr:uid="{00000000-0005-0000-0000-0000D2530000}"/>
    <cellStyle name="Input 3 2 3 5" xfId="27448" xr:uid="{00000000-0005-0000-0000-0000D3530000}"/>
    <cellStyle name="Input 3 2 3 6" xfId="27449" xr:uid="{00000000-0005-0000-0000-0000D4530000}"/>
    <cellStyle name="Input 3 2 3 7" xfId="27450" xr:uid="{00000000-0005-0000-0000-0000D5530000}"/>
    <cellStyle name="Input 3 2 30" xfId="1605" xr:uid="{00000000-0005-0000-0000-0000D6530000}"/>
    <cellStyle name="Input 3 2 30 2" xfId="12329" xr:uid="{00000000-0005-0000-0000-0000D7530000}"/>
    <cellStyle name="Input 3 2 30 2 2" xfId="27451" xr:uid="{00000000-0005-0000-0000-0000D8530000}"/>
    <cellStyle name="Input 3 2 30 2 3" xfId="27452" xr:uid="{00000000-0005-0000-0000-0000D9530000}"/>
    <cellStyle name="Input 3 2 30 2 4" xfId="27453" xr:uid="{00000000-0005-0000-0000-0000DA530000}"/>
    <cellStyle name="Input 3 2 30 2 5" xfId="27454" xr:uid="{00000000-0005-0000-0000-0000DB530000}"/>
    <cellStyle name="Input 3 2 30 2 6" xfId="27455" xr:uid="{00000000-0005-0000-0000-0000DC530000}"/>
    <cellStyle name="Input 3 2 30 3" xfId="27456" xr:uid="{00000000-0005-0000-0000-0000DD530000}"/>
    <cellStyle name="Input 3 2 30 4" xfId="27457" xr:uid="{00000000-0005-0000-0000-0000DE530000}"/>
    <cellStyle name="Input 3 2 30 5" xfId="27458" xr:uid="{00000000-0005-0000-0000-0000DF530000}"/>
    <cellStyle name="Input 3 2 30 6" xfId="27459" xr:uid="{00000000-0005-0000-0000-0000E0530000}"/>
    <cellStyle name="Input 3 2 30 7" xfId="27460" xr:uid="{00000000-0005-0000-0000-0000E1530000}"/>
    <cellStyle name="Input 3 2 31" xfId="1606" xr:uid="{00000000-0005-0000-0000-0000E2530000}"/>
    <cellStyle name="Input 3 2 31 2" xfId="12408" xr:uid="{00000000-0005-0000-0000-0000E3530000}"/>
    <cellStyle name="Input 3 2 31 2 2" xfId="27461" xr:uid="{00000000-0005-0000-0000-0000E4530000}"/>
    <cellStyle name="Input 3 2 31 2 3" xfId="27462" xr:uid="{00000000-0005-0000-0000-0000E5530000}"/>
    <cellStyle name="Input 3 2 31 2 4" xfId="27463" xr:uid="{00000000-0005-0000-0000-0000E6530000}"/>
    <cellStyle name="Input 3 2 31 2 5" xfId="27464" xr:uid="{00000000-0005-0000-0000-0000E7530000}"/>
    <cellStyle name="Input 3 2 31 2 6" xfId="27465" xr:uid="{00000000-0005-0000-0000-0000E8530000}"/>
    <cellStyle name="Input 3 2 31 3" xfId="27466" xr:uid="{00000000-0005-0000-0000-0000E9530000}"/>
    <cellStyle name="Input 3 2 31 4" xfId="27467" xr:uid="{00000000-0005-0000-0000-0000EA530000}"/>
    <cellStyle name="Input 3 2 31 5" xfId="27468" xr:uid="{00000000-0005-0000-0000-0000EB530000}"/>
    <cellStyle name="Input 3 2 31 6" xfId="27469" xr:uid="{00000000-0005-0000-0000-0000EC530000}"/>
    <cellStyle name="Input 3 2 31 7" xfId="27470" xr:uid="{00000000-0005-0000-0000-0000ED530000}"/>
    <cellStyle name="Input 3 2 32" xfId="1607" xr:uid="{00000000-0005-0000-0000-0000EE530000}"/>
    <cellStyle name="Input 3 2 32 2" xfId="12487" xr:uid="{00000000-0005-0000-0000-0000EF530000}"/>
    <cellStyle name="Input 3 2 32 2 2" xfId="27471" xr:uid="{00000000-0005-0000-0000-0000F0530000}"/>
    <cellStyle name="Input 3 2 32 2 3" xfId="27472" xr:uid="{00000000-0005-0000-0000-0000F1530000}"/>
    <cellStyle name="Input 3 2 32 2 4" xfId="27473" xr:uid="{00000000-0005-0000-0000-0000F2530000}"/>
    <cellStyle name="Input 3 2 32 2 5" xfId="27474" xr:uid="{00000000-0005-0000-0000-0000F3530000}"/>
    <cellStyle name="Input 3 2 32 2 6" xfId="27475" xr:uid="{00000000-0005-0000-0000-0000F4530000}"/>
    <cellStyle name="Input 3 2 32 3" xfId="27476" xr:uid="{00000000-0005-0000-0000-0000F5530000}"/>
    <cellStyle name="Input 3 2 32 4" xfId="27477" xr:uid="{00000000-0005-0000-0000-0000F6530000}"/>
    <cellStyle name="Input 3 2 32 5" xfId="27478" xr:uid="{00000000-0005-0000-0000-0000F7530000}"/>
    <cellStyle name="Input 3 2 32 6" xfId="27479" xr:uid="{00000000-0005-0000-0000-0000F8530000}"/>
    <cellStyle name="Input 3 2 32 7" xfId="27480" xr:uid="{00000000-0005-0000-0000-0000F9530000}"/>
    <cellStyle name="Input 3 2 33" xfId="1608" xr:uid="{00000000-0005-0000-0000-0000FA530000}"/>
    <cellStyle name="Input 3 2 33 2" xfId="12566" xr:uid="{00000000-0005-0000-0000-0000FB530000}"/>
    <cellStyle name="Input 3 2 33 2 2" xfId="27481" xr:uid="{00000000-0005-0000-0000-0000FC530000}"/>
    <cellStyle name="Input 3 2 33 2 3" xfId="27482" xr:uid="{00000000-0005-0000-0000-0000FD530000}"/>
    <cellStyle name="Input 3 2 33 2 4" xfId="27483" xr:uid="{00000000-0005-0000-0000-0000FE530000}"/>
    <cellStyle name="Input 3 2 33 2 5" xfId="27484" xr:uid="{00000000-0005-0000-0000-0000FF530000}"/>
    <cellStyle name="Input 3 2 33 2 6" xfId="27485" xr:uid="{00000000-0005-0000-0000-000000540000}"/>
    <cellStyle name="Input 3 2 33 3" xfId="27486" xr:uid="{00000000-0005-0000-0000-000001540000}"/>
    <cellStyle name="Input 3 2 33 4" xfId="27487" xr:uid="{00000000-0005-0000-0000-000002540000}"/>
    <cellStyle name="Input 3 2 33 5" xfId="27488" xr:uid="{00000000-0005-0000-0000-000003540000}"/>
    <cellStyle name="Input 3 2 33 6" xfId="27489" xr:uid="{00000000-0005-0000-0000-000004540000}"/>
    <cellStyle name="Input 3 2 33 7" xfId="27490" xr:uid="{00000000-0005-0000-0000-000005540000}"/>
    <cellStyle name="Input 3 2 34" xfId="1609" xr:uid="{00000000-0005-0000-0000-000006540000}"/>
    <cellStyle name="Input 3 2 34 2" xfId="12645" xr:uid="{00000000-0005-0000-0000-000007540000}"/>
    <cellStyle name="Input 3 2 34 2 2" xfId="27491" xr:uid="{00000000-0005-0000-0000-000008540000}"/>
    <cellStyle name="Input 3 2 34 2 3" xfId="27492" xr:uid="{00000000-0005-0000-0000-000009540000}"/>
    <cellStyle name="Input 3 2 34 2 4" xfId="27493" xr:uid="{00000000-0005-0000-0000-00000A540000}"/>
    <cellStyle name="Input 3 2 34 2 5" xfId="27494" xr:uid="{00000000-0005-0000-0000-00000B540000}"/>
    <cellStyle name="Input 3 2 34 2 6" xfId="27495" xr:uid="{00000000-0005-0000-0000-00000C540000}"/>
    <cellStyle name="Input 3 2 34 3" xfId="27496" xr:uid="{00000000-0005-0000-0000-00000D540000}"/>
    <cellStyle name="Input 3 2 34 4" xfId="27497" xr:uid="{00000000-0005-0000-0000-00000E540000}"/>
    <cellStyle name="Input 3 2 34 5" xfId="27498" xr:uid="{00000000-0005-0000-0000-00000F540000}"/>
    <cellStyle name="Input 3 2 34 6" xfId="27499" xr:uid="{00000000-0005-0000-0000-000010540000}"/>
    <cellStyle name="Input 3 2 34 7" xfId="27500" xr:uid="{00000000-0005-0000-0000-000011540000}"/>
    <cellStyle name="Input 3 2 35" xfId="1610" xr:uid="{00000000-0005-0000-0000-000012540000}"/>
    <cellStyle name="Input 3 2 35 2" xfId="12729" xr:uid="{00000000-0005-0000-0000-000013540000}"/>
    <cellStyle name="Input 3 2 35 2 2" xfId="27501" xr:uid="{00000000-0005-0000-0000-000014540000}"/>
    <cellStyle name="Input 3 2 35 2 3" xfId="27502" xr:uid="{00000000-0005-0000-0000-000015540000}"/>
    <cellStyle name="Input 3 2 35 2 4" xfId="27503" xr:uid="{00000000-0005-0000-0000-000016540000}"/>
    <cellStyle name="Input 3 2 35 2 5" xfId="27504" xr:uid="{00000000-0005-0000-0000-000017540000}"/>
    <cellStyle name="Input 3 2 35 2 6" xfId="27505" xr:uid="{00000000-0005-0000-0000-000018540000}"/>
    <cellStyle name="Input 3 2 35 3" xfId="27506" xr:uid="{00000000-0005-0000-0000-000019540000}"/>
    <cellStyle name="Input 3 2 35 4" xfId="27507" xr:uid="{00000000-0005-0000-0000-00001A540000}"/>
    <cellStyle name="Input 3 2 35 5" xfId="27508" xr:uid="{00000000-0005-0000-0000-00001B540000}"/>
    <cellStyle name="Input 3 2 35 6" xfId="27509" xr:uid="{00000000-0005-0000-0000-00001C540000}"/>
    <cellStyle name="Input 3 2 35 7" xfId="27510" xr:uid="{00000000-0005-0000-0000-00001D540000}"/>
    <cellStyle name="Input 3 2 36" xfId="6900" xr:uid="{00000000-0005-0000-0000-00001E540000}"/>
    <cellStyle name="Input 3 2 37" xfId="9795" xr:uid="{00000000-0005-0000-0000-00001F540000}"/>
    <cellStyle name="Input 3 2 37 2" xfId="27511" xr:uid="{00000000-0005-0000-0000-000020540000}"/>
    <cellStyle name="Input 3 2 37 3" xfId="27512" xr:uid="{00000000-0005-0000-0000-000021540000}"/>
    <cellStyle name="Input 3 2 37 4" xfId="27513" xr:uid="{00000000-0005-0000-0000-000022540000}"/>
    <cellStyle name="Input 3 2 37 5" xfId="27514" xr:uid="{00000000-0005-0000-0000-000023540000}"/>
    <cellStyle name="Input 3 2 37 6" xfId="27515" xr:uid="{00000000-0005-0000-0000-000024540000}"/>
    <cellStyle name="Input 3 2 38" xfId="27516" xr:uid="{00000000-0005-0000-0000-000025540000}"/>
    <cellStyle name="Input 3 2 39" xfId="27517" xr:uid="{00000000-0005-0000-0000-000026540000}"/>
    <cellStyle name="Input 3 2 4" xfId="1611" xr:uid="{00000000-0005-0000-0000-000027540000}"/>
    <cellStyle name="Input 3 2 4 2" xfId="10099" xr:uid="{00000000-0005-0000-0000-000028540000}"/>
    <cellStyle name="Input 3 2 4 2 2" xfId="27518" xr:uid="{00000000-0005-0000-0000-000029540000}"/>
    <cellStyle name="Input 3 2 4 2 3" xfId="27519" xr:uid="{00000000-0005-0000-0000-00002A540000}"/>
    <cellStyle name="Input 3 2 4 2 4" xfId="27520" xr:uid="{00000000-0005-0000-0000-00002B540000}"/>
    <cellStyle name="Input 3 2 4 2 5" xfId="27521" xr:uid="{00000000-0005-0000-0000-00002C540000}"/>
    <cellStyle name="Input 3 2 4 2 6" xfId="27522" xr:uid="{00000000-0005-0000-0000-00002D540000}"/>
    <cellStyle name="Input 3 2 4 3" xfId="27523" xr:uid="{00000000-0005-0000-0000-00002E540000}"/>
    <cellStyle name="Input 3 2 4 4" xfId="27524" xr:uid="{00000000-0005-0000-0000-00002F540000}"/>
    <cellStyle name="Input 3 2 4 5" xfId="27525" xr:uid="{00000000-0005-0000-0000-000030540000}"/>
    <cellStyle name="Input 3 2 4 6" xfId="27526" xr:uid="{00000000-0005-0000-0000-000031540000}"/>
    <cellStyle name="Input 3 2 4 7" xfId="27527" xr:uid="{00000000-0005-0000-0000-000032540000}"/>
    <cellStyle name="Input 3 2 40" xfId="27528" xr:uid="{00000000-0005-0000-0000-000033540000}"/>
    <cellStyle name="Input 3 2 41" xfId="27529" xr:uid="{00000000-0005-0000-0000-000034540000}"/>
    <cellStyle name="Input 3 2 42" xfId="27530" xr:uid="{00000000-0005-0000-0000-000035540000}"/>
    <cellStyle name="Input 3 2 5" xfId="1612" xr:uid="{00000000-0005-0000-0000-000036540000}"/>
    <cellStyle name="Input 3 2 5 2" xfId="10189" xr:uid="{00000000-0005-0000-0000-000037540000}"/>
    <cellStyle name="Input 3 2 5 2 2" xfId="27531" xr:uid="{00000000-0005-0000-0000-000038540000}"/>
    <cellStyle name="Input 3 2 5 2 3" xfId="27532" xr:uid="{00000000-0005-0000-0000-000039540000}"/>
    <cellStyle name="Input 3 2 5 2 4" xfId="27533" xr:uid="{00000000-0005-0000-0000-00003A540000}"/>
    <cellStyle name="Input 3 2 5 2 5" xfId="27534" xr:uid="{00000000-0005-0000-0000-00003B540000}"/>
    <cellStyle name="Input 3 2 5 2 6" xfId="27535" xr:uid="{00000000-0005-0000-0000-00003C540000}"/>
    <cellStyle name="Input 3 2 5 3" xfId="27536" xr:uid="{00000000-0005-0000-0000-00003D540000}"/>
    <cellStyle name="Input 3 2 5 4" xfId="27537" xr:uid="{00000000-0005-0000-0000-00003E540000}"/>
    <cellStyle name="Input 3 2 5 5" xfId="27538" xr:uid="{00000000-0005-0000-0000-00003F540000}"/>
    <cellStyle name="Input 3 2 5 6" xfId="27539" xr:uid="{00000000-0005-0000-0000-000040540000}"/>
    <cellStyle name="Input 3 2 5 7" xfId="27540" xr:uid="{00000000-0005-0000-0000-000041540000}"/>
    <cellStyle name="Input 3 2 6" xfId="1613" xr:uid="{00000000-0005-0000-0000-000042540000}"/>
    <cellStyle name="Input 3 2 6 2" xfId="10275" xr:uid="{00000000-0005-0000-0000-000043540000}"/>
    <cellStyle name="Input 3 2 6 2 2" xfId="27541" xr:uid="{00000000-0005-0000-0000-000044540000}"/>
    <cellStyle name="Input 3 2 6 2 3" xfId="27542" xr:uid="{00000000-0005-0000-0000-000045540000}"/>
    <cellStyle name="Input 3 2 6 2 4" xfId="27543" xr:uid="{00000000-0005-0000-0000-000046540000}"/>
    <cellStyle name="Input 3 2 6 2 5" xfId="27544" xr:uid="{00000000-0005-0000-0000-000047540000}"/>
    <cellStyle name="Input 3 2 6 2 6" xfId="27545" xr:uid="{00000000-0005-0000-0000-000048540000}"/>
    <cellStyle name="Input 3 2 6 3" xfId="27546" xr:uid="{00000000-0005-0000-0000-000049540000}"/>
    <cellStyle name="Input 3 2 6 4" xfId="27547" xr:uid="{00000000-0005-0000-0000-00004A540000}"/>
    <cellStyle name="Input 3 2 6 5" xfId="27548" xr:uid="{00000000-0005-0000-0000-00004B540000}"/>
    <cellStyle name="Input 3 2 6 6" xfId="27549" xr:uid="{00000000-0005-0000-0000-00004C540000}"/>
    <cellStyle name="Input 3 2 6 7" xfId="27550" xr:uid="{00000000-0005-0000-0000-00004D540000}"/>
    <cellStyle name="Input 3 2 7" xfId="1614" xr:uid="{00000000-0005-0000-0000-00004E540000}"/>
    <cellStyle name="Input 3 2 7 2" xfId="10363" xr:uid="{00000000-0005-0000-0000-00004F540000}"/>
    <cellStyle name="Input 3 2 7 2 2" xfId="27551" xr:uid="{00000000-0005-0000-0000-000050540000}"/>
    <cellStyle name="Input 3 2 7 2 3" xfId="27552" xr:uid="{00000000-0005-0000-0000-000051540000}"/>
    <cellStyle name="Input 3 2 7 2 4" xfId="27553" xr:uid="{00000000-0005-0000-0000-000052540000}"/>
    <cellStyle name="Input 3 2 7 2 5" xfId="27554" xr:uid="{00000000-0005-0000-0000-000053540000}"/>
    <cellStyle name="Input 3 2 7 2 6" xfId="27555" xr:uid="{00000000-0005-0000-0000-000054540000}"/>
    <cellStyle name="Input 3 2 7 3" xfId="27556" xr:uid="{00000000-0005-0000-0000-000055540000}"/>
    <cellStyle name="Input 3 2 7 4" xfId="27557" xr:uid="{00000000-0005-0000-0000-000056540000}"/>
    <cellStyle name="Input 3 2 7 5" xfId="27558" xr:uid="{00000000-0005-0000-0000-000057540000}"/>
    <cellStyle name="Input 3 2 7 6" xfId="27559" xr:uid="{00000000-0005-0000-0000-000058540000}"/>
    <cellStyle name="Input 3 2 7 7" xfId="27560" xr:uid="{00000000-0005-0000-0000-000059540000}"/>
    <cellStyle name="Input 3 2 8" xfId="1615" xr:uid="{00000000-0005-0000-0000-00005A540000}"/>
    <cellStyle name="Input 3 2 8 2" xfId="10450" xr:uid="{00000000-0005-0000-0000-00005B540000}"/>
    <cellStyle name="Input 3 2 8 2 2" xfId="27561" xr:uid="{00000000-0005-0000-0000-00005C540000}"/>
    <cellStyle name="Input 3 2 8 2 3" xfId="27562" xr:uid="{00000000-0005-0000-0000-00005D540000}"/>
    <cellStyle name="Input 3 2 8 2 4" xfId="27563" xr:uid="{00000000-0005-0000-0000-00005E540000}"/>
    <cellStyle name="Input 3 2 8 2 5" xfId="27564" xr:uid="{00000000-0005-0000-0000-00005F540000}"/>
    <cellStyle name="Input 3 2 8 2 6" xfId="27565" xr:uid="{00000000-0005-0000-0000-000060540000}"/>
    <cellStyle name="Input 3 2 8 3" xfId="27566" xr:uid="{00000000-0005-0000-0000-000061540000}"/>
    <cellStyle name="Input 3 2 8 4" xfId="27567" xr:uid="{00000000-0005-0000-0000-000062540000}"/>
    <cellStyle name="Input 3 2 8 5" xfId="27568" xr:uid="{00000000-0005-0000-0000-000063540000}"/>
    <cellStyle name="Input 3 2 8 6" xfId="27569" xr:uid="{00000000-0005-0000-0000-000064540000}"/>
    <cellStyle name="Input 3 2 8 7" xfId="27570" xr:uid="{00000000-0005-0000-0000-000065540000}"/>
    <cellStyle name="Input 3 2 9" xfId="1616" xr:uid="{00000000-0005-0000-0000-000066540000}"/>
    <cellStyle name="Input 3 2 9 2" xfId="10538" xr:uid="{00000000-0005-0000-0000-000067540000}"/>
    <cellStyle name="Input 3 2 9 2 2" xfId="27571" xr:uid="{00000000-0005-0000-0000-000068540000}"/>
    <cellStyle name="Input 3 2 9 2 3" xfId="27572" xr:uid="{00000000-0005-0000-0000-000069540000}"/>
    <cellStyle name="Input 3 2 9 2 4" xfId="27573" xr:uid="{00000000-0005-0000-0000-00006A540000}"/>
    <cellStyle name="Input 3 2 9 2 5" xfId="27574" xr:uid="{00000000-0005-0000-0000-00006B540000}"/>
    <cellStyle name="Input 3 2 9 2 6" xfId="27575" xr:uid="{00000000-0005-0000-0000-00006C540000}"/>
    <cellStyle name="Input 3 2 9 3" xfId="27576" xr:uid="{00000000-0005-0000-0000-00006D540000}"/>
    <cellStyle name="Input 3 2 9 4" xfId="27577" xr:uid="{00000000-0005-0000-0000-00006E540000}"/>
    <cellStyle name="Input 3 2 9 5" xfId="27578" xr:uid="{00000000-0005-0000-0000-00006F540000}"/>
    <cellStyle name="Input 3 2 9 6" xfId="27579" xr:uid="{00000000-0005-0000-0000-000070540000}"/>
    <cellStyle name="Input 3 2 9 7" xfId="27580" xr:uid="{00000000-0005-0000-0000-000071540000}"/>
    <cellStyle name="Input 3 20" xfId="1617" xr:uid="{00000000-0005-0000-0000-000072540000}"/>
    <cellStyle name="Input 3 20 2" xfId="10514" xr:uid="{00000000-0005-0000-0000-000073540000}"/>
    <cellStyle name="Input 3 20 2 2" xfId="27581" xr:uid="{00000000-0005-0000-0000-000074540000}"/>
    <cellStyle name="Input 3 20 2 3" xfId="27582" xr:uid="{00000000-0005-0000-0000-000075540000}"/>
    <cellStyle name="Input 3 20 2 4" xfId="27583" xr:uid="{00000000-0005-0000-0000-000076540000}"/>
    <cellStyle name="Input 3 20 2 5" xfId="27584" xr:uid="{00000000-0005-0000-0000-000077540000}"/>
    <cellStyle name="Input 3 20 2 6" xfId="27585" xr:uid="{00000000-0005-0000-0000-000078540000}"/>
    <cellStyle name="Input 3 20 3" xfId="27586" xr:uid="{00000000-0005-0000-0000-000079540000}"/>
    <cellStyle name="Input 3 20 4" xfId="27587" xr:uid="{00000000-0005-0000-0000-00007A540000}"/>
    <cellStyle name="Input 3 20 5" xfId="27588" xr:uid="{00000000-0005-0000-0000-00007B540000}"/>
    <cellStyle name="Input 3 20 6" xfId="27589" xr:uid="{00000000-0005-0000-0000-00007C540000}"/>
    <cellStyle name="Input 3 20 7" xfId="27590" xr:uid="{00000000-0005-0000-0000-00007D540000}"/>
    <cellStyle name="Input 3 21" xfId="1618" xr:uid="{00000000-0005-0000-0000-00007E540000}"/>
    <cellStyle name="Input 3 21 2" xfId="11016" xr:uid="{00000000-0005-0000-0000-00007F540000}"/>
    <cellStyle name="Input 3 21 2 2" xfId="27591" xr:uid="{00000000-0005-0000-0000-000080540000}"/>
    <cellStyle name="Input 3 21 2 3" xfId="27592" xr:uid="{00000000-0005-0000-0000-000081540000}"/>
    <cellStyle name="Input 3 21 2 4" xfId="27593" xr:uid="{00000000-0005-0000-0000-000082540000}"/>
    <cellStyle name="Input 3 21 2 5" xfId="27594" xr:uid="{00000000-0005-0000-0000-000083540000}"/>
    <cellStyle name="Input 3 21 2 6" xfId="27595" xr:uid="{00000000-0005-0000-0000-000084540000}"/>
    <cellStyle name="Input 3 21 3" xfId="27596" xr:uid="{00000000-0005-0000-0000-000085540000}"/>
    <cellStyle name="Input 3 21 4" xfId="27597" xr:uid="{00000000-0005-0000-0000-000086540000}"/>
    <cellStyle name="Input 3 21 5" xfId="27598" xr:uid="{00000000-0005-0000-0000-000087540000}"/>
    <cellStyle name="Input 3 21 6" xfId="27599" xr:uid="{00000000-0005-0000-0000-000088540000}"/>
    <cellStyle name="Input 3 21 7" xfId="27600" xr:uid="{00000000-0005-0000-0000-000089540000}"/>
    <cellStyle name="Input 3 22" xfId="1619" xr:uid="{00000000-0005-0000-0000-00008A540000}"/>
    <cellStyle name="Input 3 22 2" xfId="11025" xr:uid="{00000000-0005-0000-0000-00008B540000}"/>
    <cellStyle name="Input 3 22 2 2" xfId="27601" xr:uid="{00000000-0005-0000-0000-00008C540000}"/>
    <cellStyle name="Input 3 22 2 3" xfId="27602" xr:uid="{00000000-0005-0000-0000-00008D540000}"/>
    <cellStyle name="Input 3 22 2 4" xfId="27603" xr:uid="{00000000-0005-0000-0000-00008E540000}"/>
    <cellStyle name="Input 3 22 2 5" xfId="27604" xr:uid="{00000000-0005-0000-0000-00008F540000}"/>
    <cellStyle name="Input 3 22 2 6" xfId="27605" xr:uid="{00000000-0005-0000-0000-000090540000}"/>
    <cellStyle name="Input 3 22 3" xfId="27606" xr:uid="{00000000-0005-0000-0000-000091540000}"/>
    <cellStyle name="Input 3 22 4" xfId="27607" xr:uid="{00000000-0005-0000-0000-000092540000}"/>
    <cellStyle name="Input 3 22 5" xfId="27608" xr:uid="{00000000-0005-0000-0000-000093540000}"/>
    <cellStyle name="Input 3 22 6" xfId="27609" xr:uid="{00000000-0005-0000-0000-000094540000}"/>
    <cellStyle name="Input 3 22 7" xfId="27610" xr:uid="{00000000-0005-0000-0000-000095540000}"/>
    <cellStyle name="Input 3 23" xfId="1620" xr:uid="{00000000-0005-0000-0000-000096540000}"/>
    <cellStyle name="Input 3 23 2" xfId="10613" xr:uid="{00000000-0005-0000-0000-000097540000}"/>
    <cellStyle name="Input 3 23 2 2" xfId="27611" xr:uid="{00000000-0005-0000-0000-000098540000}"/>
    <cellStyle name="Input 3 23 2 3" xfId="27612" xr:uid="{00000000-0005-0000-0000-000099540000}"/>
    <cellStyle name="Input 3 23 2 4" xfId="27613" xr:uid="{00000000-0005-0000-0000-00009A540000}"/>
    <cellStyle name="Input 3 23 2 5" xfId="27614" xr:uid="{00000000-0005-0000-0000-00009B540000}"/>
    <cellStyle name="Input 3 23 2 6" xfId="27615" xr:uid="{00000000-0005-0000-0000-00009C540000}"/>
    <cellStyle name="Input 3 23 3" xfId="27616" xr:uid="{00000000-0005-0000-0000-00009D540000}"/>
    <cellStyle name="Input 3 23 4" xfId="27617" xr:uid="{00000000-0005-0000-0000-00009E540000}"/>
    <cellStyle name="Input 3 23 5" xfId="27618" xr:uid="{00000000-0005-0000-0000-00009F540000}"/>
    <cellStyle name="Input 3 23 6" xfId="27619" xr:uid="{00000000-0005-0000-0000-0000A0540000}"/>
    <cellStyle name="Input 3 23 7" xfId="27620" xr:uid="{00000000-0005-0000-0000-0000A1540000}"/>
    <cellStyle name="Input 3 24" xfId="1621" xr:uid="{00000000-0005-0000-0000-0000A2540000}"/>
    <cellStyle name="Input 3 24 2" xfId="11046" xr:uid="{00000000-0005-0000-0000-0000A3540000}"/>
    <cellStyle name="Input 3 24 2 2" xfId="27621" xr:uid="{00000000-0005-0000-0000-0000A4540000}"/>
    <cellStyle name="Input 3 24 2 3" xfId="27622" xr:uid="{00000000-0005-0000-0000-0000A5540000}"/>
    <cellStyle name="Input 3 24 2 4" xfId="27623" xr:uid="{00000000-0005-0000-0000-0000A6540000}"/>
    <cellStyle name="Input 3 24 2 5" xfId="27624" xr:uid="{00000000-0005-0000-0000-0000A7540000}"/>
    <cellStyle name="Input 3 24 2 6" xfId="27625" xr:uid="{00000000-0005-0000-0000-0000A8540000}"/>
    <cellStyle name="Input 3 24 3" xfId="27626" xr:uid="{00000000-0005-0000-0000-0000A9540000}"/>
    <cellStyle name="Input 3 24 4" xfId="27627" xr:uid="{00000000-0005-0000-0000-0000AA540000}"/>
    <cellStyle name="Input 3 24 5" xfId="27628" xr:uid="{00000000-0005-0000-0000-0000AB540000}"/>
    <cellStyle name="Input 3 24 6" xfId="27629" xr:uid="{00000000-0005-0000-0000-0000AC540000}"/>
    <cellStyle name="Input 3 24 7" xfId="27630" xr:uid="{00000000-0005-0000-0000-0000AD540000}"/>
    <cellStyle name="Input 3 25" xfId="1622" xr:uid="{00000000-0005-0000-0000-0000AE540000}"/>
    <cellStyle name="Input 3 25 2" xfId="9882" xr:uid="{00000000-0005-0000-0000-0000AF540000}"/>
    <cellStyle name="Input 3 25 2 2" xfId="27631" xr:uid="{00000000-0005-0000-0000-0000B0540000}"/>
    <cellStyle name="Input 3 25 2 3" xfId="27632" xr:uid="{00000000-0005-0000-0000-0000B1540000}"/>
    <cellStyle name="Input 3 25 2 4" xfId="27633" xr:uid="{00000000-0005-0000-0000-0000B2540000}"/>
    <cellStyle name="Input 3 25 2 5" xfId="27634" xr:uid="{00000000-0005-0000-0000-0000B3540000}"/>
    <cellStyle name="Input 3 25 2 6" xfId="27635" xr:uid="{00000000-0005-0000-0000-0000B4540000}"/>
    <cellStyle name="Input 3 25 3" xfId="27636" xr:uid="{00000000-0005-0000-0000-0000B5540000}"/>
    <cellStyle name="Input 3 25 4" xfId="27637" xr:uid="{00000000-0005-0000-0000-0000B6540000}"/>
    <cellStyle name="Input 3 25 5" xfId="27638" xr:uid="{00000000-0005-0000-0000-0000B7540000}"/>
    <cellStyle name="Input 3 25 6" xfId="27639" xr:uid="{00000000-0005-0000-0000-0000B8540000}"/>
    <cellStyle name="Input 3 25 7" xfId="27640" xr:uid="{00000000-0005-0000-0000-0000B9540000}"/>
    <cellStyle name="Input 3 26" xfId="1623" xr:uid="{00000000-0005-0000-0000-0000BA540000}"/>
    <cellStyle name="Input 3 26 2" xfId="11017" xr:uid="{00000000-0005-0000-0000-0000BB540000}"/>
    <cellStyle name="Input 3 26 2 2" xfId="27641" xr:uid="{00000000-0005-0000-0000-0000BC540000}"/>
    <cellStyle name="Input 3 26 2 3" xfId="27642" xr:uid="{00000000-0005-0000-0000-0000BD540000}"/>
    <cellStyle name="Input 3 26 2 4" xfId="27643" xr:uid="{00000000-0005-0000-0000-0000BE540000}"/>
    <cellStyle name="Input 3 26 2 5" xfId="27644" xr:uid="{00000000-0005-0000-0000-0000BF540000}"/>
    <cellStyle name="Input 3 26 2 6" xfId="27645" xr:uid="{00000000-0005-0000-0000-0000C0540000}"/>
    <cellStyle name="Input 3 26 3" xfId="27646" xr:uid="{00000000-0005-0000-0000-0000C1540000}"/>
    <cellStyle name="Input 3 26 4" xfId="27647" xr:uid="{00000000-0005-0000-0000-0000C2540000}"/>
    <cellStyle name="Input 3 26 5" xfId="27648" xr:uid="{00000000-0005-0000-0000-0000C3540000}"/>
    <cellStyle name="Input 3 26 6" xfId="27649" xr:uid="{00000000-0005-0000-0000-0000C4540000}"/>
    <cellStyle name="Input 3 26 7" xfId="27650" xr:uid="{00000000-0005-0000-0000-0000C5540000}"/>
    <cellStyle name="Input 3 27" xfId="1624" xr:uid="{00000000-0005-0000-0000-0000C6540000}"/>
    <cellStyle name="Input 3 27 2" xfId="11453" xr:uid="{00000000-0005-0000-0000-0000C7540000}"/>
    <cellStyle name="Input 3 27 2 2" xfId="27651" xr:uid="{00000000-0005-0000-0000-0000C8540000}"/>
    <cellStyle name="Input 3 27 2 3" xfId="27652" xr:uid="{00000000-0005-0000-0000-0000C9540000}"/>
    <cellStyle name="Input 3 27 2 4" xfId="27653" xr:uid="{00000000-0005-0000-0000-0000CA540000}"/>
    <cellStyle name="Input 3 27 2 5" xfId="27654" xr:uid="{00000000-0005-0000-0000-0000CB540000}"/>
    <cellStyle name="Input 3 27 2 6" xfId="27655" xr:uid="{00000000-0005-0000-0000-0000CC540000}"/>
    <cellStyle name="Input 3 27 3" xfId="27656" xr:uid="{00000000-0005-0000-0000-0000CD540000}"/>
    <cellStyle name="Input 3 27 4" xfId="27657" xr:uid="{00000000-0005-0000-0000-0000CE540000}"/>
    <cellStyle name="Input 3 27 5" xfId="27658" xr:uid="{00000000-0005-0000-0000-0000CF540000}"/>
    <cellStyle name="Input 3 27 6" xfId="27659" xr:uid="{00000000-0005-0000-0000-0000D0540000}"/>
    <cellStyle name="Input 3 27 7" xfId="27660" xr:uid="{00000000-0005-0000-0000-0000D1540000}"/>
    <cellStyle name="Input 3 28" xfId="1625" xr:uid="{00000000-0005-0000-0000-0000D2540000}"/>
    <cellStyle name="Input 3 28 2" xfId="10316" xr:uid="{00000000-0005-0000-0000-0000D3540000}"/>
    <cellStyle name="Input 3 28 2 2" xfId="27661" xr:uid="{00000000-0005-0000-0000-0000D4540000}"/>
    <cellStyle name="Input 3 28 2 3" xfId="27662" xr:uid="{00000000-0005-0000-0000-0000D5540000}"/>
    <cellStyle name="Input 3 28 2 4" xfId="27663" xr:uid="{00000000-0005-0000-0000-0000D6540000}"/>
    <cellStyle name="Input 3 28 2 5" xfId="27664" xr:uid="{00000000-0005-0000-0000-0000D7540000}"/>
    <cellStyle name="Input 3 28 2 6" xfId="27665" xr:uid="{00000000-0005-0000-0000-0000D8540000}"/>
    <cellStyle name="Input 3 28 3" xfId="27666" xr:uid="{00000000-0005-0000-0000-0000D9540000}"/>
    <cellStyle name="Input 3 28 4" xfId="27667" xr:uid="{00000000-0005-0000-0000-0000DA540000}"/>
    <cellStyle name="Input 3 28 5" xfId="27668" xr:uid="{00000000-0005-0000-0000-0000DB540000}"/>
    <cellStyle name="Input 3 28 6" xfId="27669" xr:uid="{00000000-0005-0000-0000-0000DC540000}"/>
    <cellStyle name="Input 3 28 7" xfId="27670" xr:uid="{00000000-0005-0000-0000-0000DD540000}"/>
    <cellStyle name="Input 3 29" xfId="1626" xr:uid="{00000000-0005-0000-0000-0000DE540000}"/>
    <cellStyle name="Input 3 29 2" xfId="11540" xr:uid="{00000000-0005-0000-0000-0000DF540000}"/>
    <cellStyle name="Input 3 29 2 2" xfId="27671" xr:uid="{00000000-0005-0000-0000-0000E0540000}"/>
    <cellStyle name="Input 3 29 2 3" xfId="27672" xr:uid="{00000000-0005-0000-0000-0000E1540000}"/>
    <cellStyle name="Input 3 29 2 4" xfId="27673" xr:uid="{00000000-0005-0000-0000-0000E2540000}"/>
    <cellStyle name="Input 3 29 2 5" xfId="27674" xr:uid="{00000000-0005-0000-0000-0000E3540000}"/>
    <cellStyle name="Input 3 29 2 6" xfId="27675" xr:uid="{00000000-0005-0000-0000-0000E4540000}"/>
    <cellStyle name="Input 3 29 3" xfId="27676" xr:uid="{00000000-0005-0000-0000-0000E5540000}"/>
    <cellStyle name="Input 3 29 4" xfId="27677" xr:uid="{00000000-0005-0000-0000-0000E6540000}"/>
    <cellStyle name="Input 3 29 5" xfId="27678" xr:uid="{00000000-0005-0000-0000-0000E7540000}"/>
    <cellStyle name="Input 3 29 6" xfId="27679" xr:uid="{00000000-0005-0000-0000-0000E8540000}"/>
    <cellStyle name="Input 3 29 7" xfId="27680" xr:uid="{00000000-0005-0000-0000-0000E9540000}"/>
    <cellStyle name="Input 3 3" xfId="1627" xr:uid="{00000000-0005-0000-0000-0000EA540000}"/>
    <cellStyle name="Input 3 3 10" xfId="1628" xr:uid="{00000000-0005-0000-0000-0000EB540000}"/>
    <cellStyle name="Input 3 3 10 2" xfId="10604" xr:uid="{00000000-0005-0000-0000-0000EC540000}"/>
    <cellStyle name="Input 3 3 10 2 2" xfId="27681" xr:uid="{00000000-0005-0000-0000-0000ED540000}"/>
    <cellStyle name="Input 3 3 10 2 3" xfId="27682" xr:uid="{00000000-0005-0000-0000-0000EE540000}"/>
    <cellStyle name="Input 3 3 10 2 4" xfId="27683" xr:uid="{00000000-0005-0000-0000-0000EF540000}"/>
    <cellStyle name="Input 3 3 10 2 5" xfId="27684" xr:uid="{00000000-0005-0000-0000-0000F0540000}"/>
    <cellStyle name="Input 3 3 10 2 6" xfId="27685" xr:uid="{00000000-0005-0000-0000-0000F1540000}"/>
    <cellStyle name="Input 3 3 10 3" xfId="27686" xr:uid="{00000000-0005-0000-0000-0000F2540000}"/>
    <cellStyle name="Input 3 3 10 4" xfId="27687" xr:uid="{00000000-0005-0000-0000-0000F3540000}"/>
    <cellStyle name="Input 3 3 10 5" xfId="27688" xr:uid="{00000000-0005-0000-0000-0000F4540000}"/>
    <cellStyle name="Input 3 3 10 6" xfId="27689" xr:uid="{00000000-0005-0000-0000-0000F5540000}"/>
    <cellStyle name="Input 3 3 10 7" xfId="27690" xr:uid="{00000000-0005-0000-0000-0000F6540000}"/>
    <cellStyle name="Input 3 3 11" xfId="1629" xr:uid="{00000000-0005-0000-0000-0000F7540000}"/>
    <cellStyle name="Input 3 3 11 2" xfId="10695" xr:uid="{00000000-0005-0000-0000-0000F8540000}"/>
    <cellStyle name="Input 3 3 11 2 2" xfId="27691" xr:uid="{00000000-0005-0000-0000-0000F9540000}"/>
    <cellStyle name="Input 3 3 11 2 3" xfId="27692" xr:uid="{00000000-0005-0000-0000-0000FA540000}"/>
    <cellStyle name="Input 3 3 11 2 4" xfId="27693" xr:uid="{00000000-0005-0000-0000-0000FB540000}"/>
    <cellStyle name="Input 3 3 11 2 5" xfId="27694" xr:uid="{00000000-0005-0000-0000-0000FC540000}"/>
    <cellStyle name="Input 3 3 11 2 6" xfId="27695" xr:uid="{00000000-0005-0000-0000-0000FD540000}"/>
    <cellStyle name="Input 3 3 11 3" xfId="27696" xr:uid="{00000000-0005-0000-0000-0000FE540000}"/>
    <cellStyle name="Input 3 3 11 4" xfId="27697" xr:uid="{00000000-0005-0000-0000-0000FF540000}"/>
    <cellStyle name="Input 3 3 11 5" xfId="27698" xr:uid="{00000000-0005-0000-0000-000000550000}"/>
    <cellStyle name="Input 3 3 11 6" xfId="27699" xr:uid="{00000000-0005-0000-0000-000001550000}"/>
    <cellStyle name="Input 3 3 11 7" xfId="27700" xr:uid="{00000000-0005-0000-0000-000002550000}"/>
    <cellStyle name="Input 3 3 12" xfId="1630" xr:uid="{00000000-0005-0000-0000-000003550000}"/>
    <cellStyle name="Input 3 3 12 2" xfId="10783" xr:uid="{00000000-0005-0000-0000-000004550000}"/>
    <cellStyle name="Input 3 3 12 2 2" xfId="27701" xr:uid="{00000000-0005-0000-0000-000005550000}"/>
    <cellStyle name="Input 3 3 12 2 3" xfId="27702" xr:uid="{00000000-0005-0000-0000-000006550000}"/>
    <cellStyle name="Input 3 3 12 2 4" xfId="27703" xr:uid="{00000000-0005-0000-0000-000007550000}"/>
    <cellStyle name="Input 3 3 12 2 5" xfId="27704" xr:uid="{00000000-0005-0000-0000-000008550000}"/>
    <cellStyle name="Input 3 3 12 2 6" xfId="27705" xr:uid="{00000000-0005-0000-0000-000009550000}"/>
    <cellStyle name="Input 3 3 12 3" xfId="27706" xr:uid="{00000000-0005-0000-0000-00000A550000}"/>
    <cellStyle name="Input 3 3 12 4" xfId="27707" xr:uid="{00000000-0005-0000-0000-00000B550000}"/>
    <cellStyle name="Input 3 3 12 5" xfId="27708" xr:uid="{00000000-0005-0000-0000-00000C550000}"/>
    <cellStyle name="Input 3 3 12 6" xfId="27709" xr:uid="{00000000-0005-0000-0000-00000D550000}"/>
    <cellStyle name="Input 3 3 12 7" xfId="27710" xr:uid="{00000000-0005-0000-0000-00000E550000}"/>
    <cellStyle name="Input 3 3 13" xfId="1631" xr:uid="{00000000-0005-0000-0000-00000F550000}"/>
    <cellStyle name="Input 3 3 13 2" xfId="10872" xr:uid="{00000000-0005-0000-0000-000010550000}"/>
    <cellStyle name="Input 3 3 13 2 2" xfId="27711" xr:uid="{00000000-0005-0000-0000-000011550000}"/>
    <cellStyle name="Input 3 3 13 2 3" xfId="27712" xr:uid="{00000000-0005-0000-0000-000012550000}"/>
    <cellStyle name="Input 3 3 13 2 4" xfId="27713" xr:uid="{00000000-0005-0000-0000-000013550000}"/>
    <cellStyle name="Input 3 3 13 2 5" xfId="27714" xr:uid="{00000000-0005-0000-0000-000014550000}"/>
    <cellStyle name="Input 3 3 13 2 6" xfId="27715" xr:uid="{00000000-0005-0000-0000-000015550000}"/>
    <cellStyle name="Input 3 3 13 3" xfId="27716" xr:uid="{00000000-0005-0000-0000-000016550000}"/>
    <cellStyle name="Input 3 3 13 4" xfId="27717" xr:uid="{00000000-0005-0000-0000-000017550000}"/>
    <cellStyle name="Input 3 3 13 5" xfId="27718" xr:uid="{00000000-0005-0000-0000-000018550000}"/>
    <cellStyle name="Input 3 3 13 6" xfId="27719" xr:uid="{00000000-0005-0000-0000-000019550000}"/>
    <cellStyle name="Input 3 3 13 7" xfId="27720" xr:uid="{00000000-0005-0000-0000-00001A550000}"/>
    <cellStyle name="Input 3 3 14" xfId="1632" xr:uid="{00000000-0005-0000-0000-00001B550000}"/>
    <cellStyle name="Input 3 3 14 2" xfId="10962" xr:uid="{00000000-0005-0000-0000-00001C550000}"/>
    <cellStyle name="Input 3 3 14 2 2" xfId="27721" xr:uid="{00000000-0005-0000-0000-00001D550000}"/>
    <cellStyle name="Input 3 3 14 2 3" xfId="27722" xr:uid="{00000000-0005-0000-0000-00001E550000}"/>
    <cellStyle name="Input 3 3 14 2 4" xfId="27723" xr:uid="{00000000-0005-0000-0000-00001F550000}"/>
    <cellStyle name="Input 3 3 14 2 5" xfId="27724" xr:uid="{00000000-0005-0000-0000-000020550000}"/>
    <cellStyle name="Input 3 3 14 2 6" xfId="27725" xr:uid="{00000000-0005-0000-0000-000021550000}"/>
    <cellStyle name="Input 3 3 14 3" xfId="27726" xr:uid="{00000000-0005-0000-0000-000022550000}"/>
    <cellStyle name="Input 3 3 14 4" xfId="27727" xr:uid="{00000000-0005-0000-0000-000023550000}"/>
    <cellStyle name="Input 3 3 14 5" xfId="27728" xr:uid="{00000000-0005-0000-0000-000024550000}"/>
    <cellStyle name="Input 3 3 14 6" xfId="27729" xr:uid="{00000000-0005-0000-0000-000025550000}"/>
    <cellStyle name="Input 3 3 14 7" xfId="27730" xr:uid="{00000000-0005-0000-0000-000026550000}"/>
    <cellStyle name="Input 3 3 15" xfId="1633" xr:uid="{00000000-0005-0000-0000-000027550000}"/>
    <cellStyle name="Input 3 3 15 2" xfId="11053" xr:uid="{00000000-0005-0000-0000-000028550000}"/>
    <cellStyle name="Input 3 3 15 2 2" xfId="27731" xr:uid="{00000000-0005-0000-0000-000029550000}"/>
    <cellStyle name="Input 3 3 15 2 3" xfId="27732" xr:uid="{00000000-0005-0000-0000-00002A550000}"/>
    <cellStyle name="Input 3 3 15 2 4" xfId="27733" xr:uid="{00000000-0005-0000-0000-00002B550000}"/>
    <cellStyle name="Input 3 3 15 2 5" xfId="27734" xr:uid="{00000000-0005-0000-0000-00002C550000}"/>
    <cellStyle name="Input 3 3 15 2 6" xfId="27735" xr:uid="{00000000-0005-0000-0000-00002D550000}"/>
    <cellStyle name="Input 3 3 15 3" xfId="27736" xr:uid="{00000000-0005-0000-0000-00002E550000}"/>
    <cellStyle name="Input 3 3 15 4" xfId="27737" xr:uid="{00000000-0005-0000-0000-00002F550000}"/>
    <cellStyle name="Input 3 3 15 5" xfId="27738" xr:uid="{00000000-0005-0000-0000-000030550000}"/>
    <cellStyle name="Input 3 3 15 6" xfId="27739" xr:uid="{00000000-0005-0000-0000-000031550000}"/>
    <cellStyle name="Input 3 3 15 7" xfId="27740" xr:uid="{00000000-0005-0000-0000-000032550000}"/>
    <cellStyle name="Input 3 3 16" xfId="1634" xr:uid="{00000000-0005-0000-0000-000033550000}"/>
    <cellStyle name="Input 3 3 16 2" xfId="11136" xr:uid="{00000000-0005-0000-0000-000034550000}"/>
    <cellStyle name="Input 3 3 16 2 2" xfId="27741" xr:uid="{00000000-0005-0000-0000-000035550000}"/>
    <cellStyle name="Input 3 3 16 2 3" xfId="27742" xr:uid="{00000000-0005-0000-0000-000036550000}"/>
    <cellStyle name="Input 3 3 16 2 4" xfId="27743" xr:uid="{00000000-0005-0000-0000-000037550000}"/>
    <cellStyle name="Input 3 3 16 2 5" xfId="27744" xr:uid="{00000000-0005-0000-0000-000038550000}"/>
    <cellStyle name="Input 3 3 16 2 6" xfId="27745" xr:uid="{00000000-0005-0000-0000-000039550000}"/>
    <cellStyle name="Input 3 3 16 3" xfId="27746" xr:uid="{00000000-0005-0000-0000-00003A550000}"/>
    <cellStyle name="Input 3 3 16 4" xfId="27747" xr:uid="{00000000-0005-0000-0000-00003B550000}"/>
    <cellStyle name="Input 3 3 16 5" xfId="27748" xr:uid="{00000000-0005-0000-0000-00003C550000}"/>
    <cellStyle name="Input 3 3 16 6" xfId="27749" xr:uid="{00000000-0005-0000-0000-00003D550000}"/>
    <cellStyle name="Input 3 3 16 7" xfId="27750" xr:uid="{00000000-0005-0000-0000-00003E550000}"/>
    <cellStyle name="Input 3 3 17" xfId="1635" xr:uid="{00000000-0005-0000-0000-00003F550000}"/>
    <cellStyle name="Input 3 3 17 2" xfId="11226" xr:uid="{00000000-0005-0000-0000-000040550000}"/>
    <cellStyle name="Input 3 3 17 2 2" xfId="27751" xr:uid="{00000000-0005-0000-0000-000041550000}"/>
    <cellStyle name="Input 3 3 17 2 3" xfId="27752" xr:uid="{00000000-0005-0000-0000-000042550000}"/>
    <cellStyle name="Input 3 3 17 2 4" xfId="27753" xr:uid="{00000000-0005-0000-0000-000043550000}"/>
    <cellStyle name="Input 3 3 17 2 5" xfId="27754" xr:uid="{00000000-0005-0000-0000-000044550000}"/>
    <cellStyle name="Input 3 3 17 2 6" xfId="27755" xr:uid="{00000000-0005-0000-0000-000045550000}"/>
    <cellStyle name="Input 3 3 17 3" xfId="27756" xr:uid="{00000000-0005-0000-0000-000046550000}"/>
    <cellStyle name="Input 3 3 17 4" xfId="27757" xr:uid="{00000000-0005-0000-0000-000047550000}"/>
    <cellStyle name="Input 3 3 17 5" xfId="27758" xr:uid="{00000000-0005-0000-0000-000048550000}"/>
    <cellStyle name="Input 3 3 17 6" xfId="27759" xr:uid="{00000000-0005-0000-0000-000049550000}"/>
    <cellStyle name="Input 3 3 17 7" xfId="27760" xr:uid="{00000000-0005-0000-0000-00004A550000}"/>
    <cellStyle name="Input 3 3 18" xfId="1636" xr:uid="{00000000-0005-0000-0000-00004B550000}"/>
    <cellStyle name="Input 3 3 18 2" xfId="11312" xr:uid="{00000000-0005-0000-0000-00004C550000}"/>
    <cellStyle name="Input 3 3 18 2 2" xfId="27761" xr:uid="{00000000-0005-0000-0000-00004D550000}"/>
    <cellStyle name="Input 3 3 18 2 3" xfId="27762" xr:uid="{00000000-0005-0000-0000-00004E550000}"/>
    <cellStyle name="Input 3 3 18 2 4" xfId="27763" xr:uid="{00000000-0005-0000-0000-00004F550000}"/>
    <cellStyle name="Input 3 3 18 2 5" xfId="27764" xr:uid="{00000000-0005-0000-0000-000050550000}"/>
    <cellStyle name="Input 3 3 18 2 6" xfId="27765" xr:uid="{00000000-0005-0000-0000-000051550000}"/>
    <cellStyle name="Input 3 3 18 3" xfId="27766" xr:uid="{00000000-0005-0000-0000-000052550000}"/>
    <cellStyle name="Input 3 3 18 4" xfId="27767" xr:uid="{00000000-0005-0000-0000-000053550000}"/>
    <cellStyle name="Input 3 3 18 5" xfId="27768" xr:uid="{00000000-0005-0000-0000-000054550000}"/>
    <cellStyle name="Input 3 3 18 6" xfId="27769" xr:uid="{00000000-0005-0000-0000-000055550000}"/>
    <cellStyle name="Input 3 3 18 7" xfId="27770" xr:uid="{00000000-0005-0000-0000-000056550000}"/>
    <cellStyle name="Input 3 3 19" xfId="1637" xr:uid="{00000000-0005-0000-0000-000057550000}"/>
    <cellStyle name="Input 3 3 19 2" xfId="11398" xr:uid="{00000000-0005-0000-0000-000058550000}"/>
    <cellStyle name="Input 3 3 19 2 2" xfId="27771" xr:uid="{00000000-0005-0000-0000-000059550000}"/>
    <cellStyle name="Input 3 3 19 2 3" xfId="27772" xr:uid="{00000000-0005-0000-0000-00005A550000}"/>
    <cellStyle name="Input 3 3 19 2 4" xfId="27773" xr:uid="{00000000-0005-0000-0000-00005B550000}"/>
    <cellStyle name="Input 3 3 19 2 5" xfId="27774" xr:uid="{00000000-0005-0000-0000-00005C550000}"/>
    <cellStyle name="Input 3 3 19 2 6" xfId="27775" xr:uid="{00000000-0005-0000-0000-00005D550000}"/>
    <cellStyle name="Input 3 3 19 3" xfId="27776" xr:uid="{00000000-0005-0000-0000-00005E550000}"/>
    <cellStyle name="Input 3 3 19 4" xfId="27777" xr:uid="{00000000-0005-0000-0000-00005F550000}"/>
    <cellStyle name="Input 3 3 19 5" xfId="27778" xr:uid="{00000000-0005-0000-0000-000060550000}"/>
    <cellStyle name="Input 3 3 19 6" xfId="27779" xr:uid="{00000000-0005-0000-0000-000061550000}"/>
    <cellStyle name="Input 3 3 19 7" xfId="27780" xr:uid="{00000000-0005-0000-0000-000062550000}"/>
    <cellStyle name="Input 3 3 2" xfId="1638" xr:uid="{00000000-0005-0000-0000-000063550000}"/>
    <cellStyle name="Input 3 3 2 10" xfId="1639" xr:uid="{00000000-0005-0000-0000-000064550000}"/>
    <cellStyle name="Input 3 3 2 10 2" xfId="10729" xr:uid="{00000000-0005-0000-0000-000065550000}"/>
    <cellStyle name="Input 3 3 2 10 2 2" xfId="27781" xr:uid="{00000000-0005-0000-0000-000066550000}"/>
    <cellStyle name="Input 3 3 2 10 2 3" xfId="27782" xr:uid="{00000000-0005-0000-0000-000067550000}"/>
    <cellStyle name="Input 3 3 2 10 2 4" xfId="27783" xr:uid="{00000000-0005-0000-0000-000068550000}"/>
    <cellStyle name="Input 3 3 2 10 2 5" xfId="27784" xr:uid="{00000000-0005-0000-0000-000069550000}"/>
    <cellStyle name="Input 3 3 2 10 2 6" xfId="27785" xr:uid="{00000000-0005-0000-0000-00006A550000}"/>
    <cellStyle name="Input 3 3 2 10 3" xfId="27786" xr:uid="{00000000-0005-0000-0000-00006B550000}"/>
    <cellStyle name="Input 3 3 2 10 4" xfId="27787" xr:uid="{00000000-0005-0000-0000-00006C550000}"/>
    <cellStyle name="Input 3 3 2 10 5" xfId="27788" xr:uid="{00000000-0005-0000-0000-00006D550000}"/>
    <cellStyle name="Input 3 3 2 10 6" xfId="27789" xr:uid="{00000000-0005-0000-0000-00006E550000}"/>
    <cellStyle name="Input 3 3 2 10 7" xfId="27790" xr:uid="{00000000-0005-0000-0000-00006F550000}"/>
    <cellStyle name="Input 3 3 2 11" xfId="1640" xr:uid="{00000000-0005-0000-0000-000070550000}"/>
    <cellStyle name="Input 3 3 2 11 2" xfId="10817" xr:uid="{00000000-0005-0000-0000-000071550000}"/>
    <cellStyle name="Input 3 3 2 11 2 2" xfId="27791" xr:uid="{00000000-0005-0000-0000-000072550000}"/>
    <cellStyle name="Input 3 3 2 11 2 3" xfId="27792" xr:uid="{00000000-0005-0000-0000-000073550000}"/>
    <cellStyle name="Input 3 3 2 11 2 4" xfId="27793" xr:uid="{00000000-0005-0000-0000-000074550000}"/>
    <cellStyle name="Input 3 3 2 11 2 5" xfId="27794" xr:uid="{00000000-0005-0000-0000-000075550000}"/>
    <cellStyle name="Input 3 3 2 11 2 6" xfId="27795" xr:uid="{00000000-0005-0000-0000-000076550000}"/>
    <cellStyle name="Input 3 3 2 11 3" xfId="27796" xr:uid="{00000000-0005-0000-0000-000077550000}"/>
    <cellStyle name="Input 3 3 2 11 4" xfId="27797" xr:uid="{00000000-0005-0000-0000-000078550000}"/>
    <cellStyle name="Input 3 3 2 11 5" xfId="27798" xr:uid="{00000000-0005-0000-0000-000079550000}"/>
    <cellStyle name="Input 3 3 2 11 6" xfId="27799" xr:uid="{00000000-0005-0000-0000-00007A550000}"/>
    <cellStyle name="Input 3 3 2 11 7" xfId="27800" xr:uid="{00000000-0005-0000-0000-00007B550000}"/>
    <cellStyle name="Input 3 3 2 12" xfId="1641" xr:uid="{00000000-0005-0000-0000-00007C550000}"/>
    <cellStyle name="Input 3 3 2 12 2" xfId="10906" xr:uid="{00000000-0005-0000-0000-00007D550000}"/>
    <cellStyle name="Input 3 3 2 12 2 2" xfId="27801" xr:uid="{00000000-0005-0000-0000-00007E550000}"/>
    <cellStyle name="Input 3 3 2 12 2 3" xfId="27802" xr:uid="{00000000-0005-0000-0000-00007F550000}"/>
    <cellStyle name="Input 3 3 2 12 2 4" xfId="27803" xr:uid="{00000000-0005-0000-0000-000080550000}"/>
    <cellStyle name="Input 3 3 2 12 2 5" xfId="27804" xr:uid="{00000000-0005-0000-0000-000081550000}"/>
    <cellStyle name="Input 3 3 2 12 2 6" xfId="27805" xr:uid="{00000000-0005-0000-0000-000082550000}"/>
    <cellStyle name="Input 3 3 2 12 3" xfId="27806" xr:uid="{00000000-0005-0000-0000-000083550000}"/>
    <cellStyle name="Input 3 3 2 12 4" xfId="27807" xr:uid="{00000000-0005-0000-0000-000084550000}"/>
    <cellStyle name="Input 3 3 2 12 5" xfId="27808" xr:uid="{00000000-0005-0000-0000-000085550000}"/>
    <cellStyle name="Input 3 3 2 12 6" xfId="27809" xr:uid="{00000000-0005-0000-0000-000086550000}"/>
    <cellStyle name="Input 3 3 2 12 7" xfId="27810" xr:uid="{00000000-0005-0000-0000-000087550000}"/>
    <cellStyle name="Input 3 3 2 13" xfId="1642" xr:uid="{00000000-0005-0000-0000-000088550000}"/>
    <cellStyle name="Input 3 3 2 13 2" xfId="10996" xr:uid="{00000000-0005-0000-0000-000089550000}"/>
    <cellStyle name="Input 3 3 2 13 2 2" xfId="27811" xr:uid="{00000000-0005-0000-0000-00008A550000}"/>
    <cellStyle name="Input 3 3 2 13 2 3" xfId="27812" xr:uid="{00000000-0005-0000-0000-00008B550000}"/>
    <cellStyle name="Input 3 3 2 13 2 4" xfId="27813" xr:uid="{00000000-0005-0000-0000-00008C550000}"/>
    <cellStyle name="Input 3 3 2 13 2 5" xfId="27814" xr:uid="{00000000-0005-0000-0000-00008D550000}"/>
    <cellStyle name="Input 3 3 2 13 2 6" xfId="27815" xr:uid="{00000000-0005-0000-0000-00008E550000}"/>
    <cellStyle name="Input 3 3 2 13 3" xfId="27816" xr:uid="{00000000-0005-0000-0000-00008F550000}"/>
    <cellStyle name="Input 3 3 2 13 4" xfId="27817" xr:uid="{00000000-0005-0000-0000-000090550000}"/>
    <cellStyle name="Input 3 3 2 13 5" xfId="27818" xr:uid="{00000000-0005-0000-0000-000091550000}"/>
    <cellStyle name="Input 3 3 2 13 6" xfId="27819" xr:uid="{00000000-0005-0000-0000-000092550000}"/>
    <cellStyle name="Input 3 3 2 13 7" xfId="27820" xr:uid="{00000000-0005-0000-0000-000093550000}"/>
    <cellStyle name="Input 3 3 2 14" xfId="1643" xr:uid="{00000000-0005-0000-0000-000094550000}"/>
    <cellStyle name="Input 3 3 2 14 2" xfId="11086" xr:uid="{00000000-0005-0000-0000-000095550000}"/>
    <cellStyle name="Input 3 3 2 14 2 2" xfId="27821" xr:uid="{00000000-0005-0000-0000-000096550000}"/>
    <cellStyle name="Input 3 3 2 14 2 3" xfId="27822" xr:uid="{00000000-0005-0000-0000-000097550000}"/>
    <cellStyle name="Input 3 3 2 14 2 4" xfId="27823" xr:uid="{00000000-0005-0000-0000-000098550000}"/>
    <cellStyle name="Input 3 3 2 14 2 5" xfId="27824" xr:uid="{00000000-0005-0000-0000-000099550000}"/>
    <cellStyle name="Input 3 3 2 14 2 6" xfId="27825" xr:uid="{00000000-0005-0000-0000-00009A550000}"/>
    <cellStyle name="Input 3 3 2 14 3" xfId="27826" xr:uid="{00000000-0005-0000-0000-00009B550000}"/>
    <cellStyle name="Input 3 3 2 14 4" xfId="27827" xr:uid="{00000000-0005-0000-0000-00009C550000}"/>
    <cellStyle name="Input 3 3 2 14 5" xfId="27828" xr:uid="{00000000-0005-0000-0000-00009D550000}"/>
    <cellStyle name="Input 3 3 2 14 6" xfId="27829" xr:uid="{00000000-0005-0000-0000-00009E550000}"/>
    <cellStyle name="Input 3 3 2 14 7" xfId="27830" xr:uid="{00000000-0005-0000-0000-00009F550000}"/>
    <cellStyle name="Input 3 3 2 15" xfId="1644" xr:uid="{00000000-0005-0000-0000-0000A0550000}"/>
    <cellStyle name="Input 3 3 2 15 2" xfId="11169" xr:uid="{00000000-0005-0000-0000-0000A1550000}"/>
    <cellStyle name="Input 3 3 2 15 2 2" xfId="27831" xr:uid="{00000000-0005-0000-0000-0000A2550000}"/>
    <cellStyle name="Input 3 3 2 15 2 3" xfId="27832" xr:uid="{00000000-0005-0000-0000-0000A3550000}"/>
    <cellStyle name="Input 3 3 2 15 2 4" xfId="27833" xr:uid="{00000000-0005-0000-0000-0000A4550000}"/>
    <cellStyle name="Input 3 3 2 15 2 5" xfId="27834" xr:uid="{00000000-0005-0000-0000-0000A5550000}"/>
    <cellStyle name="Input 3 3 2 15 2 6" xfId="27835" xr:uid="{00000000-0005-0000-0000-0000A6550000}"/>
    <cellStyle name="Input 3 3 2 15 3" xfId="27836" xr:uid="{00000000-0005-0000-0000-0000A7550000}"/>
    <cellStyle name="Input 3 3 2 15 4" xfId="27837" xr:uid="{00000000-0005-0000-0000-0000A8550000}"/>
    <cellStyle name="Input 3 3 2 15 5" xfId="27838" xr:uid="{00000000-0005-0000-0000-0000A9550000}"/>
    <cellStyle name="Input 3 3 2 15 6" xfId="27839" xr:uid="{00000000-0005-0000-0000-0000AA550000}"/>
    <cellStyle name="Input 3 3 2 15 7" xfId="27840" xr:uid="{00000000-0005-0000-0000-0000AB550000}"/>
    <cellStyle name="Input 3 3 2 16" xfId="1645" xr:uid="{00000000-0005-0000-0000-0000AC550000}"/>
    <cellStyle name="Input 3 3 2 16 2" xfId="11259" xr:uid="{00000000-0005-0000-0000-0000AD550000}"/>
    <cellStyle name="Input 3 3 2 16 2 2" xfId="27841" xr:uid="{00000000-0005-0000-0000-0000AE550000}"/>
    <cellStyle name="Input 3 3 2 16 2 3" xfId="27842" xr:uid="{00000000-0005-0000-0000-0000AF550000}"/>
    <cellStyle name="Input 3 3 2 16 2 4" xfId="27843" xr:uid="{00000000-0005-0000-0000-0000B0550000}"/>
    <cellStyle name="Input 3 3 2 16 2 5" xfId="27844" xr:uid="{00000000-0005-0000-0000-0000B1550000}"/>
    <cellStyle name="Input 3 3 2 16 2 6" xfId="27845" xr:uid="{00000000-0005-0000-0000-0000B2550000}"/>
    <cellStyle name="Input 3 3 2 16 3" xfId="27846" xr:uid="{00000000-0005-0000-0000-0000B3550000}"/>
    <cellStyle name="Input 3 3 2 16 4" xfId="27847" xr:uid="{00000000-0005-0000-0000-0000B4550000}"/>
    <cellStyle name="Input 3 3 2 16 5" xfId="27848" xr:uid="{00000000-0005-0000-0000-0000B5550000}"/>
    <cellStyle name="Input 3 3 2 16 6" xfId="27849" xr:uid="{00000000-0005-0000-0000-0000B6550000}"/>
    <cellStyle name="Input 3 3 2 16 7" xfId="27850" xr:uid="{00000000-0005-0000-0000-0000B7550000}"/>
    <cellStyle name="Input 3 3 2 17" xfId="1646" xr:uid="{00000000-0005-0000-0000-0000B8550000}"/>
    <cellStyle name="Input 3 3 2 17 2" xfId="11345" xr:uid="{00000000-0005-0000-0000-0000B9550000}"/>
    <cellStyle name="Input 3 3 2 17 2 2" xfId="27851" xr:uid="{00000000-0005-0000-0000-0000BA550000}"/>
    <cellStyle name="Input 3 3 2 17 2 3" xfId="27852" xr:uid="{00000000-0005-0000-0000-0000BB550000}"/>
    <cellStyle name="Input 3 3 2 17 2 4" xfId="27853" xr:uid="{00000000-0005-0000-0000-0000BC550000}"/>
    <cellStyle name="Input 3 3 2 17 2 5" xfId="27854" xr:uid="{00000000-0005-0000-0000-0000BD550000}"/>
    <cellStyle name="Input 3 3 2 17 2 6" xfId="27855" xr:uid="{00000000-0005-0000-0000-0000BE550000}"/>
    <cellStyle name="Input 3 3 2 17 3" xfId="27856" xr:uid="{00000000-0005-0000-0000-0000BF550000}"/>
    <cellStyle name="Input 3 3 2 17 4" xfId="27857" xr:uid="{00000000-0005-0000-0000-0000C0550000}"/>
    <cellStyle name="Input 3 3 2 17 5" xfId="27858" xr:uid="{00000000-0005-0000-0000-0000C1550000}"/>
    <cellStyle name="Input 3 3 2 17 6" xfId="27859" xr:uid="{00000000-0005-0000-0000-0000C2550000}"/>
    <cellStyle name="Input 3 3 2 17 7" xfId="27860" xr:uid="{00000000-0005-0000-0000-0000C3550000}"/>
    <cellStyle name="Input 3 3 2 18" xfId="1647" xr:uid="{00000000-0005-0000-0000-0000C4550000}"/>
    <cellStyle name="Input 3 3 2 18 2" xfId="11432" xr:uid="{00000000-0005-0000-0000-0000C5550000}"/>
    <cellStyle name="Input 3 3 2 18 2 2" xfId="27861" xr:uid="{00000000-0005-0000-0000-0000C6550000}"/>
    <cellStyle name="Input 3 3 2 18 2 3" xfId="27862" xr:uid="{00000000-0005-0000-0000-0000C7550000}"/>
    <cellStyle name="Input 3 3 2 18 2 4" xfId="27863" xr:uid="{00000000-0005-0000-0000-0000C8550000}"/>
    <cellStyle name="Input 3 3 2 18 2 5" xfId="27864" xr:uid="{00000000-0005-0000-0000-0000C9550000}"/>
    <cellStyle name="Input 3 3 2 18 2 6" xfId="27865" xr:uid="{00000000-0005-0000-0000-0000CA550000}"/>
    <cellStyle name="Input 3 3 2 18 3" xfId="27866" xr:uid="{00000000-0005-0000-0000-0000CB550000}"/>
    <cellStyle name="Input 3 3 2 18 4" xfId="27867" xr:uid="{00000000-0005-0000-0000-0000CC550000}"/>
    <cellStyle name="Input 3 3 2 18 5" xfId="27868" xr:uid="{00000000-0005-0000-0000-0000CD550000}"/>
    <cellStyle name="Input 3 3 2 18 6" xfId="27869" xr:uid="{00000000-0005-0000-0000-0000CE550000}"/>
    <cellStyle name="Input 3 3 2 18 7" xfId="27870" xr:uid="{00000000-0005-0000-0000-0000CF550000}"/>
    <cellStyle name="Input 3 3 2 19" xfId="1648" xr:uid="{00000000-0005-0000-0000-0000D0550000}"/>
    <cellStyle name="Input 3 3 2 19 2" xfId="11519" xr:uid="{00000000-0005-0000-0000-0000D1550000}"/>
    <cellStyle name="Input 3 3 2 19 2 2" xfId="27871" xr:uid="{00000000-0005-0000-0000-0000D2550000}"/>
    <cellStyle name="Input 3 3 2 19 2 3" xfId="27872" xr:uid="{00000000-0005-0000-0000-0000D3550000}"/>
    <cellStyle name="Input 3 3 2 19 2 4" xfId="27873" xr:uid="{00000000-0005-0000-0000-0000D4550000}"/>
    <cellStyle name="Input 3 3 2 19 2 5" xfId="27874" xr:uid="{00000000-0005-0000-0000-0000D5550000}"/>
    <cellStyle name="Input 3 3 2 19 2 6" xfId="27875" xr:uid="{00000000-0005-0000-0000-0000D6550000}"/>
    <cellStyle name="Input 3 3 2 19 3" xfId="27876" xr:uid="{00000000-0005-0000-0000-0000D7550000}"/>
    <cellStyle name="Input 3 3 2 19 4" xfId="27877" xr:uid="{00000000-0005-0000-0000-0000D8550000}"/>
    <cellStyle name="Input 3 3 2 19 5" xfId="27878" xr:uid="{00000000-0005-0000-0000-0000D9550000}"/>
    <cellStyle name="Input 3 3 2 19 6" xfId="27879" xr:uid="{00000000-0005-0000-0000-0000DA550000}"/>
    <cellStyle name="Input 3 3 2 19 7" xfId="27880" xr:uid="{00000000-0005-0000-0000-0000DB550000}"/>
    <cellStyle name="Input 3 3 2 2" xfId="1649" xr:uid="{00000000-0005-0000-0000-0000DC550000}"/>
    <cellStyle name="Input 3 3 2 2 2" xfId="10026" xr:uid="{00000000-0005-0000-0000-0000DD550000}"/>
    <cellStyle name="Input 3 3 2 2 2 2" xfId="27881" xr:uid="{00000000-0005-0000-0000-0000DE550000}"/>
    <cellStyle name="Input 3 3 2 2 2 3" xfId="27882" xr:uid="{00000000-0005-0000-0000-0000DF550000}"/>
    <cellStyle name="Input 3 3 2 2 2 4" xfId="27883" xr:uid="{00000000-0005-0000-0000-0000E0550000}"/>
    <cellStyle name="Input 3 3 2 2 2 5" xfId="27884" xr:uid="{00000000-0005-0000-0000-0000E1550000}"/>
    <cellStyle name="Input 3 3 2 2 2 6" xfId="27885" xr:uid="{00000000-0005-0000-0000-0000E2550000}"/>
    <cellStyle name="Input 3 3 2 2 3" xfId="27886" xr:uid="{00000000-0005-0000-0000-0000E3550000}"/>
    <cellStyle name="Input 3 3 2 2 4" xfId="27887" xr:uid="{00000000-0005-0000-0000-0000E4550000}"/>
    <cellStyle name="Input 3 3 2 2 5" xfId="27888" xr:uid="{00000000-0005-0000-0000-0000E5550000}"/>
    <cellStyle name="Input 3 3 2 2 6" xfId="27889" xr:uid="{00000000-0005-0000-0000-0000E6550000}"/>
    <cellStyle name="Input 3 3 2 2 7" xfId="27890" xr:uid="{00000000-0005-0000-0000-0000E7550000}"/>
    <cellStyle name="Input 3 3 2 20" xfId="1650" xr:uid="{00000000-0005-0000-0000-0000E8550000}"/>
    <cellStyle name="Input 3 3 2 20 2" xfId="11607" xr:uid="{00000000-0005-0000-0000-0000E9550000}"/>
    <cellStyle name="Input 3 3 2 20 2 2" xfId="27891" xr:uid="{00000000-0005-0000-0000-0000EA550000}"/>
    <cellStyle name="Input 3 3 2 20 2 3" xfId="27892" xr:uid="{00000000-0005-0000-0000-0000EB550000}"/>
    <cellStyle name="Input 3 3 2 20 2 4" xfId="27893" xr:uid="{00000000-0005-0000-0000-0000EC550000}"/>
    <cellStyle name="Input 3 3 2 20 2 5" xfId="27894" xr:uid="{00000000-0005-0000-0000-0000ED550000}"/>
    <cellStyle name="Input 3 3 2 20 2 6" xfId="27895" xr:uid="{00000000-0005-0000-0000-0000EE550000}"/>
    <cellStyle name="Input 3 3 2 20 3" xfId="27896" xr:uid="{00000000-0005-0000-0000-0000EF550000}"/>
    <cellStyle name="Input 3 3 2 20 4" xfId="27897" xr:uid="{00000000-0005-0000-0000-0000F0550000}"/>
    <cellStyle name="Input 3 3 2 20 5" xfId="27898" xr:uid="{00000000-0005-0000-0000-0000F1550000}"/>
    <cellStyle name="Input 3 3 2 20 6" xfId="27899" xr:uid="{00000000-0005-0000-0000-0000F2550000}"/>
    <cellStyle name="Input 3 3 2 20 7" xfId="27900" xr:uid="{00000000-0005-0000-0000-0000F3550000}"/>
    <cellStyle name="Input 3 3 2 21" xfId="1651" xr:uid="{00000000-0005-0000-0000-0000F4550000}"/>
    <cellStyle name="Input 3 3 2 21 2" xfId="11691" xr:uid="{00000000-0005-0000-0000-0000F5550000}"/>
    <cellStyle name="Input 3 3 2 21 2 2" xfId="27901" xr:uid="{00000000-0005-0000-0000-0000F6550000}"/>
    <cellStyle name="Input 3 3 2 21 2 3" xfId="27902" xr:uid="{00000000-0005-0000-0000-0000F7550000}"/>
    <cellStyle name="Input 3 3 2 21 2 4" xfId="27903" xr:uid="{00000000-0005-0000-0000-0000F8550000}"/>
    <cellStyle name="Input 3 3 2 21 2 5" xfId="27904" xr:uid="{00000000-0005-0000-0000-0000F9550000}"/>
    <cellStyle name="Input 3 3 2 21 2 6" xfId="27905" xr:uid="{00000000-0005-0000-0000-0000FA550000}"/>
    <cellStyle name="Input 3 3 2 21 3" xfId="27906" xr:uid="{00000000-0005-0000-0000-0000FB550000}"/>
    <cellStyle name="Input 3 3 2 21 4" xfId="27907" xr:uid="{00000000-0005-0000-0000-0000FC550000}"/>
    <cellStyle name="Input 3 3 2 21 5" xfId="27908" xr:uid="{00000000-0005-0000-0000-0000FD550000}"/>
    <cellStyle name="Input 3 3 2 21 6" xfId="27909" xr:uid="{00000000-0005-0000-0000-0000FE550000}"/>
    <cellStyle name="Input 3 3 2 21 7" xfId="27910" xr:uid="{00000000-0005-0000-0000-0000FF550000}"/>
    <cellStyle name="Input 3 3 2 22" xfId="1652" xr:uid="{00000000-0005-0000-0000-000000560000}"/>
    <cellStyle name="Input 3 3 2 22 2" xfId="11774" xr:uid="{00000000-0005-0000-0000-000001560000}"/>
    <cellStyle name="Input 3 3 2 22 2 2" xfId="27911" xr:uid="{00000000-0005-0000-0000-000002560000}"/>
    <cellStyle name="Input 3 3 2 22 2 3" xfId="27912" xr:uid="{00000000-0005-0000-0000-000003560000}"/>
    <cellStyle name="Input 3 3 2 22 2 4" xfId="27913" xr:uid="{00000000-0005-0000-0000-000004560000}"/>
    <cellStyle name="Input 3 3 2 22 2 5" xfId="27914" xr:uid="{00000000-0005-0000-0000-000005560000}"/>
    <cellStyle name="Input 3 3 2 22 2 6" xfId="27915" xr:uid="{00000000-0005-0000-0000-000006560000}"/>
    <cellStyle name="Input 3 3 2 22 3" xfId="27916" xr:uid="{00000000-0005-0000-0000-000007560000}"/>
    <cellStyle name="Input 3 3 2 22 4" xfId="27917" xr:uid="{00000000-0005-0000-0000-000008560000}"/>
    <cellStyle name="Input 3 3 2 22 5" xfId="27918" xr:uid="{00000000-0005-0000-0000-000009560000}"/>
    <cellStyle name="Input 3 3 2 22 6" xfId="27919" xr:uid="{00000000-0005-0000-0000-00000A560000}"/>
    <cellStyle name="Input 3 3 2 22 7" xfId="27920" xr:uid="{00000000-0005-0000-0000-00000B560000}"/>
    <cellStyle name="Input 3 3 2 23" xfId="1653" xr:uid="{00000000-0005-0000-0000-00000C560000}"/>
    <cellStyle name="Input 3 3 2 23 2" xfId="11857" xr:uid="{00000000-0005-0000-0000-00000D560000}"/>
    <cellStyle name="Input 3 3 2 23 2 2" xfId="27921" xr:uid="{00000000-0005-0000-0000-00000E560000}"/>
    <cellStyle name="Input 3 3 2 23 2 3" xfId="27922" xr:uid="{00000000-0005-0000-0000-00000F560000}"/>
    <cellStyle name="Input 3 3 2 23 2 4" xfId="27923" xr:uid="{00000000-0005-0000-0000-000010560000}"/>
    <cellStyle name="Input 3 3 2 23 2 5" xfId="27924" xr:uid="{00000000-0005-0000-0000-000011560000}"/>
    <cellStyle name="Input 3 3 2 23 2 6" xfId="27925" xr:uid="{00000000-0005-0000-0000-000012560000}"/>
    <cellStyle name="Input 3 3 2 23 3" xfId="27926" xr:uid="{00000000-0005-0000-0000-000013560000}"/>
    <cellStyle name="Input 3 3 2 23 4" xfId="27927" xr:uid="{00000000-0005-0000-0000-000014560000}"/>
    <cellStyle name="Input 3 3 2 23 5" xfId="27928" xr:uid="{00000000-0005-0000-0000-000015560000}"/>
    <cellStyle name="Input 3 3 2 23 6" xfId="27929" xr:uid="{00000000-0005-0000-0000-000016560000}"/>
    <cellStyle name="Input 3 3 2 23 7" xfId="27930" xr:uid="{00000000-0005-0000-0000-000017560000}"/>
    <cellStyle name="Input 3 3 2 24" xfId="1654" xr:uid="{00000000-0005-0000-0000-000018560000}"/>
    <cellStyle name="Input 3 3 2 24 2" xfId="11941" xr:uid="{00000000-0005-0000-0000-000019560000}"/>
    <cellStyle name="Input 3 3 2 24 2 2" xfId="27931" xr:uid="{00000000-0005-0000-0000-00001A560000}"/>
    <cellStyle name="Input 3 3 2 24 2 3" xfId="27932" xr:uid="{00000000-0005-0000-0000-00001B560000}"/>
    <cellStyle name="Input 3 3 2 24 2 4" xfId="27933" xr:uid="{00000000-0005-0000-0000-00001C560000}"/>
    <cellStyle name="Input 3 3 2 24 2 5" xfId="27934" xr:uid="{00000000-0005-0000-0000-00001D560000}"/>
    <cellStyle name="Input 3 3 2 24 2 6" xfId="27935" xr:uid="{00000000-0005-0000-0000-00001E560000}"/>
    <cellStyle name="Input 3 3 2 24 3" xfId="27936" xr:uid="{00000000-0005-0000-0000-00001F560000}"/>
    <cellStyle name="Input 3 3 2 24 4" xfId="27937" xr:uid="{00000000-0005-0000-0000-000020560000}"/>
    <cellStyle name="Input 3 3 2 24 5" xfId="27938" xr:uid="{00000000-0005-0000-0000-000021560000}"/>
    <cellStyle name="Input 3 3 2 24 6" xfId="27939" xr:uid="{00000000-0005-0000-0000-000022560000}"/>
    <cellStyle name="Input 3 3 2 24 7" xfId="27940" xr:uid="{00000000-0005-0000-0000-000023560000}"/>
    <cellStyle name="Input 3 3 2 25" xfId="1655" xr:uid="{00000000-0005-0000-0000-000024560000}"/>
    <cellStyle name="Input 3 3 2 25 2" xfId="12024" xr:uid="{00000000-0005-0000-0000-000025560000}"/>
    <cellStyle name="Input 3 3 2 25 2 2" xfId="27941" xr:uid="{00000000-0005-0000-0000-000026560000}"/>
    <cellStyle name="Input 3 3 2 25 2 3" xfId="27942" xr:uid="{00000000-0005-0000-0000-000027560000}"/>
    <cellStyle name="Input 3 3 2 25 2 4" xfId="27943" xr:uid="{00000000-0005-0000-0000-000028560000}"/>
    <cellStyle name="Input 3 3 2 25 2 5" xfId="27944" xr:uid="{00000000-0005-0000-0000-000029560000}"/>
    <cellStyle name="Input 3 3 2 25 2 6" xfId="27945" xr:uid="{00000000-0005-0000-0000-00002A560000}"/>
    <cellStyle name="Input 3 3 2 25 3" xfId="27946" xr:uid="{00000000-0005-0000-0000-00002B560000}"/>
    <cellStyle name="Input 3 3 2 25 4" xfId="27947" xr:uid="{00000000-0005-0000-0000-00002C560000}"/>
    <cellStyle name="Input 3 3 2 25 5" xfId="27948" xr:uid="{00000000-0005-0000-0000-00002D560000}"/>
    <cellStyle name="Input 3 3 2 25 6" xfId="27949" xr:uid="{00000000-0005-0000-0000-00002E560000}"/>
    <cellStyle name="Input 3 3 2 25 7" xfId="27950" xr:uid="{00000000-0005-0000-0000-00002F560000}"/>
    <cellStyle name="Input 3 3 2 26" xfId="1656" xr:uid="{00000000-0005-0000-0000-000030560000}"/>
    <cellStyle name="Input 3 3 2 26 2" xfId="12107" xr:uid="{00000000-0005-0000-0000-000031560000}"/>
    <cellStyle name="Input 3 3 2 26 2 2" xfId="27951" xr:uid="{00000000-0005-0000-0000-000032560000}"/>
    <cellStyle name="Input 3 3 2 26 2 3" xfId="27952" xr:uid="{00000000-0005-0000-0000-000033560000}"/>
    <cellStyle name="Input 3 3 2 26 2 4" xfId="27953" xr:uid="{00000000-0005-0000-0000-000034560000}"/>
    <cellStyle name="Input 3 3 2 26 2 5" xfId="27954" xr:uid="{00000000-0005-0000-0000-000035560000}"/>
    <cellStyle name="Input 3 3 2 26 2 6" xfId="27955" xr:uid="{00000000-0005-0000-0000-000036560000}"/>
    <cellStyle name="Input 3 3 2 26 3" xfId="27956" xr:uid="{00000000-0005-0000-0000-000037560000}"/>
    <cellStyle name="Input 3 3 2 26 4" xfId="27957" xr:uid="{00000000-0005-0000-0000-000038560000}"/>
    <cellStyle name="Input 3 3 2 26 5" xfId="27958" xr:uid="{00000000-0005-0000-0000-000039560000}"/>
    <cellStyle name="Input 3 3 2 26 6" xfId="27959" xr:uid="{00000000-0005-0000-0000-00003A560000}"/>
    <cellStyle name="Input 3 3 2 26 7" xfId="27960" xr:uid="{00000000-0005-0000-0000-00003B560000}"/>
    <cellStyle name="Input 3 3 2 27" xfId="1657" xr:uid="{00000000-0005-0000-0000-00003C560000}"/>
    <cellStyle name="Input 3 3 2 27 2" xfId="12189" xr:uid="{00000000-0005-0000-0000-00003D560000}"/>
    <cellStyle name="Input 3 3 2 27 2 2" xfId="27961" xr:uid="{00000000-0005-0000-0000-00003E560000}"/>
    <cellStyle name="Input 3 3 2 27 2 3" xfId="27962" xr:uid="{00000000-0005-0000-0000-00003F560000}"/>
    <cellStyle name="Input 3 3 2 27 2 4" xfId="27963" xr:uid="{00000000-0005-0000-0000-000040560000}"/>
    <cellStyle name="Input 3 3 2 27 2 5" xfId="27964" xr:uid="{00000000-0005-0000-0000-000041560000}"/>
    <cellStyle name="Input 3 3 2 27 2 6" xfId="27965" xr:uid="{00000000-0005-0000-0000-000042560000}"/>
    <cellStyle name="Input 3 3 2 27 3" xfId="27966" xr:uid="{00000000-0005-0000-0000-000043560000}"/>
    <cellStyle name="Input 3 3 2 27 4" xfId="27967" xr:uid="{00000000-0005-0000-0000-000044560000}"/>
    <cellStyle name="Input 3 3 2 27 5" xfId="27968" xr:uid="{00000000-0005-0000-0000-000045560000}"/>
    <cellStyle name="Input 3 3 2 27 6" xfId="27969" xr:uid="{00000000-0005-0000-0000-000046560000}"/>
    <cellStyle name="Input 3 3 2 27 7" xfId="27970" xr:uid="{00000000-0005-0000-0000-000047560000}"/>
    <cellStyle name="Input 3 3 2 28" xfId="1658" xr:uid="{00000000-0005-0000-0000-000048560000}"/>
    <cellStyle name="Input 3 3 2 28 2" xfId="12269" xr:uid="{00000000-0005-0000-0000-000049560000}"/>
    <cellStyle name="Input 3 3 2 28 2 2" xfId="27971" xr:uid="{00000000-0005-0000-0000-00004A560000}"/>
    <cellStyle name="Input 3 3 2 28 2 3" xfId="27972" xr:uid="{00000000-0005-0000-0000-00004B560000}"/>
    <cellStyle name="Input 3 3 2 28 2 4" xfId="27973" xr:uid="{00000000-0005-0000-0000-00004C560000}"/>
    <cellStyle name="Input 3 3 2 28 2 5" xfId="27974" xr:uid="{00000000-0005-0000-0000-00004D560000}"/>
    <cellStyle name="Input 3 3 2 28 2 6" xfId="27975" xr:uid="{00000000-0005-0000-0000-00004E560000}"/>
    <cellStyle name="Input 3 3 2 28 3" xfId="27976" xr:uid="{00000000-0005-0000-0000-00004F560000}"/>
    <cellStyle name="Input 3 3 2 28 4" xfId="27977" xr:uid="{00000000-0005-0000-0000-000050560000}"/>
    <cellStyle name="Input 3 3 2 28 5" xfId="27978" xr:uid="{00000000-0005-0000-0000-000051560000}"/>
    <cellStyle name="Input 3 3 2 28 6" xfId="27979" xr:uid="{00000000-0005-0000-0000-000052560000}"/>
    <cellStyle name="Input 3 3 2 28 7" xfId="27980" xr:uid="{00000000-0005-0000-0000-000053560000}"/>
    <cellStyle name="Input 3 3 2 29" xfId="1659" xr:uid="{00000000-0005-0000-0000-000054560000}"/>
    <cellStyle name="Input 3 3 2 29 2" xfId="12347" xr:uid="{00000000-0005-0000-0000-000055560000}"/>
    <cellStyle name="Input 3 3 2 29 2 2" xfId="27981" xr:uid="{00000000-0005-0000-0000-000056560000}"/>
    <cellStyle name="Input 3 3 2 29 2 3" xfId="27982" xr:uid="{00000000-0005-0000-0000-000057560000}"/>
    <cellStyle name="Input 3 3 2 29 2 4" xfId="27983" xr:uid="{00000000-0005-0000-0000-000058560000}"/>
    <cellStyle name="Input 3 3 2 29 2 5" xfId="27984" xr:uid="{00000000-0005-0000-0000-000059560000}"/>
    <cellStyle name="Input 3 3 2 29 2 6" xfId="27985" xr:uid="{00000000-0005-0000-0000-00005A560000}"/>
    <cellStyle name="Input 3 3 2 29 3" xfId="27986" xr:uid="{00000000-0005-0000-0000-00005B560000}"/>
    <cellStyle name="Input 3 3 2 29 4" xfId="27987" xr:uid="{00000000-0005-0000-0000-00005C560000}"/>
    <cellStyle name="Input 3 3 2 29 5" xfId="27988" xr:uid="{00000000-0005-0000-0000-00005D560000}"/>
    <cellStyle name="Input 3 3 2 29 6" xfId="27989" xr:uid="{00000000-0005-0000-0000-00005E560000}"/>
    <cellStyle name="Input 3 3 2 29 7" xfId="27990" xr:uid="{00000000-0005-0000-0000-00005F560000}"/>
    <cellStyle name="Input 3 3 2 3" xfId="1660" xr:uid="{00000000-0005-0000-0000-000060560000}"/>
    <cellStyle name="Input 3 3 2 3 2" xfId="10117" xr:uid="{00000000-0005-0000-0000-000061560000}"/>
    <cellStyle name="Input 3 3 2 3 2 2" xfId="27991" xr:uid="{00000000-0005-0000-0000-000062560000}"/>
    <cellStyle name="Input 3 3 2 3 2 3" xfId="27992" xr:uid="{00000000-0005-0000-0000-000063560000}"/>
    <cellStyle name="Input 3 3 2 3 2 4" xfId="27993" xr:uid="{00000000-0005-0000-0000-000064560000}"/>
    <cellStyle name="Input 3 3 2 3 2 5" xfId="27994" xr:uid="{00000000-0005-0000-0000-000065560000}"/>
    <cellStyle name="Input 3 3 2 3 2 6" xfId="27995" xr:uid="{00000000-0005-0000-0000-000066560000}"/>
    <cellStyle name="Input 3 3 2 3 3" xfId="27996" xr:uid="{00000000-0005-0000-0000-000067560000}"/>
    <cellStyle name="Input 3 3 2 3 4" xfId="27997" xr:uid="{00000000-0005-0000-0000-000068560000}"/>
    <cellStyle name="Input 3 3 2 3 5" xfId="27998" xr:uid="{00000000-0005-0000-0000-000069560000}"/>
    <cellStyle name="Input 3 3 2 3 6" xfId="27999" xr:uid="{00000000-0005-0000-0000-00006A560000}"/>
    <cellStyle name="Input 3 3 2 3 7" xfId="28000" xr:uid="{00000000-0005-0000-0000-00006B560000}"/>
    <cellStyle name="Input 3 3 2 30" xfId="1661" xr:uid="{00000000-0005-0000-0000-00006C560000}"/>
    <cellStyle name="Input 3 3 2 30 2" xfId="12426" xr:uid="{00000000-0005-0000-0000-00006D560000}"/>
    <cellStyle name="Input 3 3 2 30 2 2" xfId="28001" xr:uid="{00000000-0005-0000-0000-00006E560000}"/>
    <cellStyle name="Input 3 3 2 30 2 3" xfId="28002" xr:uid="{00000000-0005-0000-0000-00006F560000}"/>
    <cellStyle name="Input 3 3 2 30 2 4" xfId="28003" xr:uid="{00000000-0005-0000-0000-000070560000}"/>
    <cellStyle name="Input 3 3 2 30 2 5" xfId="28004" xr:uid="{00000000-0005-0000-0000-000071560000}"/>
    <cellStyle name="Input 3 3 2 30 2 6" xfId="28005" xr:uid="{00000000-0005-0000-0000-000072560000}"/>
    <cellStyle name="Input 3 3 2 30 3" xfId="28006" xr:uid="{00000000-0005-0000-0000-000073560000}"/>
    <cellStyle name="Input 3 3 2 30 4" xfId="28007" xr:uid="{00000000-0005-0000-0000-000074560000}"/>
    <cellStyle name="Input 3 3 2 30 5" xfId="28008" xr:uid="{00000000-0005-0000-0000-000075560000}"/>
    <cellStyle name="Input 3 3 2 30 6" xfId="28009" xr:uid="{00000000-0005-0000-0000-000076560000}"/>
    <cellStyle name="Input 3 3 2 30 7" xfId="28010" xr:uid="{00000000-0005-0000-0000-000077560000}"/>
    <cellStyle name="Input 3 3 2 31" xfId="1662" xr:uid="{00000000-0005-0000-0000-000078560000}"/>
    <cellStyle name="Input 3 3 2 31 2" xfId="12505" xr:uid="{00000000-0005-0000-0000-000079560000}"/>
    <cellStyle name="Input 3 3 2 31 2 2" xfId="28011" xr:uid="{00000000-0005-0000-0000-00007A560000}"/>
    <cellStyle name="Input 3 3 2 31 2 3" xfId="28012" xr:uid="{00000000-0005-0000-0000-00007B560000}"/>
    <cellStyle name="Input 3 3 2 31 2 4" xfId="28013" xr:uid="{00000000-0005-0000-0000-00007C560000}"/>
    <cellStyle name="Input 3 3 2 31 2 5" xfId="28014" xr:uid="{00000000-0005-0000-0000-00007D560000}"/>
    <cellStyle name="Input 3 3 2 31 2 6" xfId="28015" xr:uid="{00000000-0005-0000-0000-00007E560000}"/>
    <cellStyle name="Input 3 3 2 31 3" xfId="28016" xr:uid="{00000000-0005-0000-0000-00007F560000}"/>
    <cellStyle name="Input 3 3 2 31 4" xfId="28017" xr:uid="{00000000-0005-0000-0000-000080560000}"/>
    <cellStyle name="Input 3 3 2 31 5" xfId="28018" xr:uid="{00000000-0005-0000-0000-000081560000}"/>
    <cellStyle name="Input 3 3 2 31 6" xfId="28019" xr:uid="{00000000-0005-0000-0000-000082560000}"/>
    <cellStyle name="Input 3 3 2 31 7" xfId="28020" xr:uid="{00000000-0005-0000-0000-000083560000}"/>
    <cellStyle name="Input 3 3 2 32" xfId="1663" xr:uid="{00000000-0005-0000-0000-000084560000}"/>
    <cellStyle name="Input 3 3 2 32 2" xfId="12584" xr:uid="{00000000-0005-0000-0000-000085560000}"/>
    <cellStyle name="Input 3 3 2 32 2 2" xfId="28021" xr:uid="{00000000-0005-0000-0000-000086560000}"/>
    <cellStyle name="Input 3 3 2 32 2 3" xfId="28022" xr:uid="{00000000-0005-0000-0000-000087560000}"/>
    <cellStyle name="Input 3 3 2 32 2 4" xfId="28023" xr:uid="{00000000-0005-0000-0000-000088560000}"/>
    <cellStyle name="Input 3 3 2 32 2 5" xfId="28024" xr:uid="{00000000-0005-0000-0000-000089560000}"/>
    <cellStyle name="Input 3 3 2 32 2 6" xfId="28025" xr:uid="{00000000-0005-0000-0000-00008A560000}"/>
    <cellStyle name="Input 3 3 2 32 3" xfId="28026" xr:uid="{00000000-0005-0000-0000-00008B560000}"/>
    <cellStyle name="Input 3 3 2 32 4" xfId="28027" xr:uid="{00000000-0005-0000-0000-00008C560000}"/>
    <cellStyle name="Input 3 3 2 32 5" xfId="28028" xr:uid="{00000000-0005-0000-0000-00008D560000}"/>
    <cellStyle name="Input 3 3 2 32 6" xfId="28029" xr:uid="{00000000-0005-0000-0000-00008E560000}"/>
    <cellStyle name="Input 3 3 2 32 7" xfId="28030" xr:uid="{00000000-0005-0000-0000-00008F560000}"/>
    <cellStyle name="Input 3 3 2 33" xfId="1664" xr:uid="{00000000-0005-0000-0000-000090560000}"/>
    <cellStyle name="Input 3 3 2 33 2" xfId="12663" xr:uid="{00000000-0005-0000-0000-000091560000}"/>
    <cellStyle name="Input 3 3 2 33 2 2" xfId="28031" xr:uid="{00000000-0005-0000-0000-000092560000}"/>
    <cellStyle name="Input 3 3 2 33 2 3" xfId="28032" xr:uid="{00000000-0005-0000-0000-000093560000}"/>
    <cellStyle name="Input 3 3 2 33 2 4" xfId="28033" xr:uid="{00000000-0005-0000-0000-000094560000}"/>
    <cellStyle name="Input 3 3 2 33 2 5" xfId="28034" xr:uid="{00000000-0005-0000-0000-000095560000}"/>
    <cellStyle name="Input 3 3 2 33 2 6" xfId="28035" xr:uid="{00000000-0005-0000-0000-000096560000}"/>
    <cellStyle name="Input 3 3 2 33 3" xfId="28036" xr:uid="{00000000-0005-0000-0000-000097560000}"/>
    <cellStyle name="Input 3 3 2 33 4" xfId="28037" xr:uid="{00000000-0005-0000-0000-000098560000}"/>
    <cellStyle name="Input 3 3 2 33 5" xfId="28038" xr:uid="{00000000-0005-0000-0000-000099560000}"/>
    <cellStyle name="Input 3 3 2 33 6" xfId="28039" xr:uid="{00000000-0005-0000-0000-00009A560000}"/>
    <cellStyle name="Input 3 3 2 33 7" xfId="28040" xr:uid="{00000000-0005-0000-0000-00009B560000}"/>
    <cellStyle name="Input 3 3 2 34" xfId="1665" xr:uid="{00000000-0005-0000-0000-00009C560000}"/>
    <cellStyle name="Input 3 3 2 34 2" xfId="12747" xr:uid="{00000000-0005-0000-0000-00009D560000}"/>
    <cellStyle name="Input 3 3 2 34 2 2" xfId="28041" xr:uid="{00000000-0005-0000-0000-00009E560000}"/>
    <cellStyle name="Input 3 3 2 34 2 3" xfId="28042" xr:uid="{00000000-0005-0000-0000-00009F560000}"/>
    <cellStyle name="Input 3 3 2 34 2 4" xfId="28043" xr:uid="{00000000-0005-0000-0000-0000A0560000}"/>
    <cellStyle name="Input 3 3 2 34 2 5" xfId="28044" xr:uid="{00000000-0005-0000-0000-0000A1560000}"/>
    <cellStyle name="Input 3 3 2 34 2 6" xfId="28045" xr:uid="{00000000-0005-0000-0000-0000A2560000}"/>
    <cellStyle name="Input 3 3 2 34 3" xfId="28046" xr:uid="{00000000-0005-0000-0000-0000A3560000}"/>
    <cellStyle name="Input 3 3 2 34 4" xfId="28047" xr:uid="{00000000-0005-0000-0000-0000A4560000}"/>
    <cellStyle name="Input 3 3 2 34 5" xfId="28048" xr:uid="{00000000-0005-0000-0000-0000A5560000}"/>
    <cellStyle name="Input 3 3 2 35" xfId="9813" xr:uid="{00000000-0005-0000-0000-0000A6560000}"/>
    <cellStyle name="Input 3 3 2 35 2" xfId="28049" xr:uid="{00000000-0005-0000-0000-0000A7560000}"/>
    <cellStyle name="Input 3 3 2 35 3" xfId="28050" xr:uid="{00000000-0005-0000-0000-0000A8560000}"/>
    <cellStyle name="Input 3 3 2 35 4" xfId="28051" xr:uid="{00000000-0005-0000-0000-0000A9560000}"/>
    <cellStyle name="Input 3 3 2 35 5" xfId="28052" xr:uid="{00000000-0005-0000-0000-0000AA560000}"/>
    <cellStyle name="Input 3 3 2 35 6" xfId="28053" xr:uid="{00000000-0005-0000-0000-0000AB560000}"/>
    <cellStyle name="Input 3 3 2 36" xfId="28054" xr:uid="{00000000-0005-0000-0000-0000AC560000}"/>
    <cellStyle name="Input 3 3 2 37" xfId="28055" xr:uid="{00000000-0005-0000-0000-0000AD560000}"/>
    <cellStyle name="Input 3 3 2 38" xfId="28056" xr:uid="{00000000-0005-0000-0000-0000AE560000}"/>
    <cellStyle name="Input 3 3 2 4" xfId="1666" xr:uid="{00000000-0005-0000-0000-0000AF560000}"/>
    <cellStyle name="Input 3 3 2 4 2" xfId="10207" xr:uid="{00000000-0005-0000-0000-0000B0560000}"/>
    <cellStyle name="Input 3 3 2 4 2 2" xfId="28057" xr:uid="{00000000-0005-0000-0000-0000B1560000}"/>
    <cellStyle name="Input 3 3 2 4 2 3" xfId="28058" xr:uid="{00000000-0005-0000-0000-0000B2560000}"/>
    <cellStyle name="Input 3 3 2 4 2 4" xfId="28059" xr:uid="{00000000-0005-0000-0000-0000B3560000}"/>
    <cellStyle name="Input 3 3 2 4 2 5" xfId="28060" xr:uid="{00000000-0005-0000-0000-0000B4560000}"/>
    <cellStyle name="Input 3 3 2 4 2 6" xfId="28061" xr:uid="{00000000-0005-0000-0000-0000B5560000}"/>
    <cellStyle name="Input 3 3 2 4 3" xfId="28062" xr:uid="{00000000-0005-0000-0000-0000B6560000}"/>
    <cellStyle name="Input 3 3 2 4 4" xfId="28063" xr:uid="{00000000-0005-0000-0000-0000B7560000}"/>
    <cellStyle name="Input 3 3 2 4 5" xfId="28064" xr:uid="{00000000-0005-0000-0000-0000B8560000}"/>
    <cellStyle name="Input 3 3 2 4 6" xfId="28065" xr:uid="{00000000-0005-0000-0000-0000B9560000}"/>
    <cellStyle name="Input 3 3 2 4 7" xfId="28066" xr:uid="{00000000-0005-0000-0000-0000BA560000}"/>
    <cellStyle name="Input 3 3 2 5" xfId="1667" xr:uid="{00000000-0005-0000-0000-0000BB560000}"/>
    <cellStyle name="Input 3 3 2 5 2" xfId="10293" xr:uid="{00000000-0005-0000-0000-0000BC560000}"/>
    <cellStyle name="Input 3 3 2 5 2 2" xfId="28067" xr:uid="{00000000-0005-0000-0000-0000BD560000}"/>
    <cellStyle name="Input 3 3 2 5 2 3" xfId="28068" xr:uid="{00000000-0005-0000-0000-0000BE560000}"/>
    <cellStyle name="Input 3 3 2 5 2 4" xfId="28069" xr:uid="{00000000-0005-0000-0000-0000BF560000}"/>
    <cellStyle name="Input 3 3 2 5 2 5" xfId="28070" xr:uid="{00000000-0005-0000-0000-0000C0560000}"/>
    <cellStyle name="Input 3 3 2 5 2 6" xfId="28071" xr:uid="{00000000-0005-0000-0000-0000C1560000}"/>
    <cellStyle name="Input 3 3 2 5 3" xfId="28072" xr:uid="{00000000-0005-0000-0000-0000C2560000}"/>
    <cellStyle name="Input 3 3 2 5 4" xfId="28073" xr:uid="{00000000-0005-0000-0000-0000C3560000}"/>
    <cellStyle name="Input 3 3 2 5 5" xfId="28074" xr:uid="{00000000-0005-0000-0000-0000C4560000}"/>
    <cellStyle name="Input 3 3 2 5 6" xfId="28075" xr:uid="{00000000-0005-0000-0000-0000C5560000}"/>
    <cellStyle name="Input 3 3 2 5 7" xfId="28076" xr:uid="{00000000-0005-0000-0000-0000C6560000}"/>
    <cellStyle name="Input 3 3 2 6" xfId="1668" xr:uid="{00000000-0005-0000-0000-0000C7560000}"/>
    <cellStyle name="Input 3 3 2 6 2" xfId="10381" xr:uid="{00000000-0005-0000-0000-0000C8560000}"/>
    <cellStyle name="Input 3 3 2 6 2 2" xfId="28077" xr:uid="{00000000-0005-0000-0000-0000C9560000}"/>
    <cellStyle name="Input 3 3 2 6 2 3" xfId="28078" xr:uid="{00000000-0005-0000-0000-0000CA560000}"/>
    <cellStyle name="Input 3 3 2 6 2 4" xfId="28079" xr:uid="{00000000-0005-0000-0000-0000CB560000}"/>
    <cellStyle name="Input 3 3 2 6 2 5" xfId="28080" xr:uid="{00000000-0005-0000-0000-0000CC560000}"/>
    <cellStyle name="Input 3 3 2 6 2 6" xfId="28081" xr:uid="{00000000-0005-0000-0000-0000CD560000}"/>
    <cellStyle name="Input 3 3 2 6 3" xfId="28082" xr:uid="{00000000-0005-0000-0000-0000CE560000}"/>
    <cellStyle name="Input 3 3 2 6 4" xfId="28083" xr:uid="{00000000-0005-0000-0000-0000CF560000}"/>
    <cellStyle name="Input 3 3 2 6 5" xfId="28084" xr:uid="{00000000-0005-0000-0000-0000D0560000}"/>
    <cellStyle name="Input 3 3 2 6 6" xfId="28085" xr:uid="{00000000-0005-0000-0000-0000D1560000}"/>
    <cellStyle name="Input 3 3 2 6 7" xfId="28086" xr:uid="{00000000-0005-0000-0000-0000D2560000}"/>
    <cellStyle name="Input 3 3 2 7" xfId="1669" xr:uid="{00000000-0005-0000-0000-0000D3560000}"/>
    <cellStyle name="Input 3 3 2 7 2" xfId="10468" xr:uid="{00000000-0005-0000-0000-0000D4560000}"/>
    <cellStyle name="Input 3 3 2 7 2 2" xfId="28087" xr:uid="{00000000-0005-0000-0000-0000D5560000}"/>
    <cellStyle name="Input 3 3 2 7 2 3" xfId="28088" xr:uid="{00000000-0005-0000-0000-0000D6560000}"/>
    <cellStyle name="Input 3 3 2 7 2 4" xfId="28089" xr:uid="{00000000-0005-0000-0000-0000D7560000}"/>
    <cellStyle name="Input 3 3 2 7 2 5" xfId="28090" xr:uid="{00000000-0005-0000-0000-0000D8560000}"/>
    <cellStyle name="Input 3 3 2 7 2 6" xfId="28091" xr:uid="{00000000-0005-0000-0000-0000D9560000}"/>
    <cellStyle name="Input 3 3 2 7 3" xfId="28092" xr:uid="{00000000-0005-0000-0000-0000DA560000}"/>
    <cellStyle name="Input 3 3 2 7 4" xfId="28093" xr:uid="{00000000-0005-0000-0000-0000DB560000}"/>
    <cellStyle name="Input 3 3 2 7 5" xfId="28094" xr:uid="{00000000-0005-0000-0000-0000DC560000}"/>
    <cellStyle name="Input 3 3 2 7 6" xfId="28095" xr:uid="{00000000-0005-0000-0000-0000DD560000}"/>
    <cellStyle name="Input 3 3 2 7 7" xfId="28096" xr:uid="{00000000-0005-0000-0000-0000DE560000}"/>
    <cellStyle name="Input 3 3 2 8" xfId="1670" xr:uid="{00000000-0005-0000-0000-0000DF560000}"/>
    <cellStyle name="Input 3 3 2 8 2" xfId="10556" xr:uid="{00000000-0005-0000-0000-0000E0560000}"/>
    <cellStyle name="Input 3 3 2 8 2 2" xfId="28097" xr:uid="{00000000-0005-0000-0000-0000E1560000}"/>
    <cellStyle name="Input 3 3 2 8 2 3" xfId="28098" xr:uid="{00000000-0005-0000-0000-0000E2560000}"/>
    <cellStyle name="Input 3 3 2 8 2 4" xfId="28099" xr:uid="{00000000-0005-0000-0000-0000E3560000}"/>
    <cellStyle name="Input 3 3 2 8 2 5" xfId="28100" xr:uid="{00000000-0005-0000-0000-0000E4560000}"/>
    <cellStyle name="Input 3 3 2 8 2 6" xfId="28101" xr:uid="{00000000-0005-0000-0000-0000E5560000}"/>
    <cellStyle name="Input 3 3 2 8 3" xfId="28102" xr:uid="{00000000-0005-0000-0000-0000E6560000}"/>
    <cellStyle name="Input 3 3 2 8 4" xfId="28103" xr:uid="{00000000-0005-0000-0000-0000E7560000}"/>
    <cellStyle name="Input 3 3 2 8 5" xfId="28104" xr:uid="{00000000-0005-0000-0000-0000E8560000}"/>
    <cellStyle name="Input 3 3 2 8 6" xfId="28105" xr:uid="{00000000-0005-0000-0000-0000E9560000}"/>
    <cellStyle name="Input 3 3 2 8 7" xfId="28106" xr:uid="{00000000-0005-0000-0000-0000EA560000}"/>
    <cellStyle name="Input 3 3 2 9" xfId="1671" xr:uid="{00000000-0005-0000-0000-0000EB560000}"/>
    <cellStyle name="Input 3 3 2 9 2" xfId="10638" xr:uid="{00000000-0005-0000-0000-0000EC560000}"/>
    <cellStyle name="Input 3 3 2 9 2 2" xfId="28107" xr:uid="{00000000-0005-0000-0000-0000ED560000}"/>
    <cellStyle name="Input 3 3 2 9 2 3" xfId="28108" xr:uid="{00000000-0005-0000-0000-0000EE560000}"/>
    <cellStyle name="Input 3 3 2 9 2 4" xfId="28109" xr:uid="{00000000-0005-0000-0000-0000EF560000}"/>
    <cellStyle name="Input 3 3 2 9 2 5" xfId="28110" xr:uid="{00000000-0005-0000-0000-0000F0560000}"/>
    <cellStyle name="Input 3 3 2 9 2 6" xfId="28111" xr:uid="{00000000-0005-0000-0000-0000F1560000}"/>
    <cellStyle name="Input 3 3 2 9 3" xfId="28112" xr:uid="{00000000-0005-0000-0000-0000F2560000}"/>
    <cellStyle name="Input 3 3 2 9 4" xfId="28113" xr:uid="{00000000-0005-0000-0000-0000F3560000}"/>
    <cellStyle name="Input 3 3 2 9 5" xfId="28114" xr:uid="{00000000-0005-0000-0000-0000F4560000}"/>
    <cellStyle name="Input 3 3 2 9 6" xfId="28115" xr:uid="{00000000-0005-0000-0000-0000F5560000}"/>
    <cellStyle name="Input 3 3 2 9 7" xfId="28116" xr:uid="{00000000-0005-0000-0000-0000F6560000}"/>
    <cellStyle name="Input 3 3 20" xfId="1672" xr:uid="{00000000-0005-0000-0000-0000F7560000}"/>
    <cellStyle name="Input 3 3 20 2" xfId="11485" xr:uid="{00000000-0005-0000-0000-0000F8560000}"/>
    <cellStyle name="Input 3 3 20 2 2" xfId="28117" xr:uid="{00000000-0005-0000-0000-0000F9560000}"/>
    <cellStyle name="Input 3 3 20 2 3" xfId="28118" xr:uid="{00000000-0005-0000-0000-0000FA560000}"/>
    <cellStyle name="Input 3 3 20 2 4" xfId="28119" xr:uid="{00000000-0005-0000-0000-0000FB560000}"/>
    <cellStyle name="Input 3 3 20 2 5" xfId="28120" xr:uid="{00000000-0005-0000-0000-0000FC560000}"/>
    <cellStyle name="Input 3 3 20 2 6" xfId="28121" xr:uid="{00000000-0005-0000-0000-0000FD560000}"/>
    <cellStyle name="Input 3 3 20 3" xfId="28122" xr:uid="{00000000-0005-0000-0000-0000FE560000}"/>
    <cellStyle name="Input 3 3 20 4" xfId="28123" xr:uid="{00000000-0005-0000-0000-0000FF560000}"/>
    <cellStyle name="Input 3 3 20 5" xfId="28124" xr:uid="{00000000-0005-0000-0000-000000570000}"/>
    <cellStyle name="Input 3 3 20 6" xfId="28125" xr:uid="{00000000-0005-0000-0000-000001570000}"/>
    <cellStyle name="Input 3 3 20 7" xfId="28126" xr:uid="{00000000-0005-0000-0000-000002570000}"/>
    <cellStyle name="Input 3 3 21" xfId="1673" xr:uid="{00000000-0005-0000-0000-000003570000}"/>
    <cellStyle name="Input 3 3 21 2" xfId="11573" xr:uid="{00000000-0005-0000-0000-000004570000}"/>
    <cellStyle name="Input 3 3 21 2 2" xfId="28127" xr:uid="{00000000-0005-0000-0000-000005570000}"/>
    <cellStyle name="Input 3 3 21 2 3" xfId="28128" xr:uid="{00000000-0005-0000-0000-000006570000}"/>
    <cellStyle name="Input 3 3 21 2 4" xfId="28129" xr:uid="{00000000-0005-0000-0000-000007570000}"/>
    <cellStyle name="Input 3 3 21 2 5" xfId="28130" xr:uid="{00000000-0005-0000-0000-000008570000}"/>
    <cellStyle name="Input 3 3 21 2 6" xfId="28131" xr:uid="{00000000-0005-0000-0000-000009570000}"/>
    <cellStyle name="Input 3 3 21 3" xfId="28132" xr:uid="{00000000-0005-0000-0000-00000A570000}"/>
    <cellStyle name="Input 3 3 21 4" xfId="28133" xr:uid="{00000000-0005-0000-0000-00000B570000}"/>
    <cellStyle name="Input 3 3 21 5" xfId="28134" xr:uid="{00000000-0005-0000-0000-00000C570000}"/>
    <cellStyle name="Input 3 3 21 6" xfId="28135" xr:uid="{00000000-0005-0000-0000-00000D570000}"/>
    <cellStyle name="Input 3 3 21 7" xfId="28136" xr:uid="{00000000-0005-0000-0000-00000E570000}"/>
    <cellStyle name="Input 3 3 22" xfId="1674" xr:uid="{00000000-0005-0000-0000-00000F570000}"/>
    <cellStyle name="Input 3 3 22 2" xfId="11658" xr:uid="{00000000-0005-0000-0000-000010570000}"/>
    <cellStyle name="Input 3 3 22 2 2" xfId="28137" xr:uid="{00000000-0005-0000-0000-000011570000}"/>
    <cellStyle name="Input 3 3 22 2 3" xfId="28138" xr:uid="{00000000-0005-0000-0000-000012570000}"/>
    <cellStyle name="Input 3 3 22 2 4" xfId="28139" xr:uid="{00000000-0005-0000-0000-000013570000}"/>
    <cellStyle name="Input 3 3 22 2 5" xfId="28140" xr:uid="{00000000-0005-0000-0000-000014570000}"/>
    <cellStyle name="Input 3 3 22 2 6" xfId="28141" xr:uid="{00000000-0005-0000-0000-000015570000}"/>
    <cellStyle name="Input 3 3 22 3" xfId="28142" xr:uid="{00000000-0005-0000-0000-000016570000}"/>
    <cellStyle name="Input 3 3 22 4" xfId="28143" xr:uid="{00000000-0005-0000-0000-000017570000}"/>
    <cellStyle name="Input 3 3 22 5" xfId="28144" xr:uid="{00000000-0005-0000-0000-000018570000}"/>
    <cellStyle name="Input 3 3 22 6" xfId="28145" xr:uid="{00000000-0005-0000-0000-000019570000}"/>
    <cellStyle name="Input 3 3 22 7" xfId="28146" xr:uid="{00000000-0005-0000-0000-00001A570000}"/>
    <cellStyle name="Input 3 3 23" xfId="1675" xr:uid="{00000000-0005-0000-0000-00001B570000}"/>
    <cellStyle name="Input 3 3 23 2" xfId="11741" xr:uid="{00000000-0005-0000-0000-00001C570000}"/>
    <cellStyle name="Input 3 3 23 2 2" xfId="28147" xr:uid="{00000000-0005-0000-0000-00001D570000}"/>
    <cellStyle name="Input 3 3 23 2 3" xfId="28148" xr:uid="{00000000-0005-0000-0000-00001E570000}"/>
    <cellStyle name="Input 3 3 23 2 4" xfId="28149" xr:uid="{00000000-0005-0000-0000-00001F570000}"/>
    <cellStyle name="Input 3 3 23 2 5" xfId="28150" xr:uid="{00000000-0005-0000-0000-000020570000}"/>
    <cellStyle name="Input 3 3 23 2 6" xfId="28151" xr:uid="{00000000-0005-0000-0000-000021570000}"/>
    <cellStyle name="Input 3 3 23 3" xfId="28152" xr:uid="{00000000-0005-0000-0000-000022570000}"/>
    <cellStyle name="Input 3 3 23 4" xfId="28153" xr:uid="{00000000-0005-0000-0000-000023570000}"/>
    <cellStyle name="Input 3 3 23 5" xfId="28154" xr:uid="{00000000-0005-0000-0000-000024570000}"/>
    <cellStyle name="Input 3 3 23 6" xfId="28155" xr:uid="{00000000-0005-0000-0000-000025570000}"/>
    <cellStyle name="Input 3 3 23 7" xfId="28156" xr:uid="{00000000-0005-0000-0000-000026570000}"/>
    <cellStyle name="Input 3 3 24" xfId="1676" xr:uid="{00000000-0005-0000-0000-000027570000}"/>
    <cellStyle name="Input 3 3 24 2" xfId="11823" xr:uid="{00000000-0005-0000-0000-000028570000}"/>
    <cellStyle name="Input 3 3 24 2 2" xfId="28157" xr:uid="{00000000-0005-0000-0000-000029570000}"/>
    <cellStyle name="Input 3 3 24 2 3" xfId="28158" xr:uid="{00000000-0005-0000-0000-00002A570000}"/>
    <cellStyle name="Input 3 3 24 2 4" xfId="28159" xr:uid="{00000000-0005-0000-0000-00002B570000}"/>
    <cellStyle name="Input 3 3 24 2 5" xfId="28160" xr:uid="{00000000-0005-0000-0000-00002C570000}"/>
    <cellStyle name="Input 3 3 24 2 6" xfId="28161" xr:uid="{00000000-0005-0000-0000-00002D570000}"/>
    <cellStyle name="Input 3 3 24 3" xfId="28162" xr:uid="{00000000-0005-0000-0000-00002E570000}"/>
    <cellStyle name="Input 3 3 24 4" xfId="28163" xr:uid="{00000000-0005-0000-0000-00002F570000}"/>
    <cellStyle name="Input 3 3 24 5" xfId="28164" xr:uid="{00000000-0005-0000-0000-000030570000}"/>
    <cellStyle name="Input 3 3 24 6" xfId="28165" xr:uid="{00000000-0005-0000-0000-000031570000}"/>
    <cellStyle name="Input 3 3 24 7" xfId="28166" xr:uid="{00000000-0005-0000-0000-000032570000}"/>
    <cellStyle name="Input 3 3 25" xfId="1677" xr:uid="{00000000-0005-0000-0000-000033570000}"/>
    <cellStyle name="Input 3 3 25 2" xfId="11907" xr:uid="{00000000-0005-0000-0000-000034570000}"/>
    <cellStyle name="Input 3 3 25 2 2" xfId="28167" xr:uid="{00000000-0005-0000-0000-000035570000}"/>
    <cellStyle name="Input 3 3 25 2 3" xfId="28168" xr:uid="{00000000-0005-0000-0000-000036570000}"/>
    <cellStyle name="Input 3 3 25 2 4" xfId="28169" xr:uid="{00000000-0005-0000-0000-000037570000}"/>
    <cellStyle name="Input 3 3 25 2 5" xfId="28170" xr:uid="{00000000-0005-0000-0000-000038570000}"/>
    <cellStyle name="Input 3 3 25 2 6" xfId="28171" xr:uid="{00000000-0005-0000-0000-000039570000}"/>
    <cellStyle name="Input 3 3 25 3" xfId="28172" xr:uid="{00000000-0005-0000-0000-00003A570000}"/>
    <cellStyle name="Input 3 3 25 4" xfId="28173" xr:uid="{00000000-0005-0000-0000-00003B570000}"/>
    <cellStyle name="Input 3 3 25 5" xfId="28174" xr:uid="{00000000-0005-0000-0000-00003C570000}"/>
    <cellStyle name="Input 3 3 25 6" xfId="28175" xr:uid="{00000000-0005-0000-0000-00003D570000}"/>
    <cellStyle name="Input 3 3 25 7" xfId="28176" xr:uid="{00000000-0005-0000-0000-00003E570000}"/>
    <cellStyle name="Input 3 3 26" xfId="1678" xr:uid="{00000000-0005-0000-0000-00003F570000}"/>
    <cellStyle name="Input 3 3 26 2" xfId="11991" xr:uid="{00000000-0005-0000-0000-000040570000}"/>
    <cellStyle name="Input 3 3 26 2 2" xfId="28177" xr:uid="{00000000-0005-0000-0000-000041570000}"/>
    <cellStyle name="Input 3 3 26 2 3" xfId="28178" xr:uid="{00000000-0005-0000-0000-000042570000}"/>
    <cellStyle name="Input 3 3 26 2 4" xfId="28179" xr:uid="{00000000-0005-0000-0000-000043570000}"/>
    <cellStyle name="Input 3 3 26 2 5" xfId="28180" xr:uid="{00000000-0005-0000-0000-000044570000}"/>
    <cellStyle name="Input 3 3 26 2 6" xfId="28181" xr:uid="{00000000-0005-0000-0000-000045570000}"/>
    <cellStyle name="Input 3 3 26 3" xfId="28182" xr:uid="{00000000-0005-0000-0000-000046570000}"/>
    <cellStyle name="Input 3 3 26 4" xfId="28183" xr:uid="{00000000-0005-0000-0000-000047570000}"/>
    <cellStyle name="Input 3 3 26 5" xfId="28184" xr:uid="{00000000-0005-0000-0000-000048570000}"/>
    <cellStyle name="Input 3 3 26 6" xfId="28185" xr:uid="{00000000-0005-0000-0000-000049570000}"/>
    <cellStyle name="Input 3 3 26 7" xfId="28186" xr:uid="{00000000-0005-0000-0000-00004A570000}"/>
    <cellStyle name="Input 3 3 27" xfId="1679" xr:uid="{00000000-0005-0000-0000-00004B570000}"/>
    <cellStyle name="Input 3 3 27 2" xfId="12074" xr:uid="{00000000-0005-0000-0000-00004C570000}"/>
    <cellStyle name="Input 3 3 27 2 2" xfId="28187" xr:uid="{00000000-0005-0000-0000-00004D570000}"/>
    <cellStyle name="Input 3 3 27 2 3" xfId="28188" xr:uid="{00000000-0005-0000-0000-00004E570000}"/>
    <cellStyle name="Input 3 3 27 2 4" xfId="28189" xr:uid="{00000000-0005-0000-0000-00004F570000}"/>
    <cellStyle name="Input 3 3 27 2 5" xfId="28190" xr:uid="{00000000-0005-0000-0000-000050570000}"/>
    <cellStyle name="Input 3 3 27 2 6" xfId="28191" xr:uid="{00000000-0005-0000-0000-000051570000}"/>
    <cellStyle name="Input 3 3 27 3" xfId="28192" xr:uid="{00000000-0005-0000-0000-000052570000}"/>
    <cellStyle name="Input 3 3 27 4" xfId="28193" xr:uid="{00000000-0005-0000-0000-000053570000}"/>
    <cellStyle name="Input 3 3 27 5" xfId="28194" xr:uid="{00000000-0005-0000-0000-000054570000}"/>
    <cellStyle name="Input 3 3 27 6" xfId="28195" xr:uid="{00000000-0005-0000-0000-000055570000}"/>
    <cellStyle name="Input 3 3 27 7" xfId="28196" xr:uid="{00000000-0005-0000-0000-000056570000}"/>
    <cellStyle name="Input 3 3 28" xfId="1680" xr:uid="{00000000-0005-0000-0000-000057570000}"/>
    <cellStyle name="Input 3 3 28 2" xfId="12156" xr:uid="{00000000-0005-0000-0000-000058570000}"/>
    <cellStyle name="Input 3 3 28 2 2" xfId="28197" xr:uid="{00000000-0005-0000-0000-000059570000}"/>
    <cellStyle name="Input 3 3 28 2 3" xfId="28198" xr:uid="{00000000-0005-0000-0000-00005A570000}"/>
    <cellStyle name="Input 3 3 28 2 4" xfId="28199" xr:uid="{00000000-0005-0000-0000-00005B570000}"/>
    <cellStyle name="Input 3 3 28 2 5" xfId="28200" xr:uid="{00000000-0005-0000-0000-00005C570000}"/>
    <cellStyle name="Input 3 3 28 2 6" xfId="28201" xr:uid="{00000000-0005-0000-0000-00005D570000}"/>
    <cellStyle name="Input 3 3 28 3" xfId="28202" xr:uid="{00000000-0005-0000-0000-00005E570000}"/>
    <cellStyle name="Input 3 3 28 4" xfId="28203" xr:uid="{00000000-0005-0000-0000-00005F570000}"/>
    <cellStyle name="Input 3 3 28 5" xfId="28204" xr:uid="{00000000-0005-0000-0000-000060570000}"/>
    <cellStyle name="Input 3 3 28 6" xfId="28205" xr:uid="{00000000-0005-0000-0000-000061570000}"/>
    <cellStyle name="Input 3 3 28 7" xfId="28206" xr:uid="{00000000-0005-0000-0000-000062570000}"/>
    <cellStyle name="Input 3 3 29" xfId="1681" xr:uid="{00000000-0005-0000-0000-000063570000}"/>
    <cellStyle name="Input 3 3 29 2" xfId="12236" xr:uid="{00000000-0005-0000-0000-000064570000}"/>
    <cellStyle name="Input 3 3 29 2 2" xfId="28207" xr:uid="{00000000-0005-0000-0000-000065570000}"/>
    <cellStyle name="Input 3 3 29 2 3" xfId="28208" xr:uid="{00000000-0005-0000-0000-000066570000}"/>
    <cellStyle name="Input 3 3 29 2 4" xfId="28209" xr:uid="{00000000-0005-0000-0000-000067570000}"/>
    <cellStyle name="Input 3 3 29 2 5" xfId="28210" xr:uid="{00000000-0005-0000-0000-000068570000}"/>
    <cellStyle name="Input 3 3 29 2 6" xfId="28211" xr:uid="{00000000-0005-0000-0000-000069570000}"/>
    <cellStyle name="Input 3 3 29 3" xfId="28212" xr:uid="{00000000-0005-0000-0000-00006A570000}"/>
    <cellStyle name="Input 3 3 29 4" xfId="28213" xr:uid="{00000000-0005-0000-0000-00006B570000}"/>
    <cellStyle name="Input 3 3 29 5" xfId="28214" xr:uid="{00000000-0005-0000-0000-00006C570000}"/>
    <cellStyle name="Input 3 3 29 6" xfId="28215" xr:uid="{00000000-0005-0000-0000-00006D570000}"/>
    <cellStyle name="Input 3 3 29 7" xfId="28216" xr:uid="{00000000-0005-0000-0000-00006E570000}"/>
    <cellStyle name="Input 3 3 3" xfId="1682" xr:uid="{00000000-0005-0000-0000-00006F570000}"/>
    <cellStyle name="Input 3 3 3 2" xfId="9992" xr:uid="{00000000-0005-0000-0000-000070570000}"/>
    <cellStyle name="Input 3 3 3 2 2" xfId="28217" xr:uid="{00000000-0005-0000-0000-000071570000}"/>
    <cellStyle name="Input 3 3 3 2 3" xfId="28218" xr:uid="{00000000-0005-0000-0000-000072570000}"/>
    <cellStyle name="Input 3 3 3 2 4" xfId="28219" xr:uid="{00000000-0005-0000-0000-000073570000}"/>
    <cellStyle name="Input 3 3 3 2 5" xfId="28220" xr:uid="{00000000-0005-0000-0000-000074570000}"/>
    <cellStyle name="Input 3 3 3 2 6" xfId="28221" xr:uid="{00000000-0005-0000-0000-000075570000}"/>
    <cellStyle name="Input 3 3 3 3" xfId="28222" xr:uid="{00000000-0005-0000-0000-000076570000}"/>
    <cellStyle name="Input 3 3 3 4" xfId="28223" xr:uid="{00000000-0005-0000-0000-000077570000}"/>
    <cellStyle name="Input 3 3 3 5" xfId="28224" xr:uid="{00000000-0005-0000-0000-000078570000}"/>
    <cellStyle name="Input 3 3 3 6" xfId="28225" xr:uid="{00000000-0005-0000-0000-000079570000}"/>
    <cellStyle name="Input 3 3 3 7" xfId="28226" xr:uid="{00000000-0005-0000-0000-00007A570000}"/>
    <cellStyle name="Input 3 3 30" xfId="1683" xr:uid="{00000000-0005-0000-0000-00007B570000}"/>
    <cellStyle name="Input 3 3 30 2" xfId="12314" xr:uid="{00000000-0005-0000-0000-00007C570000}"/>
    <cellStyle name="Input 3 3 30 2 2" xfId="28227" xr:uid="{00000000-0005-0000-0000-00007D570000}"/>
    <cellStyle name="Input 3 3 30 2 3" xfId="28228" xr:uid="{00000000-0005-0000-0000-00007E570000}"/>
    <cellStyle name="Input 3 3 30 2 4" xfId="28229" xr:uid="{00000000-0005-0000-0000-00007F570000}"/>
    <cellStyle name="Input 3 3 30 2 5" xfId="28230" xr:uid="{00000000-0005-0000-0000-000080570000}"/>
    <cellStyle name="Input 3 3 30 2 6" xfId="28231" xr:uid="{00000000-0005-0000-0000-000081570000}"/>
    <cellStyle name="Input 3 3 30 3" xfId="28232" xr:uid="{00000000-0005-0000-0000-000082570000}"/>
    <cellStyle name="Input 3 3 30 4" xfId="28233" xr:uid="{00000000-0005-0000-0000-000083570000}"/>
    <cellStyle name="Input 3 3 30 5" xfId="28234" xr:uid="{00000000-0005-0000-0000-000084570000}"/>
    <cellStyle name="Input 3 3 30 6" xfId="28235" xr:uid="{00000000-0005-0000-0000-000085570000}"/>
    <cellStyle name="Input 3 3 30 7" xfId="28236" xr:uid="{00000000-0005-0000-0000-000086570000}"/>
    <cellStyle name="Input 3 3 31" xfId="1684" xr:uid="{00000000-0005-0000-0000-000087570000}"/>
    <cellStyle name="Input 3 3 31 2" xfId="12393" xr:uid="{00000000-0005-0000-0000-000088570000}"/>
    <cellStyle name="Input 3 3 31 2 2" xfId="28237" xr:uid="{00000000-0005-0000-0000-000089570000}"/>
    <cellStyle name="Input 3 3 31 2 3" xfId="28238" xr:uid="{00000000-0005-0000-0000-00008A570000}"/>
    <cellStyle name="Input 3 3 31 2 4" xfId="28239" xr:uid="{00000000-0005-0000-0000-00008B570000}"/>
    <cellStyle name="Input 3 3 31 2 5" xfId="28240" xr:uid="{00000000-0005-0000-0000-00008C570000}"/>
    <cellStyle name="Input 3 3 31 2 6" xfId="28241" xr:uid="{00000000-0005-0000-0000-00008D570000}"/>
    <cellStyle name="Input 3 3 31 3" xfId="28242" xr:uid="{00000000-0005-0000-0000-00008E570000}"/>
    <cellStyle name="Input 3 3 31 4" xfId="28243" xr:uid="{00000000-0005-0000-0000-00008F570000}"/>
    <cellStyle name="Input 3 3 31 5" xfId="28244" xr:uid="{00000000-0005-0000-0000-000090570000}"/>
    <cellStyle name="Input 3 3 31 6" xfId="28245" xr:uid="{00000000-0005-0000-0000-000091570000}"/>
    <cellStyle name="Input 3 3 31 7" xfId="28246" xr:uid="{00000000-0005-0000-0000-000092570000}"/>
    <cellStyle name="Input 3 3 32" xfId="1685" xr:uid="{00000000-0005-0000-0000-000093570000}"/>
    <cellStyle name="Input 3 3 32 2" xfId="12472" xr:uid="{00000000-0005-0000-0000-000094570000}"/>
    <cellStyle name="Input 3 3 32 2 2" xfId="28247" xr:uid="{00000000-0005-0000-0000-000095570000}"/>
    <cellStyle name="Input 3 3 32 2 3" xfId="28248" xr:uid="{00000000-0005-0000-0000-000096570000}"/>
    <cellStyle name="Input 3 3 32 2 4" xfId="28249" xr:uid="{00000000-0005-0000-0000-000097570000}"/>
    <cellStyle name="Input 3 3 32 2 5" xfId="28250" xr:uid="{00000000-0005-0000-0000-000098570000}"/>
    <cellStyle name="Input 3 3 32 2 6" xfId="28251" xr:uid="{00000000-0005-0000-0000-000099570000}"/>
    <cellStyle name="Input 3 3 32 3" xfId="28252" xr:uid="{00000000-0005-0000-0000-00009A570000}"/>
    <cellStyle name="Input 3 3 32 4" xfId="28253" xr:uid="{00000000-0005-0000-0000-00009B570000}"/>
    <cellStyle name="Input 3 3 32 5" xfId="28254" xr:uid="{00000000-0005-0000-0000-00009C570000}"/>
    <cellStyle name="Input 3 3 32 6" xfId="28255" xr:uid="{00000000-0005-0000-0000-00009D570000}"/>
    <cellStyle name="Input 3 3 32 7" xfId="28256" xr:uid="{00000000-0005-0000-0000-00009E570000}"/>
    <cellStyle name="Input 3 3 33" xfId="1686" xr:uid="{00000000-0005-0000-0000-00009F570000}"/>
    <cellStyle name="Input 3 3 33 2" xfId="12551" xr:uid="{00000000-0005-0000-0000-0000A0570000}"/>
    <cellStyle name="Input 3 3 33 2 2" xfId="28257" xr:uid="{00000000-0005-0000-0000-0000A1570000}"/>
    <cellStyle name="Input 3 3 33 2 3" xfId="28258" xr:uid="{00000000-0005-0000-0000-0000A2570000}"/>
    <cellStyle name="Input 3 3 33 2 4" xfId="28259" xr:uid="{00000000-0005-0000-0000-0000A3570000}"/>
    <cellStyle name="Input 3 3 33 2 5" xfId="28260" xr:uid="{00000000-0005-0000-0000-0000A4570000}"/>
    <cellStyle name="Input 3 3 33 2 6" xfId="28261" xr:uid="{00000000-0005-0000-0000-0000A5570000}"/>
    <cellStyle name="Input 3 3 33 3" xfId="28262" xr:uid="{00000000-0005-0000-0000-0000A6570000}"/>
    <cellStyle name="Input 3 3 33 4" xfId="28263" xr:uid="{00000000-0005-0000-0000-0000A7570000}"/>
    <cellStyle name="Input 3 3 33 5" xfId="28264" xr:uid="{00000000-0005-0000-0000-0000A8570000}"/>
    <cellStyle name="Input 3 3 33 6" xfId="28265" xr:uid="{00000000-0005-0000-0000-0000A9570000}"/>
    <cellStyle name="Input 3 3 33 7" xfId="28266" xr:uid="{00000000-0005-0000-0000-0000AA570000}"/>
    <cellStyle name="Input 3 3 34" xfId="1687" xr:uid="{00000000-0005-0000-0000-0000AB570000}"/>
    <cellStyle name="Input 3 3 34 2" xfId="12630" xr:uid="{00000000-0005-0000-0000-0000AC570000}"/>
    <cellStyle name="Input 3 3 34 2 2" xfId="28267" xr:uid="{00000000-0005-0000-0000-0000AD570000}"/>
    <cellStyle name="Input 3 3 34 2 3" xfId="28268" xr:uid="{00000000-0005-0000-0000-0000AE570000}"/>
    <cellStyle name="Input 3 3 34 2 4" xfId="28269" xr:uid="{00000000-0005-0000-0000-0000AF570000}"/>
    <cellStyle name="Input 3 3 34 2 5" xfId="28270" xr:uid="{00000000-0005-0000-0000-0000B0570000}"/>
    <cellStyle name="Input 3 3 34 2 6" xfId="28271" xr:uid="{00000000-0005-0000-0000-0000B1570000}"/>
    <cellStyle name="Input 3 3 34 3" xfId="28272" xr:uid="{00000000-0005-0000-0000-0000B2570000}"/>
    <cellStyle name="Input 3 3 34 4" xfId="28273" xr:uid="{00000000-0005-0000-0000-0000B3570000}"/>
    <cellStyle name="Input 3 3 34 5" xfId="28274" xr:uid="{00000000-0005-0000-0000-0000B4570000}"/>
    <cellStyle name="Input 3 3 34 6" xfId="28275" xr:uid="{00000000-0005-0000-0000-0000B5570000}"/>
    <cellStyle name="Input 3 3 34 7" xfId="28276" xr:uid="{00000000-0005-0000-0000-0000B6570000}"/>
    <cellStyle name="Input 3 3 35" xfId="1688" xr:uid="{00000000-0005-0000-0000-0000B7570000}"/>
    <cellStyle name="Input 3 3 35 2" xfId="12714" xr:uid="{00000000-0005-0000-0000-0000B8570000}"/>
    <cellStyle name="Input 3 3 35 2 2" xfId="28277" xr:uid="{00000000-0005-0000-0000-0000B9570000}"/>
    <cellStyle name="Input 3 3 35 2 3" xfId="28278" xr:uid="{00000000-0005-0000-0000-0000BA570000}"/>
    <cellStyle name="Input 3 3 35 2 4" xfId="28279" xr:uid="{00000000-0005-0000-0000-0000BB570000}"/>
    <cellStyle name="Input 3 3 35 2 5" xfId="28280" xr:uid="{00000000-0005-0000-0000-0000BC570000}"/>
    <cellStyle name="Input 3 3 35 2 6" xfId="28281" xr:uid="{00000000-0005-0000-0000-0000BD570000}"/>
    <cellStyle name="Input 3 3 35 3" xfId="28282" xr:uid="{00000000-0005-0000-0000-0000BE570000}"/>
    <cellStyle name="Input 3 3 35 4" xfId="28283" xr:uid="{00000000-0005-0000-0000-0000BF570000}"/>
    <cellStyle name="Input 3 3 35 5" xfId="28284" xr:uid="{00000000-0005-0000-0000-0000C0570000}"/>
    <cellStyle name="Input 3 3 35 6" xfId="28285" xr:uid="{00000000-0005-0000-0000-0000C1570000}"/>
    <cellStyle name="Input 3 3 36" xfId="6901" xr:uid="{00000000-0005-0000-0000-0000C2570000}"/>
    <cellStyle name="Input 3 3 36 2" xfId="28286" xr:uid="{00000000-0005-0000-0000-0000C3570000}"/>
    <cellStyle name="Input 3 3 36 3" xfId="28287" xr:uid="{00000000-0005-0000-0000-0000C4570000}"/>
    <cellStyle name="Input 3 3 36 4" xfId="28288" xr:uid="{00000000-0005-0000-0000-0000C5570000}"/>
    <cellStyle name="Input 3 3 36 5" xfId="28289" xr:uid="{00000000-0005-0000-0000-0000C6570000}"/>
    <cellStyle name="Input 3 3 36 6" xfId="28290" xr:uid="{00000000-0005-0000-0000-0000C7570000}"/>
    <cellStyle name="Input 3 3 37" xfId="9779" xr:uid="{00000000-0005-0000-0000-0000C8570000}"/>
    <cellStyle name="Input 3 3 37 2" xfId="28291" xr:uid="{00000000-0005-0000-0000-0000C9570000}"/>
    <cellStyle name="Input 3 3 37 3" xfId="28292" xr:uid="{00000000-0005-0000-0000-0000CA570000}"/>
    <cellStyle name="Input 3 3 37 4" xfId="28293" xr:uid="{00000000-0005-0000-0000-0000CB570000}"/>
    <cellStyle name="Input 3 3 37 5" xfId="28294" xr:uid="{00000000-0005-0000-0000-0000CC570000}"/>
    <cellStyle name="Input 3 3 37 6" xfId="28295" xr:uid="{00000000-0005-0000-0000-0000CD570000}"/>
    <cellStyle name="Input 3 3 38" xfId="28296" xr:uid="{00000000-0005-0000-0000-0000CE570000}"/>
    <cellStyle name="Input 3 3 39" xfId="28297" xr:uid="{00000000-0005-0000-0000-0000CF570000}"/>
    <cellStyle name="Input 3 3 4" xfId="1689" xr:uid="{00000000-0005-0000-0000-0000D0570000}"/>
    <cellStyle name="Input 3 3 4 2" xfId="10083" xr:uid="{00000000-0005-0000-0000-0000D1570000}"/>
    <cellStyle name="Input 3 3 4 2 2" xfId="28298" xr:uid="{00000000-0005-0000-0000-0000D2570000}"/>
    <cellStyle name="Input 3 3 4 2 3" xfId="28299" xr:uid="{00000000-0005-0000-0000-0000D3570000}"/>
    <cellStyle name="Input 3 3 4 2 4" xfId="28300" xr:uid="{00000000-0005-0000-0000-0000D4570000}"/>
    <cellStyle name="Input 3 3 4 2 5" xfId="28301" xr:uid="{00000000-0005-0000-0000-0000D5570000}"/>
    <cellStyle name="Input 3 3 4 2 6" xfId="28302" xr:uid="{00000000-0005-0000-0000-0000D6570000}"/>
    <cellStyle name="Input 3 3 4 3" xfId="28303" xr:uid="{00000000-0005-0000-0000-0000D7570000}"/>
    <cellStyle name="Input 3 3 4 4" xfId="28304" xr:uid="{00000000-0005-0000-0000-0000D8570000}"/>
    <cellStyle name="Input 3 3 4 5" xfId="28305" xr:uid="{00000000-0005-0000-0000-0000D9570000}"/>
    <cellStyle name="Input 3 3 4 6" xfId="28306" xr:uid="{00000000-0005-0000-0000-0000DA570000}"/>
    <cellStyle name="Input 3 3 4 7" xfId="28307" xr:uid="{00000000-0005-0000-0000-0000DB570000}"/>
    <cellStyle name="Input 3 3 5" xfId="1690" xr:uid="{00000000-0005-0000-0000-0000DC570000}"/>
    <cellStyle name="Input 3 3 5 2" xfId="10173" xr:uid="{00000000-0005-0000-0000-0000DD570000}"/>
    <cellStyle name="Input 3 3 5 2 2" xfId="28308" xr:uid="{00000000-0005-0000-0000-0000DE570000}"/>
    <cellStyle name="Input 3 3 5 2 3" xfId="28309" xr:uid="{00000000-0005-0000-0000-0000DF570000}"/>
    <cellStyle name="Input 3 3 5 2 4" xfId="28310" xr:uid="{00000000-0005-0000-0000-0000E0570000}"/>
    <cellStyle name="Input 3 3 5 2 5" xfId="28311" xr:uid="{00000000-0005-0000-0000-0000E1570000}"/>
    <cellStyle name="Input 3 3 5 2 6" xfId="28312" xr:uid="{00000000-0005-0000-0000-0000E2570000}"/>
    <cellStyle name="Input 3 3 5 3" xfId="28313" xr:uid="{00000000-0005-0000-0000-0000E3570000}"/>
    <cellStyle name="Input 3 3 5 4" xfId="28314" xr:uid="{00000000-0005-0000-0000-0000E4570000}"/>
    <cellStyle name="Input 3 3 5 5" xfId="28315" xr:uid="{00000000-0005-0000-0000-0000E5570000}"/>
    <cellStyle name="Input 3 3 5 6" xfId="28316" xr:uid="{00000000-0005-0000-0000-0000E6570000}"/>
    <cellStyle name="Input 3 3 5 7" xfId="28317" xr:uid="{00000000-0005-0000-0000-0000E7570000}"/>
    <cellStyle name="Input 3 3 6" xfId="1691" xr:uid="{00000000-0005-0000-0000-0000E8570000}"/>
    <cellStyle name="Input 3 3 6 2" xfId="10259" xr:uid="{00000000-0005-0000-0000-0000E9570000}"/>
    <cellStyle name="Input 3 3 6 2 2" xfId="28318" xr:uid="{00000000-0005-0000-0000-0000EA570000}"/>
    <cellStyle name="Input 3 3 6 2 3" xfId="28319" xr:uid="{00000000-0005-0000-0000-0000EB570000}"/>
    <cellStyle name="Input 3 3 6 2 4" xfId="28320" xr:uid="{00000000-0005-0000-0000-0000EC570000}"/>
    <cellStyle name="Input 3 3 6 2 5" xfId="28321" xr:uid="{00000000-0005-0000-0000-0000ED570000}"/>
    <cellStyle name="Input 3 3 6 2 6" xfId="28322" xr:uid="{00000000-0005-0000-0000-0000EE570000}"/>
    <cellStyle name="Input 3 3 6 3" xfId="28323" xr:uid="{00000000-0005-0000-0000-0000EF570000}"/>
    <cellStyle name="Input 3 3 6 4" xfId="28324" xr:uid="{00000000-0005-0000-0000-0000F0570000}"/>
    <cellStyle name="Input 3 3 6 5" xfId="28325" xr:uid="{00000000-0005-0000-0000-0000F1570000}"/>
    <cellStyle name="Input 3 3 6 6" xfId="28326" xr:uid="{00000000-0005-0000-0000-0000F2570000}"/>
    <cellStyle name="Input 3 3 6 7" xfId="28327" xr:uid="{00000000-0005-0000-0000-0000F3570000}"/>
    <cellStyle name="Input 3 3 7" xfId="1692" xr:uid="{00000000-0005-0000-0000-0000F4570000}"/>
    <cellStyle name="Input 3 3 7 2" xfId="10347" xr:uid="{00000000-0005-0000-0000-0000F5570000}"/>
    <cellStyle name="Input 3 3 7 2 2" xfId="28328" xr:uid="{00000000-0005-0000-0000-0000F6570000}"/>
    <cellStyle name="Input 3 3 7 2 3" xfId="28329" xr:uid="{00000000-0005-0000-0000-0000F7570000}"/>
    <cellStyle name="Input 3 3 7 2 4" xfId="28330" xr:uid="{00000000-0005-0000-0000-0000F8570000}"/>
    <cellStyle name="Input 3 3 7 2 5" xfId="28331" xr:uid="{00000000-0005-0000-0000-0000F9570000}"/>
    <cellStyle name="Input 3 3 7 2 6" xfId="28332" xr:uid="{00000000-0005-0000-0000-0000FA570000}"/>
    <cellStyle name="Input 3 3 7 3" xfId="28333" xr:uid="{00000000-0005-0000-0000-0000FB570000}"/>
    <cellStyle name="Input 3 3 7 4" xfId="28334" xr:uid="{00000000-0005-0000-0000-0000FC570000}"/>
    <cellStyle name="Input 3 3 7 5" xfId="28335" xr:uid="{00000000-0005-0000-0000-0000FD570000}"/>
    <cellStyle name="Input 3 3 7 6" xfId="28336" xr:uid="{00000000-0005-0000-0000-0000FE570000}"/>
    <cellStyle name="Input 3 3 7 7" xfId="28337" xr:uid="{00000000-0005-0000-0000-0000FF570000}"/>
    <cellStyle name="Input 3 3 8" xfId="1693" xr:uid="{00000000-0005-0000-0000-000000580000}"/>
    <cellStyle name="Input 3 3 8 2" xfId="10434" xr:uid="{00000000-0005-0000-0000-000001580000}"/>
    <cellStyle name="Input 3 3 8 2 2" xfId="28338" xr:uid="{00000000-0005-0000-0000-000002580000}"/>
    <cellStyle name="Input 3 3 8 2 3" xfId="28339" xr:uid="{00000000-0005-0000-0000-000003580000}"/>
    <cellStyle name="Input 3 3 8 2 4" xfId="28340" xr:uid="{00000000-0005-0000-0000-000004580000}"/>
    <cellStyle name="Input 3 3 8 2 5" xfId="28341" xr:uid="{00000000-0005-0000-0000-000005580000}"/>
    <cellStyle name="Input 3 3 8 2 6" xfId="28342" xr:uid="{00000000-0005-0000-0000-000006580000}"/>
    <cellStyle name="Input 3 3 8 3" xfId="28343" xr:uid="{00000000-0005-0000-0000-000007580000}"/>
    <cellStyle name="Input 3 3 8 4" xfId="28344" xr:uid="{00000000-0005-0000-0000-000008580000}"/>
    <cellStyle name="Input 3 3 8 5" xfId="28345" xr:uid="{00000000-0005-0000-0000-000009580000}"/>
    <cellStyle name="Input 3 3 8 6" xfId="28346" xr:uid="{00000000-0005-0000-0000-00000A580000}"/>
    <cellStyle name="Input 3 3 8 7" xfId="28347" xr:uid="{00000000-0005-0000-0000-00000B580000}"/>
    <cellStyle name="Input 3 3 9" xfId="1694" xr:uid="{00000000-0005-0000-0000-00000C580000}"/>
    <cellStyle name="Input 3 3 9 2" xfId="10523" xr:uid="{00000000-0005-0000-0000-00000D580000}"/>
    <cellStyle name="Input 3 3 9 2 2" xfId="28348" xr:uid="{00000000-0005-0000-0000-00000E580000}"/>
    <cellStyle name="Input 3 3 9 2 3" xfId="28349" xr:uid="{00000000-0005-0000-0000-00000F580000}"/>
    <cellStyle name="Input 3 3 9 2 4" xfId="28350" xr:uid="{00000000-0005-0000-0000-000010580000}"/>
    <cellStyle name="Input 3 3 9 2 5" xfId="28351" xr:uid="{00000000-0005-0000-0000-000011580000}"/>
    <cellStyle name="Input 3 3 9 2 6" xfId="28352" xr:uid="{00000000-0005-0000-0000-000012580000}"/>
    <cellStyle name="Input 3 3 9 3" xfId="28353" xr:uid="{00000000-0005-0000-0000-000013580000}"/>
    <cellStyle name="Input 3 3 9 4" xfId="28354" xr:uid="{00000000-0005-0000-0000-000014580000}"/>
    <cellStyle name="Input 3 3 9 5" xfId="28355" xr:uid="{00000000-0005-0000-0000-000015580000}"/>
    <cellStyle name="Input 3 3 9 6" xfId="28356" xr:uid="{00000000-0005-0000-0000-000016580000}"/>
    <cellStyle name="Input 3 3 9 7" xfId="28357" xr:uid="{00000000-0005-0000-0000-000017580000}"/>
    <cellStyle name="Input 3 30" xfId="1695" xr:uid="{00000000-0005-0000-0000-000018580000}"/>
    <cellStyle name="Input 3 30 2" xfId="10075" xr:uid="{00000000-0005-0000-0000-000019580000}"/>
    <cellStyle name="Input 3 30 2 2" xfId="28358" xr:uid="{00000000-0005-0000-0000-00001A580000}"/>
    <cellStyle name="Input 3 30 2 3" xfId="28359" xr:uid="{00000000-0005-0000-0000-00001B580000}"/>
    <cellStyle name="Input 3 30 2 4" xfId="28360" xr:uid="{00000000-0005-0000-0000-00001C580000}"/>
    <cellStyle name="Input 3 30 2 5" xfId="28361" xr:uid="{00000000-0005-0000-0000-00001D580000}"/>
    <cellStyle name="Input 3 30 2 6" xfId="28362" xr:uid="{00000000-0005-0000-0000-00001E580000}"/>
    <cellStyle name="Input 3 30 3" xfId="28363" xr:uid="{00000000-0005-0000-0000-00001F580000}"/>
    <cellStyle name="Input 3 30 4" xfId="28364" xr:uid="{00000000-0005-0000-0000-000020580000}"/>
    <cellStyle name="Input 3 30 5" xfId="28365" xr:uid="{00000000-0005-0000-0000-000021580000}"/>
    <cellStyle name="Input 3 30 6" xfId="28366" xr:uid="{00000000-0005-0000-0000-000022580000}"/>
    <cellStyle name="Input 3 30 7" xfId="28367" xr:uid="{00000000-0005-0000-0000-000023580000}"/>
    <cellStyle name="Input 3 31" xfId="1696" xr:uid="{00000000-0005-0000-0000-000024580000}"/>
    <cellStyle name="Input 3 31 2" xfId="10756" xr:uid="{00000000-0005-0000-0000-000025580000}"/>
    <cellStyle name="Input 3 31 2 2" xfId="28368" xr:uid="{00000000-0005-0000-0000-000026580000}"/>
    <cellStyle name="Input 3 31 2 3" xfId="28369" xr:uid="{00000000-0005-0000-0000-000027580000}"/>
    <cellStyle name="Input 3 31 2 4" xfId="28370" xr:uid="{00000000-0005-0000-0000-000028580000}"/>
    <cellStyle name="Input 3 31 2 5" xfId="28371" xr:uid="{00000000-0005-0000-0000-000029580000}"/>
    <cellStyle name="Input 3 31 2 6" xfId="28372" xr:uid="{00000000-0005-0000-0000-00002A580000}"/>
    <cellStyle name="Input 3 31 3" xfId="28373" xr:uid="{00000000-0005-0000-0000-00002B580000}"/>
    <cellStyle name="Input 3 31 4" xfId="28374" xr:uid="{00000000-0005-0000-0000-00002C580000}"/>
    <cellStyle name="Input 3 31 5" xfId="28375" xr:uid="{00000000-0005-0000-0000-00002D580000}"/>
    <cellStyle name="Input 3 31 6" xfId="28376" xr:uid="{00000000-0005-0000-0000-00002E580000}"/>
    <cellStyle name="Input 3 31 7" xfId="28377" xr:uid="{00000000-0005-0000-0000-00002F580000}"/>
    <cellStyle name="Input 3 32" xfId="1697" xr:uid="{00000000-0005-0000-0000-000030580000}"/>
    <cellStyle name="Input 3 32 2" xfId="11546" xr:uid="{00000000-0005-0000-0000-000031580000}"/>
    <cellStyle name="Input 3 32 2 2" xfId="28378" xr:uid="{00000000-0005-0000-0000-000032580000}"/>
    <cellStyle name="Input 3 32 2 3" xfId="28379" xr:uid="{00000000-0005-0000-0000-000033580000}"/>
    <cellStyle name="Input 3 32 2 4" xfId="28380" xr:uid="{00000000-0005-0000-0000-000034580000}"/>
    <cellStyle name="Input 3 32 2 5" xfId="28381" xr:uid="{00000000-0005-0000-0000-000035580000}"/>
    <cellStyle name="Input 3 32 2 6" xfId="28382" xr:uid="{00000000-0005-0000-0000-000036580000}"/>
    <cellStyle name="Input 3 32 3" xfId="28383" xr:uid="{00000000-0005-0000-0000-000037580000}"/>
    <cellStyle name="Input 3 32 4" xfId="28384" xr:uid="{00000000-0005-0000-0000-000038580000}"/>
    <cellStyle name="Input 3 32 5" xfId="28385" xr:uid="{00000000-0005-0000-0000-000039580000}"/>
    <cellStyle name="Input 3 32 6" xfId="28386" xr:uid="{00000000-0005-0000-0000-00003A580000}"/>
    <cellStyle name="Input 3 32 7" xfId="28387" xr:uid="{00000000-0005-0000-0000-00003B580000}"/>
    <cellStyle name="Input 3 33" xfId="1698" xr:uid="{00000000-0005-0000-0000-00003C580000}"/>
    <cellStyle name="Input 3 33 2" xfId="9924" xr:uid="{00000000-0005-0000-0000-00003D580000}"/>
    <cellStyle name="Input 3 33 2 2" xfId="28388" xr:uid="{00000000-0005-0000-0000-00003E580000}"/>
    <cellStyle name="Input 3 33 2 3" xfId="28389" xr:uid="{00000000-0005-0000-0000-00003F580000}"/>
    <cellStyle name="Input 3 33 2 4" xfId="28390" xr:uid="{00000000-0005-0000-0000-000040580000}"/>
    <cellStyle name="Input 3 33 2 5" xfId="28391" xr:uid="{00000000-0005-0000-0000-000041580000}"/>
    <cellStyle name="Input 3 33 2 6" xfId="28392" xr:uid="{00000000-0005-0000-0000-000042580000}"/>
    <cellStyle name="Input 3 33 3" xfId="28393" xr:uid="{00000000-0005-0000-0000-000043580000}"/>
    <cellStyle name="Input 3 33 4" xfId="28394" xr:uid="{00000000-0005-0000-0000-000044580000}"/>
    <cellStyle name="Input 3 33 5" xfId="28395" xr:uid="{00000000-0005-0000-0000-000045580000}"/>
    <cellStyle name="Input 3 33 6" xfId="28396" xr:uid="{00000000-0005-0000-0000-000046580000}"/>
    <cellStyle name="Input 3 33 7" xfId="28397" xr:uid="{00000000-0005-0000-0000-000047580000}"/>
    <cellStyle name="Input 3 34" xfId="1699" xr:uid="{00000000-0005-0000-0000-000048580000}"/>
    <cellStyle name="Input 3 34 2" xfId="11198" xr:uid="{00000000-0005-0000-0000-000049580000}"/>
    <cellStyle name="Input 3 34 2 2" xfId="28398" xr:uid="{00000000-0005-0000-0000-00004A580000}"/>
    <cellStyle name="Input 3 34 2 3" xfId="28399" xr:uid="{00000000-0005-0000-0000-00004B580000}"/>
    <cellStyle name="Input 3 34 2 4" xfId="28400" xr:uid="{00000000-0005-0000-0000-00004C580000}"/>
    <cellStyle name="Input 3 34 2 5" xfId="28401" xr:uid="{00000000-0005-0000-0000-00004D580000}"/>
    <cellStyle name="Input 3 34 2 6" xfId="28402" xr:uid="{00000000-0005-0000-0000-00004E580000}"/>
    <cellStyle name="Input 3 34 3" xfId="28403" xr:uid="{00000000-0005-0000-0000-00004F580000}"/>
    <cellStyle name="Input 3 34 4" xfId="28404" xr:uid="{00000000-0005-0000-0000-000050580000}"/>
    <cellStyle name="Input 3 34 5" xfId="28405" xr:uid="{00000000-0005-0000-0000-000051580000}"/>
    <cellStyle name="Input 3 34 6" xfId="28406" xr:uid="{00000000-0005-0000-0000-000052580000}"/>
    <cellStyle name="Input 3 34 7" xfId="28407" xr:uid="{00000000-0005-0000-0000-000053580000}"/>
    <cellStyle name="Input 3 35" xfId="1700" xr:uid="{00000000-0005-0000-0000-000054580000}"/>
    <cellStyle name="Input 3 35 2" xfId="10052" xr:uid="{00000000-0005-0000-0000-000055580000}"/>
    <cellStyle name="Input 3 35 2 2" xfId="28408" xr:uid="{00000000-0005-0000-0000-000056580000}"/>
    <cellStyle name="Input 3 35 2 3" xfId="28409" xr:uid="{00000000-0005-0000-0000-000057580000}"/>
    <cellStyle name="Input 3 35 2 4" xfId="28410" xr:uid="{00000000-0005-0000-0000-000058580000}"/>
    <cellStyle name="Input 3 35 2 5" xfId="28411" xr:uid="{00000000-0005-0000-0000-000059580000}"/>
    <cellStyle name="Input 3 35 2 6" xfId="28412" xr:uid="{00000000-0005-0000-0000-00005A580000}"/>
    <cellStyle name="Input 3 35 3" xfId="28413" xr:uid="{00000000-0005-0000-0000-00005B580000}"/>
    <cellStyle name="Input 3 35 4" xfId="28414" xr:uid="{00000000-0005-0000-0000-00005C580000}"/>
    <cellStyle name="Input 3 35 5" xfId="28415" xr:uid="{00000000-0005-0000-0000-00005D580000}"/>
    <cellStyle name="Input 3 35 6" xfId="28416" xr:uid="{00000000-0005-0000-0000-00005E580000}"/>
    <cellStyle name="Input 3 35 7" xfId="28417" xr:uid="{00000000-0005-0000-0000-00005F580000}"/>
    <cellStyle name="Input 3 36" xfId="1701" xr:uid="{00000000-0005-0000-0000-000060580000}"/>
    <cellStyle name="Input 3 36 2" xfId="11984" xr:uid="{00000000-0005-0000-0000-000061580000}"/>
    <cellStyle name="Input 3 36 2 2" xfId="28418" xr:uid="{00000000-0005-0000-0000-000062580000}"/>
    <cellStyle name="Input 3 36 2 3" xfId="28419" xr:uid="{00000000-0005-0000-0000-000063580000}"/>
    <cellStyle name="Input 3 36 2 4" xfId="28420" xr:uid="{00000000-0005-0000-0000-000064580000}"/>
    <cellStyle name="Input 3 36 2 5" xfId="28421" xr:uid="{00000000-0005-0000-0000-000065580000}"/>
    <cellStyle name="Input 3 36 2 6" xfId="28422" xr:uid="{00000000-0005-0000-0000-000066580000}"/>
    <cellStyle name="Input 3 36 3" xfId="28423" xr:uid="{00000000-0005-0000-0000-000067580000}"/>
    <cellStyle name="Input 3 36 4" xfId="28424" xr:uid="{00000000-0005-0000-0000-000068580000}"/>
    <cellStyle name="Input 3 36 5" xfId="28425" xr:uid="{00000000-0005-0000-0000-000069580000}"/>
    <cellStyle name="Input 3 36 6" xfId="28426" xr:uid="{00000000-0005-0000-0000-00006A580000}"/>
    <cellStyle name="Input 3 36 7" xfId="28427" xr:uid="{00000000-0005-0000-0000-00006B580000}"/>
    <cellStyle name="Input 3 37" xfId="1702" xr:uid="{00000000-0005-0000-0000-00006C580000}"/>
    <cellStyle name="Input 3 37 2" xfId="11816" xr:uid="{00000000-0005-0000-0000-00006D580000}"/>
    <cellStyle name="Input 3 37 2 2" xfId="28428" xr:uid="{00000000-0005-0000-0000-00006E580000}"/>
    <cellStyle name="Input 3 37 2 3" xfId="28429" xr:uid="{00000000-0005-0000-0000-00006F580000}"/>
    <cellStyle name="Input 3 37 2 4" xfId="28430" xr:uid="{00000000-0005-0000-0000-000070580000}"/>
    <cellStyle name="Input 3 37 2 5" xfId="28431" xr:uid="{00000000-0005-0000-0000-000071580000}"/>
    <cellStyle name="Input 3 37 2 6" xfId="28432" xr:uid="{00000000-0005-0000-0000-000072580000}"/>
    <cellStyle name="Input 3 37 3" xfId="28433" xr:uid="{00000000-0005-0000-0000-000073580000}"/>
    <cellStyle name="Input 3 37 4" xfId="28434" xr:uid="{00000000-0005-0000-0000-000074580000}"/>
    <cellStyle name="Input 3 37 5" xfId="28435" xr:uid="{00000000-0005-0000-0000-000075580000}"/>
    <cellStyle name="Input 3 37 6" xfId="28436" xr:uid="{00000000-0005-0000-0000-000076580000}"/>
    <cellStyle name="Input 3 37 7" xfId="28437" xr:uid="{00000000-0005-0000-0000-000077580000}"/>
    <cellStyle name="Input 3 38" xfId="1703" xr:uid="{00000000-0005-0000-0000-000078580000}"/>
    <cellStyle name="Input 3 38 2" xfId="9701" xr:uid="{00000000-0005-0000-0000-000079580000}"/>
    <cellStyle name="Input 3 38 2 2" xfId="28438" xr:uid="{00000000-0005-0000-0000-00007A580000}"/>
    <cellStyle name="Input 3 38 2 3" xfId="28439" xr:uid="{00000000-0005-0000-0000-00007B580000}"/>
    <cellStyle name="Input 3 38 2 4" xfId="28440" xr:uid="{00000000-0005-0000-0000-00007C580000}"/>
    <cellStyle name="Input 3 38 2 5" xfId="28441" xr:uid="{00000000-0005-0000-0000-00007D580000}"/>
    <cellStyle name="Input 3 38 2 6" xfId="28442" xr:uid="{00000000-0005-0000-0000-00007E580000}"/>
    <cellStyle name="Input 3 38 3" xfId="28443" xr:uid="{00000000-0005-0000-0000-00007F580000}"/>
    <cellStyle name="Input 3 38 4" xfId="28444" xr:uid="{00000000-0005-0000-0000-000080580000}"/>
    <cellStyle name="Input 3 38 5" xfId="28445" xr:uid="{00000000-0005-0000-0000-000081580000}"/>
    <cellStyle name="Input 3 38 6" xfId="28446" xr:uid="{00000000-0005-0000-0000-000082580000}"/>
    <cellStyle name="Input 3 39" xfId="6902" xr:uid="{00000000-0005-0000-0000-000083580000}"/>
    <cellStyle name="Input 3 4" xfId="1704" xr:uid="{00000000-0005-0000-0000-000084580000}"/>
    <cellStyle name="Input 3 4 10" xfId="1705" xr:uid="{00000000-0005-0000-0000-000085580000}"/>
    <cellStyle name="Input 3 4 10 2" xfId="10681" xr:uid="{00000000-0005-0000-0000-000086580000}"/>
    <cellStyle name="Input 3 4 10 2 2" xfId="28447" xr:uid="{00000000-0005-0000-0000-000087580000}"/>
    <cellStyle name="Input 3 4 10 2 3" xfId="28448" xr:uid="{00000000-0005-0000-0000-000088580000}"/>
    <cellStyle name="Input 3 4 10 2 4" xfId="28449" xr:uid="{00000000-0005-0000-0000-000089580000}"/>
    <cellStyle name="Input 3 4 10 2 5" xfId="28450" xr:uid="{00000000-0005-0000-0000-00008A580000}"/>
    <cellStyle name="Input 3 4 10 2 6" xfId="28451" xr:uid="{00000000-0005-0000-0000-00008B580000}"/>
    <cellStyle name="Input 3 4 10 3" xfId="28452" xr:uid="{00000000-0005-0000-0000-00008C580000}"/>
    <cellStyle name="Input 3 4 10 4" xfId="28453" xr:uid="{00000000-0005-0000-0000-00008D580000}"/>
    <cellStyle name="Input 3 4 10 5" xfId="28454" xr:uid="{00000000-0005-0000-0000-00008E580000}"/>
    <cellStyle name="Input 3 4 10 6" xfId="28455" xr:uid="{00000000-0005-0000-0000-00008F580000}"/>
    <cellStyle name="Input 3 4 10 7" xfId="28456" xr:uid="{00000000-0005-0000-0000-000090580000}"/>
    <cellStyle name="Input 3 4 11" xfId="1706" xr:uid="{00000000-0005-0000-0000-000091580000}"/>
    <cellStyle name="Input 3 4 11 2" xfId="10772" xr:uid="{00000000-0005-0000-0000-000092580000}"/>
    <cellStyle name="Input 3 4 11 2 2" xfId="28457" xr:uid="{00000000-0005-0000-0000-000093580000}"/>
    <cellStyle name="Input 3 4 11 2 3" xfId="28458" xr:uid="{00000000-0005-0000-0000-000094580000}"/>
    <cellStyle name="Input 3 4 11 2 4" xfId="28459" xr:uid="{00000000-0005-0000-0000-000095580000}"/>
    <cellStyle name="Input 3 4 11 2 5" xfId="28460" xr:uid="{00000000-0005-0000-0000-000096580000}"/>
    <cellStyle name="Input 3 4 11 2 6" xfId="28461" xr:uid="{00000000-0005-0000-0000-000097580000}"/>
    <cellStyle name="Input 3 4 11 3" xfId="28462" xr:uid="{00000000-0005-0000-0000-000098580000}"/>
    <cellStyle name="Input 3 4 11 4" xfId="28463" xr:uid="{00000000-0005-0000-0000-000099580000}"/>
    <cellStyle name="Input 3 4 11 5" xfId="28464" xr:uid="{00000000-0005-0000-0000-00009A580000}"/>
    <cellStyle name="Input 3 4 11 6" xfId="28465" xr:uid="{00000000-0005-0000-0000-00009B580000}"/>
    <cellStyle name="Input 3 4 11 7" xfId="28466" xr:uid="{00000000-0005-0000-0000-00009C580000}"/>
    <cellStyle name="Input 3 4 12" xfId="1707" xr:uid="{00000000-0005-0000-0000-00009D580000}"/>
    <cellStyle name="Input 3 4 12 2" xfId="10859" xr:uid="{00000000-0005-0000-0000-00009E580000}"/>
    <cellStyle name="Input 3 4 12 2 2" xfId="28467" xr:uid="{00000000-0005-0000-0000-00009F580000}"/>
    <cellStyle name="Input 3 4 12 2 3" xfId="28468" xr:uid="{00000000-0005-0000-0000-0000A0580000}"/>
    <cellStyle name="Input 3 4 12 2 4" xfId="28469" xr:uid="{00000000-0005-0000-0000-0000A1580000}"/>
    <cellStyle name="Input 3 4 12 2 5" xfId="28470" xr:uid="{00000000-0005-0000-0000-0000A2580000}"/>
    <cellStyle name="Input 3 4 12 2 6" xfId="28471" xr:uid="{00000000-0005-0000-0000-0000A3580000}"/>
    <cellStyle name="Input 3 4 12 3" xfId="28472" xr:uid="{00000000-0005-0000-0000-0000A4580000}"/>
    <cellStyle name="Input 3 4 12 4" xfId="28473" xr:uid="{00000000-0005-0000-0000-0000A5580000}"/>
    <cellStyle name="Input 3 4 12 5" xfId="28474" xr:uid="{00000000-0005-0000-0000-0000A6580000}"/>
    <cellStyle name="Input 3 4 12 6" xfId="28475" xr:uid="{00000000-0005-0000-0000-0000A7580000}"/>
    <cellStyle name="Input 3 4 12 7" xfId="28476" xr:uid="{00000000-0005-0000-0000-0000A8580000}"/>
    <cellStyle name="Input 3 4 13" xfId="1708" xr:uid="{00000000-0005-0000-0000-0000A9580000}"/>
    <cellStyle name="Input 3 4 13 2" xfId="10948" xr:uid="{00000000-0005-0000-0000-0000AA580000}"/>
    <cellStyle name="Input 3 4 13 2 2" xfId="28477" xr:uid="{00000000-0005-0000-0000-0000AB580000}"/>
    <cellStyle name="Input 3 4 13 2 3" xfId="28478" xr:uid="{00000000-0005-0000-0000-0000AC580000}"/>
    <cellStyle name="Input 3 4 13 2 4" xfId="28479" xr:uid="{00000000-0005-0000-0000-0000AD580000}"/>
    <cellStyle name="Input 3 4 13 2 5" xfId="28480" xr:uid="{00000000-0005-0000-0000-0000AE580000}"/>
    <cellStyle name="Input 3 4 13 2 6" xfId="28481" xr:uid="{00000000-0005-0000-0000-0000AF580000}"/>
    <cellStyle name="Input 3 4 13 3" xfId="28482" xr:uid="{00000000-0005-0000-0000-0000B0580000}"/>
    <cellStyle name="Input 3 4 13 4" xfId="28483" xr:uid="{00000000-0005-0000-0000-0000B1580000}"/>
    <cellStyle name="Input 3 4 13 5" xfId="28484" xr:uid="{00000000-0005-0000-0000-0000B2580000}"/>
    <cellStyle name="Input 3 4 13 6" xfId="28485" xr:uid="{00000000-0005-0000-0000-0000B3580000}"/>
    <cellStyle name="Input 3 4 13 7" xfId="28486" xr:uid="{00000000-0005-0000-0000-0000B4580000}"/>
    <cellStyle name="Input 3 4 14" xfId="1709" xr:uid="{00000000-0005-0000-0000-0000B5580000}"/>
    <cellStyle name="Input 3 4 14 2" xfId="11040" xr:uid="{00000000-0005-0000-0000-0000B6580000}"/>
    <cellStyle name="Input 3 4 14 2 2" xfId="28487" xr:uid="{00000000-0005-0000-0000-0000B7580000}"/>
    <cellStyle name="Input 3 4 14 2 3" xfId="28488" xr:uid="{00000000-0005-0000-0000-0000B8580000}"/>
    <cellStyle name="Input 3 4 14 2 4" xfId="28489" xr:uid="{00000000-0005-0000-0000-0000B9580000}"/>
    <cellStyle name="Input 3 4 14 2 5" xfId="28490" xr:uid="{00000000-0005-0000-0000-0000BA580000}"/>
    <cellStyle name="Input 3 4 14 2 6" xfId="28491" xr:uid="{00000000-0005-0000-0000-0000BB580000}"/>
    <cellStyle name="Input 3 4 14 3" xfId="28492" xr:uid="{00000000-0005-0000-0000-0000BC580000}"/>
    <cellStyle name="Input 3 4 14 4" xfId="28493" xr:uid="{00000000-0005-0000-0000-0000BD580000}"/>
    <cellStyle name="Input 3 4 14 5" xfId="28494" xr:uid="{00000000-0005-0000-0000-0000BE580000}"/>
    <cellStyle name="Input 3 4 14 6" xfId="28495" xr:uid="{00000000-0005-0000-0000-0000BF580000}"/>
    <cellStyle name="Input 3 4 14 7" xfId="28496" xr:uid="{00000000-0005-0000-0000-0000C0580000}"/>
    <cellStyle name="Input 3 4 15" xfId="1710" xr:uid="{00000000-0005-0000-0000-0000C1580000}"/>
    <cellStyle name="Input 3 4 15 2" xfId="11123" xr:uid="{00000000-0005-0000-0000-0000C2580000}"/>
    <cellStyle name="Input 3 4 15 2 2" xfId="28497" xr:uid="{00000000-0005-0000-0000-0000C3580000}"/>
    <cellStyle name="Input 3 4 15 2 3" xfId="28498" xr:uid="{00000000-0005-0000-0000-0000C4580000}"/>
    <cellStyle name="Input 3 4 15 2 4" xfId="28499" xr:uid="{00000000-0005-0000-0000-0000C5580000}"/>
    <cellStyle name="Input 3 4 15 2 5" xfId="28500" xr:uid="{00000000-0005-0000-0000-0000C6580000}"/>
    <cellStyle name="Input 3 4 15 2 6" xfId="28501" xr:uid="{00000000-0005-0000-0000-0000C7580000}"/>
    <cellStyle name="Input 3 4 15 3" xfId="28502" xr:uid="{00000000-0005-0000-0000-0000C8580000}"/>
    <cellStyle name="Input 3 4 15 4" xfId="28503" xr:uid="{00000000-0005-0000-0000-0000C9580000}"/>
    <cellStyle name="Input 3 4 15 5" xfId="28504" xr:uid="{00000000-0005-0000-0000-0000CA580000}"/>
    <cellStyle name="Input 3 4 15 6" xfId="28505" xr:uid="{00000000-0005-0000-0000-0000CB580000}"/>
    <cellStyle name="Input 3 4 15 7" xfId="28506" xr:uid="{00000000-0005-0000-0000-0000CC580000}"/>
    <cellStyle name="Input 3 4 16" xfId="1711" xr:uid="{00000000-0005-0000-0000-0000CD580000}"/>
    <cellStyle name="Input 3 4 16 2" xfId="11212" xr:uid="{00000000-0005-0000-0000-0000CE580000}"/>
    <cellStyle name="Input 3 4 16 2 2" xfId="28507" xr:uid="{00000000-0005-0000-0000-0000CF580000}"/>
    <cellStyle name="Input 3 4 16 2 3" xfId="28508" xr:uid="{00000000-0005-0000-0000-0000D0580000}"/>
    <cellStyle name="Input 3 4 16 2 4" xfId="28509" xr:uid="{00000000-0005-0000-0000-0000D1580000}"/>
    <cellStyle name="Input 3 4 16 2 5" xfId="28510" xr:uid="{00000000-0005-0000-0000-0000D2580000}"/>
    <cellStyle name="Input 3 4 16 2 6" xfId="28511" xr:uid="{00000000-0005-0000-0000-0000D3580000}"/>
    <cellStyle name="Input 3 4 16 3" xfId="28512" xr:uid="{00000000-0005-0000-0000-0000D4580000}"/>
    <cellStyle name="Input 3 4 16 4" xfId="28513" xr:uid="{00000000-0005-0000-0000-0000D5580000}"/>
    <cellStyle name="Input 3 4 16 5" xfId="28514" xr:uid="{00000000-0005-0000-0000-0000D6580000}"/>
    <cellStyle name="Input 3 4 16 6" xfId="28515" xr:uid="{00000000-0005-0000-0000-0000D7580000}"/>
    <cellStyle name="Input 3 4 16 7" xfId="28516" xr:uid="{00000000-0005-0000-0000-0000D8580000}"/>
    <cellStyle name="Input 3 4 17" xfId="1712" xr:uid="{00000000-0005-0000-0000-0000D9580000}"/>
    <cellStyle name="Input 3 4 17 2" xfId="11298" xr:uid="{00000000-0005-0000-0000-0000DA580000}"/>
    <cellStyle name="Input 3 4 17 2 2" xfId="28517" xr:uid="{00000000-0005-0000-0000-0000DB580000}"/>
    <cellStyle name="Input 3 4 17 2 3" xfId="28518" xr:uid="{00000000-0005-0000-0000-0000DC580000}"/>
    <cellStyle name="Input 3 4 17 2 4" xfId="28519" xr:uid="{00000000-0005-0000-0000-0000DD580000}"/>
    <cellStyle name="Input 3 4 17 2 5" xfId="28520" xr:uid="{00000000-0005-0000-0000-0000DE580000}"/>
    <cellStyle name="Input 3 4 17 2 6" xfId="28521" xr:uid="{00000000-0005-0000-0000-0000DF580000}"/>
    <cellStyle name="Input 3 4 17 3" xfId="28522" xr:uid="{00000000-0005-0000-0000-0000E0580000}"/>
    <cellStyle name="Input 3 4 17 4" xfId="28523" xr:uid="{00000000-0005-0000-0000-0000E1580000}"/>
    <cellStyle name="Input 3 4 17 5" xfId="28524" xr:uid="{00000000-0005-0000-0000-0000E2580000}"/>
    <cellStyle name="Input 3 4 17 6" xfId="28525" xr:uid="{00000000-0005-0000-0000-0000E3580000}"/>
    <cellStyle name="Input 3 4 17 7" xfId="28526" xr:uid="{00000000-0005-0000-0000-0000E4580000}"/>
    <cellStyle name="Input 3 4 18" xfId="1713" xr:uid="{00000000-0005-0000-0000-0000E5580000}"/>
    <cellStyle name="Input 3 4 18 2" xfId="11385" xr:uid="{00000000-0005-0000-0000-0000E6580000}"/>
    <cellStyle name="Input 3 4 18 2 2" xfId="28527" xr:uid="{00000000-0005-0000-0000-0000E7580000}"/>
    <cellStyle name="Input 3 4 18 2 3" xfId="28528" xr:uid="{00000000-0005-0000-0000-0000E8580000}"/>
    <cellStyle name="Input 3 4 18 2 4" xfId="28529" xr:uid="{00000000-0005-0000-0000-0000E9580000}"/>
    <cellStyle name="Input 3 4 18 2 5" xfId="28530" xr:uid="{00000000-0005-0000-0000-0000EA580000}"/>
    <cellStyle name="Input 3 4 18 2 6" xfId="28531" xr:uid="{00000000-0005-0000-0000-0000EB580000}"/>
    <cellStyle name="Input 3 4 18 3" xfId="28532" xr:uid="{00000000-0005-0000-0000-0000EC580000}"/>
    <cellStyle name="Input 3 4 18 4" xfId="28533" xr:uid="{00000000-0005-0000-0000-0000ED580000}"/>
    <cellStyle name="Input 3 4 18 5" xfId="28534" xr:uid="{00000000-0005-0000-0000-0000EE580000}"/>
    <cellStyle name="Input 3 4 18 6" xfId="28535" xr:uid="{00000000-0005-0000-0000-0000EF580000}"/>
    <cellStyle name="Input 3 4 18 7" xfId="28536" xr:uid="{00000000-0005-0000-0000-0000F0580000}"/>
    <cellStyle name="Input 3 4 19" xfId="1714" xr:uid="{00000000-0005-0000-0000-0000F1580000}"/>
    <cellStyle name="Input 3 4 19 2" xfId="11472" xr:uid="{00000000-0005-0000-0000-0000F2580000}"/>
    <cellStyle name="Input 3 4 19 2 2" xfId="28537" xr:uid="{00000000-0005-0000-0000-0000F3580000}"/>
    <cellStyle name="Input 3 4 19 2 3" xfId="28538" xr:uid="{00000000-0005-0000-0000-0000F4580000}"/>
    <cellStyle name="Input 3 4 19 2 4" xfId="28539" xr:uid="{00000000-0005-0000-0000-0000F5580000}"/>
    <cellStyle name="Input 3 4 19 2 5" xfId="28540" xr:uid="{00000000-0005-0000-0000-0000F6580000}"/>
    <cellStyle name="Input 3 4 19 2 6" xfId="28541" xr:uid="{00000000-0005-0000-0000-0000F7580000}"/>
    <cellStyle name="Input 3 4 19 3" xfId="28542" xr:uid="{00000000-0005-0000-0000-0000F8580000}"/>
    <cellStyle name="Input 3 4 19 4" xfId="28543" xr:uid="{00000000-0005-0000-0000-0000F9580000}"/>
    <cellStyle name="Input 3 4 19 5" xfId="28544" xr:uid="{00000000-0005-0000-0000-0000FA580000}"/>
    <cellStyle name="Input 3 4 19 6" xfId="28545" xr:uid="{00000000-0005-0000-0000-0000FB580000}"/>
    <cellStyle name="Input 3 4 19 7" xfId="28546" xr:uid="{00000000-0005-0000-0000-0000FC580000}"/>
    <cellStyle name="Input 3 4 2" xfId="1715" xr:uid="{00000000-0005-0000-0000-0000FD580000}"/>
    <cellStyle name="Input 3 4 2 2" xfId="9978" xr:uid="{00000000-0005-0000-0000-0000FE580000}"/>
    <cellStyle name="Input 3 4 2 2 2" xfId="28547" xr:uid="{00000000-0005-0000-0000-0000FF580000}"/>
    <cellStyle name="Input 3 4 2 2 3" xfId="28548" xr:uid="{00000000-0005-0000-0000-000000590000}"/>
    <cellStyle name="Input 3 4 2 2 4" xfId="28549" xr:uid="{00000000-0005-0000-0000-000001590000}"/>
    <cellStyle name="Input 3 4 2 2 5" xfId="28550" xr:uid="{00000000-0005-0000-0000-000002590000}"/>
    <cellStyle name="Input 3 4 2 2 6" xfId="28551" xr:uid="{00000000-0005-0000-0000-000003590000}"/>
    <cellStyle name="Input 3 4 2 3" xfId="28552" xr:uid="{00000000-0005-0000-0000-000004590000}"/>
    <cellStyle name="Input 3 4 2 4" xfId="28553" xr:uid="{00000000-0005-0000-0000-000005590000}"/>
    <cellStyle name="Input 3 4 2 5" xfId="28554" xr:uid="{00000000-0005-0000-0000-000006590000}"/>
    <cellStyle name="Input 3 4 2 6" xfId="28555" xr:uid="{00000000-0005-0000-0000-000007590000}"/>
    <cellStyle name="Input 3 4 2 7" xfId="28556" xr:uid="{00000000-0005-0000-0000-000008590000}"/>
    <cellStyle name="Input 3 4 20" xfId="1716" xr:uid="{00000000-0005-0000-0000-000009590000}"/>
    <cellStyle name="Input 3 4 20 2" xfId="11560" xr:uid="{00000000-0005-0000-0000-00000A590000}"/>
    <cellStyle name="Input 3 4 20 2 2" xfId="28557" xr:uid="{00000000-0005-0000-0000-00000B590000}"/>
    <cellStyle name="Input 3 4 20 2 3" xfId="28558" xr:uid="{00000000-0005-0000-0000-00000C590000}"/>
    <cellStyle name="Input 3 4 20 2 4" xfId="28559" xr:uid="{00000000-0005-0000-0000-00000D590000}"/>
    <cellStyle name="Input 3 4 20 2 5" xfId="28560" xr:uid="{00000000-0005-0000-0000-00000E590000}"/>
    <cellStyle name="Input 3 4 20 2 6" xfId="28561" xr:uid="{00000000-0005-0000-0000-00000F590000}"/>
    <cellStyle name="Input 3 4 20 3" xfId="28562" xr:uid="{00000000-0005-0000-0000-000010590000}"/>
    <cellStyle name="Input 3 4 20 4" xfId="28563" xr:uid="{00000000-0005-0000-0000-000011590000}"/>
    <cellStyle name="Input 3 4 20 5" xfId="28564" xr:uid="{00000000-0005-0000-0000-000012590000}"/>
    <cellStyle name="Input 3 4 20 6" xfId="28565" xr:uid="{00000000-0005-0000-0000-000013590000}"/>
    <cellStyle name="Input 3 4 20 7" xfId="28566" xr:uid="{00000000-0005-0000-0000-000014590000}"/>
    <cellStyle name="Input 3 4 21" xfId="1717" xr:uid="{00000000-0005-0000-0000-000015590000}"/>
    <cellStyle name="Input 3 4 21 2" xfId="11646" xr:uid="{00000000-0005-0000-0000-000016590000}"/>
    <cellStyle name="Input 3 4 21 2 2" xfId="28567" xr:uid="{00000000-0005-0000-0000-000017590000}"/>
    <cellStyle name="Input 3 4 21 2 3" xfId="28568" xr:uid="{00000000-0005-0000-0000-000018590000}"/>
    <cellStyle name="Input 3 4 21 2 4" xfId="28569" xr:uid="{00000000-0005-0000-0000-000019590000}"/>
    <cellStyle name="Input 3 4 21 2 5" xfId="28570" xr:uid="{00000000-0005-0000-0000-00001A590000}"/>
    <cellStyle name="Input 3 4 21 2 6" xfId="28571" xr:uid="{00000000-0005-0000-0000-00001B590000}"/>
    <cellStyle name="Input 3 4 21 3" xfId="28572" xr:uid="{00000000-0005-0000-0000-00001C590000}"/>
    <cellStyle name="Input 3 4 21 4" xfId="28573" xr:uid="{00000000-0005-0000-0000-00001D590000}"/>
    <cellStyle name="Input 3 4 21 5" xfId="28574" xr:uid="{00000000-0005-0000-0000-00001E590000}"/>
    <cellStyle name="Input 3 4 21 6" xfId="28575" xr:uid="{00000000-0005-0000-0000-00001F590000}"/>
    <cellStyle name="Input 3 4 21 7" xfId="28576" xr:uid="{00000000-0005-0000-0000-000020590000}"/>
    <cellStyle name="Input 3 4 22" xfId="1718" xr:uid="{00000000-0005-0000-0000-000021590000}"/>
    <cellStyle name="Input 3 4 22 2" xfId="11729" xr:uid="{00000000-0005-0000-0000-000022590000}"/>
    <cellStyle name="Input 3 4 22 2 2" xfId="28577" xr:uid="{00000000-0005-0000-0000-000023590000}"/>
    <cellStyle name="Input 3 4 22 2 3" xfId="28578" xr:uid="{00000000-0005-0000-0000-000024590000}"/>
    <cellStyle name="Input 3 4 22 2 4" xfId="28579" xr:uid="{00000000-0005-0000-0000-000025590000}"/>
    <cellStyle name="Input 3 4 22 2 5" xfId="28580" xr:uid="{00000000-0005-0000-0000-000026590000}"/>
    <cellStyle name="Input 3 4 22 2 6" xfId="28581" xr:uid="{00000000-0005-0000-0000-000027590000}"/>
    <cellStyle name="Input 3 4 22 3" xfId="28582" xr:uid="{00000000-0005-0000-0000-000028590000}"/>
    <cellStyle name="Input 3 4 22 4" xfId="28583" xr:uid="{00000000-0005-0000-0000-000029590000}"/>
    <cellStyle name="Input 3 4 22 5" xfId="28584" xr:uid="{00000000-0005-0000-0000-00002A590000}"/>
    <cellStyle name="Input 3 4 22 6" xfId="28585" xr:uid="{00000000-0005-0000-0000-00002B590000}"/>
    <cellStyle name="Input 3 4 22 7" xfId="28586" xr:uid="{00000000-0005-0000-0000-00002C590000}"/>
    <cellStyle name="Input 3 4 23" xfId="1719" xr:uid="{00000000-0005-0000-0000-00002D590000}"/>
    <cellStyle name="Input 3 4 23 2" xfId="11811" xr:uid="{00000000-0005-0000-0000-00002E590000}"/>
    <cellStyle name="Input 3 4 23 2 2" xfId="28587" xr:uid="{00000000-0005-0000-0000-00002F590000}"/>
    <cellStyle name="Input 3 4 23 2 3" xfId="28588" xr:uid="{00000000-0005-0000-0000-000030590000}"/>
    <cellStyle name="Input 3 4 23 2 4" xfId="28589" xr:uid="{00000000-0005-0000-0000-000031590000}"/>
    <cellStyle name="Input 3 4 23 2 5" xfId="28590" xr:uid="{00000000-0005-0000-0000-000032590000}"/>
    <cellStyle name="Input 3 4 23 2 6" xfId="28591" xr:uid="{00000000-0005-0000-0000-000033590000}"/>
    <cellStyle name="Input 3 4 23 3" xfId="28592" xr:uid="{00000000-0005-0000-0000-000034590000}"/>
    <cellStyle name="Input 3 4 23 4" xfId="28593" xr:uid="{00000000-0005-0000-0000-000035590000}"/>
    <cellStyle name="Input 3 4 23 5" xfId="28594" xr:uid="{00000000-0005-0000-0000-000036590000}"/>
    <cellStyle name="Input 3 4 23 6" xfId="28595" xr:uid="{00000000-0005-0000-0000-000037590000}"/>
    <cellStyle name="Input 3 4 23 7" xfId="28596" xr:uid="{00000000-0005-0000-0000-000038590000}"/>
    <cellStyle name="Input 3 4 24" xfId="1720" xr:uid="{00000000-0005-0000-0000-000039590000}"/>
    <cellStyle name="Input 3 4 24 2" xfId="11895" xr:uid="{00000000-0005-0000-0000-00003A590000}"/>
    <cellStyle name="Input 3 4 24 2 2" xfId="28597" xr:uid="{00000000-0005-0000-0000-00003B590000}"/>
    <cellStyle name="Input 3 4 24 2 3" xfId="28598" xr:uid="{00000000-0005-0000-0000-00003C590000}"/>
    <cellStyle name="Input 3 4 24 2 4" xfId="28599" xr:uid="{00000000-0005-0000-0000-00003D590000}"/>
    <cellStyle name="Input 3 4 24 2 5" xfId="28600" xr:uid="{00000000-0005-0000-0000-00003E590000}"/>
    <cellStyle name="Input 3 4 24 2 6" xfId="28601" xr:uid="{00000000-0005-0000-0000-00003F590000}"/>
    <cellStyle name="Input 3 4 24 3" xfId="28602" xr:uid="{00000000-0005-0000-0000-000040590000}"/>
    <cellStyle name="Input 3 4 24 4" xfId="28603" xr:uid="{00000000-0005-0000-0000-000041590000}"/>
    <cellStyle name="Input 3 4 24 5" xfId="28604" xr:uid="{00000000-0005-0000-0000-000042590000}"/>
    <cellStyle name="Input 3 4 24 6" xfId="28605" xr:uid="{00000000-0005-0000-0000-000043590000}"/>
    <cellStyle name="Input 3 4 24 7" xfId="28606" xr:uid="{00000000-0005-0000-0000-000044590000}"/>
    <cellStyle name="Input 3 4 25" xfId="1721" xr:uid="{00000000-0005-0000-0000-000045590000}"/>
    <cellStyle name="Input 3 4 25 2" xfId="11979" xr:uid="{00000000-0005-0000-0000-000046590000}"/>
    <cellStyle name="Input 3 4 25 2 2" xfId="28607" xr:uid="{00000000-0005-0000-0000-000047590000}"/>
    <cellStyle name="Input 3 4 25 2 3" xfId="28608" xr:uid="{00000000-0005-0000-0000-000048590000}"/>
    <cellStyle name="Input 3 4 25 2 4" xfId="28609" xr:uid="{00000000-0005-0000-0000-000049590000}"/>
    <cellStyle name="Input 3 4 25 2 5" xfId="28610" xr:uid="{00000000-0005-0000-0000-00004A590000}"/>
    <cellStyle name="Input 3 4 25 2 6" xfId="28611" xr:uid="{00000000-0005-0000-0000-00004B590000}"/>
    <cellStyle name="Input 3 4 25 3" xfId="28612" xr:uid="{00000000-0005-0000-0000-00004C590000}"/>
    <cellStyle name="Input 3 4 25 4" xfId="28613" xr:uid="{00000000-0005-0000-0000-00004D590000}"/>
    <cellStyle name="Input 3 4 25 5" xfId="28614" xr:uid="{00000000-0005-0000-0000-00004E590000}"/>
    <cellStyle name="Input 3 4 25 6" xfId="28615" xr:uid="{00000000-0005-0000-0000-00004F590000}"/>
    <cellStyle name="Input 3 4 25 7" xfId="28616" xr:uid="{00000000-0005-0000-0000-000050590000}"/>
    <cellStyle name="Input 3 4 26" xfId="1722" xr:uid="{00000000-0005-0000-0000-000051590000}"/>
    <cellStyle name="Input 3 4 26 2" xfId="12062" xr:uid="{00000000-0005-0000-0000-000052590000}"/>
    <cellStyle name="Input 3 4 26 2 2" xfId="28617" xr:uid="{00000000-0005-0000-0000-000053590000}"/>
    <cellStyle name="Input 3 4 26 2 3" xfId="28618" xr:uid="{00000000-0005-0000-0000-000054590000}"/>
    <cellStyle name="Input 3 4 26 2 4" xfId="28619" xr:uid="{00000000-0005-0000-0000-000055590000}"/>
    <cellStyle name="Input 3 4 26 2 5" xfId="28620" xr:uid="{00000000-0005-0000-0000-000056590000}"/>
    <cellStyle name="Input 3 4 26 2 6" xfId="28621" xr:uid="{00000000-0005-0000-0000-000057590000}"/>
    <cellStyle name="Input 3 4 26 3" xfId="28622" xr:uid="{00000000-0005-0000-0000-000058590000}"/>
    <cellStyle name="Input 3 4 26 4" xfId="28623" xr:uid="{00000000-0005-0000-0000-000059590000}"/>
    <cellStyle name="Input 3 4 26 5" xfId="28624" xr:uid="{00000000-0005-0000-0000-00005A590000}"/>
    <cellStyle name="Input 3 4 26 6" xfId="28625" xr:uid="{00000000-0005-0000-0000-00005B590000}"/>
    <cellStyle name="Input 3 4 26 7" xfId="28626" xr:uid="{00000000-0005-0000-0000-00005C590000}"/>
    <cellStyle name="Input 3 4 27" xfId="1723" xr:uid="{00000000-0005-0000-0000-00005D590000}"/>
    <cellStyle name="Input 3 4 27 2" xfId="12145" xr:uid="{00000000-0005-0000-0000-00005E590000}"/>
    <cellStyle name="Input 3 4 27 2 2" xfId="28627" xr:uid="{00000000-0005-0000-0000-00005F590000}"/>
    <cellStyle name="Input 3 4 27 2 3" xfId="28628" xr:uid="{00000000-0005-0000-0000-000060590000}"/>
    <cellStyle name="Input 3 4 27 2 4" xfId="28629" xr:uid="{00000000-0005-0000-0000-000061590000}"/>
    <cellStyle name="Input 3 4 27 2 5" xfId="28630" xr:uid="{00000000-0005-0000-0000-000062590000}"/>
    <cellStyle name="Input 3 4 27 2 6" xfId="28631" xr:uid="{00000000-0005-0000-0000-000063590000}"/>
    <cellStyle name="Input 3 4 27 3" xfId="28632" xr:uid="{00000000-0005-0000-0000-000064590000}"/>
    <cellStyle name="Input 3 4 27 4" xfId="28633" xr:uid="{00000000-0005-0000-0000-000065590000}"/>
    <cellStyle name="Input 3 4 27 5" xfId="28634" xr:uid="{00000000-0005-0000-0000-000066590000}"/>
    <cellStyle name="Input 3 4 27 6" xfId="28635" xr:uid="{00000000-0005-0000-0000-000067590000}"/>
    <cellStyle name="Input 3 4 27 7" xfId="28636" xr:uid="{00000000-0005-0000-0000-000068590000}"/>
    <cellStyle name="Input 3 4 28" xfId="1724" xr:uid="{00000000-0005-0000-0000-000069590000}"/>
    <cellStyle name="Input 3 4 28 2" xfId="12224" xr:uid="{00000000-0005-0000-0000-00006A590000}"/>
    <cellStyle name="Input 3 4 28 2 2" xfId="28637" xr:uid="{00000000-0005-0000-0000-00006B590000}"/>
    <cellStyle name="Input 3 4 28 2 3" xfId="28638" xr:uid="{00000000-0005-0000-0000-00006C590000}"/>
    <cellStyle name="Input 3 4 28 2 4" xfId="28639" xr:uid="{00000000-0005-0000-0000-00006D590000}"/>
    <cellStyle name="Input 3 4 28 2 5" xfId="28640" xr:uid="{00000000-0005-0000-0000-00006E590000}"/>
    <cellStyle name="Input 3 4 28 2 6" xfId="28641" xr:uid="{00000000-0005-0000-0000-00006F590000}"/>
    <cellStyle name="Input 3 4 28 3" xfId="28642" xr:uid="{00000000-0005-0000-0000-000070590000}"/>
    <cellStyle name="Input 3 4 28 4" xfId="28643" xr:uid="{00000000-0005-0000-0000-000071590000}"/>
    <cellStyle name="Input 3 4 28 5" xfId="28644" xr:uid="{00000000-0005-0000-0000-000072590000}"/>
    <cellStyle name="Input 3 4 28 6" xfId="28645" xr:uid="{00000000-0005-0000-0000-000073590000}"/>
    <cellStyle name="Input 3 4 28 7" xfId="28646" xr:uid="{00000000-0005-0000-0000-000074590000}"/>
    <cellStyle name="Input 3 4 29" xfId="1725" xr:uid="{00000000-0005-0000-0000-000075590000}"/>
    <cellStyle name="Input 3 4 29 2" xfId="12303" xr:uid="{00000000-0005-0000-0000-000076590000}"/>
    <cellStyle name="Input 3 4 29 2 2" xfId="28647" xr:uid="{00000000-0005-0000-0000-000077590000}"/>
    <cellStyle name="Input 3 4 29 2 3" xfId="28648" xr:uid="{00000000-0005-0000-0000-000078590000}"/>
    <cellStyle name="Input 3 4 29 2 4" xfId="28649" xr:uid="{00000000-0005-0000-0000-000079590000}"/>
    <cellStyle name="Input 3 4 29 2 5" xfId="28650" xr:uid="{00000000-0005-0000-0000-00007A590000}"/>
    <cellStyle name="Input 3 4 29 2 6" xfId="28651" xr:uid="{00000000-0005-0000-0000-00007B590000}"/>
    <cellStyle name="Input 3 4 29 3" xfId="28652" xr:uid="{00000000-0005-0000-0000-00007C590000}"/>
    <cellStyle name="Input 3 4 29 4" xfId="28653" xr:uid="{00000000-0005-0000-0000-00007D590000}"/>
    <cellStyle name="Input 3 4 29 5" xfId="28654" xr:uid="{00000000-0005-0000-0000-00007E590000}"/>
    <cellStyle name="Input 3 4 29 6" xfId="28655" xr:uid="{00000000-0005-0000-0000-00007F590000}"/>
    <cellStyle name="Input 3 4 29 7" xfId="28656" xr:uid="{00000000-0005-0000-0000-000080590000}"/>
    <cellStyle name="Input 3 4 3" xfId="1726" xr:uid="{00000000-0005-0000-0000-000081590000}"/>
    <cellStyle name="Input 3 4 3 2" xfId="10069" xr:uid="{00000000-0005-0000-0000-000082590000}"/>
    <cellStyle name="Input 3 4 3 2 2" xfId="28657" xr:uid="{00000000-0005-0000-0000-000083590000}"/>
    <cellStyle name="Input 3 4 3 2 3" xfId="28658" xr:uid="{00000000-0005-0000-0000-000084590000}"/>
    <cellStyle name="Input 3 4 3 2 4" xfId="28659" xr:uid="{00000000-0005-0000-0000-000085590000}"/>
    <cellStyle name="Input 3 4 3 2 5" xfId="28660" xr:uid="{00000000-0005-0000-0000-000086590000}"/>
    <cellStyle name="Input 3 4 3 2 6" xfId="28661" xr:uid="{00000000-0005-0000-0000-000087590000}"/>
    <cellStyle name="Input 3 4 3 3" xfId="28662" xr:uid="{00000000-0005-0000-0000-000088590000}"/>
    <cellStyle name="Input 3 4 3 4" xfId="28663" xr:uid="{00000000-0005-0000-0000-000089590000}"/>
    <cellStyle name="Input 3 4 3 5" xfId="28664" xr:uid="{00000000-0005-0000-0000-00008A590000}"/>
    <cellStyle name="Input 3 4 3 6" xfId="28665" xr:uid="{00000000-0005-0000-0000-00008B590000}"/>
    <cellStyle name="Input 3 4 3 7" xfId="28666" xr:uid="{00000000-0005-0000-0000-00008C590000}"/>
    <cellStyle name="Input 3 4 30" xfId="1727" xr:uid="{00000000-0005-0000-0000-00008D590000}"/>
    <cellStyle name="Input 3 4 30 2" xfId="12382" xr:uid="{00000000-0005-0000-0000-00008E590000}"/>
    <cellStyle name="Input 3 4 30 2 2" xfId="28667" xr:uid="{00000000-0005-0000-0000-00008F590000}"/>
    <cellStyle name="Input 3 4 30 2 3" xfId="28668" xr:uid="{00000000-0005-0000-0000-000090590000}"/>
    <cellStyle name="Input 3 4 30 2 4" xfId="28669" xr:uid="{00000000-0005-0000-0000-000091590000}"/>
    <cellStyle name="Input 3 4 30 2 5" xfId="28670" xr:uid="{00000000-0005-0000-0000-000092590000}"/>
    <cellStyle name="Input 3 4 30 2 6" xfId="28671" xr:uid="{00000000-0005-0000-0000-000093590000}"/>
    <cellStyle name="Input 3 4 30 3" xfId="28672" xr:uid="{00000000-0005-0000-0000-000094590000}"/>
    <cellStyle name="Input 3 4 30 4" xfId="28673" xr:uid="{00000000-0005-0000-0000-000095590000}"/>
    <cellStyle name="Input 3 4 30 5" xfId="28674" xr:uid="{00000000-0005-0000-0000-000096590000}"/>
    <cellStyle name="Input 3 4 30 6" xfId="28675" xr:uid="{00000000-0005-0000-0000-000097590000}"/>
    <cellStyle name="Input 3 4 30 7" xfId="28676" xr:uid="{00000000-0005-0000-0000-000098590000}"/>
    <cellStyle name="Input 3 4 31" xfId="1728" xr:uid="{00000000-0005-0000-0000-000099590000}"/>
    <cellStyle name="Input 3 4 31 2" xfId="12461" xr:uid="{00000000-0005-0000-0000-00009A590000}"/>
    <cellStyle name="Input 3 4 31 2 2" xfId="28677" xr:uid="{00000000-0005-0000-0000-00009B590000}"/>
    <cellStyle name="Input 3 4 31 2 3" xfId="28678" xr:uid="{00000000-0005-0000-0000-00009C590000}"/>
    <cellStyle name="Input 3 4 31 2 4" xfId="28679" xr:uid="{00000000-0005-0000-0000-00009D590000}"/>
    <cellStyle name="Input 3 4 31 2 5" xfId="28680" xr:uid="{00000000-0005-0000-0000-00009E590000}"/>
    <cellStyle name="Input 3 4 31 2 6" xfId="28681" xr:uid="{00000000-0005-0000-0000-00009F590000}"/>
    <cellStyle name="Input 3 4 31 3" xfId="28682" xr:uid="{00000000-0005-0000-0000-0000A0590000}"/>
    <cellStyle name="Input 3 4 31 4" xfId="28683" xr:uid="{00000000-0005-0000-0000-0000A1590000}"/>
    <cellStyle name="Input 3 4 31 5" xfId="28684" xr:uid="{00000000-0005-0000-0000-0000A2590000}"/>
    <cellStyle name="Input 3 4 31 6" xfId="28685" xr:uid="{00000000-0005-0000-0000-0000A3590000}"/>
    <cellStyle name="Input 3 4 31 7" xfId="28686" xr:uid="{00000000-0005-0000-0000-0000A4590000}"/>
    <cellStyle name="Input 3 4 32" xfId="1729" xr:uid="{00000000-0005-0000-0000-0000A5590000}"/>
    <cellStyle name="Input 3 4 32 2" xfId="12540" xr:uid="{00000000-0005-0000-0000-0000A6590000}"/>
    <cellStyle name="Input 3 4 32 2 2" xfId="28687" xr:uid="{00000000-0005-0000-0000-0000A7590000}"/>
    <cellStyle name="Input 3 4 32 2 3" xfId="28688" xr:uid="{00000000-0005-0000-0000-0000A8590000}"/>
    <cellStyle name="Input 3 4 32 2 4" xfId="28689" xr:uid="{00000000-0005-0000-0000-0000A9590000}"/>
    <cellStyle name="Input 3 4 32 2 5" xfId="28690" xr:uid="{00000000-0005-0000-0000-0000AA590000}"/>
    <cellStyle name="Input 3 4 32 2 6" xfId="28691" xr:uid="{00000000-0005-0000-0000-0000AB590000}"/>
    <cellStyle name="Input 3 4 32 3" xfId="28692" xr:uid="{00000000-0005-0000-0000-0000AC590000}"/>
    <cellStyle name="Input 3 4 32 4" xfId="28693" xr:uid="{00000000-0005-0000-0000-0000AD590000}"/>
    <cellStyle name="Input 3 4 32 5" xfId="28694" xr:uid="{00000000-0005-0000-0000-0000AE590000}"/>
    <cellStyle name="Input 3 4 32 6" xfId="28695" xr:uid="{00000000-0005-0000-0000-0000AF590000}"/>
    <cellStyle name="Input 3 4 32 7" xfId="28696" xr:uid="{00000000-0005-0000-0000-0000B0590000}"/>
    <cellStyle name="Input 3 4 33" xfId="1730" xr:uid="{00000000-0005-0000-0000-0000B1590000}"/>
    <cellStyle name="Input 3 4 33 2" xfId="12619" xr:uid="{00000000-0005-0000-0000-0000B2590000}"/>
    <cellStyle name="Input 3 4 33 2 2" xfId="28697" xr:uid="{00000000-0005-0000-0000-0000B3590000}"/>
    <cellStyle name="Input 3 4 33 2 3" xfId="28698" xr:uid="{00000000-0005-0000-0000-0000B4590000}"/>
    <cellStyle name="Input 3 4 33 2 4" xfId="28699" xr:uid="{00000000-0005-0000-0000-0000B5590000}"/>
    <cellStyle name="Input 3 4 33 2 5" xfId="28700" xr:uid="{00000000-0005-0000-0000-0000B6590000}"/>
    <cellStyle name="Input 3 4 33 2 6" xfId="28701" xr:uid="{00000000-0005-0000-0000-0000B7590000}"/>
    <cellStyle name="Input 3 4 33 3" xfId="28702" xr:uid="{00000000-0005-0000-0000-0000B8590000}"/>
    <cellStyle name="Input 3 4 33 4" xfId="28703" xr:uid="{00000000-0005-0000-0000-0000B9590000}"/>
    <cellStyle name="Input 3 4 33 5" xfId="28704" xr:uid="{00000000-0005-0000-0000-0000BA590000}"/>
    <cellStyle name="Input 3 4 33 6" xfId="28705" xr:uid="{00000000-0005-0000-0000-0000BB590000}"/>
    <cellStyle name="Input 3 4 33 7" xfId="28706" xr:uid="{00000000-0005-0000-0000-0000BC590000}"/>
    <cellStyle name="Input 3 4 34" xfId="1731" xr:uid="{00000000-0005-0000-0000-0000BD590000}"/>
    <cellStyle name="Input 3 4 34 2" xfId="12703" xr:uid="{00000000-0005-0000-0000-0000BE590000}"/>
    <cellStyle name="Input 3 4 34 2 2" xfId="28707" xr:uid="{00000000-0005-0000-0000-0000BF590000}"/>
    <cellStyle name="Input 3 4 34 2 3" xfId="28708" xr:uid="{00000000-0005-0000-0000-0000C0590000}"/>
    <cellStyle name="Input 3 4 34 2 4" xfId="28709" xr:uid="{00000000-0005-0000-0000-0000C1590000}"/>
    <cellStyle name="Input 3 4 34 2 5" xfId="28710" xr:uid="{00000000-0005-0000-0000-0000C2590000}"/>
    <cellStyle name="Input 3 4 34 2 6" xfId="28711" xr:uid="{00000000-0005-0000-0000-0000C3590000}"/>
    <cellStyle name="Input 3 4 34 3" xfId="28712" xr:uid="{00000000-0005-0000-0000-0000C4590000}"/>
    <cellStyle name="Input 3 4 34 4" xfId="28713" xr:uid="{00000000-0005-0000-0000-0000C5590000}"/>
    <cellStyle name="Input 3 4 34 5" xfId="28714" xr:uid="{00000000-0005-0000-0000-0000C6590000}"/>
    <cellStyle name="Input 3 4 34 6" xfId="28715" xr:uid="{00000000-0005-0000-0000-0000C7590000}"/>
    <cellStyle name="Input 3 4 35" xfId="6903" xr:uid="{00000000-0005-0000-0000-0000C8590000}"/>
    <cellStyle name="Input 3 4 35 2" xfId="28716" xr:uid="{00000000-0005-0000-0000-0000C9590000}"/>
    <cellStyle name="Input 3 4 35 3" xfId="28717" xr:uid="{00000000-0005-0000-0000-0000CA590000}"/>
    <cellStyle name="Input 3 4 35 4" xfId="28718" xr:uid="{00000000-0005-0000-0000-0000CB590000}"/>
    <cellStyle name="Input 3 4 35 5" xfId="28719" xr:uid="{00000000-0005-0000-0000-0000CC590000}"/>
    <cellStyle name="Input 3 4 35 6" xfId="28720" xr:uid="{00000000-0005-0000-0000-0000CD590000}"/>
    <cellStyle name="Input 3 4 36" xfId="9767" xr:uid="{00000000-0005-0000-0000-0000CE590000}"/>
    <cellStyle name="Input 3 4 36 2" xfId="28721" xr:uid="{00000000-0005-0000-0000-0000CF590000}"/>
    <cellStyle name="Input 3 4 36 3" xfId="28722" xr:uid="{00000000-0005-0000-0000-0000D0590000}"/>
    <cellStyle name="Input 3 4 36 4" xfId="28723" xr:uid="{00000000-0005-0000-0000-0000D1590000}"/>
    <cellStyle name="Input 3 4 36 5" xfId="28724" xr:uid="{00000000-0005-0000-0000-0000D2590000}"/>
    <cellStyle name="Input 3 4 36 6" xfId="28725" xr:uid="{00000000-0005-0000-0000-0000D3590000}"/>
    <cellStyle name="Input 3 4 37" xfId="28726" xr:uid="{00000000-0005-0000-0000-0000D4590000}"/>
    <cellStyle name="Input 3 4 38" xfId="28727" xr:uid="{00000000-0005-0000-0000-0000D5590000}"/>
    <cellStyle name="Input 3 4 39" xfId="28728" xr:uid="{00000000-0005-0000-0000-0000D6590000}"/>
    <cellStyle name="Input 3 4 4" xfId="1732" xr:uid="{00000000-0005-0000-0000-0000D7590000}"/>
    <cellStyle name="Input 3 4 4 2" xfId="10160" xr:uid="{00000000-0005-0000-0000-0000D8590000}"/>
    <cellStyle name="Input 3 4 4 2 2" xfId="28729" xr:uid="{00000000-0005-0000-0000-0000D9590000}"/>
    <cellStyle name="Input 3 4 4 2 3" xfId="28730" xr:uid="{00000000-0005-0000-0000-0000DA590000}"/>
    <cellStyle name="Input 3 4 4 2 4" xfId="28731" xr:uid="{00000000-0005-0000-0000-0000DB590000}"/>
    <cellStyle name="Input 3 4 4 2 5" xfId="28732" xr:uid="{00000000-0005-0000-0000-0000DC590000}"/>
    <cellStyle name="Input 3 4 4 2 6" xfId="28733" xr:uid="{00000000-0005-0000-0000-0000DD590000}"/>
    <cellStyle name="Input 3 4 4 3" xfId="28734" xr:uid="{00000000-0005-0000-0000-0000DE590000}"/>
    <cellStyle name="Input 3 4 4 4" xfId="28735" xr:uid="{00000000-0005-0000-0000-0000DF590000}"/>
    <cellStyle name="Input 3 4 4 5" xfId="28736" xr:uid="{00000000-0005-0000-0000-0000E0590000}"/>
    <cellStyle name="Input 3 4 4 6" xfId="28737" xr:uid="{00000000-0005-0000-0000-0000E1590000}"/>
    <cellStyle name="Input 3 4 4 7" xfId="28738" xr:uid="{00000000-0005-0000-0000-0000E2590000}"/>
    <cellStyle name="Input 3 4 40" xfId="28739" xr:uid="{00000000-0005-0000-0000-0000E3590000}"/>
    <cellStyle name="Input 3 4 5" xfId="1733" xr:uid="{00000000-0005-0000-0000-0000E4590000}"/>
    <cellStyle name="Input 3 4 5 2" xfId="10248" xr:uid="{00000000-0005-0000-0000-0000E5590000}"/>
    <cellStyle name="Input 3 4 5 2 2" xfId="28740" xr:uid="{00000000-0005-0000-0000-0000E6590000}"/>
    <cellStyle name="Input 3 4 5 2 3" xfId="28741" xr:uid="{00000000-0005-0000-0000-0000E7590000}"/>
    <cellStyle name="Input 3 4 5 2 4" xfId="28742" xr:uid="{00000000-0005-0000-0000-0000E8590000}"/>
    <cellStyle name="Input 3 4 5 2 5" xfId="28743" xr:uid="{00000000-0005-0000-0000-0000E9590000}"/>
    <cellStyle name="Input 3 4 5 2 6" xfId="28744" xr:uid="{00000000-0005-0000-0000-0000EA590000}"/>
    <cellStyle name="Input 3 4 5 3" xfId="28745" xr:uid="{00000000-0005-0000-0000-0000EB590000}"/>
    <cellStyle name="Input 3 4 5 4" xfId="28746" xr:uid="{00000000-0005-0000-0000-0000EC590000}"/>
    <cellStyle name="Input 3 4 5 5" xfId="28747" xr:uid="{00000000-0005-0000-0000-0000ED590000}"/>
    <cellStyle name="Input 3 4 5 6" xfId="28748" xr:uid="{00000000-0005-0000-0000-0000EE590000}"/>
    <cellStyle name="Input 3 4 5 7" xfId="28749" xr:uid="{00000000-0005-0000-0000-0000EF590000}"/>
    <cellStyle name="Input 3 4 6" xfId="1734" xr:uid="{00000000-0005-0000-0000-0000F0590000}"/>
    <cellStyle name="Input 3 4 6 2" xfId="10333" xr:uid="{00000000-0005-0000-0000-0000F1590000}"/>
    <cellStyle name="Input 3 4 6 2 2" xfId="28750" xr:uid="{00000000-0005-0000-0000-0000F2590000}"/>
    <cellStyle name="Input 3 4 6 2 3" xfId="28751" xr:uid="{00000000-0005-0000-0000-0000F3590000}"/>
    <cellStyle name="Input 3 4 6 2 4" xfId="28752" xr:uid="{00000000-0005-0000-0000-0000F4590000}"/>
    <cellStyle name="Input 3 4 6 2 5" xfId="28753" xr:uid="{00000000-0005-0000-0000-0000F5590000}"/>
    <cellStyle name="Input 3 4 6 2 6" xfId="28754" xr:uid="{00000000-0005-0000-0000-0000F6590000}"/>
    <cellStyle name="Input 3 4 6 3" xfId="28755" xr:uid="{00000000-0005-0000-0000-0000F7590000}"/>
    <cellStyle name="Input 3 4 6 4" xfId="28756" xr:uid="{00000000-0005-0000-0000-0000F8590000}"/>
    <cellStyle name="Input 3 4 6 5" xfId="28757" xr:uid="{00000000-0005-0000-0000-0000F9590000}"/>
    <cellStyle name="Input 3 4 6 6" xfId="28758" xr:uid="{00000000-0005-0000-0000-0000FA590000}"/>
    <cellStyle name="Input 3 4 6 7" xfId="28759" xr:uid="{00000000-0005-0000-0000-0000FB590000}"/>
    <cellStyle name="Input 3 4 7" xfId="1735" xr:uid="{00000000-0005-0000-0000-0000FC590000}"/>
    <cellStyle name="Input 3 4 7 2" xfId="10420" xr:uid="{00000000-0005-0000-0000-0000FD590000}"/>
    <cellStyle name="Input 3 4 7 2 2" xfId="28760" xr:uid="{00000000-0005-0000-0000-0000FE590000}"/>
    <cellStyle name="Input 3 4 7 2 3" xfId="28761" xr:uid="{00000000-0005-0000-0000-0000FF590000}"/>
    <cellStyle name="Input 3 4 7 2 4" xfId="28762" xr:uid="{00000000-0005-0000-0000-0000005A0000}"/>
    <cellStyle name="Input 3 4 7 2 5" xfId="28763" xr:uid="{00000000-0005-0000-0000-0000015A0000}"/>
    <cellStyle name="Input 3 4 7 2 6" xfId="28764" xr:uid="{00000000-0005-0000-0000-0000025A0000}"/>
    <cellStyle name="Input 3 4 7 3" xfId="28765" xr:uid="{00000000-0005-0000-0000-0000035A0000}"/>
    <cellStyle name="Input 3 4 7 4" xfId="28766" xr:uid="{00000000-0005-0000-0000-0000045A0000}"/>
    <cellStyle name="Input 3 4 7 5" xfId="28767" xr:uid="{00000000-0005-0000-0000-0000055A0000}"/>
    <cellStyle name="Input 3 4 7 6" xfId="28768" xr:uid="{00000000-0005-0000-0000-0000065A0000}"/>
    <cellStyle name="Input 3 4 7 7" xfId="28769" xr:uid="{00000000-0005-0000-0000-0000075A0000}"/>
    <cellStyle name="Input 3 4 8" xfId="1736" xr:uid="{00000000-0005-0000-0000-0000085A0000}"/>
    <cellStyle name="Input 3 4 8 2" xfId="10509" xr:uid="{00000000-0005-0000-0000-0000095A0000}"/>
    <cellStyle name="Input 3 4 8 2 2" xfId="28770" xr:uid="{00000000-0005-0000-0000-00000A5A0000}"/>
    <cellStyle name="Input 3 4 8 2 3" xfId="28771" xr:uid="{00000000-0005-0000-0000-00000B5A0000}"/>
    <cellStyle name="Input 3 4 8 2 4" xfId="28772" xr:uid="{00000000-0005-0000-0000-00000C5A0000}"/>
    <cellStyle name="Input 3 4 8 2 5" xfId="28773" xr:uid="{00000000-0005-0000-0000-00000D5A0000}"/>
    <cellStyle name="Input 3 4 8 2 6" xfId="28774" xr:uid="{00000000-0005-0000-0000-00000E5A0000}"/>
    <cellStyle name="Input 3 4 8 3" xfId="28775" xr:uid="{00000000-0005-0000-0000-00000F5A0000}"/>
    <cellStyle name="Input 3 4 8 4" xfId="28776" xr:uid="{00000000-0005-0000-0000-0000105A0000}"/>
    <cellStyle name="Input 3 4 8 5" xfId="28777" xr:uid="{00000000-0005-0000-0000-0000115A0000}"/>
    <cellStyle name="Input 3 4 8 6" xfId="28778" xr:uid="{00000000-0005-0000-0000-0000125A0000}"/>
    <cellStyle name="Input 3 4 8 7" xfId="28779" xr:uid="{00000000-0005-0000-0000-0000135A0000}"/>
    <cellStyle name="Input 3 4 9" xfId="1737" xr:uid="{00000000-0005-0000-0000-0000145A0000}"/>
    <cellStyle name="Input 3 4 9 2" xfId="10591" xr:uid="{00000000-0005-0000-0000-0000155A0000}"/>
    <cellStyle name="Input 3 4 9 2 2" xfId="28780" xr:uid="{00000000-0005-0000-0000-0000165A0000}"/>
    <cellStyle name="Input 3 4 9 2 3" xfId="28781" xr:uid="{00000000-0005-0000-0000-0000175A0000}"/>
    <cellStyle name="Input 3 4 9 2 4" xfId="28782" xr:uid="{00000000-0005-0000-0000-0000185A0000}"/>
    <cellStyle name="Input 3 4 9 2 5" xfId="28783" xr:uid="{00000000-0005-0000-0000-0000195A0000}"/>
    <cellStyle name="Input 3 4 9 2 6" xfId="28784" xr:uid="{00000000-0005-0000-0000-00001A5A0000}"/>
    <cellStyle name="Input 3 4 9 3" xfId="28785" xr:uid="{00000000-0005-0000-0000-00001B5A0000}"/>
    <cellStyle name="Input 3 4 9 4" xfId="28786" xr:uid="{00000000-0005-0000-0000-00001C5A0000}"/>
    <cellStyle name="Input 3 4 9 5" xfId="28787" xr:uid="{00000000-0005-0000-0000-00001D5A0000}"/>
    <cellStyle name="Input 3 4 9 6" xfId="28788" xr:uid="{00000000-0005-0000-0000-00001E5A0000}"/>
    <cellStyle name="Input 3 4 9 7" xfId="28789" xr:uid="{00000000-0005-0000-0000-00001F5A0000}"/>
    <cellStyle name="Input 3 40" xfId="9745" xr:uid="{00000000-0005-0000-0000-0000205A0000}"/>
    <cellStyle name="Input 3 40 2" xfId="28790" xr:uid="{00000000-0005-0000-0000-0000215A0000}"/>
    <cellStyle name="Input 3 40 3" xfId="28791" xr:uid="{00000000-0005-0000-0000-0000225A0000}"/>
    <cellStyle name="Input 3 40 4" xfId="28792" xr:uid="{00000000-0005-0000-0000-0000235A0000}"/>
    <cellStyle name="Input 3 40 5" xfId="28793" xr:uid="{00000000-0005-0000-0000-0000245A0000}"/>
    <cellStyle name="Input 3 40 6" xfId="28794" xr:uid="{00000000-0005-0000-0000-0000255A0000}"/>
    <cellStyle name="Input 3 5" xfId="1738" xr:uid="{00000000-0005-0000-0000-0000265A0000}"/>
    <cellStyle name="Input 3 5 10" xfId="1739" xr:uid="{00000000-0005-0000-0000-0000275A0000}"/>
    <cellStyle name="Input 3 5 10 2" xfId="10670" xr:uid="{00000000-0005-0000-0000-0000285A0000}"/>
    <cellStyle name="Input 3 5 10 2 2" xfId="28795" xr:uid="{00000000-0005-0000-0000-0000295A0000}"/>
    <cellStyle name="Input 3 5 10 2 3" xfId="28796" xr:uid="{00000000-0005-0000-0000-00002A5A0000}"/>
    <cellStyle name="Input 3 5 10 2 4" xfId="28797" xr:uid="{00000000-0005-0000-0000-00002B5A0000}"/>
    <cellStyle name="Input 3 5 10 2 5" xfId="28798" xr:uid="{00000000-0005-0000-0000-00002C5A0000}"/>
    <cellStyle name="Input 3 5 10 2 6" xfId="28799" xr:uid="{00000000-0005-0000-0000-00002D5A0000}"/>
    <cellStyle name="Input 3 5 10 3" xfId="28800" xr:uid="{00000000-0005-0000-0000-00002E5A0000}"/>
    <cellStyle name="Input 3 5 10 4" xfId="28801" xr:uid="{00000000-0005-0000-0000-00002F5A0000}"/>
    <cellStyle name="Input 3 5 10 5" xfId="28802" xr:uid="{00000000-0005-0000-0000-0000305A0000}"/>
    <cellStyle name="Input 3 5 10 6" xfId="28803" xr:uid="{00000000-0005-0000-0000-0000315A0000}"/>
    <cellStyle name="Input 3 5 10 7" xfId="28804" xr:uid="{00000000-0005-0000-0000-0000325A0000}"/>
    <cellStyle name="Input 3 5 11" xfId="1740" xr:uid="{00000000-0005-0000-0000-0000335A0000}"/>
    <cellStyle name="Input 3 5 11 2" xfId="10761" xr:uid="{00000000-0005-0000-0000-0000345A0000}"/>
    <cellStyle name="Input 3 5 11 2 2" xfId="28805" xr:uid="{00000000-0005-0000-0000-0000355A0000}"/>
    <cellStyle name="Input 3 5 11 2 3" xfId="28806" xr:uid="{00000000-0005-0000-0000-0000365A0000}"/>
    <cellStyle name="Input 3 5 11 2 4" xfId="28807" xr:uid="{00000000-0005-0000-0000-0000375A0000}"/>
    <cellStyle name="Input 3 5 11 2 5" xfId="28808" xr:uid="{00000000-0005-0000-0000-0000385A0000}"/>
    <cellStyle name="Input 3 5 11 2 6" xfId="28809" xr:uid="{00000000-0005-0000-0000-0000395A0000}"/>
    <cellStyle name="Input 3 5 11 3" xfId="28810" xr:uid="{00000000-0005-0000-0000-00003A5A0000}"/>
    <cellStyle name="Input 3 5 11 4" xfId="28811" xr:uid="{00000000-0005-0000-0000-00003B5A0000}"/>
    <cellStyle name="Input 3 5 11 5" xfId="28812" xr:uid="{00000000-0005-0000-0000-00003C5A0000}"/>
    <cellStyle name="Input 3 5 11 6" xfId="28813" xr:uid="{00000000-0005-0000-0000-00003D5A0000}"/>
    <cellStyle name="Input 3 5 11 7" xfId="28814" xr:uid="{00000000-0005-0000-0000-00003E5A0000}"/>
    <cellStyle name="Input 3 5 12" xfId="1741" xr:uid="{00000000-0005-0000-0000-00003F5A0000}"/>
    <cellStyle name="Input 3 5 12 2" xfId="10848" xr:uid="{00000000-0005-0000-0000-0000405A0000}"/>
    <cellStyle name="Input 3 5 12 2 2" xfId="28815" xr:uid="{00000000-0005-0000-0000-0000415A0000}"/>
    <cellStyle name="Input 3 5 12 2 3" xfId="28816" xr:uid="{00000000-0005-0000-0000-0000425A0000}"/>
    <cellStyle name="Input 3 5 12 2 4" xfId="28817" xr:uid="{00000000-0005-0000-0000-0000435A0000}"/>
    <cellStyle name="Input 3 5 12 2 5" xfId="28818" xr:uid="{00000000-0005-0000-0000-0000445A0000}"/>
    <cellStyle name="Input 3 5 12 2 6" xfId="28819" xr:uid="{00000000-0005-0000-0000-0000455A0000}"/>
    <cellStyle name="Input 3 5 12 3" xfId="28820" xr:uid="{00000000-0005-0000-0000-0000465A0000}"/>
    <cellStyle name="Input 3 5 12 4" xfId="28821" xr:uid="{00000000-0005-0000-0000-0000475A0000}"/>
    <cellStyle name="Input 3 5 12 5" xfId="28822" xr:uid="{00000000-0005-0000-0000-0000485A0000}"/>
    <cellStyle name="Input 3 5 12 6" xfId="28823" xr:uid="{00000000-0005-0000-0000-0000495A0000}"/>
    <cellStyle name="Input 3 5 12 7" xfId="28824" xr:uid="{00000000-0005-0000-0000-00004A5A0000}"/>
    <cellStyle name="Input 3 5 13" xfId="1742" xr:uid="{00000000-0005-0000-0000-00004B5A0000}"/>
    <cellStyle name="Input 3 5 13 2" xfId="10937" xr:uid="{00000000-0005-0000-0000-00004C5A0000}"/>
    <cellStyle name="Input 3 5 13 2 2" xfId="28825" xr:uid="{00000000-0005-0000-0000-00004D5A0000}"/>
    <cellStyle name="Input 3 5 13 2 3" xfId="28826" xr:uid="{00000000-0005-0000-0000-00004E5A0000}"/>
    <cellStyle name="Input 3 5 13 2 4" xfId="28827" xr:uid="{00000000-0005-0000-0000-00004F5A0000}"/>
    <cellStyle name="Input 3 5 13 2 5" xfId="28828" xr:uid="{00000000-0005-0000-0000-0000505A0000}"/>
    <cellStyle name="Input 3 5 13 2 6" xfId="28829" xr:uid="{00000000-0005-0000-0000-0000515A0000}"/>
    <cellStyle name="Input 3 5 13 3" xfId="28830" xr:uid="{00000000-0005-0000-0000-0000525A0000}"/>
    <cellStyle name="Input 3 5 13 4" xfId="28831" xr:uid="{00000000-0005-0000-0000-0000535A0000}"/>
    <cellStyle name="Input 3 5 13 5" xfId="28832" xr:uid="{00000000-0005-0000-0000-0000545A0000}"/>
    <cellStyle name="Input 3 5 13 6" xfId="28833" xr:uid="{00000000-0005-0000-0000-0000555A0000}"/>
    <cellStyle name="Input 3 5 13 7" xfId="28834" xr:uid="{00000000-0005-0000-0000-0000565A0000}"/>
    <cellStyle name="Input 3 5 14" xfId="1743" xr:uid="{00000000-0005-0000-0000-0000575A0000}"/>
    <cellStyle name="Input 3 5 14 2" xfId="11029" xr:uid="{00000000-0005-0000-0000-0000585A0000}"/>
    <cellStyle name="Input 3 5 14 2 2" xfId="28835" xr:uid="{00000000-0005-0000-0000-0000595A0000}"/>
    <cellStyle name="Input 3 5 14 2 3" xfId="28836" xr:uid="{00000000-0005-0000-0000-00005A5A0000}"/>
    <cellStyle name="Input 3 5 14 2 4" xfId="28837" xr:uid="{00000000-0005-0000-0000-00005B5A0000}"/>
    <cellStyle name="Input 3 5 14 2 5" xfId="28838" xr:uid="{00000000-0005-0000-0000-00005C5A0000}"/>
    <cellStyle name="Input 3 5 14 2 6" xfId="28839" xr:uid="{00000000-0005-0000-0000-00005D5A0000}"/>
    <cellStyle name="Input 3 5 14 3" xfId="28840" xr:uid="{00000000-0005-0000-0000-00005E5A0000}"/>
    <cellStyle name="Input 3 5 14 4" xfId="28841" xr:uid="{00000000-0005-0000-0000-00005F5A0000}"/>
    <cellStyle name="Input 3 5 14 5" xfId="28842" xr:uid="{00000000-0005-0000-0000-0000605A0000}"/>
    <cellStyle name="Input 3 5 14 6" xfId="28843" xr:uid="{00000000-0005-0000-0000-0000615A0000}"/>
    <cellStyle name="Input 3 5 14 7" xfId="28844" xr:uid="{00000000-0005-0000-0000-0000625A0000}"/>
    <cellStyle name="Input 3 5 15" xfId="1744" xr:uid="{00000000-0005-0000-0000-0000635A0000}"/>
    <cellStyle name="Input 3 5 15 2" xfId="11112" xr:uid="{00000000-0005-0000-0000-0000645A0000}"/>
    <cellStyle name="Input 3 5 15 2 2" xfId="28845" xr:uid="{00000000-0005-0000-0000-0000655A0000}"/>
    <cellStyle name="Input 3 5 15 2 3" xfId="28846" xr:uid="{00000000-0005-0000-0000-0000665A0000}"/>
    <cellStyle name="Input 3 5 15 2 4" xfId="28847" xr:uid="{00000000-0005-0000-0000-0000675A0000}"/>
    <cellStyle name="Input 3 5 15 2 5" xfId="28848" xr:uid="{00000000-0005-0000-0000-0000685A0000}"/>
    <cellStyle name="Input 3 5 15 2 6" xfId="28849" xr:uid="{00000000-0005-0000-0000-0000695A0000}"/>
    <cellStyle name="Input 3 5 15 3" xfId="28850" xr:uid="{00000000-0005-0000-0000-00006A5A0000}"/>
    <cellStyle name="Input 3 5 15 4" xfId="28851" xr:uid="{00000000-0005-0000-0000-00006B5A0000}"/>
    <cellStyle name="Input 3 5 15 5" xfId="28852" xr:uid="{00000000-0005-0000-0000-00006C5A0000}"/>
    <cellStyle name="Input 3 5 15 6" xfId="28853" xr:uid="{00000000-0005-0000-0000-00006D5A0000}"/>
    <cellStyle name="Input 3 5 15 7" xfId="28854" xr:uid="{00000000-0005-0000-0000-00006E5A0000}"/>
    <cellStyle name="Input 3 5 16" xfId="1745" xr:uid="{00000000-0005-0000-0000-00006F5A0000}"/>
    <cellStyle name="Input 3 5 16 2" xfId="11201" xr:uid="{00000000-0005-0000-0000-0000705A0000}"/>
    <cellStyle name="Input 3 5 16 2 2" xfId="28855" xr:uid="{00000000-0005-0000-0000-0000715A0000}"/>
    <cellStyle name="Input 3 5 16 2 3" xfId="28856" xr:uid="{00000000-0005-0000-0000-0000725A0000}"/>
    <cellStyle name="Input 3 5 16 2 4" xfId="28857" xr:uid="{00000000-0005-0000-0000-0000735A0000}"/>
    <cellStyle name="Input 3 5 16 2 5" xfId="28858" xr:uid="{00000000-0005-0000-0000-0000745A0000}"/>
    <cellStyle name="Input 3 5 16 2 6" xfId="28859" xr:uid="{00000000-0005-0000-0000-0000755A0000}"/>
    <cellStyle name="Input 3 5 16 3" xfId="28860" xr:uid="{00000000-0005-0000-0000-0000765A0000}"/>
    <cellStyle name="Input 3 5 16 4" xfId="28861" xr:uid="{00000000-0005-0000-0000-0000775A0000}"/>
    <cellStyle name="Input 3 5 16 5" xfId="28862" xr:uid="{00000000-0005-0000-0000-0000785A0000}"/>
    <cellStyle name="Input 3 5 16 6" xfId="28863" xr:uid="{00000000-0005-0000-0000-0000795A0000}"/>
    <cellStyle name="Input 3 5 16 7" xfId="28864" xr:uid="{00000000-0005-0000-0000-00007A5A0000}"/>
    <cellStyle name="Input 3 5 17" xfId="1746" xr:uid="{00000000-0005-0000-0000-00007B5A0000}"/>
    <cellStyle name="Input 3 5 17 2" xfId="11287" xr:uid="{00000000-0005-0000-0000-00007C5A0000}"/>
    <cellStyle name="Input 3 5 17 2 2" xfId="28865" xr:uid="{00000000-0005-0000-0000-00007D5A0000}"/>
    <cellStyle name="Input 3 5 17 2 3" xfId="28866" xr:uid="{00000000-0005-0000-0000-00007E5A0000}"/>
    <cellStyle name="Input 3 5 17 2 4" xfId="28867" xr:uid="{00000000-0005-0000-0000-00007F5A0000}"/>
    <cellStyle name="Input 3 5 17 2 5" xfId="28868" xr:uid="{00000000-0005-0000-0000-0000805A0000}"/>
    <cellStyle name="Input 3 5 17 2 6" xfId="28869" xr:uid="{00000000-0005-0000-0000-0000815A0000}"/>
    <cellStyle name="Input 3 5 17 3" xfId="28870" xr:uid="{00000000-0005-0000-0000-0000825A0000}"/>
    <cellStyle name="Input 3 5 17 4" xfId="28871" xr:uid="{00000000-0005-0000-0000-0000835A0000}"/>
    <cellStyle name="Input 3 5 17 5" xfId="28872" xr:uid="{00000000-0005-0000-0000-0000845A0000}"/>
    <cellStyle name="Input 3 5 17 6" xfId="28873" xr:uid="{00000000-0005-0000-0000-0000855A0000}"/>
    <cellStyle name="Input 3 5 17 7" xfId="28874" xr:uid="{00000000-0005-0000-0000-0000865A0000}"/>
    <cellStyle name="Input 3 5 18" xfId="1747" xr:uid="{00000000-0005-0000-0000-0000875A0000}"/>
    <cellStyle name="Input 3 5 18 2" xfId="11374" xr:uid="{00000000-0005-0000-0000-0000885A0000}"/>
    <cellStyle name="Input 3 5 18 2 2" xfId="28875" xr:uid="{00000000-0005-0000-0000-0000895A0000}"/>
    <cellStyle name="Input 3 5 18 2 3" xfId="28876" xr:uid="{00000000-0005-0000-0000-00008A5A0000}"/>
    <cellStyle name="Input 3 5 18 2 4" xfId="28877" xr:uid="{00000000-0005-0000-0000-00008B5A0000}"/>
    <cellStyle name="Input 3 5 18 2 5" xfId="28878" xr:uid="{00000000-0005-0000-0000-00008C5A0000}"/>
    <cellStyle name="Input 3 5 18 2 6" xfId="28879" xr:uid="{00000000-0005-0000-0000-00008D5A0000}"/>
    <cellStyle name="Input 3 5 18 3" xfId="28880" xr:uid="{00000000-0005-0000-0000-00008E5A0000}"/>
    <cellStyle name="Input 3 5 18 4" xfId="28881" xr:uid="{00000000-0005-0000-0000-00008F5A0000}"/>
    <cellStyle name="Input 3 5 18 5" xfId="28882" xr:uid="{00000000-0005-0000-0000-0000905A0000}"/>
    <cellStyle name="Input 3 5 18 6" xfId="28883" xr:uid="{00000000-0005-0000-0000-0000915A0000}"/>
    <cellStyle name="Input 3 5 18 7" xfId="28884" xr:uid="{00000000-0005-0000-0000-0000925A0000}"/>
    <cellStyle name="Input 3 5 19" xfId="1748" xr:uid="{00000000-0005-0000-0000-0000935A0000}"/>
    <cellStyle name="Input 3 5 19 2" xfId="11461" xr:uid="{00000000-0005-0000-0000-0000945A0000}"/>
    <cellStyle name="Input 3 5 19 2 2" xfId="28885" xr:uid="{00000000-0005-0000-0000-0000955A0000}"/>
    <cellStyle name="Input 3 5 19 2 3" xfId="28886" xr:uid="{00000000-0005-0000-0000-0000965A0000}"/>
    <cellStyle name="Input 3 5 19 2 4" xfId="28887" xr:uid="{00000000-0005-0000-0000-0000975A0000}"/>
    <cellStyle name="Input 3 5 19 2 5" xfId="28888" xr:uid="{00000000-0005-0000-0000-0000985A0000}"/>
    <cellStyle name="Input 3 5 19 2 6" xfId="28889" xr:uid="{00000000-0005-0000-0000-0000995A0000}"/>
    <cellStyle name="Input 3 5 19 3" xfId="28890" xr:uid="{00000000-0005-0000-0000-00009A5A0000}"/>
    <cellStyle name="Input 3 5 19 4" xfId="28891" xr:uid="{00000000-0005-0000-0000-00009B5A0000}"/>
    <cellStyle name="Input 3 5 19 5" xfId="28892" xr:uid="{00000000-0005-0000-0000-00009C5A0000}"/>
    <cellStyle name="Input 3 5 19 6" xfId="28893" xr:uid="{00000000-0005-0000-0000-00009D5A0000}"/>
    <cellStyle name="Input 3 5 19 7" xfId="28894" xr:uid="{00000000-0005-0000-0000-00009E5A0000}"/>
    <cellStyle name="Input 3 5 2" xfId="1749" xr:uid="{00000000-0005-0000-0000-00009F5A0000}"/>
    <cellStyle name="Input 3 5 2 2" xfId="9967" xr:uid="{00000000-0005-0000-0000-0000A05A0000}"/>
    <cellStyle name="Input 3 5 2 2 2" xfId="28895" xr:uid="{00000000-0005-0000-0000-0000A15A0000}"/>
    <cellStyle name="Input 3 5 2 2 3" xfId="28896" xr:uid="{00000000-0005-0000-0000-0000A25A0000}"/>
    <cellStyle name="Input 3 5 2 2 4" xfId="28897" xr:uid="{00000000-0005-0000-0000-0000A35A0000}"/>
    <cellStyle name="Input 3 5 2 2 5" xfId="28898" xr:uid="{00000000-0005-0000-0000-0000A45A0000}"/>
    <cellStyle name="Input 3 5 2 2 6" xfId="28899" xr:uid="{00000000-0005-0000-0000-0000A55A0000}"/>
    <cellStyle name="Input 3 5 2 3" xfId="28900" xr:uid="{00000000-0005-0000-0000-0000A65A0000}"/>
    <cellStyle name="Input 3 5 2 4" xfId="28901" xr:uid="{00000000-0005-0000-0000-0000A75A0000}"/>
    <cellStyle name="Input 3 5 2 5" xfId="28902" xr:uid="{00000000-0005-0000-0000-0000A85A0000}"/>
    <cellStyle name="Input 3 5 2 6" xfId="28903" xr:uid="{00000000-0005-0000-0000-0000A95A0000}"/>
    <cellStyle name="Input 3 5 2 7" xfId="28904" xr:uid="{00000000-0005-0000-0000-0000AA5A0000}"/>
    <cellStyle name="Input 3 5 20" xfId="1750" xr:uid="{00000000-0005-0000-0000-0000AB5A0000}"/>
    <cellStyle name="Input 3 5 20 2" xfId="11549" xr:uid="{00000000-0005-0000-0000-0000AC5A0000}"/>
    <cellStyle name="Input 3 5 20 2 2" xfId="28905" xr:uid="{00000000-0005-0000-0000-0000AD5A0000}"/>
    <cellStyle name="Input 3 5 20 2 3" xfId="28906" xr:uid="{00000000-0005-0000-0000-0000AE5A0000}"/>
    <cellStyle name="Input 3 5 20 2 4" xfId="28907" xr:uid="{00000000-0005-0000-0000-0000AF5A0000}"/>
    <cellStyle name="Input 3 5 20 2 5" xfId="28908" xr:uid="{00000000-0005-0000-0000-0000B05A0000}"/>
    <cellStyle name="Input 3 5 20 2 6" xfId="28909" xr:uid="{00000000-0005-0000-0000-0000B15A0000}"/>
    <cellStyle name="Input 3 5 20 3" xfId="28910" xr:uid="{00000000-0005-0000-0000-0000B25A0000}"/>
    <cellStyle name="Input 3 5 20 4" xfId="28911" xr:uid="{00000000-0005-0000-0000-0000B35A0000}"/>
    <cellStyle name="Input 3 5 20 5" xfId="28912" xr:uid="{00000000-0005-0000-0000-0000B45A0000}"/>
    <cellStyle name="Input 3 5 20 6" xfId="28913" xr:uid="{00000000-0005-0000-0000-0000B55A0000}"/>
    <cellStyle name="Input 3 5 20 7" xfId="28914" xr:uid="{00000000-0005-0000-0000-0000B65A0000}"/>
    <cellStyle name="Input 3 5 21" xfId="1751" xr:uid="{00000000-0005-0000-0000-0000B75A0000}"/>
    <cellStyle name="Input 3 5 21 2" xfId="11635" xr:uid="{00000000-0005-0000-0000-0000B85A0000}"/>
    <cellStyle name="Input 3 5 21 2 2" xfId="28915" xr:uid="{00000000-0005-0000-0000-0000B95A0000}"/>
    <cellStyle name="Input 3 5 21 2 3" xfId="28916" xr:uid="{00000000-0005-0000-0000-0000BA5A0000}"/>
    <cellStyle name="Input 3 5 21 2 4" xfId="28917" xr:uid="{00000000-0005-0000-0000-0000BB5A0000}"/>
    <cellStyle name="Input 3 5 21 2 5" xfId="28918" xr:uid="{00000000-0005-0000-0000-0000BC5A0000}"/>
    <cellStyle name="Input 3 5 21 2 6" xfId="28919" xr:uid="{00000000-0005-0000-0000-0000BD5A0000}"/>
    <cellStyle name="Input 3 5 21 3" xfId="28920" xr:uid="{00000000-0005-0000-0000-0000BE5A0000}"/>
    <cellStyle name="Input 3 5 21 4" xfId="28921" xr:uid="{00000000-0005-0000-0000-0000BF5A0000}"/>
    <cellStyle name="Input 3 5 21 5" xfId="28922" xr:uid="{00000000-0005-0000-0000-0000C05A0000}"/>
    <cellStyle name="Input 3 5 21 6" xfId="28923" xr:uid="{00000000-0005-0000-0000-0000C15A0000}"/>
    <cellStyle name="Input 3 5 21 7" xfId="28924" xr:uid="{00000000-0005-0000-0000-0000C25A0000}"/>
    <cellStyle name="Input 3 5 22" xfId="1752" xr:uid="{00000000-0005-0000-0000-0000C35A0000}"/>
    <cellStyle name="Input 3 5 22 2" xfId="11718" xr:uid="{00000000-0005-0000-0000-0000C45A0000}"/>
    <cellStyle name="Input 3 5 22 2 2" xfId="28925" xr:uid="{00000000-0005-0000-0000-0000C55A0000}"/>
    <cellStyle name="Input 3 5 22 2 3" xfId="28926" xr:uid="{00000000-0005-0000-0000-0000C65A0000}"/>
    <cellStyle name="Input 3 5 22 2 4" xfId="28927" xr:uid="{00000000-0005-0000-0000-0000C75A0000}"/>
    <cellStyle name="Input 3 5 22 2 5" xfId="28928" xr:uid="{00000000-0005-0000-0000-0000C85A0000}"/>
    <cellStyle name="Input 3 5 22 2 6" xfId="28929" xr:uid="{00000000-0005-0000-0000-0000C95A0000}"/>
    <cellStyle name="Input 3 5 22 3" xfId="28930" xr:uid="{00000000-0005-0000-0000-0000CA5A0000}"/>
    <cellStyle name="Input 3 5 22 4" xfId="28931" xr:uid="{00000000-0005-0000-0000-0000CB5A0000}"/>
    <cellStyle name="Input 3 5 22 5" xfId="28932" xr:uid="{00000000-0005-0000-0000-0000CC5A0000}"/>
    <cellStyle name="Input 3 5 22 6" xfId="28933" xr:uid="{00000000-0005-0000-0000-0000CD5A0000}"/>
    <cellStyle name="Input 3 5 22 7" xfId="28934" xr:uid="{00000000-0005-0000-0000-0000CE5A0000}"/>
    <cellStyle name="Input 3 5 23" xfId="1753" xr:uid="{00000000-0005-0000-0000-0000CF5A0000}"/>
    <cellStyle name="Input 3 5 23 2" xfId="11800" xr:uid="{00000000-0005-0000-0000-0000D05A0000}"/>
    <cellStyle name="Input 3 5 23 2 2" xfId="28935" xr:uid="{00000000-0005-0000-0000-0000D15A0000}"/>
    <cellStyle name="Input 3 5 23 2 3" xfId="28936" xr:uid="{00000000-0005-0000-0000-0000D25A0000}"/>
    <cellStyle name="Input 3 5 23 2 4" xfId="28937" xr:uid="{00000000-0005-0000-0000-0000D35A0000}"/>
    <cellStyle name="Input 3 5 23 2 5" xfId="28938" xr:uid="{00000000-0005-0000-0000-0000D45A0000}"/>
    <cellStyle name="Input 3 5 23 2 6" xfId="28939" xr:uid="{00000000-0005-0000-0000-0000D55A0000}"/>
    <cellStyle name="Input 3 5 23 3" xfId="28940" xr:uid="{00000000-0005-0000-0000-0000D65A0000}"/>
    <cellStyle name="Input 3 5 23 4" xfId="28941" xr:uid="{00000000-0005-0000-0000-0000D75A0000}"/>
    <cellStyle name="Input 3 5 23 5" xfId="28942" xr:uid="{00000000-0005-0000-0000-0000D85A0000}"/>
    <cellStyle name="Input 3 5 23 6" xfId="28943" xr:uid="{00000000-0005-0000-0000-0000D95A0000}"/>
    <cellStyle name="Input 3 5 23 7" xfId="28944" xr:uid="{00000000-0005-0000-0000-0000DA5A0000}"/>
    <cellStyle name="Input 3 5 24" xfId="1754" xr:uid="{00000000-0005-0000-0000-0000DB5A0000}"/>
    <cellStyle name="Input 3 5 24 2" xfId="11884" xr:uid="{00000000-0005-0000-0000-0000DC5A0000}"/>
    <cellStyle name="Input 3 5 24 2 2" xfId="28945" xr:uid="{00000000-0005-0000-0000-0000DD5A0000}"/>
    <cellStyle name="Input 3 5 24 2 3" xfId="28946" xr:uid="{00000000-0005-0000-0000-0000DE5A0000}"/>
    <cellStyle name="Input 3 5 24 2 4" xfId="28947" xr:uid="{00000000-0005-0000-0000-0000DF5A0000}"/>
    <cellStyle name="Input 3 5 24 2 5" xfId="28948" xr:uid="{00000000-0005-0000-0000-0000E05A0000}"/>
    <cellStyle name="Input 3 5 24 2 6" xfId="28949" xr:uid="{00000000-0005-0000-0000-0000E15A0000}"/>
    <cellStyle name="Input 3 5 24 3" xfId="28950" xr:uid="{00000000-0005-0000-0000-0000E25A0000}"/>
    <cellStyle name="Input 3 5 24 4" xfId="28951" xr:uid="{00000000-0005-0000-0000-0000E35A0000}"/>
    <cellStyle name="Input 3 5 24 5" xfId="28952" xr:uid="{00000000-0005-0000-0000-0000E45A0000}"/>
    <cellStyle name="Input 3 5 24 6" xfId="28953" xr:uid="{00000000-0005-0000-0000-0000E55A0000}"/>
    <cellStyle name="Input 3 5 24 7" xfId="28954" xr:uid="{00000000-0005-0000-0000-0000E65A0000}"/>
    <cellStyle name="Input 3 5 25" xfId="1755" xr:uid="{00000000-0005-0000-0000-0000E75A0000}"/>
    <cellStyle name="Input 3 5 25 2" xfId="11968" xr:uid="{00000000-0005-0000-0000-0000E85A0000}"/>
    <cellStyle name="Input 3 5 25 2 2" xfId="28955" xr:uid="{00000000-0005-0000-0000-0000E95A0000}"/>
    <cellStyle name="Input 3 5 25 2 3" xfId="28956" xr:uid="{00000000-0005-0000-0000-0000EA5A0000}"/>
    <cellStyle name="Input 3 5 25 2 4" xfId="28957" xr:uid="{00000000-0005-0000-0000-0000EB5A0000}"/>
    <cellStyle name="Input 3 5 25 2 5" xfId="28958" xr:uid="{00000000-0005-0000-0000-0000EC5A0000}"/>
    <cellStyle name="Input 3 5 25 2 6" xfId="28959" xr:uid="{00000000-0005-0000-0000-0000ED5A0000}"/>
    <cellStyle name="Input 3 5 25 3" xfId="28960" xr:uid="{00000000-0005-0000-0000-0000EE5A0000}"/>
    <cellStyle name="Input 3 5 25 4" xfId="28961" xr:uid="{00000000-0005-0000-0000-0000EF5A0000}"/>
    <cellStyle name="Input 3 5 25 5" xfId="28962" xr:uid="{00000000-0005-0000-0000-0000F05A0000}"/>
    <cellStyle name="Input 3 5 25 6" xfId="28963" xr:uid="{00000000-0005-0000-0000-0000F15A0000}"/>
    <cellStyle name="Input 3 5 25 7" xfId="28964" xr:uid="{00000000-0005-0000-0000-0000F25A0000}"/>
    <cellStyle name="Input 3 5 26" xfId="1756" xr:uid="{00000000-0005-0000-0000-0000F35A0000}"/>
    <cellStyle name="Input 3 5 26 2" xfId="12051" xr:uid="{00000000-0005-0000-0000-0000F45A0000}"/>
    <cellStyle name="Input 3 5 26 2 2" xfId="28965" xr:uid="{00000000-0005-0000-0000-0000F55A0000}"/>
    <cellStyle name="Input 3 5 26 2 3" xfId="28966" xr:uid="{00000000-0005-0000-0000-0000F65A0000}"/>
    <cellStyle name="Input 3 5 26 2 4" xfId="28967" xr:uid="{00000000-0005-0000-0000-0000F75A0000}"/>
    <cellStyle name="Input 3 5 26 2 5" xfId="28968" xr:uid="{00000000-0005-0000-0000-0000F85A0000}"/>
    <cellStyle name="Input 3 5 26 2 6" xfId="28969" xr:uid="{00000000-0005-0000-0000-0000F95A0000}"/>
    <cellStyle name="Input 3 5 26 3" xfId="28970" xr:uid="{00000000-0005-0000-0000-0000FA5A0000}"/>
    <cellStyle name="Input 3 5 26 4" xfId="28971" xr:uid="{00000000-0005-0000-0000-0000FB5A0000}"/>
    <cellStyle name="Input 3 5 26 5" xfId="28972" xr:uid="{00000000-0005-0000-0000-0000FC5A0000}"/>
    <cellStyle name="Input 3 5 26 6" xfId="28973" xr:uid="{00000000-0005-0000-0000-0000FD5A0000}"/>
    <cellStyle name="Input 3 5 26 7" xfId="28974" xr:uid="{00000000-0005-0000-0000-0000FE5A0000}"/>
    <cellStyle name="Input 3 5 27" xfId="1757" xr:uid="{00000000-0005-0000-0000-0000FF5A0000}"/>
    <cellStyle name="Input 3 5 27 2" xfId="12134" xr:uid="{00000000-0005-0000-0000-0000005B0000}"/>
    <cellStyle name="Input 3 5 27 2 2" xfId="28975" xr:uid="{00000000-0005-0000-0000-0000015B0000}"/>
    <cellStyle name="Input 3 5 27 2 3" xfId="28976" xr:uid="{00000000-0005-0000-0000-0000025B0000}"/>
    <cellStyle name="Input 3 5 27 2 4" xfId="28977" xr:uid="{00000000-0005-0000-0000-0000035B0000}"/>
    <cellStyle name="Input 3 5 27 2 5" xfId="28978" xr:uid="{00000000-0005-0000-0000-0000045B0000}"/>
    <cellStyle name="Input 3 5 27 2 6" xfId="28979" xr:uid="{00000000-0005-0000-0000-0000055B0000}"/>
    <cellStyle name="Input 3 5 27 3" xfId="28980" xr:uid="{00000000-0005-0000-0000-0000065B0000}"/>
    <cellStyle name="Input 3 5 27 4" xfId="28981" xr:uid="{00000000-0005-0000-0000-0000075B0000}"/>
    <cellStyle name="Input 3 5 27 5" xfId="28982" xr:uid="{00000000-0005-0000-0000-0000085B0000}"/>
    <cellStyle name="Input 3 5 27 6" xfId="28983" xr:uid="{00000000-0005-0000-0000-0000095B0000}"/>
    <cellStyle name="Input 3 5 27 7" xfId="28984" xr:uid="{00000000-0005-0000-0000-00000A5B0000}"/>
    <cellStyle name="Input 3 5 28" xfId="1758" xr:uid="{00000000-0005-0000-0000-00000B5B0000}"/>
    <cellStyle name="Input 3 5 28 2" xfId="12213" xr:uid="{00000000-0005-0000-0000-00000C5B0000}"/>
    <cellStyle name="Input 3 5 28 2 2" xfId="28985" xr:uid="{00000000-0005-0000-0000-00000D5B0000}"/>
    <cellStyle name="Input 3 5 28 2 3" xfId="28986" xr:uid="{00000000-0005-0000-0000-00000E5B0000}"/>
    <cellStyle name="Input 3 5 28 2 4" xfId="28987" xr:uid="{00000000-0005-0000-0000-00000F5B0000}"/>
    <cellStyle name="Input 3 5 28 2 5" xfId="28988" xr:uid="{00000000-0005-0000-0000-0000105B0000}"/>
    <cellStyle name="Input 3 5 28 2 6" xfId="28989" xr:uid="{00000000-0005-0000-0000-0000115B0000}"/>
    <cellStyle name="Input 3 5 28 3" xfId="28990" xr:uid="{00000000-0005-0000-0000-0000125B0000}"/>
    <cellStyle name="Input 3 5 28 4" xfId="28991" xr:uid="{00000000-0005-0000-0000-0000135B0000}"/>
    <cellStyle name="Input 3 5 28 5" xfId="28992" xr:uid="{00000000-0005-0000-0000-0000145B0000}"/>
    <cellStyle name="Input 3 5 28 6" xfId="28993" xr:uid="{00000000-0005-0000-0000-0000155B0000}"/>
    <cellStyle name="Input 3 5 28 7" xfId="28994" xr:uid="{00000000-0005-0000-0000-0000165B0000}"/>
    <cellStyle name="Input 3 5 29" xfId="1759" xr:uid="{00000000-0005-0000-0000-0000175B0000}"/>
    <cellStyle name="Input 3 5 29 2" xfId="12292" xr:uid="{00000000-0005-0000-0000-0000185B0000}"/>
    <cellStyle name="Input 3 5 29 2 2" xfId="28995" xr:uid="{00000000-0005-0000-0000-0000195B0000}"/>
    <cellStyle name="Input 3 5 29 2 3" xfId="28996" xr:uid="{00000000-0005-0000-0000-00001A5B0000}"/>
    <cellStyle name="Input 3 5 29 2 4" xfId="28997" xr:uid="{00000000-0005-0000-0000-00001B5B0000}"/>
    <cellStyle name="Input 3 5 29 2 5" xfId="28998" xr:uid="{00000000-0005-0000-0000-00001C5B0000}"/>
    <cellStyle name="Input 3 5 29 2 6" xfId="28999" xr:uid="{00000000-0005-0000-0000-00001D5B0000}"/>
    <cellStyle name="Input 3 5 29 3" xfId="29000" xr:uid="{00000000-0005-0000-0000-00001E5B0000}"/>
    <cellStyle name="Input 3 5 29 4" xfId="29001" xr:uid="{00000000-0005-0000-0000-00001F5B0000}"/>
    <cellStyle name="Input 3 5 29 5" xfId="29002" xr:uid="{00000000-0005-0000-0000-0000205B0000}"/>
    <cellStyle name="Input 3 5 29 6" xfId="29003" xr:uid="{00000000-0005-0000-0000-0000215B0000}"/>
    <cellStyle name="Input 3 5 29 7" xfId="29004" xr:uid="{00000000-0005-0000-0000-0000225B0000}"/>
    <cellStyle name="Input 3 5 3" xfId="1760" xr:uid="{00000000-0005-0000-0000-0000235B0000}"/>
    <cellStyle name="Input 3 5 3 2" xfId="10058" xr:uid="{00000000-0005-0000-0000-0000245B0000}"/>
    <cellStyle name="Input 3 5 3 2 2" xfId="29005" xr:uid="{00000000-0005-0000-0000-0000255B0000}"/>
    <cellStyle name="Input 3 5 3 2 3" xfId="29006" xr:uid="{00000000-0005-0000-0000-0000265B0000}"/>
    <cellStyle name="Input 3 5 3 2 4" xfId="29007" xr:uid="{00000000-0005-0000-0000-0000275B0000}"/>
    <cellStyle name="Input 3 5 3 2 5" xfId="29008" xr:uid="{00000000-0005-0000-0000-0000285B0000}"/>
    <cellStyle name="Input 3 5 3 2 6" xfId="29009" xr:uid="{00000000-0005-0000-0000-0000295B0000}"/>
    <cellStyle name="Input 3 5 3 3" xfId="29010" xr:uid="{00000000-0005-0000-0000-00002A5B0000}"/>
    <cellStyle name="Input 3 5 3 4" xfId="29011" xr:uid="{00000000-0005-0000-0000-00002B5B0000}"/>
    <cellStyle name="Input 3 5 3 5" xfId="29012" xr:uid="{00000000-0005-0000-0000-00002C5B0000}"/>
    <cellStyle name="Input 3 5 3 6" xfId="29013" xr:uid="{00000000-0005-0000-0000-00002D5B0000}"/>
    <cellStyle name="Input 3 5 3 7" xfId="29014" xr:uid="{00000000-0005-0000-0000-00002E5B0000}"/>
    <cellStyle name="Input 3 5 30" xfId="1761" xr:uid="{00000000-0005-0000-0000-00002F5B0000}"/>
    <cellStyle name="Input 3 5 30 2" xfId="12371" xr:uid="{00000000-0005-0000-0000-0000305B0000}"/>
    <cellStyle name="Input 3 5 30 2 2" xfId="29015" xr:uid="{00000000-0005-0000-0000-0000315B0000}"/>
    <cellStyle name="Input 3 5 30 2 3" xfId="29016" xr:uid="{00000000-0005-0000-0000-0000325B0000}"/>
    <cellStyle name="Input 3 5 30 2 4" xfId="29017" xr:uid="{00000000-0005-0000-0000-0000335B0000}"/>
    <cellStyle name="Input 3 5 30 2 5" xfId="29018" xr:uid="{00000000-0005-0000-0000-0000345B0000}"/>
    <cellStyle name="Input 3 5 30 2 6" xfId="29019" xr:uid="{00000000-0005-0000-0000-0000355B0000}"/>
    <cellStyle name="Input 3 5 30 3" xfId="29020" xr:uid="{00000000-0005-0000-0000-0000365B0000}"/>
    <cellStyle name="Input 3 5 30 4" xfId="29021" xr:uid="{00000000-0005-0000-0000-0000375B0000}"/>
    <cellStyle name="Input 3 5 30 5" xfId="29022" xr:uid="{00000000-0005-0000-0000-0000385B0000}"/>
    <cellStyle name="Input 3 5 30 6" xfId="29023" xr:uid="{00000000-0005-0000-0000-0000395B0000}"/>
    <cellStyle name="Input 3 5 30 7" xfId="29024" xr:uid="{00000000-0005-0000-0000-00003A5B0000}"/>
    <cellStyle name="Input 3 5 31" xfId="1762" xr:uid="{00000000-0005-0000-0000-00003B5B0000}"/>
    <cellStyle name="Input 3 5 31 2" xfId="12450" xr:uid="{00000000-0005-0000-0000-00003C5B0000}"/>
    <cellStyle name="Input 3 5 31 2 2" xfId="29025" xr:uid="{00000000-0005-0000-0000-00003D5B0000}"/>
    <cellStyle name="Input 3 5 31 2 3" xfId="29026" xr:uid="{00000000-0005-0000-0000-00003E5B0000}"/>
    <cellStyle name="Input 3 5 31 2 4" xfId="29027" xr:uid="{00000000-0005-0000-0000-00003F5B0000}"/>
    <cellStyle name="Input 3 5 31 2 5" xfId="29028" xr:uid="{00000000-0005-0000-0000-0000405B0000}"/>
    <cellStyle name="Input 3 5 31 2 6" xfId="29029" xr:uid="{00000000-0005-0000-0000-0000415B0000}"/>
    <cellStyle name="Input 3 5 31 3" xfId="29030" xr:uid="{00000000-0005-0000-0000-0000425B0000}"/>
    <cellStyle name="Input 3 5 31 4" xfId="29031" xr:uid="{00000000-0005-0000-0000-0000435B0000}"/>
    <cellStyle name="Input 3 5 31 5" xfId="29032" xr:uid="{00000000-0005-0000-0000-0000445B0000}"/>
    <cellStyle name="Input 3 5 31 6" xfId="29033" xr:uid="{00000000-0005-0000-0000-0000455B0000}"/>
    <cellStyle name="Input 3 5 31 7" xfId="29034" xr:uid="{00000000-0005-0000-0000-0000465B0000}"/>
    <cellStyle name="Input 3 5 32" xfId="1763" xr:uid="{00000000-0005-0000-0000-0000475B0000}"/>
    <cellStyle name="Input 3 5 32 2" xfId="12529" xr:uid="{00000000-0005-0000-0000-0000485B0000}"/>
    <cellStyle name="Input 3 5 32 2 2" xfId="29035" xr:uid="{00000000-0005-0000-0000-0000495B0000}"/>
    <cellStyle name="Input 3 5 32 2 3" xfId="29036" xr:uid="{00000000-0005-0000-0000-00004A5B0000}"/>
    <cellStyle name="Input 3 5 32 2 4" xfId="29037" xr:uid="{00000000-0005-0000-0000-00004B5B0000}"/>
    <cellStyle name="Input 3 5 32 2 5" xfId="29038" xr:uid="{00000000-0005-0000-0000-00004C5B0000}"/>
    <cellStyle name="Input 3 5 32 2 6" xfId="29039" xr:uid="{00000000-0005-0000-0000-00004D5B0000}"/>
    <cellStyle name="Input 3 5 32 3" xfId="29040" xr:uid="{00000000-0005-0000-0000-00004E5B0000}"/>
    <cellStyle name="Input 3 5 32 4" xfId="29041" xr:uid="{00000000-0005-0000-0000-00004F5B0000}"/>
    <cellStyle name="Input 3 5 32 5" xfId="29042" xr:uid="{00000000-0005-0000-0000-0000505B0000}"/>
    <cellStyle name="Input 3 5 32 6" xfId="29043" xr:uid="{00000000-0005-0000-0000-0000515B0000}"/>
    <cellStyle name="Input 3 5 32 7" xfId="29044" xr:uid="{00000000-0005-0000-0000-0000525B0000}"/>
    <cellStyle name="Input 3 5 33" xfId="1764" xr:uid="{00000000-0005-0000-0000-0000535B0000}"/>
    <cellStyle name="Input 3 5 33 2" xfId="12608" xr:uid="{00000000-0005-0000-0000-0000545B0000}"/>
    <cellStyle name="Input 3 5 33 2 2" xfId="29045" xr:uid="{00000000-0005-0000-0000-0000555B0000}"/>
    <cellStyle name="Input 3 5 33 2 3" xfId="29046" xr:uid="{00000000-0005-0000-0000-0000565B0000}"/>
    <cellStyle name="Input 3 5 33 2 4" xfId="29047" xr:uid="{00000000-0005-0000-0000-0000575B0000}"/>
    <cellStyle name="Input 3 5 33 2 5" xfId="29048" xr:uid="{00000000-0005-0000-0000-0000585B0000}"/>
    <cellStyle name="Input 3 5 33 2 6" xfId="29049" xr:uid="{00000000-0005-0000-0000-0000595B0000}"/>
    <cellStyle name="Input 3 5 33 3" xfId="29050" xr:uid="{00000000-0005-0000-0000-00005A5B0000}"/>
    <cellStyle name="Input 3 5 33 4" xfId="29051" xr:uid="{00000000-0005-0000-0000-00005B5B0000}"/>
    <cellStyle name="Input 3 5 33 5" xfId="29052" xr:uid="{00000000-0005-0000-0000-00005C5B0000}"/>
    <cellStyle name="Input 3 5 33 6" xfId="29053" xr:uid="{00000000-0005-0000-0000-00005D5B0000}"/>
    <cellStyle name="Input 3 5 33 7" xfId="29054" xr:uid="{00000000-0005-0000-0000-00005E5B0000}"/>
    <cellStyle name="Input 3 5 34" xfId="1765" xr:uid="{00000000-0005-0000-0000-00005F5B0000}"/>
    <cellStyle name="Input 3 5 34 2" xfId="12692" xr:uid="{00000000-0005-0000-0000-0000605B0000}"/>
    <cellStyle name="Input 3 5 34 2 2" xfId="29055" xr:uid="{00000000-0005-0000-0000-0000615B0000}"/>
    <cellStyle name="Input 3 5 34 2 3" xfId="29056" xr:uid="{00000000-0005-0000-0000-0000625B0000}"/>
    <cellStyle name="Input 3 5 34 2 4" xfId="29057" xr:uid="{00000000-0005-0000-0000-0000635B0000}"/>
    <cellStyle name="Input 3 5 34 2 5" xfId="29058" xr:uid="{00000000-0005-0000-0000-0000645B0000}"/>
    <cellStyle name="Input 3 5 34 2 6" xfId="29059" xr:uid="{00000000-0005-0000-0000-0000655B0000}"/>
    <cellStyle name="Input 3 5 34 3" xfId="29060" xr:uid="{00000000-0005-0000-0000-0000665B0000}"/>
    <cellStyle name="Input 3 5 34 4" xfId="29061" xr:uid="{00000000-0005-0000-0000-0000675B0000}"/>
    <cellStyle name="Input 3 5 34 5" xfId="29062" xr:uid="{00000000-0005-0000-0000-0000685B0000}"/>
    <cellStyle name="Input 3 5 34 6" xfId="29063" xr:uid="{00000000-0005-0000-0000-0000695B0000}"/>
    <cellStyle name="Input 3 5 35" xfId="9756" xr:uid="{00000000-0005-0000-0000-00006A5B0000}"/>
    <cellStyle name="Input 3 5 35 2" xfId="29064" xr:uid="{00000000-0005-0000-0000-00006B5B0000}"/>
    <cellStyle name="Input 3 5 35 3" xfId="29065" xr:uid="{00000000-0005-0000-0000-00006C5B0000}"/>
    <cellStyle name="Input 3 5 35 4" xfId="29066" xr:uid="{00000000-0005-0000-0000-00006D5B0000}"/>
    <cellStyle name="Input 3 5 35 5" xfId="29067" xr:uid="{00000000-0005-0000-0000-00006E5B0000}"/>
    <cellStyle name="Input 3 5 35 6" xfId="29068" xr:uid="{00000000-0005-0000-0000-00006F5B0000}"/>
    <cellStyle name="Input 3 5 36" xfId="29069" xr:uid="{00000000-0005-0000-0000-0000705B0000}"/>
    <cellStyle name="Input 3 5 37" xfId="29070" xr:uid="{00000000-0005-0000-0000-0000715B0000}"/>
    <cellStyle name="Input 3 5 38" xfId="29071" xr:uid="{00000000-0005-0000-0000-0000725B0000}"/>
    <cellStyle name="Input 3 5 39" xfId="29072" xr:uid="{00000000-0005-0000-0000-0000735B0000}"/>
    <cellStyle name="Input 3 5 4" xfId="1766" xr:uid="{00000000-0005-0000-0000-0000745B0000}"/>
    <cellStyle name="Input 3 5 4 2" xfId="10149" xr:uid="{00000000-0005-0000-0000-0000755B0000}"/>
    <cellStyle name="Input 3 5 4 2 2" xfId="29073" xr:uid="{00000000-0005-0000-0000-0000765B0000}"/>
    <cellStyle name="Input 3 5 4 2 3" xfId="29074" xr:uid="{00000000-0005-0000-0000-0000775B0000}"/>
    <cellStyle name="Input 3 5 4 2 4" xfId="29075" xr:uid="{00000000-0005-0000-0000-0000785B0000}"/>
    <cellStyle name="Input 3 5 4 2 5" xfId="29076" xr:uid="{00000000-0005-0000-0000-0000795B0000}"/>
    <cellStyle name="Input 3 5 4 2 6" xfId="29077" xr:uid="{00000000-0005-0000-0000-00007A5B0000}"/>
    <cellStyle name="Input 3 5 4 3" xfId="29078" xr:uid="{00000000-0005-0000-0000-00007B5B0000}"/>
    <cellStyle name="Input 3 5 4 4" xfId="29079" xr:uid="{00000000-0005-0000-0000-00007C5B0000}"/>
    <cellStyle name="Input 3 5 4 5" xfId="29080" xr:uid="{00000000-0005-0000-0000-00007D5B0000}"/>
    <cellStyle name="Input 3 5 4 6" xfId="29081" xr:uid="{00000000-0005-0000-0000-00007E5B0000}"/>
    <cellStyle name="Input 3 5 4 7" xfId="29082" xr:uid="{00000000-0005-0000-0000-00007F5B0000}"/>
    <cellStyle name="Input 3 5 5" xfId="1767" xr:uid="{00000000-0005-0000-0000-0000805B0000}"/>
    <cellStyle name="Input 3 5 5 2" xfId="10237" xr:uid="{00000000-0005-0000-0000-0000815B0000}"/>
    <cellStyle name="Input 3 5 5 2 2" xfId="29083" xr:uid="{00000000-0005-0000-0000-0000825B0000}"/>
    <cellStyle name="Input 3 5 5 2 3" xfId="29084" xr:uid="{00000000-0005-0000-0000-0000835B0000}"/>
    <cellStyle name="Input 3 5 5 2 4" xfId="29085" xr:uid="{00000000-0005-0000-0000-0000845B0000}"/>
    <cellStyle name="Input 3 5 5 2 5" xfId="29086" xr:uid="{00000000-0005-0000-0000-0000855B0000}"/>
    <cellStyle name="Input 3 5 5 2 6" xfId="29087" xr:uid="{00000000-0005-0000-0000-0000865B0000}"/>
    <cellStyle name="Input 3 5 5 3" xfId="29088" xr:uid="{00000000-0005-0000-0000-0000875B0000}"/>
    <cellStyle name="Input 3 5 5 4" xfId="29089" xr:uid="{00000000-0005-0000-0000-0000885B0000}"/>
    <cellStyle name="Input 3 5 5 5" xfId="29090" xr:uid="{00000000-0005-0000-0000-0000895B0000}"/>
    <cellStyle name="Input 3 5 5 6" xfId="29091" xr:uid="{00000000-0005-0000-0000-00008A5B0000}"/>
    <cellStyle name="Input 3 5 5 7" xfId="29092" xr:uid="{00000000-0005-0000-0000-00008B5B0000}"/>
    <cellStyle name="Input 3 5 6" xfId="1768" xr:uid="{00000000-0005-0000-0000-00008C5B0000}"/>
    <cellStyle name="Input 3 5 6 2" xfId="10322" xr:uid="{00000000-0005-0000-0000-00008D5B0000}"/>
    <cellStyle name="Input 3 5 6 2 2" xfId="29093" xr:uid="{00000000-0005-0000-0000-00008E5B0000}"/>
    <cellStyle name="Input 3 5 6 2 3" xfId="29094" xr:uid="{00000000-0005-0000-0000-00008F5B0000}"/>
    <cellStyle name="Input 3 5 6 2 4" xfId="29095" xr:uid="{00000000-0005-0000-0000-0000905B0000}"/>
    <cellStyle name="Input 3 5 6 2 5" xfId="29096" xr:uid="{00000000-0005-0000-0000-0000915B0000}"/>
    <cellStyle name="Input 3 5 6 2 6" xfId="29097" xr:uid="{00000000-0005-0000-0000-0000925B0000}"/>
    <cellStyle name="Input 3 5 6 3" xfId="29098" xr:uid="{00000000-0005-0000-0000-0000935B0000}"/>
    <cellStyle name="Input 3 5 6 4" xfId="29099" xr:uid="{00000000-0005-0000-0000-0000945B0000}"/>
    <cellStyle name="Input 3 5 6 5" xfId="29100" xr:uid="{00000000-0005-0000-0000-0000955B0000}"/>
    <cellStyle name="Input 3 5 6 6" xfId="29101" xr:uid="{00000000-0005-0000-0000-0000965B0000}"/>
    <cellStyle name="Input 3 5 6 7" xfId="29102" xr:uid="{00000000-0005-0000-0000-0000975B0000}"/>
    <cellStyle name="Input 3 5 7" xfId="1769" xr:uid="{00000000-0005-0000-0000-0000985B0000}"/>
    <cellStyle name="Input 3 5 7 2" xfId="10409" xr:uid="{00000000-0005-0000-0000-0000995B0000}"/>
    <cellStyle name="Input 3 5 7 2 2" xfId="29103" xr:uid="{00000000-0005-0000-0000-00009A5B0000}"/>
    <cellStyle name="Input 3 5 7 2 3" xfId="29104" xr:uid="{00000000-0005-0000-0000-00009B5B0000}"/>
    <cellStyle name="Input 3 5 7 2 4" xfId="29105" xr:uid="{00000000-0005-0000-0000-00009C5B0000}"/>
    <cellStyle name="Input 3 5 7 2 5" xfId="29106" xr:uid="{00000000-0005-0000-0000-00009D5B0000}"/>
    <cellStyle name="Input 3 5 7 2 6" xfId="29107" xr:uid="{00000000-0005-0000-0000-00009E5B0000}"/>
    <cellStyle name="Input 3 5 7 3" xfId="29108" xr:uid="{00000000-0005-0000-0000-00009F5B0000}"/>
    <cellStyle name="Input 3 5 7 4" xfId="29109" xr:uid="{00000000-0005-0000-0000-0000A05B0000}"/>
    <cellStyle name="Input 3 5 7 5" xfId="29110" xr:uid="{00000000-0005-0000-0000-0000A15B0000}"/>
    <cellStyle name="Input 3 5 7 6" xfId="29111" xr:uid="{00000000-0005-0000-0000-0000A25B0000}"/>
    <cellStyle name="Input 3 5 7 7" xfId="29112" xr:uid="{00000000-0005-0000-0000-0000A35B0000}"/>
    <cellStyle name="Input 3 5 8" xfId="1770" xr:uid="{00000000-0005-0000-0000-0000A45B0000}"/>
    <cellStyle name="Input 3 5 8 2" xfId="10498" xr:uid="{00000000-0005-0000-0000-0000A55B0000}"/>
    <cellStyle name="Input 3 5 8 2 2" xfId="29113" xr:uid="{00000000-0005-0000-0000-0000A65B0000}"/>
    <cellStyle name="Input 3 5 8 2 3" xfId="29114" xr:uid="{00000000-0005-0000-0000-0000A75B0000}"/>
    <cellStyle name="Input 3 5 8 2 4" xfId="29115" xr:uid="{00000000-0005-0000-0000-0000A85B0000}"/>
    <cellStyle name="Input 3 5 8 2 5" xfId="29116" xr:uid="{00000000-0005-0000-0000-0000A95B0000}"/>
    <cellStyle name="Input 3 5 8 2 6" xfId="29117" xr:uid="{00000000-0005-0000-0000-0000AA5B0000}"/>
    <cellStyle name="Input 3 5 8 3" xfId="29118" xr:uid="{00000000-0005-0000-0000-0000AB5B0000}"/>
    <cellStyle name="Input 3 5 8 4" xfId="29119" xr:uid="{00000000-0005-0000-0000-0000AC5B0000}"/>
    <cellStyle name="Input 3 5 8 5" xfId="29120" xr:uid="{00000000-0005-0000-0000-0000AD5B0000}"/>
    <cellStyle name="Input 3 5 8 6" xfId="29121" xr:uid="{00000000-0005-0000-0000-0000AE5B0000}"/>
    <cellStyle name="Input 3 5 8 7" xfId="29122" xr:uid="{00000000-0005-0000-0000-0000AF5B0000}"/>
    <cellStyle name="Input 3 5 9" xfId="1771" xr:uid="{00000000-0005-0000-0000-0000B05B0000}"/>
    <cellStyle name="Input 3 5 9 2" xfId="10580" xr:uid="{00000000-0005-0000-0000-0000B15B0000}"/>
    <cellStyle name="Input 3 5 9 2 2" xfId="29123" xr:uid="{00000000-0005-0000-0000-0000B25B0000}"/>
    <cellStyle name="Input 3 5 9 2 3" xfId="29124" xr:uid="{00000000-0005-0000-0000-0000B35B0000}"/>
    <cellStyle name="Input 3 5 9 2 4" xfId="29125" xr:uid="{00000000-0005-0000-0000-0000B45B0000}"/>
    <cellStyle name="Input 3 5 9 2 5" xfId="29126" xr:uid="{00000000-0005-0000-0000-0000B55B0000}"/>
    <cellStyle name="Input 3 5 9 2 6" xfId="29127" xr:uid="{00000000-0005-0000-0000-0000B65B0000}"/>
    <cellStyle name="Input 3 5 9 3" xfId="29128" xr:uid="{00000000-0005-0000-0000-0000B75B0000}"/>
    <cellStyle name="Input 3 5 9 4" xfId="29129" xr:uid="{00000000-0005-0000-0000-0000B85B0000}"/>
    <cellStyle name="Input 3 5 9 5" xfId="29130" xr:uid="{00000000-0005-0000-0000-0000B95B0000}"/>
    <cellStyle name="Input 3 5 9 6" xfId="29131" xr:uid="{00000000-0005-0000-0000-0000BA5B0000}"/>
    <cellStyle name="Input 3 5 9 7" xfId="29132" xr:uid="{00000000-0005-0000-0000-0000BB5B0000}"/>
    <cellStyle name="Input 3 6" xfId="1772" xr:uid="{00000000-0005-0000-0000-0000BC5B0000}"/>
    <cellStyle name="Input 3 6 2" xfId="9937" xr:uid="{00000000-0005-0000-0000-0000BD5B0000}"/>
    <cellStyle name="Input 3 6 2 2" xfId="29133" xr:uid="{00000000-0005-0000-0000-0000BE5B0000}"/>
    <cellStyle name="Input 3 6 2 3" xfId="29134" xr:uid="{00000000-0005-0000-0000-0000BF5B0000}"/>
    <cellStyle name="Input 3 6 2 4" xfId="29135" xr:uid="{00000000-0005-0000-0000-0000C05B0000}"/>
    <cellStyle name="Input 3 6 2 5" xfId="29136" xr:uid="{00000000-0005-0000-0000-0000C15B0000}"/>
    <cellStyle name="Input 3 6 2 6" xfId="29137" xr:uid="{00000000-0005-0000-0000-0000C25B0000}"/>
    <cellStyle name="Input 3 6 3" xfId="29138" xr:uid="{00000000-0005-0000-0000-0000C35B0000}"/>
    <cellStyle name="Input 3 6 4" xfId="29139" xr:uid="{00000000-0005-0000-0000-0000C45B0000}"/>
    <cellStyle name="Input 3 6 5" xfId="29140" xr:uid="{00000000-0005-0000-0000-0000C55B0000}"/>
    <cellStyle name="Input 3 6 6" xfId="29141" xr:uid="{00000000-0005-0000-0000-0000C65B0000}"/>
    <cellStyle name="Input 3 6 7" xfId="29142" xr:uid="{00000000-0005-0000-0000-0000C75B0000}"/>
    <cellStyle name="Input 3 7" xfId="1773" xr:uid="{00000000-0005-0000-0000-0000C85B0000}"/>
    <cellStyle name="Input 3 7 2" xfId="9864" xr:uid="{00000000-0005-0000-0000-0000C95B0000}"/>
    <cellStyle name="Input 3 7 2 2" xfId="29143" xr:uid="{00000000-0005-0000-0000-0000CA5B0000}"/>
    <cellStyle name="Input 3 7 2 3" xfId="29144" xr:uid="{00000000-0005-0000-0000-0000CB5B0000}"/>
    <cellStyle name="Input 3 7 2 4" xfId="29145" xr:uid="{00000000-0005-0000-0000-0000CC5B0000}"/>
    <cellStyle name="Input 3 7 2 5" xfId="29146" xr:uid="{00000000-0005-0000-0000-0000CD5B0000}"/>
    <cellStyle name="Input 3 7 2 6" xfId="29147" xr:uid="{00000000-0005-0000-0000-0000CE5B0000}"/>
    <cellStyle name="Input 3 7 3" xfId="29148" xr:uid="{00000000-0005-0000-0000-0000CF5B0000}"/>
    <cellStyle name="Input 3 7 4" xfId="29149" xr:uid="{00000000-0005-0000-0000-0000D05B0000}"/>
    <cellStyle name="Input 3 7 5" xfId="29150" xr:uid="{00000000-0005-0000-0000-0000D15B0000}"/>
    <cellStyle name="Input 3 7 6" xfId="29151" xr:uid="{00000000-0005-0000-0000-0000D25B0000}"/>
    <cellStyle name="Input 3 7 7" xfId="29152" xr:uid="{00000000-0005-0000-0000-0000D35B0000}"/>
    <cellStyle name="Input 3 8" xfId="1774" xr:uid="{00000000-0005-0000-0000-0000D45B0000}"/>
    <cellStyle name="Input 3 8 2" xfId="9916" xr:uid="{00000000-0005-0000-0000-0000D55B0000}"/>
    <cellStyle name="Input 3 8 2 2" xfId="29153" xr:uid="{00000000-0005-0000-0000-0000D65B0000}"/>
    <cellStyle name="Input 3 8 2 3" xfId="29154" xr:uid="{00000000-0005-0000-0000-0000D75B0000}"/>
    <cellStyle name="Input 3 8 2 4" xfId="29155" xr:uid="{00000000-0005-0000-0000-0000D85B0000}"/>
    <cellStyle name="Input 3 8 2 5" xfId="29156" xr:uid="{00000000-0005-0000-0000-0000D95B0000}"/>
    <cellStyle name="Input 3 8 2 6" xfId="29157" xr:uid="{00000000-0005-0000-0000-0000DA5B0000}"/>
    <cellStyle name="Input 3 8 3" xfId="29158" xr:uid="{00000000-0005-0000-0000-0000DB5B0000}"/>
    <cellStyle name="Input 3 8 4" xfId="29159" xr:uid="{00000000-0005-0000-0000-0000DC5B0000}"/>
    <cellStyle name="Input 3 8 5" xfId="29160" xr:uid="{00000000-0005-0000-0000-0000DD5B0000}"/>
    <cellStyle name="Input 3 8 6" xfId="29161" xr:uid="{00000000-0005-0000-0000-0000DE5B0000}"/>
    <cellStyle name="Input 3 8 7" xfId="29162" xr:uid="{00000000-0005-0000-0000-0000DF5B0000}"/>
    <cellStyle name="Input 3 9" xfId="1775" xr:uid="{00000000-0005-0000-0000-0000E05B0000}"/>
    <cellStyle name="Input 3 9 2" xfId="9940" xr:uid="{00000000-0005-0000-0000-0000E15B0000}"/>
    <cellStyle name="Input 3 9 2 2" xfId="29163" xr:uid="{00000000-0005-0000-0000-0000E25B0000}"/>
    <cellStyle name="Input 3 9 2 3" xfId="29164" xr:uid="{00000000-0005-0000-0000-0000E35B0000}"/>
    <cellStyle name="Input 3 9 2 4" xfId="29165" xr:uid="{00000000-0005-0000-0000-0000E45B0000}"/>
    <cellStyle name="Input 3 9 2 5" xfId="29166" xr:uid="{00000000-0005-0000-0000-0000E55B0000}"/>
    <cellStyle name="Input 3 9 2 6" xfId="29167" xr:uid="{00000000-0005-0000-0000-0000E65B0000}"/>
    <cellStyle name="Input 3 9 3" xfId="29168" xr:uid="{00000000-0005-0000-0000-0000E75B0000}"/>
    <cellStyle name="Input 3 9 4" xfId="29169" xr:uid="{00000000-0005-0000-0000-0000E85B0000}"/>
    <cellStyle name="Input 3 9 5" xfId="29170" xr:uid="{00000000-0005-0000-0000-0000E95B0000}"/>
    <cellStyle name="Input 3 9 6" xfId="29171" xr:uid="{00000000-0005-0000-0000-0000EA5B0000}"/>
    <cellStyle name="Input 3 9 7" xfId="29172" xr:uid="{00000000-0005-0000-0000-0000EB5B0000}"/>
    <cellStyle name="Input 30" xfId="44352" xr:uid="{00000000-0005-0000-0000-0000EC5B0000}"/>
    <cellStyle name="Input 31" xfId="44353" xr:uid="{00000000-0005-0000-0000-0000ED5B0000}"/>
    <cellStyle name="Input 32" xfId="44354" xr:uid="{00000000-0005-0000-0000-0000EE5B0000}"/>
    <cellStyle name="Input 33" xfId="44355" xr:uid="{00000000-0005-0000-0000-0000EF5B0000}"/>
    <cellStyle name="Input 34" xfId="44356" xr:uid="{00000000-0005-0000-0000-0000F05B0000}"/>
    <cellStyle name="Input 35" xfId="44357" xr:uid="{00000000-0005-0000-0000-0000F15B0000}"/>
    <cellStyle name="Input 36" xfId="44358" xr:uid="{00000000-0005-0000-0000-0000F25B0000}"/>
    <cellStyle name="Input 37" xfId="44359" xr:uid="{00000000-0005-0000-0000-0000F35B0000}"/>
    <cellStyle name="Input 38" xfId="44360" xr:uid="{00000000-0005-0000-0000-0000F45B0000}"/>
    <cellStyle name="Input 39" xfId="44361" xr:uid="{00000000-0005-0000-0000-0000F55B0000}"/>
    <cellStyle name="Input 4" xfId="1776" xr:uid="{00000000-0005-0000-0000-0000F65B0000}"/>
    <cellStyle name="Input 4 10" xfId="1777" xr:uid="{00000000-0005-0000-0000-0000F75B0000}"/>
    <cellStyle name="Input 4 10 2" xfId="9838" xr:uid="{00000000-0005-0000-0000-0000F85B0000}"/>
    <cellStyle name="Input 4 10 2 2" xfId="29173" xr:uid="{00000000-0005-0000-0000-0000F95B0000}"/>
    <cellStyle name="Input 4 10 2 3" xfId="29174" xr:uid="{00000000-0005-0000-0000-0000FA5B0000}"/>
    <cellStyle name="Input 4 10 2 4" xfId="29175" xr:uid="{00000000-0005-0000-0000-0000FB5B0000}"/>
    <cellStyle name="Input 4 10 2 5" xfId="29176" xr:uid="{00000000-0005-0000-0000-0000FC5B0000}"/>
    <cellStyle name="Input 4 10 2 6" xfId="29177" xr:uid="{00000000-0005-0000-0000-0000FD5B0000}"/>
    <cellStyle name="Input 4 10 3" xfId="29178" xr:uid="{00000000-0005-0000-0000-0000FE5B0000}"/>
    <cellStyle name="Input 4 10 4" xfId="29179" xr:uid="{00000000-0005-0000-0000-0000FF5B0000}"/>
    <cellStyle name="Input 4 10 5" xfId="29180" xr:uid="{00000000-0005-0000-0000-0000005C0000}"/>
    <cellStyle name="Input 4 10 6" xfId="29181" xr:uid="{00000000-0005-0000-0000-0000015C0000}"/>
    <cellStyle name="Input 4 10 7" xfId="29182" xr:uid="{00000000-0005-0000-0000-0000025C0000}"/>
    <cellStyle name="Input 4 11" xfId="1778" xr:uid="{00000000-0005-0000-0000-0000035C0000}"/>
    <cellStyle name="Input 4 11 2" xfId="9945" xr:uid="{00000000-0005-0000-0000-0000045C0000}"/>
    <cellStyle name="Input 4 11 2 2" xfId="29183" xr:uid="{00000000-0005-0000-0000-0000055C0000}"/>
    <cellStyle name="Input 4 11 2 3" xfId="29184" xr:uid="{00000000-0005-0000-0000-0000065C0000}"/>
    <cellStyle name="Input 4 11 2 4" xfId="29185" xr:uid="{00000000-0005-0000-0000-0000075C0000}"/>
    <cellStyle name="Input 4 11 2 5" xfId="29186" xr:uid="{00000000-0005-0000-0000-0000085C0000}"/>
    <cellStyle name="Input 4 11 2 6" xfId="29187" xr:uid="{00000000-0005-0000-0000-0000095C0000}"/>
    <cellStyle name="Input 4 11 3" xfId="29188" xr:uid="{00000000-0005-0000-0000-00000A5C0000}"/>
    <cellStyle name="Input 4 11 4" xfId="29189" xr:uid="{00000000-0005-0000-0000-00000B5C0000}"/>
    <cellStyle name="Input 4 11 5" xfId="29190" xr:uid="{00000000-0005-0000-0000-00000C5C0000}"/>
    <cellStyle name="Input 4 11 6" xfId="29191" xr:uid="{00000000-0005-0000-0000-00000D5C0000}"/>
    <cellStyle name="Input 4 11 7" xfId="29192" xr:uid="{00000000-0005-0000-0000-00000E5C0000}"/>
    <cellStyle name="Input 4 12" xfId="1779" xr:uid="{00000000-0005-0000-0000-00000F5C0000}"/>
    <cellStyle name="Input 4 12 2" xfId="9884" xr:uid="{00000000-0005-0000-0000-0000105C0000}"/>
    <cellStyle name="Input 4 12 2 2" xfId="29193" xr:uid="{00000000-0005-0000-0000-0000115C0000}"/>
    <cellStyle name="Input 4 12 2 3" xfId="29194" xr:uid="{00000000-0005-0000-0000-0000125C0000}"/>
    <cellStyle name="Input 4 12 2 4" xfId="29195" xr:uid="{00000000-0005-0000-0000-0000135C0000}"/>
    <cellStyle name="Input 4 12 2 5" xfId="29196" xr:uid="{00000000-0005-0000-0000-0000145C0000}"/>
    <cellStyle name="Input 4 12 2 6" xfId="29197" xr:uid="{00000000-0005-0000-0000-0000155C0000}"/>
    <cellStyle name="Input 4 12 3" xfId="29198" xr:uid="{00000000-0005-0000-0000-0000165C0000}"/>
    <cellStyle name="Input 4 12 4" xfId="29199" xr:uid="{00000000-0005-0000-0000-0000175C0000}"/>
    <cellStyle name="Input 4 12 5" xfId="29200" xr:uid="{00000000-0005-0000-0000-0000185C0000}"/>
    <cellStyle name="Input 4 12 6" xfId="29201" xr:uid="{00000000-0005-0000-0000-0000195C0000}"/>
    <cellStyle name="Input 4 12 7" xfId="29202" xr:uid="{00000000-0005-0000-0000-00001A5C0000}"/>
    <cellStyle name="Input 4 13" xfId="1780" xr:uid="{00000000-0005-0000-0000-00001B5C0000}"/>
    <cellStyle name="Input 4 13 2" xfId="9725" xr:uid="{00000000-0005-0000-0000-00001C5C0000}"/>
    <cellStyle name="Input 4 13 2 2" xfId="29203" xr:uid="{00000000-0005-0000-0000-00001D5C0000}"/>
    <cellStyle name="Input 4 13 2 3" xfId="29204" xr:uid="{00000000-0005-0000-0000-00001E5C0000}"/>
    <cellStyle name="Input 4 13 2 4" xfId="29205" xr:uid="{00000000-0005-0000-0000-00001F5C0000}"/>
    <cellStyle name="Input 4 13 2 5" xfId="29206" xr:uid="{00000000-0005-0000-0000-0000205C0000}"/>
    <cellStyle name="Input 4 13 2 6" xfId="29207" xr:uid="{00000000-0005-0000-0000-0000215C0000}"/>
    <cellStyle name="Input 4 13 3" xfId="29208" xr:uid="{00000000-0005-0000-0000-0000225C0000}"/>
    <cellStyle name="Input 4 13 4" xfId="29209" xr:uid="{00000000-0005-0000-0000-0000235C0000}"/>
    <cellStyle name="Input 4 13 5" xfId="29210" xr:uid="{00000000-0005-0000-0000-0000245C0000}"/>
    <cellStyle name="Input 4 13 6" xfId="29211" xr:uid="{00000000-0005-0000-0000-0000255C0000}"/>
    <cellStyle name="Input 4 13 7" xfId="29212" xr:uid="{00000000-0005-0000-0000-0000265C0000}"/>
    <cellStyle name="Input 4 14" xfId="1781" xr:uid="{00000000-0005-0000-0000-0000275C0000}"/>
    <cellStyle name="Input 4 14 2" xfId="9835" xr:uid="{00000000-0005-0000-0000-0000285C0000}"/>
    <cellStyle name="Input 4 14 2 2" xfId="29213" xr:uid="{00000000-0005-0000-0000-0000295C0000}"/>
    <cellStyle name="Input 4 14 2 3" xfId="29214" xr:uid="{00000000-0005-0000-0000-00002A5C0000}"/>
    <cellStyle name="Input 4 14 2 4" xfId="29215" xr:uid="{00000000-0005-0000-0000-00002B5C0000}"/>
    <cellStyle name="Input 4 14 2 5" xfId="29216" xr:uid="{00000000-0005-0000-0000-00002C5C0000}"/>
    <cellStyle name="Input 4 14 2 6" xfId="29217" xr:uid="{00000000-0005-0000-0000-00002D5C0000}"/>
    <cellStyle name="Input 4 14 3" xfId="29218" xr:uid="{00000000-0005-0000-0000-00002E5C0000}"/>
    <cellStyle name="Input 4 14 4" xfId="29219" xr:uid="{00000000-0005-0000-0000-00002F5C0000}"/>
    <cellStyle name="Input 4 14 5" xfId="29220" xr:uid="{00000000-0005-0000-0000-0000305C0000}"/>
    <cellStyle name="Input 4 14 6" xfId="29221" xr:uid="{00000000-0005-0000-0000-0000315C0000}"/>
    <cellStyle name="Input 4 14 7" xfId="29222" xr:uid="{00000000-0005-0000-0000-0000325C0000}"/>
    <cellStyle name="Input 4 15" xfId="1782" xr:uid="{00000000-0005-0000-0000-0000335C0000}"/>
    <cellStyle name="Input 4 15 2" xfId="10404" xr:uid="{00000000-0005-0000-0000-0000345C0000}"/>
    <cellStyle name="Input 4 15 2 2" xfId="29223" xr:uid="{00000000-0005-0000-0000-0000355C0000}"/>
    <cellStyle name="Input 4 15 2 3" xfId="29224" xr:uid="{00000000-0005-0000-0000-0000365C0000}"/>
    <cellStyle name="Input 4 15 2 4" xfId="29225" xr:uid="{00000000-0005-0000-0000-0000375C0000}"/>
    <cellStyle name="Input 4 15 2 5" xfId="29226" xr:uid="{00000000-0005-0000-0000-0000385C0000}"/>
    <cellStyle name="Input 4 15 2 6" xfId="29227" xr:uid="{00000000-0005-0000-0000-0000395C0000}"/>
    <cellStyle name="Input 4 15 3" xfId="29228" xr:uid="{00000000-0005-0000-0000-00003A5C0000}"/>
    <cellStyle name="Input 4 15 4" xfId="29229" xr:uid="{00000000-0005-0000-0000-00003B5C0000}"/>
    <cellStyle name="Input 4 15 5" xfId="29230" xr:uid="{00000000-0005-0000-0000-00003C5C0000}"/>
    <cellStyle name="Input 4 15 6" xfId="29231" xr:uid="{00000000-0005-0000-0000-00003D5C0000}"/>
    <cellStyle name="Input 4 15 7" xfId="29232" xr:uid="{00000000-0005-0000-0000-00003E5C0000}"/>
    <cellStyle name="Input 4 16" xfId="1783" xr:uid="{00000000-0005-0000-0000-00003F5C0000}"/>
    <cellStyle name="Input 4 16 2" xfId="10227" xr:uid="{00000000-0005-0000-0000-0000405C0000}"/>
    <cellStyle name="Input 4 16 2 2" xfId="29233" xr:uid="{00000000-0005-0000-0000-0000415C0000}"/>
    <cellStyle name="Input 4 16 2 3" xfId="29234" xr:uid="{00000000-0005-0000-0000-0000425C0000}"/>
    <cellStyle name="Input 4 16 2 4" xfId="29235" xr:uid="{00000000-0005-0000-0000-0000435C0000}"/>
    <cellStyle name="Input 4 16 2 5" xfId="29236" xr:uid="{00000000-0005-0000-0000-0000445C0000}"/>
    <cellStyle name="Input 4 16 2 6" xfId="29237" xr:uid="{00000000-0005-0000-0000-0000455C0000}"/>
    <cellStyle name="Input 4 16 3" xfId="29238" xr:uid="{00000000-0005-0000-0000-0000465C0000}"/>
    <cellStyle name="Input 4 16 4" xfId="29239" xr:uid="{00000000-0005-0000-0000-0000475C0000}"/>
    <cellStyle name="Input 4 16 5" xfId="29240" xr:uid="{00000000-0005-0000-0000-0000485C0000}"/>
    <cellStyle name="Input 4 16 6" xfId="29241" xr:uid="{00000000-0005-0000-0000-0000495C0000}"/>
    <cellStyle name="Input 4 16 7" xfId="29242" xr:uid="{00000000-0005-0000-0000-00004A5C0000}"/>
    <cellStyle name="Input 4 17" xfId="1784" xr:uid="{00000000-0005-0000-0000-00004B5C0000}"/>
    <cellStyle name="Input 4 17 2" xfId="10145" xr:uid="{00000000-0005-0000-0000-00004C5C0000}"/>
    <cellStyle name="Input 4 17 2 2" xfId="29243" xr:uid="{00000000-0005-0000-0000-00004D5C0000}"/>
    <cellStyle name="Input 4 17 2 3" xfId="29244" xr:uid="{00000000-0005-0000-0000-00004E5C0000}"/>
    <cellStyle name="Input 4 17 2 4" xfId="29245" xr:uid="{00000000-0005-0000-0000-00004F5C0000}"/>
    <cellStyle name="Input 4 17 2 5" xfId="29246" xr:uid="{00000000-0005-0000-0000-0000505C0000}"/>
    <cellStyle name="Input 4 17 2 6" xfId="29247" xr:uid="{00000000-0005-0000-0000-0000515C0000}"/>
    <cellStyle name="Input 4 17 3" xfId="29248" xr:uid="{00000000-0005-0000-0000-0000525C0000}"/>
    <cellStyle name="Input 4 17 4" xfId="29249" xr:uid="{00000000-0005-0000-0000-0000535C0000}"/>
    <cellStyle name="Input 4 17 5" xfId="29250" xr:uid="{00000000-0005-0000-0000-0000545C0000}"/>
    <cellStyle name="Input 4 17 6" xfId="29251" xr:uid="{00000000-0005-0000-0000-0000555C0000}"/>
    <cellStyle name="Input 4 17 7" xfId="29252" xr:uid="{00000000-0005-0000-0000-0000565C0000}"/>
    <cellStyle name="Input 4 18" xfId="1785" xr:uid="{00000000-0005-0000-0000-0000575C0000}"/>
    <cellStyle name="Input 4 18 2" xfId="9709" xr:uid="{00000000-0005-0000-0000-0000585C0000}"/>
    <cellStyle name="Input 4 18 2 2" xfId="29253" xr:uid="{00000000-0005-0000-0000-0000595C0000}"/>
    <cellStyle name="Input 4 18 2 3" xfId="29254" xr:uid="{00000000-0005-0000-0000-00005A5C0000}"/>
    <cellStyle name="Input 4 18 2 4" xfId="29255" xr:uid="{00000000-0005-0000-0000-00005B5C0000}"/>
    <cellStyle name="Input 4 18 2 5" xfId="29256" xr:uid="{00000000-0005-0000-0000-00005C5C0000}"/>
    <cellStyle name="Input 4 18 2 6" xfId="29257" xr:uid="{00000000-0005-0000-0000-00005D5C0000}"/>
    <cellStyle name="Input 4 18 3" xfId="29258" xr:uid="{00000000-0005-0000-0000-00005E5C0000}"/>
    <cellStyle name="Input 4 18 4" xfId="29259" xr:uid="{00000000-0005-0000-0000-00005F5C0000}"/>
    <cellStyle name="Input 4 18 5" xfId="29260" xr:uid="{00000000-0005-0000-0000-0000605C0000}"/>
    <cellStyle name="Input 4 18 6" xfId="29261" xr:uid="{00000000-0005-0000-0000-0000615C0000}"/>
    <cellStyle name="Input 4 18 7" xfId="29262" xr:uid="{00000000-0005-0000-0000-0000625C0000}"/>
    <cellStyle name="Input 4 19" xfId="1786" xr:uid="{00000000-0005-0000-0000-0000635C0000}"/>
    <cellStyle name="Input 4 19 2" xfId="9845" xr:uid="{00000000-0005-0000-0000-0000645C0000}"/>
    <cellStyle name="Input 4 19 2 2" xfId="29263" xr:uid="{00000000-0005-0000-0000-0000655C0000}"/>
    <cellStyle name="Input 4 19 2 3" xfId="29264" xr:uid="{00000000-0005-0000-0000-0000665C0000}"/>
    <cellStyle name="Input 4 19 2 4" xfId="29265" xr:uid="{00000000-0005-0000-0000-0000675C0000}"/>
    <cellStyle name="Input 4 19 2 5" xfId="29266" xr:uid="{00000000-0005-0000-0000-0000685C0000}"/>
    <cellStyle name="Input 4 19 2 6" xfId="29267" xr:uid="{00000000-0005-0000-0000-0000695C0000}"/>
    <cellStyle name="Input 4 19 3" xfId="29268" xr:uid="{00000000-0005-0000-0000-00006A5C0000}"/>
    <cellStyle name="Input 4 19 4" xfId="29269" xr:uid="{00000000-0005-0000-0000-00006B5C0000}"/>
    <cellStyle name="Input 4 19 5" xfId="29270" xr:uid="{00000000-0005-0000-0000-00006C5C0000}"/>
    <cellStyle name="Input 4 19 6" xfId="29271" xr:uid="{00000000-0005-0000-0000-00006D5C0000}"/>
    <cellStyle name="Input 4 19 7" xfId="29272" xr:uid="{00000000-0005-0000-0000-00006E5C0000}"/>
    <cellStyle name="Input 4 2" xfId="1787" xr:uid="{00000000-0005-0000-0000-00006F5C0000}"/>
    <cellStyle name="Input 4 2 10" xfId="1788" xr:uid="{00000000-0005-0000-0000-0000705C0000}"/>
    <cellStyle name="Input 4 2 10 2" xfId="10621" xr:uid="{00000000-0005-0000-0000-0000715C0000}"/>
    <cellStyle name="Input 4 2 10 2 2" xfId="29273" xr:uid="{00000000-0005-0000-0000-0000725C0000}"/>
    <cellStyle name="Input 4 2 10 2 3" xfId="29274" xr:uid="{00000000-0005-0000-0000-0000735C0000}"/>
    <cellStyle name="Input 4 2 10 2 4" xfId="29275" xr:uid="{00000000-0005-0000-0000-0000745C0000}"/>
    <cellStyle name="Input 4 2 10 2 5" xfId="29276" xr:uid="{00000000-0005-0000-0000-0000755C0000}"/>
    <cellStyle name="Input 4 2 10 2 6" xfId="29277" xr:uid="{00000000-0005-0000-0000-0000765C0000}"/>
    <cellStyle name="Input 4 2 10 3" xfId="29278" xr:uid="{00000000-0005-0000-0000-0000775C0000}"/>
    <cellStyle name="Input 4 2 10 4" xfId="29279" xr:uid="{00000000-0005-0000-0000-0000785C0000}"/>
    <cellStyle name="Input 4 2 10 5" xfId="29280" xr:uid="{00000000-0005-0000-0000-0000795C0000}"/>
    <cellStyle name="Input 4 2 10 6" xfId="29281" xr:uid="{00000000-0005-0000-0000-00007A5C0000}"/>
    <cellStyle name="Input 4 2 10 7" xfId="29282" xr:uid="{00000000-0005-0000-0000-00007B5C0000}"/>
    <cellStyle name="Input 4 2 11" xfId="1789" xr:uid="{00000000-0005-0000-0000-00007C5C0000}"/>
    <cellStyle name="Input 4 2 11 2" xfId="10712" xr:uid="{00000000-0005-0000-0000-00007D5C0000}"/>
    <cellStyle name="Input 4 2 11 2 2" xfId="29283" xr:uid="{00000000-0005-0000-0000-00007E5C0000}"/>
    <cellStyle name="Input 4 2 11 2 3" xfId="29284" xr:uid="{00000000-0005-0000-0000-00007F5C0000}"/>
    <cellStyle name="Input 4 2 11 2 4" xfId="29285" xr:uid="{00000000-0005-0000-0000-0000805C0000}"/>
    <cellStyle name="Input 4 2 11 2 5" xfId="29286" xr:uid="{00000000-0005-0000-0000-0000815C0000}"/>
    <cellStyle name="Input 4 2 11 2 6" xfId="29287" xr:uid="{00000000-0005-0000-0000-0000825C0000}"/>
    <cellStyle name="Input 4 2 11 3" xfId="29288" xr:uid="{00000000-0005-0000-0000-0000835C0000}"/>
    <cellStyle name="Input 4 2 11 4" xfId="29289" xr:uid="{00000000-0005-0000-0000-0000845C0000}"/>
    <cellStyle name="Input 4 2 11 5" xfId="29290" xr:uid="{00000000-0005-0000-0000-0000855C0000}"/>
    <cellStyle name="Input 4 2 11 6" xfId="29291" xr:uid="{00000000-0005-0000-0000-0000865C0000}"/>
    <cellStyle name="Input 4 2 11 7" xfId="29292" xr:uid="{00000000-0005-0000-0000-0000875C0000}"/>
    <cellStyle name="Input 4 2 12" xfId="1790" xr:uid="{00000000-0005-0000-0000-0000885C0000}"/>
    <cellStyle name="Input 4 2 12 2" xfId="10800" xr:uid="{00000000-0005-0000-0000-0000895C0000}"/>
    <cellStyle name="Input 4 2 12 2 2" xfId="29293" xr:uid="{00000000-0005-0000-0000-00008A5C0000}"/>
    <cellStyle name="Input 4 2 12 2 3" xfId="29294" xr:uid="{00000000-0005-0000-0000-00008B5C0000}"/>
    <cellStyle name="Input 4 2 12 2 4" xfId="29295" xr:uid="{00000000-0005-0000-0000-00008C5C0000}"/>
    <cellStyle name="Input 4 2 12 2 5" xfId="29296" xr:uid="{00000000-0005-0000-0000-00008D5C0000}"/>
    <cellStyle name="Input 4 2 12 2 6" xfId="29297" xr:uid="{00000000-0005-0000-0000-00008E5C0000}"/>
    <cellStyle name="Input 4 2 12 3" xfId="29298" xr:uid="{00000000-0005-0000-0000-00008F5C0000}"/>
    <cellStyle name="Input 4 2 12 4" xfId="29299" xr:uid="{00000000-0005-0000-0000-0000905C0000}"/>
    <cellStyle name="Input 4 2 12 5" xfId="29300" xr:uid="{00000000-0005-0000-0000-0000915C0000}"/>
    <cellStyle name="Input 4 2 12 6" xfId="29301" xr:uid="{00000000-0005-0000-0000-0000925C0000}"/>
    <cellStyle name="Input 4 2 12 7" xfId="29302" xr:uid="{00000000-0005-0000-0000-0000935C0000}"/>
    <cellStyle name="Input 4 2 13" xfId="1791" xr:uid="{00000000-0005-0000-0000-0000945C0000}"/>
    <cellStyle name="Input 4 2 13 2" xfId="10889" xr:uid="{00000000-0005-0000-0000-0000955C0000}"/>
    <cellStyle name="Input 4 2 13 2 2" xfId="29303" xr:uid="{00000000-0005-0000-0000-0000965C0000}"/>
    <cellStyle name="Input 4 2 13 2 3" xfId="29304" xr:uid="{00000000-0005-0000-0000-0000975C0000}"/>
    <cellStyle name="Input 4 2 13 2 4" xfId="29305" xr:uid="{00000000-0005-0000-0000-0000985C0000}"/>
    <cellStyle name="Input 4 2 13 2 5" xfId="29306" xr:uid="{00000000-0005-0000-0000-0000995C0000}"/>
    <cellStyle name="Input 4 2 13 2 6" xfId="29307" xr:uid="{00000000-0005-0000-0000-00009A5C0000}"/>
    <cellStyle name="Input 4 2 13 3" xfId="29308" xr:uid="{00000000-0005-0000-0000-00009B5C0000}"/>
    <cellStyle name="Input 4 2 13 4" xfId="29309" xr:uid="{00000000-0005-0000-0000-00009C5C0000}"/>
    <cellStyle name="Input 4 2 13 5" xfId="29310" xr:uid="{00000000-0005-0000-0000-00009D5C0000}"/>
    <cellStyle name="Input 4 2 13 6" xfId="29311" xr:uid="{00000000-0005-0000-0000-00009E5C0000}"/>
    <cellStyle name="Input 4 2 13 7" xfId="29312" xr:uid="{00000000-0005-0000-0000-00009F5C0000}"/>
    <cellStyle name="Input 4 2 14" xfId="1792" xr:uid="{00000000-0005-0000-0000-0000A05C0000}"/>
    <cellStyle name="Input 4 2 14 2" xfId="10979" xr:uid="{00000000-0005-0000-0000-0000A15C0000}"/>
    <cellStyle name="Input 4 2 14 2 2" xfId="29313" xr:uid="{00000000-0005-0000-0000-0000A25C0000}"/>
    <cellStyle name="Input 4 2 14 2 3" xfId="29314" xr:uid="{00000000-0005-0000-0000-0000A35C0000}"/>
    <cellStyle name="Input 4 2 14 2 4" xfId="29315" xr:uid="{00000000-0005-0000-0000-0000A45C0000}"/>
    <cellStyle name="Input 4 2 14 2 5" xfId="29316" xr:uid="{00000000-0005-0000-0000-0000A55C0000}"/>
    <cellStyle name="Input 4 2 14 2 6" xfId="29317" xr:uid="{00000000-0005-0000-0000-0000A65C0000}"/>
    <cellStyle name="Input 4 2 14 3" xfId="29318" xr:uid="{00000000-0005-0000-0000-0000A75C0000}"/>
    <cellStyle name="Input 4 2 14 4" xfId="29319" xr:uid="{00000000-0005-0000-0000-0000A85C0000}"/>
    <cellStyle name="Input 4 2 14 5" xfId="29320" xr:uid="{00000000-0005-0000-0000-0000A95C0000}"/>
    <cellStyle name="Input 4 2 14 6" xfId="29321" xr:uid="{00000000-0005-0000-0000-0000AA5C0000}"/>
    <cellStyle name="Input 4 2 14 7" xfId="29322" xr:uid="{00000000-0005-0000-0000-0000AB5C0000}"/>
    <cellStyle name="Input 4 2 15" xfId="1793" xr:uid="{00000000-0005-0000-0000-0000AC5C0000}"/>
    <cellStyle name="Input 4 2 15 2" xfId="11069" xr:uid="{00000000-0005-0000-0000-0000AD5C0000}"/>
    <cellStyle name="Input 4 2 15 2 2" xfId="29323" xr:uid="{00000000-0005-0000-0000-0000AE5C0000}"/>
    <cellStyle name="Input 4 2 15 2 3" xfId="29324" xr:uid="{00000000-0005-0000-0000-0000AF5C0000}"/>
    <cellStyle name="Input 4 2 15 2 4" xfId="29325" xr:uid="{00000000-0005-0000-0000-0000B05C0000}"/>
    <cellStyle name="Input 4 2 15 2 5" xfId="29326" xr:uid="{00000000-0005-0000-0000-0000B15C0000}"/>
    <cellStyle name="Input 4 2 15 2 6" xfId="29327" xr:uid="{00000000-0005-0000-0000-0000B25C0000}"/>
    <cellStyle name="Input 4 2 15 3" xfId="29328" xr:uid="{00000000-0005-0000-0000-0000B35C0000}"/>
    <cellStyle name="Input 4 2 15 4" xfId="29329" xr:uid="{00000000-0005-0000-0000-0000B45C0000}"/>
    <cellStyle name="Input 4 2 15 5" xfId="29330" xr:uid="{00000000-0005-0000-0000-0000B55C0000}"/>
    <cellStyle name="Input 4 2 15 6" xfId="29331" xr:uid="{00000000-0005-0000-0000-0000B65C0000}"/>
    <cellStyle name="Input 4 2 15 7" xfId="29332" xr:uid="{00000000-0005-0000-0000-0000B75C0000}"/>
    <cellStyle name="Input 4 2 16" xfId="1794" xr:uid="{00000000-0005-0000-0000-0000B85C0000}"/>
    <cellStyle name="Input 4 2 16 2" xfId="11152" xr:uid="{00000000-0005-0000-0000-0000B95C0000}"/>
    <cellStyle name="Input 4 2 16 2 2" xfId="29333" xr:uid="{00000000-0005-0000-0000-0000BA5C0000}"/>
    <cellStyle name="Input 4 2 16 2 3" xfId="29334" xr:uid="{00000000-0005-0000-0000-0000BB5C0000}"/>
    <cellStyle name="Input 4 2 16 2 4" xfId="29335" xr:uid="{00000000-0005-0000-0000-0000BC5C0000}"/>
    <cellStyle name="Input 4 2 16 2 5" xfId="29336" xr:uid="{00000000-0005-0000-0000-0000BD5C0000}"/>
    <cellStyle name="Input 4 2 16 2 6" xfId="29337" xr:uid="{00000000-0005-0000-0000-0000BE5C0000}"/>
    <cellStyle name="Input 4 2 16 3" xfId="29338" xr:uid="{00000000-0005-0000-0000-0000BF5C0000}"/>
    <cellStyle name="Input 4 2 16 4" xfId="29339" xr:uid="{00000000-0005-0000-0000-0000C05C0000}"/>
    <cellStyle name="Input 4 2 16 5" xfId="29340" xr:uid="{00000000-0005-0000-0000-0000C15C0000}"/>
    <cellStyle name="Input 4 2 16 6" xfId="29341" xr:uid="{00000000-0005-0000-0000-0000C25C0000}"/>
    <cellStyle name="Input 4 2 16 7" xfId="29342" xr:uid="{00000000-0005-0000-0000-0000C35C0000}"/>
    <cellStyle name="Input 4 2 17" xfId="1795" xr:uid="{00000000-0005-0000-0000-0000C45C0000}"/>
    <cellStyle name="Input 4 2 17 2" xfId="11242" xr:uid="{00000000-0005-0000-0000-0000C55C0000}"/>
    <cellStyle name="Input 4 2 17 2 2" xfId="29343" xr:uid="{00000000-0005-0000-0000-0000C65C0000}"/>
    <cellStyle name="Input 4 2 17 2 3" xfId="29344" xr:uid="{00000000-0005-0000-0000-0000C75C0000}"/>
    <cellStyle name="Input 4 2 17 2 4" xfId="29345" xr:uid="{00000000-0005-0000-0000-0000C85C0000}"/>
    <cellStyle name="Input 4 2 17 2 5" xfId="29346" xr:uid="{00000000-0005-0000-0000-0000C95C0000}"/>
    <cellStyle name="Input 4 2 17 2 6" xfId="29347" xr:uid="{00000000-0005-0000-0000-0000CA5C0000}"/>
    <cellStyle name="Input 4 2 17 3" xfId="29348" xr:uid="{00000000-0005-0000-0000-0000CB5C0000}"/>
    <cellStyle name="Input 4 2 17 4" xfId="29349" xr:uid="{00000000-0005-0000-0000-0000CC5C0000}"/>
    <cellStyle name="Input 4 2 17 5" xfId="29350" xr:uid="{00000000-0005-0000-0000-0000CD5C0000}"/>
    <cellStyle name="Input 4 2 17 6" xfId="29351" xr:uid="{00000000-0005-0000-0000-0000CE5C0000}"/>
    <cellStyle name="Input 4 2 17 7" xfId="29352" xr:uid="{00000000-0005-0000-0000-0000CF5C0000}"/>
    <cellStyle name="Input 4 2 18" xfId="1796" xr:uid="{00000000-0005-0000-0000-0000D05C0000}"/>
    <cellStyle name="Input 4 2 18 2" xfId="11328" xr:uid="{00000000-0005-0000-0000-0000D15C0000}"/>
    <cellStyle name="Input 4 2 18 2 2" xfId="29353" xr:uid="{00000000-0005-0000-0000-0000D25C0000}"/>
    <cellStyle name="Input 4 2 18 2 3" xfId="29354" xr:uid="{00000000-0005-0000-0000-0000D35C0000}"/>
    <cellStyle name="Input 4 2 18 2 4" xfId="29355" xr:uid="{00000000-0005-0000-0000-0000D45C0000}"/>
    <cellStyle name="Input 4 2 18 2 5" xfId="29356" xr:uid="{00000000-0005-0000-0000-0000D55C0000}"/>
    <cellStyle name="Input 4 2 18 2 6" xfId="29357" xr:uid="{00000000-0005-0000-0000-0000D65C0000}"/>
    <cellStyle name="Input 4 2 18 3" xfId="29358" xr:uid="{00000000-0005-0000-0000-0000D75C0000}"/>
    <cellStyle name="Input 4 2 18 4" xfId="29359" xr:uid="{00000000-0005-0000-0000-0000D85C0000}"/>
    <cellStyle name="Input 4 2 18 5" xfId="29360" xr:uid="{00000000-0005-0000-0000-0000D95C0000}"/>
    <cellStyle name="Input 4 2 18 6" xfId="29361" xr:uid="{00000000-0005-0000-0000-0000DA5C0000}"/>
    <cellStyle name="Input 4 2 18 7" xfId="29362" xr:uid="{00000000-0005-0000-0000-0000DB5C0000}"/>
    <cellStyle name="Input 4 2 19" xfId="1797" xr:uid="{00000000-0005-0000-0000-0000DC5C0000}"/>
    <cellStyle name="Input 4 2 19 2" xfId="11415" xr:uid="{00000000-0005-0000-0000-0000DD5C0000}"/>
    <cellStyle name="Input 4 2 19 2 2" xfId="29363" xr:uid="{00000000-0005-0000-0000-0000DE5C0000}"/>
    <cellStyle name="Input 4 2 19 2 3" xfId="29364" xr:uid="{00000000-0005-0000-0000-0000DF5C0000}"/>
    <cellStyle name="Input 4 2 19 2 4" xfId="29365" xr:uid="{00000000-0005-0000-0000-0000E05C0000}"/>
    <cellStyle name="Input 4 2 19 2 5" xfId="29366" xr:uid="{00000000-0005-0000-0000-0000E15C0000}"/>
    <cellStyle name="Input 4 2 19 2 6" xfId="29367" xr:uid="{00000000-0005-0000-0000-0000E25C0000}"/>
    <cellStyle name="Input 4 2 19 3" xfId="29368" xr:uid="{00000000-0005-0000-0000-0000E35C0000}"/>
    <cellStyle name="Input 4 2 19 4" xfId="29369" xr:uid="{00000000-0005-0000-0000-0000E45C0000}"/>
    <cellStyle name="Input 4 2 19 5" xfId="29370" xr:uid="{00000000-0005-0000-0000-0000E55C0000}"/>
    <cellStyle name="Input 4 2 19 6" xfId="29371" xr:uid="{00000000-0005-0000-0000-0000E65C0000}"/>
    <cellStyle name="Input 4 2 19 7" xfId="29372" xr:uid="{00000000-0005-0000-0000-0000E75C0000}"/>
    <cellStyle name="Input 4 2 2" xfId="1798" xr:uid="{00000000-0005-0000-0000-0000E85C0000}"/>
    <cellStyle name="Input 4 2 2 10" xfId="1799" xr:uid="{00000000-0005-0000-0000-0000E95C0000}"/>
    <cellStyle name="Input 4 2 2 10 2" xfId="10745" xr:uid="{00000000-0005-0000-0000-0000EA5C0000}"/>
    <cellStyle name="Input 4 2 2 10 2 2" xfId="29373" xr:uid="{00000000-0005-0000-0000-0000EB5C0000}"/>
    <cellStyle name="Input 4 2 2 10 2 3" xfId="29374" xr:uid="{00000000-0005-0000-0000-0000EC5C0000}"/>
    <cellStyle name="Input 4 2 2 10 2 4" xfId="29375" xr:uid="{00000000-0005-0000-0000-0000ED5C0000}"/>
    <cellStyle name="Input 4 2 2 10 2 5" xfId="29376" xr:uid="{00000000-0005-0000-0000-0000EE5C0000}"/>
    <cellStyle name="Input 4 2 2 10 2 6" xfId="29377" xr:uid="{00000000-0005-0000-0000-0000EF5C0000}"/>
    <cellStyle name="Input 4 2 2 10 3" xfId="29378" xr:uid="{00000000-0005-0000-0000-0000F05C0000}"/>
    <cellStyle name="Input 4 2 2 10 4" xfId="29379" xr:uid="{00000000-0005-0000-0000-0000F15C0000}"/>
    <cellStyle name="Input 4 2 2 10 5" xfId="29380" xr:uid="{00000000-0005-0000-0000-0000F25C0000}"/>
    <cellStyle name="Input 4 2 2 10 6" xfId="29381" xr:uid="{00000000-0005-0000-0000-0000F35C0000}"/>
    <cellStyle name="Input 4 2 2 10 7" xfId="29382" xr:uid="{00000000-0005-0000-0000-0000F45C0000}"/>
    <cellStyle name="Input 4 2 2 11" xfId="1800" xr:uid="{00000000-0005-0000-0000-0000F55C0000}"/>
    <cellStyle name="Input 4 2 2 11 2" xfId="10833" xr:uid="{00000000-0005-0000-0000-0000F65C0000}"/>
    <cellStyle name="Input 4 2 2 11 2 2" xfId="29383" xr:uid="{00000000-0005-0000-0000-0000F75C0000}"/>
    <cellStyle name="Input 4 2 2 11 2 3" xfId="29384" xr:uid="{00000000-0005-0000-0000-0000F85C0000}"/>
    <cellStyle name="Input 4 2 2 11 2 4" xfId="29385" xr:uid="{00000000-0005-0000-0000-0000F95C0000}"/>
    <cellStyle name="Input 4 2 2 11 2 5" xfId="29386" xr:uid="{00000000-0005-0000-0000-0000FA5C0000}"/>
    <cellStyle name="Input 4 2 2 11 2 6" xfId="29387" xr:uid="{00000000-0005-0000-0000-0000FB5C0000}"/>
    <cellStyle name="Input 4 2 2 11 3" xfId="29388" xr:uid="{00000000-0005-0000-0000-0000FC5C0000}"/>
    <cellStyle name="Input 4 2 2 11 4" xfId="29389" xr:uid="{00000000-0005-0000-0000-0000FD5C0000}"/>
    <cellStyle name="Input 4 2 2 11 5" xfId="29390" xr:uid="{00000000-0005-0000-0000-0000FE5C0000}"/>
    <cellStyle name="Input 4 2 2 11 6" xfId="29391" xr:uid="{00000000-0005-0000-0000-0000FF5C0000}"/>
    <cellStyle name="Input 4 2 2 11 7" xfId="29392" xr:uid="{00000000-0005-0000-0000-0000005D0000}"/>
    <cellStyle name="Input 4 2 2 12" xfId="1801" xr:uid="{00000000-0005-0000-0000-0000015D0000}"/>
    <cellStyle name="Input 4 2 2 12 2" xfId="10922" xr:uid="{00000000-0005-0000-0000-0000025D0000}"/>
    <cellStyle name="Input 4 2 2 12 2 2" xfId="29393" xr:uid="{00000000-0005-0000-0000-0000035D0000}"/>
    <cellStyle name="Input 4 2 2 12 2 3" xfId="29394" xr:uid="{00000000-0005-0000-0000-0000045D0000}"/>
    <cellStyle name="Input 4 2 2 12 2 4" xfId="29395" xr:uid="{00000000-0005-0000-0000-0000055D0000}"/>
    <cellStyle name="Input 4 2 2 12 2 5" xfId="29396" xr:uid="{00000000-0005-0000-0000-0000065D0000}"/>
    <cellStyle name="Input 4 2 2 12 2 6" xfId="29397" xr:uid="{00000000-0005-0000-0000-0000075D0000}"/>
    <cellStyle name="Input 4 2 2 12 3" xfId="29398" xr:uid="{00000000-0005-0000-0000-0000085D0000}"/>
    <cellStyle name="Input 4 2 2 12 4" xfId="29399" xr:uid="{00000000-0005-0000-0000-0000095D0000}"/>
    <cellStyle name="Input 4 2 2 12 5" xfId="29400" xr:uid="{00000000-0005-0000-0000-00000A5D0000}"/>
    <cellStyle name="Input 4 2 2 12 6" xfId="29401" xr:uid="{00000000-0005-0000-0000-00000B5D0000}"/>
    <cellStyle name="Input 4 2 2 12 7" xfId="29402" xr:uid="{00000000-0005-0000-0000-00000C5D0000}"/>
    <cellStyle name="Input 4 2 2 13" xfId="1802" xr:uid="{00000000-0005-0000-0000-00000D5D0000}"/>
    <cellStyle name="Input 4 2 2 13 2" xfId="11012" xr:uid="{00000000-0005-0000-0000-00000E5D0000}"/>
    <cellStyle name="Input 4 2 2 13 2 2" xfId="29403" xr:uid="{00000000-0005-0000-0000-00000F5D0000}"/>
    <cellStyle name="Input 4 2 2 13 2 3" xfId="29404" xr:uid="{00000000-0005-0000-0000-0000105D0000}"/>
    <cellStyle name="Input 4 2 2 13 2 4" xfId="29405" xr:uid="{00000000-0005-0000-0000-0000115D0000}"/>
    <cellStyle name="Input 4 2 2 13 2 5" xfId="29406" xr:uid="{00000000-0005-0000-0000-0000125D0000}"/>
    <cellStyle name="Input 4 2 2 13 2 6" xfId="29407" xr:uid="{00000000-0005-0000-0000-0000135D0000}"/>
    <cellStyle name="Input 4 2 2 13 3" xfId="29408" xr:uid="{00000000-0005-0000-0000-0000145D0000}"/>
    <cellStyle name="Input 4 2 2 13 4" xfId="29409" xr:uid="{00000000-0005-0000-0000-0000155D0000}"/>
    <cellStyle name="Input 4 2 2 13 5" xfId="29410" xr:uid="{00000000-0005-0000-0000-0000165D0000}"/>
    <cellStyle name="Input 4 2 2 13 6" xfId="29411" xr:uid="{00000000-0005-0000-0000-0000175D0000}"/>
    <cellStyle name="Input 4 2 2 13 7" xfId="29412" xr:uid="{00000000-0005-0000-0000-0000185D0000}"/>
    <cellStyle name="Input 4 2 2 14" xfId="1803" xr:uid="{00000000-0005-0000-0000-0000195D0000}"/>
    <cellStyle name="Input 4 2 2 14 2" xfId="11102" xr:uid="{00000000-0005-0000-0000-00001A5D0000}"/>
    <cellStyle name="Input 4 2 2 14 2 2" xfId="29413" xr:uid="{00000000-0005-0000-0000-00001B5D0000}"/>
    <cellStyle name="Input 4 2 2 14 2 3" xfId="29414" xr:uid="{00000000-0005-0000-0000-00001C5D0000}"/>
    <cellStyle name="Input 4 2 2 14 2 4" xfId="29415" xr:uid="{00000000-0005-0000-0000-00001D5D0000}"/>
    <cellStyle name="Input 4 2 2 14 2 5" xfId="29416" xr:uid="{00000000-0005-0000-0000-00001E5D0000}"/>
    <cellStyle name="Input 4 2 2 14 2 6" xfId="29417" xr:uid="{00000000-0005-0000-0000-00001F5D0000}"/>
    <cellStyle name="Input 4 2 2 14 3" xfId="29418" xr:uid="{00000000-0005-0000-0000-0000205D0000}"/>
    <cellStyle name="Input 4 2 2 14 4" xfId="29419" xr:uid="{00000000-0005-0000-0000-0000215D0000}"/>
    <cellStyle name="Input 4 2 2 14 5" xfId="29420" xr:uid="{00000000-0005-0000-0000-0000225D0000}"/>
    <cellStyle name="Input 4 2 2 14 6" xfId="29421" xr:uid="{00000000-0005-0000-0000-0000235D0000}"/>
    <cellStyle name="Input 4 2 2 14 7" xfId="29422" xr:uid="{00000000-0005-0000-0000-0000245D0000}"/>
    <cellStyle name="Input 4 2 2 15" xfId="1804" xr:uid="{00000000-0005-0000-0000-0000255D0000}"/>
    <cellStyle name="Input 4 2 2 15 2" xfId="11185" xr:uid="{00000000-0005-0000-0000-0000265D0000}"/>
    <cellStyle name="Input 4 2 2 15 2 2" xfId="29423" xr:uid="{00000000-0005-0000-0000-0000275D0000}"/>
    <cellStyle name="Input 4 2 2 15 2 3" xfId="29424" xr:uid="{00000000-0005-0000-0000-0000285D0000}"/>
    <cellStyle name="Input 4 2 2 15 2 4" xfId="29425" xr:uid="{00000000-0005-0000-0000-0000295D0000}"/>
    <cellStyle name="Input 4 2 2 15 2 5" xfId="29426" xr:uid="{00000000-0005-0000-0000-00002A5D0000}"/>
    <cellStyle name="Input 4 2 2 15 2 6" xfId="29427" xr:uid="{00000000-0005-0000-0000-00002B5D0000}"/>
    <cellStyle name="Input 4 2 2 15 3" xfId="29428" xr:uid="{00000000-0005-0000-0000-00002C5D0000}"/>
    <cellStyle name="Input 4 2 2 15 4" xfId="29429" xr:uid="{00000000-0005-0000-0000-00002D5D0000}"/>
    <cellStyle name="Input 4 2 2 15 5" xfId="29430" xr:uid="{00000000-0005-0000-0000-00002E5D0000}"/>
    <cellStyle name="Input 4 2 2 15 6" xfId="29431" xr:uid="{00000000-0005-0000-0000-00002F5D0000}"/>
    <cellStyle name="Input 4 2 2 15 7" xfId="29432" xr:uid="{00000000-0005-0000-0000-0000305D0000}"/>
    <cellStyle name="Input 4 2 2 16" xfId="1805" xr:uid="{00000000-0005-0000-0000-0000315D0000}"/>
    <cellStyle name="Input 4 2 2 16 2" xfId="11275" xr:uid="{00000000-0005-0000-0000-0000325D0000}"/>
    <cellStyle name="Input 4 2 2 16 2 2" xfId="29433" xr:uid="{00000000-0005-0000-0000-0000335D0000}"/>
    <cellStyle name="Input 4 2 2 16 2 3" xfId="29434" xr:uid="{00000000-0005-0000-0000-0000345D0000}"/>
    <cellStyle name="Input 4 2 2 16 2 4" xfId="29435" xr:uid="{00000000-0005-0000-0000-0000355D0000}"/>
    <cellStyle name="Input 4 2 2 16 2 5" xfId="29436" xr:uid="{00000000-0005-0000-0000-0000365D0000}"/>
    <cellStyle name="Input 4 2 2 16 2 6" xfId="29437" xr:uid="{00000000-0005-0000-0000-0000375D0000}"/>
    <cellStyle name="Input 4 2 2 16 3" xfId="29438" xr:uid="{00000000-0005-0000-0000-0000385D0000}"/>
    <cellStyle name="Input 4 2 2 16 4" xfId="29439" xr:uid="{00000000-0005-0000-0000-0000395D0000}"/>
    <cellStyle name="Input 4 2 2 16 5" xfId="29440" xr:uid="{00000000-0005-0000-0000-00003A5D0000}"/>
    <cellStyle name="Input 4 2 2 16 6" xfId="29441" xr:uid="{00000000-0005-0000-0000-00003B5D0000}"/>
    <cellStyle name="Input 4 2 2 16 7" xfId="29442" xr:uid="{00000000-0005-0000-0000-00003C5D0000}"/>
    <cellStyle name="Input 4 2 2 17" xfId="1806" xr:uid="{00000000-0005-0000-0000-00003D5D0000}"/>
    <cellStyle name="Input 4 2 2 17 2" xfId="11361" xr:uid="{00000000-0005-0000-0000-00003E5D0000}"/>
    <cellStyle name="Input 4 2 2 17 2 2" xfId="29443" xr:uid="{00000000-0005-0000-0000-00003F5D0000}"/>
    <cellStyle name="Input 4 2 2 17 2 3" xfId="29444" xr:uid="{00000000-0005-0000-0000-0000405D0000}"/>
    <cellStyle name="Input 4 2 2 17 2 4" xfId="29445" xr:uid="{00000000-0005-0000-0000-0000415D0000}"/>
    <cellStyle name="Input 4 2 2 17 2 5" xfId="29446" xr:uid="{00000000-0005-0000-0000-0000425D0000}"/>
    <cellStyle name="Input 4 2 2 17 2 6" xfId="29447" xr:uid="{00000000-0005-0000-0000-0000435D0000}"/>
    <cellStyle name="Input 4 2 2 17 3" xfId="29448" xr:uid="{00000000-0005-0000-0000-0000445D0000}"/>
    <cellStyle name="Input 4 2 2 17 4" xfId="29449" xr:uid="{00000000-0005-0000-0000-0000455D0000}"/>
    <cellStyle name="Input 4 2 2 17 5" xfId="29450" xr:uid="{00000000-0005-0000-0000-0000465D0000}"/>
    <cellStyle name="Input 4 2 2 17 6" xfId="29451" xr:uid="{00000000-0005-0000-0000-0000475D0000}"/>
    <cellStyle name="Input 4 2 2 17 7" xfId="29452" xr:uid="{00000000-0005-0000-0000-0000485D0000}"/>
    <cellStyle name="Input 4 2 2 18" xfId="1807" xr:uid="{00000000-0005-0000-0000-0000495D0000}"/>
    <cellStyle name="Input 4 2 2 18 2" xfId="11448" xr:uid="{00000000-0005-0000-0000-00004A5D0000}"/>
    <cellStyle name="Input 4 2 2 18 2 2" xfId="29453" xr:uid="{00000000-0005-0000-0000-00004B5D0000}"/>
    <cellStyle name="Input 4 2 2 18 2 3" xfId="29454" xr:uid="{00000000-0005-0000-0000-00004C5D0000}"/>
    <cellStyle name="Input 4 2 2 18 2 4" xfId="29455" xr:uid="{00000000-0005-0000-0000-00004D5D0000}"/>
    <cellStyle name="Input 4 2 2 18 2 5" xfId="29456" xr:uid="{00000000-0005-0000-0000-00004E5D0000}"/>
    <cellStyle name="Input 4 2 2 18 2 6" xfId="29457" xr:uid="{00000000-0005-0000-0000-00004F5D0000}"/>
    <cellStyle name="Input 4 2 2 18 3" xfId="29458" xr:uid="{00000000-0005-0000-0000-0000505D0000}"/>
    <cellStyle name="Input 4 2 2 18 4" xfId="29459" xr:uid="{00000000-0005-0000-0000-0000515D0000}"/>
    <cellStyle name="Input 4 2 2 18 5" xfId="29460" xr:uid="{00000000-0005-0000-0000-0000525D0000}"/>
    <cellStyle name="Input 4 2 2 18 6" xfId="29461" xr:uid="{00000000-0005-0000-0000-0000535D0000}"/>
    <cellStyle name="Input 4 2 2 18 7" xfId="29462" xr:uid="{00000000-0005-0000-0000-0000545D0000}"/>
    <cellStyle name="Input 4 2 2 19" xfId="1808" xr:uid="{00000000-0005-0000-0000-0000555D0000}"/>
    <cellStyle name="Input 4 2 2 19 2" xfId="11535" xr:uid="{00000000-0005-0000-0000-0000565D0000}"/>
    <cellStyle name="Input 4 2 2 19 2 2" xfId="29463" xr:uid="{00000000-0005-0000-0000-0000575D0000}"/>
    <cellStyle name="Input 4 2 2 19 2 3" xfId="29464" xr:uid="{00000000-0005-0000-0000-0000585D0000}"/>
    <cellStyle name="Input 4 2 2 19 2 4" xfId="29465" xr:uid="{00000000-0005-0000-0000-0000595D0000}"/>
    <cellStyle name="Input 4 2 2 19 2 5" xfId="29466" xr:uid="{00000000-0005-0000-0000-00005A5D0000}"/>
    <cellStyle name="Input 4 2 2 19 2 6" xfId="29467" xr:uid="{00000000-0005-0000-0000-00005B5D0000}"/>
    <cellStyle name="Input 4 2 2 19 3" xfId="29468" xr:uid="{00000000-0005-0000-0000-00005C5D0000}"/>
    <cellStyle name="Input 4 2 2 19 4" xfId="29469" xr:uid="{00000000-0005-0000-0000-00005D5D0000}"/>
    <cellStyle name="Input 4 2 2 19 5" xfId="29470" xr:uid="{00000000-0005-0000-0000-00005E5D0000}"/>
    <cellStyle name="Input 4 2 2 19 6" xfId="29471" xr:uid="{00000000-0005-0000-0000-00005F5D0000}"/>
    <cellStyle name="Input 4 2 2 19 7" xfId="29472" xr:uid="{00000000-0005-0000-0000-0000605D0000}"/>
    <cellStyle name="Input 4 2 2 2" xfId="1809" xr:uid="{00000000-0005-0000-0000-0000615D0000}"/>
    <cellStyle name="Input 4 2 2 2 2" xfId="10042" xr:uid="{00000000-0005-0000-0000-0000625D0000}"/>
    <cellStyle name="Input 4 2 2 2 2 2" xfId="29473" xr:uid="{00000000-0005-0000-0000-0000635D0000}"/>
    <cellStyle name="Input 4 2 2 2 2 3" xfId="29474" xr:uid="{00000000-0005-0000-0000-0000645D0000}"/>
    <cellStyle name="Input 4 2 2 2 2 4" xfId="29475" xr:uid="{00000000-0005-0000-0000-0000655D0000}"/>
    <cellStyle name="Input 4 2 2 2 2 5" xfId="29476" xr:uid="{00000000-0005-0000-0000-0000665D0000}"/>
    <cellStyle name="Input 4 2 2 2 2 6" xfId="29477" xr:uid="{00000000-0005-0000-0000-0000675D0000}"/>
    <cellStyle name="Input 4 2 2 2 3" xfId="29478" xr:uid="{00000000-0005-0000-0000-0000685D0000}"/>
    <cellStyle name="Input 4 2 2 2 4" xfId="29479" xr:uid="{00000000-0005-0000-0000-0000695D0000}"/>
    <cellStyle name="Input 4 2 2 2 5" xfId="29480" xr:uid="{00000000-0005-0000-0000-00006A5D0000}"/>
    <cellStyle name="Input 4 2 2 2 6" xfId="29481" xr:uid="{00000000-0005-0000-0000-00006B5D0000}"/>
    <cellStyle name="Input 4 2 2 2 7" xfId="29482" xr:uid="{00000000-0005-0000-0000-00006C5D0000}"/>
    <cellStyle name="Input 4 2 2 20" xfId="1810" xr:uid="{00000000-0005-0000-0000-00006D5D0000}"/>
    <cellStyle name="Input 4 2 2 20 2" xfId="11623" xr:uid="{00000000-0005-0000-0000-00006E5D0000}"/>
    <cellStyle name="Input 4 2 2 20 2 2" xfId="29483" xr:uid="{00000000-0005-0000-0000-00006F5D0000}"/>
    <cellStyle name="Input 4 2 2 20 2 3" xfId="29484" xr:uid="{00000000-0005-0000-0000-0000705D0000}"/>
    <cellStyle name="Input 4 2 2 20 2 4" xfId="29485" xr:uid="{00000000-0005-0000-0000-0000715D0000}"/>
    <cellStyle name="Input 4 2 2 20 2 5" xfId="29486" xr:uid="{00000000-0005-0000-0000-0000725D0000}"/>
    <cellStyle name="Input 4 2 2 20 2 6" xfId="29487" xr:uid="{00000000-0005-0000-0000-0000735D0000}"/>
    <cellStyle name="Input 4 2 2 20 3" xfId="29488" xr:uid="{00000000-0005-0000-0000-0000745D0000}"/>
    <cellStyle name="Input 4 2 2 20 4" xfId="29489" xr:uid="{00000000-0005-0000-0000-0000755D0000}"/>
    <cellStyle name="Input 4 2 2 20 5" xfId="29490" xr:uid="{00000000-0005-0000-0000-0000765D0000}"/>
    <cellStyle name="Input 4 2 2 20 6" xfId="29491" xr:uid="{00000000-0005-0000-0000-0000775D0000}"/>
    <cellStyle name="Input 4 2 2 20 7" xfId="29492" xr:uid="{00000000-0005-0000-0000-0000785D0000}"/>
    <cellStyle name="Input 4 2 2 21" xfId="1811" xr:uid="{00000000-0005-0000-0000-0000795D0000}"/>
    <cellStyle name="Input 4 2 2 21 2" xfId="11707" xr:uid="{00000000-0005-0000-0000-00007A5D0000}"/>
    <cellStyle name="Input 4 2 2 21 2 2" xfId="29493" xr:uid="{00000000-0005-0000-0000-00007B5D0000}"/>
    <cellStyle name="Input 4 2 2 21 2 3" xfId="29494" xr:uid="{00000000-0005-0000-0000-00007C5D0000}"/>
    <cellStyle name="Input 4 2 2 21 2 4" xfId="29495" xr:uid="{00000000-0005-0000-0000-00007D5D0000}"/>
    <cellStyle name="Input 4 2 2 21 2 5" xfId="29496" xr:uid="{00000000-0005-0000-0000-00007E5D0000}"/>
    <cellStyle name="Input 4 2 2 21 2 6" xfId="29497" xr:uid="{00000000-0005-0000-0000-00007F5D0000}"/>
    <cellStyle name="Input 4 2 2 21 3" xfId="29498" xr:uid="{00000000-0005-0000-0000-0000805D0000}"/>
    <cellStyle name="Input 4 2 2 21 4" xfId="29499" xr:uid="{00000000-0005-0000-0000-0000815D0000}"/>
    <cellStyle name="Input 4 2 2 21 5" xfId="29500" xr:uid="{00000000-0005-0000-0000-0000825D0000}"/>
    <cellStyle name="Input 4 2 2 21 6" xfId="29501" xr:uid="{00000000-0005-0000-0000-0000835D0000}"/>
    <cellStyle name="Input 4 2 2 21 7" xfId="29502" xr:uid="{00000000-0005-0000-0000-0000845D0000}"/>
    <cellStyle name="Input 4 2 2 22" xfId="1812" xr:uid="{00000000-0005-0000-0000-0000855D0000}"/>
    <cellStyle name="Input 4 2 2 22 2" xfId="11790" xr:uid="{00000000-0005-0000-0000-0000865D0000}"/>
    <cellStyle name="Input 4 2 2 22 2 2" xfId="29503" xr:uid="{00000000-0005-0000-0000-0000875D0000}"/>
    <cellStyle name="Input 4 2 2 22 2 3" xfId="29504" xr:uid="{00000000-0005-0000-0000-0000885D0000}"/>
    <cellStyle name="Input 4 2 2 22 2 4" xfId="29505" xr:uid="{00000000-0005-0000-0000-0000895D0000}"/>
    <cellStyle name="Input 4 2 2 22 2 5" xfId="29506" xr:uid="{00000000-0005-0000-0000-00008A5D0000}"/>
    <cellStyle name="Input 4 2 2 22 2 6" xfId="29507" xr:uid="{00000000-0005-0000-0000-00008B5D0000}"/>
    <cellStyle name="Input 4 2 2 22 3" xfId="29508" xr:uid="{00000000-0005-0000-0000-00008C5D0000}"/>
    <cellStyle name="Input 4 2 2 22 4" xfId="29509" xr:uid="{00000000-0005-0000-0000-00008D5D0000}"/>
    <cellStyle name="Input 4 2 2 22 5" xfId="29510" xr:uid="{00000000-0005-0000-0000-00008E5D0000}"/>
    <cellStyle name="Input 4 2 2 22 6" xfId="29511" xr:uid="{00000000-0005-0000-0000-00008F5D0000}"/>
    <cellStyle name="Input 4 2 2 22 7" xfId="29512" xr:uid="{00000000-0005-0000-0000-0000905D0000}"/>
    <cellStyle name="Input 4 2 2 23" xfId="1813" xr:uid="{00000000-0005-0000-0000-0000915D0000}"/>
    <cellStyle name="Input 4 2 2 23 2" xfId="11873" xr:uid="{00000000-0005-0000-0000-0000925D0000}"/>
    <cellStyle name="Input 4 2 2 23 2 2" xfId="29513" xr:uid="{00000000-0005-0000-0000-0000935D0000}"/>
    <cellStyle name="Input 4 2 2 23 2 3" xfId="29514" xr:uid="{00000000-0005-0000-0000-0000945D0000}"/>
    <cellStyle name="Input 4 2 2 23 2 4" xfId="29515" xr:uid="{00000000-0005-0000-0000-0000955D0000}"/>
    <cellStyle name="Input 4 2 2 23 2 5" xfId="29516" xr:uid="{00000000-0005-0000-0000-0000965D0000}"/>
    <cellStyle name="Input 4 2 2 23 2 6" xfId="29517" xr:uid="{00000000-0005-0000-0000-0000975D0000}"/>
    <cellStyle name="Input 4 2 2 23 3" xfId="29518" xr:uid="{00000000-0005-0000-0000-0000985D0000}"/>
    <cellStyle name="Input 4 2 2 23 4" xfId="29519" xr:uid="{00000000-0005-0000-0000-0000995D0000}"/>
    <cellStyle name="Input 4 2 2 23 5" xfId="29520" xr:uid="{00000000-0005-0000-0000-00009A5D0000}"/>
    <cellStyle name="Input 4 2 2 23 6" xfId="29521" xr:uid="{00000000-0005-0000-0000-00009B5D0000}"/>
    <cellStyle name="Input 4 2 2 23 7" xfId="29522" xr:uid="{00000000-0005-0000-0000-00009C5D0000}"/>
    <cellStyle name="Input 4 2 2 24" xfId="1814" xr:uid="{00000000-0005-0000-0000-00009D5D0000}"/>
    <cellStyle name="Input 4 2 2 24 2" xfId="11957" xr:uid="{00000000-0005-0000-0000-00009E5D0000}"/>
    <cellStyle name="Input 4 2 2 24 2 2" xfId="29523" xr:uid="{00000000-0005-0000-0000-00009F5D0000}"/>
    <cellStyle name="Input 4 2 2 24 2 3" xfId="29524" xr:uid="{00000000-0005-0000-0000-0000A05D0000}"/>
    <cellStyle name="Input 4 2 2 24 2 4" xfId="29525" xr:uid="{00000000-0005-0000-0000-0000A15D0000}"/>
    <cellStyle name="Input 4 2 2 24 2 5" xfId="29526" xr:uid="{00000000-0005-0000-0000-0000A25D0000}"/>
    <cellStyle name="Input 4 2 2 24 2 6" xfId="29527" xr:uid="{00000000-0005-0000-0000-0000A35D0000}"/>
    <cellStyle name="Input 4 2 2 24 3" xfId="29528" xr:uid="{00000000-0005-0000-0000-0000A45D0000}"/>
    <cellStyle name="Input 4 2 2 24 4" xfId="29529" xr:uid="{00000000-0005-0000-0000-0000A55D0000}"/>
    <cellStyle name="Input 4 2 2 24 5" xfId="29530" xr:uid="{00000000-0005-0000-0000-0000A65D0000}"/>
    <cellStyle name="Input 4 2 2 24 6" xfId="29531" xr:uid="{00000000-0005-0000-0000-0000A75D0000}"/>
    <cellStyle name="Input 4 2 2 24 7" xfId="29532" xr:uid="{00000000-0005-0000-0000-0000A85D0000}"/>
    <cellStyle name="Input 4 2 2 25" xfId="1815" xr:uid="{00000000-0005-0000-0000-0000A95D0000}"/>
    <cellStyle name="Input 4 2 2 25 2" xfId="12040" xr:uid="{00000000-0005-0000-0000-0000AA5D0000}"/>
    <cellStyle name="Input 4 2 2 25 2 2" xfId="29533" xr:uid="{00000000-0005-0000-0000-0000AB5D0000}"/>
    <cellStyle name="Input 4 2 2 25 2 3" xfId="29534" xr:uid="{00000000-0005-0000-0000-0000AC5D0000}"/>
    <cellStyle name="Input 4 2 2 25 2 4" xfId="29535" xr:uid="{00000000-0005-0000-0000-0000AD5D0000}"/>
    <cellStyle name="Input 4 2 2 25 2 5" xfId="29536" xr:uid="{00000000-0005-0000-0000-0000AE5D0000}"/>
    <cellStyle name="Input 4 2 2 25 2 6" xfId="29537" xr:uid="{00000000-0005-0000-0000-0000AF5D0000}"/>
    <cellStyle name="Input 4 2 2 25 3" xfId="29538" xr:uid="{00000000-0005-0000-0000-0000B05D0000}"/>
    <cellStyle name="Input 4 2 2 25 4" xfId="29539" xr:uid="{00000000-0005-0000-0000-0000B15D0000}"/>
    <cellStyle name="Input 4 2 2 25 5" xfId="29540" xr:uid="{00000000-0005-0000-0000-0000B25D0000}"/>
    <cellStyle name="Input 4 2 2 25 6" xfId="29541" xr:uid="{00000000-0005-0000-0000-0000B35D0000}"/>
    <cellStyle name="Input 4 2 2 25 7" xfId="29542" xr:uid="{00000000-0005-0000-0000-0000B45D0000}"/>
    <cellStyle name="Input 4 2 2 26" xfId="1816" xr:uid="{00000000-0005-0000-0000-0000B55D0000}"/>
    <cellStyle name="Input 4 2 2 26 2" xfId="12123" xr:uid="{00000000-0005-0000-0000-0000B65D0000}"/>
    <cellStyle name="Input 4 2 2 26 2 2" xfId="29543" xr:uid="{00000000-0005-0000-0000-0000B75D0000}"/>
    <cellStyle name="Input 4 2 2 26 2 3" xfId="29544" xr:uid="{00000000-0005-0000-0000-0000B85D0000}"/>
    <cellStyle name="Input 4 2 2 26 2 4" xfId="29545" xr:uid="{00000000-0005-0000-0000-0000B95D0000}"/>
    <cellStyle name="Input 4 2 2 26 2 5" xfId="29546" xr:uid="{00000000-0005-0000-0000-0000BA5D0000}"/>
    <cellStyle name="Input 4 2 2 26 2 6" xfId="29547" xr:uid="{00000000-0005-0000-0000-0000BB5D0000}"/>
    <cellStyle name="Input 4 2 2 26 3" xfId="29548" xr:uid="{00000000-0005-0000-0000-0000BC5D0000}"/>
    <cellStyle name="Input 4 2 2 26 4" xfId="29549" xr:uid="{00000000-0005-0000-0000-0000BD5D0000}"/>
    <cellStyle name="Input 4 2 2 26 5" xfId="29550" xr:uid="{00000000-0005-0000-0000-0000BE5D0000}"/>
    <cellStyle name="Input 4 2 2 26 6" xfId="29551" xr:uid="{00000000-0005-0000-0000-0000BF5D0000}"/>
    <cellStyle name="Input 4 2 2 26 7" xfId="29552" xr:uid="{00000000-0005-0000-0000-0000C05D0000}"/>
    <cellStyle name="Input 4 2 2 27" xfId="1817" xr:uid="{00000000-0005-0000-0000-0000C15D0000}"/>
    <cellStyle name="Input 4 2 2 27 2" xfId="12205" xr:uid="{00000000-0005-0000-0000-0000C25D0000}"/>
    <cellStyle name="Input 4 2 2 27 2 2" xfId="29553" xr:uid="{00000000-0005-0000-0000-0000C35D0000}"/>
    <cellStyle name="Input 4 2 2 27 2 3" xfId="29554" xr:uid="{00000000-0005-0000-0000-0000C45D0000}"/>
    <cellStyle name="Input 4 2 2 27 2 4" xfId="29555" xr:uid="{00000000-0005-0000-0000-0000C55D0000}"/>
    <cellStyle name="Input 4 2 2 27 2 5" xfId="29556" xr:uid="{00000000-0005-0000-0000-0000C65D0000}"/>
    <cellStyle name="Input 4 2 2 27 2 6" xfId="29557" xr:uid="{00000000-0005-0000-0000-0000C75D0000}"/>
    <cellStyle name="Input 4 2 2 27 3" xfId="29558" xr:uid="{00000000-0005-0000-0000-0000C85D0000}"/>
    <cellStyle name="Input 4 2 2 27 4" xfId="29559" xr:uid="{00000000-0005-0000-0000-0000C95D0000}"/>
    <cellStyle name="Input 4 2 2 27 5" xfId="29560" xr:uid="{00000000-0005-0000-0000-0000CA5D0000}"/>
    <cellStyle name="Input 4 2 2 27 6" xfId="29561" xr:uid="{00000000-0005-0000-0000-0000CB5D0000}"/>
    <cellStyle name="Input 4 2 2 27 7" xfId="29562" xr:uid="{00000000-0005-0000-0000-0000CC5D0000}"/>
    <cellStyle name="Input 4 2 2 28" xfId="1818" xr:uid="{00000000-0005-0000-0000-0000CD5D0000}"/>
    <cellStyle name="Input 4 2 2 28 2" xfId="12285" xr:uid="{00000000-0005-0000-0000-0000CE5D0000}"/>
    <cellStyle name="Input 4 2 2 28 2 2" xfId="29563" xr:uid="{00000000-0005-0000-0000-0000CF5D0000}"/>
    <cellStyle name="Input 4 2 2 28 2 3" xfId="29564" xr:uid="{00000000-0005-0000-0000-0000D05D0000}"/>
    <cellStyle name="Input 4 2 2 28 2 4" xfId="29565" xr:uid="{00000000-0005-0000-0000-0000D15D0000}"/>
    <cellStyle name="Input 4 2 2 28 2 5" xfId="29566" xr:uid="{00000000-0005-0000-0000-0000D25D0000}"/>
    <cellStyle name="Input 4 2 2 28 2 6" xfId="29567" xr:uid="{00000000-0005-0000-0000-0000D35D0000}"/>
    <cellStyle name="Input 4 2 2 28 3" xfId="29568" xr:uid="{00000000-0005-0000-0000-0000D45D0000}"/>
    <cellStyle name="Input 4 2 2 28 4" xfId="29569" xr:uid="{00000000-0005-0000-0000-0000D55D0000}"/>
    <cellStyle name="Input 4 2 2 28 5" xfId="29570" xr:uid="{00000000-0005-0000-0000-0000D65D0000}"/>
    <cellStyle name="Input 4 2 2 28 6" xfId="29571" xr:uid="{00000000-0005-0000-0000-0000D75D0000}"/>
    <cellStyle name="Input 4 2 2 28 7" xfId="29572" xr:uid="{00000000-0005-0000-0000-0000D85D0000}"/>
    <cellStyle name="Input 4 2 2 29" xfId="1819" xr:uid="{00000000-0005-0000-0000-0000D95D0000}"/>
    <cellStyle name="Input 4 2 2 29 2" xfId="12363" xr:uid="{00000000-0005-0000-0000-0000DA5D0000}"/>
    <cellStyle name="Input 4 2 2 29 2 2" xfId="29573" xr:uid="{00000000-0005-0000-0000-0000DB5D0000}"/>
    <cellStyle name="Input 4 2 2 29 2 3" xfId="29574" xr:uid="{00000000-0005-0000-0000-0000DC5D0000}"/>
    <cellStyle name="Input 4 2 2 29 2 4" xfId="29575" xr:uid="{00000000-0005-0000-0000-0000DD5D0000}"/>
    <cellStyle name="Input 4 2 2 29 2 5" xfId="29576" xr:uid="{00000000-0005-0000-0000-0000DE5D0000}"/>
    <cellStyle name="Input 4 2 2 29 2 6" xfId="29577" xr:uid="{00000000-0005-0000-0000-0000DF5D0000}"/>
    <cellStyle name="Input 4 2 2 29 3" xfId="29578" xr:uid="{00000000-0005-0000-0000-0000E05D0000}"/>
    <cellStyle name="Input 4 2 2 29 4" xfId="29579" xr:uid="{00000000-0005-0000-0000-0000E15D0000}"/>
    <cellStyle name="Input 4 2 2 29 5" xfId="29580" xr:uid="{00000000-0005-0000-0000-0000E25D0000}"/>
    <cellStyle name="Input 4 2 2 29 6" xfId="29581" xr:uid="{00000000-0005-0000-0000-0000E35D0000}"/>
    <cellStyle name="Input 4 2 2 29 7" xfId="29582" xr:uid="{00000000-0005-0000-0000-0000E45D0000}"/>
    <cellStyle name="Input 4 2 2 3" xfId="1820" xr:uid="{00000000-0005-0000-0000-0000E55D0000}"/>
    <cellStyle name="Input 4 2 2 3 2" xfId="10133" xr:uid="{00000000-0005-0000-0000-0000E65D0000}"/>
    <cellStyle name="Input 4 2 2 3 2 2" xfId="29583" xr:uid="{00000000-0005-0000-0000-0000E75D0000}"/>
    <cellStyle name="Input 4 2 2 3 2 3" xfId="29584" xr:uid="{00000000-0005-0000-0000-0000E85D0000}"/>
    <cellStyle name="Input 4 2 2 3 2 4" xfId="29585" xr:uid="{00000000-0005-0000-0000-0000E95D0000}"/>
    <cellStyle name="Input 4 2 2 3 2 5" xfId="29586" xr:uid="{00000000-0005-0000-0000-0000EA5D0000}"/>
    <cellStyle name="Input 4 2 2 3 2 6" xfId="29587" xr:uid="{00000000-0005-0000-0000-0000EB5D0000}"/>
    <cellStyle name="Input 4 2 2 3 3" xfId="29588" xr:uid="{00000000-0005-0000-0000-0000EC5D0000}"/>
    <cellStyle name="Input 4 2 2 3 4" xfId="29589" xr:uid="{00000000-0005-0000-0000-0000ED5D0000}"/>
    <cellStyle name="Input 4 2 2 3 5" xfId="29590" xr:uid="{00000000-0005-0000-0000-0000EE5D0000}"/>
    <cellStyle name="Input 4 2 2 3 6" xfId="29591" xr:uid="{00000000-0005-0000-0000-0000EF5D0000}"/>
    <cellStyle name="Input 4 2 2 3 7" xfId="29592" xr:uid="{00000000-0005-0000-0000-0000F05D0000}"/>
    <cellStyle name="Input 4 2 2 30" xfId="1821" xr:uid="{00000000-0005-0000-0000-0000F15D0000}"/>
    <cellStyle name="Input 4 2 2 30 2" xfId="12442" xr:uid="{00000000-0005-0000-0000-0000F25D0000}"/>
    <cellStyle name="Input 4 2 2 30 2 2" xfId="29593" xr:uid="{00000000-0005-0000-0000-0000F35D0000}"/>
    <cellStyle name="Input 4 2 2 30 2 3" xfId="29594" xr:uid="{00000000-0005-0000-0000-0000F45D0000}"/>
    <cellStyle name="Input 4 2 2 30 2 4" xfId="29595" xr:uid="{00000000-0005-0000-0000-0000F55D0000}"/>
    <cellStyle name="Input 4 2 2 30 2 5" xfId="29596" xr:uid="{00000000-0005-0000-0000-0000F65D0000}"/>
    <cellStyle name="Input 4 2 2 30 2 6" xfId="29597" xr:uid="{00000000-0005-0000-0000-0000F75D0000}"/>
    <cellStyle name="Input 4 2 2 30 3" xfId="29598" xr:uid="{00000000-0005-0000-0000-0000F85D0000}"/>
    <cellStyle name="Input 4 2 2 30 4" xfId="29599" xr:uid="{00000000-0005-0000-0000-0000F95D0000}"/>
    <cellStyle name="Input 4 2 2 30 5" xfId="29600" xr:uid="{00000000-0005-0000-0000-0000FA5D0000}"/>
    <cellStyle name="Input 4 2 2 30 6" xfId="29601" xr:uid="{00000000-0005-0000-0000-0000FB5D0000}"/>
    <cellStyle name="Input 4 2 2 30 7" xfId="29602" xr:uid="{00000000-0005-0000-0000-0000FC5D0000}"/>
    <cellStyle name="Input 4 2 2 31" xfId="1822" xr:uid="{00000000-0005-0000-0000-0000FD5D0000}"/>
    <cellStyle name="Input 4 2 2 31 2" xfId="12521" xr:uid="{00000000-0005-0000-0000-0000FE5D0000}"/>
    <cellStyle name="Input 4 2 2 31 2 2" xfId="29603" xr:uid="{00000000-0005-0000-0000-0000FF5D0000}"/>
    <cellStyle name="Input 4 2 2 31 2 3" xfId="29604" xr:uid="{00000000-0005-0000-0000-0000005E0000}"/>
    <cellStyle name="Input 4 2 2 31 2 4" xfId="29605" xr:uid="{00000000-0005-0000-0000-0000015E0000}"/>
    <cellStyle name="Input 4 2 2 31 2 5" xfId="29606" xr:uid="{00000000-0005-0000-0000-0000025E0000}"/>
    <cellStyle name="Input 4 2 2 31 2 6" xfId="29607" xr:uid="{00000000-0005-0000-0000-0000035E0000}"/>
    <cellStyle name="Input 4 2 2 31 3" xfId="29608" xr:uid="{00000000-0005-0000-0000-0000045E0000}"/>
    <cellStyle name="Input 4 2 2 31 4" xfId="29609" xr:uid="{00000000-0005-0000-0000-0000055E0000}"/>
    <cellStyle name="Input 4 2 2 31 5" xfId="29610" xr:uid="{00000000-0005-0000-0000-0000065E0000}"/>
    <cellStyle name="Input 4 2 2 31 6" xfId="29611" xr:uid="{00000000-0005-0000-0000-0000075E0000}"/>
    <cellStyle name="Input 4 2 2 31 7" xfId="29612" xr:uid="{00000000-0005-0000-0000-0000085E0000}"/>
    <cellStyle name="Input 4 2 2 32" xfId="1823" xr:uid="{00000000-0005-0000-0000-0000095E0000}"/>
    <cellStyle name="Input 4 2 2 32 2" xfId="12600" xr:uid="{00000000-0005-0000-0000-00000A5E0000}"/>
    <cellStyle name="Input 4 2 2 32 2 2" xfId="29613" xr:uid="{00000000-0005-0000-0000-00000B5E0000}"/>
    <cellStyle name="Input 4 2 2 32 2 3" xfId="29614" xr:uid="{00000000-0005-0000-0000-00000C5E0000}"/>
    <cellStyle name="Input 4 2 2 32 2 4" xfId="29615" xr:uid="{00000000-0005-0000-0000-00000D5E0000}"/>
    <cellStyle name="Input 4 2 2 32 2 5" xfId="29616" xr:uid="{00000000-0005-0000-0000-00000E5E0000}"/>
    <cellStyle name="Input 4 2 2 32 2 6" xfId="29617" xr:uid="{00000000-0005-0000-0000-00000F5E0000}"/>
    <cellStyle name="Input 4 2 2 32 3" xfId="29618" xr:uid="{00000000-0005-0000-0000-0000105E0000}"/>
    <cellStyle name="Input 4 2 2 32 4" xfId="29619" xr:uid="{00000000-0005-0000-0000-0000115E0000}"/>
    <cellStyle name="Input 4 2 2 32 5" xfId="29620" xr:uid="{00000000-0005-0000-0000-0000125E0000}"/>
    <cellStyle name="Input 4 2 2 32 6" xfId="29621" xr:uid="{00000000-0005-0000-0000-0000135E0000}"/>
    <cellStyle name="Input 4 2 2 32 7" xfId="29622" xr:uid="{00000000-0005-0000-0000-0000145E0000}"/>
    <cellStyle name="Input 4 2 2 33" xfId="1824" xr:uid="{00000000-0005-0000-0000-0000155E0000}"/>
    <cellStyle name="Input 4 2 2 33 2" xfId="12679" xr:uid="{00000000-0005-0000-0000-0000165E0000}"/>
    <cellStyle name="Input 4 2 2 33 2 2" xfId="29623" xr:uid="{00000000-0005-0000-0000-0000175E0000}"/>
    <cellStyle name="Input 4 2 2 33 2 3" xfId="29624" xr:uid="{00000000-0005-0000-0000-0000185E0000}"/>
    <cellStyle name="Input 4 2 2 33 2 4" xfId="29625" xr:uid="{00000000-0005-0000-0000-0000195E0000}"/>
    <cellStyle name="Input 4 2 2 33 2 5" xfId="29626" xr:uid="{00000000-0005-0000-0000-00001A5E0000}"/>
    <cellStyle name="Input 4 2 2 33 2 6" xfId="29627" xr:uid="{00000000-0005-0000-0000-00001B5E0000}"/>
    <cellStyle name="Input 4 2 2 33 3" xfId="29628" xr:uid="{00000000-0005-0000-0000-00001C5E0000}"/>
    <cellStyle name="Input 4 2 2 33 4" xfId="29629" xr:uid="{00000000-0005-0000-0000-00001D5E0000}"/>
    <cellStyle name="Input 4 2 2 33 5" xfId="29630" xr:uid="{00000000-0005-0000-0000-00001E5E0000}"/>
    <cellStyle name="Input 4 2 2 33 6" xfId="29631" xr:uid="{00000000-0005-0000-0000-00001F5E0000}"/>
    <cellStyle name="Input 4 2 2 33 7" xfId="29632" xr:uid="{00000000-0005-0000-0000-0000205E0000}"/>
    <cellStyle name="Input 4 2 2 34" xfId="1825" xr:uid="{00000000-0005-0000-0000-0000215E0000}"/>
    <cellStyle name="Input 4 2 2 34 2" xfId="12763" xr:uid="{00000000-0005-0000-0000-0000225E0000}"/>
    <cellStyle name="Input 4 2 2 34 2 2" xfId="29633" xr:uid="{00000000-0005-0000-0000-0000235E0000}"/>
    <cellStyle name="Input 4 2 2 34 2 3" xfId="29634" xr:uid="{00000000-0005-0000-0000-0000245E0000}"/>
    <cellStyle name="Input 4 2 2 34 2 4" xfId="29635" xr:uid="{00000000-0005-0000-0000-0000255E0000}"/>
    <cellStyle name="Input 4 2 2 34 2 5" xfId="29636" xr:uid="{00000000-0005-0000-0000-0000265E0000}"/>
    <cellStyle name="Input 4 2 2 34 2 6" xfId="29637" xr:uid="{00000000-0005-0000-0000-0000275E0000}"/>
    <cellStyle name="Input 4 2 2 34 3" xfId="29638" xr:uid="{00000000-0005-0000-0000-0000285E0000}"/>
    <cellStyle name="Input 4 2 2 34 4" xfId="29639" xr:uid="{00000000-0005-0000-0000-0000295E0000}"/>
    <cellStyle name="Input 4 2 2 34 5" xfId="29640" xr:uid="{00000000-0005-0000-0000-00002A5E0000}"/>
    <cellStyle name="Input 4 2 2 34 6" xfId="29641" xr:uid="{00000000-0005-0000-0000-00002B5E0000}"/>
    <cellStyle name="Input 4 2 2 34 7" xfId="29642" xr:uid="{00000000-0005-0000-0000-00002C5E0000}"/>
    <cellStyle name="Input 4 2 2 35" xfId="9829" xr:uid="{00000000-0005-0000-0000-00002D5E0000}"/>
    <cellStyle name="Input 4 2 2 35 2" xfId="29643" xr:uid="{00000000-0005-0000-0000-00002E5E0000}"/>
    <cellStyle name="Input 4 2 2 35 3" xfId="29644" xr:uid="{00000000-0005-0000-0000-00002F5E0000}"/>
    <cellStyle name="Input 4 2 2 35 4" xfId="29645" xr:uid="{00000000-0005-0000-0000-0000305E0000}"/>
    <cellStyle name="Input 4 2 2 35 5" xfId="29646" xr:uid="{00000000-0005-0000-0000-0000315E0000}"/>
    <cellStyle name="Input 4 2 2 35 6" xfId="29647" xr:uid="{00000000-0005-0000-0000-0000325E0000}"/>
    <cellStyle name="Input 4 2 2 36" xfId="29648" xr:uid="{00000000-0005-0000-0000-0000335E0000}"/>
    <cellStyle name="Input 4 2 2 37" xfId="29649" xr:uid="{00000000-0005-0000-0000-0000345E0000}"/>
    <cellStyle name="Input 4 2 2 38" xfId="29650" xr:uid="{00000000-0005-0000-0000-0000355E0000}"/>
    <cellStyle name="Input 4 2 2 39" xfId="29651" xr:uid="{00000000-0005-0000-0000-0000365E0000}"/>
    <cellStyle name="Input 4 2 2 4" xfId="1826" xr:uid="{00000000-0005-0000-0000-0000375E0000}"/>
    <cellStyle name="Input 4 2 2 4 2" xfId="10223" xr:uid="{00000000-0005-0000-0000-0000385E0000}"/>
    <cellStyle name="Input 4 2 2 4 2 2" xfId="29652" xr:uid="{00000000-0005-0000-0000-0000395E0000}"/>
    <cellStyle name="Input 4 2 2 4 2 3" xfId="29653" xr:uid="{00000000-0005-0000-0000-00003A5E0000}"/>
    <cellStyle name="Input 4 2 2 4 2 4" xfId="29654" xr:uid="{00000000-0005-0000-0000-00003B5E0000}"/>
    <cellStyle name="Input 4 2 2 4 2 5" xfId="29655" xr:uid="{00000000-0005-0000-0000-00003C5E0000}"/>
    <cellStyle name="Input 4 2 2 4 2 6" xfId="29656" xr:uid="{00000000-0005-0000-0000-00003D5E0000}"/>
    <cellStyle name="Input 4 2 2 4 3" xfId="29657" xr:uid="{00000000-0005-0000-0000-00003E5E0000}"/>
    <cellStyle name="Input 4 2 2 4 4" xfId="29658" xr:uid="{00000000-0005-0000-0000-00003F5E0000}"/>
    <cellStyle name="Input 4 2 2 4 5" xfId="29659" xr:uid="{00000000-0005-0000-0000-0000405E0000}"/>
    <cellStyle name="Input 4 2 2 4 6" xfId="29660" xr:uid="{00000000-0005-0000-0000-0000415E0000}"/>
    <cellStyle name="Input 4 2 2 4 7" xfId="29661" xr:uid="{00000000-0005-0000-0000-0000425E0000}"/>
    <cellStyle name="Input 4 2 2 40" xfId="29662" xr:uid="{00000000-0005-0000-0000-0000435E0000}"/>
    <cellStyle name="Input 4 2 2 5" xfId="1827" xr:uid="{00000000-0005-0000-0000-0000445E0000}"/>
    <cellStyle name="Input 4 2 2 5 2" xfId="10309" xr:uid="{00000000-0005-0000-0000-0000455E0000}"/>
    <cellStyle name="Input 4 2 2 5 2 2" xfId="29663" xr:uid="{00000000-0005-0000-0000-0000465E0000}"/>
    <cellStyle name="Input 4 2 2 5 2 3" xfId="29664" xr:uid="{00000000-0005-0000-0000-0000475E0000}"/>
    <cellStyle name="Input 4 2 2 5 2 4" xfId="29665" xr:uid="{00000000-0005-0000-0000-0000485E0000}"/>
    <cellStyle name="Input 4 2 2 5 2 5" xfId="29666" xr:uid="{00000000-0005-0000-0000-0000495E0000}"/>
    <cellStyle name="Input 4 2 2 5 2 6" xfId="29667" xr:uid="{00000000-0005-0000-0000-00004A5E0000}"/>
    <cellStyle name="Input 4 2 2 5 3" xfId="29668" xr:uid="{00000000-0005-0000-0000-00004B5E0000}"/>
    <cellStyle name="Input 4 2 2 5 4" xfId="29669" xr:uid="{00000000-0005-0000-0000-00004C5E0000}"/>
    <cellStyle name="Input 4 2 2 5 5" xfId="29670" xr:uid="{00000000-0005-0000-0000-00004D5E0000}"/>
    <cellStyle name="Input 4 2 2 5 6" xfId="29671" xr:uid="{00000000-0005-0000-0000-00004E5E0000}"/>
    <cellStyle name="Input 4 2 2 5 7" xfId="29672" xr:uid="{00000000-0005-0000-0000-00004F5E0000}"/>
    <cellStyle name="Input 4 2 2 6" xfId="1828" xr:uid="{00000000-0005-0000-0000-0000505E0000}"/>
    <cellStyle name="Input 4 2 2 6 2" xfId="10397" xr:uid="{00000000-0005-0000-0000-0000515E0000}"/>
    <cellStyle name="Input 4 2 2 6 2 2" xfId="29673" xr:uid="{00000000-0005-0000-0000-0000525E0000}"/>
    <cellStyle name="Input 4 2 2 6 2 3" xfId="29674" xr:uid="{00000000-0005-0000-0000-0000535E0000}"/>
    <cellStyle name="Input 4 2 2 6 2 4" xfId="29675" xr:uid="{00000000-0005-0000-0000-0000545E0000}"/>
    <cellStyle name="Input 4 2 2 6 2 5" xfId="29676" xr:uid="{00000000-0005-0000-0000-0000555E0000}"/>
    <cellStyle name="Input 4 2 2 6 2 6" xfId="29677" xr:uid="{00000000-0005-0000-0000-0000565E0000}"/>
    <cellStyle name="Input 4 2 2 6 3" xfId="29678" xr:uid="{00000000-0005-0000-0000-0000575E0000}"/>
    <cellStyle name="Input 4 2 2 6 4" xfId="29679" xr:uid="{00000000-0005-0000-0000-0000585E0000}"/>
    <cellStyle name="Input 4 2 2 6 5" xfId="29680" xr:uid="{00000000-0005-0000-0000-0000595E0000}"/>
    <cellStyle name="Input 4 2 2 6 6" xfId="29681" xr:uid="{00000000-0005-0000-0000-00005A5E0000}"/>
    <cellStyle name="Input 4 2 2 6 7" xfId="29682" xr:uid="{00000000-0005-0000-0000-00005B5E0000}"/>
    <cellStyle name="Input 4 2 2 7" xfId="1829" xr:uid="{00000000-0005-0000-0000-00005C5E0000}"/>
    <cellStyle name="Input 4 2 2 7 2" xfId="10484" xr:uid="{00000000-0005-0000-0000-00005D5E0000}"/>
    <cellStyle name="Input 4 2 2 7 2 2" xfId="29683" xr:uid="{00000000-0005-0000-0000-00005E5E0000}"/>
    <cellStyle name="Input 4 2 2 7 2 3" xfId="29684" xr:uid="{00000000-0005-0000-0000-00005F5E0000}"/>
    <cellStyle name="Input 4 2 2 7 2 4" xfId="29685" xr:uid="{00000000-0005-0000-0000-0000605E0000}"/>
    <cellStyle name="Input 4 2 2 7 2 5" xfId="29686" xr:uid="{00000000-0005-0000-0000-0000615E0000}"/>
    <cellStyle name="Input 4 2 2 7 2 6" xfId="29687" xr:uid="{00000000-0005-0000-0000-0000625E0000}"/>
    <cellStyle name="Input 4 2 2 7 3" xfId="29688" xr:uid="{00000000-0005-0000-0000-0000635E0000}"/>
    <cellStyle name="Input 4 2 2 7 4" xfId="29689" xr:uid="{00000000-0005-0000-0000-0000645E0000}"/>
    <cellStyle name="Input 4 2 2 7 5" xfId="29690" xr:uid="{00000000-0005-0000-0000-0000655E0000}"/>
    <cellStyle name="Input 4 2 2 7 6" xfId="29691" xr:uid="{00000000-0005-0000-0000-0000665E0000}"/>
    <cellStyle name="Input 4 2 2 7 7" xfId="29692" xr:uid="{00000000-0005-0000-0000-0000675E0000}"/>
    <cellStyle name="Input 4 2 2 8" xfId="1830" xr:uid="{00000000-0005-0000-0000-0000685E0000}"/>
    <cellStyle name="Input 4 2 2 8 2" xfId="10572" xr:uid="{00000000-0005-0000-0000-0000695E0000}"/>
    <cellStyle name="Input 4 2 2 8 2 2" xfId="29693" xr:uid="{00000000-0005-0000-0000-00006A5E0000}"/>
    <cellStyle name="Input 4 2 2 8 2 3" xfId="29694" xr:uid="{00000000-0005-0000-0000-00006B5E0000}"/>
    <cellStyle name="Input 4 2 2 8 2 4" xfId="29695" xr:uid="{00000000-0005-0000-0000-00006C5E0000}"/>
    <cellStyle name="Input 4 2 2 8 2 5" xfId="29696" xr:uid="{00000000-0005-0000-0000-00006D5E0000}"/>
    <cellStyle name="Input 4 2 2 8 2 6" xfId="29697" xr:uid="{00000000-0005-0000-0000-00006E5E0000}"/>
    <cellStyle name="Input 4 2 2 8 3" xfId="29698" xr:uid="{00000000-0005-0000-0000-00006F5E0000}"/>
    <cellStyle name="Input 4 2 2 8 4" xfId="29699" xr:uid="{00000000-0005-0000-0000-0000705E0000}"/>
    <cellStyle name="Input 4 2 2 8 5" xfId="29700" xr:uid="{00000000-0005-0000-0000-0000715E0000}"/>
    <cellStyle name="Input 4 2 2 8 6" xfId="29701" xr:uid="{00000000-0005-0000-0000-0000725E0000}"/>
    <cellStyle name="Input 4 2 2 8 7" xfId="29702" xr:uid="{00000000-0005-0000-0000-0000735E0000}"/>
    <cellStyle name="Input 4 2 2 9" xfId="1831" xr:uid="{00000000-0005-0000-0000-0000745E0000}"/>
    <cellStyle name="Input 4 2 2 9 2" xfId="10654" xr:uid="{00000000-0005-0000-0000-0000755E0000}"/>
    <cellStyle name="Input 4 2 2 9 2 2" xfId="29703" xr:uid="{00000000-0005-0000-0000-0000765E0000}"/>
    <cellStyle name="Input 4 2 2 9 2 3" xfId="29704" xr:uid="{00000000-0005-0000-0000-0000775E0000}"/>
    <cellStyle name="Input 4 2 2 9 2 4" xfId="29705" xr:uid="{00000000-0005-0000-0000-0000785E0000}"/>
    <cellStyle name="Input 4 2 2 9 2 5" xfId="29706" xr:uid="{00000000-0005-0000-0000-0000795E0000}"/>
    <cellStyle name="Input 4 2 2 9 2 6" xfId="29707" xr:uid="{00000000-0005-0000-0000-00007A5E0000}"/>
    <cellStyle name="Input 4 2 2 9 3" xfId="29708" xr:uid="{00000000-0005-0000-0000-00007B5E0000}"/>
    <cellStyle name="Input 4 2 2 9 4" xfId="29709" xr:uid="{00000000-0005-0000-0000-00007C5E0000}"/>
    <cellStyle name="Input 4 2 2 9 5" xfId="29710" xr:uid="{00000000-0005-0000-0000-00007D5E0000}"/>
    <cellStyle name="Input 4 2 2 9 6" xfId="29711" xr:uid="{00000000-0005-0000-0000-00007E5E0000}"/>
    <cellStyle name="Input 4 2 2 9 7" xfId="29712" xr:uid="{00000000-0005-0000-0000-00007F5E0000}"/>
    <cellStyle name="Input 4 2 20" xfId="1832" xr:uid="{00000000-0005-0000-0000-0000805E0000}"/>
    <cellStyle name="Input 4 2 20 2" xfId="11502" xr:uid="{00000000-0005-0000-0000-0000815E0000}"/>
    <cellStyle name="Input 4 2 20 2 2" xfId="29713" xr:uid="{00000000-0005-0000-0000-0000825E0000}"/>
    <cellStyle name="Input 4 2 20 2 3" xfId="29714" xr:uid="{00000000-0005-0000-0000-0000835E0000}"/>
    <cellStyle name="Input 4 2 20 2 4" xfId="29715" xr:uid="{00000000-0005-0000-0000-0000845E0000}"/>
    <cellStyle name="Input 4 2 20 2 5" xfId="29716" xr:uid="{00000000-0005-0000-0000-0000855E0000}"/>
    <cellStyle name="Input 4 2 20 2 6" xfId="29717" xr:uid="{00000000-0005-0000-0000-0000865E0000}"/>
    <cellStyle name="Input 4 2 20 3" xfId="29718" xr:uid="{00000000-0005-0000-0000-0000875E0000}"/>
    <cellStyle name="Input 4 2 20 4" xfId="29719" xr:uid="{00000000-0005-0000-0000-0000885E0000}"/>
    <cellStyle name="Input 4 2 20 5" xfId="29720" xr:uid="{00000000-0005-0000-0000-0000895E0000}"/>
    <cellStyle name="Input 4 2 20 6" xfId="29721" xr:uid="{00000000-0005-0000-0000-00008A5E0000}"/>
    <cellStyle name="Input 4 2 20 7" xfId="29722" xr:uid="{00000000-0005-0000-0000-00008B5E0000}"/>
    <cellStyle name="Input 4 2 21" xfId="1833" xr:uid="{00000000-0005-0000-0000-00008C5E0000}"/>
    <cellStyle name="Input 4 2 21 2" xfId="11590" xr:uid="{00000000-0005-0000-0000-00008D5E0000}"/>
    <cellStyle name="Input 4 2 21 2 2" xfId="29723" xr:uid="{00000000-0005-0000-0000-00008E5E0000}"/>
    <cellStyle name="Input 4 2 21 2 3" xfId="29724" xr:uid="{00000000-0005-0000-0000-00008F5E0000}"/>
    <cellStyle name="Input 4 2 21 2 4" xfId="29725" xr:uid="{00000000-0005-0000-0000-0000905E0000}"/>
    <cellStyle name="Input 4 2 21 2 5" xfId="29726" xr:uid="{00000000-0005-0000-0000-0000915E0000}"/>
    <cellStyle name="Input 4 2 21 2 6" xfId="29727" xr:uid="{00000000-0005-0000-0000-0000925E0000}"/>
    <cellStyle name="Input 4 2 21 3" xfId="29728" xr:uid="{00000000-0005-0000-0000-0000935E0000}"/>
    <cellStyle name="Input 4 2 21 4" xfId="29729" xr:uid="{00000000-0005-0000-0000-0000945E0000}"/>
    <cellStyle name="Input 4 2 21 5" xfId="29730" xr:uid="{00000000-0005-0000-0000-0000955E0000}"/>
    <cellStyle name="Input 4 2 21 6" xfId="29731" xr:uid="{00000000-0005-0000-0000-0000965E0000}"/>
    <cellStyle name="Input 4 2 21 7" xfId="29732" xr:uid="{00000000-0005-0000-0000-0000975E0000}"/>
    <cellStyle name="Input 4 2 22" xfId="1834" xr:uid="{00000000-0005-0000-0000-0000985E0000}"/>
    <cellStyle name="Input 4 2 22 2" xfId="11674" xr:uid="{00000000-0005-0000-0000-0000995E0000}"/>
    <cellStyle name="Input 4 2 22 2 2" xfId="29733" xr:uid="{00000000-0005-0000-0000-00009A5E0000}"/>
    <cellStyle name="Input 4 2 22 2 3" xfId="29734" xr:uid="{00000000-0005-0000-0000-00009B5E0000}"/>
    <cellStyle name="Input 4 2 22 2 4" xfId="29735" xr:uid="{00000000-0005-0000-0000-00009C5E0000}"/>
    <cellStyle name="Input 4 2 22 2 5" xfId="29736" xr:uid="{00000000-0005-0000-0000-00009D5E0000}"/>
    <cellStyle name="Input 4 2 22 2 6" xfId="29737" xr:uid="{00000000-0005-0000-0000-00009E5E0000}"/>
    <cellStyle name="Input 4 2 22 3" xfId="29738" xr:uid="{00000000-0005-0000-0000-00009F5E0000}"/>
    <cellStyle name="Input 4 2 22 4" xfId="29739" xr:uid="{00000000-0005-0000-0000-0000A05E0000}"/>
    <cellStyle name="Input 4 2 22 5" xfId="29740" xr:uid="{00000000-0005-0000-0000-0000A15E0000}"/>
    <cellStyle name="Input 4 2 22 6" xfId="29741" xr:uid="{00000000-0005-0000-0000-0000A25E0000}"/>
    <cellStyle name="Input 4 2 22 7" xfId="29742" xr:uid="{00000000-0005-0000-0000-0000A35E0000}"/>
    <cellStyle name="Input 4 2 23" xfId="1835" xr:uid="{00000000-0005-0000-0000-0000A45E0000}"/>
    <cellStyle name="Input 4 2 23 2" xfId="11757" xr:uid="{00000000-0005-0000-0000-0000A55E0000}"/>
    <cellStyle name="Input 4 2 23 2 2" xfId="29743" xr:uid="{00000000-0005-0000-0000-0000A65E0000}"/>
    <cellStyle name="Input 4 2 23 2 3" xfId="29744" xr:uid="{00000000-0005-0000-0000-0000A75E0000}"/>
    <cellStyle name="Input 4 2 23 2 4" xfId="29745" xr:uid="{00000000-0005-0000-0000-0000A85E0000}"/>
    <cellStyle name="Input 4 2 23 2 5" xfId="29746" xr:uid="{00000000-0005-0000-0000-0000A95E0000}"/>
    <cellStyle name="Input 4 2 23 2 6" xfId="29747" xr:uid="{00000000-0005-0000-0000-0000AA5E0000}"/>
    <cellStyle name="Input 4 2 23 3" xfId="29748" xr:uid="{00000000-0005-0000-0000-0000AB5E0000}"/>
    <cellStyle name="Input 4 2 23 4" xfId="29749" xr:uid="{00000000-0005-0000-0000-0000AC5E0000}"/>
    <cellStyle name="Input 4 2 23 5" xfId="29750" xr:uid="{00000000-0005-0000-0000-0000AD5E0000}"/>
    <cellStyle name="Input 4 2 23 6" xfId="29751" xr:uid="{00000000-0005-0000-0000-0000AE5E0000}"/>
    <cellStyle name="Input 4 2 23 7" xfId="29752" xr:uid="{00000000-0005-0000-0000-0000AF5E0000}"/>
    <cellStyle name="Input 4 2 24" xfId="1836" xr:uid="{00000000-0005-0000-0000-0000B05E0000}"/>
    <cellStyle name="Input 4 2 24 2" xfId="11840" xr:uid="{00000000-0005-0000-0000-0000B15E0000}"/>
    <cellStyle name="Input 4 2 24 2 2" xfId="29753" xr:uid="{00000000-0005-0000-0000-0000B25E0000}"/>
    <cellStyle name="Input 4 2 24 2 3" xfId="29754" xr:uid="{00000000-0005-0000-0000-0000B35E0000}"/>
    <cellStyle name="Input 4 2 24 2 4" xfId="29755" xr:uid="{00000000-0005-0000-0000-0000B45E0000}"/>
    <cellStyle name="Input 4 2 24 2 5" xfId="29756" xr:uid="{00000000-0005-0000-0000-0000B55E0000}"/>
    <cellStyle name="Input 4 2 24 2 6" xfId="29757" xr:uid="{00000000-0005-0000-0000-0000B65E0000}"/>
    <cellStyle name="Input 4 2 24 3" xfId="29758" xr:uid="{00000000-0005-0000-0000-0000B75E0000}"/>
    <cellStyle name="Input 4 2 24 4" xfId="29759" xr:uid="{00000000-0005-0000-0000-0000B85E0000}"/>
    <cellStyle name="Input 4 2 24 5" xfId="29760" xr:uid="{00000000-0005-0000-0000-0000B95E0000}"/>
    <cellStyle name="Input 4 2 24 6" xfId="29761" xr:uid="{00000000-0005-0000-0000-0000BA5E0000}"/>
    <cellStyle name="Input 4 2 24 7" xfId="29762" xr:uid="{00000000-0005-0000-0000-0000BB5E0000}"/>
    <cellStyle name="Input 4 2 25" xfId="1837" xr:uid="{00000000-0005-0000-0000-0000BC5E0000}"/>
    <cellStyle name="Input 4 2 25 2" xfId="11924" xr:uid="{00000000-0005-0000-0000-0000BD5E0000}"/>
    <cellStyle name="Input 4 2 25 2 2" xfId="29763" xr:uid="{00000000-0005-0000-0000-0000BE5E0000}"/>
    <cellStyle name="Input 4 2 25 2 3" xfId="29764" xr:uid="{00000000-0005-0000-0000-0000BF5E0000}"/>
    <cellStyle name="Input 4 2 25 2 4" xfId="29765" xr:uid="{00000000-0005-0000-0000-0000C05E0000}"/>
    <cellStyle name="Input 4 2 25 2 5" xfId="29766" xr:uid="{00000000-0005-0000-0000-0000C15E0000}"/>
    <cellStyle name="Input 4 2 25 2 6" xfId="29767" xr:uid="{00000000-0005-0000-0000-0000C25E0000}"/>
    <cellStyle name="Input 4 2 25 3" xfId="29768" xr:uid="{00000000-0005-0000-0000-0000C35E0000}"/>
    <cellStyle name="Input 4 2 25 4" xfId="29769" xr:uid="{00000000-0005-0000-0000-0000C45E0000}"/>
    <cellStyle name="Input 4 2 25 5" xfId="29770" xr:uid="{00000000-0005-0000-0000-0000C55E0000}"/>
    <cellStyle name="Input 4 2 25 6" xfId="29771" xr:uid="{00000000-0005-0000-0000-0000C65E0000}"/>
    <cellStyle name="Input 4 2 25 7" xfId="29772" xr:uid="{00000000-0005-0000-0000-0000C75E0000}"/>
    <cellStyle name="Input 4 2 26" xfId="1838" xr:uid="{00000000-0005-0000-0000-0000C85E0000}"/>
    <cellStyle name="Input 4 2 26 2" xfId="12007" xr:uid="{00000000-0005-0000-0000-0000C95E0000}"/>
    <cellStyle name="Input 4 2 26 2 2" xfId="29773" xr:uid="{00000000-0005-0000-0000-0000CA5E0000}"/>
    <cellStyle name="Input 4 2 26 2 3" xfId="29774" xr:uid="{00000000-0005-0000-0000-0000CB5E0000}"/>
    <cellStyle name="Input 4 2 26 2 4" xfId="29775" xr:uid="{00000000-0005-0000-0000-0000CC5E0000}"/>
    <cellStyle name="Input 4 2 26 2 5" xfId="29776" xr:uid="{00000000-0005-0000-0000-0000CD5E0000}"/>
    <cellStyle name="Input 4 2 26 2 6" xfId="29777" xr:uid="{00000000-0005-0000-0000-0000CE5E0000}"/>
    <cellStyle name="Input 4 2 26 3" xfId="29778" xr:uid="{00000000-0005-0000-0000-0000CF5E0000}"/>
    <cellStyle name="Input 4 2 26 4" xfId="29779" xr:uid="{00000000-0005-0000-0000-0000D05E0000}"/>
    <cellStyle name="Input 4 2 26 5" xfId="29780" xr:uid="{00000000-0005-0000-0000-0000D15E0000}"/>
    <cellStyle name="Input 4 2 26 6" xfId="29781" xr:uid="{00000000-0005-0000-0000-0000D25E0000}"/>
    <cellStyle name="Input 4 2 26 7" xfId="29782" xr:uid="{00000000-0005-0000-0000-0000D35E0000}"/>
    <cellStyle name="Input 4 2 27" xfId="1839" xr:uid="{00000000-0005-0000-0000-0000D45E0000}"/>
    <cellStyle name="Input 4 2 27 2" xfId="12090" xr:uid="{00000000-0005-0000-0000-0000D55E0000}"/>
    <cellStyle name="Input 4 2 27 2 2" xfId="29783" xr:uid="{00000000-0005-0000-0000-0000D65E0000}"/>
    <cellStyle name="Input 4 2 27 2 3" xfId="29784" xr:uid="{00000000-0005-0000-0000-0000D75E0000}"/>
    <cellStyle name="Input 4 2 27 2 4" xfId="29785" xr:uid="{00000000-0005-0000-0000-0000D85E0000}"/>
    <cellStyle name="Input 4 2 27 2 5" xfId="29786" xr:uid="{00000000-0005-0000-0000-0000D95E0000}"/>
    <cellStyle name="Input 4 2 27 2 6" xfId="29787" xr:uid="{00000000-0005-0000-0000-0000DA5E0000}"/>
    <cellStyle name="Input 4 2 27 3" xfId="29788" xr:uid="{00000000-0005-0000-0000-0000DB5E0000}"/>
    <cellStyle name="Input 4 2 27 4" xfId="29789" xr:uid="{00000000-0005-0000-0000-0000DC5E0000}"/>
    <cellStyle name="Input 4 2 27 5" xfId="29790" xr:uid="{00000000-0005-0000-0000-0000DD5E0000}"/>
    <cellStyle name="Input 4 2 27 6" xfId="29791" xr:uid="{00000000-0005-0000-0000-0000DE5E0000}"/>
    <cellStyle name="Input 4 2 27 7" xfId="29792" xr:uid="{00000000-0005-0000-0000-0000DF5E0000}"/>
    <cellStyle name="Input 4 2 28" xfId="1840" xr:uid="{00000000-0005-0000-0000-0000E05E0000}"/>
    <cellStyle name="Input 4 2 28 2" xfId="12172" xr:uid="{00000000-0005-0000-0000-0000E15E0000}"/>
    <cellStyle name="Input 4 2 28 2 2" xfId="29793" xr:uid="{00000000-0005-0000-0000-0000E25E0000}"/>
    <cellStyle name="Input 4 2 28 2 3" xfId="29794" xr:uid="{00000000-0005-0000-0000-0000E35E0000}"/>
    <cellStyle name="Input 4 2 28 2 4" xfId="29795" xr:uid="{00000000-0005-0000-0000-0000E45E0000}"/>
    <cellStyle name="Input 4 2 28 2 5" xfId="29796" xr:uid="{00000000-0005-0000-0000-0000E55E0000}"/>
    <cellStyle name="Input 4 2 28 2 6" xfId="29797" xr:uid="{00000000-0005-0000-0000-0000E65E0000}"/>
    <cellStyle name="Input 4 2 28 3" xfId="29798" xr:uid="{00000000-0005-0000-0000-0000E75E0000}"/>
    <cellStyle name="Input 4 2 28 4" xfId="29799" xr:uid="{00000000-0005-0000-0000-0000E85E0000}"/>
    <cellStyle name="Input 4 2 28 5" xfId="29800" xr:uid="{00000000-0005-0000-0000-0000E95E0000}"/>
    <cellStyle name="Input 4 2 28 6" xfId="29801" xr:uid="{00000000-0005-0000-0000-0000EA5E0000}"/>
    <cellStyle name="Input 4 2 28 7" xfId="29802" xr:uid="{00000000-0005-0000-0000-0000EB5E0000}"/>
    <cellStyle name="Input 4 2 29" xfId="1841" xr:uid="{00000000-0005-0000-0000-0000EC5E0000}"/>
    <cellStyle name="Input 4 2 29 2" xfId="12252" xr:uid="{00000000-0005-0000-0000-0000ED5E0000}"/>
    <cellStyle name="Input 4 2 29 2 2" xfId="29803" xr:uid="{00000000-0005-0000-0000-0000EE5E0000}"/>
    <cellStyle name="Input 4 2 29 2 3" xfId="29804" xr:uid="{00000000-0005-0000-0000-0000EF5E0000}"/>
    <cellStyle name="Input 4 2 29 2 4" xfId="29805" xr:uid="{00000000-0005-0000-0000-0000F05E0000}"/>
    <cellStyle name="Input 4 2 29 2 5" xfId="29806" xr:uid="{00000000-0005-0000-0000-0000F15E0000}"/>
    <cellStyle name="Input 4 2 29 2 6" xfId="29807" xr:uid="{00000000-0005-0000-0000-0000F25E0000}"/>
    <cellStyle name="Input 4 2 29 3" xfId="29808" xr:uid="{00000000-0005-0000-0000-0000F35E0000}"/>
    <cellStyle name="Input 4 2 29 4" xfId="29809" xr:uid="{00000000-0005-0000-0000-0000F45E0000}"/>
    <cellStyle name="Input 4 2 29 5" xfId="29810" xr:uid="{00000000-0005-0000-0000-0000F55E0000}"/>
    <cellStyle name="Input 4 2 29 6" xfId="29811" xr:uid="{00000000-0005-0000-0000-0000F65E0000}"/>
    <cellStyle name="Input 4 2 29 7" xfId="29812" xr:uid="{00000000-0005-0000-0000-0000F75E0000}"/>
    <cellStyle name="Input 4 2 3" xfId="1842" xr:uid="{00000000-0005-0000-0000-0000F85E0000}"/>
    <cellStyle name="Input 4 2 3 2" xfId="10009" xr:uid="{00000000-0005-0000-0000-0000F95E0000}"/>
    <cellStyle name="Input 4 2 3 2 2" xfId="29813" xr:uid="{00000000-0005-0000-0000-0000FA5E0000}"/>
    <cellStyle name="Input 4 2 3 2 3" xfId="29814" xr:uid="{00000000-0005-0000-0000-0000FB5E0000}"/>
    <cellStyle name="Input 4 2 3 2 4" xfId="29815" xr:uid="{00000000-0005-0000-0000-0000FC5E0000}"/>
    <cellStyle name="Input 4 2 3 2 5" xfId="29816" xr:uid="{00000000-0005-0000-0000-0000FD5E0000}"/>
    <cellStyle name="Input 4 2 3 2 6" xfId="29817" xr:uid="{00000000-0005-0000-0000-0000FE5E0000}"/>
    <cellStyle name="Input 4 2 3 3" xfId="29818" xr:uid="{00000000-0005-0000-0000-0000FF5E0000}"/>
    <cellStyle name="Input 4 2 3 4" xfId="29819" xr:uid="{00000000-0005-0000-0000-0000005F0000}"/>
    <cellStyle name="Input 4 2 3 5" xfId="29820" xr:uid="{00000000-0005-0000-0000-0000015F0000}"/>
    <cellStyle name="Input 4 2 3 6" xfId="29821" xr:uid="{00000000-0005-0000-0000-0000025F0000}"/>
    <cellStyle name="Input 4 2 3 7" xfId="29822" xr:uid="{00000000-0005-0000-0000-0000035F0000}"/>
    <cellStyle name="Input 4 2 30" xfId="1843" xr:uid="{00000000-0005-0000-0000-0000045F0000}"/>
    <cellStyle name="Input 4 2 30 2" xfId="12330" xr:uid="{00000000-0005-0000-0000-0000055F0000}"/>
    <cellStyle name="Input 4 2 30 2 2" xfId="29823" xr:uid="{00000000-0005-0000-0000-0000065F0000}"/>
    <cellStyle name="Input 4 2 30 2 3" xfId="29824" xr:uid="{00000000-0005-0000-0000-0000075F0000}"/>
    <cellStyle name="Input 4 2 30 2 4" xfId="29825" xr:uid="{00000000-0005-0000-0000-0000085F0000}"/>
    <cellStyle name="Input 4 2 30 2 5" xfId="29826" xr:uid="{00000000-0005-0000-0000-0000095F0000}"/>
    <cellStyle name="Input 4 2 30 2 6" xfId="29827" xr:uid="{00000000-0005-0000-0000-00000A5F0000}"/>
    <cellStyle name="Input 4 2 30 3" xfId="29828" xr:uid="{00000000-0005-0000-0000-00000B5F0000}"/>
    <cellStyle name="Input 4 2 30 4" xfId="29829" xr:uid="{00000000-0005-0000-0000-00000C5F0000}"/>
    <cellStyle name="Input 4 2 30 5" xfId="29830" xr:uid="{00000000-0005-0000-0000-00000D5F0000}"/>
    <cellStyle name="Input 4 2 30 6" xfId="29831" xr:uid="{00000000-0005-0000-0000-00000E5F0000}"/>
    <cellStyle name="Input 4 2 30 7" xfId="29832" xr:uid="{00000000-0005-0000-0000-00000F5F0000}"/>
    <cellStyle name="Input 4 2 31" xfId="1844" xr:uid="{00000000-0005-0000-0000-0000105F0000}"/>
    <cellStyle name="Input 4 2 31 2" xfId="12409" xr:uid="{00000000-0005-0000-0000-0000115F0000}"/>
    <cellStyle name="Input 4 2 31 2 2" xfId="29833" xr:uid="{00000000-0005-0000-0000-0000125F0000}"/>
    <cellStyle name="Input 4 2 31 2 3" xfId="29834" xr:uid="{00000000-0005-0000-0000-0000135F0000}"/>
    <cellStyle name="Input 4 2 31 2 4" xfId="29835" xr:uid="{00000000-0005-0000-0000-0000145F0000}"/>
    <cellStyle name="Input 4 2 31 2 5" xfId="29836" xr:uid="{00000000-0005-0000-0000-0000155F0000}"/>
    <cellStyle name="Input 4 2 31 2 6" xfId="29837" xr:uid="{00000000-0005-0000-0000-0000165F0000}"/>
    <cellStyle name="Input 4 2 31 3" xfId="29838" xr:uid="{00000000-0005-0000-0000-0000175F0000}"/>
    <cellStyle name="Input 4 2 31 4" xfId="29839" xr:uid="{00000000-0005-0000-0000-0000185F0000}"/>
    <cellStyle name="Input 4 2 31 5" xfId="29840" xr:uid="{00000000-0005-0000-0000-0000195F0000}"/>
    <cellStyle name="Input 4 2 31 6" xfId="29841" xr:uid="{00000000-0005-0000-0000-00001A5F0000}"/>
    <cellStyle name="Input 4 2 31 7" xfId="29842" xr:uid="{00000000-0005-0000-0000-00001B5F0000}"/>
    <cellStyle name="Input 4 2 32" xfId="1845" xr:uid="{00000000-0005-0000-0000-00001C5F0000}"/>
    <cellStyle name="Input 4 2 32 2" xfId="12488" xr:uid="{00000000-0005-0000-0000-00001D5F0000}"/>
    <cellStyle name="Input 4 2 32 2 2" xfId="29843" xr:uid="{00000000-0005-0000-0000-00001E5F0000}"/>
    <cellStyle name="Input 4 2 32 2 3" xfId="29844" xr:uid="{00000000-0005-0000-0000-00001F5F0000}"/>
    <cellStyle name="Input 4 2 32 2 4" xfId="29845" xr:uid="{00000000-0005-0000-0000-0000205F0000}"/>
    <cellStyle name="Input 4 2 32 2 5" xfId="29846" xr:uid="{00000000-0005-0000-0000-0000215F0000}"/>
    <cellStyle name="Input 4 2 32 2 6" xfId="29847" xr:uid="{00000000-0005-0000-0000-0000225F0000}"/>
    <cellStyle name="Input 4 2 32 3" xfId="29848" xr:uid="{00000000-0005-0000-0000-0000235F0000}"/>
    <cellStyle name="Input 4 2 32 4" xfId="29849" xr:uid="{00000000-0005-0000-0000-0000245F0000}"/>
    <cellStyle name="Input 4 2 32 5" xfId="29850" xr:uid="{00000000-0005-0000-0000-0000255F0000}"/>
    <cellStyle name="Input 4 2 32 6" xfId="29851" xr:uid="{00000000-0005-0000-0000-0000265F0000}"/>
    <cellStyle name="Input 4 2 32 7" xfId="29852" xr:uid="{00000000-0005-0000-0000-0000275F0000}"/>
    <cellStyle name="Input 4 2 33" xfId="1846" xr:uid="{00000000-0005-0000-0000-0000285F0000}"/>
    <cellStyle name="Input 4 2 33 2" xfId="12567" xr:uid="{00000000-0005-0000-0000-0000295F0000}"/>
    <cellStyle name="Input 4 2 33 2 2" xfId="29853" xr:uid="{00000000-0005-0000-0000-00002A5F0000}"/>
    <cellStyle name="Input 4 2 33 2 3" xfId="29854" xr:uid="{00000000-0005-0000-0000-00002B5F0000}"/>
    <cellStyle name="Input 4 2 33 2 4" xfId="29855" xr:uid="{00000000-0005-0000-0000-00002C5F0000}"/>
    <cellStyle name="Input 4 2 33 2 5" xfId="29856" xr:uid="{00000000-0005-0000-0000-00002D5F0000}"/>
    <cellStyle name="Input 4 2 33 2 6" xfId="29857" xr:uid="{00000000-0005-0000-0000-00002E5F0000}"/>
    <cellStyle name="Input 4 2 33 3" xfId="29858" xr:uid="{00000000-0005-0000-0000-00002F5F0000}"/>
    <cellStyle name="Input 4 2 33 4" xfId="29859" xr:uid="{00000000-0005-0000-0000-0000305F0000}"/>
    <cellStyle name="Input 4 2 33 5" xfId="29860" xr:uid="{00000000-0005-0000-0000-0000315F0000}"/>
    <cellStyle name="Input 4 2 33 6" xfId="29861" xr:uid="{00000000-0005-0000-0000-0000325F0000}"/>
    <cellStyle name="Input 4 2 33 7" xfId="29862" xr:uid="{00000000-0005-0000-0000-0000335F0000}"/>
    <cellStyle name="Input 4 2 34" xfId="1847" xr:uid="{00000000-0005-0000-0000-0000345F0000}"/>
    <cellStyle name="Input 4 2 34 2" xfId="12646" xr:uid="{00000000-0005-0000-0000-0000355F0000}"/>
    <cellStyle name="Input 4 2 34 2 2" xfId="29863" xr:uid="{00000000-0005-0000-0000-0000365F0000}"/>
    <cellStyle name="Input 4 2 34 2 3" xfId="29864" xr:uid="{00000000-0005-0000-0000-0000375F0000}"/>
    <cellStyle name="Input 4 2 34 2 4" xfId="29865" xr:uid="{00000000-0005-0000-0000-0000385F0000}"/>
    <cellStyle name="Input 4 2 34 2 5" xfId="29866" xr:uid="{00000000-0005-0000-0000-0000395F0000}"/>
    <cellStyle name="Input 4 2 34 2 6" xfId="29867" xr:uid="{00000000-0005-0000-0000-00003A5F0000}"/>
    <cellStyle name="Input 4 2 34 3" xfId="29868" xr:uid="{00000000-0005-0000-0000-00003B5F0000}"/>
    <cellStyle name="Input 4 2 34 4" xfId="29869" xr:uid="{00000000-0005-0000-0000-00003C5F0000}"/>
    <cellStyle name="Input 4 2 34 5" xfId="29870" xr:uid="{00000000-0005-0000-0000-00003D5F0000}"/>
    <cellStyle name="Input 4 2 34 6" xfId="29871" xr:uid="{00000000-0005-0000-0000-00003E5F0000}"/>
    <cellStyle name="Input 4 2 34 7" xfId="29872" xr:uid="{00000000-0005-0000-0000-00003F5F0000}"/>
    <cellStyle name="Input 4 2 35" xfId="1848" xr:uid="{00000000-0005-0000-0000-0000405F0000}"/>
    <cellStyle name="Input 4 2 35 2" xfId="12730" xr:uid="{00000000-0005-0000-0000-0000415F0000}"/>
    <cellStyle name="Input 4 2 35 2 2" xfId="29873" xr:uid="{00000000-0005-0000-0000-0000425F0000}"/>
    <cellStyle name="Input 4 2 35 2 3" xfId="29874" xr:uid="{00000000-0005-0000-0000-0000435F0000}"/>
    <cellStyle name="Input 4 2 35 2 4" xfId="29875" xr:uid="{00000000-0005-0000-0000-0000445F0000}"/>
    <cellStyle name="Input 4 2 35 2 5" xfId="29876" xr:uid="{00000000-0005-0000-0000-0000455F0000}"/>
    <cellStyle name="Input 4 2 35 2 6" xfId="29877" xr:uid="{00000000-0005-0000-0000-0000465F0000}"/>
    <cellStyle name="Input 4 2 35 3" xfId="29878" xr:uid="{00000000-0005-0000-0000-0000475F0000}"/>
    <cellStyle name="Input 4 2 35 4" xfId="29879" xr:uid="{00000000-0005-0000-0000-0000485F0000}"/>
    <cellStyle name="Input 4 2 35 5" xfId="29880" xr:uid="{00000000-0005-0000-0000-0000495F0000}"/>
    <cellStyle name="Input 4 2 35 6" xfId="29881" xr:uid="{00000000-0005-0000-0000-00004A5F0000}"/>
    <cellStyle name="Input 4 2 35 7" xfId="29882" xr:uid="{00000000-0005-0000-0000-00004B5F0000}"/>
    <cellStyle name="Input 4 2 36" xfId="9796" xr:uid="{00000000-0005-0000-0000-00004C5F0000}"/>
    <cellStyle name="Input 4 2 36 2" xfId="29883" xr:uid="{00000000-0005-0000-0000-00004D5F0000}"/>
    <cellStyle name="Input 4 2 36 3" xfId="29884" xr:uid="{00000000-0005-0000-0000-00004E5F0000}"/>
    <cellStyle name="Input 4 2 36 4" xfId="29885" xr:uid="{00000000-0005-0000-0000-00004F5F0000}"/>
    <cellStyle name="Input 4 2 36 5" xfId="29886" xr:uid="{00000000-0005-0000-0000-0000505F0000}"/>
    <cellStyle name="Input 4 2 36 6" xfId="29887" xr:uid="{00000000-0005-0000-0000-0000515F0000}"/>
    <cellStyle name="Input 4 2 37" xfId="29888" xr:uid="{00000000-0005-0000-0000-0000525F0000}"/>
    <cellStyle name="Input 4 2 38" xfId="29889" xr:uid="{00000000-0005-0000-0000-0000535F0000}"/>
    <cellStyle name="Input 4 2 39" xfId="29890" xr:uid="{00000000-0005-0000-0000-0000545F0000}"/>
    <cellStyle name="Input 4 2 4" xfId="1849" xr:uid="{00000000-0005-0000-0000-0000555F0000}"/>
    <cellStyle name="Input 4 2 4 2" xfId="10100" xr:uid="{00000000-0005-0000-0000-0000565F0000}"/>
    <cellStyle name="Input 4 2 4 2 2" xfId="29891" xr:uid="{00000000-0005-0000-0000-0000575F0000}"/>
    <cellStyle name="Input 4 2 4 2 3" xfId="29892" xr:uid="{00000000-0005-0000-0000-0000585F0000}"/>
    <cellStyle name="Input 4 2 4 2 4" xfId="29893" xr:uid="{00000000-0005-0000-0000-0000595F0000}"/>
    <cellStyle name="Input 4 2 4 2 5" xfId="29894" xr:uid="{00000000-0005-0000-0000-00005A5F0000}"/>
    <cellStyle name="Input 4 2 4 2 6" xfId="29895" xr:uid="{00000000-0005-0000-0000-00005B5F0000}"/>
    <cellStyle name="Input 4 2 4 3" xfId="29896" xr:uid="{00000000-0005-0000-0000-00005C5F0000}"/>
    <cellStyle name="Input 4 2 4 4" xfId="29897" xr:uid="{00000000-0005-0000-0000-00005D5F0000}"/>
    <cellStyle name="Input 4 2 4 5" xfId="29898" xr:uid="{00000000-0005-0000-0000-00005E5F0000}"/>
    <cellStyle name="Input 4 2 4 6" xfId="29899" xr:uid="{00000000-0005-0000-0000-00005F5F0000}"/>
    <cellStyle name="Input 4 2 4 7" xfId="29900" xr:uid="{00000000-0005-0000-0000-0000605F0000}"/>
    <cellStyle name="Input 4 2 40" xfId="29901" xr:uid="{00000000-0005-0000-0000-0000615F0000}"/>
    <cellStyle name="Input 4 2 41" xfId="29902" xr:uid="{00000000-0005-0000-0000-0000625F0000}"/>
    <cellStyle name="Input 4 2 5" xfId="1850" xr:uid="{00000000-0005-0000-0000-0000635F0000}"/>
    <cellStyle name="Input 4 2 5 2" xfId="10190" xr:uid="{00000000-0005-0000-0000-0000645F0000}"/>
    <cellStyle name="Input 4 2 5 2 2" xfId="29903" xr:uid="{00000000-0005-0000-0000-0000655F0000}"/>
    <cellStyle name="Input 4 2 5 2 3" xfId="29904" xr:uid="{00000000-0005-0000-0000-0000665F0000}"/>
    <cellStyle name="Input 4 2 5 2 4" xfId="29905" xr:uid="{00000000-0005-0000-0000-0000675F0000}"/>
    <cellStyle name="Input 4 2 5 2 5" xfId="29906" xr:uid="{00000000-0005-0000-0000-0000685F0000}"/>
    <cellStyle name="Input 4 2 5 2 6" xfId="29907" xr:uid="{00000000-0005-0000-0000-0000695F0000}"/>
    <cellStyle name="Input 4 2 5 3" xfId="29908" xr:uid="{00000000-0005-0000-0000-00006A5F0000}"/>
    <cellStyle name="Input 4 2 5 4" xfId="29909" xr:uid="{00000000-0005-0000-0000-00006B5F0000}"/>
    <cellStyle name="Input 4 2 5 5" xfId="29910" xr:uid="{00000000-0005-0000-0000-00006C5F0000}"/>
    <cellStyle name="Input 4 2 5 6" xfId="29911" xr:uid="{00000000-0005-0000-0000-00006D5F0000}"/>
    <cellStyle name="Input 4 2 5 7" xfId="29912" xr:uid="{00000000-0005-0000-0000-00006E5F0000}"/>
    <cellStyle name="Input 4 2 6" xfId="1851" xr:uid="{00000000-0005-0000-0000-00006F5F0000}"/>
    <cellStyle name="Input 4 2 6 2" xfId="10276" xr:uid="{00000000-0005-0000-0000-0000705F0000}"/>
    <cellStyle name="Input 4 2 6 2 2" xfId="29913" xr:uid="{00000000-0005-0000-0000-0000715F0000}"/>
    <cellStyle name="Input 4 2 6 2 3" xfId="29914" xr:uid="{00000000-0005-0000-0000-0000725F0000}"/>
    <cellStyle name="Input 4 2 6 2 4" xfId="29915" xr:uid="{00000000-0005-0000-0000-0000735F0000}"/>
    <cellStyle name="Input 4 2 6 2 5" xfId="29916" xr:uid="{00000000-0005-0000-0000-0000745F0000}"/>
    <cellStyle name="Input 4 2 6 2 6" xfId="29917" xr:uid="{00000000-0005-0000-0000-0000755F0000}"/>
    <cellStyle name="Input 4 2 6 3" xfId="29918" xr:uid="{00000000-0005-0000-0000-0000765F0000}"/>
    <cellStyle name="Input 4 2 6 4" xfId="29919" xr:uid="{00000000-0005-0000-0000-0000775F0000}"/>
    <cellStyle name="Input 4 2 6 5" xfId="29920" xr:uid="{00000000-0005-0000-0000-0000785F0000}"/>
    <cellStyle name="Input 4 2 6 6" xfId="29921" xr:uid="{00000000-0005-0000-0000-0000795F0000}"/>
    <cellStyle name="Input 4 2 6 7" xfId="29922" xr:uid="{00000000-0005-0000-0000-00007A5F0000}"/>
    <cellStyle name="Input 4 2 7" xfId="1852" xr:uid="{00000000-0005-0000-0000-00007B5F0000}"/>
    <cellStyle name="Input 4 2 7 2" xfId="10364" xr:uid="{00000000-0005-0000-0000-00007C5F0000}"/>
    <cellStyle name="Input 4 2 7 2 2" xfId="29923" xr:uid="{00000000-0005-0000-0000-00007D5F0000}"/>
    <cellStyle name="Input 4 2 7 2 3" xfId="29924" xr:uid="{00000000-0005-0000-0000-00007E5F0000}"/>
    <cellStyle name="Input 4 2 7 2 4" xfId="29925" xr:uid="{00000000-0005-0000-0000-00007F5F0000}"/>
    <cellStyle name="Input 4 2 7 2 5" xfId="29926" xr:uid="{00000000-0005-0000-0000-0000805F0000}"/>
    <cellStyle name="Input 4 2 7 2 6" xfId="29927" xr:uid="{00000000-0005-0000-0000-0000815F0000}"/>
    <cellStyle name="Input 4 2 7 3" xfId="29928" xr:uid="{00000000-0005-0000-0000-0000825F0000}"/>
    <cellStyle name="Input 4 2 7 4" xfId="29929" xr:uid="{00000000-0005-0000-0000-0000835F0000}"/>
    <cellStyle name="Input 4 2 7 5" xfId="29930" xr:uid="{00000000-0005-0000-0000-0000845F0000}"/>
    <cellStyle name="Input 4 2 7 6" xfId="29931" xr:uid="{00000000-0005-0000-0000-0000855F0000}"/>
    <cellStyle name="Input 4 2 7 7" xfId="29932" xr:uid="{00000000-0005-0000-0000-0000865F0000}"/>
    <cellStyle name="Input 4 2 8" xfId="1853" xr:uid="{00000000-0005-0000-0000-0000875F0000}"/>
    <cellStyle name="Input 4 2 8 2" xfId="10451" xr:uid="{00000000-0005-0000-0000-0000885F0000}"/>
    <cellStyle name="Input 4 2 8 2 2" xfId="29933" xr:uid="{00000000-0005-0000-0000-0000895F0000}"/>
    <cellStyle name="Input 4 2 8 2 3" xfId="29934" xr:uid="{00000000-0005-0000-0000-00008A5F0000}"/>
    <cellStyle name="Input 4 2 8 2 4" xfId="29935" xr:uid="{00000000-0005-0000-0000-00008B5F0000}"/>
    <cellStyle name="Input 4 2 8 2 5" xfId="29936" xr:uid="{00000000-0005-0000-0000-00008C5F0000}"/>
    <cellStyle name="Input 4 2 8 2 6" xfId="29937" xr:uid="{00000000-0005-0000-0000-00008D5F0000}"/>
    <cellStyle name="Input 4 2 8 3" xfId="29938" xr:uid="{00000000-0005-0000-0000-00008E5F0000}"/>
    <cellStyle name="Input 4 2 8 4" xfId="29939" xr:uid="{00000000-0005-0000-0000-00008F5F0000}"/>
    <cellStyle name="Input 4 2 8 5" xfId="29940" xr:uid="{00000000-0005-0000-0000-0000905F0000}"/>
    <cellStyle name="Input 4 2 8 6" xfId="29941" xr:uid="{00000000-0005-0000-0000-0000915F0000}"/>
    <cellStyle name="Input 4 2 8 7" xfId="29942" xr:uid="{00000000-0005-0000-0000-0000925F0000}"/>
    <cellStyle name="Input 4 2 9" xfId="1854" xr:uid="{00000000-0005-0000-0000-0000935F0000}"/>
    <cellStyle name="Input 4 2 9 2" xfId="10539" xr:uid="{00000000-0005-0000-0000-0000945F0000}"/>
    <cellStyle name="Input 4 2 9 2 2" xfId="29943" xr:uid="{00000000-0005-0000-0000-0000955F0000}"/>
    <cellStyle name="Input 4 2 9 2 3" xfId="29944" xr:uid="{00000000-0005-0000-0000-0000965F0000}"/>
    <cellStyle name="Input 4 2 9 2 4" xfId="29945" xr:uid="{00000000-0005-0000-0000-0000975F0000}"/>
    <cellStyle name="Input 4 2 9 2 5" xfId="29946" xr:uid="{00000000-0005-0000-0000-0000985F0000}"/>
    <cellStyle name="Input 4 2 9 2 6" xfId="29947" xr:uid="{00000000-0005-0000-0000-0000995F0000}"/>
    <cellStyle name="Input 4 2 9 3" xfId="29948" xr:uid="{00000000-0005-0000-0000-00009A5F0000}"/>
    <cellStyle name="Input 4 2 9 4" xfId="29949" xr:uid="{00000000-0005-0000-0000-00009B5F0000}"/>
    <cellStyle name="Input 4 2 9 5" xfId="29950" xr:uid="{00000000-0005-0000-0000-00009C5F0000}"/>
    <cellStyle name="Input 4 2 9 6" xfId="29951" xr:uid="{00000000-0005-0000-0000-00009D5F0000}"/>
    <cellStyle name="Input 4 2 9 7" xfId="29952" xr:uid="{00000000-0005-0000-0000-00009E5F0000}"/>
    <cellStyle name="Input 4 20" xfId="1855" xr:uid="{00000000-0005-0000-0000-00009F5F0000}"/>
    <cellStyle name="Input 4 20 2" xfId="10666" xr:uid="{00000000-0005-0000-0000-0000A05F0000}"/>
    <cellStyle name="Input 4 20 2 2" xfId="29953" xr:uid="{00000000-0005-0000-0000-0000A15F0000}"/>
    <cellStyle name="Input 4 20 2 3" xfId="29954" xr:uid="{00000000-0005-0000-0000-0000A25F0000}"/>
    <cellStyle name="Input 4 20 2 4" xfId="29955" xr:uid="{00000000-0005-0000-0000-0000A35F0000}"/>
    <cellStyle name="Input 4 20 2 5" xfId="29956" xr:uid="{00000000-0005-0000-0000-0000A45F0000}"/>
    <cellStyle name="Input 4 20 2 6" xfId="29957" xr:uid="{00000000-0005-0000-0000-0000A55F0000}"/>
    <cellStyle name="Input 4 20 3" xfId="29958" xr:uid="{00000000-0005-0000-0000-0000A65F0000}"/>
    <cellStyle name="Input 4 20 4" xfId="29959" xr:uid="{00000000-0005-0000-0000-0000A75F0000}"/>
    <cellStyle name="Input 4 20 5" xfId="29960" xr:uid="{00000000-0005-0000-0000-0000A85F0000}"/>
    <cellStyle name="Input 4 20 6" xfId="29961" xr:uid="{00000000-0005-0000-0000-0000A95F0000}"/>
    <cellStyle name="Input 4 20 7" xfId="29962" xr:uid="{00000000-0005-0000-0000-0000AA5F0000}"/>
    <cellStyle name="Input 4 21" xfId="1856" xr:uid="{00000000-0005-0000-0000-0000AB5F0000}"/>
    <cellStyle name="Input 4 21 2" xfId="10667" xr:uid="{00000000-0005-0000-0000-0000AC5F0000}"/>
    <cellStyle name="Input 4 21 2 2" xfId="29963" xr:uid="{00000000-0005-0000-0000-0000AD5F0000}"/>
    <cellStyle name="Input 4 21 2 3" xfId="29964" xr:uid="{00000000-0005-0000-0000-0000AE5F0000}"/>
    <cellStyle name="Input 4 21 2 4" xfId="29965" xr:uid="{00000000-0005-0000-0000-0000AF5F0000}"/>
    <cellStyle name="Input 4 21 2 5" xfId="29966" xr:uid="{00000000-0005-0000-0000-0000B05F0000}"/>
    <cellStyle name="Input 4 21 2 6" xfId="29967" xr:uid="{00000000-0005-0000-0000-0000B15F0000}"/>
    <cellStyle name="Input 4 21 3" xfId="29968" xr:uid="{00000000-0005-0000-0000-0000B25F0000}"/>
    <cellStyle name="Input 4 21 4" xfId="29969" xr:uid="{00000000-0005-0000-0000-0000B35F0000}"/>
    <cellStyle name="Input 4 21 5" xfId="29970" xr:uid="{00000000-0005-0000-0000-0000B45F0000}"/>
    <cellStyle name="Input 4 21 6" xfId="29971" xr:uid="{00000000-0005-0000-0000-0000B55F0000}"/>
    <cellStyle name="Input 4 21 7" xfId="29972" xr:uid="{00000000-0005-0000-0000-0000B65F0000}"/>
    <cellStyle name="Input 4 22" xfId="1857" xr:uid="{00000000-0005-0000-0000-0000B75F0000}"/>
    <cellStyle name="Input 4 22 2" xfId="10931" xr:uid="{00000000-0005-0000-0000-0000B85F0000}"/>
    <cellStyle name="Input 4 22 2 2" xfId="29973" xr:uid="{00000000-0005-0000-0000-0000B95F0000}"/>
    <cellStyle name="Input 4 22 2 3" xfId="29974" xr:uid="{00000000-0005-0000-0000-0000BA5F0000}"/>
    <cellStyle name="Input 4 22 2 4" xfId="29975" xr:uid="{00000000-0005-0000-0000-0000BB5F0000}"/>
    <cellStyle name="Input 4 22 2 5" xfId="29976" xr:uid="{00000000-0005-0000-0000-0000BC5F0000}"/>
    <cellStyle name="Input 4 22 2 6" xfId="29977" xr:uid="{00000000-0005-0000-0000-0000BD5F0000}"/>
    <cellStyle name="Input 4 22 3" xfId="29978" xr:uid="{00000000-0005-0000-0000-0000BE5F0000}"/>
    <cellStyle name="Input 4 22 4" xfId="29979" xr:uid="{00000000-0005-0000-0000-0000BF5F0000}"/>
    <cellStyle name="Input 4 22 5" xfId="29980" xr:uid="{00000000-0005-0000-0000-0000C05F0000}"/>
    <cellStyle name="Input 4 22 6" xfId="29981" xr:uid="{00000000-0005-0000-0000-0000C15F0000}"/>
    <cellStyle name="Input 4 22 7" xfId="29982" xr:uid="{00000000-0005-0000-0000-0000C25F0000}"/>
    <cellStyle name="Input 4 23" xfId="1858" xr:uid="{00000000-0005-0000-0000-0000C35F0000}"/>
    <cellStyle name="Input 4 23 2" xfId="9706" xr:uid="{00000000-0005-0000-0000-0000C45F0000}"/>
    <cellStyle name="Input 4 23 2 2" xfId="29983" xr:uid="{00000000-0005-0000-0000-0000C55F0000}"/>
    <cellStyle name="Input 4 23 2 3" xfId="29984" xr:uid="{00000000-0005-0000-0000-0000C65F0000}"/>
    <cellStyle name="Input 4 23 2 4" xfId="29985" xr:uid="{00000000-0005-0000-0000-0000C75F0000}"/>
    <cellStyle name="Input 4 23 2 5" xfId="29986" xr:uid="{00000000-0005-0000-0000-0000C85F0000}"/>
    <cellStyle name="Input 4 23 2 6" xfId="29987" xr:uid="{00000000-0005-0000-0000-0000C95F0000}"/>
    <cellStyle name="Input 4 23 3" xfId="29988" xr:uid="{00000000-0005-0000-0000-0000CA5F0000}"/>
    <cellStyle name="Input 4 23 4" xfId="29989" xr:uid="{00000000-0005-0000-0000-0000CB5F0000}"/>
    <cellStyle name="Input 4 23 5" xfId="29990" xr:uid="{00000000-0005-0000-0000-0000CC5F0000}"/>
    <cellStyle name="Input 4 23 6" xfId="29991" xr:uid="{00000000-0005-0000-0000-0000CD5F0000}"/>
    <cellStyle name="Input 4 23 7" xfId="29992" xr:uid="{00000000-0005-0000-0000-0000CE5F0000}"/>
    <cellStyle name="Input 4 24" xfId="1859" xr:uid="{00000000-0005-0000-0000-0000CF5F0000}"/>
    <cellStyle name="Input 4 24 2" xfId="11194" xr:uid="{00000000-0005-0000-0000-0000D05F0000}"/>
    <cellStyle name="Input 4 24 2 2" xfId="29993" xr:uid="{00000000-0005-0000-0000-0000D15F0000}"/>
    <cellStyle name="Input 4 24 2 3" xfId="29994" xr:uid="{00000000-0005-0000-0000-0000D25F0000}"/>
    <cellStyle name="Input 4 24 2 4" xfId="29995" xr:uid="{00000000-0005-0000-0000-0000D35F0000}"/>
    <cellStyle name="Input 4 24 2 5" xfId="29996" xr:uid="{00000000-0005-0000-0000-0000D45F0000}"/>
    <cellStyle name="Input 4 24 2 6" xfId="29997" xr:uid="{00000000-0005-0000-0000-0000D55F0000}"/>
    <cellStyle name="Input 4 24 3" xfId="29998" xr:uid="{00000000-0005-0000-0000-0000D65F0000}"/>
    <cellStyle name="Input 4 24 4" xfId="29999" xr:uid="{00000000-0005-0000-0000-0000D75F0000}"/>
    <cellStyle name="Input 4 24 5" xfId="30000" xr:uid="{00000000-0005-0000-0000-0000D85F0000}"/>
    <cellStyle name="Input 4 24 6" xfId="30001" xr:uid="{00000000-0005-0000-0000-0000D95F0000}"/>
    <cellStyle name="Input 4 24 7" xfId="30002" xr:uid="{00000000-0005-0000-0000-0000DA5F0000}"/>
    <cellStyle name="Input 4 25" xfId="1860" xr:uid="{00000000-0005-0000-0000-0000DB5F0000}"/>
    <cellStyle name="Input 4 25 2" xfId="10663" xr:uid="{00000000-0005-0000-0000-0000DC5F0000}"/>
    <cellStyle name="Input 4 25 2 2" xfId="30003" xr:uid="{00000000-0005-0000-0000-0000DD5F0000}"/>
    <cellStyle name="Input 4 25 2 3" xfId="30004" xr:uid="{00000000-0005-0000-0000-0000DE5F0000}"/>
    <cellStyle name="Input 4 25 2 4" xfId="30005" xr:uid="{00000000-0005-0000-0000-0000DF5F0000}"/>
    <cellStyle name="Input 4 25 2 5" xfId="30006" xr:uid="{00000000-0005-0000-0000-0000E05F0000}"/>
    <cellStyle name="Input 4 25 2 6" xfId="30007" xr:uid="{00000000-0005-0000-0000-0000E15F0000}"/>
    <cellStyle name="Input 4 25 3" xfId="30008" xr:uid="{00000000-0005-0000-0000-0000E25F0000}"/>
    <cellStyle name="Input 4 25 4" xfId="30009" xr:uid="{00000000-0005-0000-0000-0000E35F0000}"/>
    <cellStyle name="Input 4 25 5" xfId="30010" xr:uid="{00000000-0005-0000-0000-0000E45F0000}"/>
    <cellStyle name="Input 4 25 6" xfId="30011" xr:uid="{00000000-0005-0000-0000-0000E55F0000}"/>
    <cellStyle name="Input 4 25 7" xfId="30012" xr:uid="{00000000-0005-0000-0000-0000E65F0000}"/>
    <cellStyle name="Input 4 26" xfId="1861" xr:uid="{00000000-0005-0000-0000-0000E75F0000}"/>
    <cellStyle name="Input 4 26 2" xfId="9941" xr:uid="{00000000-0005-0000-0000-0000E85F0000}"/>
    <cellStyle name="Input 4 26 2 2" xfId="30013" xr:uid="{00000000-0005-0000-0000-0000E95F0000}"/>
    <cellStyle name="Input 4 26 2 3" xfId="30014" xr:uid="{00000000-0005-0000-0000-0000EA5F0000}"/>
    <cellStyle name="Input 4 26 2 4" xfId="30015" xr:uid="{00000000-0005-0000-0000-0000EB5F0000}"/>
    <cellStyle name="Input 4 26 2 5" xfId="30016" xr:uid="{00000000-0005-0000-0000-0000EC5F0000}"/>
    <cellStyle name="Input 4 26 2 6" xfId="30017" xr:uid="{00000000-0005-0000-0000-0000ED5F0000}"/>
    <cellStyle name="Input 4 26 3" xfId="30018" xr:uid="{00000000-0005-0000-0000-0000EE5F0000}"/>
    <cellStyle name="Input 4 26 4" xfId="30019" xr:uid="{00000000-0005-0000-0000-0000EF5F0000}"/>
    <cellStyle name="Input 4 26 5" xfId="30020" xr:uid="{00000000-0005-0000-0000-0000F05F0000}"/>
    <cellStyle name="Input 4 26 6" xfId="30021" xr:uid="{00000000-0005-0000-0000-0000F15F0000}"/>
    <cellStyle name="Input 4 26 7" xfId="30022" xr:uid="{00000000-0005-0000-0000-0000F25F0000}"/>
    <cellStyle name="Input 4 27" xfId="1862" xr:uid="{00000000-0005-0000-0000-0000F35F0000}"/>
    <cellStyle name="Input 4 27 2" xfId="10405" xr:uid="{00000000-0005-0000-0000-0000F45F0000}"/>
    <cellStyle name="Input 4 27 2 2" xfId="30023" xr:uid="{00000000-0005-0000-0000-0000F55F0000}"/>
    <cellStyle name="Input 4 27 2 3" xfId="30024" xr:uid="{00000000-0005-0000-0000-0000F65F0000}"/>
    <cellStyle name="Input 4 27 2 4" xfId="30025" xr:uid="{00000000-0005-0000-0000-0000F75F0000}"/>
    <cellStyle name="Input 4 27 2 5" xfId="30026" xr:uid="{00000000-0005-0000-0000-0000F85F0000}"/>
    <cellStyle name="Input 4 27 2 6" xfId="30027" xr:uid="{00000000-0005-0000-0000-0000F95F0000}"/>
    <cellStyle name="Input 4 27 3" xfId="30028" xr:uid="{00000000-0005-0000-0000-0000FA5F0000}"/>
    <cellStyle name="Input 4 27 4" xfId="30029" xr:uid="{00000000-0005-0000-0000-0000FB5F0000}"/>
    <cellStyle name="Input 4 27 5" xfId="30030" xr:uid="{00000000-0005-0000-0000-0000FC5F0000}"/>
    <cellStyle name="Input 4 27 6" xfId="30031" xr:uid="{00000000-0005-0000-0000-0000FD5F0000}"/>
    <cellStyle name="Input 4 27 7" xfId="30032" xr:uid="{00000000-0005-0000-0000-0000FE5F0000}"/>
    <cellStyle name="Input 4 28" xfId="1863" xr:uid="{00000000-0005-0000-0000-0000FF5F0000}"/>
    <cellStyle name="Input 4 28 2" xfId="11304" xr:uid="{00000000-0005-0000-0000-000000600000}"/>
    <cellStyle name="Input 4 28 2 2" xfId="30033" xr:uid="{00000000-0005-0000-0000-000001600000}"/>
    <cellStyle name="Input 4 28 2 3" xfId="30034" xr:uid="{00000000-0005-0000-0000-000002600000}"/>
    <cellStyle name="Input 4 28 2 4" xfId="30035" xr:uid="{00000000-0005-0000-0000-000003600000}"/>
    <cellStyle name="Input 4 28 2 5" xfId="30036" xr:uid="{00000000-0005-0000-0000-000004600000}"/>
    <cellStyle name="Input 4 28 2 6" xfId="30037" xr:uid="{00000000-0005-0000-0000-000005600000}"/>
    <cellStyle name="Input 4 28 3" xfId="30038" xr:uid="{00000000-0005-0000-0000-000006600000}"/>
    <cellStyle name="Input 4 28 4" xfId="30039" xr:uid="{00000000-0005-0000-0000-000007600000}"/>
    <cellStyle name="Input 4 28 5" xfId="30040" xr:uid="{00000000-0005-0000-0000-000008600000}"/>
    <cellStyle name="Input 4 28 6" xfId="30041" xr:uid="{00000000-0005-0000-0000-000009600000}"/>
    <cellStyle name="Input 4 28 7" xfId="30042" xr:uid="{00000000-0005-0000-0000-00000A600000}"/>
    <cellStyle name="Input 4 29" xfId="1864" xr:uid="{00000000-0005-0000-0000-00000B600000}"/>
    <cellStyle name="Input 4 29 2" xfId="10318" xr:uid="{00000000-0005-0000-0000-00000C600000}"/>
    <cellStyle name="Input 4 29 2 2" xfId="30043" xr:uid="{00000000-0005-0000-0000-00000D600000}"/>
    <cellStyle name="Input 4 29 2 3" xfId="30044" xr:uid="{00000000-0005-0000-0000-00000E600000}"/>
    <cellStyle name="Input 4 29 2 4" xfId="30045" xr:uid="{00000000-0005-0000-0000-00000F600000}"/>
    <cellStyle name="Input 4 29 2 5" xfId="30046" xr:uid="{00000000-0005-0000-0000-000010600000}"/>
    <cellStyle name="Input 4 29 2 6" xfId="30047" xr:uid="{00000000-0005-0000-0000-000011600000}"/>
    <cellStyle name="Input 4 29 3" xfId="30048" xr:uid="{00000000-0005-0000-0000-000012600000}"/>
    <cellStyle name="Input 4 29 4" xfId="30049" xr:uid="{00000000-0005-0000-0000-000013600000}"/>
    <cellStyle name="Input 4 29 5" xfId="30050" xr:uid="{00000000-0005-0000-0000-000014600000}"/>
    <cellStyle name="Input 4 29 6" xfId="30051" xr:uid="{00000000-0005-0000-0000-000015600000}"/>
    <cellStyle name="Input 4 29 7" xfId="30052" xr:uid="{00000000-0005-0000-0000-000016600000}"/>
    <cellStyle name="Input 4 3" xfId="1865" xr:uid="{00000000-0005-0000-0000-000017600000}"/>
    <cellStyle name="Input 4 3 10" xfId="1866" xr:uid="{00000000-0005-0000-0000-000018600000}"/>
    <cellStyle name="Input 4 3 10 2" xfId="10605" xr:uid="{00000000-0005-0000-0000-000019600000}"/>
    <cellStyle name="Input 4 3 10 2 2" xfId="30053" xr:uid="{00000000-0005-0000-0000-00001A600000}"/>
    <cellStyle name="Input 4 3 10 2 3" xfId="30054" xr:uid="{00000000-0005-0000-0000-00001B600000}"/>
    <cellStyle name="Input 4 3 10 2 4" xfId="30055" xr:uid="{00000000-0005-0000-0000-00001C600000}"/>
    <cellStyle name="Input 4 3 10 2 5" xfId="30056" xr:uid="{00000000-0005-0000-0000-00001D600000}"/>
    <cellStyle name="Input 4 3 10 2 6" xfId="30057" xr:uid="{00000000-0005-0000-0000-00001E600000}"/>
    <cellStyle name="Input 4 3 10 3" xfId="30058" xr:uid="{00000000-0005-0000-0000-00001F600000}"/>
    <cellStyle name="Input 4 3 10 4" xfId="30059" xr:uid="{00000000-0005-0000-0000-000020600000}"/>
    <cellStyle name="Input 4 3 10 5" xfId="30060" xr:uid="{00000000-0005-0000-0000-000021600000}"/>
    <cellStyle name="Input 4 3 10 6" xfId="30061" xr:uid="{00000000-0005-0000-0000-000022600000}"/>
    <cellStyle name="Input 4 3 10 7" xfId="30062" xr:uid="{00000000-0005-0000-0000-000023600000}"/>
    <cellStyle name="Input 4 3 11" xfId="1867" xr:uid="{00000000-0005-0000-0000-000024600000}"/>
    <cellStyle name="Input 4 3 11 2" xfId="10696" xr:uid="{00000000-0005-0000-0000-000025600000}"/>
    <cellStyle name="Input 4 3 11 2 2" xfId="30063" xr:uid="{00000000-0005-0000-0000-000026600000}"/>
    <cellStyle name="Input 4 3 11 2 3" xfId="30064" xr:uid="{00000000-0005-0000-0000-000027600000}"/>
    <cellStyle name="Input 4 3 11 2 4" xfId="30065" xr:uid="{00000000-0005-0000-0000-000028600000}"/>
    <cellStyle name="Input 4 3 11 2 5" xfId="30066" xr:uid="{00000000-0005-0000-0000-000029600000}"/>
    <cellStyle name="Input 4 3 11 2 6" xfId="30067" xr:uid="{00000000-0005-0000-0000-00002A600000}"/>
    <cellStyle name="Input 4 3 11 3" xfId="30068" xr:uid="{00000000-0005-0000-0000-00002B600000}"/>
    <cellStyle name="Input 4 3 11 4" xfId="30069" xr:uid="{00000000-0005-0000-0000-00002C600000}"/>
    <cellStyle name="Input 4 3 11 5" xfId="30070" xr:uid="{00000000-0005-0000-0000-00002D600000}"/>
    <cellStyle name="Input 4 3 11 6" xfId="30071" xr:uid="{00000000-0005-0000-0000-00002E600000}"/>
    <cellStyle name="Input 4 3 11 7" xfId="30072" xr:uid="{00000000-0005-0000-0000-00002F600000}"/>
    <cellStyle name="Input 4 3 12" xfId="1868" xr:uid="{00000000-0005-0000-0000-000030600000}"/>
    <cellStyle name="Input 4 3 12 2" xfId="10784" xr:uid="{00000000-0005-0000-0000-000031600000}"/>
    <cellStyle name="Input 4 3 12 2 2" xfId="30073" xr:uid="{00000000-0005-0000-0000-000032600000}"/>
    <cellStyle name="Input 4 3 12 2 3" xfId="30074" xr:uid="{00000000-0005-0000-0000-000033600000}"/>
    <cellStyle name="Input 4 3 12 2 4" xfId="30075" xr:uid="{00000000-0005-0000-0000-000034600000}"/>
    <cellStyle name="Input 4 3 12 2 5" xfId="30076" xr:uid="{00000000-0005-0000-0000-000035600000}"/>
    <cellStyle name="Input 4 3 12 2 6" xfId="30077" xr:uid="{00000000-0005-0000-0000-000036600000}"/>
    <cellStyle name="Input 4 3 12 3" xfId="30078" xr:uid="{00000000-0005-0000-0000-000037600000}"/>
    <cellStyle name="Input 4 3 12 4" xfId="30079" xr:uid="{00000000-0005-0000-0000-000038600000}"/>
    <cellStyle name="Input 4 3 12 5" xfId="30080" xr:uid="{00000000-0005-0000-0000-000039600000}"/>
    <cellStyle name="Input 4 3 12 6" xfId="30081" xr:uid="{00000000-0005-0000-0000-00003A600000}"/>
    <cellStyle name="Input 4 3 12 7" xfId="30082" xr:uid="{00000000-0005-0000-0000-00003B600000}"/>
    <cellStyle name="Input 4 3 13" xfId="1869" xr:uid="{00000000-0005-0000-0000-00003C600000}"/>
    <cellStyle name="Input 4 3 13 2" xfId="10873" xr:uid="{00000000-0005-0000-0000-00003D600000}"/>
    <cellStyle name="Input 4 3 13 2 2" xfId="30083" xr:uid="{00000000-0005-0000-0000-00003E600000}"/>
    <cellStyle name="Input 4 3 13 2 3" xfId="30084" xr:uid="{00000000-0005-0000-0000-00003F600000}"/>
    <cellStyle name="Input 4 3 13 2 4" xfId="30085" xr:uid="{00000000-0005-0000-0000-000040600000}"/>
    <cellStyle name="Input 4 3 13 2 5" xfId="30086" xr:uid="{00000000-0005-0000-0000-000041600000}"/>
    <cellStyle name="Input 4 3 13 2 6" xfId="30087" xr:uid="{00000000-0005-0000-0000-000042600000}"/>
    <cellStyle name="Input 4 3 13 3" xfId="30088" xr:uid="{00000000-0005-0000-0000-000043600000}"/>
    <cellStyle name="Input 4 3 13 4" xfId="30089" xr:uid="{00000000-0005-0000-0000-000044600000}"/>
    <cellStyle name="Input 4 3 13 5" xfId="30090" xr:uid="{00000000-0005-0000-0000-000045600000}"/>
    <cellStyle name="Input 4 3 13 6" xfId="30091" xr:uid="{00000000-0005-0000-0000-000046600000}"/>
    <cellStyle name="Input 4 3 13 7" xfId="30092" xr:uid="{00000000-0005-0000-0000-000047600000}"/>
    <cellStyle name="Input 4 3 14" xfId="1870" xr:uid="{00000000-0005-0000-0000-000048600000}"/>
    <cellStyle name="Input 4 3 14 2" xfId="10963" xr:uid="{00000000-0005-0000-0000-000049600000}"/>
    <cellStyle name="Input 4 3 14 2 2" xfId="30093" xr:uid="{00000000-0005-0000-0000-00004A600000}"/>
    <cellStyle name="Input 4 3 14 2 3" xfId="30094" xr:uid="{00000000-0005-0000-0000-00004B600000}"/>
    <cellStyle name="Input 4 3 14 2 4" xfId="30095" xr:uid="{00000000-0005-0000-0000-00004C600000}"/>
    <cellStyle name="Input 4 3 14 2 5" xfId="30096" xr:uid="{00000000-0005-0000-0000-00004D600000}"/>
    <cellStyle name="Input 4 3 14 2 6" xfId="30097" xr:uid="{00000000-0005-0000-0000-00004E600000}"/>
    <cellStyle name="Input 4 3 14 3" xfId="30098" xr:uid="{00000000-0005-0000-0000-00004F600000}"/>
    <cellStyle name="Input 4 3 14 4" xfId="30099" xr:uid="{00000000-0005-0000-0000-000050600000}"/>
    <cellStyle name="Input 4 3 14 5" xfId="30100" xr:uid="{00000000-0005-0000-0000-000051600000}"/>
    <cellStyle name="Input 4 3 14 6" xfId="30101" xr:uid="{00000000-0005-0000-0000-000052600000}"/>
    <cellStyle name="Input 4 3 14 7" xfId="30102" xr:uid="{00000000-0005-0000-0000-000053600000}"/>
    <cellStyle name="Input 4 3 15" xfId="1871" xr:uid="{00000000-0005-0000-0000-000054600000}"/>
    <cellStyle name="Input 4 3 15 2" xfId="11054" xr:uid="{00000000-0005-0000-0000-000055600000}"/>
    <cellStyle name="Input 4 3 15 2 2" xfId="30103" xr:uid="{00000000-0005-0000-0000-000056600000}"/>
    <cellStyle name="Input 4 3 15 2 3" xfId="30104" xr:uid="{00000000-0005-0000-0000-000057600000}"/>
    <cellStyle name="Input 4 3 15 2 4" xfId="30105" xr:uid="{00000000-0005-0000-0000-000058600000}"/>
    <cellStyle name="Input 4 3 15 2 5" xfId="30106" xr:uid="{00000000-0005-0000-0000-000059600000}"/>
    <cellStyle name="Input 4 3 15 2 6" xfId="30107" xr:uid="{00000000-0005-0000-0000-00005A600000}"/>
    <cellStyle name="Input 4 3 15 3" xfId="30108" xr:uid="{00000000-0005-0000-0000-00005B600000}"/>
    <cellStyle name="Input 4 3 15 4" xfId="30109" xr:uid="{00000000-0005-0000-0000-00005C600000}"/>
    <cellStyle name="Input 4 3 15 5" xfId="30110" xr:uid="{00000000-0005-0000-0000-00005D600000}"/>
    <cellStyle name="Input 4 3 15 6" xfId="30111" xr:uid="{00000000-0005-0000-0000-00005E600000}"/>
    <cellStyle name="Input 4 3 15 7" xfId="30112" xr:uid="{00000000-0005-0000-0000-00005F600000}"/>
    <cellStyle name="Input 4 3 16" xfId="1872" xr:uid="{00000000-0005-0000-0000-000060600000}"/>
    <cellStyle name="Input 4 3 16 2" xfId="11137" xr:uid="{00000000-0005-0000-0000-000061600000}"/>
    <cellStyle name="Input 4 3 16 2 2" xfId="30113" xr:uid="{00000000-0005-0000-0000-000062600000}"/>
    <cellStyle name="Input 4 3 16 2 3" xfId="30114" xr:uid="{00000000-0005-0000-0000-000063600000}"/>
    <cellStyle name="Input 4 3 16 2 4" xfId="30115" xr:uid="{00000000-0005-0000-0000-000064600000}"/>
    <cellStyle name="Input 4 3 16 2 5" xfId="30116" xr:uid="{00000000-0005-0000-0000-000065600000}"/>
    <cellStyle name="Input 4 3 16 2 6" xfId="30117" xr:uid="{00000000-0005-0000-0000-000066600000}"/>
    <cellStyle name="Input 4 3 16 3" xfId="30118" xr:uid="{00000000-0005-0000-0000-000067600000}"/>
    <cellStyle name="Input 4 3 16 4" xfId="30119" xr:uid="{00000000-0005-0000-0000-000068600000}"/>
    <cellStyle name="Input 4 3 16 5" xfId="30120" xr:uid="{00000000-0005-0000-0000-000069600000}"/>
    <cellStyle name="Input 4 3 16 6" xfId="30121" xr:uid="{00000000-0005-0000-0000-00006A600000}"/>
    <cellStyle name="Input 4 3 16 7" xfId="30122" xr:uid="{00000000-0005-0000-0000-00006B600000}"/>
    <cellStyle name="Input 4 3 17" xfId="1873" xr:uid="{00000000-0005-0000-0000-00006C600000}"/>
    <cellStyle name="Input 4 3 17 2" xfId="11227" xr:uid="{00000000-0005-0000-0000-00006D600000}"/>
    <cellStyle name="Input 4 3 17 2 2" xfId="30123" xr:uid="{00000000-0005-0000-0000-00006E600000}"/>
    <cellStyle name="Input 4 3 17 2 3" xfId="30124" xr:uid="{00000000-0005-0000-0000-00006F600000}"/>
    <cellStyle name="Input 4 3 17 2 4" xfId="30125" xr:uid="{00000000-0005-0000-0000-000070600000}"/>
    <cellStyle name="Input 4 3 17 2 5" xfId="30126" xr:uid="{00000000-0005-0000-0000-000071600000}"/>
    <cellStyle name="Input 4 3 17 2 6" xfId="30127" xr:uid="{00000000-0005-0000-0000-000072600000}"/>
    <cellStyle name="Input 4 3 17 3" xfId="30128" xr:uid="{00000000-0005-0000-0000-000073600000}"/>
    <cellStyle name="Input 4 3 17 4" xfId="30129" xr:uid="{00000000-0005-0000-0000-000074600000}"/>
    <cellStyle name="Input 4 3 17 5" xfId="30130" xr:uid="{00000000-0005-0000-0000-000075600000}"/>
    <cellStyle name="Input 4 3 17 6" xfId="30131" xr:uid="{00000000-0005-0000-0000-000076600000}"/>
    <cellStyle name="Input 4 3 17 7" xfId="30132" xr:uid="{00000000-0005-0000-0000-000077600000}"/>
    <cellStyle name="Input 4 3 18" xfId="1874" xr:uid="{00000000-0005-0000-0000-000078600000}"/>
    <cellStyle name="Input 4 3 18 2" xfId="11313" xr:uid="{00000000-0005-0000-0000-000079600000}"/>
    <cellStyle name="Input 4 3 18 2 2" xfId="30133" xr:uid="{00000000-0005-0000-0000-00007A600000}"/>
    <cellStyle name="Input 4 3 18 2 3" xfId="30134" xr:uid="{00000000-0005-0000-0000-00007B600000}"/>
    <cellStyle name="Input 4 3 18 2 4" xfId="30135" xr:uid="{00000000-0005-0000-0000-00007C600000}"/>
    <cellStyle name="Input 4 3 18 2 5" xfId="30136" xr:uid="{00000000-0005-0000-0000-00007D600000}"/>
    <cellStyle name="Input 4 3 18 2 6" xfId="30137" xr:uid="{00000000-0005-0000-0000-00007E600000}"/>
    <cellStyle name="Input 4 3 18 3" xfId="30138" xr:uid="{00000000-0005-0000-0000-00007F600000}"/>
    <cellStyle name="Input 4 3 18 4" xfId="30139" xr:uid="{00000000-0005-0000-0000-000080600000}"/>
    <cellStyle name="Input 4 3 18 5" xfId="30140" xr:uid="{00000000-0005-0000-0000-000081600000}"/>
    <cellStyle name="Input 4 3 18 6" xfId="30141" xr:uid="{00000000-0005-0000-0000-000082600000}"/>
    <cellStyle name="Input 4 3 18 7" xfId="30142" xr:uid="{00000000-0005-0000-0000-000083600000}"/>
    <cellStyle name="Input 4 3 19" xfId="1875" xr:uid="{00000000-0005-0000-0000-000084600000}"/>
    <cellStyle name="Input 4 3 19 2" xfId="11399" xr:uid="{00000000-0005-0000-0000-000085600000}"/>
    <cellStyle name="Input 4 3 19 2 2" xfId="30143" xr:uid="{00000000-0005-0000-0000-000086600000}"/>
    <cellStyle name="Input 4 3 19 2 3" xfId="30144" xr:uid="{00000000-0005-0000-0000-000087600000}"/>
    <cellStyle name="Input 4 3 19 2 4" xfId="30145" xr:uid="{00000000-0005-0000-0000-000088600000}"/>
    <cellStyle name="Input 4 3 19 2 5" xfId="30146" xr:uid="{00000000-0005-0000-0000-000089600000}"/>
    <cellStyle name="Input 4 3 19 2 6" xfId="30147" xr:uid="{00000000-0005-0000-0000-00008A600000}"/>
    <cellStyle name="Input 4 3 19 3" xfId="30148" xr:uid="{00000000-0005-0000-0000-00008B600000}"/>
    <cellStyle name="Input 4 3 19 4" xfId="30149" xr:uid="{00000000-0005-0000-0000-00008C600000}"/>
    <cellStyle name="Input 4 3 19 5" xfId="30150" xr:uid="{00000000-0005-0000-0000-00008D600000}"/>
    <cellStyle name="Input 4 3 19 6" xfId="30151" xr:uid="{00000000-0005-0000-0000-00008E600000}"/>
    <cellStyle name="Input 4 3 19 7" xfId="30152" xr:uid="{00000000-0005-0000-0000-00008F600000}"/>
    <cellStyle name="Input 4 3 2" xfId="1876" xr:uid="{00000000-0005-0000-0000-000090600000}"/>
    <cellStyle name="Input 4 3 2 10" xfId="1877" xr:uid="{00000000-0005-0000-0000-000091600000}"/>
    <cellStyle name="Input 4 3 2 10 2" xfId="10730" xr:uid="{00000000-0005-0000-0000-000092600000}"/>
    <cellStyle name="Input 4 3 2 10 2 2" xfId="30153" xr:uid="{00000000-0005-0000-0000-000093600000}"/>
    <cellStyle name="Input 4 3 2 10 2 3" xfId="30154" xr:uid="{00000000-0005-0000-0000-000094600000}"/>
    <cellStyle name="Input 4 3 2 10 2 4" xfId="30155" xr:uid="{00000000-0005-0000-0000-000095600000}"/>
    <cellStyle name="Input 4 3 2 10 2 5" xfId="30156" xr:uid="{00000000-0005-0000-0000-000096600000}"/>
    <cellStyle name="Input 4 3 2 10 2 6" xfId="30157" xr:uid="{00000000-0005-0000-0000-000097600000}"/>
    <cellStyle name="Input 4 3 2 10 3" xfId="30158" xr:uid="{00000000-0005-0000-0000-000098600000}"/>
    <cellStyle name="Input 4 3 2 10 4" xfId="30159" xr:uid="{00000000-0005-0000-0000-000099600000}"/>
    <cellStyle name="Input 4 3 2 10 5" xfId="30160" xr:uid="{00000000-0005-0000-0000-00009A600000}"/>
    <cellStyle name="Input 4 3 2 10 6" xfId="30161" xr:uid="{00000000-0005-0000-0000-00009B600000}"/>
    <cellStyle name="Input 4 3 2 10 7" xfId="30162" xr:uid="{00000000-0005-0000-0000-00009C600000}"/>
    <cellStyle name="Input 4 3 2 11" xfId="1878" xr:uid="{00000000-0005-0000-0000-00009D600000}"/>
    <cellStyle name="Input 4 3 2 11 2" xfId="10818" xr:uid="{00000000-0005-0000-0000-00009E600000}"/>
    <cellStyle name="Input 4 3 2 11 2 2" xfId="30163" xr:uid="{00000000-0005-0000-0000-00009F600000}"/>
    <cellStyle name="Input 4 3 2 11 2 3" xfId="30164" xr:uid="{00000000-0005-0000-0000-0000A0600000}"/>
    <cellStyle name="Input 4 3 2 11 2 4" xfId="30165" xr:uid="{00000000-0005-0000-0000-0000A1600000}"/>
    <cellStyle name="Input 4 3 2 11 2 5" xfId="30166" xr:uid="{00000000-0005-0000-0000-0000A2600000}"/>
    <cellStyle name="Input 4 3 2 11 2 6" xfId="30167" xr:uid="{00000000-0005-0000-0000-0000A3600000}"/>
    <cellStyle name="Input 4 3 2 11 3" xfId="30168" xr:uid="{00000000-0005-0000-0000-0000A4600000}"/>
    <cellStyle name="Input 4 3 2 11 4" xfId="30169" xr:uid="{00000000-0005-0000-0000-0000A5600000}"/>
    <cellStyle name="Input 4 3 2 11 5" xfId="30170" xr:uid="{00000000-0005-0000-0000-0000A6600000}"/>
    <cellStyle name="Input 4 3 2 11 6" xfId="30171" xr:uid="{00000000-0005-0000-0000-0000A7600000}"/>
    <cellStyle name="Input 4 3 2 11 7" xfId="30172" xr:uid="{00000000-0005-0000-0000-0000A8600000}"/>
    <cellStyle name="Input 4 3 2 12" xfId="1879" xr:uid="{00000000-0005-0000-0000-0000A9600000}"/>
    <cellStyle name="Input 4 3 2 12 2" xfId="10907" xr:uid="{00000000-0005-0000-0000-0000AA600000}"/>
    <cellStyle name="Input 4 3 2 12 2 2" xfId="30173" xr:uid="{00000000-0005-0000-0000-0000AB600000}"/>
    <cellStyle name="Input 4 3 2 12 2 3" xfId="30174" xr:uid="{00000000-0005-0000-0000-0000AC600000}"/>
    <cellStyle name="Input 4 3 2 12 2 4" xfId="30175" xr:uid="{00000000-0005-0000-0000-0000AD600000}"/>
    <cellStyle name="Input 4 3 2 12 2 5" xfId="30176" xr:uid="{00000000-0005-0000-0000-0000AE600000}"/>
    <cellStyle name="Input 4 3 2 12 2 6" xfId="30177" xr:uid="{00000000-0005-0000-0000-0000AF600000}"/>
    <cellStyle name="Input 4 3 2 12 3" xfId="30178" xr:uid="{00000000-0005-0000-0000-0000B0600000}"/>
    <cellStyle name="Input 4 3 2 12 4" xfId="30179" xr:uid="{00000000-0005-0000-0000-0000B1600000}"/>
    <cellStyle name="Input 4 3 2 12 5" xfId="30180" xr:uid="{00000000-0005-0000-0000-0000B2600000}"/>
    <cellStyle name="Input 4 3 2 12 6" xfId="30181" xr:uid="{00000000-0005-0000-0000-0000B3600000}"/>
    <cellStyle name="Input 4 3 2 12 7" xfId="30182" xr:uid="{00000000-0005-0000-0000-0000B4600000}"/>
    <cellStyle name="Input 4 3 2 13" xfId="1880" xr:uid="{00000000-0005-0000-0000-0000B5600000}"/>
    <cellStyle name="Input 4 3 2 13 2" xfId="10997" xr:uid="{00000000-0005-0000-0000-0000B6600000}"/>
    <cellStyle name="Input 4 3 2 13 2 2" xfId="30183" xr:uid="{00000000-0005-0000-0000-0000B7600000}"/>
    <cellStyle name="Input 4 3 2 13 2 3" xfId="30184" xr:uid="{00000000-0005-0000-0000-0000B8600000}"/>
    <cellStyle name="Input 4 3 2 13 2 4" xfId="30185" xr:uid="{00000000-0005-0000-0000-0000B9600000}"/>
    <cellStyle name="Input 4 3 2 13 2 5" xfId="30186" xr:uid="{00000000-0005-0000-0000-0000BA600000}"/>
    <cellStyle name="Input 4 3 2 13 2 6" xfId="30187" xr:uid="{00000000-0005-0000-0000-0000BB600000}"/>
    <cellStyle name="Input 4 3 2 13 3" xfId="30188" xr:uid="{00000000-0005-0000-0000-0000BC600000}"/>
    <cellStyle name="Input 4 3 2 13 4" xfId="30189" xr:uid="{00000000-0005-0000-0000-0000BD600000}"/>
    <cellStyle name="Input 4 3 2 13 5" xfId="30190" xr:uid="{00000000-0005-0000-0000-0000BE600000}"/>
    <cellStyle name="Input 4 3 2 13 6" xfId="30191" xr:uid="{00000000-0005-0000-0000-0000BF600000}"/>
    <cellStyle name="Input 4 3 2 13 7" xfId="30192" xr:uid="{00000000-0005-0000-0000-0000C0600000}"/>
    <cellStyle name="Input 4 3 2 14" xfId="1881" xr:uid="{00000000-0005-0000-0000-0000C1600000}"/>
    <cellStyle name="Input 4 3 2 14 2" xfId="11087" xr:uid="{00000000-0005-0000-0000-0000C2600000}"/>
    <cellStyle name="Input 4 3 2 14 2 2" xfId="30193" xr:uid="{00000000-0005-0000-0000-0000C3600000}"/>
    <cellStyle name="Input 4 3 2 14 2 3" xfId="30194" xr:uid="{00000000-0005-0000-0000-0000C4600000}"/>
    <cellStyle name="Input 4 3 2 14 2 4" xfId="30195" xr:uid="{00000000-0005-0000-0000-0000C5600000}"/>
    <cellStyle name="Input 4 3 2 14 2 5" xfId="30196" xr:uid="{00000000-0005-0000-0000-0000C6600000}"/>
    <cellStyle name="Input 4 3 2 14 2 6" xfId="30197" xr:uid="{00000000-0005-0000-0000-0000C7600000}"/>
    <cellStyle name="Input 4 3 2 14 3" xfId="30198" xr:uid="{00000000-0005-0000-0000-0000C8600000}"/>
    <cellStyle name="Input 4 3 2 14 4" xfId="30199" xr:uid="{00000000-0005-0000-0000-0000C9600000}"/>
    <cellStyle name="Input 4 3 2 14 5" xfId="30200" xr:uid="{00000000-0005-0000-0000-0000CA600000}"/>
    <cellStyle name="Input 4 3 2 14 6" xfId="30201" xr:uid="{00000000-0005-0000-0000-0000CB600000}"/>
    <cellStyle name="Input 4 3 2 14 7" xfId="30202" xr:uid="{00000000-0005-0000-0000-0000CC600000}"/>
    <cellStyle name="Input 4 3 2 15" xfId="1882" xr:uid="{00000000-0005-0000-0000-0000CD600000}"/>
    <cellStyle name="Input 4 3 2 15 2" xfId="11170" xr:uid="{00000000-0005-0000-0000-0000CE600000}"/>
    <cellStyle name="Input 4 3 2 15 2 2" xfId="30203" xr:uid="{00000000-0005-0000-0000-0000CF600000}"/>
    <cellStyle name="Input 4 3 2 15 2 3" xfId="30204" xr:uid="{00000000-0005-0000-0000-0000D0600000}"/>
    <cellStyle name="Input 4 3 2 15 2 4" xfId="30205" xr:uid="{00000000-0005-0000-0000-0000D1600000}"/>
    <cellStyle name="Input 4 3 2 15 2 5" xfId="30206" xr:uid="{00000000-0005-0000-0000-0000D2600000}"/>
    <cellStyle name="Input 4 3 2 15 2 6" xfId="30207" xr:uid="{00000000-0005-0000-0000-0000D3600000}"/>
    <cellStyle name="Input 4 3 2 15 3" xfId="30208" xr:uid="{00000000-0005-0000-0000-0000D4600000}"/>
    <cellStyle name="Input 4 3 2 15 4" xfId="30209" xr:uid="{00000000-0005-0000-0000-0000D5600000}"/>
    <cellStyle name="Input 4 3 2 15 5" xfId="30210" xr:uid="{00000000-0005-0000-0000-0000D6600000}"/>
    <cellStyle name="Input 4 3 2 15 6" xfId="30211" xr:uid="{00000000-0005-0000-0000-0000D7600000}"/>
    <cellStyle name="Input 4 3 2 15 7" xfId="30212" xr:uid="{00000000-0005-0000-0000-0000D8600000}"/>
    <cellStyle name="Input 4 3 2 16" xfId="1883" xr:uid="{00000000-0005-0000-0000-0000D9600000}"/>
    <cellStyle name="Input 4 3 2 16 2" xfId="11260" xr:uid="{00000000-0005-0000-0000-0000DA600000}"/>
    <cellStyle name="Input 4 3 2 16 2 2" xfId="30213" xr:uid="{00000000-0005-0000-0000-0000DB600000}"/>
    <cellStyle name="Input 4 3 2 16 2 3" xfId="30214" xr:uid="{00000000-0005-0000-0000-0000DC600000}"/>
    <cellStyle name="Input 4 3 2 16 2 4" xfId="30215" xr:uid="{00000000-0005-0000-0000-0000DD600000}"/>
    <cellStyle name="Input 4 3 2 16 2 5" xfId="30216" xr:uid="{00000000-0005-0000-0000-0000DE600000}"/>
    <cellStyle name="Input 4 3 2 16 2 6" xfId="30217" xr:uid="{00000000-0005-0000-0000-0000DF600000}"/>
    <cellStyle name="Input 4 3 2 16 3" xfId="30218" xr:uid="{00000000-0005-0000-0000-0000E0600000}"/>
    <cellStyle name="Input 4 3 2 16 4" xfId="30219" xr:uid="{00000000-0005-0000-0000-0000E1600000}"/>
    <cellStyle name="Input 4 3 2 16 5" xfId="30220" xr:uid="{00000000-0005-0000-0000-0000E2600000}"/>
    <cellStyle name="Input 4 3 2 16 6" xfId="30221" xr:uid="{00000000-0005-0000-0000-0000E3600000}"/>
    <cellStyle name="Input 4 3 2 16 7" xfId="30222" xr:uid="{00000000-0005-0000-0000-0000E4600000}"/>
    <cellStyle name="Input 4 3 2 17" xfId="1884" xr:uid="{00000000-0005-0000-0000-0000E5600000}"/>
    <cellStyle name="Input 4 3 2 17 2" xfId="11346" xr:uid="{00000000-0005-0000-0000-0000E6600000}"/>
    <cellStyle name="Input 4 3 2 17 2 2" xfId="30223" xr:uid="{00000000-0005-0000-0000-0000E7600000}"/>
    <cellStyle name="Input 4 3 2 17 2 3" xfId="30224" xr:uid="{00000000-0005-0000-0000-0000E8600000}"/>
    <cellStyle name="Input 4 3 2 17 2 4" xfId="30225" xr:uid="{00000000-0005-0000-0000-0000E9600000}"/>
    <cellStyle name="Input 4 3 2 17 2 5" xfId="30226" xr:uid="{00000000-0005-0000-0000-0000EA600000}"/>
    <cellStyle name="Input 4 3 2 17 2 6" xfId="30227" xr:uid="{00000000-0005-0000-0000-0000EB600000}"/>
    <cellStyle name="Input 4 3 2 17 3" xfId="30228" xr:uid="{00000000-0005-0000-0000-0000EC600000}"/>
    <cellStyle name="Input 4 3 2 17 4" xfId="30229" xr:uid="{00000000-0005-0000-0000-0000ED600000}"/>
    <cellStyle name="Input 4 3 2 17 5" xfId="30230" xr:uid="{00000000-0005-0000-0000-0000EE600000}"/>
    <cellStyle name="Input 4 3 2 17 6" xfId="30231" xr:uid="{00000000-0005-0000-0000-0000EF600000}"/>
    <cellStyle name="Input 4 3 2 17 7" xfId="30232" xr:uid="{00000000-0005-0000-0000-0000F0600000}"/>
    <cellStyle name="Input 4 3 2 18" xfId="1885" xr:uid="{00000000-0005-0000-0000-0000F1600000}"/>
    <cellStyle name="Input 4 3 2 18 2" xfId="11433" xr:uid="{00000000-0005-0000-0000-0000F2600000}"/>
    <cellStyle name="Input 4 3 2 18 2 2" xfId="30233" xr:uid="{00000000-0005-0000-0000-0000F3600000}"/>
    <cellStyle name="Input 4 3 2 18 2 3" xfId="30234" xr:uid="{00000000-0005-0000-0000-0000F4600000}"/>
    <cellStyle name="Input 4 3 2 18 2 4" xfId="30235" xr:uid="{00000000-0005-0000-0000-0000F5600000}"/>
    <cellStyle name="Input 4 3 2 18 2 5" xfId="30236" xr:uid="{00000000-0005-0000-0000-0000F6600000}"/>
    <cellStyle name="Input 4 3 2 18 2 6" xfId="30237" xr:uid="{00000000-0005-0000-0000-0000F7600000}"/>
    <cellStyle name="Input 4 3 2 18 3" xfId="30238" xr:uid="{00000000-0005-0000-0000-0000F8600000}"/>
    <cellStyle name="Input 4 3 2 18 4" xfId="30239" xr:uid="{00000000-0005-0000-0000-0000F9600000}"/>
    <cellStyle name="Input 4 3 2 18 5" xfId="30240" xr:uid="{00000000-0005-0000-0000-0000FA600000}"/>
    <cellStyle name="Input 4 3 2 18 6" xfId="30241" xr:uid="{00000000-0005-0000-0000-0000FB600000}"/>
    <cellStyle name="Input 4 3 2 18 7" xfId="30242" xr:uid="{00000000-0005-0000-0000-0000FC600000}"/>
    <cellStyle name="Input 4 3 2 19" xfId="1886" xr:uid="{00000000-0005-0000-0000-0000FD600000}"/>
    <cellStyle name="Input 4 3 2 19 2" xfId="11520" xr:uid="{00000000-0005-0000-0000-0000FE600000}"/>
    <cellStyle name="Input 4 3 2 19 2 2" xfId="30243" xr:uid="{00000000-0005-0000-0000-0000FF600000}"/>
    <cellStyle name="Input 4 3 2 19 2 3" xfId="30244" xr:uid="{00000000-0005-0000-0000-000000610000}"/>
    <cellStyle name="Input 4 3 2 19 2 4" xfId="30245" xr:uid="{00000000-0005-0000-0000-000001610000}"/>
    <cellStyle name="Input 4 3 2 19 2 5" xfId="30246" xr:uid="{00000000-0005-0000-0000-000002610000}"/>
    <cellStyle name="Input 4 3 2 19 2 6" xfId="30247" xr:uid="{00000000-0005-0000-0000-000003610000}"/>
    <cellStyle name="Input 4 3 2 19 3" xfId="30248" xr:uid="{00000000-0005-0000-0000-000004610000}"/>
    <cellStyle name="Input 4 3 2 19 4" xfId="30249" xr:uid="{00000000-0005-0000-0000-000005610000}"/>
    <cellStyle name="Input 4 3 2 19 5" xfId="30250" xr:uid="{00000000-0005-0000-0000-000006610000}"/>
    <cellStyle name="Input 4 3 2 19 6" xfId="30251" xr:uid="{00000000-0005-0000-0000-000007610000}"/>
    <cellStyle name="Input 4 3 2 19 7" xfId="30252" xr:uid="{00000000-0005-0000-0000-000008610000}"/>
    <cellStyle name="Input 4 3 2 2" xfId="1887" xr:uid="{00000000-0005-0000-0000-000009610000}"/>
    <cellStyle name="Input 4 3 2 2 2" xfId="10027" xr:uid="{00000000-0005-0000-0000-00000A610000}"/>
    <cellStyle name="Input 4 3 2 2 2 2" xfId="30253" xr:uid="{00000000-0005-0000-0000-00000B610000}"/>
    <cellStyle name="Input 4 3 2 2 2 3" xfId="30254" xr:uid="{00000000-0005-0000-0000-00000C610000}"/>
    <cellStyle name="Input 4 3 2 2 2 4" xfId="30255" xr:uid="{00000000-0005-0000-0000-00000D610000}"/>
    <cellStyle name="Input 4 3 2 2 2 5" xfId="30256" xr:uid="{00000000-0005-0000-0000-00000E610000}"/>
    <cellStyle name="Input 4 3 2 2 2 6" xfId="30257" xr:uid="{00000000-0005-0000-0000-00000F610000}"/>
    <cellStyle name="Input 4 3 2 2 3" xfId="30258" xr:uid="{00000000-0005-0000-0000-000010610000}"/>
    <cellStyle name="Input 4 3 2 2 4" xfId="30259" xr:uid="{00000000-0005-0000-0000-000011610000}"/>
    <cellStyle name="Input 4 3 2 2 5" xfId="30260" xr:uid="{00000000-0005-0000-0000-000012610000}"/>
    <cellStyle name="Input 4 3 2 2 6" xfId="30261" xr:uid="{00000000-0005-0000-0000-000013610000}"/>
    <cellStyle name="Input 4 3 2 2 7" xfId="30262" xr:uid="{00000000-0005-0000-0000-000014610000}"/>
    <cellStyle name="Input 4 3 2 20" xfId="1888" xr:uid="{00000000-0005-0000-0000-000015610000}"/>
    <cellStyle name="Input 4 3 2 20 2" xfId="11608" xr:uid="{00000000-0005-0000-0000-000016610000}"/>
    <cellStyle name="Input 4 3 2 20 2 2" xfId="30263" xr:uid="{00000000-0005-0000-0000-000017610000}"/>
    <cellStyle name="Input 4 3 2 20 2 3" xfId="30264" xr:uid="{00000000-0005-0000-0000-000018610000}"/>
    <cellStyle name="Input 4 3 2 20 2 4" xfId="30265" xr:uid="{00000000-0005-0000-0000-000019610000}"/>
    <cellStyle name="Input 4 3 2 20 2 5" xfId="30266" xr:uid="{00000000-0005-0000-0000-00001A610000}"/>
    <cellStyle name="Input 4 3 2 20 2 6" xfId="30267" xr:uid="{00000000-0005-0000-0000-00001B610000}"/>
    <cellStyle name="Input 4 3 2 20 3" xfId="30268" xr:uid="{00000000-0005-0000-0000-00001C610000}"/>
    <cellStyle name="Input 4 3 2 20 4" xfId="30269" xr:uid="{00000000-0005-0000-0000-00001D610000}"/>
    <cellStyle name="Input 4 3 2 20 5" xfId="30270" xr:uid="{00000000-0005-0000-0000-00001E610000}"/>
    <cellStyle name="Input 4 3 2 20 6" xfId="30271" xr:uid="{00000000-0005-0000-0000-00001F610000}"/>
    <cellStyle name="Input 4 3 2 20 7" xfId="30272" xr:uid="{00000000-0005-0000-0000-000020610000}"/>
    <cellStyle name="Input 4 3 2 21" xfId="1889" xr:uid="{00000000-0005-0000-0000-000021610000}"/>
    <cellStyle name="Input 4 3 2 21 2" xfId="11692" xr:uid="{00000000-0005-0000-0000-000022610000}"/>
    <cellStyle name="Input 4 3 2 21 2 2" xfId="30273" xr:uid="{00000000-0005-0000-0000-000023610000}"/>
    <cellStyle name="Input 4 3 2 21 2 3" xfId="30274" xr:uid="{00000000-0005-0000-0000-000024610000}"/>
    <cellStyle name="Input 4 3 2 21 2 4" xfId="30275" xr:uid="{00000000-0005-0000-0000-000025610000}"/>
    <cellStyle name="Input 4 3 2 21 2 5" xfId="30276" xr:uid="{00000000-0005-0000-0000-000026610000}"/>
    <cellStyle name="Input 4 3 2 21 2 6" xfId="30277" xr:uid="{00000000-0005-0000-0000-000027610000}"/>
    <cellStyle name="Input 4 3 2 21 3" xfId="30278" xr:uid="{00000000-0005-0000-0000-000028610000}"/>
    <cellStyle name="Input 4 3 2 21 4" xfId="30279" xr:uid="{00000000-0005-0000-0000-000029610000}"/>
    <cellStyle name="Input 4 3 2 21 5" xfId="30280" xr:uid="{00000000-0005-0000-0000-00002A610000}"/>
    <cellStyle name="Input 4 3 2 21 6" xfId="30281" xr:uid="{00000000-0005-0000-0000-00002B610000}"/>
    <cellStyle name="Input 4 3 2 21 7" xfId="30282" xr:uid="{00000000-0005-0000-0000-00002C610000}"/>
    <cellStyle name="Input 4 3 2 22" xfId="1890" xr:uid="{00000000-0005-0000-0000-00002D610000}"/>
    <cellStyle name="Input 4 3 2 22 2" xfId="11775" xr:uid="{00000000-0005-0000-0000-00002E610000}"/>
    <cellStyle name="Input 4 3 2 22 2 2" xfId="30283" xr:uid="{00000000-0005-0000-0000-00002F610000}"/>
    <cellStyle name="Input 4 3 2 22 2 3" xfId="30284" xr:uid="{00000000-0005-0000-0000-000030610000}"/>
    <cellStyle name="Input 4 3 2 22 2 4" xfId="30285" xr:uid="{00000000-0005-0000-0000-000031610000}"/>
    <cellStyle name="Input 4 3 2 22 2 5" xfId="30286" xr:uid="{00000000-0005-0000-0000-000032610000}"/>
    <cellStyle name="Input 4 3 2 22 2 6" xfId="30287" xr:uid="{00000000-0005-0000-0000-000033610000}"/>
    <cellStyle name="Input 4 3 2 22 3" xfId="30288" xr:uid="{00000000-0005-0000-0000-000034610000}"/>
    <cellStyle name="Input 4 3 2 22 4" xfId="30289" xr:uid="{00000000-0005-0000-0000-000035610000}"/>
    <cellStyle name="Input 4 3 2 22 5" xfId="30290" xr:uid="{00000000-0005-0000-0000-000036610000}"/>
    <cellStyle name="Input 4 3 2 22 6" xfId="30291" xr:uid="{00000000-0005-0000-0000-000037610000}"/>
    <cellStyle name="Input 4 3 2 22 7" xfId="30292" xr:uid="{00000000-0005-0000-0000-000038610000}"/>
    <cellStyle name="Input 4 3 2 23" xfId="1891" xr:uid="{00000000-0005-0000-0000-000039610000}"/>
    <cellStyle name="Input 4 3 2 23 2" xfId="11858" xr:uid="{00000000-0005-0000-0000-00003A610000}"/>
    <cellStyle name="Input 4 3 2 23 2 2" xfId="30293" xr:uid="{00000000-0005-0000-0000-00003B610000}"/>
    <cellStyle name="Input 4 3 2 23 2 3" xfId="30294" xr:uid="{00000000-0005-0000-0000-00003C610000}"/>
    <cellStyle name="Input 4 3 2 23 2 4" xfId="30295" xr:uid="{00000000-0005-0000-0000-00003D610000}"/>
    <cellStyle name="Input 4 3 2 23 2 5" xfId="30296" xr:uid="{00000000-0005-0000-0000-00003E610000}"/>
    <cellStyle name="Input 4 3 2 23 2 6" xfId="30297" xr:uid="{00000000-0005-0000-0000-00003F610000}"/>
    <cellStyle name="Input 4 3 2 23 3" xfId="30298" xr:uid="{00000000-0005-0000-0000-000040610000}"/>
    <cellStyle name="Input 4 3 2 23 4" xfId="30299" xr:uid="{00000000-0005-0000-0000-000041610000}"/>
    <cellStyle name="Input 4 3 2 23 5" xfId="30300" xr:uid="{00000000-0005-0000-0000-000042610000}"/>
    <cellStyle name="Input 4 3 2 23 6" xfId="30301" xr:uid="{00000000-0005-0000-0000-000043610000}"/>
    <cellStyle name="Input 4 3 2 23 7" xfId="30302" xr:uid="{00000000-0005-0000-0000-000044610000}"/>
    <cellStyle name="Input 4 3 2 24" xfId="1892" xr:uid="{00000000-0005-0000-0000-000045610000}"/>
    <cellStyle name="Input 4 3 2 24 2" xfId="11942" xr:uid="{00000000-0005-0000-0000-000046610000}"/>
    <cellStyle name="Input 4 3 2 24 2 2" xfId="30303" xr:uid="{00000000-0005-0000-0000-000047610000}"/>
    <cellStyle name="Input 4 3 2 24 2 3" xfId="30304" xr:uid="{00000000-0005-0000-0000-000048610000}"/>
    <cellStyle name="Input 4 3 2 24 2 4" xfId="30305" xr:uid="{00000000-0005-0000-0000-000049610000}"/>
    <cellStyle name="Input 4 3 2 24 2 5" xfId="30306" xr:uid="{00000000-0005-0000-0000-00004A610000}"/>
    <cellStyle name="Input 4 3 2 24 2 6" xfId="30307" xr:uid="{00000000-0005-0000-0000-00004B610000}"/>
    <cellStyle name="Input 4 3 2 24 3" xfId="30308" xr:uid="{00000000-0005-0000-0000-00004C610000}"/>
    <cellStyle name="Input 4 3 2 24 4" xfId="30309" xr:uid="{00000000-0005-0000-0000-00004D610000}"/>
    <cellStyle name="Input 4 3 2 24 5" xfId="30310" xr:uid="{00000000-0005-0000-0000-00004E610000}"/>
    <cellStyle name="Input 4 3 2 24 6" xfId="30311" xr:uid="{00000000-0005-0000-0000-00004F610000}"/>
    <cellStyle name="Input 4 3 2 24 7" xfId="30312" xr:uid="{00000000-0005-0000-0000-000050610000}"/>
    <cellStyle name="Input 4 3 2 25" xfId="1893" xr:uid="{00000000-0005-0000-0000-000051610000}"/>
    <cellStyle name="Input 4 3 2 25 2" xfId="12025" xr:uid="{00000000-0005-0000-0000-000052610000}"/>
    <cellStyle name="Input 4 3 2 25 2 2" xfId="30313" xr:uid="{00000000-0005-0000-0000-000053610000}"/>
    <cellStyle name="Input 4 3 2 25 2 3" xfId="30314" xr:uid="{00000000-0005-0000-0000-000054610000}"/>
    <cellStyle name="Input 4 3 2 25 2 4" xfId="30315" xr:uid="{00000000-0005-0000-0000-000055610000}"/>
    <cellStyle name="Input 4 3 2 25 2 5" xfId="30316" xr:uid="{00000000-0005-0000-0000-000056610000}"/>
    <cellStyle name="Input 4 3 2 25 2 6" xfId="30317" xr:uid="{00000000-0005-0000-0000-000057610000}"/>
    <cellStyle name="Input 4 3 2 25 3" xfId="30318" xr:uid="{00000000-0005-0000-0000-000058610000}"/>
    <cellStyle name="Input 4 3 2 25 4" xfId="30319" xr:uid="{00000000-0005-0000-0000-000059610000}"/>
    <cellStyle name="Input 4 3 2 25 5" xfId="30320" xr:uid="{00000000-0005-0000-0000-00005A610000}"/>
    <cellStyle name="Input 4 3 2 25 6" xfId="30321" xr:uid="{00000000-0005-0000-0000-00005B610000}"/>
    <cellStyle name="Input 4 3 2 25 7" xfId="30322" xr:uid="{00000000-0005-0000-0000-00005C610000}"/>
    <cellStyle name="Input 4 3 2 26" xfId="1894" xr:uid="{00000000-0005-0000-0000-00005D610000}"/>
    <cellStyle name="Input 4 3 2 26 2" xfId="12108" xr:uid="{00000000-0005-0000-0000-00005E610000}"/>
    <cellStyle name="Input 4 3 2 26 2 2" xfId="30323" xr:uid="{00000000-0005-0000-0000-00005F610000}"/>
    <cellStyle name="Input 4 3 2 26 2 3" xfId="30324" xr:uid="{00000000-0005-0000-0000-000060610000}"/>
    <cellStyle name="Input 4 3 2 26 2 4" xfId="30325" xr:uid="{00000000-0005-0000-0000-000061610000}"/>
    <cellStyle name="Input 4 3 2 26 2 5" xfId="30326" xr:uid="{00000000-0005-0000-0000-000062610000}"/>
    <cellStyle name="Input 4 3 2 26 2 6" xfId="30327" xr:uid="{00000000-0005-0000-0000-000063610000}"/>
    <cellStyle name="Input 4 3 2 26 3" xfId="30328" xr:uid="{00000000-0005-0000-0000-000064610000}"/>
    <cellStyle name="Input 4 3 2 26 4" xfId="30329" xr:uid="{00000000-0005-0000-0000-000065610000}"/>
    <cellStyle name="Input 4 3 2 26 5" xfId="30330" xr:uid="{00000000-0005-0000-0000-000066610000}"/>
    <cellStyle name="Input 4 3 2 26 6" xfId="30331" xr:uid="{00000000-0005-0000-0000-000067610000}"/>
    <cellStyle name="Input 4 3 2 26 7" xfId="30332" xr:uid="{00000000-0005-0000-0000-000068610000}"/>
    <cellStyle name="Input 4 3 2 27" xfId="1895" xr:uid="{00000000-0005-0000-0000-000069610000}"/>
    <cellStyle name="Input 4 3 2 27 2" xfId="12190" xr:uid="{00000000-0005-0000-0000-00006A610000}"/>
    <cellStyle name="Input 4 3 2 27 2 2" xfId="30333" xr:uid="{00000000-0005-0000-0000-00006B610000}"/>
    <cellStyle name="Input 4 3 2 27 2 3" xfId="30334" xr:uid="{00000000-0005-0000-0000-00006C610000}"/>
    <cellStyle name="Input 4 3 2 27 2 4" xfId="30335" xr:uid="{00000000-0005-0000-0000-00006D610000}"/>
    <cellStyle name="Input 4 3 2 27 2 5" xfId="30336" xr:uid="{00000000-0005-0000-0000-00006E610000}"/>
    <cellStyle name="Input 4 3 2 27 2 6" xfId="30337" xr:uid="{00000000-0005-0000-0000-00006F610000}"/>
    <cellStyle name="Input 4 3 2 27 3" xfId="30338" xr:uid="{00000000-0005-0000-0000-000070610000}"/>
    <cellStyle name="Input 4 3 2 27 4" xfId="30339" xr:uid="{00000000-0005-0000-0000-000071610000}"/>
    <cellStyle name="Input 4 3 2 27 5" xfId="30340" xr:uid="{00000000-0005-0000-0000-000072610000}"/>
    <cellStyle name="Input 4 3 2 27 6" xfId="30341" xr:uid="{00000000-0005-0000-0000-000073610000}"/>
    <cellStyle name="Input 4 3 2 27 7" xfId="30342" xr:uid="{00000000-0005-0000-0000-000074610000}"/>
    <cellStyle name="Input 4 3 2 28" xfId="1896" xr:uid="{00000000-0005-0000-0000-000075610000}"/>
    <cellStyle name="Input 4 3 2 28 2" xfId="12270" xr:uid="{00000000-0005-0000-0000-000076610000}"/>
    <cellStyle name="Input 4 3 2 28 2 2" xfId="30343" xr:uid="{00000000-0005-0000-0000-000077610000}"/>
    <cellStyle name="Input 4 3 2 28 2 3" xfId="30344" xr:uid="{00000000-0005-0000-0000-000078610000}"/>
    <cellStyle name="Input 4 3 2 28 2 4" xfId="30345" xr:uid="{00000000-0005-0000-0000-000079610000}"/>
    <cellStyle name="Input 4 3 2 28 2 5" xfId="30346" xr:uid="{00000000-0005-0000-0000-00007A610000}"/>
    <cellStyle name="Input 4 3 2 28 2 6" xfId="30347" xr:uid="{00000000-0005-0000-0000-00007B610000}"/>
    <cellStyle name="Input 4 3 2 28 3" xfId="30348" xr:uid="{00000000-0005-0000-0000-00007C610000}"/>
    <cellStyle name="Input 4 3 2 28 4" xfId="30349" xr:uid="{00000000-0005-0000-0000-00007D610000}"/>
    <cellStyle name="Input 4 3 2 28 5" xfId="30350" xr:uid="{00000000-0005-0000-0000-00007E610000}"/>
    <cellStyle name="Input 4 3 2 28 6" xfId="30351" xr:uid="{00000000-0005-0000-0000-00007F610000}"/>
    <cellStyle name="Input 4 3 2 28 7" xfId="30352" xr:uid="{00000000-0005-0000-0000-000080610000}"/>
    <cellStyle name="Input 4 3 2 29" xfId="1897" xr:uid="{00000000-0005-0000-0000-000081610000}"/>
    <cellStyle name="Input 4 3 2 29 2" xfId="12348" xr:uid="{00000000-0005-0000-0000-000082610000}"/>
    <cellStyle name="Input 4 3 2 29 2 2" xfId="30353" xr:uid="{00000000-0005-0000-0000-000083610000}"/>
    <cellStyle name="Input 4 3 2 29 2 3" xfId="30354" xr:uid="{00000000-0005-0000-0000-000084610000}"/>
    <cellStyle name="Input 4 3 2 29 2 4" xfId="30355" xr:uid="{00000000-0005-0000-0000-000085610000}"/>
    <cellStyle name="Input 4 3 2 29 2 5" xfId="30356" xr:uid="{00000000-0005-0000-0000-000086610000}"/>
    <cellStyle name="Input 4 3 2 29 2 6" xfId="30357" xr:uid="{00000000-0005-0000-0000-000087610000}"/>
    <cellStyle name="Input 4 3 2 29 3" xfId="30358" xr:uid="{00000000-0005-0000-0000-000088610000}"/>
    <cellStyle name="Input 4 3 2 29 4" xfId="30359" xr:uid="{00000000-0005-0000-0000-000089610000}"/>
    <cellStyle name="Input 4 3 2 29 5" xfId="30360" xr:uid="{00000000-0005-0000-0000-00008A610000}"/>
    <cellStyle name="Input 4 3 2 29 6" xfId="30361" xr:uid="{00000000-0005-0000-0000-00008B610000}"/>
    <cellStyle name="Input 4 3 2 29 7" xfId="30362" xr:uid="{00000000-0005-0000-0000-00008C610000}"/>
    <cellStyle name="Input 4 3 2 3" xfId="1898" xr:uid="{00000000-0005-0000-0000-00008D610000}"/>
    <cellStyle name="Input 4 3 2 3 2" xfId="10118" xr:uid="{00000000-0005-0000-0000-00008E610000}"/>
    <cellStyle name="Input 4 3 2 3 2 2" xfId="30363" xr:uid="{00000000-0005-0000-0000-00008F610000}"/>
    <cellStyle name="Input 4 3 2 3 2 3" xfId="30364" xr:uid="{00000000-0005-0000-0000-000090610000}"/>
    <cellStyle name="Input 4 3 2 3 2 4" xfId="30365" xr:uid="{00000000-0005-0000-0000-000091610000}"/>
    <cellStyle name="Input 4 3 2 3 2 5" xfId="30366" xr:uid="{00000000-0005-0000-0000-000092610000}"/>
    <cellStyle name="Input 4 3 2 3 2 6" xfId="30367" xr:uid="{00000000-0005-0000-0000-000093610000}"/>
    <cellStyle name="Input 4 3 2 3 3" xfId="30368" xr:uid="{00000000-0005-0000-0000-000094610000}"/>
    <cellStyle name="Input 4 3 2 3 4" xfId="30369" xr:uid="{00000000-0005-0000-0000-000095610000}"/>
    <cellStyle name="Input 4 3 2 3 5" xfId="30370" xr:uid="{00000000-0005-0000-0000-000096610000}"/>
    <cellStyle name="Input 4 3 2 3 6" xfId="30371" xr:uid="{00000000-0005-0000-0000-000097610000}"/>
    <cellStyle name="Input 4 3 2 3 7" xfId="30372" xr:uid="{00000000-0005-0000-0000-000098610000}"/>
    <cellStyle name="Input 4 3 2 30" xfId="1899" xr:uid="{00000000-0005-0000-0000-000099610000}"/>
    <cellStyle name="Input 4 3 2 30 2" xfId="12427" xr:uid="{00000000-0005-0000-0000-00009A610000}"/>
    <cellStyle name="Input 4 3 2 30 2 2" xfId="30373" xr:uid="{00000000-0005-0000-0000-00009B610000}"/>
    <cellStyle name="Input 4 3 2 30 2 3" xfId="30374" xr:uid="{00000000-0005-0000-0000-00009C610000}"/>
    <cellStyle name="Input 4 3 2 30 2 4" xfId="30375" xr:uid="{00000000-0005-0000-0000-00009D610000}"/>
    <cellStyle name="Input 4 3 2 30 2 5" xfId="30376" xr:uid="{00000000-0005-0000-0000-00009E610000}"/>
    <cellStyle name="Input 4 3 2 30 2 6" xfId="30377" xr:uid="{00000000-0005-0000-0000-00009F610000}"/>
    <cellStyle name="Input 4 3 2 30 3" xfId="30378" xr:uid="{00000000-0005-0000-0000-0000A0610000}"/>
    <cellStyle name="Input 4 3 2 30 4" xfId="30379" xr:uid="{00000000-0005-0000-0000-0000A1610000}"/>
    <cellStyle name="Input 4 3 2 30 5" xfId="30380" xr:uid="{00000000-0005-0000-0000-0000A2610000}"/>
    <cellStyle name="Input 4 3 2 30 6" xfId="30381" xr:uid="{00000000-0005-0000-0000-0000A3610000}"/>
    <cellStyle name="Input 4 3 2 30 7" xfId="30382" xr:uid="{00000000-0005-0000-0000-0000A4610000}"/>
    <cellStyle name="Input 4 3 2 31" xfId="1900" xr:uid="{00000000-0005-0000-0000-0000A5610000}"/>
    <cellStyle name="Input 4 3 2 31 2" xfId="12506" xr:uid="{00000000-0005-0000-0000-0000A6610000}"/>
    <cellStyle name="Input 4 3 2 31 2 2" xfId="30383" xr:uid="{00000000-0005-0000-0000-0000A7610000}"/>
    <cellStyle name="Input 4 3 2 31 2 3" xfId="30384" xr:uid="{00000000-0005-0000-0000-0000A8610000}"/>
    <cellStyle name="Input 4 3 2 31 2 4" xfId="30385" xr:uid="{00000000-0005-0000-0000-0000A9610000}"/>
    <cellStyle name="Input 4 3 2 31 2 5" xfId="30386" xr:uid="{00000000-0005-0000-0000-0000AA610000}"/>
    <cellStyle name="Input 4 3 2 31 2 6" xfId="30387" xr:uid="{00000000-0005-0000-0000-0000AB610000}"/>
    <cellStyle name="Input 4 3 2 31 3" xfId="30388" xr:uid="{00000000-0005-0000-0000-0000AC610000}"/>
    <cellStyle name="Input 4 3 2 31 4" xfId="30389" xr:uid="{00000000-0005-0000-0000-0000AD610000}"/>
    <cellStyle name="Input 4 3 2 31 5" xfId="30390" xr:uid="{00000000-0005-0000-0000-0000AE610000}"/>
    <cellStyle name="Input 4 3 2 31 6" xfId="30391" xr:uid="{00000000-0005-0000-0000-0000AF610000}"/>
    <cellStyle name="Input 4 3 2 31 7" xfId="30392" xr:uid="{00000000-0005-0000-0000-0000B0610000}"/>
    <cellStyle name="Input 4 3 2 32" xfId="1901" xr:uid="{00000000-0005-0000-0000-0000B1610000}"/>
    <cellStyle name="Input 4 3 2 32 2" xfId="12585" xr:uid="{00000000-0005-0000-0000-0000B2610000}"/>
    <cellStyle name="Input 4 3 2 32 2 2" xfId="30393" xr:uid="{00000000-0005-0000-0000-0000B3610000}"/>
    <cellStyle name="Input 4 3 2 32 2 3" xfId="30394" xr:uid="{00000000-0005-0000-0000-0000B4610000}"/>
    <cellStyle name="Input 4 3 2 32 2 4" xfId="30395" xr:uid="{00000000-0005-0000-0000-0000B5610000}"/>
    <cellStyle name="Input 4 3 2 32 2 5" xfId="30396" xr:uid="{00000000-0005-0000-0000-0000B6610000}"/>
    <cellStyle name="Input 4 3 2 32 2 6" xfId="30397" xr:uid="{00000000-0005-0000-0000-0000B7610000}"/>
    <cellStyle name="Input 4 3 2 32 3" xfId="30398" xr:uid="{00000000-0005-0000-0000-0000B8610000}"/>
    <cellStyle name="Input 4 3 2 32 4" xfId="30399" xr:uid="{00000000-0005-0000-0000-0000B9610000}"/>
    <cellStyle name="Input 4 3 2 32 5" xfId="30400" xr:uid="{00000000-0005-0000-0000-0000BA610000}"/>
    <cellStyle name="Input 4 3 2 32 6" xfId="30401" xr:uid="{00000000-0005-0000-0000-0000BB610000}"/>
    <cellStyle name="Input 4 3 2 32 7" xfId="30402" xr:uid="{00000000-0005-0000-0000-0000BC610000}"/>
    <cellStyle name="Input 4 3 2 33" xfId="1902" xr:uid="{00000000-0005-0000-0000-0000BD610000}"/>
    <cellStyle name="Input 4 3 2 33 2" xfId="12664" xr:uid="{00000000-0005-0000-0000-0000BE610000}"/>
    <cellStyle name="Input 4 3 2 33 2 2" xfId="30403" xr:uid="{00000000-0005-0000-0000-0000BF610000}"/>
    <cellStyle name="Input 4 3 2 33 2 3" xfId="30404" xr:uid="{00000000-0005-0000-0000-0000C0610000}"/>
    <cellStyle name="Input 4 3 2 33 2 4" xfId="30405" xr:uid="{00000000-0005-0000-0000-0000C1610000}"/>
    <cellStyle name="Input 4 3 2 33 2 5" xfId="30406" xr:uid="{00000000-0005-0000-0000-0000C2610000}"/>
    <cellStyle name="Input 4 3 2 33 2 6" xfId="30407" xr:uid="{00000000-0005-0000-0000-0000C3610000}"/>
    <cellStyle name="Input 4 3 2 33 3" xfId="30408" xr:uid="{00000000-0005-0000-0000-0000C4610000}"/>
    <cellStyle name="Input 4 3 2 33 4" xfId="30409" xr:uid="{00000000-0005-0000-0000-0000C5610000}"/>
    <cellStyle name="Input 4 3 2 33 5" xfId="30410" xr:uid="{00000000-0005-0000-0000-0000C6610000}"/>
    <cellStyle name="Input 4 3 2 33 6" xfId="30411" xr:uid="{00000000-0005-0000-0000-0000C7610000}"/>
    <cellStyle name="Input 4 3 2 33 7" xfId="30412" xr:uid="{00000000-0005-0000-0000-0000C8610000}"/>
    <cellStyle name="Input 4 3 2 34" xfId="1903" xr:uid="{00000000-0005-0000-0000-0000C9610000}"/>
    <cellStyle name="Input 4 3 2 34 2" xfId="12748" xr:uid="{00000000-0005-0000-0000-0000CA610000}"/>
    <cellStyle name="Input 4 3 2 34 2 2" xfId="30413" xr:uid="{00000000-0005-0000-0000-0000CB610000}"/>
    <cellStyle name="Input 4 3 2 34 2 3" xfId="30414" xr:uid="{00000000-0005-0000-0000-0000CC610000}"/>
    <cellStyle name="Input 4 3 2 34 2 4" xfId="30415" xr:uid="{00000000-0005-0000-0000-0000CD610000}"/>
    <cellStyle name="Input 4 3 2 34 2 5" xfId="30416" xr:uid="{00000000-0005-0000-0000-0000CE610000}"/>
    <cellStyle name="Input 4 3 2 34 2 6" xfId="30417" xr:uid="{00000000-0005-0000-0000-0000CF610000}"/>
    <cellStyle name="Input 4 3 2 34 3" xfId="30418" xr:uid="{00000000-0005-0000-0000-0000D0610000}"/>
    <cellStyle name="Input 4 3 2 34 4" xfId="30419" xr:uid="{00000000-0005-0000-0000-0000D1610000}"/>
    <cellStyle name="Input 4 3 2 34 5" xfId="30420" xr:uid="{00000000-0005-0000-0000-0000D2610000}"/>
    <cellStyle name="Input 4 3 2 35" xfId="9814" xr:uid="{00000000-0005-0000-0000-0000D3610000}"/>
    <cellStyle name="Input 4 3 2 35 2" xfId="30421" xr:uid="{00000000-0005-0000-0000-0000D4610000}"/>
    <cellStyle name="Input 4 3 2 35 3" xfId="30422" xr:uid="{00000000-0005-0000-0000-0000D5610000}"/>
    <cellStyle name="Input 4 3 2 35 4" xfId="30423" xr:uid="{00000000-0005-0000-0000-0000D6610000}"/>
    <cellStyle name="Input 4 3 2 35 5" xfId="30424" xr:uid="{00000000-0005-0000-0000-0000D7610000}"/>
    <cellStyle name="Input 4 3 2 35 6" xfId="30425" xr:uid="{00000000-0005-0000-0000-0000D8610000}"/>
    <cellStyle name="Input 4 3 2 36" xfId="30426" xr:uid="{00000000-0005-0000-0000-0000D9610000}"/>
    <cellStyle name="Input 4 3 2 37" xfId="30427" xr:uid="{00000000-0005-0000-0000-0000DA610000}"/>
    <cellStyle name="Input 4 3 2 38" xfId="30428" xr:uid="{00000000-0005-0000-0000-0000DB610000}"/>
    <cellStyle name="Input 4 3 2 4" xfId="1904" xr:uid="{00000000-0005-0000-0000-0000DC610000}"/>
    <cellStyle name="Input 4 3 2 4 2" xfId="10208" xr:uid="{00000000-0005-0000-0000-0000DD610000}"/>
    <cellStyle name="Input 4 3 2 4 2 2" xfId="30429" xr:uid="{00000000-0005-0000-0000-0000DE610000}"/>
    <cellStyle name="Input 4 3 2 4 2 3" xfId="30430" xr:uid="{00000000-0005-0000-0000-0000DF610000}"/>
    <cellStyle name="Input 4 3 2 4 2 4" xfId="30431" xr:uid="{00000000-0005-0000-0000-0000E0610000}"/>
    <cellStyle name="Input 4 3 2 4 2 5" xfId="30432" xr:uid="{00000000-0005-0000-0000-0000E1610000}"/>
    <cellStyle name="Input 4 3 2 4 2 6" xfId="30433" xr:uid="{00000000-0005-0000-0000-0000E2610000}"/>
    <cellStyle name="Input 4 3 2 4 3" xfId="30434" xr:uid="{00000000-0005-0000-0000-0000E3610000}"/>
    <cellStyle name="Input 4 3 2 4 4" xfId="30435" xr:uid="{00000000-0005-0000-0000-0000E4610000}"/>
    <cellStyle name="Input 4 3 2 4 5" xfId="30436" xr:uid="{00000000-0005-0000-0000-0000E5610000}"/>
    <cellStyle name="Input 4 3 2 4 6" xfId="30437" xr:uid="{00000000-0005-0000-0000-0000E6610000}"/>
    <cellStyle name="Input 4 3 2 4 7" xfId="30438" xr:uid="{00000000-0005-0000-0000-0000E7610000}"/>
    <cellStyle name="Input 4 3 2 5" xfId="1905" xr:uid="{00000000-0005-0000-0000-0000E8610000}"/>
    <cellStyle name="Input 4 3 2 5 2" xfId="10294" xr:uid="{00000000-0005-0000-0000-0000E9610000}"/>
    <cellStyle name="Input 4 3 2 5 2 2" xfId="30439" xr:uid="{00000000-0005-0000-0000-0000EA610000}"/>
    <cellStyle name="Input 4 3 2 5 2 3" xfId="30440" xr:uid="{00000000-0005-0000-0000-0000EB610000}"/>
    <cellStyle name="Input 4 3 2 5 2 4" xfId="30441" xr:uid="{00000000-0005-0000-0000-0000EC610000}"/>
    <cellStyle name="Input 4 3 2 5 2 5" xfId="30442" xr:uid="{00000000-0005-0000-0000-0000ED610000}"/>
    <cellStyle name="Input 4 3 2 5 2 6" xfId="30443" xr:uid="{00000000-0005-0000-0000-0000EE610000}"/>
    <cellStyle name="Input 4 3 2 5 3" xfId="30444" xr:uid="{00000000-0005-0000-0000-0000EF610000}"/>
    <cellStyle name="Input 4 3 2 5 4" xfId="30445" xr:uid="{00000000-0005-0000-0000-0000F0610000}"/>
    <cellStyle name="Input 4 3 2 5 5" xfId="30446" xr:uid="{00000000-0005-0000-0000-0000F1610000}"/>
    <cellStyle name="Input 4 3 2 5 6" xfId="30447" xr:uid="{00000000-0005-0000-0000-0000F2610000}"/>
    <cellStyle name="Input 4 3 2 5 7" xfId="30448" xr:uid="{00000000-0005-0000-0000-0000F3610000}"/>
    <cellStyle name="Input 4 3 2 6" xfId="1906" xr:uid="{00000000-0005-0000-0000-0000F4610000}"/>
    <cellStyle name="Input 4 3 2 6 2" xfId="10382" xr:uid="{00000000-0005-0000-0000-0000F5610000}"/>
    <cellStyle name="Input 4 3 2 6 2 2" xfId="30449" xr:uid="{00000000-0005-0000-0000-0000F6610000}"/>
    <cellStyle name="Input 4 3 2 6 2 3" xfId="30450" xr:uid="{00000000-0005-0000-0000-0000F7610000}"/>
    <cellStyle name="Input 4 3 2 6 2 4" xfId="30451" xr:uid="{00000000-0005-0000-0000-0000F8610000}"/>
    <cellStyle name="Input 4 3 2 6 2 5" xfId="30452" xr:uid="{00000000-0005-0000-0000-0000F9610000}"/>
    <cellStyle name="Input 4 3 2 6 2 6" xfId="30453" xr:uid="{00000000-0005-0000-0000-0000FA610000}"/>
    <cellStyle name="Input 4 3 2 6 3" xfId="30454" xr:uid="{00000000-0005-0000-0000-0000FB610000}"/>
    <cellStyle name="Input 4 3 2 6 4" xfId="30455" xr:uid="{00000000-0005-0000-0000-0000FC610000}"/>
    <cellStyle name="Input 4 3 2 6 5" xfId="30456" xr:uid="{00000000-0005-0000-0000-0000FD610000}"/>
    <cellStyle name="Input 4 3 2 6 6" xfId="30457" xr:uid="{00000000-0005-0000-0000-0000FE610000}"/>
    <cellStyle name="Input 4 3 2 6 7" xfId="30458" xr:uid="{00000000-0005-0000-0000-0000FF610000}"/>
    <cellStyle name="Input 4 3 2 7" xfId="1907" xr:uid="{00000000-0005-0000-0000-000000620000}"/>
    <cellStyle name="Input 4 3 2 7 2" xfId="10469" xr:uid="{00000000-0005-0000-0000-000001620000}"/>
    <cellStyle name="Input 4 3 2 7 2 2" xfId="30459" xr:uid="{00000000-0005-0000-0000-000002620000}"/>
    <cellStyle name="Input 4 3 2 7 2 3" xfId="30460" xr:uid="{00000000-0005-0000-0000-000003620000}"/>
    <cellStyle name="Input 4 3 2 7 2 4" xfId="30461" xr:uid="{00000000-0005-0000-0000-000004620000}"/>
    <cellStyle name="Input 4 3 2 7 2 5" xfId="30462" xr:uid="{00000000-0005-0000-0000-000005620000}"/>
    <cellStyle name="Input 4 3 2 7 2 6" xfId="30463" xr:uid="{00000000-0005-0000-0000-000006620000}"/>
    <cellStyle name="Input 4 3 2 7 3" xfId="30464" xr:uid="{00000000-0005-0000-0000-000007620000}"/>
    <cellStyle name="Input 4 3 2 7 4" xfId="30465" xr:uid="{00000000-0005-0000-0000-000008620000}"/>
    <cellStyle name="Input 4 3 2 7 5" xfId="30466" xr:uid="{00000000-0005-0000-0000-000009620000}"/>
    <cellStyle name="Input 4 3 2 7 6" xfId="30467" xr:uid="{00000000-0005-0000-0000-00000A620000}"/>
    <cellStyle name="Input 4 3 2 7 7" xfId="30468" xr:uid="{00000000-0005-0000-0000-00000B620000}"/>
    <cellStyle name="Input 4 3 2 8" xfId="1908" xr:uid="{00000000-0005-0000-0000-00000C620000}"/>
    <cellStyle name="Input 4 3 2 8 2" xfId="10557" xr:uid="{00000000-0005-0000-0000-00000D620000}"/>
    <cellStyle name="Input 4 3 2 8 2 2" xfId="30469" xr:uid="{00000000-0005-0000-0000-00000E620000}"/>
    <cellStyle name="Input 4 3 2 8 2 3" xfId="30470" xr:uid="{00000000-0005-0000-0000-00000F620000}"/>
    <cellStyle name="Input 4 3 2 8 2 4" xfId="30471" xr:uid="{00000000-0005-0000-0000-000010620000}"/>
    <cellStyle name="Input 4 3 2 8 2 5" xfId="30472" xr:uid="{00000000-0005-0000-0000-000011620000}"/>
    <cellStyle name="Input 4 3 2 8 2 6" xfId="30473" xr:uid="{00000000-0005-0000-0000-000012620000}"/>
    <cellStyle name="Input 4 3 2 8 3" xfId="30474" xr:uid="{00000000-0005-0000-0000-000013620000}"/>
    <cellStyle name="Input 4 3 2 8 4" xfId="30475" xr:uid="{00000000-0005-0000-0000-000014620000}"/>
    <cellStyle name="Input 4 3 2 8 5" xfId="30476" xr:uid="{00000000-0005-0000-0000-000015620000}"/>
    <cellStyle name="Input 4 3 2 8 6" xfId="30477" xr:uid="{00000000-0005-0000-0000-000016620000}"/>
    <cellStyle name="Input 4 3 2 8 7" xfId="30478" xr:uid="{00000000-0005-0000-0000-000017620000}"/>
    <cellStyle name="Input 4 3 2 9" xfId="1909" xr:uid="{00000000-0005-0000-0000-000018620000}"/>
    <cellStyle name="Input 4 3 2 9 2" xfId="10639" xr:uid="{00000000-0005-0000-0000-000019620000}"/>
    <cellStyle name="Input 4 3 2 9 2 2" xfId="30479" xr:uid="{00000000-0005-0000-0000-00001A620000}"/>
    <cellStyle name="Input 4 3 2 9 2 3" xfId="30480" xr:uid="{00000000-0005-0000-0000-00001B620000}"/>
    <cellStyle name="Input 4 3 2 9 2 4" xfId="30481" xr:uid="{00000000-0005-0000-0000-00001C620000}"/>
    <cellStyle name="Input 4 3 2 9 2 5" xfId="30482" xr:uid="{00000000-0005-0000-0000-00001D620000}"/>
    <cellStyle name="Input 4 3 2 9 2 6" xfId="30483" xr:uid="{00000000-0005-0000-0000-00001E620000}"/>
    <cellStyle name="Input 4 3 2 9 3" xfId="30484" xr:uid="{00000000-0005-0000-0000-00001F620000}"/>
    <cellStyle name="Input 4 3 2 9 4" xfId="30485" xr:uid="{00000000-0005-0000-0000-000020620000}"/>
    <cellStyle name="Input 4 3 2 9 5" xfId="30486" xr:uid="{00000000-0005-0000-0000-000021620000}"/>
    <cellStyle name="Input 4 3 2 9 6" xfId="30487" xr:uid="{00000000-0005-0000-0000-000022620000}"/>
    <cellStyle name="Input 4 3 2 9 7" xfId="30488" xr:uid="{00000000-0005-0000-0000-000023620000}"/>
    <cellStyle name="Input 4 3 20" xfId="1910" xr:uid="{00000000-0005-0000-0000-000024620000}"/>
    <cellStyle name="Input 4 3 20 2" xfId="11486" xr:uid="{00000000-0005-0000-0000-000025620000}"/>
    <cellStyle name="Input 4 3 20 2 2" xfId="30489" xr:uid="{00000000-0005-0000-0000-000026620000}"/>
    <cellStyle name="Input 4 3 20 2 3" xfId="30490" xr:uid="{00000000-0005-0000-0000-000027620000}"/>
    <cellStyle name="Input 4 3 20 2 4" xfId="30491" xr:uid="{00000000-0005-0000-0000-000028620000}"/>
    <cellStyle name="Input 4 3 20 2 5" xfId="30492" xr:uid="{00000000-0005-0000-0000-000029620000}"/>
    <cellStyle name="Input 4 3 20 2 6" xfId="30493" xr:uid="{00000000-0005-0000-0000-00002A620000}"/>
    <cellStyle name="Input 4 3 20 3" xfId="30494" xr:uid="{00000000-0005-0000-0000-00002B620000}"/>
    <cellStyle name="Input 4 3 20 4" xfId="30495" xr:uid="{00000000-0005-0000-0000-00002C620000}"/>
    <cellStyle name="Input 4 3 20 5" xfId="30496" xr:uid="{00000000-0005-0000-0000-00002D620000}"/>
    <cellStyle name="Input 4 3 20 6" xfId="30497" xr:uid="{00000000-0005-0000-0000-00002E620000}"/>
    <cellStyle name="Input 4 3 20 7" xfId="30498" xr:uid="{00000000-0005-0000-0000-00002F620000}"/>
    <cellStyle name="Input 4 3 21" xfId="1911" xr:uid="{00000000-0005-0000-0000-000030620000}"/>
    <cellStyle name="Input 4 3 21 2" xfId="11574" xr:uid="{00000000-0005-0000-0000-000031620000}"/>
    <cellStyle name="Input 4 3 21 2 2" xfId="30499" xr:uid="{00000000-0005-0000-0000-000032620000}"/>
    <cellStyle name="Input 4 3 21 2 3" xfId="30500" xr:uid="{00000000-0005-0000-0000-000033620000}"/>
    <cellStyle name="Input 4 3 21 2 4" xfId="30501" xr:uid="{00000000-0005-0000-0000-000034620000}"/>
    <cellStyle name="Input 4 3 21 2 5" xfId="30502" xr:uid="{00000000-0005-0000-0000-000035620000}"/>
    <cellStyle name="Input 4 3 21 2 6" xfId="30503" xr:uid="{00000000-0005-0000-0000-000036620000}"/>
    <cellStyle name="Input 4 3 21 3" xfId="30504" xr:uid="{00000000-0005-0000-0000-000037620000}"/>
    <cellStyle name="Input 4 3 21 4" xfId="30505" xr:uid="{00000000-0005-0000-0000-000038620000}"/>
    <cellStyle name="Input 4 3 21 5" xfId="30506" xr:uid="{00000000-0005-0000-0000-000039620000}"/>
    <cellStyle name="Input 4 3 21 6" xfId="30507" xr:uid="{00000000-0005-0000-0000-00003A620000}"/>
    <cellStyle name="Input 4 3 21 7" xfId="30508" xr:uid="{00000000-0005-0000-0000-00003B620000}"/>
    <cellStyle name="Input 4 3 22" xfId="1912" xr:uid="{00000000-0005-0000-0000-00003C620000}"/>
    <cellStyle name="Input 4 3 22 2" xfId="11659" xr:uid="{00000000-0005-0000-0000-00003D620000}"/>
    <cellStyle name="Input 4 3 22 2 2" xfId="30509" xr:uid="{00000000-0005-0000-0000-00003E620000}"/>
    <cellStyle name="Input 4 3 22 2 3" xfId="30510" xr:uid="{00000000-0005-0000-0000-00003F620000}"/>
    <cellStyle name="Input 4 3 22 2 4" xfId="30511" xr:uid="{00000000-0005-0000-0000-000040620000}"/>
    <cellStyle name="Input 4 3 22 2 5" xfId="30512" xr:uid="{00000000-0005-0000-0000-000041620000}"/>
    <cellStyle name="Input 4 3 22 2 6" xfId="30513" xr:uid="{00000000-0005-0000-0000-000042620000}"/>
    <cellStyle name="Input 4 3 22 3" xfId="30514" xr:uid="{00000000-0005-0000-0000-000043620000}"/>
    <cellStyle name="Input 4 3 22 4" xfId="30515" xr:uid="{00000000-0005-0000-0000-000044620000}"/>
    <cellStyle name="Input 4 3 22 5" xfId="30516" xr:uid="{00000000-0005-0000-0000-000045620000}"/>
    <cellStyle name="Input 4 3 22 6" xfId="30517" xr:uid="{00000000-0005-0000-0000-000046620000}"/>
    <cellStyle name="Input 4 3 22 7" xfId="30518" xr:uid="{00000000-0005-0000-0000-000047620000}"/>
    <cellStyle name="Input 4 3 23" xfId="1913" xr:uid="{00000000-0005-0000-0000-000048620000}"/>
    <cellStyle name="Input 4 3 23 2" xfId="11742" xr:uid="{00000000-0005-0000-0000-000049620000}"/>
    <cellStyle name="Input 4 3 23 2 2" xfId="30519" xr:uid="{00000000-0005-0000-0000-00004A620000}"/>
    <cellStyle name="Input 4 3 23 2 3" xfId="30520" xr:uid="{00000000-0005-0000-0000-00004B620000}"/>
    <cellStyle name="Input 4 3 23 2 4" xfId="30521" xr:uid="{00000000-0005-0000-0000-00004C620000}"/>
    <cellStyle name="Input 4 3 23 2 5" xfId="30522" xr:uid="{00000000-0005-0000-0000-00004D620000}"/>
    <cellStyle name="Input 4 3 23 2 6" xfId="30523" xr:uid="{00000000-0005-0000-0000-00004E620000}"/>
    <cellStyle name="Input 4 3 23 3" xfId="30524" xr:uid="{00000000-0005-0000-0000-00004F620000}"/>
    <cellStyle name="Input 4 3 23 4" xfId="30525" xr:uid="{00000000-0005-0000-0000-000050620000}"/>
    <cellStyle name="Input 4 3 23 5" xfId="30526" xr:uid="{00000000-0005-0000-0000-000051620000}"/>
    <cellStyle name="Input 4 3 23 6" xfId="30527" xr:uid="{00000000-0005-0000-0000-000052620000}"/>
    <cellStyle name="Input 4 3 23 7" xfId="30528" xr:uid="{00000000-0005-0000-0000-000053620000}"/>
    <cellStyle name="Input 4 3 24" xfId="1914" xr:uid="{00000000-0005-0000-0000-000054620000}"/>
    <cellStyle name="Input 4 3 24 2" xfId="11824" xr:uid="{00000000-0005-0000-0000-000055620000}"/>
    <cellStyle name="Input 4 3 24 2 2" xfId="30529" xr:uid="{00000000-0005-0000-0000-000056620000}"/>
    <cellStyle name="Input 4 3 24 2 3" xfId="30530" xr:uid="{00000000-0005-0000-0000-000057620000}"/>
    <cellStyle name="Input 4 3 24 2 4" xfId="30531" xr:uid="{00000000-0005-0000-0000-000058620000}"/>
    <cellStyle name="Input 4 3 24 2 5" xfId="30532" xr:uid="{00000000-0005-0000-0000-000059620000}"/>
    <cellStyle name="Input 4 3 24 2 6" xfId="30533" xr:uid="{00000000-0005-0000-0000-00005A620000}"/>
    <cellStyle name="Input 4 3 24 3" xfId="30534" xr:uid="{00000000-0005-0000-0000-00005B620000}"/>
    <cellStyle name="Input 4 3 24 4" xfId="30535" xr:uid="{00000000-0005-0000-0000-00005C620000}"/>
    <cellStyle name="Input 4 3 24 5" xfId="30536" xr:uid="{00000000-0005-0000-0000-00005D620000}"/>
    <cellStyle name="Input 4 3 24 6" xfId="30537" xr:uid="{00000000-0005-0000-0000-00005E620000}"/>
    <cellStyle name="Input 4 3 24 7" xfId="30538" xr:uid="{00000000-0005-0000-0000-00005F620000}"/>
    <cellStyle name="Input 4 3 25" xfId="1915" xr:uid="{00000000-0005-0000-0000-000060620000}"/>
    <cellStyle name="Input 4 3 25 2" xfId="11908" xr:uid="{00000000-0005-0000-0000-000061620000}"/>
    <cellStyle name="Input 4 3 25 2 2" xfId="30539" xr:uid="{00000000-0005-0000-0000-000062620000}"/>
    <cellStyle name="Input 4 3 25 2 3" xfId="30540" xr:uid="{00000000-0005-0000-0000-000063620000}"/>
    <cellStyle name="Input 4 3 25 2 4" xfId="30541" xr:uid="{00000000-0005-0000-0000-000064620000}"/>
    <cellStyle name="Input 4 3 25 2 5" xfId="30542" xr:uid="{00000000-0005-0000-0000-000065620000}"/>
    <cellStyle name="Input 4 3 25 2 6" xfId="30543" xr:uid="{00000000-0005-0000-0000-000066620000}"/>
    <cellStyle name="Input 4 3 25 3" xfId="30544" xr:uid="{00000000-0005-0000-0000-000067620000}"/>
    <cellStyle name="Input 4 3 25 4" xfId="30545" xr:uid="{00000000-0005-0000-0000-000068620000}"/>
    <cellStyle name="Input 4 3 25 5" xfId="30546" xr:uid="{00000000-0005-0000-0000-000069620000}"/>
    <cellStyle name="Input 4 3 25 6" xfId="30547" xr:uid="{00000000-0005-0000-0000-00006A620000}"/>
    <cellStyle name="Input 4 3 25 7" xfId="30548" xr:uid="{00000000-0005-0000-0000-00006B620000}"/>
    <cellStyle name="Input 4 3 26" xfId="1916" xr:uid="{00000000-0005-0000-0000-00006C620000}"/>
    <cellStyle name="Input 4 3 26 2" xfId="11992" xr:uid="{00000000-0005-0000-0000-00006D620000}"/>
    <cellStyle name="Input 4 3 26 2 2" xfId="30549" xr:uid="{00000000-0005-0000-0000-00006E620000}"/>
    <cellStyle name="Input 4 3 26 2 3" xfId="30550" xr:uid="{00000000-0005-0000-0000-00006F620000}"/>
    <cellStyle name="Input 4 3 26 2 4" xfId="30551" xr:uid="{00000000-0005-0000-0000-000070620000}"/>
    <cellStyle name="Input 4 3 26 2 5" xfId="30552" xr:uid="{00000000-0005-0000-0000-000071620000}"/>
    <cellStyle name="Input 4 3 26 2 6" xfId="30553" xr:uid="{00000000-0005-0000-0000-000072620000}"/>
    <cellStyle name="Input 4 3 26 3" xfId="30554" xr:uid="{00000000-0005-0000-0000-000073620000}"/>
    <cellStyle name="Input 4 3 26 4" xfId="30555" xr:uid="{00000000-0005-0000-0000-000074620000}"/>
    <cellStyle name="Input 4 3 26 5" xfId="30556" xr:uid="{00000000-0005-0000-0000-000075620000}"/>
    <cellStyle name="Input 4 3 26 6" xfId="30557" xr:uid="{00000000-0005-0000-0000-000076620000}"/>
    <cellStyle name="Input 4 3 26 7" xfId="30558" xr:uid="{00000000-0005-0000-0000-000077620000}"/>
    <cellStyle name="Input 4 3 27" xfId="1917" xr:uid="{00000000-0005-0000-0000-000078620000}"/>
    <cellStyle name="Input 4 3 27 2" xfId="12075" xr:uid="{00000000-0005-0000-0000-000079620000}"/>
    <cellStyle name="Input 4 3 27 2 2" xfId="30559" xr:uid="{00000000-0005-0000-0000-00007A620000}"/>
    <cellStyle name="Input 4 3 27 2 3" xfId="30560" xr:uid="{00000000-0005-0000-0000-00007B620000}"/>
    <cellStyle name="Input 4 3 27 2 4" xfId="30561" xr:uid="{00000000-0005-0000-0000-00007C620000}"/>
    <cellStyle name="Input 4 3 27 2 5" xfId="30562" xr:uid="{00000000-0005-0000-0000-00007D620000}"/>
    <cellStyle name="Input 4 3 27 2 6" xfId="30563" xr:uid="{00000000-0005-0000-0000-00007E620000}"/>
    <cellStyle name="Input 4 3 27 3" xfId="30564" xr:uid="{00000000-0005-0000-0000-00007F620000}"/>
    <cellStyle name="Input 4 3 27 4" xfId="30565" xr:uid="{00000000-0005-0000-0000-000080620000}"/>
    <cellStyle name="Input 4 3 27 5" xfId="30566" xr:uid="{00000000-0005-0000-0000-000081620000}"/>
    <cellStyle name="Input 4 3 27 6" xfId="30567" xr:uid="{00000000-0005-0000-0000-000082620000}"/>
    <cellStyle name="Input 4 3 27 7" xfId="30568" xr:uid="{00000000-0005-0000-0000-000083620000}"/>
    <cellStyle name="Input 4 3 28" xfId="1918" xr:uid="{00000000-0005-0000-0000-000084620000}"/>
    <cellStyle name="Input 4 3 28 2" xfId="12157" xr:uid="{00000000-0005-0000-0000-000085620000}"/>
    <cellStyle name="Input 4 3 28 2 2" xfId="30569" xr:uid="{00000000-0005-0000-0000-000086620000}"/>
    <cellStyle name="Input 4 3 28 2 3" xfId="30570" xr:uid="{00000000-0005-0000-0000-000087620000}"/>
    <cellStyle name="Input 4 3 28 2 4" xfId="30571" xr:uid="{00000000-0005-0000-0000-000088620000}"/>
    <cellStyle name="Input 4 3 28 2 5" xfId="30572" xr:uid="{00000000-0005-0000-0000-000089620000}"/>
    <cellStyle name="Input 4 3 28 2 6" xfId="30573" xr:uid="{00000000-0005-0000-0000-00008A620000}"/>
    <cellStyle name="Input 4 3 28 3" xfId="30574" xr:uid="{00000000-0005-0000-0000-00008B620000}"/>
    <cellStyle name="Input 4 3 28 4" xfId="30575" xr:uid="{00000000-0005-0000-0000-00008C620000}"/>
    <cellStyle name="Input 4 3 28 5" xfId="30576" xr:uid="{00000000-0005-0000-0000-00008D620000}"/>
    <cellStyle name="Input 4 3 28 6" xfId="30577" xr:uid="{00000000-0005-0000-0000-00008E620000}"/>
    <cellStyle name="Input 4 3 28 7" xfId="30578" xr:uid="{00000000-0005-0000-0000-00008F620000}"/>
    <cellStyle name="Input 4 3 29" xfId="1919" xr:uid="{00000000-0005-0000-0000-000090620000}"/>
    <cellStyle name="Input 4 3 29 2" xfId="12237" xr:uid="{00000000-0005-0000-0000-000091620000}"/>
    <cellStyle name="Input 4 3 29 2 2" xfId="30579" xr:uid="{00000000-0005-0000-0000-000092620000}"/>
    <cellStyle name="Input 4 3 29 2 3" xfId="30580" xr:uid="{00000000-0005-0000-0000-000093620000}"/>
    <cellStyle name="Input 4 3 29 2 4" xfId="30581" xr:uid="{00000000-0005-0000-0000-000094620000}"/>
    <cellStyle name="Input 4 3 29 2 5" xfId="30582" xr:uid="{00000000-0005-0000-0000-000095620000}"/>
    <cellStyle name="Input 4 3 29 2 6" xfId="30583" xr:uid="{00000000-0005-0000-0000-000096620000}"/>
    <cellStyle name="Input 4 3 29 3" xfId="30584" xr:uid="{00000000-0005-0000-0000-000097620000}"/>
    <cellStyle name="Input 4 3 29 4" xfId="30585" xr:uid="{00000000-0005-0000-0000-000098620000}"/>
    <cellStyle name="Input 4 3 29 5" xfId="30586" xr:uid="{00000000-0005-0000-0000-000099620000}"/>
    <cellStyle name="Input 4 3 29 6" xfId="30587" xr:uid="{00000000-0005-0000-0000-00009A620000}"/>
    <cellStyle name="Input 4 3 29 7" xfId="30588" xr:uid="{00000000-0005-0000-0000-00009B620000}"/>
    <cellStyle name="Input 4 3 3" xfId="1920" xr:uid="{00000000-0005-0000-0000-00009C620000}"/>
    <cellStyle name="Input 4 3 3 2" xfId="9993" xr:uid="{00000000-0005-0000-0000-00009D620000}"/>
    <cellStyle name="Input 4 3 3 2 2" xfId="30589" xr:uid="{00000000-0005-0000-0000-00009E620000}"/>
    <cellStyle name="Input 4 3 3 2 3" xfId="30590" xr:uid="{00000000-0005-0000-0000-00009F620000}"/>
    <cellStyle name="Input 4 3 3 2 4" xfId="30591" xr:uid="{00000000-0005-0000-0000-0000A0620000}"/>
    <cellStyle name="Input 4 3 3 2 5" xfId="30592" xr:uid="{00000000-0005-0000-0000-0000A1620000}"/>
    <cellStyle name="Input 4 3 3 2 6" xfId="30593" xr:uid="{00000000-0005-0000-0000-0000A2620000}"/>
    <cellStyle name="Input 4 3 3 3" xfId="30594" xr:uid="{00000000-0005-0000-0000-0000A3620000}"/>
    <cellStyle name="Input 4 3 3 4" xfId="30595" xr:uid="{00000000-0005-0000-0000-0000A4620000}"/>
    <cellStyle name="Input 4 3 3 5" xfId="30596" xr:uid="{00000000-0005-0000-0000-0000A5620000}"/>
    <cellStyle name="Input 4 3 3 6" xfId="30597" xr:uid="{00000000-0005-0000-0000-0000A6620000}"/>
    <cellStyle name="Input 4 3 3 7" xfId="30598" xr:uid="{00000000-0005-0000-0000-0000A7620000}"/>
    <cellStyle name="Input 4 3 30" xfId="1921" xr:uid="{00000000-0005-0000-0000-0000A8620000}"/>
    <cellStyle name="Input 4 3 30 2" xfId="12315" xr:uid="{00000000-0005-0000-0000-0000A9620000}"/>
    <cellStyle name="Input 4 3 30 2 2" xfId="30599" xr:uid="{00000000-0005-0000-0000-0000AA620000}"/>
    <cellStyle name="Input 4 3 30 2 3" xfId="30600" xr:uid="{00000000-0005-0000-0000-0000AB620000}"/>
    <cellStyle name="Input 4 3 30 2 4" xfId="30601" xr:uid="{00000000-0005-0000-0000-0000AC620000}"/>
    <cellStyle name="Input 4 3 30 2 5" xfId="30602" xr:uid="{00000000-0005-0000-0000-0000AD620000}"/>
    <cellStyle name="Input 4 3 30 2 6" xfId="30603" xr:uid="{00000000-0005-0000-0000-0000AE620000}"/>
    <cellStyle name="Input 4 3 30 3" xfId="30604" xr:uid="{00000000-0005-0000-0000-0000AF620000}"/>
    <cellStyle name="Input 4 3 30 4" xfId="30605" xr:uid="{00000000-0005-0000-0000-0000B0620000}"/>
    <cellStyle name="Input 4 3 30 5" xfId="30606" xr:uid="{00000000-0005-0000-0000-0000B1620000}"/>
    <cellStyle name="Input 4 3 30 6" xfId="30607" xr:uid="{00000000-0005-0000-0000-0000B2620000}"/>
    <cellStyle name="Input 4 3 30 7" xfId="30608" xr:uid="{00000000-0005-0000-0000-0000B3620000}"/>
    <cellStyle name="Input 4 3 31" xfId="1922" xr:uid="{00000000-0005-0000-0000-0000B4620000}"/>
    <cellStyle name="Input 4 3 31 2" xfId="12394" xr:uid="{00000000-0005-0000-0000-0000B5620000}"/>
    <cellStyle name="Input 4 3 31 2 2" xfId="30609" xr:uid="{00000000-0005-0000-0000-0000B6620000}"/>
    <cellStyle name="Input 4 3 31 2 3" xfId="30610" xr:uid="{00000000-0005-0000-0000-0000B7620000}"/>
    <cellStyle name="Input 4 3 31 2 4" xfId="30611" xr:uid="{00000000-0005-0000-0000-0000B8620000}"/>
    <cellStyle name="Input 4 3 31 2 5" xfId="30612" xr:uid="{00000000-0005-0000-0000-0000B9620000}"/>
    <cellStyle name="Input 4 3 31 2 6" xfId="30613" xr:uid="{00000000-0005-0000-0000-0000BA620000}"/>
    <cellStyle name="Input 4 3 31 3" xfId="30614" xr:uid="{00000000-0005-0000-0000-0000BB620000}"/>
    <cellStyle name="Input 4 3 31 4" xfId="30615" xr:uid="{00000000-0005-0000-0000-0000BC620000}"/>
    <cellStyle name="Input 4 3 31 5" xfId="30616" xr:uid="{00000000-0005-0000-0000-0000BD620000}"/>
    <cellStyle name="Input 4 3 31 6" xfId="30617" xr:uid="{00000000-0005-0000-0000-0000BE620000}"/>
    <cellStyle name="Input 4 3 31 7" xfId="30618" xr:uid="{00000000-0005-0000-0000-0000BF620000}"/>
    <cellStyle name="Input 4 3 32" xfId="1923" xr:uid="{00000000-0005-0000-0000-0000C0620000}"/>
    <cellStyle name="Input 4 3 32 2" xfId="12473" xr:uid="{00000000-0005-0000-0000-0000C1620000}"/>
    <cellStyle name="Input 4 3 32 2 2" xfId="30619" xr:uid="{00000000-0005-0000-0000-0000C2620000}"/>
    <cellStyle name="Input 4 3 32 2 3" xfId="30620" xr:uid="{00000000-0005-0000-0000-0000C3620000}"/>
    <cellStyle name="Input 4 3 32 2 4" xfId="30621" xr:uid="{00000000-0005-0000-0000-0000C4620000}"/>
    <cellStyle name="Input 4 3 32 2 5" xfId="30622" xr:uid="{00000000-0005-0000-0000-0000C5620000}"/>
    <cellStyle name="Input 4 3 32 2 6" xfId="30623" xr:uid="{00000000-0005-0000-0000-0000C6620000}"/>
    <cellStyle name="Input 4 3 32 3" xfId="30624" xr:uid="{00000000-0005-0000-0000-0000C7620000}"/>
    <cellStyle name="Input 4 3 32 4" xfId="30625" xr:uid="{00000000-0005-0000-0000-0000C8620000}"/>
    <cellStyle name="Input 4 3 32 5" xfId="30626" xr:uid="{00000000-0005-0000-0000-0000C9620000}"/>
    <cellStyle name="Input 4 3 32 6" xfId="30627" xr:uid="{00000000-0005-0000-0000-0000CA620000}"/>
    <cellStyle name="Input 4 3 32 7" xfId="30628" xr:uid="{00000000-0005-0000-0000-0000CB620000}"/>
    <cellStyle name="Input 4 3 33" xfId="1924" xr:uid="{00000000-0005-0000-0000-0000CC620000}"/>
    <cellStyle name="Input 4 3 33 2" xfId="12552" xr:uid="{00000000-0005-0000-0000-0000CD620000}"/>
    <cellStyle name="Input 4 3 33 2 2" xfId="30629" xr:uid="{00000000-0005-0000-0000-0000CE620000}"/>
    <cellStyle name="Input 4 3 33 2 3" xfId="30630" xr:uid="{00000000-0005-0000-0000-0000CF620000}"/>
    <cellStyle name="Input 4 3 33 2 4" xfId="30631" xr:uid="{00000000-0005-0000-0000-0000D0620000}"/>
    <cellStyle name="Input 4 3 33 2 5" xfId="30632" xr:uid="{00000000-0005-0000-0000-0000D1620000}"/>
    <cellStyle name="Input 4 3 33 2 6" xfId="30633" xr:uid="{00000000-0005-0000-0000-0000D2620000}"/>
    <cellStyle name="Input 4 3 33 3" xfId="30634" xr:uid="{00000000-0005-0000-0000-0000D3620000}"/>
    <cellStyle name="Input 4 3 33 4" xfId="30635" xr:uid="{00000000-0005-0000-0000-0000D4620000}"/>
    <cellStyle name="Input 4 3 33 5" xfId="30636" xr:uid="{00000000-0005-0000-0000-0000D5620000}"/>
    <cellStyle name="Input 4 3 33 6" xfId="30637" xr:uid="{00000000-0005-0000-0000-0000D6620000}"/>
    <cellStyle name="Input 4 3 33 7" xfId="30638" xr:uid="{00000000-0005-0000-0000-0000D7620000}"/>
    <cellStyle name="Input 4 3 34" xfId="1925" xr:uid="{00000000-0005-0000-0000-0000D8620000}"/>
    <cellStyle name="Input 4 3 34 2" xfId="12631" xr:uid="{00000000-0005-0000-0000-0000D9620000}"/>
    <cellStyle name="Input 4 3 34 2 2" xfId="30639" xr:uid="{00000000-0005-0000-0000-0000DA620000}"/>
    <cellStyle name="Input 4 3 34 2 3" xfId="30640" xr:uid="{00000000-0005-0000-0000-0000DB620000}"/>
    <cellStyle name="Input 4 3 34 2 4" xfId="30641" xr:uid="{00000000-0005-0000-0000-0000DC620000}"/>
    <cellStyle name="Input 4 3 34 2 5" xfId="30642" xr:uid="{00000000-0005-0000-0000-0000DD620000}"/>
    <cellStyle name="Input 4 3 34 2 6" xfId="30643" xr:uid="{00000000-0005-0000-0000-0000DE620000}"/>
    <cellStyle name="Input 4 3 34 3" xfId="30644" xr:uid="{00000000-0005-0000-0000-0000DF620000}"/>
    <cellStyle name="Input 4 3 34 4" xfId="30645" xr:uid="{00000000-0005-0000-0000-0000E0620000}"/>
    <cellStyle name="Input 4 3 34 5" xfId="30646" xr:uid="{00000000-0005-0000-0000-0000E1620000}"/>
    <cellStyle name="Input 4 3 34 6" xfId="30647" xr:uid="{00000000-0005-0000-0000-0000E2620000}"/>
    <cellStyle name="Input 4 3 34 7" xfId="30648" xr:uid="{00000000-0005-0000-0000-0000E3620000}"/>
    <cellStyle name="Input 4 3 35" xfId="1926" xr:uid="{00000000-0005-0000-0000-0000E4620000}"/>
    <cellStyle name="Input 4 3 35 2" xfId="12715" xr:uid="{00000000-0005-0000-0000-0000E5620000}"/>
    <cellStyle name="Input 4 3 35 2 2" xfId="30649" xr:uid="{00000000-0005-0000-0000-0000E6620000}"/>
    <cellStyle name="Input 4 3 35 2 3" xfId="30650" xr:uid="{00000000-0005-0000-0000-0000E7620000}"/>
    <cellStyle name="Input 4 3 35 2 4" xfId="30651" xr:uid="{00000000-0005-0000-0000-0000E8620000}"/>
    <cellStyle name="Input 4 3 35 2 5" xfId="30652" xr:uid="{00000000-0005-0000-0000-0000E9620000}"/>
    <cellStyle name="Input 4 3 35 2 6" xfId="30653" xr:uid="{00000000-0005-0000-0000-0000EA620000}"/>
    <cellStyle name="Input 4 3 35 3" xfId="30654" xr:uid="{00000000-0005-0000-0000-0000EB620000}"/>
    <cellStyle name="Input 4 3 35 4" xfId="30655" xr:uid="{00000000-0005-0000-0000-0000EC620000}"/>
    <cellStyle name="Input 4 3 35 5" xfId="30656" xr:uid="{00000000-0005-0000-0000-0000ED620000}"/>
    <cellStyle name="Input 4 3 35 6" xfId="30657" xr:uid="{00000000-0005-0000-0000-0000EE620000}"/>
    <cellStyle name="Input 4 3 36" xfId="9780" xr:uid="{00000000-0005-0000-0000-0000EF620000}"/>
    <cellStyle name="Input 4 3 36 2" xfId="30658" xr:uid="{00000000-0005-0000-0000-0000F0620000}"/>
    <cellStyle name="Input 4 3 36 3" xfId="30659" xr:uid="{00000000-0005-0000-0000-0000F1620000}"/>
    <cellStyle name="Input 4 3 36 4" xfId="30660" xr:uid="{00000000-0005-0000-0000-0000F2620000}"/>
    <cellStyle name="Input 4 3 36 5" xfId="30661" xr:uid="{00000000-0005-0000-0000-0000F3620000}"/>
    <cellStyle name="Input 4 3 36 6" xfId="30662" xr:uid="{00000000-0005-0000-0000-0000F4620000}"/>
    <cellStyle name="Input 4 3 37" xfId="30663" xr:uid="{00000000-0005-0000-0000-0000F5620000}"/>
    <cellStyle name="Input 4 3 38" xfId="30664" xr:uid="{00000000-0005-0000-0000-0000F6620000}"/>
    <cellStyle name="Input 4 3 4" xfId="1927" xr:uid="{00000000-0005-0000-0000-0000F7620000}"/>
    <cellStyle name="Input 4 3 4 2" xfId="10084" xr:uid="{00000000-0005-0000-0000-0000F8620000}"/>
    <cellStyle name="Input 4 3 4 2 2" xfId="30665" xr:uid="{00000000-0005-0000-0000-0000F9620000}"/>
    <cellStyle name="Input 4 3 4 2 3" xfId="30666" xr:uid="{00000000-0005-0000-0000-0000FA620000}"/>
    <cellStyle name="Input 4 3 4 2 4" xfId="30667" xr:uid="{00000000-0005-0000-0000-0000FB620000}"/>
    <cellStyle name="Input 4 3 4 2 5" xfId="30668" xr:uid="{00000000-0005-0000-0000-0000FC620000}"/>
    <cellStyle name="Input 4 3 4 2 6" xfId="30669" xr:uid="{00000000-0005-0000-0000-0000FD620000}"/>
    <cellStyle name="Input 4 3 4 3" xfId="30670" xr:uid="{00000000-0005-0000-0000-0000FE620000}"/>
    <cellStyle name="Input 4 3 4 4" xfId="30671" xr:uid="{00000000-0005-0000-0000-0000FF620000}"/>
    <cellStyle name="Input 4 3 4 5" xfId="30672" xr:uid="{00000000-0005-0000-0000-000000630000}"/>
    <cellStyle name="Input 4 3 4 6" xfId="30673" xr:uid="{00000000-0005-0000-0000-000001630000}"/>
    <cellStyle name="Input 4 3 4 7" xfId="30674" xr:uid="{00000000-0005-0000-0000-000002630000}"/>
    <cellStyle name="Input 4 3 5" xfId="1928" xr:uid="{00000000-0005-0000-0000-000003630000}"/>
    <cellStyle name="Input 4 3 5 2" xfId="10174" xr:uid="{00000000-0005-0000-0000-000004630000}"/>
    <cellStyle name="Input 4 3 5 2 2" xfId="30675" xr:uid="{00000000-0005-0000-0000-000005630000}"/>
    <cellStyle name="Input 4 3 5 2 3" xfId="30676" xr:uid="{00000000-0005-0000-0000-000006630000}"/>
    <cellStyle name="Input 4 3 5 2 4" xfId="30677" xr:uid="{00000000-0005-0000-0000-000007630000}"/>
    <cellStyle name="Input 4 3 5 2 5" xfId="30678" xr:uid="{00000000-0005-0000-0000-000008630000}"/>
    <cellStyle name="Input 4 3 5 2 6" xfId="30679" xr:uid="{00000000-0005-0000-0000-000009630000}"/>
    <cellStyle name="Input 4 3 5 3" xfId="30680" xr:uid="{00000000-0005-0000-0000-00000A630000}"/>
    <cellStyle name="Input 4 3 5 4" xfId="30681" xr:uid="{00000000-0005-0000-0000-00000B630000}"/>
    <cellStyle name="Input 4 3 5 5" xfId="30682" xr:uid="{00000000-0005-0000-0000-00000C630000}"/>
    <cellStyle name="Input 4 3 5 6" xfId="30683" xr:uid="{00000000-0005-0000-0000-00000D630000}"/>
    <cellStyle name="Input 4 3 5 7" xfId="30684" xr:uid="{00000000-0005-0000-0000-00000E630000}"/>
    <cellStyle name="Input 4 3 6" xfId="1929" xr:uid="{00000000-0005-0000-0000-00000F630000}"/>
    <cellStyle name="Input 4 3 6 2" xfId="10260" xr:uid="{00000000-0005-0000-0000-000010630000}"/>
    <cellStyle name="Input 4 3 6 2 2" xfId="30685" xr:uid="{00000000-0005-0000-0000-000011630000}"/>
    <cellStyle name="Input 4 3 6 2 3" xfId="30686" xr:uid="{00000000-0005-0000-0000-000012630000}"/>
    <cellStyle name="Input 4 3 6 2 4" xfId="30687" xr:uid="{00000000-0005-0000-0000-000013630000}"/>
    <cellStyle name="Input 4 3 6 2 5" xfId="30688" xr:uid="{00000000-0005-0000-0000-000014630000}"/>
    <cellStyle name="Input 4 3 6 2 6" xfId="30689" xr:uid="{00000000-0005-0000-0000-000015630000}"/>
    <cellStyle name="Input 4 3 6 3" xfId="30690" xr:uid="{00000000-0005-0000-0000-000016630000}"/>
    <cellStyle name="Input 4 3 6 4" xfId="30691" xr:uid="{00000000-0005-0000-0000-000017630000}"/>
    <cellStyle name="Input 4 3 6 5" xfId="30692" xr:uid="{00000000-0005-0000-0000-000018630000}"/>
    <cellStyle name="Input 4 3 6 6" xfId="30693" xr:uid="{00000000-0005-0000-0000-000019630000}"/>
    <cellStyle name="Input 4 3 6 7" xfId="30694" xr:uid="{00000000-0005-0000-0000-00001A630000}"/>
    <cellStyle name="Input 4 3 7" xfId="1930" xr:uid="{00000000-0005-0000-0000-00001B630000}"/>
    <cellStyle name="Input 4 3 7 2" xfId="10348" xr:uid="{00000000-0005-0000-0000-00001C630000}"/>
    <cellStyle name="Input 4 3 7 2 2" xfId="30695" xr:uid="{00000000-0005-0000-0000-00001D630000}"/>
    <cellStyle name="Input 4 3 7 2 3" xfId="30696" xr:uid="{00000000-0005-0000-0000-00001E630000}"/>
    <cellStyle name="Input 4 3 7 2 4" xfId="30697" xr:uid="{00000000-0005-0000-0000-00001F630000}"/>
    <cellStyle name="Input 4 3 7 2 5" xfId="30698" xr:uid="{00000000-0005-0000-0000-000020630000}"/>
    <cellStyle name="Input 4 3 7 2 6" xfId="30699" xr:uid="{00000000-0005-0000-0000-000021630000}"/>
    <cellStyle name="Input 4 3 7 3" xfId="30700" xr:uid="{00000000-0005-0000-0000-000022630000}"/>
    <cellStyle name="Input 4 3 7 4" xfId="30701" xr:uid="{00000000-0005-0000-0000-000023630000}"/>
    <cellStyle name="Input 4 3 7 5" xfId="30702" xr:uid="{00000000-0005-0000-0000-000024630000}"/>
    <cellStyle name="Input 4 3 7 6" xfId="30703" xr:uid="{00000000-0005-0000-0000-000025630000}"/>
    <cellStyle name="Input 4 3 7 7" xfId="30704" xr:uid="{00000000-0005-0000-0000-000026630000}"/>
    <cellStyle name="Input 4 3 8" xfId="1931" xr:uid="{00000000-0005-0000-0000-000027630000}"/>
    <cellStyle name="Input 4 3 8 2" xfId="10435" xr:uid="{00000000-0005-0000-0000-000028630000}"/>
    <cellStyle name="Input 4 3 8 2 2" xfId="30705" xr:uid="{00000000-0005-0000-0000-000029630000}"/>
    <cellStyle name="Input 4 3 8 2 3" xfId="30706" xr:uid="{00000000-0005-0000-0000-00002A630000}"/>
    <cellStyle name="Input 4 3 8 2 4" xfId="30707" xr:uid="{00000000-0005-0000-0000-00002B630000}"/>
    <cellStyle name="Input 4 3 8 2 5" xfId="30708" xr:uid="{00000000-0005-0000-0000-00002C630000}"/>
    <cellStyle name="Input 4 3 8 2 6" xfId="30709" xr:uid="{00000000-0005-0000-0000-00002D630000}"/>
    <cellStyle name="Input 4 3 8 3" xfId="30710" xr:uid="{00000000-0005-0000-0000-00002E630000}"/>
    <cellStyle name="Input 4 3 8 4" xfId="30711" xr:uid="{00000000-0005-0000-0000-00002F630000}"/>
    <cellStyle name="Input 4 3 8 5" xfId="30712" xr:uid="{00000000-0005-0000-0000-000030630000}"/>
    <cellStyle name="Input 4 3 8 6" xfId="30713" xr:uid="{00000000-0005-0000-0000-000031630000}"/>
    <cellStyle name="Input 4 3 8 7" xfId="30714" xr:uid="{00000000-0005-0000-0000-000032630000}"/>
    <cellStyle name="Input 4 3 9" xfId="1932" xr:uid="{00000000-0005-0000-0000-000033630000}"/>
    <cellStyle name="Input 4 3 9 2" xfId="10524" xr:uid="{00000000-0005-0000-0000-000034630000}"/>
    <cellStyle name="Input 4 3 9 2 2" xfId="30715" xr:uid="{00000000-0005-0000-0000-000035630000}"/>
    <cellStyle name="Input 4 3 9 2 3" xfId="30716" xr:uid="{00000000-0005-0000-0000-000036630000}"/>
    <cellStyle name="Input 4 3 9 2 4" xfId="30717" xr:uid="{00000000-0005-0000-0000-000037630000}"/>
    <cellStyle name="Input 4 3 9 2 5" xfId="30718" xr:uid="{00000000-0005-0000-0000-000038630000}"/>
    <cellStyle name="Input 4 3 9 2 6" xfId="30719" xr:uid="{00000000-0005-0000-0000-000039630000}"/>
    <cellStyle name="Input 4 3 9 3" xfId="30720" xr:uid="{00000000-0005-0000-0000-00003A630000}"/>
    <cellStyle name="Input 4 3 9 4" xfId="30721" xr:uid="{00000000-0005-0000-0000-00003B630000}"/>
    <cellStyle name="Input 4 3 9 5" xfId="30722" xr:uid="{00000000-0005-0000-0000-00003C630000}"/>
    <cellStyle name="Input 4 3 9 6" xfId="30723" xr:uid="{00000000-0005-0000-0000-00003D630000}"/>
    <cellStyle name="Input 4 3 9 7" xfId="30724" xr:uid="{00000000-0005-0000-0000-00003E630000}"/>
    <cellStyle name="Input 4 30" xfId="1933" xr:uid="{00000000-0005-0000-0000-00003F630000}"/>
    <cellStyle name="Input 4 30 2" xfId="10954" xr:uid="{00000000-0005-0000-0000-000040630000}"/>
    <cellStyle name="Input 4 30 2 2" xfId="30725" xr:uid="{00000000-0005-0000-0000-000041630000}"/>
    <cellStyle name="Input 4 30 2 3" xfId="30726" xr:uid="{00000000-0005-0000-0000-000042630000}"/>
    <cellStyle name="Input 4 30 2 4" xfId="30727" xr:uid="{00000000-0005-0000-0000-000043630000}"/>
    <cellStyle name="Input 4 30 2 5" xfId="30728" xr:uid="{00000000-0005-0000-0000-000044630000}"/>
    <cellStyle name="Input 4 30 2 6" xfId="30729" xr:uid="{00000000-0005-0000-0000-000045630000}"/>
    <cellStyle name="Input 4 30 3" xfId="30730" xr:uid="{00000000-0005-0000-0000-000046630000}"/>
    <cellStyle name="Input 4 30 4" xfId="30731" xr:uid="{00000000-0005-0000-0000-000047630000}"/>
    <cellStyle name="Input 4 30 5" xfId="30732" xr:uid="{00000000-0005-0000-0000-000048630000}"/>
    <cellStyle name="Input 4 30 6" xfId="30733" xr:uid="{00000000-0005-0000-0000-000049630000}"/>
    <cellStyle name="Input 4 30 7" xfId="30734" xr:uid="{00000000-0005-0000-0000-00004A630000}"/>
    <cellStyle name="Input 4 31" xfId="1934" xr:uid="{00000000-0005-0000-0000-00004B630000}"/>
    <cellStyle name="Input 4 31 2" xfId="11477" xr:uid="{00000000-0005-0000-0000-00004C630000}"/>
    <cellStyle name="Input 4 31 2 2" xfId="30735" xr:uid="{00000000-0005-0000-0000-00004D630000}"/>
    <cellStyle name="Input 4 31 2 3" xfId="30736" xr:uid="{00000000-0005-0000-0000-00004E630000}"/>
    <cellStyle name="Input 4 31 2 4" xfId="30737" xr:uid="{00000000-0005-0000-0000-00004F630000}"/>
    <cellStyle name="Input 4 31 2 5" xfId="30738" xr:uid="{00000000-0005-0000-0000-000050630000}"/>
    <cellStyle name="Input 4 31 2 6" xfId="30739" xr:uid="{00000000-0005-0000-0000-000051630000}"/>
    <cellStyle name="Input 4 31 3" xfId="30740" xr:uid="{00000000-0005-0000-0000-000052630000}"/>
    <cellStyle name="Input 4 31 4" xfId="30741" xr:uid="{00000000-0005-0000-0000-000053630000}"/>
    <cellStyle name="Input 4 31 5" xfId="30742" xr:uid="{00000000-0005-0000-0000-000054630000}"/>
    <cellStyle name="Input 4 31 6" xfId="30743" xr:uid="{00000000-0005-0000-0000-000055630000}"/>
    <cellStyle name="Input 4 31 7" xfId="30744" xr:uid="{00000000-0005-0000-0000-000056630000}"/>
    <cellStyle name="Input 4 32" xfId="1935" xr:uid="{00000000-0005-0000-0000-000057630000}"/>
    <cellStyle name="Input 4 32 2" xfId="9858" xr:uid="{00000000-0005-0000-0000-000058630000}"/>
    <cellStyle name="Input 4 32 2 2" xfId="30745" xr:uid="{00000000-0005-0000-0000-000059630000}"/>
    <cellStyle name="Input 4 32 2 3" xfId="30746" xr:uid="{00000000-0005-0000-0000-00005A630000}"/>
    <cellStyle name="Input 4 32 2 4" xfId="30747" xr:uid="{00000000-0005-0000-0000-00005B630000}"/>
    <cellStyle name="Input 4 32 2 5" xfId="30748" xr:uid="{00000000-0005-0000-0000-00005C630000}"/>
    <cellStyle name="Input 4 32 2 6" xfId="30749" xr:uid="{00000000-0005-0000-0000-00005D630000}"/>
    <cellStyle name="Input 4 32 3" xfId="30750" xr:uid="{00000000-0005-0000-0000-00005E630000}"/>
    <cellStyle name="Input 4 32 4" xfId="30751" xr:uid="{00000000-0005-0000-0000-00005F630000}"/>
    <cellStyle name="Input 4 32 5" xfId="30752" xr:uid="{00000000-0005-0000-0000-000060630000}"/>
    <cellStyle name="Input 4 32 6" xfId="30753" xr:uid="{00000000-0005-0000-0000-000061630000}"/>
    <cellStyle name="Input 4 32 7" xfId="30754" xr:uid="{00000000-0005-0000-0000-000062630000}"/>
    <cellStyle name="Input 4 33" xfId="1936" xr:uid="{00000000-0005-0000-0000-000063630000}"/>
    <cellStyle name="Input 4 33 2" xfId="10596" xr:uid="{00000000-0005-0000-0000-000064630000}"/>
    <cellStyle name="Input 4 33 2 2" xfId="30755" xr:uid="{00000000-0005-0000-0000-000065630000}"/>
    <cellStyle name="Input 4 33 2 3" xfId="30756" xr:uid="{00000000-0005-0000-0000-000066630000}"/>
    <cellStyle name="Input 4 33 2 4" xfId="30757" xr:uid="{00000000-0005-0000-0000-000067630000}"/>
    <cellStyle name="Input 4 33 2 5" xfId="30758" xr:uid="{00000000-0005-0000-0000-000068630000}"/>
    <cellStyle name="Input 4 33 2 6" xfId="30759" xr:uid="{00000000-0005-0000-0000-000069630000}"/>
    <cellStyle name="Input 4 33 3" xfId="30760" xr:uid="{00000000-0005-0000-0000-00006A630000}"/>
    <cellStyle name="Input 4 33 4" xfId="30761" xr:uid="{00000000-0005-0000-0000-00006B630000}"/>
    <cellStyle name="Input 4 33 5" xfId="30762" xr:uid="{00000000-0005-0000-0000-00006C630000}"/>
    <cellStyle name="Input 4 33 6" xfId="30763" xr:uid="{00000000-0005-0000-0000-00006D630000}"/>
    <cellStyle name="Input 4 33 7" xfId="30764" xr:uid="{00000000-0005-0000-0000-00006E630000}"/>
    <cellStyle name="Input 4 34" xfId="1937" xr:uid="{00000000-0005-0000-0000-00006F630000}"/>
    <cellStyle name="Input 4 34 2" xfId="10932" xr:uid="{00000000-0005-0000-0000-000070630000}"/>
    <cellStyle name="Input 4 34 2 2" xfId="30765" xr:uid="{00000000-0005-0000-0000-000071630000}"/>
    <cellStyle name="Input 4 34 2 3" xfId="30766" xr:uid="{00000000-0005-0000-0000-000072630000}"/>
    <cellStyle name="Input 4 34 2 4" xfId="30767" xr:uid="{00000000-0005-0000-0000-000073630000}"/>
    <cellStyle name="Input 4 34 2 5" xfId="30768" xr:uid="{00000000-0005-0000-0000-000074630000}"/>
    <cellStyle name="Input 4 34 2 6" xfId="30769" xr:uid="{00000000-0005-0000-0000-000075630000}"/>
    <cellStyle name="Input 4 34 3" xfId="30770" xr:uid="{00000000-0005-0000-0000-000076630000}"/>
    <cellStyle name="Input 4 34 4" xfId="30771" xr:uid="{00000000-0005-0000-0000-000077630000}"/>
    <cellStyle name="Input 4 34 5" xfId="30772" xr:uid="{00000000-0005-0000-0000-000078630000}"/>
    <cellStyle name="Input 4 34 6" xfId="30773" xr:uid="{00000000-0005-0000-0000-000079630000}"/>
    <cellStyle name="Input 4 34 7" xfId="30774" xr:uid="{00000000-0005-0000-0000-00007A630000}"/>
    <cellStyle name="Input 4 35" xfId="1938" xr:uid="{00000000-0005-0000-0000-00007B630000}"/>
    <cellStyle name="Input 4 35 2" xfId="11631" xr:uid="{00000000-0005-0000-0000-00007C630000}"/>
    <cellStyle name="Input 4 35 2 2" xfId="30775" xr:uid="{00000000-0005-0000-0000-00007D630000}"/>
    <cellStyle name="Input 4 35 2 3" xfId="30776" xr:uid="{00000000-0005-0000-0000-00007E630000}"/>
    <cellStyle name="Input 4 35 2 4" xfId="30777" xr:uid="{00000000-0005-0000-0000-00007F630000}"/>
    <cellStyle name="Input 4 35 2 5" xfId="30778" xr:uid="{00000000-0005-0000-0000-000080630000}"/>
    <cellStyle name="Input 4 35 2 6" xfId="30779" xr:uid="{00000000-0005-0000-0000-000081630000}"/>
    <cellStyle name="Input 4 35 3" xfId="30780" xr:uid="{00000000-0005-0000-0000-000082630000}"/>
    <cellStyle name="Input 4 35 4" xfId="30781" xr:uid="{00000000-0005-0000-0000-000083630000}"/>
    <cellStyle name="Input 4 35 5" xfId="30782" xr:uid="{00000000-0005-0000-0000-000084630000}"/>
    <cellStyle name="Input 4 35 6" xfId="30783" xr:uid="{00000000-0005-0000-0000-000085630000}"/>
    <cellStyle name="Input 4 35 7" xfId="30784" xr:uid="{00000000-0005-0000-0000-000086630000}"/>
    <cellStyle name="Input 4 36" xfId="1939" xr:uid="{00000000-0005-0000-0000-000087630000}"/>
    <cellStyle name="Input 4 36 2" xfId="11366" xr:uid="{00000000-0005-0000-0000-000088630000}"/>
    <cellStyle name="Input 4 36 2 2" xfId="30785" xr:uid="{00000000-0005-0000-0000-000089630000}"/>
    <cellStyle name="Input 4 36 2 3" xfId="30786" xr:uid="{00000000-0005-0000-0000-00008A630000}"/>
    <cellStyle name="Input 4 36 2 4" xfId="30787" xr:uid="{00000000-0005-0000-0000-00008B630000}"/>
    <cellStyle name="Input 4 36 2 5" xfId="30788" xr:uid="{00000000-0005-0000-0000-00008C630000}"/>
    <cellStyle name="Input 4 36 2 6" xfId="30789" xr:uid="{00000000-0005-0000-0000-00008D630000}"/>
    <cellStyle name="Input 4 36 3" xfId="30790" xr:uid="{00000000-0005-0000-0000-00008E630000}"/>
    <cellStyle name="Input 4 36 4" xfId="30791" xr:uid="{00000000-0005-0000-0000-00008F630000}"/>
    <cellStyle name="Input 4 36 5" xfId="30792" xr:uid="{00000000-0005-0000-0000-000090630000}"/>
    <cellStyle name="Input 4 36 6" xfId="30793" xr:uid="{00000000-0005-0000-0000-000091630000}"/>
    <cellStyle name="Input 4 36 7" xfId="30794" xr:uid="{00000000-0005-0000-0000-000092630000}"/>
    <cellStyle name="Input 4 37" xfId="1940" xr:uid="{00000000-0005-0000-0000-000093630000}"/>
    <cellStyle name="Input 4 37 2" xfId="10840" xr:uid="{00000000-0005-0000-0000-000094630000}"/>
    <cellStyle name="Input 4 37 2 2" xfId="30795" xr:uid="{00000000-0005-0000-0000-000095630000}"/>
    <cellStyle name="Input 4 37 2 3" xfId="30796" xr:uid="{00000000-0005-0000-0000-000096630000}"/>
    <cellStyle name="Input 4 37 2 4" xfId="30797" xr:uid="{00000000-0005-0000-0000-000097630000}"/>
    <cellStyle name="Input 4 37 2 5" xfId="30798" xr:uid="{00000000-0005-0000-0000-000098630000}"/>
    <cellStyle name="Input 4 37 2 6" xfId="30799" xr:uid="{00000000-0005-0000-0000-000099630000}"/>
    <cellStyle name="Input 4 37 3" xfId="30800" xr:uid="{00000000-0005-0000-0000-00009A630000}"/>
    <cellStyle name="Input 4 37 4" xfId="30801" xr:uid="{00000000-0005-0000-0000-00009B630000}"/>
    <cellStyle name="Input 4 37 5" xfId="30802" xr:uid="{00000000-0005-0000-0000-00009C630000}"/>
    <cellStyle name="Input 4 37 6" xfId="30803" xr:uid="{00000000-0005-0000-0000-00009D630000}"/>
    <cellStyle name="Input 4 37 7" xfId="30804" xr:uid="{00000000-0005-0000-0000-00009E630000}"/>
    <cellStyle name="Input 4 38" xfId="1941" xr:uid="{00000000-0005-0000-0000-00009F630000}"/>
    <cellStyle name="Input 4 38 2" xfId="12229" xr:uid="{00000000-0005-0000-0000-0000A0630000}"/>
    <cellStyle name="Input 4 38 2 2" xfId="30805" xr:uid="{00000000-0005-0000-0000-0000A1630000}"/>
    <cellStyle name="Input 4 38 2 3" xfId="30806" xr:uid="{00000000-0005-0000-0000-0000A2630000}"/>
    <cellStyle name="Input 4 38 2 4" xfId="30807" xr:uid="{00000000-0005-0000-0000-0000A3630000}"/>
    <cellStyle name="Input 4 38 2 5" xfId="30808" xr:uid="{00000000-0005-0000-0000-0000A4630000}"/>
    <cellStyle name="Input 4 38 2 6" xfId="30809" xr:uid="{00000000-0005-0000-0000-0000A5630000}"/>
    <cellStyle name="Input 4 38 3" xfId="30810" xr:uid="{00000000-0005-0000-0000-0000A6630000}"/>
    <cellStyle name="Input 4 38 4" xfId="30811" xr:uid="{00000000-0005-0000-0000-0000A7630000}"/>
    <cellStyle name="Input 4 38 5" xfId="30812" xr:uid="{00000000-0005-0000-0000-0000A8630000}"/>
    <cellStyle name="Input 4 38 6" xfId="30813" xr:uid="{00000000-0005-0000-0000-0000A9630000}"/>
    <cellStyle name="Input 4 39" xfId="9746" xr:uid="{00000000-0005-0000-0000-0000AA630000}"/>
    <cellStyle name="Input 4 39 2" xfId="30814" xr:uid="{00000000-0005-0000-0000-0000AB630000}"/>
    <cellStyle name="Input 4 39 3" xfId="30815" xr:uid="{00000000-0005-0000-0000-0000AC630000}"/>
    <cellStyle name="Input 4 39 4" xfId="30816" xr:uid="{00000000-0005-0000-0000-0000AD630000}"/>
    <cellStyle name="Input 4 39 5" xfId="30817" xr:uid="{00000000-0005-0000-0000-0000AE630000}"/>
    <cellStyle name="Input 4 39 6" xfId="30818" xr:uid="{00000000-0005-0000-0000-0000AF630000}"/>
    <cellStyle name="Input 4 4" xfId="1942" xr:uid="{00000000-0005-0000-0000-0000B0630000}"/>
    <cellStyle name="Input 4 4 10" xfId="1943" xr:uid="{00000000-0005-0000-0000-0000B1630000}"/>
    <cellStyle name="Input 4 4 10 2" xfId="10682" xr:uid="{00000000-0005-0000-0000-0000B2630000}"/>
    <cellStyle name="Input 4 4 10 2 2" xfId="30819" xr:uid="{00000000-0005-0000-0000-0000B3630000}"/>
    <cellStyle name="Input 4 4 10 2 3" xfId="30820" xr:uid="{00000000-0005-0000-0000-0000B4630000}"/>
    <cellStyle name="Input 4 4 10 2 4" xfId="30821" xr:uid="{00000000-0005-0000-0000-0000B5630000}"/>
    <cellStyle name="Input 4 4 10 2 5" xfId="30822" xr:uid="{00000000-0005-0000-0000-0000B6630000}"/>
    <cellStyle name="Input 4 4 10 2 6" xfId="30823" xr:uid="{00000000-0005-0000-0000-0000B7630000}"/>
    <cellStyle name="Input 4 4 10 3" xfId="30824" xr:uid="{00000000-0005-0000-0000-0000B8630000}"/>
    <cellStyle name="Input 4 4 10 4" xfId="30825" xr:uid="{00000000-0005-0000-0000-0000B9630000}"/>
    <cellStyle name="Input 4 4 10 5" xfId="30826" xr:uid="{00000000-0005-0000-0000-0000BA630000}"/>
    <cellStyle name="Input 4 4 10 6" xfId="30827" xr:uid="{00000000-0005-0000-0000-0000BB630000}"/>
    <cellStyle name="Input 4 4 10 7" xfId="30828" xr:uid="{00000000-0005-0000-0000-0000BC630000}"/>
    <cellStyle name="Input 4 4 11" xfId="1944" xr:uid="{00000000-0005-0000-0000-0000BD630000}"/>
    <cellStyle name="Input 4 4 11 2" xfId="10773" xr:uid="{00000000-0005-0000-0000-0000BE630000}"/>
    <cellStyle name="Input 4 4 11 2 2" xfId="30829" xr:uid="{00000000-0005-0000-0000-0000BF630000}"/>
    <cellStyle name="Input 4 4 11 2 3" xfId="30830" xr:uid="{00000000-0005-0000-0000-0000C0630000}"/>
    <cellStyle name="Input 4 4 11 2 4" xfId="30831" xr:uid="{00000000-0005-0000-0000-0000C1630000}"/>
    <cellStyle name="Input 4 4 11 2 5" xfId="30832" xr:uid="{00000000-0005-0000-0000-0000C2630000}"/>
    <cellStyle name="Input 4 4 11 2 6" xfId="30833" xr:uid="{00000000-0005-0000-0000-0000C3630000}"/>
    <cellStyle name="Input 4 4 11 3" xfId="30834" xr:uid="{00000000-0005-0000-0000-0000C4630000}"/>
    <cellStyle name="Input 4 4 11 4" xfId="30835" xr:uid="{00000000-0005-0000-0000-0000C5630000}"/>
    <cellStyle name="Input 4 4 11 5" xfId="30836" xr:uid="{00000000-0005-0000-0000-0000C6630000}"/>
    <cellStyle name="Input 4 4 11 6" xfId="30837" xr:uid="{00000000-0005-0000-0000-0000C7630000}"/>
    <cellStyle name="Input 4 4 11 7" xfId="30838" xr:uid="{00000000-0005-0000-0000-0000C8630000}"/>
    <cellStyle name="Input 4 4 12" xfId="1945" xr:uid="{00000000-0005-0000-0000-0000C9630000}"/>
    <cellStyle name="Input 4 4 12 2" xfId="10860" xr:uid="{00000000-0005-0000-0000-0000CA630000}"/>
    <cellStyle name="Input 4 4 12 2 2" xfId="30839" xr:uid="{00000000-0005-0000-0000-0000CB630000}"/>
    <cellStyle name="Input 4 4 12 2 3" xfId="30840" xr:uid="{00000000-0005-0000-0000-0000CC630000}"/>
    <cellStyle name="Input 4 4 12 2 4" xfId="30841" xr:uid="{00000000-0005-0000-0000-0000CD630000}"/>
    <cellStyle name="Input 4 4 12 2 5" xfId="30842" xr:uid="{00000000-0005-0000-0000-0000CE630000}"/>
    <cellStyle name="Input 4 4 12 2 6" xfId="30843" xr:uid="{00000000-0005-0000-0000-0000CF630000}"/>
    <cellStyle name="Input 4 4 12 3" xfId="30844" xr:uid="{00000000-0005-0000-0000-0000D0630000}"/>
    <cellStyle name="Input 4 4 12 4" xfId="30845" xr:uid="{00000000-0005-0000-0000-0000D1630000}"/>
    <cellStyle name="Input 4 4 12 5" xfId="30846" xr:uid="{00000000-0005-0000-0000-0000D2630000}"/>
    <cellStyle name="Input 4 4 12 6" xfId="30847" xr:uid="{00000000-0005-0000-0000-0000D3630000}"/>
    <cellStyle name="Input 4 4 12 7" xfId="30848" xr:uid="{00000000-0005-0000-0000-0000D4630000}"/>
    <cellStyle name="Input 4 4 13" xfId="1946" xr:uid="{00000000-0005-0000-0000-0000D5630000}"/>
    <cellStyle name="Input 4 4 13 2" xfId="10949" xr:uid="{00000000-0005-0000-0000-0000D6630000}"/>
    <cellStyle name="Input 4 4 13 2 2" xfId="30849" xr:uid="{00000000-0005-0000-0000-0000D7630000}"/>
    <cellStyle name="Input 4 4 13 2 3" xfId="30850" xr:uid="{00000000-0005-0000-0000-0000D8630000}"/>
    <cellStyle name="Input 4 4 13 2 4" xfId="30851" xr:uid="{00000000-0005-0000-0000-0000D9630000}"/>
    <cellStyle name="Input 4 4 13 2 5" xfId="30852" xr:uid="{00000000-0005-0000-0000-0000DA630000}"/>
    <cellStyle name="Input 4 4 13 2 6" xfId="30853" xr:uid="{00000000-0005-0000-0000-0000DB630000}"/>
    <cellStyle name="Input 4 4 13 3" xfId="30854" xr:uid="{00000000-0005-0000-0000-0000DC630000}"/>
    <cellStyle name="Input 4 4 13 4" xfId="30855" xr:uid="{00000000-0005-0000-0000-0000DD630000}"/>
    <cellStyle name="Input 4 4 13 5" xfId="30856" xr:uid="{00000000-0005-0000-0000-0000DE630000}"/>
    <cellStyle name="Input 4 4 13 6" xfId="30857" xr:uid="{00000000-0005-0000-0000-0000DF630000}"/>
    <cellStyle name="Input 4 4 13 7" xfId="30858" xr:uid="{00000000-0005-0000-0000-0000E0630000}"/>
    <cellStyle name="Input 4 4 14" xfId="1947" xr:uid="{00000000-0005-0000-0000-0000E1630000}"/>
    <cellStyle name="Input 4 4 14 2" xfId="11041" xr:uid="{00000000-0005-0000-0000-0000E2630000}"/>
    <cellStyle name="Input 4 4 14 2 2" xfId="30859" xr:uid="{00000000-0005-0000-0000-0000E3630000}"/>
    <cellStyle name="Input 4 4 14 2 3" xfId="30860" xr:uid="{00000000-0005-0000-0000-0000E4630000}"/>
    <cellStyle name="Input 4 4 14 2 4" xfId="30861" xr:uid="{00000000-0005-0000-0000-0000E5630000}"/>
    <cellStyle name="Input 4 4 14 2 5" xfId="30862" xr:uid="{00000000-0005-0000-0000-0000E6630000}"/>
    <cellStyle name="Input 4 4 14 2 6" xfId="30863" xr:uid="{00000000-0005-0000-0000-0000E7630000}"/>
    <cellStyle name="Input 4 4 14 3" xfId="30864" xr:uid="{00000000-0005-0000-0000-0000E8630000}"/>
    <cellStyle name="Input 4 4 14 4" xfId="30865" xr:uid="{00000000-0005-0000-0000-0000E9630000}"/>
    <cellStyle name="Input 4 4 14 5" xfId="30866" xr:uid="{00000000-0005-0000-0000-0000EA630000}"/>
    <cellStyle name="Input 4 4 14 6" xfId="30867" xr:uid="{00000000-0005-0000-0000-0000EB630000}"/>
    <cellStyle name="Input 4 4 14 7" xfId="30868" xr:uid="{00000000-0005-0000-0000-0000EC630000}"/>
    <cellStyle name="Input 4 4 15" xfId="1948" xr:uid="{00000000-0005-0000-0000-0000ED630000}"/>
    <cellStyle name="Input 4 4 15 2" xfId="11124" xr:uid="{00000000-0005-0000-0000-0000EE630000}"/>
    <cellStyle name="Input 4 4 15 2 2" xfId="30869" xr:uid="{00000000-0005-0000-0000-0000EF630000}"/>
    <cellStyle name="Input 4 4 15 2 3" xfId="30870" xr:uid="{00000000-0005-0000-0000-0000F0630000}"/>
    <cellStyle name="Input 4 4 15 2 4" xfId="30871" xr:uid="{00000000-0005-0000-0000-0000F1630000}"/>
    <cellStyle name="Input 4 4 15 2 5" xfId="30872" xr:uid="{00000000-0005-0000-0000-0000F2630000}"/>
    <cellStyle name="Input 4 4 15 2 6" xfId="30873" xr:uid="{00000000-0005-0000-0000-0000F3630000}"/>
    <cellStyle name="Input 4 4 15 3" xfId="30874" xr:uid="{00000000-0005-0000-0000-0000F4630000}"/>
    <cellStyle name="Input 4 4 15 4" xfId="30875" xr:uid="{00000000-0005-0000-0000-0000F5630000}"/>
    <cellStyle name="Input 4 4 15 5" xfId="30876" xr:uid="{00000000-0005-0000-0000-0000F6630000}"/>
    <cellStyle name="Input 4 4 15 6" xfId="30877" xr:uid="{00000000-0005-0000-0000-0000F7630000}"/>
    <cellStyle name="Input 4 4 15 7" xfId="30878" xr:uid="{00000000-0005-0000-0000-0000F8630000}"/>
    <cellStyle name="Input 4 4 16" xfId="1949" xr:uid="{00000000-0005-0000-0000-0000F9630000}"/>
    <cellStyle name="Input 4 4 16 2" xfId="11213" xr:uid="{00000000-0005-0000-0000-0000FA630000}"/>
    <cellStyle name="Input 4 4 16 2 2" xfId="30879" xr:uid="{00000000-0005-0000-0000-0000FB630000}"/>
    <cellStyle name="Input 4 4 16 2 3" xfId="30880" xr:uid="{00000000-0005-0000-0000-0000FC630000}"/>
    <cellStyle name="Input 4 4 16 2 4" xfId="30881" xr:uid="{00000000-0005-0000-0000-0000FD630000}"/>
    <cellStyle name="Input 4 4 16 2 5" xfId="30882" xr:uid="{00000000-0005-0000-0000-0000FE630000}"/>
    <cellStyle name="Input 4 4 16 2 6" xfId="30883" xr:uid="{00000000-0005-0000-0000-0000FF630000}"/>
    <cellStyle name="Input 4 4 16 3" xfId="30884" xr:uid="{00000000-0005-0000-0000-000000640000}"/>
    <cellStyle name="Input 4 4 16 4" xfId="30885" xr:uid="{00000000-0005-0000-0000-000001640000}"/>
    <cellStyle name="Input 4 4 16 5" xfId="30886" xr:uid="{00000000-0005-0000-0000-000002640000}"/>
    <cellStyle name="Input 4 4 16 6" xfId="30887" xr:uid="{00000000-0005-0000-0000-000003640000}"/>
    <cellStyle name="Input 4 4 16 7" xfId="30888" xr:uid="{00000000-0005-0000-0000-000004640000}"/>
    <cellStyle name="Input 4 4 17" xfId="1950" xr:uid="{00000000-0005-0000-0000-000005640000}"/>
    <cellStyle name="Input 4 4 17 2" xfId="11299" xr:uid="{00000000-0005-0000-0000-000006640000}"/>
    <cellStyle name="Input 4 4 17 2 2" xfId="30889" xr:uid="{00000000-0005-0000-0000-000007640000}"/>
    <cellStyle name="Input 4 4 17 2 3" xfId="30890" xr:uid="{00000000-0005-0000-0000-000008640000}"/>
    <cellStyle name="Input 4 4 17 2 4" xfId="30891" xr:uid="{00000000-0005-0000-0000-000009640000}"/>
    <cellStyle name="Input 4 4 17 2 5" xfId="30892" xr:uid="{00000000-0005-0000-0000-00000A640000}"/>
    <cellStyle name="Input 4 4 17 2 6" xfId="30893" xr:uid="{00000000-0005-0000-0000-00000B640000}"/>
    <cellStyle name="Input 4 4 17 3" xfId="30894" xr:uid="{00000000-0005-0000-0000-00000C640000}"/>
    <cellStyle name="Input 4 4 17 4" xfId="30895" xr:uid="{00000000-0005-0000-0000-00000D640000}"/>
    <cellStyle name="Input 4 4 17 5" xfId="30896" xr:uid="{00000000-0005-0000-0000-00000E640000}"/>
    <cellStyle name="Input 4 4 17 6" xfId="30897" xr:uid="{00000000-0005-0000-0000-00000F640000}"/>
    <cellStyle name="Input 4 4 17 7" xfId="30898" xr:uid="{00000000-0005-0000-0000-000010640000}"/>
    <cellStyle name="Input 4 4 18" xfId="1951" xr:uid="{00000000-0005-0000-0000-000011640000}"/>
    <cellStyle name="Input 4 4 18 2" xfId="11386" xr:uid="{00000000-0005-0000-0000-000012640000}"/>
    <cellStyle name="Input 4 4 18 2 2" xfId="30899" xr:uid="{00000000-0005-0000-0000-000013640000}"/>
    <cellStyle name="Input 4 4 18 2 3" xfId="30900" xr:uid="{00000000-0005-0000-0000-000014640000}"/>
    <cellStyle name="Input 4 4 18 2 4" xfId="30901" xr:uid="{00000000-0005-0000-0000-000015640000}"/>
    <cellStyle name="Input 4 4 18 2 5" xfId="30902" xr:uid="{00000000-0005-0000-0000-000016640000}"/>
    <cellStyle name="Input 4 4 18 2 6" xfId="30903" xr:uid="{00000000-0005-0000-0000-000017640000}"/>
    <cellStyle name="Input 4 4 18 3" xfId="30904" xr:uid="{00000000-0005-0000-0000-000018640000}"/>
    <cellStyle name="Input 4 4 18 4" xfId="30905" xr:uid="{00000000-0005-0000-0000-000019640000}"/>
    <cellStyle name="Input 4 4 18 5" xfId="30906" xr:uid="{00000000-0005-0000-0000-00001A640000}"/>
    <cellStyle name="Input 4 4 18 6" xfId="30907" xr:uid="{00000000-0005-0000-0000-00001B640000}"/>
    <cellStyle name="Input 4 4 18 7" xfId="30908" xr:uid="{00000000-0005-0000-0000-00001C640000}"/>
    <cellStyle name="Input 4 4 19" xfId="1952" xr:uid="{00000000-0005-0000-0000-00001D640000}"/>
    <cellStyle name="Input 4 4 19 2" xfId="11473" xr:uid="{00000000-0005-0000-0000-00001E640000}"/>
    <cellStyle name="Input 4 4 19 2 2" xfId="30909" xr:uid="{00000000-0005-0000-0000-00001F640000}"/>
    <cellStyle name="Input 4 4 19 2 3" xfId="30910" xr:uid="{00000000-0005-0000-0000-000020640000}"/>
    <cellStyle name="Input 4 4 19 2 4" xfId="30911" xr:uid="{00000000-0005-0000-0000-000021640000}"/>
    <cellStyle name="Input 4 4 19 2 5" xfId="30912" xr:uid="{00000000-0005-0000-0000-000022640000}"/>
    <cellStyle name="Input 4 4 19 2 6" xfId="30913" xr:uid="{00000000-0005-0000-0000-000023640000}"/>
    <cellStyle name="Input 4 4 19 3" xfId="30914" xr:uid="{00000000-0005-0000-0000-000024640000}"/>
    <cellStyle name="Input 4 4 19 4" xfId="30915" xr:uid="{00000000-0005-0000-0000-000025640000}"/>
    <cellStyle name="Input 4 4 19 5" xfId="30916" xr:uid="{00000000-0005-0000-0000-000026640000}"/>
    <cellStyle name="Input 4 4 19 6" xfId="30917" xr:uid="{00000000-0005-0000-0000-000027640000}"/>
    <cellStyle name="Input 4 4 19 7" xfId="30918" xr:uid="{00000000-0005-0000-0000-000028640000}"/>
    <cellStyle name="Input 4 4 2" xfId="1953" xr:uid="{00000000-0005-0000-0000-000029640000}"/>
    <cellStyle name="Input 4 4 2 2" xfId="9979" xr:uid="{00000000-0005-0000-0000-00002A640000}"/>
    <cellStyle name="Input 4 4 2 2 2" xfId="30919" xr:uid="{00000000-0005-0000-0000-00002B640000}"/>
    <cellStyle name="Input 4 4 2 2 3" xfId="30920" xr:uid="{00000000-0005-0000-0000-00002C640000}"/>
    <cellStyle name="Input 4 4 2 2 4" xfId="30921" xr:uid="{00000000-0005-0000-0000-00002D640000}"/>
    <cellStyle name="Input 4 4 2 2 5" xfId="30922" xr:uid="{00000000-0005-0000-0000-00002E640000}"/>
    <cellStyle name="Input 4 4 2 2 6" xfId="30923" xr:uid="{00000000-0005-0000-0000-00002F640000}"/>
    <cellStyle name="Input 4 4 2 3" xfId="30924" xr:uid="{00000000-0005-0000-0000-000030640000}"/>
    <cellStyle name="Input 4 4 2 4" xfId="30925" xr:uid="{00000000-0005-0000-0000-000031640000}"/>
    <cellStyle name="Input 4 4 2 5" xfId="30926" xr:uid="{00000000-0005-0000-0000-000032640000}"/>
    <cellStyle name="Input 4 4 2 6" xfId="30927" xr:uid="{00000000-0005-0000-0000-000033640000}"/>
    <cellStyle name="Input 4 4 2 7" xfId="30928" xr:uid="{00000000-0005-0000-0000-000034640000}"/>
    <cellStyle name="Input 4 4 20" xfId="1954" xr:uid="{00000000-0005-0000-0000-000035640000}"/>
    <cellStyle name="Input 4 4 20 2" xfId="11561" xr:uid="{00000000-0005-0000-0000-000036640000}"/>
    <cellStyle name="Input 4 4 20 2 2" xfId="30929" xr:uid="{00000000-0005-0000-0000-000037640000}"/>
    <cellStyle name="Input 4 4 20 2 3" xfId="30930" xr:uid="{00000000-0005-0000-0000-000038640000}"/>
    <cellStyle name="Input 4 4 20 2 4" xfId="30931" xr:uid="{00000000-0005-0000-0000-000039640000}"/>
    <cellStyle name="Input 4 4 20 2 5" xfId="30932" xr:uid="{00000000-0005-0000-0000-00003A640000}"/>
    <cellStyle name="Input 4 4 20 2 6" xfId="30933" xr:uid="{00000000-0005-0000-0000-00003B640000}"/>
    <cellStyle name="Input 4 4 20 3" xfId="30934" xr:uid="{00000000-0005-0000-0000-00003C640000}"/>
    <cellStyle name="Input 4 4 20 4" xfId="30935" xr:uid="{00000000-0005-0000-0000-00003D640000}"/>
    <cellStyle name="Input 4 4 20 5" xfId="30936" xr:uid="{00000000-0005-0000-0000-00003E640000}"/>
    <cellStyle name="Input 4 4 20 6" xfId="30937" xr:uid="{00000000-0005-0000-0000-00003F640000}"/>
    <cellStyle name="Input 4 4 20 7" xfId="30938" xr:uid="{00000000-0005-0000-0000-000040640000}"/>
    <cellStyle name="Input 4 4 21" xfId="1955" xr:uid="{00000000-0005-0000-0000-000041640000}"/>
    <cellStyle name="Input 4 4 21 2" xfId="11647" xr:uid="{00000000-0005-0000-0000-000042640000}"/>
    <cellStyle name="Input 4 4 21 2 2" xfId="30939" xr:uid="{00000000-0005-0000-0000-000043640000}"/>
    <cellStyle name="Input 4 4 21 2 3" xfId="30940" xr:uid="{00000000-0005-0000-0000-000044640000}"/>
    <cellStyle name="Input 4 4 21 2 4" xfId="30941" xr:uid="{00000000-0005-0000-0000-000045640000}"/>
    <cellStyle name="Input 4 4 21 2 5" xfId="30942" xr:uid="{00000000-0005-0000-0000-000046640000}"/>
    <cellStyle name="Input 4 4 21 2 6" xfId="30943" xr:uid="{00000000-0005-0000-0000-000047640000}"/>
    <cellStyle name="Input 4 4 21 3" xfId="30944" xr:uid="{00000000-0005-0000-0000-000048640000}"/>
    <cellStyle name="Input 4 4 21 4" xfId="30945" xr:uid="{00000000-0005-0000-0000-000049640000}"/>
    <cellStyle name="Input 4 4 21 5" xfId="30946" xr:uid="{00000000-0005-0000-0000-00004A640000}"/>
    <cellStyle name="Input 4 4 21 6" xfId="30947" xr:uid="{00000000-0005-0000-0000-00004B640000}"/>
    <cellStyle name="Input 4 4 21 7" xfId="30948" xr:uid="{00000000-0005-0000-0000-00004C640000}"/>
    <cellStyle name="Input 4 4 22" xfId="1956" xr:uid="{00000000-0005-0000-0000-00004D640000}"/>
    <cellStyle name="Input 4 4 22 2" xfId="11730" xr:uid="{00000000-0005-0000-0000-00004E640000}"/>
    <cellStyle name="Input 4 4 22 2 2" xfId="30949" xr:uid="{00000000-0005-0000-0000-00004F640000}"/>
    <cellStyle name="Input 4 4 22 2 3" xfId="30950" xr:uid="{00000000-0005-0000-0000-000050640000}"/>
    <cellStyle name="Input 4 4 22 2 4" xfId="30951" xr:uid="{00000000-0005-0000-0000-000051640000}"/>
    <cellStyle name="Input 4 4 22 2 5" xfId="30952" xr:uid="{00000000-0005-0000-0000-000052640000}"/>
    <cellStyle name="Input 4 4 22 2 6" xfId="30953" xr:uid="{00000000-0005-0000-0000-000053640000}"/>
    <cellStyle name="Input 4 4 22 3" xfId="30954" xr:uid="{00000000-0005-0000-0000-000054640000}"/>
    <cellStyle name="Input 4 4 22 4" xfId="30955" xr:uid="{00000000-0005-0000-0000-000055640000}"/>
    <cellStyle name="Input 4 4 22 5" xfId="30956" xr:uid="{00000000-0005-0000-0000-000056640000}"/>
    <cellStyle name="Input 4 4 22 6" xfId="30957" xr:uid="{00000000-0005-0000-0000-000057640000}"/>
    <cellStyle name="Input 4 4 22 7" xfId="30958" xr:uid="{00000000-0005-0000-0000-000058640000}"/>
    <cellStyle name="Input 4 4 23" xfId="1957" xr:uid="{00000000-0005-0000-0000-000059640000}"/>
    <cellStyle name="Input 4 4 23 2" xfId="11812" xr:uid="{00000000-0005-0000-0000-00005A640000}"/>
    <cellStyle name="Input 4 4 23 2 2" xfId="30959" xr:uid="{00000000-0005-0000-0000-00005B640000}"/>
    <cellStyle name="Input 4 4 23 2 3" xfId="30960" xr:uid="{00000000-0005-0000-0000-00005C640000}"/>
    <cellStyle name="Input 4 4 23 2 4" xfId="30961" xr:uid="{00000000-0005-0000-0000-00005D640000}"/>
    <cellStyle name="Input 4 4 23 2 5" xfId="30962" xr:uid="{00000000-0005-0000-0000-00005E640000}"/>
    <cellStyle name="Input 4 4 23 2 6" xfId="30963" xr:uid="{00000000-0005-0000-0000-00005F640000}"/>
    <cellStyle name="Input 4 4 23 3" xfId="30964" xr:uid="{00000000-0005-0000-0000-000060640000}"/>
    <cellStyle name="Input 4 4 23 4" xfId="30965" xr:uid="{00000000-0005-0000-0000-000061640000}"/>
    <cellStyle name="Input 4 4 23 5" xfId="30966" xr:uid="{00000000-0005-0000-0000-000062640000}"/>
    <cellStyle name="Input 4 4 23 6" xfId="30967" xr:uid="{00000000-0005-0000-0000-000063640000}"/>
    <cellStyle name="Input 4 4 23 7" xfId="30968" xr:uid="{00000000-0005-0000-0000-000064640000}"/>
    <cellStyle name="Input 4 4 24" xfId="1958" xr:uid="{00000000-0005-0000-0000-000065640000}"/>
    <cellStyle name="Input 4 4 24 2" xfId="11896" xr:uid="{00000000-0005-0000-0000-000066640000}"/>
    <cellStyle name="Input 4 4 24 2 2" xfId="30969" xr:uid="{00000000-0005-0000-0000-000067640000}"/>
    <cellStyle name="Input 4 4 24 2 3" xfId="30970" xr:uid="{00000000-0005-0000-0000-000068640000}"/>
    <cellStyle name="Input 4 4 24 2 4" xfId="30971" xr:uid="{00000000-0005-0000-0000-000069640000}"/>
    <cellStyle name="Input 4 4 24 2 5" xfId="30972" xr:uid="{00000000-0005-0000-0000-00006A640000}"/>
    <cellStyle name="Input 4 4 24 2 6" xfId="30973" xr:uid="{00000000-0005-0000-0000-00006B640000}"/>
    <cellStyle name="Input 4 4 24 3" xfId="30974" xr:uid="{00000000-0005-0000-0000-00006C640000}"/>
    <cellStyle name="Input 4 4 24 4" xfId="30975" xr:uid="{00000000-0005-0000-0000-00006D640000}"/>
    <cellStyle name="Input 4 4 24 5" xfId="30976" xr:uid="{00000000-0005-0000-0000-00006E640000}"/>
    <cellStyle name="Input 4 4 24 6" xfId="30977" xr:uid="{00000000-0005-0000-0000-00006F640000}"/>
    <cellStyle name="Input 4 4 24 7" xfId="30978" xr:uid="{00000000-0005-0000-0000-000070640000}"/>
    <cellStyle name="Input 4 4 25" xfId="1959" xr:uid="{00000000-0005-0000-0000-000071640000}"/>
    <cellStyle name="Input 4 4 25 2" xfId="11980" xr:uid="{00000000-0005-0000-0000-000072640000}"/>
    <cellStyle name="Input 4 4 25 2 2" xfId="30979" xr:uid="{00000000-0005-0000-0000-000073640000}"/>
    <cellStyle name="Input 4 4 25 2 3" xfId="30980" xr:uid="{00000000-0005-0000-0000-000074640000}"/>
    <cellStyle name="Input 4 4 25 2 4" xfId="30981" xr:uid="{00000000-0005-0000-0000-000075640000}"/>
    <cellStyle name="Input 4 4 25 2 5" xfId="30982" xr:uid="{00000000-0005-0000-0000-000076640000}"/>
    <cellStyle name="Input 4 4 25 2 6" xfId="30983" xr:uid="{00000000-0005-0000-0000-000077640000}"/>
    <cellStyle name="Input 4 4 25 3" xfId="30984" xr:uid="{00000000-0005-0000-0000-000078640000}"/>
    <cellStyle name="Input 4 4 25 4" xfId="30985" xr:uid="{00000000-0005-0000-0000-000079640000}"/>
    <cellStyle name="Input 4 4 25 5" xfId="30986" xr:uid="{00000000-0005-0000-0000-00007A640000}"/>
    <cellStyle name="Input 4 4 25 6" xfId="30987" xr:uid="{00000000-0005-0000-0000-00007B640000}"/>
    <cellStyle name="Input 4 4 25 7" xfId="30988" xr:uid="{00000000-0005-0000-0000-00007C640000}"/>
    <cellStyle name="Input 4 4 26" xfId="1960" xr:uid="{00000000-0005-0000-0000-00007D640000}"/>
    <cellStyle name="Input 4 4 26 2" xfId="12063" xr:uid="{00000000-0005-0000-0000-00007E640000}"/>
    <cellStyle name="Input 4 4 26 2 2" xfId="30989" xr:uid="{00000000-0005-0000-0000-00007F640000}"/>
    <cellStyle name="Input 4 4 26 2 3" xfId="30990" xr:uid="{00000000-0005-0000-0000-000080640000}"/>
    <cellStyle name="Input 4 4 26 2 4" xfId="30991" xr:uid="{00000000-0005-0000-0000-000081640000}"/>
    <cellStyle name="Input 4 4 26 2 5" xfId="30992" xr:uid="{00000000-0005-0000-0000-000082640000}"/>
    <cellStyle name="Input 4 4 26 2 6" xfId="30993" xr:uid="{00000000-0005-0000-0000-000083640000}"/>
    <cellStyle name="Input 4 4 26 3" xfId="30994" xr:uid="{00000000-0005-0000-0000-000084640000}"/>
    <cellStyle name="Input 4 4 26 4" xfId="30995" xr:uid="{00000000-0005-0000-0000-000085640000}"/>
    <cellStyle name="Input 4 4 26 5" xfId="30996" xr:uid="{00000000-0005-0000-0000-000086640000}"/>
    <cellStyle name="Input 4 4 26 6" xfId="30997" xr:uid="{00000000-0005-0000-0000-000087640000}"/>
    <cellStyle name="Input 4 4 26 7" xfId="30998" xr:uid="{00000000-0005-0000-0000-000088640000}"/>
    <cellStyle name="Input 4 4 27" xfId="1961" xr:uid="{00000000-0005-0000-0000-000089640000}"/>
    <cellStyle name="Input 4 4 27 2" xfId="12146" xr:uid="{00000000-0005-0000-0000-00008A640000}"/>
    <cellStyle name="Input 4 4 27 2 2" xfId="30999" xr:uid="{00000000-0005-0000-0000-00008B640000}"/>
    <cellStyle name="Input 4 4 27 2 3" xfId="31000" xr:uid="{00000000-0005-0000-0000-00008C640000}"/>
    <cellStyle name="Input 4 4 27 2 4" xfId="31001" xr:uid="{00000000-0005-0000-0000-00008D640000}"/>
    <cellStyle name="Input 4 4 27 2 5" xfId="31002" xr:uid="{00000000-0005-0000-0000-00008E640000}"/>
    <cellStyle name="Input 4 4 27 2 6" xfId="31003" xr:uid="{00000000-0005-0000-0000-00008F640000}"/>
    <cellStyle name="Input 4 4 27 3" xfId="31004" xr:uid="{00000000-0005-0000-0000-000090640000}"/>
    <cellStyle name="Input 4 4 27 4" xfId="31005" xr:uid="{00000000-0005-0000-0000-000091640000}"/>
    <cellStyle name="Input 4 4 27 5" xfId="31006" xr:uid="{00000000-0005-0000-0000-000092640000}"/>
    <cellStyle name="Input 4 4 27 6" xfId="31007" xr:uid="{00000000-0005-0000-0000-000093640000}"/>
    <cellStyle name="Input 4 4 27 7" xfId="31008" xr:uid="{00000000-0005-0000-0000-000094640000}"/>
    <cellStyle name="Input 4 4 28" xfId="1962" xr:uid="{00000000-0005-0000-0000-000095640000}"/>
    <cellStyle name="Input 4 4 28 2" xfId="12225" xr:uid="{00000000-0005-0000-0000-000096640000}"/>
    <cellStyle name="Input 4 4 28 2 2" xfId="31009" xr:uid="{00000000-0005-0000-0000-000097640000}"/>
    <cellStyle name="Input 4 4 28 2 3" xfId="31010" xr:uid="{00000000-0005-0000-0000-000098640000}"/>
    <cellStyle name="Input 4 4 28 2 4" xfId="31011" xr:uid="{00000000-0005-0000-0000-000099640000}"/>
    <cellStyle name="Input 4 4 28 2 5" xfId="31012" xr:uid="{00000000-0005-0000-0000-00009A640000}"/>
    <cellStyle name="Input 4 4 28 2 6" xfId="31013" xr:uid="{00000000-0005-0000-0000-00009B640000}"/>
    <cellStyle name="Input 4 4 28 3" xfId="31014" xr:uid="{00000000-0005-0000-0000-00009C640000}"/>
    <cellStyle name="Input 4 4 28 4" xfId="31015" xr:uid="{00000000-0005-0000-0000-00009D640000}"/>
    <cellStyle name="Input 4 4 28 5" xfId="31016" xr:uid="{00000000-0005-0000-0000-00009E640000}"/>
    <cellStyle name="Input 4 4 28 6" xfId="31017" xr:uid="{00000000-0005-0000-0000-00009F640000}"/>
    <cellStyle name="Input 4 4 28 7" xfId="31018" xr:uid="{00000000-0005-0000-0000-0000A0640000}"/>
    <cellStyle name="Input 4 4 29" xfId="1963" xr:uid="{00000000-0005-0000-0000-0000A1640000}"/>
    <cellStyle name="Input 4 4 29 2" xfId="12304" xr:uid="{00000000-0005-0000-0000-0000A2640000}"/>
    <cellStyle name="Input 4 4 29 2 2" xfId="31019" xr:uid="{00000000-0005-0000-0000-0000A3640000}"/>
    <cellStyle name="Input 4 4 29 2 3" xfId="31020" xr:uid="{00000000-0005-0000-0000-0000A4640000}"/>
    <cellStyle name="Input 4 4 29 2 4" xfId="31021" xr:uid="{00000000-0005-0000-0000-0000A5640000}"/>
    <cellStyle name="Input 4 4 29 2 5" xfId="31022" xr:uid="{00000000-0005-0000-0000-0000A6640000}"/>
    <cellStyle name="Input 4 4 29 2 6" xfId="31023" xr:uid="{00000000-0005-0000-0000-0000A7640000}"/>
    <cellStyle name="Input 4 4 29 3" xfId="31024" xr:uid="{00000000-0005-0000-0000-0000A8640000}"/>
    <cellStyle name="Input 4 4 29 4" xfId="31025" xr:uid="{00000000-0005-0000-0000-0000A9640000}"/>
    <cellStyle name="Input 4 4 29 5" xfId="31026" xr:uid="{00000000-0005-0000-0000-0000AA640000}"/>
    <cellStyle name="Input 4 4 29 6" xfId="31027" xr:uid="{00000000-0005-0000-0000-0000AB640000}"/>
    <cellStyle name="Input 4 4 29 7" xfId="31028" xr:uid="{00000000-0005-0000-0000-0000AC640000}"/>
    <cellStyle name="Input 4 4 3" xfId="1964" xr:uid="{00000000-0005-0000-0000-0000AD640000}"/>
    <cellStyle name="Input 4 4 3 2" xfId="10070" xr:uid="{00000000-0005-0000-0000-0000AE640000}"/>
    <cellStyle name="Input 4 4 3 2 2" xfId="31029" xr:uid="{00000000-0005-0000-0000-0000AF640000}"/>
    <cellStyle name="Input 4 4 3 2 3" xfId="31030" xr:uid="{00000000-0005-0000-0000-0000B0640000}"/>
    <cellStyle name="Input 4 4 3 2 4" xfId="31031" xr:uid="{00000000-0005-0000-0000-0000B1640000}"/>
    <cellStyle name="Input 4 4 3 2 5" xfId="31032" xr:uid="{00000000-0005-0000-0000-0000B2640000}"/>
    <cellStyle name="Input 4 4 3 2 6" xfId="31033" xr:uid="{00000000-0005-0000-0000-0000B3640000}"/>
    <cellStyle name="Input 4 4 3 3" xfId="31034" xr:uid="{00000000-0005-0000-0000-0000B4640000}"/>
    <cellStyle name="Input 4 4 3 4" xfId="31035" xr:uid="{00000000-0005-0000-0000-0000B5640000}"/>
    <cellStyle name="Input 4 4 3 5" xfId="31036" xr:uid="{00000000-0005-0000-0000-0000B6640000}"/>
    <cellStyle name="Input 4 4 3 6" xfId="31037" xr:uid="{00000000-0005-0000-0000-0000B7640000}"/>
    <cellStyle name="Input 4 4 3 7" xfId="31038" xr:uid="{00000000-0005-0000-0000-0000B8640000}"/>
    <cellStyle name="Input 4 4 30" xfId="1965" xr:uid="{00000000-0005-0000-0000-0000B9640000}"/>
    <cellStyle name="Input 4 4 30 2" xfId="12383" xr:uid="{00000000-0005-0000-0000-0000BA640000}"/>
    <cellStyle name="Input 4 4 30 2 2" xfId="31039" xr:uid="{00000000-0005-0000-0000-0000BB640000}"/>
    <cellStyle name="Input 4 4 30 2 3" xfId="31040" xr:uid="{00000000-0005-0000-0000-0000BC640000}"/>
    <cellStyle name="Input 4 4 30 2 4" xfId="31041" xr:uid="{00000000-0005-0000-0000-0000BD640000}"/>
    <cellStyle name="Input 4 4 30 2 5" xfId="31042" xr:uid="{00000000-0005-0000-0000-0000BE640000}"/>
    <cellStyle name="Input 4 4 30 2 6" xfId="31043" xr:uid="{00000000-0005-0000-0000-0000BF640000}"/>
    <cellStyle name="Input 4 4 30 3" xfId="31044" xr:uid="{00000000-0005-0000-0000-0000C0640000}"/>
    <cellStyle name="Input 4 4 30 4" xfId="31045" xr:uid="{00000000-0005-0000-0000-0000C1640000}"/>
    <cellStyle name="Input 4 4 30 5" xfId="31046" xr:uid="{00000000-0005-0000-0000-0000C2640000}"/>
    <cellStyle name="Input 4 4 30 6" xfId="31047" xr:uid="{00000000-0005-0000-0000-0000C3640000}"/>
    <cellStyle name="Input 4 4 30 7" xfId="31048" xr:uid="{00000000-0005-0000-0000-0000C4640000}"/>
    <cellStyle name="Input 4 4 31" xfId="1966" xr:uid="{00000000-0005-0000-0000-0000C5640000}"/>
    <cellStyle name="Input 4 4 31 2" xfId="12462" xr:uid="{00000000-0005-0000-0000-0000C6640000}"/>
    <cellStyle name="Input 4 4 31 2 2" xfId="31049" xr:uid="{00000000-0005-0000-0000-0000C7640000}"/>
    <cellStyle name="Input 4 4 31 2 3" xfId="31050" xr:uid="{00000000-0005-0000-0000-0000C8640000}"/>
    <cellStyle name="Input 4 4 31 2 4" xfId="31051" xr:uid="{00000000-0005-0000-0000-0000C9640000}"/>
    <cellStyle name="Input 4 4 31 2 5" xfId="31052" xr:uid="{00000000-0005-0000-0000-0000CA640000}"/>
    <cellStyle name="Input 4 4 31 2 6" xfId="31053" xr:uid="{00000000-0005-0000-0000-0000CB640000}"/>
    <cellStyle name="Input 4 4 31 3" xfId="31054" xr:uid="{00000000-0005-0000-0000-0000CC640000}"/>
    <cellStyle name="Input 4 4 31 4" xfId="31055" xr:uid="{00000000-0005-0000-0000-0000CD640000}"/>
    <cellStyle name="Input 4 4 31 5" xfId="31056" xr:uid="{00000000-0005-0000-0000-0000CE640000}"/>
    <cellStyle name="Input 4 4 31 6" xfId="31057" xr:uid="{00000000-0005-0000-0000-0000CF640000}"/>
    <cellStyle name="Input 4 4 31 7" xfId="31058" xr:uid="{00000000-0005-0000-0000-0000D0640000}"/>
    <cellStyle name="Input 4 4 32" xfId="1967" xr:uid="{00000000-0005-0000-0000-0000D1640000}"/>
    <cellStyle name="Input 4 4 32 2" xfId="12541" xr:uid="{00000000-0005-0000-0000-0000D2640000}"/>
    <cellStyle name="Input 4 4 32 2 2" xfId="31059" xr:uid="{00000000-0005-0000-0000-0000D3640000}"/>
    <cellStyle name="Input 4 4 32 2 3" xfId="31060" xr:uid="{00000000-0005-0000-0000-0000D4640000}"/>
    <cellStyle name="Input 4 4 32 2 4" xfId="31061" xr:uid="{00000000-0005-0000-0000-0000D5640000}"/>
    <cellStyle name="Input 4 4 32 2 5" xfId="31062" xr:uid="{00000000-0005-0000-0000-0000D6640000}"/>
    <cellStyle name="Input 4 4 32 2 6" xfId="31063" xr:uid="{00000000-0005-0000-0000-0000D7640000}"/>
    <cellStyle name="Input 4 4 32 3" xfId="31064" xr:uid="{00000000-0005-0000-0000-0000D8640000}"/>
    <cellStyle name="Input 4 4 32 4" xfId="31065" xr:uid="{00000000-0005-0000-0000-0000D9640000}"/>
    <cellStyle name="Input 4 4 32 5" xfId="31066" xr:uid="{00000000-0005-0000-0000-0000DA640000}"/>
    <cellStyle name="Input 4 4 32 6" xfId="31067" xr:uid="{00000000-0005-0000-0000-0000DB640000}"/>
    <cellStyle name="Input 4 4 32 7" xfId="31068" xr:uid="{00000000-0005-0000-0000-0000DC640000}"/>
    <cellStyle name="Input 4 4 33" xfId="1968" xr:uid="{00000000-0005-0000-0000-0000DD640000}"/>
    <cellStyle name="Input 4 4 33 2" xfId="12620" xr:uid="{00000000-0005-0000-0000-0000DE640000}"/>
    <cellStyle name="Input 4 4 33 2 2" xfId="31069" xr:uid="{00000000-0005-0000-0000-0000DF640000}"/>
    <cellStyle name="Input 4 4 33 2 3" xfId="31070" xr:uid="{00000000-0005-0000-0000-0000E0640000}"/>
    <cellStyle name="Input 4 4 33 2 4" xfId="31071" xr:uid="{00000000-0005-0000-0000-0000E1640000}"/>
    <cellStyle name="Input 4 4 33 2 5" xfId="31072" xr:uid="{00000000-0005-0000-0000-0000E2640000}"/>
    <cellStyle name="Input 4 4 33 2 6" xfId="31073" xr:uid="{00000000-0005-0000-0000-0000E3640000}"/>
    <cellStyle name="Input 4 4 33 3" xfId="31074" xr:uid="{00000000-0005-0000-0000-0000E4640000}"/>
    <cellStyle name="Input 4 4 33 4" xfId="31075" xr:uid="{00000000-0005-0000-0000-0000E5640000}"/>
    <cellStyle name="Input 4 4 33 5" xfId="31076" xr:uid="{00000000-0005-0000-0000-0000E6640000}"/>
    <cellStyle name="Input 4 4 33 6" xfId="31077" xr:uid="{00000000-0005-0000-0000-0000E7640000}"/>
    <cellStyle name="Input 4 4 33 7" xfId="31078" xr:uid="{00000000-0005-0000-0000-0000E8640000}"/>
    <cellStyle name="Input 4 4 34" xfId="1969" xr:uid="{00000000-0005-0000-0000-0000E9640000}"/>
    <cellStyle name="Input 4 4 34 2" xfId="12704" xr:uid="{00000000-0005-0000-0000-0000EA640000}"/>
    <cellStyle name="Input 4 4 34 2 2" xfId="31079" xr:uid="{00000000-0005-0000-0000-0000EB640000}"/>
    <cellStyle name="Input 4 4 34 2 3" xfId="31080" xr:uid="{00000000-0005-0000-0000-0000EC640000}"/>
    <cellStyle name="Input 4 4 34 2 4" xfId="31081" xr:uid="{00000000-0005-0000-0000-0000ED640000}"/>
    <cellStyle name="Input 4 4 34 2 5" xfId="31082" xr:uid="{00000000-0005-0000-0000-0000EE640000}"/>
    <cellStyle name="Input 4 4 34 2 6" xfId="31083" xr:uid="{00000000-0005-0000-0000-0000EF640000}"/>
    <cellStyle name="Input 4 4 34 3" xfId="31084" xr:uid="{00000000-0005-0000-0000-0000F0640000}"/>
    <cellStyle name="Input 4 4 34 4" xfId="31085" xr:uid="{00000000-0005-0000-0000-0000F1640000}"/>
    <cellStyle name="Input 4 4 34 5" xfId="31086" xr:uid="{00000000-0005-0000-0000-0000F2640000}"/>
    <cellStyle name="Input 4 4 34 6" xfId="31087" xr:uid="{00000000-0005-0000-0000-0000F3640000}"/>
    <cellStyle name="Input 4 4 35" xfId="9768" xr:uid="{00000000-0005-0000-0000-0000F4640000}"/>
    <cellStyle name="Input 4 4 35 2" xfId="31088" xr:uid="{00000000-0005-0000-0000-0000F5640000}"/>
    <cellStyle name="Input 4 4 35 3" xfId="31089" xr:uid="{00000000-0005-0000-0000-0000F6640000}"/>
    <cellStyle name="Input 4 4 35 4" xfId="31090" xr:uid="{00000000-0005-0000-0000-0000F7640000}"/>
    <cellStyle name="Input 4 4 35 5" xfId="31091" xr:uid="{00000000-0005-0000-0000-0000F8640000}"/>
    <cellStyle name="Input 4 4 35 6" xfId="31092" xr:uid="{00000000-0005-0000-0000-0000F9640000}"/>
    <cellStyle name="Input 4 4 36" xfId="31093" xr:uid="{00000000-0005-0000-0000-0000FA640000}"/>
    <cellStyle name="Input 4 4 37" xfId="31094" xr:uid="{00000000-0005-0000-0000-0000FB640000}"/>
    <cellStyle name="Input 4 4 38" xfId="31095" xr:uid="{00000000-0005-0000-0000-0000FC640000}"/>
    <cellStyle name="Input 4 4 39" xfId="31096" xr:uid="{00000000-0005-0000-0000-0000FD640000}"/>
    <cellStyle name="Input 4 4 4" xfId="1970" xr:uid="{00000000-0005-0000-0000-0000FE640000}"/>
    <cellStyle name="Input 4 4 4 2" xfId="10161" xr:uid="{00000000-0005-0000-0000-0000FF640000}"/>
    <cellStyle name="Input 4 4 4 2 2" xfId="31097" xr:uid="{00000000-0005-0000-0000-000000650000}"/>
    <cellStyle name="Input 4 4 4 2 3" xfId="31098" xr:uid="{00000000-0005-0000-0000-000001650000}"/>
    <cellStyle name="Input 4 4 4 2 4" xfId="31099" xr:uid="{00000000-0005-0000-0000-000002650000}"/>
    <cellStyle name="Input 4 4 4 2 5" xfId="31100" xr:uid="{00000000-0005-0000-0000-000003650000}"/>
    <cellStyle name="Input 4 4 4 2 6" xfId="31101" xr:uid="{00000000-0005-0000-0000-000004650000}"/>
    <cellStyle name="Input 4 4 4 3" xfId="31102" xr:uid="{00000000-0005-0000-0000-000005650000}"/>
    <cellStyle name="Input 4 4 4 4" xfId="31103" xr:uid="{00000000-0005-0000-0000-000006650000}"/>
    <cellStyle name="Input 4 4 4 5" xfId="31104" xr:uid="{00000000-0005-0000-0000-000007650000}"/>
    <cellStyle name="Input 4 4 4 6" xfId="31105" xr:uid="{00000000-0005-0000-0000-000008650000}"/>
    <cellStyle name="Input 4 4 4 7" xfId="31106" xr:uid="{00000000-0005-0000-0000-000009650000}"/>
    <cellStyle name="Input 4 4 5" xfId="1971" xr:uid="{00000000-0005-0000-0000-00000A650000}"/>
    <cellStyle name="Input 4 4 5 2" xfId="10249" xr:uid="{00000000-0005-0000-0000-00000B650000}"/>
    <cellStyle name="Input 4 4 5 2 2" xfId="31107" xr:uid="{00000000-0005-0000-0000-00000C650000}"/>
    <cellStyle name="Input 4 4 5 2 3" xfId="31108" xr:uid="{00000000-0005-0000-0000-00000D650000}"/>
    <cellStyle name="Input 4 4 5 2 4" xfId="31109" xr:uid="{00000000-0005-0000-0000-00000E650000}"/>
    <cellStyle name="Input 4 4 5 2 5" xfId="31110" xr:uid="{00000000-0005-0000-0000-00000F650000}"/>
    <cellStyle name="Input 4 4 5 2 6" xfId="31111" xr:uid="{00000000-0005-0000-0000-000010650000}"/>
    <cellStyle name="Input 4 4 5 3" xfId="31112" xr:uid="{00000000-0005-0000-0000-000011650000}"/>
    <cellStyle name="Input 4 4 5 4" xfId="31113" xr:uid="{00000000-0005-0000-0000-000012650000}"/>
    <cellStyle name="Input 4 4 5 5" xfId="31114" xr:uid="{00000000-0005-0000-0000-000013650000}"/>
    <cellStyle name="Input 4 4 5 6" xfId="31115" xr:uid="{00000000-0005-0000-0000-000014650000}"/>
    <cellStyle name="Input 4 4 5 7" xfId="31116" xr:uid="{00000000-0005-0000-0000-000015650000}"/>
    <cellStyle name="Input 4 4 6" xfId="1972" xr:uid="{00000000-0005-0000-0000-000016650000}"/>
    <cellStyle name="Input 4 4 6 2" xfId="10334" xr:uid="{00000000-0005-0000-0000-000017650000}"/>
    <cellStyle name="Input 4 4 6 2 2" xfId="31117" xr:uid="{00000000-0005-0000-0000-000018650000}"/>
    <cellStyle name="Input 4 4 6 2 3" xfId="31118" xr:uid="{00000000-0005-0000-0000-000019650000}"/>
    <cellStyle name="Input 4 4 6 2 4" xfId="31119" xr:uid="{00000000-0005-0000-0000-00001A650000}"/>
    <cellStyle name="Input 4 4 6 2 5" xfId="31120" xr:uid="{00000000-0005-0000-0000-00001B650000}"/>
    <cellStyle name="Input 4 4 6 2 6" xfId="31121" xr:uid="{00000000-0005-0000-0000-00001C650000}"/>
    <cellStyle name="Input 4 4 6 3" xfId="31122" xr:uid="{00000000-0005-0000-0000-00001D650000}"/>
    <cellStyle name="Input 4 4 6 4" xfId="31123" xr:uid="{00000000-0005-0000-0000-00001E650000}"/>
    <cellStyle name="Input 4 4 6 5" xfId="31124" xr:uid="{00000000-0005-0000-0000-00001F650000}"/>
    <cellStyle name="Input 4 4 6 6" xfId="31125" xr:uid="{00000000-0005-0000-0000-000020650000}"/>
    <cellStyle name="Input 4 4 6 7" xfId="31126" xr:uid="{00000000-0005-0000-0000-000021650000}"/>
    <cellStyle name="Input 4 4 7" xfId="1973" xr:uid="{00000000-0005-0000-0000-000022650000}"/>
    <cellStyle name="Input 4 4 7 2" xfId="10421" xr:uid="{00000000-0005-0000-0000-000023650000}"/>
    <cellStyle name="Input 4 4 7 2 2" xfId="31127" xr:uid="{00000000-0005-0000-0000-000024650000}"/>
    <cellStyle name="Input 4 4 7 2 3" xfId="31128" xr:uid="{00000000-0005-0000-0000-000025650000}"/>
    <cellStyle name="Input 4 4 7 2 4" xfId="31129" xr:uid="{00000000-0005-0000-0000-000026650000}"/>
    <cellStyle name="Input 4 4 7 2 5" xfId="31130" xr:uid="{00000000-0005-0000-0000-000027650000}"/>
    <cellStyle name="Input 4 4 7 2 6" xfId="31131" xr:uid="{00000000-0005-0000-0000-000028650000}"/>
    <cellStyle name="Input 4 4 7 3" xfId="31132" xr:uid="{00000000-0005-0000-0000-000029650000}"/>
    <cellStyle name="Input 4 4 7 4" xfId="31133" xr:uid="{00000000-0005-0000-0000-00002A650000}"/>
    <cellStyle name="Input 4 4 7 5" xfId="31134" xr:uid="{00000000-0005-0000-0000-00002B650000}"/>
    <cellStyle name="Input 4 4 7 6" xfId="31135" xr:uid="{00000000-0005-0000-0000-00002C650000}"/>
    <cellStyle name="Input 4 4 7 7" xfId="31136" xr:uid="{00000000-0005-0000-0000-00002D650000}"/>
    <cellStyle name="Input 4 4 8" xfId="1974" xr:uid="{00000000-0005-0000-0000-00002E650000}"/>
    <cellStyle name="Input 4 4 8 2" xfId="10510" xr:uid="{00000000-0005-0000-0000-00002F650000}"/>
    <cellStyle name="Input 4 4 8 2 2" xfId="31137" xr:uid="{00000000-0005-0000-0000-000030650000}"/>
    <cellStyle name="Input 4 4 8 2 3" xfId="31138" xr:uid="{00000000-0005-0000-0000-000031650000}"/>
    <cellStyle name="Input 4 4 8 2 4" xfId="31139" xr:uid="{00000000-0005-0000-0000-000032650000}"/>
    <cellStyle name="Input 4 4 8 2 5" xfId="31140" xr:uid="{00000000-0005-0000-0000-000033650000}"/>
    <cellStyle name="Input 4 4 8 2 6" xfId="31141" xr:uid="{00000000-0005-0000-0000-000034650000}"/>
    <cellStyle name="Input 4 4 8 3" xfId="31142" xr:uid="{00000000-0005-0000-0000-000035650000}"/>
    <cellStyle name="Input 4 4 8 4" xfId="31143" xr:uid="{00000000-0005-0000-0000-000036650000}"/>
    <cellStyle name="Input 4 4 8 5" xfId="31144" xr:uid="{00000000-0005-0000-0000-000037650000}"/>
    <cellStyle name="Input 4 4 8 6" xfId="31145" xr:uid="{00000000-0005-0000-0000-000038650000}"/>
    <cellStyle name="Input 4 4 8 7" xfId="31146" xr:uid="{00000000-0005-0000-0000-000039650000}"/>
    <cellStyle name="Input 4 4 9" xfId="1975" xr:uid="{00000000-0005-0000-0000-00003A650000}"/>
    <cellStyle name="Input 4 4 9 2" xfId="10592" xr:uid="{00000000-0005-0000-0000-00003B650000}"/>
    <cellStyle name="Input 4 4 9 2 2" xfId="31147" xr:uid="{00000000-0005-0000-0000-00003C650000}"/>
    <cellStyle name="Input 4 4 9 2 3" xfId="31148" xr:uid="{00000000-0005-0000-0000-00003D650000}"/>
    <cellStyle name="Input 4 4 9 2 4" xfId="31149" xr:uid="{00000000-0005-0000-0000-00003E650000}"/>
    <cellStyle name="Input 4 4 9 2 5" xfId="31150" xr:uid="{00000000-0005-0000-0000-00003F650000}"/>
    <cellStyle name="Input 4 4 9 2 6" xfId="31151" xr:uid="{00000000-0005-0000-0000-000040650000}"/>
    <cellStyle name="Input 4 4 9 3" xfId="31152" xr:uid="{00000000-0005-0000-0000-000041650000}"/>
    <cellStyle name="Input 4 4 9 4" xfId="31153" xr:uid="{00000000-0005-0000-0000-000042650000}"/>
    <cellStyle name="Input 4 4 9 5" xfId="31154" xr:uid="{00000000-0005-0000-0000-000043650000}"/>
    <cellStyle name="Input 4 4 9 6" xfId="31155" xr:uid="{00000000-0005-0000-0000-000044650000}"/>
    <cellStyle name="Input 4 4 9 7" xfId="31156" xr:uid="{00000000-0005-0000-0000-000045650000}"/>
    <cellStyle name="Input 4 5" xfId="1976" xr:uid="{00000000-0005-0000-0000-000046650000}"/>
    <cellStyle name="Input 4 5 10" xfId="1977" xr:uid="{00000000-0005-0000-0000-000047650000}"/>
    <cellStyle name="Input 4 5 10 2" xfId="10669" xr:uid="{00000000-0005-0000-0000-000048650000}"/>
    <cellStyle name="Input 4 5 10 2 2" xfId="31157" xr:uid="{00000000-0005-0000-0000-000049650000}"/>
    <cellStyle name="Input 4 5 10 2 3" xfId="31158" xr:uid="{00000000-0005-0000-0000-00004A650000}"/>
    <cellStyle name="Input 4 5 10 2 4" xfId="31159" xr:uid="{00000000-0005-0000-0000-00004B650000}"/>
    <cellStyle name="Input 4 5 10 2 5" xfId="31160" xr:uid="{00000000-0005-0000-0000-00004C650000}"/>
    <cellStyle name="Input 4 5 10 2 6" xfId="31161" xr:uid="{00000000-0005-0000-0000-00004D650000}"/>
    <cellStyle name="Input 4 5 10 3" xfId="31162" xr:uid="{00000000-0005-0000-0000-00004E650000}"/>
    <cellStyle name="Input 4 5 10 4" xfId="31163" xr:uid="{00000000-0005-0000-0000-00004F650000}"/>
    <cellStyle name="Input 4 5 10 5" xfId="31164" xr:uid="{00000000-0005-0000-0000-000050650000}"/>
    <cellStyle name="Input 4 5 10 6" xfId="31165" xr:uid="{00000000-0005-0000-0000-000051650000}"/>
    <cellStyle name="Input 4 5 10 7" xfId="31166" xr:uid="{00000000-0005-0000-0000-000052650000}"/>
    <cellStyle name="Input 4 5 11" xfId="1978" xr:uid="{00000000-0005-0000-0000-000053650000}"/>
    <cellStyle name="Input 4 5 11 2" xfId="10760" xr:uid="{00000000-0005-0000-0000-000054650000}"/>
    <cellStyle name="Input 4 5 11 2 2" xfId="31167" xr:uid="{00000000-0005-0000-0000-000055650000}"/>
    <cellStyle name="Input 4 5 11 2 3" xfId="31168" xr:uid="{00000000-0005-0000-0000-000056650000}"/>
    <cellStyle name="Input 4 5 11 2 4" xfId="31169" xr:uid="{00000000-0005-0000-0000-000057650000}"/>
    <cellStyle name="Input 4 5 11 2 5" xfId="31170" xr:uid="{00000000-0005-0000-0000-000058650000}"/>
    <cellStyle name="Input 4 5 11 2 6" xfId="31171" xr:uid="{00000000-0005-0000-0000-000059650000}"/>
    <cellStyle name="Input 4 5 11 3" xfId="31172" xr:uid="{00000000-0005-0000-0000-00005A650000}"/>
    <cellStyle name="Input 4 5 11 4" xfId="31173" xr:uid="{00000000-0005-0000-0000-00005B650000}"/>
    <cellStyle name="Input 4 5 11 5" xfId="31174" xr:uid="{00000000-0005-0000-0000-00005C650000}"/>
    <cellStyle name="Input 4 5 11 6" xfId="31175" xr:uid="{00000000-0005-0000-0000-00005D650000}"/>
    <cellStyle name="Input 4 5 11 7" xfId="31176" xr:uid="{00000000-0005-0000-0000-00005E650000}"/>
    <cellStyle name="Input 4 5 12" xfId="1979" xr:uid="{00000000-0005-0000-0000-00005F650000}"/>
    <cellStyle name="Input 4 5 12 2" xfId="10847" xr:uid="{00000000-0005-0000-0000-000060650000}"/>
    <cellStyle name="Input 4 5 12 2 2" xfId="31177" xr:uid="{00000000-0005-0000-0000-000061650000}"/>
    <cellStyle name="Input 4 5 12 2 3" xfId="31178" xr:uid="{00000000-0005-0000-0000-000062650000}"/>
    <cellStyle name="Input 4 5 12 2 4" xfId="31179" xr:uid="{00000000-0005-0000-0000-000063650000}"/>
    <cellStyle name="Input 4 5 12 2 5" xfId="31180" xr:uid="{00000000-0005-0000-0000-000064650000}"/>
    <cellStyle name="Input 4 5 12 2 6" xfId="31181" xr:uid="{00000000-0005-0000-0000-000065650000}"/>
    <cellStyle name="Input 4 5 12 3" xfId="31182" xr:uid="{00000000-0005-0000-0000-000066650000}"/>
    <cellStyle name="Input 4 5 12 4" xfId="31183" xr:uid="{00000000-0005-0000-0000-000067650000}"/>
    <cellStyle name="Input 4 5 12 5" xfId="31184" xr:uid="{00000000-0005-0000-0000-000068650000}"/>
    <cellStyle name="Input 4 5 12 6" xfId="31185" xr:uid="{00000000-0005-0000-0000-000069650000}"/>
    <cellStyle name="Input 4 5 12 7" xfId="31186" xr:uid="{00000000-0005-0000-0000-00006A650000}"/>
    <cellStyle name="Input 4 5 13" xfId="1980" xr:uid="{00000000-0005-0000-0000-00006B650000}"/>
    <cellStyle name="Input 4 5 13 2" xfId="10936" xr:uid="{00000000-0005-0000-0000-00006C650000}"/>
    <cellStyle name="Input 4 5 13 2 2" xfId="31187" xr:uid="{00000000-0005-0000-0000-00006D650000}"/>
    <cellStyle name="Input 4 5 13 2 3" xfId="31188" xr:uid="{00000000-0005-0000-0000-00006E650000}"/>
    <cellStyle name="Input 4 5 13 2 4" xfId="31189" xr:uid="{00000000-0005-0000-0000-00006F650000}"/>
    <cellStyle name="Input 4 5 13 2 5" xfId="31190" xr:uid="{00000000-0005-0000-0000-000070650000}"/>
    <cellStyle name="Input 4 5 13 2 6" xfId="31191" xr:uid="{00000000-0005-0000-0000-000071650000}"/>
    <cellStyle name="Input 4 5 13 3" xfId="31192" xr:uid="{00000000-0005-0000-0000-000072650000}"/>
    <cellStyle name="Input 4 5 13 4" xfId="31193" xr:uid="{00000000-0005-0000-0000-000073650000}"/>
    <cellStyle name="Input 4 5 13 5" xfId="31194" xr:uid="{00000000-0005-0000-0000-000074650000}"/>
    <cellStyle name="Input 4 5 13 6" xfId="31195" xr:uid="{00000000-0005-0000-0000-000075650000}"/>
    <cellStyle name="Input 4 5 13 7" xfId="31196" xr:uid="{00000000-0005-0000-0000-000076650000}"/>
    <cellStyle name="Input 4 5 14" xfId="1981" xr:uid="{00000000-0005-0000-0000-000077650000}"/>
    <cellStyle name="Input 4 5 14 2" xfId="11028" xr:uid="{00000000-0005-0000-0000-000078650000}"/>
    <cellStyle name="Input 4 5 14 2 2" xfId="31197" xr:uid="{00000000-0005-0000-0000-000079650000}"/>
    <cellStyle name="Input 4 5 14 2 3" xfId="31198" xr:uid="{00000000-0005-0000-0000-00007A650000}"/>
    <cellStyle name="Input 4 5 14 2 4" xfId="31199" xr:uid="{00000000-0005-0000-0000-00007B650000}"/>
    <cellStyle name="Input 4 5 14 2 5" xfId="31200" xr:uid="{00000000-0005-0000-0000-00007C650000}"/>
    <cellStyle name="Input 4 5 14 2 6" xfId="31201" xr:uid="{00000000-0005-0000-0000-00007D650000}"/>
    <cellStyle name="Input 4 5 14 3" xfId="31202" xr:uid="{00000000-0005-0000-0000-00007E650000}"/>
    <cellStyle name="Input 4 5 14 4" xfId="31203" xr:uid="{00000000-0005-0000-0000-00007F650000}"/>
    <cellStyle name="Input 4 5 14 5" xfId="31204" xr:uid="{00000000-0005-0000-0000-000080650000}"/>
    <cellStyle name="Input 4 5 14 6" xfId="31205" xr:uid="{00000000-0005-0000-0000-000081650000}"/>
    <cellStyle name="Input 4 5 14 7" xfId="31206" xr:uid="{00000000-0005-0000-0000-000082650000}"/>
    <cellStyle name="Input 4 5 15" xfId="1982" xr:uid="{00000000-0005-0000-0000-000083650000}"/>
    <cellStyle name="Input 4 5 15 2" xfId="11111" xr:uid="{00000000-0005-0000-0000-000084650000}"/>
    <cellStyle name="Input 4 5 15 2 2" xfId="31207" xr:uid="{00000000-0005-0000-0000-000085650000}"/>
    <cellStyle name="Input 4 5 15 2 3" xfId="31208" xr:uid="{00000000-0005-0000-0000-000086650000}"/>
    <cellStyle name="Input 4 5 15 2 4" xfId="31209" xr:uid="{00000000-0005-0000-0000-000087650000}"/>
    <cellStyle name="Input 4 5 15 2 5" xfId="31210" xr:uid="{00000000-0005-0000-0000-000088650000}"/>
    <cellStyle name="Input 4 5 15 2 6" xfId="31211" xr:uid="{00000000-0005-0000-0000-000089650000}"/>
    <cellStyle name="Input 4 5 15 3" xfId="31212" xr:uid="{00000000-0005-0000-0000-00008A650000}"/>
    <cellStyle name="Input 4 5 15 4" xfId="31213" xr:uid="{00000000-0005-0000-0000-00008B650000}"/>
    <cellStyle name="Input 4 5 15 5" xfId="31214" xr:uid="{00000000-0005-0000-0000-00008C650000}"/>
    <cellStyle name="Input 4 5 15 6" xfId="31215" xr:uid="{00000000-0005-0000-0000-00008D650000}"/>
    <cellStyle name="Input 4 5 15 7" xfId="31216" xr:uid="{00000000-0005-0000-0000-00008E650000}"/>
    <cellStyle name="Input 4 5 16" xfId="1983" xr:uid="{00000000-0005-0000-0000-00008F650000}"/>
    <cellStyle name="Input 4 5 16 2" xfId="11200" xr:uid="{00000000-0005-0000-0000-000090650000}"/>
    <cellStyle name="Input 4 5 16 2 2" xfId="31217" xr:uid="{00000000-0005-0000-0000-000091650000}"/>
    <cellStyle name="Input 4 5 16 2 3" xfId="31218" xr:uid="{00000000-0005-0000-0000-000092650000}"/>
    <cellStyle name="Input 4 5 16 2 4" xfId="31219" xr:uid="{00000000-0005-0000-0000-000093650000}"/>
    <cellStyle name="Input 4 5 16 2 5" xfId="31220" xr:uid="{00000000-0005-0000-0000-000094650000}"/>
    <cellStyle name="Input 4 5 16 2 6" xfId="31221" xr:uid="{00000000-0005-0000-0000-000095650000}"/>
    <cellStyle name="Input 4 5 16 3" xfId="31222" xr:uid="{00000000-0005-0000-0000-000096650000}"/>
    <cellStyle name="Input 4 5 16 4" xfId="31223" xr:uid="{00000000-0005-0000-0000-000097650000}"/>
    <cellStyle name="Input 4 5 16 5" xfId="31224" xr:uid="{00000000-0005-0000-0000-000098650000}"/>
    <cellStyle name="Input 4 5 16 6" xfId="31225" xr:uid="{00000000-0005-0000-0000-000099650000}"/>
    <cellStyle name="Input 4 5 16 7" xfId="31226" xr:uid="{00000000-0005-0000-0000-00009A650000}"/>
    <cellStyle name="Input 4 5 17" xfId="1984" xr:uid="{00000000-0005-0000-0000-00009B650000}"/>
    <cellStyle name="Input 4 5 17 2" xfId="11286" xr:uid="{00000000-0005-0000-0000-00009C650000}"/>
    <cellStyle name="Input 4 5 17 2 2" xfId="31227" xr:uid="{00000000-0005-0000-0000-00009D650000}"/>
    <cellStyle name="Input 4 5 17 2 3" xfId="31228" xr:uid="{00000000-0005-0000-0000-00009E650000}"/>
    <cellStyle name="Input 4 5 17 2 4" xfId="31229" xr:uid="{00000000-0005-0000-0000-00009F650000}"/>
    <cellStyle name="Input 4 5 17 2 5" xfId="31230" xr:uid="{00000000-0005-0000-0000-0000A0650000}"/>
    <cellStyle name="Input 4 5 17 2 6" xfId="31231" xr:uid="{00000000-0005-0000-0000-0000A1650000}"/>
    <cellStyle name="Input 4 5 17 3" xfId="31232" xr:uid="{00000000-0005-0000-0000-0000A2650000}"/>
    <cellStyle name="Input 4 5 17 4" xfId="31233" xr:uid="{00000000-0005-0000-0000-0000A3650000}"/>
    <cellStyle name="Input 4 5 17 5" xfId="31234" xr:uid="{00000000-0005-0000-0000-0000A4650000}"/>
    <cellStyle name="Input 4 5 17 6" xfId="31235" xr:uid="{00000000-0005-0000-0000-0000A5650000}"/>
    <cellStyle name="Input 4 5 17 7" xfId="31236" xr:uid="{00000000-0005-0000-0000-0000A6650000}"/>
    <cellStyle name="Input 4 5 18" xfId="1985" xr:uid="{00000000-0005-0000-0000-0000A7650000}"/>
    <cellStyle name="Input 4 5 18 2" xfId="11373" xr:uid="{00000000-0005-0000-0000-0000A8650000}"/>
    <cellStyle name="Input 4 5 18 2 2" xfId="31237" xr:uid="{00000000-0005-0000-0000-0000A9650000}"/>
    <cellStyle name="Input 4 5 18 2 3" xfId="31238" xr:uid="{00000000-0005-0000-0000-0000AA650000}"/>
    <cellStyle name="Input 4 5 18 2 4" xfId="31239" xr:uid="{00000000-0005-0000-0000-0000AB650000}"/>
    <cellStyle name="Input 4 5 18 2 5" xfId="31240" xr:uid="{00000000-0005-0000-0000-0000AC650000}"/>
    <cellStyle name="Input 4 5 18 2 6" xfId="31241" xr:uid="{00000000-0005-0000-0000-0000AD650000}"/>
    <cellStyle name="Input 4 5 18 3" xfId="31242" xr:uid="{00000000-0005-0000-0000-0000AE650000}"/>
    <cellStyle name="Input 4 5 18 4" xfId="31243" xr:uid="{00000000-0005-0000-0000-0000AF650000}"/>
    <cellStyle name="Input 4 5 18 5" xfId="31244" xr:uid="{00000000-0005-0000-0000-0000B0650000}"/>
    <cellStyle name="Input 4 5 18 6" xfId="31245" xr:uid="{00000000-0005-0000-0000-0000B1650000}"/>
    <cellStyle name="Input 4 5 18 7" xfId="31246" xr:uid="{00000000-0005-0000-0000-0000B2650000}"/>
    <cellStyle name="Input 4 5 19" xfId="1986" xr:uid="{00000000-0005-0000-0000-0000B3650000}"/>
    <cellStyle name="Input 4 5 19 2" xfId="11460" xr:uid="{00000000-0005-0000-0000-0000B4650000}"/>
    <cellStyle name="Input 4 5 19 2 2" xfId="31247" xr:uid="{00000000-0005-0000-0000-0000B5650000}"/>
    <cellStyle name="Input 4 5 19 2 3" xfId="31248" xr:uid="{00000000-0005-0000-0000-0000B6650000}"/>
    <cellStyle name="Input 4 5 19 2 4" xfId="31249" xr:uid="{00000000-0005-0000-0000-0000B7650000}"/>
    <cellStyle name="Input 4 5 19 2 5" xfId="31250" xr:uid="{00000000-0005-0000-0000-0000B8650000}"/>
    <cellStyle name="Input 4 5 19 2 6" xfId="31251" xr:uid="{00000000-0005-0000-0000-0000B9650000}"/>
    <cellStyle name="Input 4 5 19 3" xfId="31252" xr:uid="{00000000-0005-0000-0000-0000BA650000}"/>
    <cellStyle name="Input 4 5 19 4" xfId="31253" xr:uid="{00000000-0005-0000-0000-0000BB650000}"/>
    <cellStyle name="Input 4 5 19 5" xfId="31254" xr:uid="{00000000-0005-0000-0000-0000BC650000}"/>
    <cellStyle name="Input 4 5 19 6" xfId="31255" xr:uid="{00000000-0005-0000-0000-0000BD650000}"/>
    <cellStyle name="Input 4 5 19 7" xfId="31256" xr:uid="{00000000-0005-0000-0000-0000BE650000}"/>
    <cellStyle name="Input 4 5 2" xfId="1987" xr:uid="{00000000-0005-0000-0000-0000BF650000}"/>
    <cellStyle name="Input 4 5 2 2" xfId="9966" xr:uid="{00000000-0005-0000-0000-0000C0650000}"/>
    <cellStyle name="Input 4 5 2 2 2" xfId="31257" xr:uid="{00000000-0005-0000-0000-0000C1650000}"/>
    <cellStyle name="Input 4 5 2 2 3" xfId="31258" xr:uid="{00000000-0005-0000-0000-0000C2650000}"/>
    <cellStyle name="Input 4 5 2 2 4" xfId="31259" xr:uid="{00000000-0005-0000-0000-0000C3650000}"/>
    <cellStyle name="Input 4 5 2 2 5" xfId="31260" xr:uid="{00000000-0005-0000-0000-0000C4650000}"/>
    <cellStyle name="Input 4 5 2 2 6" xfId="31261" xr:uid="{00000000-0005-0000-0000-0000C5650000}"/>
    <cellStyle name="Input 4 5 2 3" xfId="31262" xr:uid="{00000000-0005-0000-0000-0000C6650000}"/>
    <cellStyle name="Input 4 5 2 4" xfId="31263" xr:uid="{00000000-0005-0000-0000-0000C7650000}"/>
    <cellStyle name="Input 4 5 2 5" xfId="31264" xr:uid="{00000000-0005-0000-0000-0000C8650000}"/>
    <cellStyle name="Input 4 5 2 6" xfId="31265" xr:uid="{00000000-0005-0000-0000-0000C9650000}"/>
    <cellStyle name="Input 4 5 2 7" xfId="31266" xr:uid="{00000000-0005-0000-0000-0000CA650000}"/>
    <cellStyle name="Input 4 5 20" xfId="1988" xr:uid="{00000000-0005-0000-0000-0000CB650000}"/>
    <cellStyle name="Input 4 5 20 2" xfId="11548" xr:uid="{00000000-0005-0000-0000-0000CC650000}"/>
    <cellStyle name="Input 4 5 20 2 2" xfId="31267" xr:uid="{00000000-0005-0000-0000-0000CD650000}"/>
    <cellStyle name="Input 4 5 20 2 3" xfId="31268" xr:uid="{00000000-0005-0000-0000-0000CE650000}"/>
    <cellStyle name="Input 4 5 20 2 4" xfId="31269" xr:uid="{00000000-0005-0000-0000-0000CF650000}"/>
    <cellStyle name="Input 4 5 20 2 5" xfId="31270" xr:uid="{00000000-0005-0000-0000-0000D0650000}"/>
    <cellStyle name="Input 4 5 20 2 6" xfId="31271" xr:uid="{00000000-0005-0000-0000-0000D1650000}"/>
    <cellStyle name="Input 4 5 20 3" xfId="31272" xr:uid="{00000000-0005-0000-0000-0000D2650000}"/>
    <cellStyle name="Input 4 5 20 4" xfId="31273" xr:uid="{00000000-0005-0000-0000-0000D3650000}"/>
    <cellStyle name="Input 4 5 20 5" xfId="31274" xr:uid="{00000000-0005-0000-0000-0000D4650000}"/>
    <cellStyle name="Input 4 5 20 6" xfId="31275" xr:uid="{00000000-0005-0000-0000-0000D5650000}"/>
    <cellStyle name="Input 4 5 20 7" xfId="31276" xr:uid="{00000000-0005-0000-0000-0000D6650000}"/>
    <cellStyle name="Input 4 5 21" xfId="1989" xr:uid="{00000000-0005-0000-0000-0000D7650000}"/>
    <cellStyle name="Input 4 5 21 2" xfId="11634" xr:uid="{00000000-0005-0000-0000-0000D8650000}"/>
    <cellStyle name="Input 4 5 21 2 2" xfId="31277" xr:uid="{00000000-0005-0000-0000-0000D9650000}"/>
    <cellStyle name="Input 4 5 21 2 3" xfId="31278" xr:uid="{00000000-0005-0000-0000-0000DA650000}"/>
    <cellStyle name="Input 4 5 21 2 4" xfId="31279" xr:uid="{00000000-0005-0000-0000-0000DB650000}"/>
    <cellStyle name="Input 4 5 21 2 5" xfId="31280" xr:uid="{00000000-0005-0000-0000-0000DC650000}"/>
    <cellStyle name="Input 4 5 21 2 6" xfId="31281" xr:uid="{00000000-0005-0000-0000-0000DD650000}"/>
    <cellStyle name="Input 4 5 21 3" xfId="31282" xr:uid="{00000000-0005-0000-0000-0000DE650000}"/>
    <cellStyle name="Input 4 5 21 4" xfId="31283" xr:uid="{00000000-0005-0000-0000-0000DF650000}"/>
    <cellStyle name="Input 4 5 21 5" xfId="31284" xr:uid="{00000000-0005-0000-0000-0000E0650000}"/>
    <cellStyle name="Input 4 5 21 6" xfId="31285" xr:uid="{00000000-0005-0000-0000-0000E1650000}"/>
    <cellStyle name="Input 4 5 21 7" xfId="31286" xr:uid="{00000000-0005-0000-0000-0000E2650000}"/>
    <cellStyle name="Input 4 5 22" xfId="1990" xr:uid="{00000000-0005-0000-0000-0000E3650000}"/>
    <cellStyle name="Input 4 5 22 2" xfId="11717" xr:uid="{00000000-0005-0000-0000-0000E4650000}"/>
    <cellStyle name="Input 4 5 22 2 2" xfId="31287" xr:uid="{00000000-0005-0000-0000-0000E5650000}"/>
    <cellStyle name="Input 4 5 22 2 3" xfId="31288" xr:uid="{00000000-0005-0000-0000-0000E6650000}"/>
    <cellStyle name="Input 4 5 22 2 4" xfId="31289" xr:uid="{00000000-0005-0000-0000-0000E7650000}"/>
    <cellStyle name="Input 4 5 22 2 5" xfId="31290" xr:uid="{00000000-0005-0000-0000-0000E8650000}"/>
    <cellStyle name="Input 4 5 22 2 6" xfId="31291" xr:uid="{00000000-0005-0000-0000-0000E9650000}"/>
    <cellStyle name="Input 4 5 22 3" xfId="31292" xr:uid="{00000000-0005-0000-0000-0000EA650000}"/>
    <cellStyle name="Input 4 5 22 4" xfId="31293" xr:uid="{00000000-0005-0000-0000-0000EB650000}"/>
    <cellStyle name="Input 4 5 22 5" xfId="31294" xr:uid="{00000000-0005-0000-0000-0000EC650000}"/>
    <cellStyle name="Input 4 5 22 6" xfId="31295" xr:uid="{00000000-0005-0000-0000-0000ED650000}"/>
    <cellStyle name="Input 4 5 22 7" xfId="31296" xr:uid="{00000000-0005-0000-0000-0000EE650000}"/>
    <cellStyle name="Input 4 5 23" xfId="1991" xr:uid="{00000000-0005-0000-0000-0000EF650000}"/>
    <cellStyle name="Input 4 5 23 2" xfId="11799" xr:uid="{00000000-0005-0000-0000-0000F0650000}"/>
    <cellStyle name="Input 4 5 23 2 2" xfId="31297" xr:uid="{00000000-0005-0000-0000-0000F1650000}"/>
    <cellStyle name="Input 4 5 23 2 3" xfId="31298" xr:uid="{00000000-0005-0000-0000-0000F2650000}"/>
    <cellStyle name="Input 4 5 23 2 4" xfId="31299" xr:uid="{00000000-0005-0000-0000-0000F3650000}"/>
    <cellStyle name="Input 4 5 23 2 5" xfId="31300" xr:uid="{00000000-0005-0000-0000-0000F4650000}"/>
    <cellStyle name="Input 4 5 23 2 6" xfId="31301" xr:uid="{00000000-0005-0000-0000-0000F5650000}"/>
    <cellStyle name="Input 4 5 23 3" xfId="31302" xr:uid="{00000000-0005-0000-0000-0000F6650000}"/>
    <cellStyle name="Input 4 5 23 4" xfId="31303" xr:uid="{00000000-0005-0000-0000-0000F7650000}"/>
    <cellStyle name="Input 4 5 23 5" xfId="31304" xr:uid="{00000000-0005-0000-0000-0000F8650000}"/>
    <cellStyle name="Input 4 5 23 6" xfId="31305" xr:uid="{00000000-0005-0000-0000-0000F9650000}"/>
    <cellStyle name="Input 4 5 23 7" xfId="31306" xr:uid="{00000000-0005-0000-0000-0000FA650000}"/>
    <cellStyle name="Input 4 5 24" xfId="1992" xr:uid="{00000000-0005-0000-0000-0000FB650000}"/>
    <cellStyle name="Input 4 5 24 2" xfId="11883" xr:uid="{00000000-0005-0000-0000-0000FC650000}"/>
    <cellStyle name="Input 4 5 24 2 2" xfId="31307" xr:uid="{00000000-0005-0000-0000-0000FD650000}"/>
    <cellStyle name="Input 4 5 24 2 3" xfId="31308" xr:uid="{00000000-0005-0000-0000-0000FE650000}"/>
    <cellStyle name="Input 4 5 24 2 4" xfId="31309" xr:uid="{00000000-0005-0000-0000-0000FF650000}"/>
    <cellStyle name="Input 4 5 24 2 5" xfId="31310" xr:uid="{00000000-0005-0000-0000-000000660000}"/>
    <cellStyle name="Input 4 5 24 2 6" xfId="31311" xr:uid="{00000000-0005-0000-0000-000001660000}"/>
    <cellStyle name="Input 4 5 24 3" xfId="31312" xr:uid="{00000000-0005-0000-0000-000002660000}"/>
    <cellStyle name="Input 4 5 24 4" xfId="31313" xr:uid="{00000000-0005-0000-0000-000003660000}"/>
    <cellStyle name="Input 4 5 24 5" xfId="31314" xr:uid="{00000000-0005-0000-0000-000004660000}"/>
    <cellStyle name="Input 4 5 24 6" xfId="31315" xr:uid="{00000000-0005-0000-0000-000005660000}"/>
    <cellStyle name="Input 4 5 24 7" xfId="31316" xr:uid="{00000000-0005-0000-0000-000006660000}"/>
    <cellStyle name="Input 4 5 25" xfId="1993" xr:uid="{00000000-0005-0000-0000-000007660000}"/>
    <cellStyle name="Input 4 5 25 2" xfId="11967" xr:uid="{00000000-0005-0000-0000-000008660000}"/>
    <cellStyle name="Input 4 5 25 2 2" xfId="31317" xr:uid="{00000000-0005-0000-0000-000009660000}"/>
    <cellStyle name="Input 4 5 25 2 3" xfId="31318" xr:uid="{00000000-0005-0000-0000-00000A660000}"/>
    <cellStyle name="Input 4 5 25 2 4" xfId="31319" xr:uid="{00000000-0005-0000-0000-00000B660000}"/>
    <cellStyle name="Input 4 5 25 2 5" xfId="31320" xr:uid="{00000000-0005-0000-0000-00000C660000}"/>
    <cellStyle name="Input 4 5 25 2 6" xfId="31321" xr:uid="{00000000-0005-0000-0000-00000D660000}"/>
    <cellStyle name="Input 4 5 25 3" xfId="31322" xr:uid="{00000000-0005-0000-0000-00000E660000}"/>
    <cellStyle name="Input 4 5 25 4" xfId="31323" xr:uid="{00000000-0005-0000-0000-00000F660000}"/>
    <cellStyle name="Input 4 5 25 5" xfId="31324" xr:uid="{00000000-0005-0000-0000-000010660000}"/>
    <cellStyle name="Input 4 5 25 6" xfId="31325" xr:uid="{00000000-0005-0000-0000-000011660000}"/>
    <cellStyle name="Input 4 5 25 7" xfId="31326" xr:uid="{00000000-0005-0000-0000-000012660000}"/>
    <cellStyle name="Input 4 5 26" xfId="1994" xr:uid="{00000000-0005-0000-0000-000013660000}"/>
    <cellStyle name="Input 4 5 26 2" xfId="12050" xr:uid="{00000000-0005-0000-0000-000014660000}"/>
    <cellStyle name="Input 4 5 26 2 2" xfId="31327" xr:uid="{00000000-0005-0000-0000-000015660000}"/>
    <cellStyle name="Input 4 5 26 2 3" xfId="31328" xr:uid="{00000000-0005-0000-0000-000016660000}"/>
    <cellStyle name="Input 4 5 26 2 4" xfId="31329" xr:uid="{00000000-0005-0000-0000-000017660000}"/>
    <cellStyle name="Input 4 5 26 2 5" xfId="31330" xr:uid="{00000000-0005-0000-0000-000018660000}"/>
    <cellStyle name="Input 4 5 26 2 6" xfId="31331" xr:uid="{00000000-0005-0000-0000-000019660000}"/>
    <cellStyle name="Input 4 5 26 3" xfId="31332" xr:uid="{00000000-0005-0000-0000-00001A660000}"/>
    <cellStyle name="Input 4 5 26 4" xfId="31333" xr:uid="{00000000-0005-0000-0000-00001B660000}"/>
    <cellStyle name="Input 4 5 26 5" xfId="31334" xr:uid="{00000000-0005-0000-0000-00001C660000}"/>
    <cellStyle name="Input 4 5 26 6" xfId="31335" xr:uid="{00000000-0005-0000-0000-00001D660000}"/>
    <cellStyle name="Input 4 5 26 7" xfId="31336" xr:uid="{00000000-0005-0000-0000-00001E660000}"/>
    <cellStyle name="Input 4 5 27" xfId="1995" xr:uid="{00000000-0005-0000-0000-00001F660000}"/>
    <cellStyle name="Input 4 5 27 2" xfId="12133" xr:uid="{00000000-0005-0000-0000-000020660000}"/>
    <cellStyle name="Input 4 5 27 2 2" xfId="31337" xr:uid="{00000000-0005-0000-0000-000021660000}"/>
    <cellStyle name="Input 4 5 27 2 3" xfId="31338" xr:uid="{00000000-0005-0000-0000-000022660000}"/>
    <cellStyle name="Input 4 5 27 2 4" xfId="31339" xr:uid="{00000000-0005-0000-0000-000023660000}"/>
    <cellStyle name="Input 4 5 27 2 5" xfId="31340" xr:uid="{00000000-0005-0000-0000-000024660000}"/>
    <cellStyle name="Input 4 5 27 2 6" xfId="31341" xr:uid="{00000000-0005-0000-0000-000025660000}"/>
    <cellStyle name="Input 4 5 27 3" xfId="31342" xr:uid="{00000000-0005-0000-0000-000026660000}"/>
    <cellStyle name="Input 4 5 27 4" xfId="31343" xr:uid="{00000000-0005-0000-0000-000027660000}"/>
    <cellStyle name="Input 4 5 27 5" xfId="31344" xr:uid="{00000000-0005-0000-0000-000028660000}"/>
    <cellStyle name="Input 4 5 27 6" xfId="31345" xr:uid="{00000000-0005-0000-0000-000029660000}"/>
    <cellStyle name="Input 4 5 27 7" xfId="31346" xr:uid="{00000000-0005-0000-0000-00002A660000}"/>
    <cellStyle name="Input 4 5 28" xfId="1996" xr:uid="{00000000-0005-0000-0000-00002B660000}"/>
    <cellStyle name="Input 4 5 28 2" xfId="12212" xr:uid="{00000000-0005-0000-0000-00002C660000}"/>
    <cellStyle name="Input 4 5 28 2 2" xfId="31347" xr:uid="{00000000-0005-0000-0000-00002D660000}"/>
    <cellStyle name="Input 4 5 28 2 3" xfId="31348" xr:uid="{00000000-0005-0000-0000-00002E660000}"/>
    <cellStyle name="Input 4 5 28 2 4" xfId="31349" xr:uid="{00000000-0005-0000-0000-00002F660000}"/>
    <cellStyle name="Input 4 5 28 2 5" xfId="31350" xr:uid="{00000000-0005-0000-0000-000030660000}"/>
    <cellStyle name="Input 4 5 28 2 6" xfId="31351" xr:uid="{00000000-0005-0000-0000-000031660000}"/>
    <cellStyle name="Input 4 5 28 3" xfId="31352" xr:uid="{00000000-0005-0000-0000-000032660000}"/>
    <cellStyle name="Input 4 5 28 4" xfId="31353" xr:uid="{00000000-0005-0000-0000-000033660000}"/>
    <cellStyle name="Input 4 5 28 5" xfId="31354" xr:uid="{00000000-0005-0000-0000-000034660000}"/>
    <cellStyle name="Input 4 5 28 6" xfId="31355" xr:uid="{00000000-0005-0000-0000-000035660000}"/>
    <cellStyle name="Input 4 5 28 7" xfId="31356" xr:uid="{00000000-0005-0000-0000-000036660000}"/>
    <cellStyle name="Input 4 5 29" xfId="1997" xr:uid="{00000000-0005-0000-0000-000037660000}"/>
    <cellStyle name="Input 4 5 29 2" xfId="12291" xr:uid="{00000000-0005-0000-0000-000038660000}"/>
    <cellStyle name="Input 4 5 29 2 2" xfId="31357" xr:uid="{00000000-0005-0000-0000-000039660000}"/>
    <cellStyle name="Input 4 5 29 2 3" xfId="31358" xr:uid="{00000000-0005-0000-0000-00003A660000}"/>
    <cellStyle name="Input 4 5 29 2 4" xfId="31359" xr:uid="{00000000-0005-0000-0000-00003B660000}"/>
    <cellStyle name="Input 4 5 29 2 5" xfId="31360" xr:uid="{00000000-0005-0000-0000-00003C660000}"/>
    <cellStyle name="Input 4 5 29 2 6" xfId="31361" xr:uid="{00000000-0005-0000-0000-00003D660000}"/>
    <cellStyle name="Input 4 5 29 3" xfId="31362" xr:uid="{00000000-0005-0000-0000-00003E660000}"/>
    <cellStyle name="Input 4 5 29 4" xfId="31363" xr:uid="{00000000-0005-0000-0000-00003F660000}"/>
    <cellStyle name="Input 4 5 29 5" xfId="31364" xr:uid="{00000000-0005-0000-0000-000040660000}"/>
    <cellStyle name="Input 4 5 29 6" xfId="31365" xr:uid="{00000000-0005-0000-0000-000041660000}"/>
    <cellStyle name="Input 4 5 29 7" xfId="31366" xr:uid="{00000000-0005-0000-0000-000042660000}"/>
    <cellStyle name="Input 4 5 3" xfId="1998" xr:uid="{00000000-0005-0000-0000-000043660000}"/>
    <cellStyle name="Input 4 5 3 2" xfId="10057" xr:uid="{00000000-0005-0000-0000-000044660000}"/>
    <cellStyle name="Input 4 5 3 2 2" xfId="31367" xr:uid="{00000000-0005-0000-0000-000045660000}"/>
    <cellStyle name="Input 4 5 3 2 3" xfId="31368" xr:uid="{00000000-0005-0000-0000-000046660000}"/>
    <cellStyle name="Input 4 5 3 2 4" xfId="31369" xr:uid="{00000000-0005-0000-0000-000047660000}"/>
    <cellStyle name="Input 4 5 3 2 5" xfId="31370" xr:uid="{00000000-0005-0000-0000-000048660000}"/>
    <cellStyle name="Input 4 5 3 2 6" xfId="31371" xr:uid="{00000000-0005-0000-0000-000049660000}"/>
    <cellStyle name="Input 4 5 3 3" xfId="31372" xr:uid="{00000000-0005-0000-0000-00004A660000}"/>
    <cellStyle name="Input 4 5 3 4" xfId="31373" xr:uid="{00000000-0005-0000-0000-00004B660000}"/>
    <cellStyle name="Input 4 5 3 5" xfId="31374" xr:uid="{00000000-0005-0000-0000-00004C660000}"/>
    <cellStyle name="Input 4 5 3 6" xfId="31375" xr:uid="{00000000-0005-0000-0000-00004D660000}"/>
    <cellStyle name="Input 4 5 3 7" xfId="31376" xr:uid="{00000000-0005-0000-0000-00004E660000}"/>
    <cellStyle name="Input 4 5 30" xfId="1999" xr:uid="{00000000-0005-0000-0000-00004F660000}"/>
    <cellStyle name="Input 4 5 30 2" xfId="12370" xr:uid="{00000000-0005-0000-0000-000050660000}"/>
    <cellStyle name="Input 4 5 30 2 2" xfId="31377" xr:uid="{00000000-0005-0000-0000-000051660000}"/>
    <cellStyle name="Input 4 5 30 2 3" xfId="31378" xr:uid="{00000000-0005-0000-0000-000052660000}"/>
    <cellStyle name="Input 4 5 30 2 4" xfId="31379" xr:uid="{00000000-0005-0000-0000-000053660000}"/>
    <cellStyle name="Input 4 5 30 2 5" xfId="31380" xr:uid="{00000000-0005-0000-0000-000054660000}"/>
    <cellStyle name="Input 4 5 30 2 6" xfId="31381" xr:uid="{00000000-0005-0000-0000-000055660000}"/>
    <cellStyle name="Input 4 5 30 3" xfId="31382" xr:uid="{00000000-0005-0000-0000-000056660000}"/>
    <cellStyle name="Input 4 5 30 4" xfId="31383" xr:uid="{00000000-0005-0000-0000-000057660000}"/>
    <cellStyle name="Input 4 5 30 5" xfId="31384" xr:uid="{00000000-0005-0000-0000-000058660000}"/>
    <cellStyle name="Input 4 5 30 6" xfId="31385" xr:uid="{00000000-0005-0000-0000-000059660000}"/>
    <cellStyle name="Input 4 5 30 7" xfId="31386" xr:uid="{00000000-0005-0000-0000-00005A660000}"/>
    <cellStyle name="Input 4 5 31" xfId="2000" xr:uid="{00000000-0005-0000-0000-00005B660000}"/>
    <cellStyle name="Input 4 5 31 2" xfId="12449" xr:uid="{00000000-0005-0000-0000-00005C660000}"/>
    <cellStyle name="Input 4 5 31 2 2" xfId="31387" xr:uid="{00000000-0005-0000-0000-00005D660000}"/>
    <cellStyle name="Input 4 5 31 2 3" xfId="31388" xr:uid="{00000000-0005-0000-0000-00005E660000}"/>
    <cellStyle name="Input 4 5 31 2 4" xfId="31389" xr:uid="{00000000-0005-0000-0000-00005F660000}"/>
    <cellStyle name="Input 4 5 31 2 5" xfId="31390" xr:uid="{00000000-0005-0000-0000-000060660000}"/>
    <cellStyle name="Input 4 5 31 2 6" xfId="31391" xr:uid="{00000000-0005-0000-0000-000061660000}"/>
    <cellStyle name="Input 4 5 31 3" xfId="31392" xr:uid="{00000000-0005-0000-0000-000062660000}"/>
    <cellStyle name="Input 4 5 31 4" xfId="31393" xr:uid="{00000000-0005-0000-0000-000063660000}"/>
    <cellStyle name="Input 4 5 31 5" xfId="31394" xr:uid="{00000000-0005-0000-0000-000064660000}"/>
    <cellStyle name="Input 4 5 31 6" xfId="31395" xr:uid="{00000000-0005-0000-0000-000065660000}"/>
    <cellStyle name="Input 4 5 31 7" xfId="31396" xr:uid="{00000000-0005-0000-0000-000066660000}"/>
    <cellStyle name="Input 4 5 32" xfId="2001" xr:uid="{00000000-0005-0000-0000-000067660000}"/>
    <cellStyle name="Input 4 5 32 2" xfId="12528" xr:uid="{00000000-0005-0000-0000-000068660000}"/>
    <cellStyle name="Input 4 5 32 2 2" xfId="31397" xr:uid="{00000000-0005-0000-0000-000069660000}"/>
    <cellStyle name="Input 4 5 32 2 3" xfId="31398" xr:uid="{00000000-0005-0000-0000-00006A660000}"/>
    <cellStyle name="Input 4 5 32 2 4" xfId="31399" xr:uid="{00000000-0005-0000-0000-00006B660000}"/>
    <cellStyle name="Input 4 5 32 2 5" xfId="31400" xr:uid="{00000000-0005-0000-0000-00006C660000}"/>
    <cellStyle name="Input 4 5 32 2 6" xfId="31401" xr:uid="{00000000-0005-0000-0000-00006D660000}"/>
    <cellStyle name="Input 4 5 32 3" xfId="31402" xr:uid="{00000000-0005-0000-0000-00006E660000}"/>
    <cellStyle name="Input 4 5 32 4" xfId="31403" xr:uid="{00000000-0005-0000-0000-00006F660000}"/>
    <cellStyle name="Input 4 5 32 5" xfId="31404" xr:uid="{00000000-0005-0000-0000-000070660000}"/>
    <cellStyle name="Input 4 5 32 6" xfId="31405" xr:uid="{00000000-0005-0000-0000-000071660000}"/>
    <cellStyle name="Input 4 5 32 7" xfId="31406" xr:uid="{00000000-0005-0000-0000-000072660000}"/>
    <cellStyle name="Input 4 5 33" xfId="2002" xr:uid="{00000000-0005-0000-0000-000073660000}"/>
    <cellStyle name="Input 4 5 33 2" xfId="12607" xr:uid="{00000000-0005-0000-0000-000074660000}"/>
    <cellStyle name="Input 4 5 33 2 2" xfId="31407" xr:uid="{00000000-0005-0000-0000-000075660000}"/>
    <cellStyle name="Input 4 5 33 2 3" xfId="31408" xr:uid="{00000000-0005-0000-0000-000076660000}"/>
    <cellStyle name="Input 4 5 33 2 4" xfId="31409" xr:uid="{00000000-0005-0000-0000-000077660000}"/>
    <cellStyle name="Input 4 5 33 2 5" xfId="31410" xr:uid="{00000000-0005-0000-0000-000078660000}"/>
    <cellStyle name="Input 4 5 33 2 6" xfId="31411" xr:uid="{00000000-0005-0000-0000-000079660000}"/>
    <cellStyle name="Input 4 5 33 3" xfId="31412" xr:uid="{00000000-0005-0000-0000-00007A660000}"/>
    <cellStyle name="Input 4 5 33 4" xfId="31413" xr:uid="{00000000-0005-0000-0000-00007B660000}"/>
    <cellStyle name="Input 4 5 33 5" xfId="31414" xr:uid="{00000000-0005-0000-0000-00007C660000}"/>
    <cellStyle name="Input 4 5 33 6" xfId="31415" xr:uid="{00000000-0005-0000-0000-00007D660000}"/>
    <cellStyle name="Input 4 5 33 7" xfId="31416" xr:uid="{00000000-0005-0000-0000-00007E660000}"/>
    <cellStyle name="Input 4 5 34" xfId="2003" xr:uid="{00000000-0005-0000-0000-00007F660000}"/>
    <cellStyle name="Input 4 5 34 2" xfId="12691" xr:uid="{00000000-0005-0000-0000-000080660000}"/>
    <cellStyle name="Input 4 5 34 2 2" xfId="31417" xr:uid="{00000000-0005-0000-0000-000081660000}"/>
    <cellStyle name="Input 4 5 34 2 3" xfId="31418" xr:uid="{00000000-0005-0000-0000-000082660000}"/>
    <cellStyle name="Input 4 5 34 2 4" xfId="31419" xr:uid="{00000000-0005-0000-0000-000083660000}"/>
    <cellStyle name="Input 4 5 34 2 5" xfId="31420" xr:uid="{00000000-0005-0000-0000-000084660000}"/>
    <cellStyle name="Input 4 5 34 2 6" xfId="31421" xr:uid="{00000000-0005-0000-0000-000085660000}"/>
    <cellStyle name="Input 4 5 34 3" xfId="31422" xr:uid="{00000000-0005-0000-0000-000086660000}"/>
    <cellStyle name="Input 4 5 34 4" xfId="31423" xr:uid="{00000000-0005-0000-0000-000087660000}"/>
    <cellStyle name="Input 4 5 34 5" xfId="31424" xr:uid="{00000000-0005-0000-0000-000088660000}"/>
    <cellStyle name="Input 4 5 34 6" xfId="31425" xr:uid="{00000000-0005-0000-0000-000089660000}"/>
    <cellStyle name="Input 4 5 35" xfId="9755" xr:uid="{00000000-0005-0000-0000-00008A660000}"/>
    <cellStyle name="Input 4 5 35 2" xfId="31426" xr:uid="{00000000-0005-0000-0000-00008B660000}"/>
    <cellStyle name="Input 4 5 35 3" xfId="31427" xr:uid="{00000000-0005-0000-0000-00008C660000}"/>
    <cellStyle name="Input 4 5 35 4" xfId="31428" xr:uid="{00000000-0005-0000-0000-00008D660000}"/>
    <cellStyle name="Input 4 5 35 5" xfId="31429" xr:uid="{00000000-0005-0000-0000-00008E660000}"/>
    <cellStyle name="Input 4 5 35 6" xfId="31430" xr:uid="{00000000-0005-0000-0000-00008F660000}"/>
    <cellStyle name="Input 4 5 36" xfId="31431" xr:uid="{00000000-0005-0000-0000-000090660000}"/>
    <cellStyle name="Input 4 5 37" xfId="31432" xr:uid="{00000000-0005-0000-0000-000091660000}"/>
    <cellStyle name="Input 4 5 38" xfId="31433" xr:uid="{00000000-0005-0000-0000-000092660000}"/>
    <cellStyle name="Input 4 5 39" xfId="31434" xr:uid="{00000000-0005-0000-0000-000093660000}"/>
    <cellStyle name="Input 4 5 4" xfId="2004" xr:uid="{00000000-0005-0000-0000-000094660000}"/>
    <cellStyle name="Input 4 5 4 2" xfId="10148" xr:uid="{00000000-0005-0000-0000-000095660000}"/>
    <cellStyle name="Input 4 5 4 2 2" xfId="31435" xr:uid="{00000000-0005-0000-0000-000096660000}"/>
    <cellStyle name="Input 4 5 4 2 3" xfId="31436" xr:uid="{00000000-0005-0000-0000-000097660000}"/>
    <cellStyle name="Input 4 5 4 2 4" xfId="31437" xr:uid="{00000000-0005-0000-0000-000098660000}"/>
    <cellStyle name="Input 4 5 4 2 5" xfId="31438" xr:uid="{00000000-0005-0000-0000-000099660000}"/>
    <cellStyle name="Input 4 5 4 2 6" xfId="31439" xr:uid="{00000000-0005-0000-0000-00009A660000}"/>
    <cellStyle name="Input 4 5 4 3" xfId="31440" xr:uid="{00000000-0005-0000-0000-00009B660000}"/>
    <cellStyle name="Input 4 5 4 4" xfId="31441" xr:uid="{00000000-0005-0000-0000-00009C660000}"/>
    <cellStyle name="Input 4 5 4 5" xfId="31442" xr:uid="{00000000-0005-0000-0000-00009D660000}"/>
    <cellStyle name="Input 4 5 4 6" xfId="31443" xr:uid="{00000000-0005-0000-0000-00009E660000}"/>
    <cellStyle name="Input 4 5 4 7" xfId="31444" xr:uid="{00000000-0005-0000-0000-00009F660000}"/>
    <cellStyle name="Input 4 5 5" xfId="2005" xr:uid="{00000000-0005-0000-0000-0000A0660000}"/>
    <cellStyle name="Input 4 5 5 2" xfId="10236" xr:uid="{00000000-0005-0000-0000-0000A1660000}"/>
    <cellStyle name="Input 4 5 5 2 2" xfId="31445" xr:uid="{00000000-0005-0000-0000-0000A2660000}"/>
    <cellStyle name="Input 4 5 5 2 3" xfId="31446" xr:uid="{00000000-0005-0000-0000-0000A3660000}"/>
    <cellStyle name="Input 4 5 5 2 4" xfId="31447" xr:uid="{00000000-0005-0000-0000-0000A4660000}"/>
    <cellStyle name="Input 4 5 5 2 5" xfId="31448" xr:uid="{00000000-0005-0000-0000-0000A5660000}"/>
    <cellStyle name="Input 4 5 5 2 6" xfId="31449" xr:uid="{00000000-0005-0000-0000-0000A6660000}"/>
    <cellStyle name="Input 4 5 5 3" xfId="31450" xr:uid="{00000000-0005-0000-0000-0000A7660000}"/>
    <cellStyle name="Input 4 5 5 4" xfId="31451" xr:uid="{00000000-0005-0000-0000-0000A8660000}"/>
    <cellStyle name="Input 4 5 5 5" xfId="31452" xr:uid="{00000000-0005-0000-0000-0000A9660000}"/>
    <cellStyle name="Input 4 5 5 6" xfId="31453" xr:uid="{00000000-0005-0000-0000-0000AA660000}"/>
    <cellStyle name="Input 4 5 5 7" xfId="31454" xr:uid="{00000000-0005-0000-0000-0000AB660000}"/>
    <cellStyle name="Input 4 5 6" xfId="2006" xr:uid="{00000000-0005-0000-0000-0000AC660000}"/>
    <cellStyle name="Input 4 5 6 2" xfId="10321" xr:uid="{00000000-0005-0000-0000-0000AD660000}"/>
    <cellStyle name="Input 4 5 6 2 2" xfId="31455" xr:uid="{00000000-0005-0000-0000-0000AE660000}"/>
    <cellStyle name="Input 4 5 6 2 3" xfId="31456" xr:uid="{00000000-0005-0000-0000-0000AF660000}"/>
    <cellStyle name="Input 4 5 6 2 4" xfId="31457" xr:uid="{00000000-0005-0000-0000-0000B0660000}"/>
    <cellStyle name="Input 4 5 6 2 5" xfId="31458" xr:uid="{00000000-0005-0000-0000-0000B1660000}"/>
    <cellStyle name="Input 4 5 6 2 6" xfId="31459" xr:uid="{00000000-0005-0000-0000-0000B2660000}"/>
    <cellStyle name="Input 4 5 6 3" xfId="31460" xr:uid="{00000000-0005-0000-0000-0000B3660000}"/>
    <cellStyle name="Input 4 5 6 4" xfId="31461" xr:uid="{00000000-0005-0000-0000-0000B4660000}"/>
    <cellStyle name="Input 4 5 6 5" xfId="31462" xr:uid="{00000000-0005-0000-0000-0000B5660000}"/>
    <cellStyle name="Input 4 5 6 6" xfId="31463" xr:uid="{00000000-0005-0000-0000-0000B6660000}"/>
    <cellStyle name="Input 4 5 6 7" xfId="31464" xr:uid="{00000000-0005-0000-0000-0000B7660000}"/>
    <cellStyle name="Input 4 5 7" xfId="2007" xr:uid="{00000000-0005-0000-0000-0000B8660000}"/>
    <cellStyle name="Input 4 5 7 2" xfId="10408" xr:uid="{00000000-0005-0000-0000-0000B9660000}"/>
    <cellStyle name="Input 4 5 7 2 2" xfId="31465" xr:uid="{00000000-0005-0000-0000-0000BA660000}"/>
    <cellStyle name="Input 4 5 7 2 3" xfId="31466" xr:uid="{00000000-0005-0000-0000-0000BB660000}"/>
    <cellStyle name="Input 4 5 7 2 4" xfId="31467" xr:uid="{00000000-0005-0000-0000-0000BC660000}"/>
    <cellStyle name="Input 4 5 7 2 5" xfId="31468" xr:uid="{00000000-0005-0000-0000-0000BD660000}"/>
    <cellStyle name="Input 4 5 7 2 6" xfId="31469" xr:uid="{00000000-0005-0000-0000-0000BE660000}"/>
    <cellStyle name="Input 4 5 7 3" xfId="31470" xr:uid="{00000000-0005-0000-0000-0000BF660000}"/>
    <cellStyle name="Input 4 5 7 4" xfId="31471" xr:uid="{00000000-0005-0000-0000-0000C0660000}"/>
    <cellStyle name="Input 4 5 7 5" xfId="31472" xr:uid="{00000000-0005-0000-0000-0000C1660000}"/>
    <cellStyle name="Input 4 5 7 6" xfId="31473" xr:uid="{00000000-0005-0000-0000-0000C2660000}"/>
    <cellStyle name="Input 4 5 7 7" xfId="31474" xr:uid="{00000000-0005-0000-0000-0000C3660000}"/>
    <cellStyle name="Input 4 5 8" xfId="2008" xr:uid="{00000000-0005-0000-0000-0000C4660000}"/>
    <cellStyle name="Input 4 5 8 2" xfId="10497" xr:uid="{00000000-0005-0000-0000-0000C5660000}"/>
    <cellStyle name="Input 4 5 8 2 2" xfId="31475" xr:uid="{00000000-0005-0000-0000-0000C6660000}"/>
    <cellStyle name="Input 4 5 8 2 3" xfId="31476" xr:uid="{00000000-0005-0000-0000-0000C7660000}"/>
    <cellStyle name="Input 4 5 8 2 4" xfId="31477" xr:uid="{00000000-0005-0000-0000-0000C8660000}"/>
    <cellStyle name="Input 4 5 8 2 5" xfId="31478" xr:uid="{00000000-0005-0000-0000-0000C9660000}"/>
    <cellStyle name="Input 4 5 8 2 6" xfId="31479" xr:uid="{00000000-0005-0000-0000-0000CA660000}"/>
    <cellStyle name="Input 4 5 8 3" xfId="31480" xr:uid="{00000000-0005-0000-0000-0000CB660000}"/>
    <cellStyle name="Input 4 5 8 4" xfId="31481" xr:uid="{00000000-0005-0000-0000-0000CC660000}"/>
    <cellStyle name="Input 4 5 8 5" xfId="31482" xr:uid="{00000000-0005-0000-0000-0000CD660000}"/>
    <cellStyle name="Input 4 5 8 6" xfId="31483" xr:uid="{00000000-0005-0000-0000-0000CE660000}"/>
    <cellStyle name="Input 4 5 8 7" xfId="31484" xr:uid="{00000000-0005-0000-0000-0000CF660000}"/>
    <cellStyle name="Input 4 5 9" xfId="2009" xr:uid="{00000000-0005-0000-0000-0000D0660000}"/>
    <cellStyle name="Input 4 5 9 2" xfId="10579" xr:uid="{00000000-0005-0000-0000-0000D1660000}"/>
    <cellStyle name="Input 4 5 9 2 2" xfId="31485" xr:uid="{00000000-0005-0000-0000-0000D2660000}"/>
    <cellStyle name="Input 4 5 9 2 3" xfId="31486" xr:uid="{00000000-0005-0000-0000-0000D3660000}"/>
    <cellStyle name="Input 4 5 9 2 4" xfId="31487" xr:uid="{00000000-0005-0000-0000-0000D4660000}"/>
    <cellStyle name="Input 4 5 9 2 5" xfId="31488" xr:uid="{00000000-0005-0000-0000-0000D5660000}"/>
    <cellStyle name="Input 4 5 9 2 6" xfId="31489" xr:uid="{00000000-0005-0000-0000-0000D6660000}"/>
    <cellStyle name="Input 4 5 9 3" xfId="31490" xr:uid="{00000000-0005-0000-0000-0000D7660000}"/>
    <cellStyle name="Input 4 5 9 4" xfId="31491" xr:uid="{00000000-0005-0000-0000-0000D8660000}"/>
    <cellStyle name="Input 4 5 9 5" xfId="31492" xr:uid="{00000000-0005-0000-0000-0000D9660000}"/>
    <cellStyle name="Input 4 5 9 6" xfId="31493" xr:uid="{00000000-0005-0000-0000-0000DA660000}"/>
    <cellStyle name="Input 4 5 9 7" xfId="31494" xr:uid="{00000000-0005-0000-0000-0000DB660000}"/>
    <cellStyle name="Input 4 6" xfId="2010" xr:uid="{00000000-0005-0000-0000-0000DC660000}"/>
    <cellStyle name="Input 4 6 2" xfId="9938" xr:uid="{00000000-0005-0000-0000-0000DD660000}"/>
    <cellStyle name="Input 4 6 2 2" xfId="31495" xr:uid="{00000000-0005-0000-0000-0000DE660000}"/>
    <cellStyle name="Input 4 6 2 3" xfId="31496" xr:uid="{00000000-0005-0000-0000-0000DF660000}"/>
    <cellStyle name="Input 4 6 2 4" xfId="31497" xr:uid="{00000000-0005-0000-0000-0000E0660000}"/>
    <cellStyle name="Input 4 6 2 5" xfId="31498" xr:uid="{00000000-0005-0000-0000-0000E1660000}"/>
    <cellStyle name="Input 4 6 2 6" xfId="31499" xr:uid="{00000000-0005-0000-0000-0000E2660000}"/>
    <cellStyle name="Input 4 6 3" xfId="31500" xr:uid="{00000000-0005-0000-0000-0000E3660000}"/>
    <cellStyle name="Input 4 6 4" xfId="31501" xr:uid="{00000000-0005-0000-0000-0000E4660000}"/>
    <cellStyle name="Input 4 6 5" xfId="31502" xr:uid="{00000000-0005-0000-0000-0000E5660000}"/>
    <cellStyle name="Input 4 6 6" xfId="31503" xr:uid="{00000000-0005-0000-0000-0000E6660000}"/>
    <cellStyle name="Input 4 6 7" xfId="31504" xr:uid="{00000000-0005-0000-0000-0000E7660000}"/>
    <cellStyle name="Input 4 7" xfId="2011" xr:uid="{00000000-0005-0000-0000-0000E8660000}"/>
    <cellStyle name="Input 4 7 2" xfId="9863" xr:uid="{00000000-0005-0000-0000-0000E9660000}"/>
    <cellStyle name="Input 4 7 2 2" xfId="31505" xr:uid="{00000000-0005-0000-0000-0000EA660000}"/>
    <cellStyle name="Input 4 7 2 3" xfId="31506" xr:uid="{00000000-0005-0000-0000-0000EB660000}"/>
    <cellStyle name="Input 4 7 2 4" xfId="31507" xr:uid="{00000000-0005-0000-0000-0000EC660000}"/>
    <cellStyle name="Input 4 7 2 5" xfId="31508" xr:uid="{00000000-0005-0000-0000-0000ED660000}"/>
    <cellStyle name="Input 4 7 2 6" xfId="31509" xr:uid="{00000000-0005-0000-0000-0000EE660000}"/>
    <cellStyle name="Input 4 7 3" xfId="31510" xr:uid="{00000000-0005-0000-0000-0000EF660000}"/>
    <cellStyle name="Input 4 7 4" xfId="31511" xr:uid="{00000000-0005-0000-0000-0000F0660000}"/>
    <cellStyle name="Input 4 7 5" xfId="31512" xr:uid="{00000000-0005-0000-0000-0000F1660000}"/>
    <cellStyle name="Input 4 7 6" xfId="31513" xr:uid="{00000000-0005-0000-0000-0000F2660000}"/>
    <cellStyle name="Input 4 7 7" xfId="31514" xr:uid="{00000000-0005-0000-0000-0000F3660000}"/>
    <cellStyle name="Input 4 8" xfId="2012" xr:uid="{00000000-0005-0000-0000-0000F4660000}"/>
    <cellStyle name="Input 4 8 2" xfId="9840" xr:uid="{00000000-0005-0000-0000-0000F5660000}"/>
    <cellStyle name="Input 4 8 2 2" xfId="31515" xr:uid="{00000000-0005-0000-0000-0000F6660000}"/>
    <cellStyle name="Input 4 8 2 3" xfId="31516" xr:uid="{00000000-0005-0000-0000-0000F7660000}"/>
    <cellStyle name="Input 4 8 2 4" xfId="31517" xr:uid="{00000000-0005-0000-0000-0000F8660000}"/>
    <cellStyle name="Input 4 8 2 5" xfId="31518" xr:uid="{00000000-0005-0000-0000-0000F9660000}"/>
    <cellStyle name="Input 4 8 2 6" xfId="31519" xr:uid="{00000000-0005-0000-0000-0000FA660000}"/>
    <cellStyle name="Input 4 8 3" xfId="31520" xr:uid="{00000000-0005-0000-0000-0000FB660000}"/>
    <cellStyle name="Input 4 8 4" xfId="31521" xr:uid="{00000000-0005-0000-0000-0000FC660000}"/>
    <cellStyle name="Input 4 8 5" xfId="31522" xr:uid="{00000000-0005-0000-0000-0000FD660000}"/>
    <cellStyle name="Input 4 8 6" xfId="31523" xr:uid="{00000000-0005-0000-0000-0000FE660000}"/>
    <cellStyle name="Input 4 8 7" xfId="31524" xr:uid="{00000000-0005-0000-0000-0000FF660000}"/>
    <cellStyle name="Input 4 9" xfId="2013" xr:uid="{00000000-0005-0000-0000-000000670000}"/>
    <cellStyle name="Input 4 9 2" xfId="9932" xr:uid="{00000000-0005-0000-0000-000001670000}"/>
    <cellStyle name="Input 4 9 2 2" xfId="31525" xr:uid="{00000000-0005-0000-0000-000002670000}"/>
    <cellStyle name="Input 4 9 2 3" xfId="31526" xr:uid="{00000000-0005-0000-0000-000003670000}"/>
    <cellStyle name="Input 4 9 2 4" xfId="31527" xr:uid="{00000000-0005-0000-0000-000004670000}"/>
    <cellStyle name="Input 4 9 2 5" xfId="31528" xr:uid="{00000000-0005-0000-0000-000005670000}"/>
    <cellStyle name="Input 4 9 2 6" xfId="31529" xr:uid="{00000000-0005-0000-0000-000006670000}"/>
    <cellStyle name="Input 4 9 3" xfId="31530" xr:uid="{00000000-0005-0000-0000-000007670000}"/>
    <cellStyle name="Input 4 9 4" xfId="31531" xr:uid="{00000000-0005-0000-0000-000008670000}"/>
    <cellStyle name="Input 4 9 5" xfId="31532" xr:uid="{00000000-0005-0000-0000-000009670000}"/>
    <cellStyle name="Input 4 9 6" xfId="31533" xr:uid="{00000000-0005-0000-0000-00000A670000}"/>
    <cellStyle name="Input 4 9 7" xfId="31534" xr:uid="{00000000-0005-0000-0000-00000B670000}"/>
    <cellStyle name="Input 40" xfId="44362" xr:uid="{00000000-0005-0000-0000-00000C670000}"/>
    <cellStyle name="Input 41" xfId="44363" xr:uid="{00000000-0005-0000-0000-00000D670000}"/>
    <cellStyle name="Input 42" xfId="44364" xr:uid="{00000000-0005-0000-0000-00000E670000}"/>
    <cellStyle name="Input 43" xfId="44365" xr:uid="{00000000-0005-0000-0000-00000F670000}"/>
    <cellStyle name="Input 44" xfId="44366" xr:uid="{00000000-0005-0000-0000-000010670000}"/>
    <cellStyle name="Input 45" xfId="44367" xr:uid="{00000000-0005-0000-0000-000011670000}"/>
    <cellStyle name="Input 46" xfId="44368" xr:uid="{00000000-0005-0000-0000-000012670000}"/>
    <cellStyle name="Input 47" xfId="44369" xr:uid="{00000000-0005-0000-0000-000013670000}"/>
    <cellStyle name="Input 48" xfId="44370" xr:uid="{00000000-0005-0000-0000-000014670000}"/>
    <cellStyle name="Input 49" xfId="44371" xr:uid="{00000000-0005-0000-0000-000015670000}"/>
    <cellStyle name="Input 5" xfId="31535" xr:uid="{00000000-0005-0000-0000-000016670000}"/>
    <cellStyle name="Input 50" xfId="44372" xr:uid="{00000000-0005-0000-0000-000017670000}"/>
    <cellStyle name="Input 51" xfId="44373" xr:uid="{00000000-0005-0000-0000-000018670000}"/>
    <cellStyle name="Input 52" xfId="44374" xr:uid="{00000000-0005-0000-0000-000019670000}"/>
    <cellStyle name="Input 53" xfId="44375" xr:uid="{00000000-0005-0000-0000-00001A670000}"/>
    <cellStyle name="Input 54" xfId="44376" xr:uid="{00000000-0005-0000-0000-00001B670000}"/>
    <cellStyle name="Input 55" xfId="44377" xr:uid="{00000000-0005-0000-0000-00001C670000}"/>
    <cellStyle name="Input 56" xfId="44378" xr:uid="{00000000-0005-0000-0000-00001D670000}"/>
    <cellStyle name="Input 57" xfId="44379" xr:uid="{00000000-0005-0000-0000-00001E670000}"/>
    <cellStyle name="Input 58" xfId="44380" xr:uid="{00000000-0005-0000-0000-00001F670000}"/>
    <cellStyle name="Input 59" xfId="44381" xr:uid="{00000000-0005-0000-0000-000020670000}"/>
    <cellStyle name="Input 6" xfId="44382" xr:uid="{00000000-0005-0000-0000-000021670000}"/>
    <cellStyle name="Input 60" xfId="44383" xr:uid="{00000000-0005-0000-0000-000022670000}"/>
    <cellStyle name="Input 61" xfId="44384" xr:uid="{00000000-0005-0000-0000-000023670000}"/>
    <cellStyle name="Input 62" xfId="44385" xr:uid="{00000000-0005-0000-0000-000024670000}"/>
    <cellStyle name="Input 63" xfId="44386" xr:uid="{00000000-0005-0000-0000-000025670000}"/>
    <cellStyle name="Input 64" xfId="44387" xr:uid="{00000000-0005-0000-0000-000026670000}"/>
    <cellStyle name="Input 65" xfId="44388" xr:uid="{00000000-0005-0000-0000-000027670000}"/>
    <cellStyle name="Input 66" xfId="44389" xr:uid="{00000000-0005-0000-0000-000028670000}"/>
    <cellStyle name="Input 67" xfId="44390" xr:uid="{00000000-0005-0000-0000-000029670000}"/>
    <cellStyle name="Input 68" xfId="44391" xr:uid="{00000000-0005-0000-0000-00002A670000}"/>
    <cellStyle name="Input 69" xfId="44392" xr:uid="{00000000-0005-0000-0000-00002B670000}"/>
    <cellStyle name="Input 7" xfId="44393" xr:uid="{00000000-0005-0000-0000-00002C670000}"/>
    <cellStyle name="Input 70" xfId="44394" xr:uid="{00000000-0005-0000-0000-00002D670000}"/>
    <cellStyle name="Input 71" xfId="44395" xr:uid="{00000000-0005-0000-0000-00002E670000}"/>
    <cellStyle name="Input 72" xfId="44396" xr:uid="{00000000-0005-0000-0000-00002F670000}"/>
    <cellStyle name="Input 73" xfId="44397" xr:uid="{00000000-0005-0000-0000-000030670000}"/>
    <cellStyle name="Input 74" xfId="44398" xr:uid="{00000000-0005-0000-0000-000031670000}"/>
    <cellStyle name="Input 75" xfId="44399" xr:uid="{00000000-0005-0000-0000-000032670000}"/>
    <cellStyle name="Input 76" xfId="44400" xr:uid="{00000000-0005-0000-0000-000033670000}"/>
    <cellStyle name="Input 77" xfId="44808" xr:uid="{13534C70-B21C-43F7-8A16-9A3286AF87DA}"/>
    <cellStyle name="Input 78" xfId="44842" xr:uid="{DC27EBA1-335D-4372-944A-43C408521ADF}"/>
    <cellStyle name="Input 8" xfId="44401" xr:uid="{00000000-0005-0000-0000-000034670000}"/>
    <cellStyle name="Input 9" xfId="44402" xr:uid="{00000000-0005-0000-0000-000035670000}"/>
    <cellStyle name="Linked Cell" xfId="44188" builtinId="24" customBuiltin="1"/>
    <cellStyle name="Linked Cell 2" xfId="2014" xr:uid="{00000000-0005-0000-0000-000037670000}"/>
    <cellStyle name="Linked Cell 2 2" xfId="6904" xr:uid="{00000000-0005-0000-0000-000038670000}"/>
    <cellStyle name="Linked Cell 2 2 2" xfId="6905" xr:uid="{00000000-0005-0000-0000-000039670000}"/>
    <cellStyle name="Linked Cell 2 3" xfId="6906" xr:uid="{00000000-0005-0000-0000-00003A670000}"/>
    <cellStyle name="Linked Cell 2 4" xfId="6907" xr:uid="{00000000-0005-0000-0000-00003B670000}"/>
    <cellStyle name="Linked Cell 3" xfId="2015" xr:uid="{00000000-0005-0000-0000-00003C670000}"/>
    <cellStyle name="Linked Cell 3 2" xfId="6908" xr:uid="{00000000-0005-0000-0000-00003D670000}"/>
    <cellStyle name="Linked Cell 3 3" xfId="6909" xr:uid="{00000000-0005-0000-0000-00003E670000}"/>
    <cellStyle name="Linked Cell 3 4" xfId="6910" xr:uid="{00000000-0005-0000-0000-00003F670000}"/>
    <cellStyle name="Linked Cell 3 5" xfId="6911" xr:uid="{00000000-0005-0000-0000-000040670000}"/>
    <cellStyle name="Linked Cell 4" xfId="31536" xr:uid="{00000000-0005-0000-0000-000041670000}"/>
    <cellStyle name="Linked Cell 5" xfId="44811" xr:uid="{0ED3835A-3715-4F57-A087-ED31DC630021}"/>
    <cellStyle name="Neutral" xfId="44184" builtinId="28" customBuiltin="1"/>
    <cellStyle name="Neutral 2" xfId="2016" xr:uid="{00000000-0005-0000-0000-000043670000}"/>
    <cellStyle name="Neutral 2 2" xfId="6912" xr:uid="{00000000-0005-0000-0000-000044670000}"/>
    <cellStyle name="Neutral 2 2 2" xfId="6913" xr:uid="{00000000-0005-0000-0000-000045670000}"/>
    <cellStyle name="Neutral 2 3" xfId="6914" xr:uid="{00000000-0005-0000-0000-000046670000}"/>
    <cellStyle name="Neutral 2 4" xfId="6915" xr:uid="{00000000-0005-0000-0000-000047670000}"/>
    <cellStyle name="Neutral 3" xfId="2017" xr:uid="{00000000-0005-0000-0000-000048670000}"/>
    <cellStyle name="Neutral 3 2" xfId="6916" xr:uid="{00000000-0005-0000-0000-000049670000}"/>
    <cellStyle name="Neutral 3 3" xfId="6917" xr:uid="{00000000-0005-0000-0000-00004A670000}"/>
    <cellStyle name="Neutral 3 4" xfId="6918" xr:uid="{00000000-0005-0000-0000-00004B670000}"/>
    <cellStyle name="Neutral 3 5" xfId="6919" xr:uid="{00000000-0005-0000-0000-00004C670000}"/>
    <cellStyle name="Neutral 4" xfId="31537" xr:uid="{00000000-0005-0000-0000-00004D670000}"/>
    <cellStyle name="Neutral 5" xfId="44807" xr:uid="{528D8675-2D5E-415B-B077-809DB2C149B3}"/>
    <cellStyle name="Normal" xfId="0" builtinId="0"/>
    <cellStyle name="Normal - Style1" xfId="2018" xr:uid="{00000000-0005-0000-0000-00004F670000}"/>
    <cellStyle name="Normal 10" xfId="2019" xr:uid="{00000000-0005-0000-0000-000050670000}"/>
    <cellStyle name="Normal 10 2" xfId="2020" xr:uid="{00000000-0005-0000-0000-000051670000}"/>
    <cellStyle name="Normal 10 2 2" xfId="6920" xr:uid="{00000000-0005-0000-0000-000052670000}"/>
    <cellStyle name="Normal 10 2 2 2" xfId="44403" xr:uid="{00000000-0005-0000-0000-000053670000}"/>
    <cellStyle name="Normal 10 2 2 2 2" xfId="44404" xr:uid="{00000000-0005-0000-0000-000054670000}"/>
    <cellStyle name="Normal 10 2 2 2 2 2" xfId="44405" xr:uid="{00000000-0005-0000-0000-000055670000}"/>
    <cellStyle name="Normal 10 2 2 2 3" xfId="44406" xr:uid="{00000000-0005-0000-0000-000056670000}"/>
    <cellStyle name="Normal 10 2 2 3" xfId="44407" xr:uid="{00000000-0005-0000-0000-000057670000}"/>
    <cellStyle name="Normal 10 2 2 3 2" xfId="44408" xr:uid="{00000000-0005-0000-0000-000058670000}"/>
    <cellStyle name="Normal 10 2 2 4" xfId="44409" xr:uid="{00000000-0005-0000-0000-000059670000}"/>
    <cellStyle name="Normal 10 2 3" xfId="44153" xr:uid="{00000000-0005-0000-0000-00005A670000}"/>
    <cellStyle name="Normal 10 2 3 2" xfId="44410" xr:uid="{00000000-0005-0000-0000-00005B670000}"/>
    <cellStyle name="Normal 10 2 3 2 2" xfId="44411" xr:uid="{00000000-0005-0000-0000-00005C670000}"/>
    <cellStyle name="Normal 10 2 3 3" xfId="44412" xr:uid="{00000000-0005-0000-0000-00005D670000}"/>
    <cellStyle name="Normal 10 2 4" xfId="44413" xr:uid="{00000000-0005-0000-0000-00005E670000}"/>
    <cellStyle name="Normal 10 2 4 2" xfId="44414" xr:uid="{00000000-0005-0000-0000-00005F670000}"/>
    <cellStyle name="Normal 10 2 5" xfId="44415" xr:uid="{00000000-0005-0000-0000-000060670000}"/>
    <cellStyle name="Normal 10 2 6" xfId="44416" xr:uid="{00000000-0005-0000-0000-000061670000}"/>
    <cellStyle name="Normal 10 3" xfId="2021" xr:uid="{00000000-0005-0000-0000-000062670000}"/>
    <cellStyle name="Normal 10 3 2" xfId="44417" xr:uid="{00000000-0005-0000-0000-000063670000}"/>
    <cellStyle name="Normal 10 3 2 2" xfId="44418" xr:uid="{00000000-0005-0000-0000-000064670000}"/>
    <cellStyle name="Normal 10 3 2 2 2" xfId="44419" xr:uid="{00000000-0005-0000-0000-000065670000}"/>
    <cellStyle name="Normal 10 3 2 3" xfId="44420" xr:uid="{00000000-0005-0000-0000-000066670000}"/>
    <cellStyle name="Normal 10 3 3" xfId="44421" xr:uid="{00000000-0005-0000-0000-000067670000}"/>
    <cellStyle name="Normal 10 3 3 2" xfId="44422" xr:uid="{00000000-0005-0000-0000-000068670000}"/>
    <cellStyle name="Normal 10 3 4" xfId="44423" xr:uid="{00000000-0005-0000-0000-000069670000}"/>
    <cellStyle name="Normal 10 3 4 2" xfId="44424" xr:uid="{00000000-0005-0000-0000-00006A670000}"/>
    <cellStyle name="Normal 10 3 5" xfId="44425" xr:uid="{00000000-0005-0000-0000-00006B670000}"/>
    <cellStyle name="Normal 10 4" xfId="6921" xr:uid="{00000000-0005-0000-0000-00006C670000}"/>
    <cellStyle name="Normal 10 4 2" xfId="44426" xr:uid="{00000000-0005-0000-0000-00006D670000}"/>
    <cellStyle name="Normal 10 4 2 2" xfId="44427" xr:uid="{00000000-0005-0000-0000-00006E670000}"/>
    <cellStyle name="Normal 10 4 3" xfId="44428" xr:uid="{00000000-0005-0000-0000-00006F670000}"/>
    <cellStyle name="Normal 10 4 3 2" xfId="44429" xr:uid="{00000000-0005-0000-0000-000070670000}"/>
    <cellStyle name="Normal 10 4 4" xfId="44430" xr:uid="{00000000-0005-0000-0000-000071670000}"/>
    <cellStyle name="Normal 10 5" xfId="12768" xr:uid="{00000000-0005-0000-0000-000072670000}"/>
    <cellStyle name="Normal 10 5 2" xfId="44431" xr:uid="{00000000-0005-0000-0000-000073670000}"/>
    <cellStyle name="Normal 10 5 2 2" xfId="44432" xr:uid="{00000000-0005-0000-0000-000074670000}"/>
    <cellStyle name="Normal 10 5 3" xfId="44433" xr:uid="{00000000-0005-0000-0000-000075670000}"/>
    <cellStyle name="Normal 10 6" xfId="44434" xr:uid="{00000000-0005-0000-0000-000076670000}"/>
    <cellStyle name="Normal 10 6 2" xfId="44435" xr:uid="{00000000-0005-0000-0000-000077670000}"/>
    <cellStyle name="Normal 10 7" xfId="44436" xr:uid="{00000000-0005-0000-0000-000078670000}"/>
    <cellStyle name="Normal 100" xfId="44437" xr:uid="{00000000-0005-0000-0000-000079670000}"/>
    <cellStyle name="Normal 100 2" xfId="44438" xr:uid="{00000000-0005-0000-0000-00007A670000}"/>
    <cellStyle name="Normal 101" xfId="44439" xr:uid="{00000000-0005-0000-0000-00007B670000}"/>
    <cellStyle name="Normal 101 2" xfId="44440" xr:uid="{00000000-0005-0000-0000-00007C670000}"/>
    <cellStyle name="Normal 102" xfId="44441" xr:uid="{00000000-0005-0000-0000-00007D670000}"/>
    <cellStyle name="Normal 102 2" xfId="44442" xr:uid="{00000000-0005-0000-0000-00007E670000}"/>
    <cellStyle name="Normal 103" xfId="44443" xr:uid="{00000000-0005-0000-0000-00007F670000}"/>
    <cellStyle name="Normal 103 2" xfId="44444" xr:uid="{00000000-0005-0000-0000-000080670000}"/>
    <cellStyle name="Normal 104" xfId="44445" xr:uid="{00000000-0005-0000-0000-000081670000}"/>
    <cellStyle name="Normal 104 2" xfId="44446" xr:uid="{00000000-0005-0000-0000-000082670000}"/>
    <cellStyle name="Normal 105" xfId="44447" xr:uid="{00000000-0005-0000-0000-000083670000}"/>
    <cellStyle name="Normal 105 2" xfId="44448" xr:uid="{00000000-0005-0000-0000-000084670000}"/>
    <cellStyle name="Normal 106" xfId="44449" xr:uid="{00000000-0005-0000-0000-000085670000}"/>
    <cellStyle name="Normal 106 2" xfId="44450" xr:uid="{00000000-0005-0000-0000-000086670000}"/>
    <cellStyle name="Normal 107" xfId="44451" xr:uid="{00000000-0005-0000-0000-000087670000}"/>
    <cellStyle name="Normal 107 2" xfId="44452" xr:uid="{00000000-0005-0000-0000-000088670000}"/>
    <cellStyle name="Normal 108" xfId="44453" xr:uid="{00000000-0005-0000-0000-000089670000}"/>
    <cellStyle name="Normal 108 2" xfId="44454" xr:uid="{00000000-0005-0000-0000-00008A670000}"/>
    <cellStyle name="Normal 109" xfId="44455" xr:uid="{00000000-0005-0000-0000-00008B670000}"/>
    <cellStyle name="Normal 109 2" xfId="44456" xr:uid="{00000000-0005-0000-0000-00008C670000}"/>
    <cellStyle name="Normal 11" xfId="36" xr:uid="{00000000-0005-0000-0000-00008D670000}"/>
    <cellStyle name="Normal 11 2" xfId="2022" xr:uid="{00000000-0005-0000-0000-00008E670000}"/>
    <cellStyle name="Normal 11 2 2" xfId="6922" xr:uid="{00000000-0005-0000-0000-00008F670000}"/>
    <cellStyle name="Normal 11 2 2 2" xfId="44457" xr:uid="{00000000-0005-0000-0000-000090670000}"/>
    <cellStyle name="Normal 11 2 2 2 2" xfId="44458" xr:uid="{00000000-0005-0000-0000-000091670000}"/>
    <cellStyle name="Normal 11 2 2 3" xfId="44459" xr:uid="{00000000-0005-0000-0000-000092670000}"/>
    <cellStyle name="Normal 11 2 3" xfId="44154" xr:uid="{00000000-0005-0000-0000-000093670000}"/>
    <cellStyle name="Normal 11 2 3 2" xfId="44460" xr:uid="{00000000-0005-0000-0000-000094670000}"/>
    <cellStyle name="Normal 11 2 4" xfId="44461" xr:uid="{00000000-0005-0000-0000-000095670000}"/>
    <cellStyle name="Normal 11 2 5" xfId="44462" xr:uid="{00000000-0005-0000-0000-000096670000}"/>
    <cellStyle name="Normal 11 3" xfId="6923" xr:uid="{00000000-0005-0000-0000-000097670000}"/>
    <cellStyle name="Normal 11 3 2" xfId="44463" xr:uid="{00000000-0005-0000-0000-000098670000}"/>
    <cellStyle name="Normal 11 3 2 2" xfId="44464" xr:uid="{00000000-0005-0000-0000-000099670000}"/>
    <cellStyle name="Normal 11 3 3" xfId="44465" xr:uid="{00000000-0005-0000-0000-00009A670000}"/>
    <cellStyle name="Normal 11 3 3 2" xfId="44466" xr:uid="{00000000-0005-0000-0000-00009B670000}"/>
    <cellStyle name="Normal 11 3 4" xfId="44467" xr:uid="{00000000-0005-0000-0000-00009C670000}"/>
    <cellStyle name="Normal 11 4" xfId="6924" xr:uid="{00000000-0005-0000-0000-00009D670000}"/>
    <cellStyle name="Normal 11 4 2" xfId="44468" xr:uid="{00000000-0005-0000-0000-00009E670000}"/>
    <cellStyle name="Normal 11 5" xfId="44469" xr:uid="{00000000-0005-0000-0000-00009F670000}"/>
    <cellStyle name="Normal 11 5 2" xfId="44470" xr:uid="{00000000-0005-0000-0000-0000A0670000}"/>
    <cellStyle name="Normal 11 6" xfId="44471" xr:uid="{00000000-0005-0000-0000-0000A1670000}"/>
    <cellStyle name="Normal 110" xfId="44472" xr:uid="{00000000-0005-0000-0000-0000A2670000}"/>
    <cellStyle name="Normal 110 2" xfId="44473" xr:uid="{00000000-0005-0000-0000-0000A3670000}"/>
    <cellStyle name="Normal 111" xfId="44474" xr:uid="{00000000-0005-0000-0000-0000A4670000}"/>
    <cellStyle name="Normal 111 2" xfId="44475" xr:uid="{00000000-0005-0000-0000-0000A5670000}"/>
    <cellStyle name="Normal 112" xfId="44476" xr:uid="{00000000-0005-0000-0000-0000A6670000}"/>
    <cellStyle name="Normal 112 2" xfId="44477" xr:uid="{00000000-0005-0000-0000-0000A7670000}"/>
    <cellStyle name="Normal 113" xfId="44478" xr:uid="{00000000-0005-0000-0000-0000A8670000}"/>
    <cellStyle name="Normal 113 2" xfId="44479" xr:uid="{00000000-0005-0000-0000-0000A9670000}"/>
    <cellStyle name="Normal 114" xfId="44480" xr:uid="{00000000-0005-0000-0000-0000AA670000}"/>
    <cellStyle name="Normal 114 2" xfId="44481" xr:uid="{00000000-0005-0000-0000-0000AB670000}"/>
    <cellStyle name="Normal 115" xfId="44482" xr:uid="{00000000-0005-0000-0000-0000AC670000}"/>
    <cellStyle name="Normal 115 2" xfId="44483" xr:uid="{00000000-0005-0000-0000-0000AD670000}"/>
    <cellStyle name="Normal 116" xfId="44484" xr:uid="{00000000-0005-0000-0000-0000AE670000}"/>
    <cellStyle name="Normal 116 2" xfId="44485" xr:uid="{00000000-0005-0000-0000-0000AF670000}"/>
    <cellStyle name="Normal 117" xfId="44486" xr:uid="{00000000-0005-0000-0000-0000B0670000}"/>
    <cellStyle name="Normal 117 2" xfId="44487" xr:uid="{00000000-0005-0000-0000-0000B1670000}"/>
    <cellStyle name="Normal 118" xfId="44488" xr:uid="{00000000-0005-0000-0000-0000B2670000}"/>
    <cellStyle name="Normal 118 2" xfId="44489" xr:uid="{00000000-0005-0000-0000-0000B3670000}"/>
    <cellStyle name="Normal 119" xfId="44490" xr:uid="{00000000-0005-0000-0000-0000B4670000}"/>
    <cellStyle name="Normal 119 2" xfId="44491" xr:uid="{00000000-0005-0000-0000-0000B5670000}"/>
    <cellStyle name="Normal 12" xfId="2023" xr:uid="{00000000-0005-0000-0000-0000B6670000}"/>
    <cellStyle name="Normal 12 10" xfId="6925" xr:uid="{00000000-0005-0000-0000-0000B7670000}"/>
    <cellStyle name="Normal 12 11" xfId="6926" xr:uid="{00000000-0005-0000-0000-0000B8670000}"/>
    <cellStyle name="Normal 12 2" xfId="6927" xr:uid="{00000000-0005-0000-0000-0000B9670000}"/>
    <cellStyle name="Normal 12 2 2" xfId="6928" xr:uid="{00000000-0005-0000-0000-0000BA670000}"/>
    <cellStyle name="Normal 12 2 2 2" xfId="6929" xr:uid="{00000000-0005-0000-0000-0000BB670000}"/>
    <cellStyle name="Normal 12 2 3" xfId="6930" xr:uid="{00000000-0005-0000-0000-0000BC670000}"/>
    <cellStyle name="Normal 12 2 4" xfId="6931" xr:uid="{00000000-0005-0000-0000-0000BD670000}"/>
    <cellStyle name="Normal 12 3" xfId="6932" xr:uid="{00000000-0005-0000-0000-0000BE670000}"/>
    <cellStyle name="Normal 12 3 2" xfId="6933" xr:uid="{00000000-0005-0000-0000-0000BF670000}"/>
    <cellStyle name="Normal 12 3 2 2" xfId="6934" xr:uid="{00000000-0005-0000-0000-0000C0670000}"/>
    <cellStyle name="Normal 12 3 3" xfId="6935" xr:uid="{00000000-0005-0000-0000-0000C1670000}"/>
    <cellStyle name="Normal 12 4" xfId="6936" xr:uid="{00000000-0005-0000-0000-0000C2670000}"/>
    <cellStyle name="Normal 12 4 2" xfId="6937" xr:uid="{00000000-0005-0000-0000-0000C3670000}"/>
    <cellStyle name="Normal 12 4 2 2" xfId="6938" xr:uid="{00000000-0005-0000-0000-0000C4670000}"/>
    <cellStyle name="Normal 12 4 3" xfId="6939" xr:uid="{00000000-0005-0000-0000-0000C5670000}"/>
    <cellStyle name="Normal 12 5" xfId="6940" xr:uid="{00000000-0005-0000-0000-0000C6670000}"/>
    <cellStyle name="Normal 12 5 2" xfId="6941" xr:uid="{00000000-0005-0000-0000-0000C7670000}"/>
    <cellStyle name="Normal 12 5 2 2" xfId="6942" xr:uid="{00000000-0005-0000-0000-0000C8670000}"/>
    <cellStyle name="Normal 12 5 3" xfId="6943" xr:uid="{00000000-0005-0000-0000-0000C9670000}"/>
    <cellStyle name="Normal 12 6" xfId="6944" xr:uid="{00000000-0005-0000-0000-0000CA670000}"/>
    <cellStyle name="Normal 12 6 2" xfId="6945" xr:uid="{00000000-0005-0000-0000-0000CB670000}"/>
    <cellStyle name="Normal 12 6 2 2" xfId="6946" xr:uid="{00000000-0005-0000-0000-0000CC670000}"/>
    <cellStyle name="Normal 12 6 3" xfId="6947" xr:uid="{00000000-0005-0000-0000-0000CD670000}"/>
    <cellStyle name="Normal 12 7" xfId="6948" xr:uid="{00000000-0005-0000-0000-0000CE670000}"/>
    <cellStyle name="Normal 12 7 2" xfId="6949" xr:uid="{00000000-0005-0000-0000-0000CF670000}"/>
    <cellStyle name="Normal 12 7 2 2" xfId="6950" xr:uid="{00000000-0005-0000-0000-0000D0670000}"/>
    <cellStyle name="Normal 12 7 3" xfId="6951" xr:uid="{00000000-0005-0000-0000-0000D1670000}"/>
    <cellStyle name="Normal 12 8" xfId="6952" xr:uid="{00000000-0005-0000-0000-0000D2670000}"/>
    <cellStyle name="Normal 12 8 2" xfId="6953" xr:uid="{00000000-0005-0000-0000-0000D3670000}"/>
    <cellStyle name="Normal 12 8 2 2" xfId="6954" xr:uid="{00000000-0005-0000-0000-0000D4670000}"/>
    <cellStyle name="Normal 12 8 3" xfId="6955" xr:uid="{00000000-0005-0000-0000-0000D5670000}"/>
    <cellStyle name="Normal 12 9" xfId="6956" xr:uid="{00000000-0005-0000-0000-0000D6670000}"/>
    <cellStyle name="Normal 12 9 2" xfId="6957" xr:uid="{00000000-0005-0000-0000-0000D7670000}"/>
    <cellStyle name="Normal 120" xfId="44492" xr:uid="{00000000-0005-0000-0000-0000D8670000}"/>
    <cellStyle name="Normal 120 2" xfId="44493" xr:uid="{00000000-0005-0000-0000-0000D9670000}"/>
    <cellStyle name="Normal 121" xfId="44494" xr:uid="{00000000-0005-0000-0000-0000DA670000}"/>
    <cellStyle name="Normal 122" xfId="44495" xr:uid="{00000000-0005-0000-0000-0000DB670000}"/>
    <cellStyle name="Normal 123" xfId="44496" xr:uid="{00000000-0005-0000-0000-0000DC670000}"/>
    <cellStyle name="Normal 124" xfId="44497" xr:uid="{00000000-0005-0000-0000-0000DD670000}"/>
    <cellStyle name="Normal 125" xfId="44498" xr:uid="{00000000-0005-0000-0000-0000DE670000}"/>
    <cellStyle name="Normal 126" xfId="44499" xr:uid="{00000000-0005-0000-0000-0000DF670000}"/>
    <cellStyle name="Normal 127" xfId="44500" xr:uid="{00000000-0005-0000-0000-0000E0670000}"/>
    <cellStyle name="Normal 128" xfId="44501" xr:uid="{00000000-0005-0000-0000-0000E1670000}"/>
    <cellStyle name="Normal 129" xfId="44502" xr:uid="{00000000-0005-0000-0000-0000E2670000}"/>
    <cellStyle name="Normal 13" xfId="2024" xr:uid="{00000000-0005-0000-0000-0000E3670000}"/>
    <cellStyle name="Normal 13 10" xfId="6958" xr:uid="{00000000-0005-0000-0000-0000E4670000}"/>
    <cellStyle name="Normal 13 2" xfId="6959" xr:uid="{00000000-0005-0000-0000-0000E5670000}"/>
    <cellStyle name="Normal 13 2 2" xfId="6960" xr:uid="{00000000-0005-0000-0000-0000E6670000}"/>
    <cellStyle name="Normal 13 2 2 2" xfId="6961" xr:uid="{00000000-0005-0000-0000-0000E7670000}"/>
    <cellStyle name="Normal 13 2 2 2 2" xfId="44503" xr:uid="{00000000-0005-0000-0000-0000E8670000}"/>
    <cellStyle name="Normal 13 2 2 3" xfId="44504" xr:uid="{00000000-0005-0000-0000-0000E9670000}"/>
    <cellStyle name="Normal 13 2 3" xfId="6962" xr:uid="{00000000-0005-0000-0000-0000EA670000}"/>
    <cellStyle name="Normal 13 2 3 2" xfId="44505" xr:uid="{00000000-0005-0000-0000-0000EB670000}"/>
    <cellStyle name="Normal 13 2 4" xfId="6963" xr:uid="{00000000-0005-0000-0000-0000EC670000}"/>
    <cellStyle name="Normal 13 3" xfId="6964" xr:uid="{00000000-0005-0000-0000-0000ED670000}"/>
    <cellStyle name="Normal 13 3 2" xfId="6965" xr:uid="{00000000-0005-0000-0000-0000EE670000}"/>
    <cellStyle name="Normal 13 3 2 2" xfId="6966" xr:uid="{00000000-0005-0000-0000-0000EF670000}"/>
    <cellStyle name="Normal 13 3 3" xfId="6967" xr:uid="{00000000-0005-0000-0000-0000F0670000}"/>
    <cellStyle name="Normal 13 4" xfId="6968" xr:uid="{00000000-0005-0000-0000-0000F1670000}"/>
    <cellStyle name="Normal 13 4 2" xfId="6969" xr:uid="{00000000-0005-0000-0000-0000F2670000}"/>
    <cellStyle name="Normal 13 4 2 2" xfId="6970" xr:uid="{00000000-0005-0000-0000-0000F3670000}"/>
    <cellStyle name="Normal 13 4 3" xfId="6971" xr:uid="{00000000-0005-0000-0000-0000F4670000}"/>
    <cellStyle name="Normal 13 5" xfId="6972" xr:uid="{00000000-0005-0000-0000-0000F5670000}"/>
    <cellStyle name="Normal 13 5 2" xfId="6973" xr:uid="{00000000-0005-0000-0000-0000F6670000}"/>
    <cellStyle name="Normal 13 5 2 2" xfId="6974" xr:uid="{00000000-0005-0000-0000-0000F7670000}"/>
    <cellStyle name="Normal 13 5 3" xfId="6975" xr:uid="{00000000-0005-0000-0000-0000F8670000}"/>
    <cellStyle name="Normal 13 6" xfId="6976" xr:uid="{00000000-0005-0000-0000-0000F9670000}"/>
    <cellStyle name="Normal 13 6 2" xfId="6977" xr:uid="{00000000-0005-0000-0000-0000FA670000}"/>
    <cellStyle name="Normal 13 6 2 2" xfId="6978" xr:uid="{00000000-0005-0000-0000-0000FB670000}"/>
    <cellStyle name="Normal 13 6 3" xfId="6979" xr:uid="{00000000-0005-0000-0000-0000FC670000}"/>
    <cellStyle name="Normal 13 7" xfId="6980" xr:uid="{00000000-0005-0000-0000-0000FD670000}"/>
    <cellStyle name="Normal 13 7 2" xfId="6981" xr:uid="{00000000-0005-0000-0000-0000FE670000}"/>
    <cellStyle name="Normal 13 7 2 2" xfId="6982" xr:uid="{00000000-0005-0000-0000-0000FF670000}"/>
    <cellStyle name="Normal 13 7 3" xfId="6983" xr:uid="{00000000-0005-0000-0000-000000680000}"/>
    <cellStyle name="Normal 13 8" xfId="6984" xr:uid="{00000000-0005-0000-0000-000001680000}"/>
    <cellStyle name="Normal 13 8 2" xfId="6985" xr:uid="{00000000-0005-0000-0000-000002680000}"/>
    <cellStyle name="Normal 13 9" xfId="6986" xr:uid="{00000000-0005-0000-0000-000003680000}"/>
    <cellStyle name="Normal 130" xfId="44506" xr:uid="{00000000-0005-0000-0000-000004680000}"/>
    <cellStyle name="Normal 131" xfId="44507" xr:uid="{00000000-0005-0000-0000-000005680000}"/>
    <cellStyle name="Normal 132" xfId="44508" xr:uid="{00000000-0005-0000-0000-000006680000}"/>
    <cellStyle name="Normal 133" xfId="44509" xr:uid="{00000000-0005-0000-0000-000007680000}"/>
    <cellStyle name="Normal 134" xfId="44510" xr:uid="{00000000-0005-0000-0000-000008680000}"/>
    <cellStyle name="Normal 135" xfId="44511" xr:uid="{00000000-0005-0000-0000-000009680000}"/>
    <cellStyle name="Normal 136" xfId="44512" xr:uid="{00000000-0005-0000-0000-00000A680000}"/>
    <cellStyle name="Normal 137" xfId="44513" xr:uid="{00000000-0005-0000-0000-00000B680000}"/>
    <cellStyle name="Normal 138" xfId="44514" xr:uid="{00000000-0005-0000-0000-00000C680000}"/>
    <cellStyle name="Normal 139" xfId="44515" xr:uid="{00000000-0005-0000-0000-00000D680000}"/>
    <cellStyle name="Normal 14" xfId="2025" xr:uid="{00000000-0005-0000-0000-00000E680000}"/>
    <cellStyle name="Normal 14 10" xfId="6987" xr:uid="{00000000-0005-0000-0000-00000F680000}"/>
    <cellStyle name="Normal 14 2" xfId="6988" xr:uid="{00000000-0005-0000-0000-000010680000}"/>
    <cellStyle name="Normal 14 2 2" xfId="6989" xr:uid="{00000000-0005-0000-0000-000011680000}"/>
    <cellStyle name="Normal 14 2 2 2" xfId="6990" xr:uid="{00000000-0005-0000-0000-000012680000}"/>
    <cellStyle name="Normal 14 2 3" xfId="6991" xr:uid="{00000000-0005-0000-0000-000013680000}"/>
    <cellStyle name="Normal 14 2 4" xfId="6992" xr:uid="{00000000-0005-0000-0000-000014680000}"/>
    <cellStyle name="Normal 14 3" xfId="6993" xr:uid="{00000000-0005-0000-0000-000015680000}"/>
    <cellStyle name="Normal 14 3 2" xfId="6994" xr:uid="{00000000-0005-0000-0000-000016680000}"/>
    <cellStyle name="Normal 14 3 2 2" xfId="6995" xr:uid="{00000000-0005-0000-0000-000017680000}"/>
    <cellStyle name="Normal 14 3 3" xfId="6996" xr:uid="{00000000-0005-0000-0000-000018680000}"/>
    <cellStyle name="Normal 14 4" xfId="6997" xr:uid="{00000000-0005-0000-0000-000019680000}"/>
    <cellStyle name="Normal 14 4 2" xfId="6998" xr:uid="{00000000-0005-0000-0000-00001A680000}"/>
    <cellStyle name="Normal 14 4 2 2" xfId="6999" xr:uid="{00000000-0005-0000-0000-00001B680000}"/>
    <cellStyle name="Normal 14 4 3" xfId="7000" xr:uid="{00000000-0005-0000-0000-00001C680000}"/>
    <cellStyle name="Normal 14 5" xfId="7001" xr:uid="{00000000-0005-0000-0000-00001D680000}"/>
    <cellStyle name="Normal 14 5 2" xfId="7002" xr:uid="{00000000-0005-0000-0000-00001E680000}"/>
    <cellStyle name="Normal 14 5 2 2" xfId="7003" xr:uid="{00000000-0005-0000-0000-00001F680000}"/>
    <cellStyle name="Normal 14 5 3" xfId="7004" xr:uid="{00000000-0005-0000-0000-000020680000}"/>
    <cellStyle name="Normal 14 6" xfId="7005" xr:uid="{00000000-0005-0000-0000-000021680000}"/>
    <cellStyle name="Normal 14 6 2" xfId="7006" xr:uid="{00000000-0005-0000-0000-000022680000}"/>
    <cellStyle name="Normal 14 6 2 2" xfId="7007" xr:uid="{00000000-0005-0000-0000-000023680000}"/>
    <cellStyle name="Normal 14 6 3" xfId="7008" xr:uid="{00000000-0005-0000-0000-000024680000}"/>
    <cellStyle name="Normal 14 7" xfId="7009" xr:uid="{00000000-0005-0000-0000-000025680000}"/>
    <cellStyle name="Normal 14 7 2" xfId="7010" xr:uid="{00000000-0005-0000-0000-000026680000}"/>
    <cellStyle name="Normal 14 7 2 2" xfId="7011" xr:uid="{00000000-0005-0000-0000-000027680000}"/>
    <cellStyle name="Normal 14 7 3" xfId="7012" xr:uid="{00000000-0005-0000-0000-000028680000}"/>
    <cellStyle name="Normal 14 8" xfId="7013" xr:uid="{00000000-0005-0000-0000-000029680000}"/>
    <cellStyle name="Normal 14 8 2" xfId="7014" xr:uid="{00000000-0005-0000-0000-00002A680000}"/>
    <cellStyle name="Normal 14 9" xfId="7015" xr:uid="{00000000-0005-0000-0000-00002B680000}"/>
    <cellStyle name="Normal 140" xfId="44516" xr:uid="{00000000-0005-0000-0000-00002C680000}"/>
    <cellStyle name="Normal 141" xfId="44517" xr:uid="{00000000-0005-0000-0000-00002D680000}"/>
    <cellStyle name="Normal 142" xfId="44518" xr:uid="{00000000-0005-0000-0000-00002E680000}"/>
    <cellStyle name="Normal 143" xfId="44519" xr:uid="{00000000-0005-0000-0000-00002F680000}"/>
    <cellStyle name="Normal 144" xfId="44520" xr:uid="{00000000-0005-0000-0000-000030680000}"/>
    <cellStyle name="Normal 145" xfId="44521" xr:uid="{00000000-0005-0000-0000-000031680000}"/>
    <cellStyle name="Normal 146" xfId="44522" xr:uid="{00000000-0005-0000-0000-000032680000}"/>
    <cellStyle name="Normal 147" xfId="44523" xr:uid="{00000000-0005-0000-0000-000033680000}"/>
    <cellStyle name="Normal 148" xfId="44524" xr:uid="{00000000-0005-0000-0000-000034680000}"/>
    <cellStyle name="Normal 149" xfId="44690" xr:uid="{00000000-0005-0000-0000-000035680000}"/>
    <cellStyle name="Normal 15" xfId="39" xr:uid="{00000000-0005-0000-0000-000036680000}"/>
    <cellStyle name="Normal 15 10" xfId="7016" xr:uid="{00000000-0005-0000-0000-000037680000}"/>
    <cellStyle name="Normal 15 2" xfId="7017" xr:uid="{00000000-0005-0000-0000-000038680000}"/>
    <cellStyle name="Normal 15 2 2" xfId="7018" xr:uid="{00000000-0005-0000-0000-000039680000}"/>
    <cellStyle name="Normal 15 2 2 2" xfId="7019" xr:uid="{00000000-0005-0000-0000-00003A680000}"/>
    <cellStyle name="Normal 15 2 3" xfId="7020" xr:uid="{00000000-0005-0000-0000-00003B680000}"/>
    <cellStyle name="Normal 15 2 4" xfId="7021" xr:uid="{00000000-0005-0000-0000-00003C680000}"/>
    <cellStyle name="Normal 15 3" xfId="7022" xr:uid="{00000000-0005-0000-0000-00003D680000}"/>
    <cellStyle name="Normal 15 3 2" xfId="7023" xr:uid="{00000000-0005-0000-0000-00003E680000}"/>
    <cellStyle name="Normal 15 3 2 2" xfId="7024" xr:uid="{00000000-0005-0000-0000-00003F680000}"/>
    <cellStyle name="Normal 15 3 3" xfId="7025" xr:uid="{00000000-0005-0000-0000-000040680000}"/>
    <cellStyle name="Normal 15 4" xfId="7026" xr:uid="{00000000-0005-0000-0000-000041680000}"/>
    <cellStyle name="Normal 15 4 2" xfId="7027" xr:uid="{00000000-0005-0000-0000-000042680000}"/>
    <cellStyle name="Normal 15 4 2 2" xfId="7028" xr:uid="{00000000-0005-0000-0000-000043680000}"/>
    <cellStyle name="Normal 15 4 3" xfId="7029" xr:uid="{00000000-0005-0000-0000-000044680000}"/>
    <cellStyle name="Normal 15 5" xfId="7030" xr:uid="{00000000-0005-0000-0000-000045680000}"/>
    <cellStyle name="Normal 15 5 2" xfId="7031" xr:uid="{00000000-0005-0000-0000-000046680000}"/>
    <cellStyle name="Normal 15 5 2 2" xfId="7032" xr:uid="{00000000-0005-0000-0000-000047680000}"/>
    <cellStyle name="Normal 15 5 3" xfId="7033" xr:uid="{00000000-0005-0000-0000-000048680000}"/>
    <cellStyle name="Normal 15 6" xfId="7034" xr:uid="{00000000-0005-0000-0000-000049680000}"/>
    <cellStyle name="Normal 15 6 2" xfId="7035" xr:uid="{00000000-0005-0000-0000-00004A680000}"/>
    <cellStyle name="Normal 15 6 2 2" xfId="7036" xr:uid="{00000000-0005-0000-0000-00004B680000}"/>
    <cellStyle name="Normal 15 6 3" xfId="7037" xr:uid="{00000000-0005-0000-0000-00004C680000}"/>
    <cellStyle name="Normal 15 7" xfId="7038" xr:uid="{00000000-0005-0000-0000-00004D680000}"/>
    <cellStyle name="Normal 15 7 2" xfId="7039" xr:uid="{00000000-0005-0000-0000-00004E680000}"/>
    <cellStyle name="Normal 15 7 2 2" xfId="7040" xr:uid="{00000000-0005-0000-0000-00004F680000}"/>
    <cellStyle name="Normal 15 7 3" xfId="7041" xr:uid="{00000000-0005-0000-0000-000050680000}"/>
    <cellStyle name="Normal 15 8" xfId="7042" xr:uid="{00000000-0005-0000-0000-000051680000}"/>
    <cellStyle name="Normal 15 8 2" xfId="7043" xr:uid="{00000000-0005-0000-0000-000052680000}"/>
    <cellStyle name="Normal 15 9" xfId="7044" xr:uid="{00000000-0005-0000-0000-000053680000}"/>
    <cellStyle name="Normal 150" xfId="44706" xr:uid="{00000000-0005-0000-0000-000054680000}"/>
    <cellStyle name="Normal 151" xfId="44708" xr:uid="{00000000-0005-0000-0000-000055680000}"/>
    <cellStyle name="Normal 152" xfId="44709" xr:uid="{00000000-0005-0000-0000-000056680000}"/>
    <cellStyle name="Normal 153" xfId="44710" xr:uid="{00000000-0005-0000-0000-000057680000}"/>
    <cellStyle name="Normal 153 2" xfId="44717" xr:uid="{CFCAA7A1-5254-4523-9D16-63E2F060D942}"/>
    <cellStyle name="Normal 154" xfId="44720" xr:uid="{00000000-0005-0000-0000-0000B8AE0000}"/>
    <cellStyle name="Normal 154 2" xfId="44860" xr:uid="{290C617B-B169-4A2B-A724-B6D18068A363}"/>
    <cellStyle name="Normal 154 3" xfId="44862" xr:uid="{8E0EBC43-19ED-4EEF-B56C-C0D4DFC46606}"/>
    <cellStyle name="Normal 155" xfId="44729" xr:uid="{00000000-0005-0000-0000-0000DBAE0000}"/>
    <cellStyle name="Normal 156" xfId="44738" xr:uid="{00000000-0005-0000-0000-0000F9AE0000}"/>
    <cellStyle name="Normal 157" xfId="44791" xr:uid="{00000000-0005-0000-0000-0000FCAE0000}"/>
    <cellStyle name="Normal 157 2" xfId="44866" xr:uid="{EB41F10D-F3B0-4848-BB59-4C6D7C2BFCF3}"/>
    <cellStyle name="Normal 158" xfId="44793" xr:uid="{00000000-0005-0000-0000-0000FEAE0000}"/>
    <cellStyle name="Normal 158 2" xfId="44865" xr:uid="{1D24493A-3B16-42BB-B6D7-CFC21783FA37}"/>
    <cellStyle name="Normal 159" xfId="44795" xr:uid="{00000000-0005-0000-0000-000000AF0000}"/>
    <cellStyle name="Normal 159 2" xfId="44863" xr:uid="{969D2CC3-AE42-4A1C-AB32-3AF3DC247772}"/>
    <cellStyle name="Normal 16" xfId="2026" xr:uid="{00000000-0005-0000-0000-000058680000}"/>
    <cellStyle name="Normal 16 10" xfId="7045" xr:uid="{00000000-0005-0000-0000-000059680000}"/>
    <cellStyle name="Normal 16 10 2" xfId="7046" xr:uid="{00000000-0005-0000-0000-00005A680000}"/>
    <cellStyle name="Normal 16 10 2 2" xfId="7047" xr:uid="{00000000-0005-0000-0000-00005B680000}"/>
    <cellStyle name="Normal 16 10 3" xfId="7048" xr:uid="{00000000-0005-0000-0000-00005C680000}"/>
    <cellStyle name="Normal 16 11" xfId="7049" xr:uid="{00000000-0005-0000-0000-00005D680000}"/>
    <cellStyle name="Normal 16 2" xfId="7050" xr:uid="{00000000-0005-0000-0000-00005E680000}"/>
    <cellStyle name="Normal 16 3" xfId="7051" xr:uid="{00000000-0005-0000-0000-00005F680000}"/>
    <cellStyle name="Normal 16 3 2" xfId="7052" xr:uid="{00000000-0005-0000-0000-000060680000}"/>
    <cellStyle name="Normal 16 3 2 2" xfId="7053" xr:uid="{00000000-0005-0000-0000-000061680000}"/>
    <cellStyle name="Normal 16 3 3" xfId="7054" xr:uid="{00000000-0005-0000-0000-000062680000}"/>
    <cellStyle name="Normal 16 3 4" xfId="7055" xr:uid="{00000000-0005-0000-0000-000063680000}"/>
    <cellStyle name="Normal 16 4" xfId="7056" xr:uid="{00000000-0005-0000-0000-000064680000}"/>
    <cellStyle name="Normal 16 5" xfId="7057" xr:uid="{00000000-0005-0000-0000-000065680000}"/>
    <cellStyle name="Normal 16 6" xfId="7058" xr:uid="{00000000-0005-0000-0000-000066680000}"/>
    <cellStyle name="Normal 16 6 2" xfId="7059" xr:uid="{00000000-0005-0000-0000-000067680000}"/>
    <cellStyle name="Normal 16 6 2 2" xfId="7060" xr:uid="{00000000-0005-0000-0000-000068680000}"/>
    <cellStyle name="Normal 16 6 3" xfId="7061" xr:uid="{00000000-0005-0000-0000-000069680000}"/>
    <cellStyle name="Normal 16 7" xfId="7062" xr:uid="{00000000-0005-0000-0000-00006A680000}"/>
    <cellStyle name="Normal 16 7 2" xfId="7063" xr:uid="{00000000-0005-0000-0000-00006B680000}"/>
    <cellStyle name="Normal 16 7 2 2" xfId="7064" xr:uid="{00000000-0005-0000-0000-00006C680000}"/>
    <cellStyle name="Normal 16 7 3" xfId="7065" xr:uid="{00000000-0005-0000-0000-00006D680000}"/>
    <cellStyle name="Normal 16 8" xfId="7066" xr:uid="{00000000-0005-0000-0000-00006E680000}"/>
    <cellStyle name="Normal 16 8 2" xfId="7067" xr:uid="{00000000-0005-0000-0000-00006F680000}"/>
    <cellStyle name="Normal 16 8 2 2" xfId="7068" xr:uid="{00000000-0005-0000-0000-000070680000}"/>
    <cellStyle name="Normal 16 8 3" xfId="7069" xr:uid="{00000000-0005-0000-0000-000071680000}"/>
    <cellStyle name="Normal 16 9" xfId="7070" xr:uid="{00000000-0005-0000-0000-000072680000}"/>
    <cellStyle name="Normal 16 9 2" xfId="7071" xr:uid="{00000000-0005-0000-0000-000073680000}"/>
    <cellStyle name="Normal 16 9 2 2" xfId="7072" xr:uid="{00000000-0005-0000-0000-000074680000}"/>
    <cellStyle name="Normal 16 9 3" xfId="7073" xr:uid="{00000000-0005-0000-0000-000075680000}"/>
    <cellStyle name="Normal 160" xfId="44799" xr:uid="{6454A31C-3BF6-461B-B7DD-C484CB23BB69}"/>
    <cellStyle name="Normal 161" xfId="44841" xr:uid="{E8E87F87-AFDB-42AD-A425-4D001618DD89}"/>
    <cellStyle name="Normal 162" xfId="44849" xr:uid="{E1077540-7AAE-409B-A67E-87C949E8F389}"/>
    <cellStyle name="Normal 163" xfId="44855" xr:uid="{5AEEEC45-FDCC-44B8-8240-75857489A682}"/>
    <cellStyle name="Normal 164" xfId="44857" xr:uid="{B0CE60E8-4804-4098-82BF-6298D15E307C}"/>
    <cellStyle name="Normal 17" xfId="2027" xr:uid="{00000000-0005-0000-0000-000076680000}"/>
    <cellStyle name="Normal 17 10" xfId="7074" xr:uid="{00000000-0005-0000-0000-000077680000}"/>
    <cellStyle name="Normal 17 10 2" xfId="31538" xr:uid="{00000000-0005-0000-0000-000078680000}"/>
    <cellStyle name="Normal 17 10 3" xfId="44232" xr:uid="{00000000-0005-0000-0000-000079680000}"/>
    <cellStyle name="Normal 17 11" xfId="7075" xr:uid="{00000000-0005-0000-0000-00007A680000}"/>
    <cellStyle name="Normal 17 11 2" xfId="31539" xr:uid="{00000000-0005-0000-0000-00007B680000}"/>
    <cellStyle name="Normal 17 2" xfId="7076" xr:uid="{00000000-0005-0000-0000-00007C680000}"/>
    <cellStyle name="Normal 17 2 2" xfId="7077" xr:uid="{00000000-0005-0000-0000-00007D680000}"/>
    <cellStyle name="Normal 17 2 3" xfId="7078" xr:uid="{00000000-0005-0000-0000-00007E680000}"/>
    <cellStyle name="Normal 17 3" xfId="7079" xr:uid="{00000000-0005-0000-0000-00007F680000}"/>
    <cellStyle name="Normal 17 3 2" xfId="7080" xr:uid="{00000000-0005-0000-0000-000080680000}"/>
    <cellStyle name="Normal 17 3 2 2" xfId="7081" xr:uid="{00000000-0005-0000-0000-000081680000}"/>
    <cellStyle name="Normal 17 3 2 2 2" xfId="7082" xr:uid="{00000000-0005-0000-0000-000082680000}"/>
    <cellStyle name="Normal 17 3 2 2 2 2" xfId="31540" xr:uid="{00000000-0005-0000-0000-000083680000}"/>
    <cellStyle name="Normal 17 3 2 2 3" xfId="31541" xr:uid="{00000000-0005-0000-0000-000084680000}"/>
    <cellStyle name="Normal 17 3 2 3" xfId="7083" xr:uid="{00000000-0005-0000-0000-000085680000}"/>
    <cellStyle name="Normal 17 3 2 3 2" xfId="31542" xr:uid="{00000000-0005-0000-0000-000086680000}"/>
    <cellStyle name="Normal 17 3 2 4" xfId="7084" xr:uid="{00000000-0005-0000-0000-000087680000}"/>
    <cellStyle name="Normal 17 3 2 4 2" xfId="31543" xr:uid="{00000000-0005-0000-0000-000088680000}"/>
    <cellStyle name="Normal 17 3 2 5" xfId="31544" xr:uid="{00000000-0005-0000-0000-000089680000}"/>
    <cellStyle name="Normal 17 3 3" xfId="7085" xr:uid="{00000000-0005-0000-0000-00008A680000}"/>
    <cellStyle name="Normal 17 3 3 2" xfId="7086" xr:uid="{00000000-0005-0000-0000-00008B680000}"/>
    <cellStyle name="Normal 17 3 3 2 2" xfId="7087" xr:uid="{00000000-0005-0000-0000-00008C680000}"/>
    <cellStyle name="Normal 17 3 3 2 2 2" xfId="31545" xr:uid="{00000000-0005-0000-0000-00008D680000}"/>
    <cellStyle name="Normal 17 3 3 2 3" xfId="31546" xr:uid="{00000000-0005-0000-0000-00008E680000}"/>
    <cellStyle name="Normal 17 3 3 3" xfId="7088" xr:uid="{00000000-0005-0000-0000-00008F680000}"/>
    <cellStyle name="Normal 17 3 3 3 2" xfId="31547" xr:uid="{00000000-0005-0000-0000-000090680000}"/>
    <cellStyle name="Normal 17 3 3 4" xfId="7089" xr:uid="{00000000-0005-0000-0000-000091680000}"/>
    <cellStyle name="Normal 17 3 3 4 2" xfId="31548" xr:uid="{00000000-0005-0000-0000-000092680000}"/>
    <cellStyle name="Normal 17 3 3 5" xfId="31549" xr:uid="{00000000-0005-0000-0000-000093680000}"/>
    <cellStyle name="Normal 17 3 4" xfId="7090" xr:uid="{00000000-0005-0000-0000-000094680000}"/>
    <cellStyle name="Normal 17 3 4 2" xfId="7091" xr:uid="{00000000-0005-0000-0000-000095680000}"/>
    <cellStyle name="Normal 17 3 4 2 2" xfId="31550" xr:uid="{00000000-0005-0000-0000-000096680000}"/>
    <cellStyle name="Normal 17 3 4 3" xfId="31551" xr:uid="{00000000-0005-0000-0000-000097680000}"/>
    <cellStyle name="Normal 17 3 5" xfId="7092" xr:uid="{00000000-0005-0000-0000-000098680000}"/>
    <cellStyle name="Normal 17 3 5 2" xfId="7093" xr:uid="{00000000-0005-0000-0000-000099680000}"/>
    <cellStyle name="Normal 17 3 5 2 2" xfId="31552" xr:uid="{00000000-0005-0000-0000-00009A680000}"/>
    <cellStyle name="Normal 17 3 5 3" xfId="31553" xr:uid="{00000000-0005-0000-0000-00009B680000}"/>
    <cellStyle name="Normal 17 3 6" xfId="7094" xr:uid="{00000000-0005-0000-0000-00009C680000}"/>
    <cellStyle name="Normal 17 3 6 2" xfId="31554" xr:uid="{00000000-0005-0000-0000-00009D680000}"/>
    <cellStyle name="Normal 17 3 7" xfId="7095" xr:uid="{00000000-0005-0000-0000-00009E680000}"/>
    <cellStyle name="Normal 17 3 7 2" xfId="31555" xr:uid="{00000000-0005-0000-0000-00009F680000}"/>
    <cellStyle name="Normal 17 3 8" xfId="31556" xr:uid="{00000000-0005-0000-0000-0000A0680000}"/>
    <cellStyle name="Normal 17 4" xfId="7096" xr:uid="{00000000-0005-0000-0000-0000A1680000}"/>
    <cellStyle name="Normal 17 5" xfId="7097" xr:uid="{00000000-0005-0000-0000-0000A2680000}"/>
    <cellStyle name="Normal 17 5 2" xfId="7098" xr:uid="{00000000-0005-0000-0000-0000A3680000}"/>
    <cellStyle name="Normal 17 5 2 2" xfId="7099" xr:uid="{00000000-0005-0000-0000-0000A4680000}"/>
    <cellStyle name="Normal 17 5 2 2 2" xfId="31557" xr:uid="{00000000-0005-0000-0000-0000A5680000}"/>
    <cellStyle name="Normal 17 5 2 3" xfId="31558" xr:uid="{00000000-0005-0000-0000-0000A6680000}"/>
    <cellStyle name="Normal 17 5 3" xfId="7100" xr:uid="{00000000-0005-0000-0000-0000A7680000}"/>
    <cellStyle name="Normal 17 5 3 2" xfId="31559" xr:uid="{00000000-0005-0000-0000-0000A8680000}"/>
    <cellStyle name="Normal 17 5 4" xfId="7101" xr:uid="{00000000-0005-0000-0000-0000A9680000}"/>
    <cellStyle name="Normal 17 5 4 2" xfId="31560" xr:uid="{00000000-0005-0000-0000-0000AA680000}"/>
    <cellStyle name="Normal 17 5 5" xfId="31561" xr:uid="{00000000-0005-0000-0000-0000AB680000}"/>
    <cellStyle name="Normal 17 6" xfId="7102" xr:uid="{00000000-0005-0000-0000-0000AC680000}"/>
    <cellStyle name="Normal 17 6 2" xfId="7103" xr:uid="{00000000-0005-0000-0000-0000AD680000}"/>
    <cellStyle name="Normal 17 6 2 2" xfId="7104" xr:uid="{00000000-0005-0000-0000-0000AE680000}"/>
    <cellStyle name="Normal 17 6 2 2 2" xfId="31562" xr:uid="{00000000-0005-0000-0000-0000AF680000}"/>
    <cellStyle name="Normal 17 6 2 3" xfId="31563" xr:uid="{00000000-0005-0000-0000-0000B0680000}"/>
    <cellStyle name="Normal 17 6 3" xfId="7105" xr:uid="{00000000-0005-0000-0000-0000B1680000}"/>
    <cellStyle name="Normal 17 6 3 2" xfId="31564" xr:uid="{00000000-0005-0000-0000-0000B2680000}"/>
    <cellStyle name="Normal 17 6 4" xfId="7106" xr:uid="{00000000-0005-0000-0000-0000B3680000}"/>
    <cellStyle name="Normal 17 6 4 2" xfId="31565" xr:uid="{00000000-0005-0000-0000-0000B4680000}"/>
    <cellStyle name="Normal 17 6 5" xfId="31566" xr:uid="{00000000-0005-0000-0000-0000B5680000}"/>
    <cellStyle name="Normal 17 7" xfId="7107" xr:uid="{00000000-0005-0000-0000-0000B6680000}"/>
    <cellStyle name="Normal 17 7 2" xfId="7108" xr:uid="{00000000-0005-0000-0000-0000B7680000}"/>
    <cellStyle name="Normal 17 7 2 2" xfId="31567" xr:uid="{00000000-0005-0000-0000-0000B8680000}"/>
    <cellStyle name="Normal 17 7 3" xfId="31568" xr:uid="{00000000-0005-0000-0000-0000B9680000}"/>
    <cellStyle name="Normal 17 8" xfId="7109" xr:uid="{00000000-0005-0000-0000-0000BA680000}"/>
    <cellStyle name="Normal 17 8 2" xfId="7110" xr:uid="{00000000-0005-0000-0000-0000BB680000}"/>
    <cellStyle name="Normal 17 8 2 2" xfId="31569" xr:uid="{00000000-0005-0000-0000-0000BC680000}"/>
    <cellStyle name="Normal 17 8 3" xfId="31570" xr:uid="{00000000-0005-0000-0000-0000BD680000}"/>
    <cellStyle name="Normal 17 9" xfId="7111" xr:uid="{00000000-0005-0000-0000-0000BE680000}"/>
    <cellStyle name="Normal 17 9 2" xfId="31571" xr:uid="{00000000-0005-0000-0000-0000BF680000}"/>
    <cellStyle name="Normal 18" xfId="2028" xr:uid="{00000000-0005-0000-0000-0000C0680000}"/>
    <cellStyle name="Normal 18 10" xfId="7112" xr:uid="{00000000-0005-0000-0000-0000C1680000}"/>
    <cellStyle name="Normal 18 11" xfId="7113" xr:uid="{00000000-0005-0000-0000-0000C2680000}"/>
    <cellStyle name="Normal 18 12" xfId="7114" xr:uid="{00000000-0005-0000-0000-0000C3680000}"/>
    <cellStyle name="Normal 18 13" xfId="7115" xr:uid="{00000000-0005-0000-0000-0000C4680000}"/>
    <cellStyle name="Normal 18 14" xfId="7116" xr:uid="{00000000-0005-0000-0000-0000C5680000}"/>
    <cellStyle name="Normal 18 15" xfId="7117" xr:uid="{00000000-0005-0000-0000-0000C6680000}"/>
    <cellStyle name="Normal 18 16" xfId="7118" xr:uid="{00000000-0005-0000-0000-0000C7680000}"/>
    <cellStyle name="Normal 18 17" xfId="7119" xr:uid="{00000000-0005-0000-0000-0000C8680000}"/>
    <cellStyle name="Normal 18 18" xfId="7120" xr:uid="{00000000-0005-0000-0000-0000C9680000}"/>
    <cellStyle name="Normal 18 19" xfId="7121" xr:uid="{00000000-0005-0000-0000-0000CA680000}"/>
    <cellStyle name="Normal 18 2" xfId="7122" xr:uid="{00000000-0005-0000-0000-0000CB680000}"/>
    <cellStyle name="Normal 18 20" xfId="7123" xr:uid="{00000000-0005-0000-0000-0000CC680000}"/>
    <cellStyle name="Normal 18 21" xfId="7124" xr:uid="{00000000-0005-0000-0000-0000CD680000}"/>
    <cellStyle name="Normal 18 22" xfId="7125" xr:uid="{00000000-0005-0000-0000-0000CE680000}"/>
    <cellStyle name="Normal 18 23" xfId="7126" xr:uid="{00000000-0005-0000-0000-0000CF680000}"/>
    <cellStyle name="Normal 18 24" xfId="7127" xr:uid="{00000000-0005-0000-0000-0000D0680000}"/>
    <cellStyle name="Normal 18 25" xfId="7128" xr:uid="{00000000-0005-0000-0000-0000D1680000}"/>
    <cellStyle name="Normal 18 26" xfId="7129" xr:uid="{00000000-0005-0000-0000-0000D2680000}"/>
    <cellStyle name="Normal 18 27" xfId="7130" xr:uid="{00000000-0005-0000-0000-0000D3680000}"/>
    <cellStyle name="Normal 18 28" xfId="7131" xr:uid="{00000000-0005-0000-0000-0000D4680000}"/>
    <cellStyle name="Normal 18 29" xfId="7132" xr:uid="{00000000-0005-0000-0000-0000D5680000}"/>
    <cellStyle name="Normal 18 3" xfId="7133" xr:uid="{00000000-0005-0000-0000-0000D6680000}"/>
    <cellStyle name="Normal 18 30" xfId="7134" xr:uid="{00000000-0005-0000-0000-0000D7680000}"/>
    <cellStyle name="Normal 18 30 2" xfId="7135" xr:uid="{00000000-0005-0000-0000-0000D8680000}"/>
    <cellStyle name="Normal 18 30 3" xfId="7136" xr:uid="{00000000-0005-0000-0000-0000D9680000}"/>
    <cellStyle name="Normal 18 30 4" xfId="7137" xr:uid="{00000000-0005-0000-0000-0000DA680000}"/>
    <cellStyle name="Normal 18 30 5" xfId="7138" xr:uid="{00000000-0005-0000-0000-0000DB680000}"/>
    <cellStyle name="Normal 18 4" xfId="7139" xr:uid="{00000000-0005-0000-0000-0000DC680000}"/>
    <cellStyle name="Normal 18 5" xfId="7140" xr:uid="{00000000-0005-0000-0000-0000DD680000}"/>
    <cellStyle name="Normal 18 6" xfId="7141" xr:uid="{00000000-0005-0000-0000-0000DE680000}"/>
    <cellStyle name="Normal 18 7" xfId="7142" xr:uid="{00000000-0005-0000-0000-0000DF680000}"/>
    <cellStyle name="Normal 18 8" xfId="7143" xr:uid="{00000000-0005-0000-0000-0000E0680000}"/>
    <cellStyle name="Normal 18 9" xfId="7144" xr:uid="{00000000-0005-0000-0000-0000E1680000}"/>
    <cellStyle name="Normal 19" xfId="2029" xr:uid="{00000000-0005-0000-0000-0000E2680000}"/>
    <cellStyle name="Normal 19 2" xfId="7145" xr:uid="{00000000-0005-0000-0000-0000E3680000}"/>
    <cellStyle name="Normal 19 3" xfId="7146" xr:uid="{00000000-0005-0000-0000-0000E4680000}"/>
    <cellStyle name="Normal 19 3 2" xfId="7147" xr:uid="{00000000-0005-0000-0000-0000E5680000}"/>
    <cellStyle name="Normal 19 3 3" xfId="7148" xr:uid="{00000000-0005-0000-0000-0000E6680000}"/>
    <cellStyle name="Normal 19 3 4" xfId="7149" xr:uid="{00000000-0005-0000-0000-0000E7680000}"/>
    <cellStyle name="Normal 19 3 5" xfId="7150" xr:uid="{00000000-0005-0000-0000-0000E8680000}"/>
    <cellStyle name="Normal 19 4" xfId="7151" xr:uid="{00000000-0005-0000-0000-0000E9680000}"/>
    <cellStyle name="Normal 2" xfId="20" xr:uid="{00000000-0005-0000-0000-0000EA680000}"/>
    <cellStyle name="Normal 2 10" xfId="7152" xr:uid="{00000000-0005-0000-0000-0000EB680000}"/>
    <cellStyle name="Normal 2 10 2" xfId="7153" xr:uid="{00000000-0005-0000-0000-0000EC680000}"/>
    <cellStyle name="Normal 2 10 3" xfId="7154" xr:uid="{00000000-0005-0000-0000-0000ED680000}"/>
    <cellStyle name="Normal 2 10 4" xfId="7155" xr:uid="{00000000-0005-0000-0000-0000EE680000}"/>
    <cellStyle name="Normal 2 11" xfId="7156" xr:uid="{00000000-0005-0000-0000-0000EF680000}"/>
    <cellStyle name="Normal 2 11 2" xfId="7157" xr:uid="{00000000-0005-0000-0000-0000F0680000}"/>
    <cellStyle name="Normal 2 11 3" xfId="7158" xr:uid="{00000000-0005-0000-0000-0000F1680000}"/>
    <cellStyle name="Normal 2 11 4" xfId="7159" xr:uid="{00000000-0005-0000-0000-0000F2680000}"/>
    <cellStyle name="Normal 2 12" xfId="7160" xr:uid="{00000000-0005-0000-0000-0000F3680000}"/>
    <cellStyle name="Normal 2 13" xfId="7161" xr:uid="{00000000-0005-0000-0000-0000F4680000}"/>
    <cellStyle name="Normal 2 14" xfId="7162" xr:uid="{00000000-0005-0000-0000-0000F5680000}"/>
    <cellStyle name="Normal 2 15" xfId="7163" xr:uid="{00000000-0005-0000-0000-0000F6680000}"/>
    <cellStyle name="Normal 2 16" xfId="7164" xr:uid="{00000000-0005-0000-0000-0000F7680000}"/>
    <cellStyle name="Normal 2 17" xfId="7165" xr:uid="{00000000-0005-0000-0000-0000F8680000}"/>
    <cellStyle name="Normal 2 18" xfId="7166" xr:uid="{00000000-0005-0000-0000-0000F9680000}"/>
    <cellStyle name="Normal 2 19" xfId="44155" xr:uid="{00000000-0005-0000-0000-0000FA680000}"/>
    <cellStyle name="Normal 2 2" xfId="4" xr:uid="{00000000-0005-0000-0000-0000FB680000}"/>
    <cellStyle name="Normal 2 2 2" xfId="2030" xr:uid="{00000000-0005-0000-0000-0000FC680000}"/>
    <cellStyle name="Normal 2 2 2 2" xfId="44787" xr:uid="{2A66D278-2C21-4063-893F-C63570DD2D14}"/>
    <cellStyle name="Normal 2 2 2 3" xfId="44750" xr:uid="{00000000-0005-0000-0000-000028000000}"/>
    <cellStyle name="Normal 2 2 3" xfId="2031" xr:uid="{00000000-0005-0000-0000-0000FD680000}"/>
    <cellStyle name="Normal 2 2 4" xfId="9687" xr:uid="{00000000-0005-0000-0000-0000FE680000}"/>
    <cellStyle name="Normal 2 2 5" xfId="44740" xr:uid="{00000000-0005-0000-0000-000029000000}"/>
    <cellStyle name="Normal 2 2 6" xfId="44731" xr:uid="{00000000-0005-0000-0000-000027000000}"/>
    <cellStyle name="Normal 2 20" xfId="44224" xr:uid="{00000000-0005-0000-0000-0000FF680000}"/>
    <cellStyle name="Normal 2 21" xfId="44741" xr:uid="{00000000-0005-0000-0000-000026000000}"/>
    <cellStyle name="Normal 2 22" xfId="44853" xr:uid="{A048C44A-F2A1-488B-B272-C1FA286AA118}"/>
    <cellStyle name="Normal 2 3" xfId="2032" xr:uid="{00000000-0005-0000-0000-000000690000}"/>
    <cellStyle name="Normal 2 3 10" xfId="7167" xr:uid="{00000000-0005-0000-0000-000001690000}"/>
    <cellStyle name="Normal 2 3 11" xfId="7168" xr:uid="{00000000-0005-0000-0000-000002690000}"/>
    <cellStyle name="Normal 2 3 11 2" xfId="7169" xr:uid="{00000000-0005-0000-0000-000003690000}"/>
    <cellStyle name="Normal 2 3 12" xfId="7170" xr:uid="{00000000-0005-0000-0000-000004690000}"/>
    <cellStyle name="Normal 2 3 13" xfId="7171" xr:uid="{00000000-0005-0000-0000-000005690000}"/>
    <cellStyle name="Normal 2 3 14" xfId="7172" xr:uid="{00000000-0005-0000-0000-000006690000}"/>
    <cellStyle name="Normal 2 3 15" xfId="44757" xr:uid="{00000000-0005-0000-0000-00002A000000}"/>
    <cellStyle name="Normal 2 3 2" xfId="7173" xr:uid="{00000000-0005-0000-0000-000007690000}"/>
    <cellStyle name="Normal 2 3 2 10" xfId="7174" xr:uid="{00000000-0005-0000-0000-000008690000}"/>
    <cellStyle name="Normal 2 3 2 11" xfId="44774" xr:uid="{00000000-0005-0000-0000-00002B000000}"/>
    <cellStyle name="Normal 2 3 2 2" xfId="7175" xr:uid="{00000000-0005-0000-0000-000009690000}"/>
    <cellStyle name="Normal 2 3 2 2 2" xfId="7176" xr:uid="{00000000-0005-0000-0000-00000A690000}"/>
    <cellStyle name="Normal 2 3 2 2 2 2" xfId="7177" xr:uid="{00000000-0005-0000-0000-00000B690000}"/>
    <cellStyle name="Normal 2 3 2 2 3" xfId="7178" xr:uid="{00000000-0005-0000-0000-00000C690000}"/>
    <cellStyle name="Normal 2 3 2 2 4" xfId="7179" xr:uid="{00000000-0005-0000-0000-00000D690000}"/>
    <cellStyle name="Normal 2 3 2 3" xfId="7180" xr:uid="{00000000-0005-0000-0000-00000E690000}"/>
    <cellStyle name="Normal 2 3 2 3 2" xfId="7181" xr:uid="{00000000-0005-0000-0000-00000F690000}"/>
    <cellStyle name="Normal 2 3 2 3 2 2" xfId="7182" xr:uid="{00000000-0005-0000-0000-000010690000}"/>
    <cellStyle name="Normal 2 3 2 3 3" xfId="7183" xr:uid="{00000000-0005-0000-0000-000011690000}"/>
    <cellStyle name="Normal 2 3 2 4" xfId="7184" xr:uid="{00000000-0005-0000-0000-000012690000}"/>
    <cellStyle name="Normal 2 3 2 4 2" xfId="7185" xr:uid="{00000000-0005-0000-0000-000013690000}"/>
    <cellStyle name="Normal 2 3 2 4 2 2" xfId="7186" xr:uid="{00000000-0005-0000-0000-000014690000}"/>
    <cellStyle name="Normal 2 3 2 4 3" xfId="7187" xr:uid="{00000000-0005-0000-0000-000015690000}"/>
    <cellStyle name="Normal 2 3 2 5" xfId="7188" xr:uid="{00000000-0005-0000-0000-000016690000}"/>
    <cellStyle name="Normal 2 3 2 5 2" xfId="7189" xr:uid="{00000000-0005-0000-0000-000017690000}"/>
    <cellStyle name="Normal 2 3 2 5 2 2" xfId="7190" xr:uid="{00000000-0005-0000-0000-000018690000}"/>
    <cellStyle name="Normal 2 3 2 5 3" xfId="7191" xr:uid="{00000000-0005-0000-0000-000019690000}"/>
    <cellStyle name="Normal 2 3 2 6" xfId="7192" xr:uid="{00000000-0005-0000-0000-00001A690000}"/>
    <cellStyle name="Normal 2 3 2 6 2" xfId="7193" xr:uid="{00000000-0005-0000-0000-00001B690000}"/>
    <cellStyle name="Normal 2 3 2 6 2 2" xfId="7194" xr:uid="{00000000-0005-0000-0000-00001C690000}"/>
    <cellStyle name="Normal 2 3 2 6 3" xfId="7195" xr:uid="{00000000-0005-0000-0000-00001D690000}"/>
    <cellStyle name="Normal 2 3 2 7" xfId="7196" xr:uid="{00000000-0005-0000-0000-00001E690000}"/>
    <cellStyle name="Normal 2 3 2 7 2" xfId="7197" xr:uid="{00000000-0005-0000-0000-00001F690000}"/>
    <cellStyle name="Normal 2 3 2 7 2 2" xfId="7198" xr:uid="{00000000-0005-0000-0000-000020690000}"/>
    <cellStyle name="Normal 2 3 2 7 3" xfId="7199" xr:uid="{00000000-0005-0000-0000-000021690000}"/>
    <cellStyle name="Normal 2 3 2 8" xfId="7200" xr:uid="{00000000-0005-0000-0000-000022690000}"/>
    <cellStyle name="Normal 2 3 2 8 2" xfId="7201" xr:uid="{00000000-0005-0000-0000-000023690000}"/>
    <cellStyle name="Normal 2 3 2 9" xfId="7202" xr:uid="{00000000-0005-0000-0000-000024690000}"/>
    <cellStyle name="Normal 2 3 3" xfId="7203" xr:uid="{00000000-0005-0000-0000-000025690000}"/>
    <cellStyle name="Normal 2 3 3 10" xfId="7204" xr:uid="{00000000-0005-0000-0000-000026690000}"/>
    <cellStyle name="Normal 2 3 3 2" xfId="7205" xr:uid="{00000000-0005-0000-0000-000027690000}"/>
    <cellStyle name="Normal 2 3 3 2 2" xfId="7206" xr:uid="{00000000-0005-0000-0000-000028690000}"/>
    <cellStyle name="Normal 2 3 3 2 2 2" xfId="7207" xr:uid="{00000000-0005-0000-0000-000029690000}"/>
    <cellStyle name="Normal 2 3 3 2 3" xfId="7208" xr:uid="{00000000-0005-0000-0000-00002A690000}"/>
    <cellStyle name="Normal 2 3 3 2 4" xfId="7209" xr:uid="{00000000-0005-0000-0000-00002B690000}"/>
    <cellStyle name="Normal 2 3 3 3" xfId="7210" xr:uid="{00000000-0005-0000-0000-00002C690000}"/>
    <cellStyle name="Normal 2 3 3 3 2" xfId="7211" xr:uid="{00000000-0005-0000-0000-00002D690000}"/>
    <cellStyle name="Normal 2 3 3 3 2 2" xfId="7212" xr:uid="{00000000-0005-0000-0000-00002E690000}"/>
    <cellStyle name="Normal 2 3 3 3 3" xfId="7213" xr:uid="{00000000-0005-0000-0000-00002F690000}"/>
    <cellStyle name="Normal 2 3 3 4" xfId="7214" xr:uid="{00000000-0005-0000-0000-000030690000}"/>
    <cellStyle name="Normal 2 3 3 4 2" xfId="7215" xr:uid="{00000000-0005-0000-0000-000031690000}"/>
    <cellStyle name="Normal 2 3 3 4 2 2" xfId="7216" xr:uid="{00000000-0005-0000-0000-000032690000}"/>
    <cellStyle name="Normal 2 3 3 4 3" xfId="7217" xr:uid="{00000000-0005-0000-0000-000033690000}"/>
    <cellStyle name="Normal 2 3 3 5" xfId="7218" xr:uid="{00000000-0005-0000-0000-000034690000}"/>
    <cellStyle name="Normal 2 3 3 5 2" xfId="7219" xr:uid="{00000000-0005-0000-0000-000035690000}"/>
    <cellStyle name="Normal 2 3 3 5 2 2" xfId="7220" xr:uid="{00000000-0005-0000-0000-000036690000}"/>
    <cellStyle name="Normal 2 3 3 5 3" xfId="7221" xr:uid="{00000000-0005-0000-0000-000037690000}"/>
    <cellStyle name="Normal 2 3 3 6" xfId="7222" xr:uid="{00000000-0005-0000-0000-000038690000}"/>
    <cellStyle name="Normal 2 3 3 6 2" xfId="7223" xr:uid="{00000000-0005-0000-0000-000039690000}"/>
    <cellStyle name="Normal 2 3 3 6 2 2" xfId="7224" xr:uid="{00000000-0005-0000-0000-00003A690000}"/>
    <cellStyle name="Normal 2 3 3 6 3" xfId="7225" xr:uid="{00000000-0005-0000-0000-00003B690000}"/>
    <cellStyle name="Normal 2 3 3 7" xfId="7226" xr:uid="{00000000-0005-0000-0000-00003C690000}"/>
    <cellStyle name="Normal 2 3 3 7 2" xfId="7227" xr:uid="{00000000-0005-0000-0000-00003D690000}"/>
    <cellStyle name="Normal 2 3 3 7 2 2" xfId="7228" xr:uid="{00000000-0005-0000-0000-00003E690000}"/>
    <cellStyle name="Normal 2 3 3 7 3" xfId="7229" xr:uid="{00000000-0005-0000-0000-00003F690000}"/>
    <cellStyle name="Normal 2 3 3 8" xfId="7230" xr:uid="{00000000-0005-0000-0000-000040690000}"/>
    <cellStyle name="Normal 2 3 3 8 2" xfId="7231" xr:uid="{00000000-0005-0000-0000-000041690000}"/>
    <cellStyle name="Normal 2 3 3 9" xfId="7232" xr:uid="{00000000-0005-0000-0000-000042690000}"/>
    <cellStyle name="Normal 2 3 4" xfId="7233" xr:uid="{00000000-0005-0000-0000-000043690000}"/>
    <cellStyle name="Normal 2 3 4 2" xfId="7234" xr:uid="{00000000-0005-0000-0000-000044690000}"/>
    <cellStyle name="Normal 2 3 4 2 2" xfId="7235" xr:uid="{00000000-0005-0000-0000-000045690000}"/>
    <cellStyle name="Normal 2 3 4 3" xfId="7236" xr:uid="{00000000-0005-0000-0000-000046690000}"/>
    <cellStyle name="Normal 2 3 4 4" xfId="7237" xr:uid="{00000000-0005-0000-0000-000047690000}"/>
    <cellStyle name="Normal 2 3 4 5" xfId="7238" xr:uid="{00000000-0005-0000-0000-000048690000}"/>
    <cellStyle name="Normal 2 3 5" xfId="7239" xr:uid="{00000000-0005-0000-0000-000049690000}"/>
    <cellStyle name="Normal 2 3 5 2" xfId="7240" xr:uid="{00000000-0005-0000-0000-00004A690000}"/>
    <cellStyle name="Normal 2 3 5 2 2" xfId="7241" xr:uid="{00000000-0005-0000-0000-00004B690000}"/>
    <cellStyle name="Normal 2 3 5 3" xfId="7242" xr:uid="{00000000-0005-0000-0000-00004C690000}"/>
    <cellStyle name="Normal 2 3 6" xfId="7243" xr:uid="{00000000-0005-0000-0000-00004D690000}"/>
    <cellStyle name="Normal 2 3 6 2" xfId="7244" xr:uid="{00000000-0005-0000-0000-00004E690000}"/>
    <cellStyle name="Normal 2 3 6 2 2" xfId="7245" xr:uid="{00000000-0005-0000-0000-00004F690000}"/>
    <cellStyle name="Normal 2 3 6 3" xfId="7246" xr:uid="{00000000-0005-0000-0000-000050690000}"/>
    <cellStyle name="Normal 2 3 7" xfId="7247" xr:uid="{00000000-0005-0000-0000-000051690000}"/>
    <cellStyle name="Normal 2 3 7 2" xfId="7248" xr:uid="{00000000-0005-0000-0000-000052690000}"/>
    <cellStyle name="Normal 2 3 7 2 2" xfId="7249" xr:uid="{00000000-0005-0000-0000-000053690000}"/>
    <cellStyle name="Normal 2 3 7 3" xfId="7250" xr:uid="{00000000-0005-0000-0000-000054690000}"/>
    <cellStyle name="Normal 2 3 8" xfId="7251" xr:uid="{00000000-0005-0000-0000-000055690000}"/>
    <cellStyle name="Normal 2 3 8 2" xfId="7252" xr:uid="{00000000-0005-0000-0000-000056690000}"/>
    <cellStyle name="Normal 2 3 8 2 2" xfId="7253" xr:uid="{00000000-0005-0000-0000-000057690000}"/>
    <cellStyle name="Normal 2 3 8 3" xfId="7254" xr:uid="{00000000-0005-0000-0000-000058690000}"/>
    <cellStyle name="Normal 2 3 9" xfId="7255" xr:uid="{00000000-0005-0000-0000-000059690000}"/>
    <cellStyle name="Normal 2 3 9 2" xfId="7256" xr:uid="{00000000-0005-0000-0000-00005A690000}"/>
    <cellStyle name="Normal 2 3 9 2 2" xfId="7257" xr:uid="{00000000-0005-0000-0000-00005B690000}"/>
    <cellStyle name="Normal 2 3 9 3" xfId="7258" xr:uid="{00000000-0005-0000-0000-00005C690000}"/>
    <cellStyle name="Normal 2 4" xfId="2033" xr:uid="{00000000-0005-0000-0000-00005D690000}"/>
    <cellStyle name="Normal 2 4 2" xfId="7259" xr:uid="{00000000-0005-0000-0000-00005E690000}"/>
    <cellStyle name="Normal 2 4 2 2" xfId="7260" xr:uid="{00000000-0005-0000-0000-00005F690000}"/>
    <cellStyle name="Normal 2 4 2 2 2" xfId="7261" xr:uid="{00000000-0005-0000-0000-000060690000}"/>
    <cellStyle name="Normal 2 4 2 2 2 2" xfId="31572" xr:uid="{00000000-0005-0000-0000-000061690000}"/>
    <cellStyle name="Normal 2 4 2 2 3" xfId="31573" xr:uid="{00000000-0005-0000-0000-000062690000}"/>
    <cellStyle name="Normal 2 4 2 3" xfId="7262" xr:uid="{00000000-0005-0000-0000-000063690000}"/>
    <cellStyle name="Normal 2 4 2 3 2" xfId="31574" xr:uid="{00000000-0005-0000-0000-000064690000}"/>
    <cellStyle name="Normal 2 4 2 4" xfId="7263" xr:uid="{00000000-0005-0000-0000-000065690000}"/>
    <cellStyle name="Normal 2 4 2 4 2" xfId="31575" xr:uid="{00000000-0005-0000-0000-000066690000}"/>
    <cellStyle name="Normal 2 4 2 5" xfId="7264" xr:uid="{00000000-0005-0000-0000-000067690000}"/>
    <cellStyle name="Normal 2 4 2 5 2" xfId="31576" xr:uid="{00000000-0005-0000-0000-000068690000}"/>
    <cellStyle name="Normal 2 4 3" xfId="7265" xr:uid="{00000000-0005-0000-0000-000069690000}"/>
    <cellStyle name="Normal 2 4 3 2" xfId="7266" xr:uid="{00000000-0005-0000-0000-00006A690000}"/>
    <cellStyle name="Normal 2 4 3 2 2" xfId="7267" xr:uid="{00000000-0005-0000-0000-00006B690000}"/>
    <cellStyle name="Normal 2 4 3 2 2 2" xfId="31577" xr:uid="{00000000-0005-0000-0000-00006C690000}"/>
    <cellStyle name="Normal 2 4 3 2 3" xfId="31578" xr:uid="{00000000-0005-0000-0000-00006D690000}"/>
    <cellStyle name="Normal 2 4 3 3" xfId="7268" xr:uid="{00000000-0005-0000-0000-00006E690000}"/>
    <cellStyle name="Normal 2 4 3 3 2" xfId="31579" xr:uid="{00000000-0005-0000-0000-00006F690000}"/>
    <cellStyle name="Normal 2 4 3 4" xfId="7269" xr:uid="{00000000-0005-0000-0000-000070690000}"/>
    <cellStyle name="Normal 2 4 3 4 2" xfId="31580" xr:uid="{00000000-0005-0000-0000-000071690000}"/>
    <cellStyle name="Normal 2 4 3 5" xfId="31581" xr:uid="{00000000-0005-0000-0000-000072690000}"/>
    <cellStyle name="Normal 2 4 4" xfId="7270" xr:uid="{00000000-0005-0000-0000-000073690000}"/>
    <cellStyle name="Normal 2 4 4 2" xfId="7271" xr:uid="{00000000-0005-0000-0000-000074690000}"/>
    <cellStyle name="Normal 2 4 4 2 2" xfId="31582" xr:uid="{00000000-0005-0000-0000-000075690000}"/>
    <cellStyle name="Normal 2 4 4 3" xfId="7272" xr:uid="{00000000-0005-0000-0000-000076690000}"/>
    <cellStyle name="Normal 2 4 4 3 2" xfId="31583" xr:uid="{00000000-0005-0000-0000-000077690000}"/>
    <cellStyle name="Normal 2 4 4 4" xfId="31584" xr:uid="{00000000-0005-0000-0000-000078690000}"/>
    <cellStyle name="Normal 2 4 5" xfId="7273" xr:uid="{00000000-0005-0000-0000-000079690000}"/>
    <cellStyle name="Normal 2 4 5 2" xfId="7274" xr:uid="{00000000-0005-0000-0000-00007A690000}"/>
    <cellStyle name="Normal 2 4 5 2 2" xfId="31585" xr:uid="{00000000-0005-0000-0000-00007B690000}"/>
    <cellStyle name="Normal 2 4 5 3" xfId="7275" xr:uid="{00000000-0005-0000-0000-00007C690000}"/>
    <cellStyle name="Normal 2 4 5 4" xfId="31586" xr:uid="{00000000-0005-0000-0000-00007D690000}"/>
    <cellStyle name="Normal 2 4 6" xfId="7276" xr:uid="{00000000-0005-0000-0000-00007E690000}"/>
    <cellStyle name="Normal 2 4 6 2" xfId="31587" xr:uid="{00000000-0005-0000-0000-00007F690000}"/>
    <cellStyle name="Normal 2 4 7" xfId="7277" xr:uid="{00000000-0005-0000-0000-000080690000}"/>
    <cellStyle name="Normal 2 4 8" xfId="44156" xr:uid="{00000000-0005-0000-0000-000081690000}"/>
    <cellStyle name="Normal 2 4 9" xfId="44764" xr:uid="{00000000-0005-0000-0000-00002C000000}"/>
    <cellStyle name="Normal 2 5" xfId="7278" xr:uid="{00000000-0005-0000-0000-000082690000}"/>
    <cellStyle name="Normal 2 5 10" xfId="7279" xr:uid="{00000000-0005-0000-0000-000083690000}"/>
    <cellStyle name="Normal 2 5 10 2" xfId="7280" xr:uid="{00000000-0005-0000-0000-000084690000}"/>
    <cellStyle name="Normal 2 5 10 2 2" xfId="7281" xr:uid="{00000000-0005-0000-0000-000085690000}"/>
    <cellStyle name="Normal 2 5 10 2 2 2" xfId="7282" xr:uid="{00000000-0005-0000-0000-000086690000}"/>
    <cellStyle name="Normal 2 5 10 2 3" xfId="7283" xr:uid="{00000000-0005-0000-0000-000087690000}"/>
    <cellStyle name="Normal 2 5 10 2 4" xfId="7284" xr:uid="{00000000-0005-0000-0000-000088690000}"/>
    <cellStyle name="Normal 2 5 10 3" xfId="7285" xr:uid="{00000000-0005-0000-0000-000089690000}"/>
    <cellStyle name="Normal 2 5 10 3 2" xfId="7286" xr:uid="{00000000-0005-0000-0000-00008A690000}"/>
    <cellStyle name="Normal 2 5 10 3 2 2" xfId="7287" xr:uid="{00000000-0005-0000-0000-00008B690000}"/>
    <cellStyle name="Normal 2 5 10 3 3" xfId="7288" xr:uid="{00000000-0005-0000-0000-00008C690000}"/>
    <cellStyle name="Normal 2 5 10 4" xfId="7289" xr:uid="{00000000-0005-0000-0000-00008D690000}"/>
    <cellStyle name="Normal 2 5 10 4 2" xfId="7290" xr:uid="{00000000-0005-0000-0000-00008E690000}"/>
    <cellStyle name="Normal 2 5 10 4 2 2" xfId="7291" xr:uid="{00000000-0005-0000-0000-00008F690000}"/>
    <cellStyle name="Normal 2 5 10 4 3" xfId="7292" xr:uid="{00000000-0005-0000-0000-000090690000}"/>
    <cellStyle name="Normal 2 5 10 5" xfId="7293" xr:uid="{00000000-0005-0000-0000-000091690000}"/>
    <cellStyle name="Normal 2 5 10 5 2" xfId="7294" xr:uid="{00000000-0005-0000-0000-000092690000}"/>
    <cellStyle name="Normal 2 5 10 6" xfId="7295" xr:uid="{00000000-0005-0000-0000-000093690000}"/>
    <cellStyle name="Normal 2 5 10 7" xfId="7296" xr:uid="{00000000-0005-0000-0000-000094690000}"/>
    <cellStyle name="Normal 2 5 11" xfId="7297" xr:uid="{00000000-0005-0000-0000-000095690000}"/>
    <cellStyle name="Normal 2 5 11 2" xfId="7298" xr:uid="{00000000-0005-0000-0000-000096690000}"/>
    <cellStyle name="Normal 2 5 11 2 2" xfId="7299" xr:uid="{00000000-0005-0000-0000-000097690000}"/>
    <cellStyle name="Normal 2 5 11 2 2 2" xfId="7300" xr:uid="{00000000-0005-0000-0000-000098690000}"/>
    <cellStyle name="Normal 2 5 11 2 3" xfId="7301" xr:uid="{00000000-0005-0000-0000-000099690000}"/>
    <cellStyle name="Normal 2 5 11 2 4" xfId="7302" xr:uid="{00000000-0005-0000-0000-00009A690000}"/>
    <cellStyle name="Normal 2 5 11 3" xfId="7303" xr:uid="{00000000-0005-0000-0000-00009B690000}"/>
    <cellStyle name="Normal 2 5 11 3 2" xfId="7304" xr:uid="{00000000-0005-0000-0000-00009C690000}"/>
    <cellStyle name="Normal 2 5 11 3 2 2" xfId="7305" xr:uid="{00000000-0005-0000-0000-00009D690000}"/>
    <cellStyle name="Normal 2 5 11 3 3" xfId="7306" xr:uid="{00000000-0005-0000-0000-00009E690000}"/>
    <cellStyle name="Normal 2 5 11 4" xfId="7307" xr:uid="{00000000-0005-0000-0000-00009F690000}"/>
    <cellStyle name="Normal 2 5 11 4 2" xfId="7308" xr:uid="{00000000-0005-0000-0000-0000A0690000}"/>
    <cellStyle name="Normal 2 5 11 4 2 2" xfId="7309" xr:uid="{00000000-0005-0000-0000-0000A1690000}"/>
    <cellStyle name="Normal 2 5 11 4 3" xfId="7310" xr:uid="{00000000-0005-0000-0000-0000A2690000}"/>
    <cellStyle name="Normal 2 5 11 5" xfId="7311" xr:uid="{00000000-0005-0000-0000-0000A3690000}"/>
    <cellStyle name="Normal 2 5 11 5 2" xfId="7312" xr:uid="{00000000-0005-0000-0000-0000A4690000}"/>
    <cellStyle name="Normal 2 5 11 6" xfId="7313" xr:uid="{00000000-0005-0000-0000-0000A5690000}"/>
    <cellStyle name="Normal 2 5 11 7" xfId="7314" xr:uid="{00000000-0005-0000-0000-0000A6690000}"/>
    <cellStyle name="Normal 2 5 12" xfId="7315" xr:uid="{00000000-0005-0000-0000-0000A7690000}"/>
    <cellStyle name="Normal 2 5 12 2" xfId="7316" xr:uid="{00000000-0005-0000-0000-0000A8690000}"/>
    <cellStyle name="Normal 2 5 12 2 2" xfId="7317" xr:uid="{00000000-0005-0000-0000-0000A9690000}"/>
    <cellStyle name="Normal 2 5 12 2 2 2" xfId="7318" xr:uid="{00000000-0005-0000-0000-0000AA690000}"/>
    <cellStyle name="Normal 2 5 12 2 3" xfId="7319" xr:uid="{00000000-0005-0000-0000-0000AB690000}"/>
    <cellStyle name="Normal 2 5 12 2 4" xfId="7320" xr:uid="{00000000-0005-0000-0000-0000AC690000}"/>
    <cellStyle name="Normal 2 5 12 3" xfId="7321" xr:uid="{00000000-0005-0000-0000-0000AD690000}"/>
    <cellStyle name="Normal 2 5 12 3 2" xfId="7322" xr:uid="{00000000-0005-0000-0000-0000AE690000}"/>
    <cellStyle name="Normal 2 5 12 3 2 2" xfId="7323" xr:uid="{00000000-0005-0000-0000-0000AF690000}"/>
    <cellStyle name="Normal 2 5 12 3 3" xfId="7324" xr:uid="{00000000-0005-0000-0000-0000B0690000}"/>
    <cellStyle name="Normal 2 5 12 4" xfId="7325" xr:uid="{00000000-0005-0000-0000-0000B1690000}"/>
    <cellStyle name="Normal 2 5 12 4 2" xfId="7326" xr:uid="{00000000-0005-0000-0000-0000B2690000}"/>
    <cellStyle name="Normal 2 5 12 4 2 2" xfId="7327" xr:uid="{00000000-0005-0000-0000-0000B3690000}"/>
    <cellStyle name="Normal 2 5 12 4 3" xfId="7328" xr:uid="{00000000-0005-0000-0000-0000B4690000}"/>
    <cellStyle name="Normal 2 5 12 5" xfId="7329" xr:uid="{00000000-0005-0000-0000-0000B5690000}"/>
    <cellStyle name="Normal 2 5 12 5 2" xfId="7330" xr:uid="{00000000-0005-0000-0000-0000B6690000}"/>
    <cellStyle name="Normal 2 5 12 6" xfId="7331" xr:uid="{00000000-0005-0000-0000-0000B7690000}"/>
    <cellStyle name="Normal 2 5 12 7" xfId="7332" xr:uid="{00000000-0005-0000-0000-0000B8690000}"/>
    <cellStyle name="Normal 2 5 13" xfId="7333" xr:uid="{00000000-0005-0000-0000-0000B9690000}"/>
    <cellStyle name="Normal 2 5 14" xfId="7334" xr:uid="{00000000-0005-0000-0000-0000BA690000}"/>
    <cellStyle name="Normal 2 5 14 2" xfId="7335" xr:uid="{00000000-0005-0000-0000-0000BB690000}"/>
    <cellStyle name="Normal 2 5 14 2 2" xfId="7336" xr:uid="{00000000-0005-0000-0000-0000BC690000}"/>
    <cellStyle name="Normal 2 5 14 2 2 2" xfId="7337" xr:uid="{00000000-0005-0000-0000-0000BD690000}"/>
    <cellStyle name="Normal 2 5 14 2 3" xfId="7338" xr:uid="{00000000-0005-0000-0000-0000BE690000}"/>
    <cellStyle name="Normal 2 5 14 2 4" xfId="7339" xr:uid="{00000000-0005-0000-0000-0000BF690000}"/>
    <cellStyle name="Normal 2 5 14 3" xfId="7340" xr:uid="{00000000-0005-0000-0000-0000C0690000}"/>
    <cellStyle name="Normal 2 5 14 3 2" xfId="7341" xr:uid="{00000000-0005-0000-0000-0000C1690000}"/>
    <cellStyle name="Normal 2 5 14 3 2 2" xfId="7342" xr:uid="{00000000-0005-0000-0000-0000C2690000}"/>
    <cellStyle name="Normal 2 5 14 3 2 2 2" xfId="31588" xr:uid="{00000000-0005-0000-0000-0000C3690000}"/>
    <cellStyle name="Normal 2 5 14 3 2 3" xfId="31589" xr:uid="{00000000-0005-0000-0000-0000C4690000}"/>
    <cellStyle name="Normal 2 5 14 3 3" xfId="7343" xr:uid="{00000000-0005-0000-0000-0000C5690000}"/>
    <cellStyle name="Normal 2 5 14 3 3 2" xfId="31590" xr:uid="{00000000-0005-0000-0000-0000C6690000}"/>
    <cellStyle name="Normal 2 5 14 3 4" xfId="7344" xr:uid="{00000000-0005-0000-0000-0000C7690000}"/>
    <cellStyle name="Normal 2 5 14 3 4 2" xfId="31591" xr:uid="{00000000-0005-0000-0000-0000C8690000}"/>
    <cellStyle name="Normal 2 5 14 3 5" xfId="31592" xr:uid="{00000000-0005-0000-0000-0000C9690000}"/>
    <cellStyle name="Normal 2 5 14 4" xfId="7345" xr:uid="{00000000-0005-0000-0000-0000CA690000}"/>
    <cellStyle name="Normal 2 5 14 4 2" xfId="7346" xr:uid="{00000000-0005-0000-0000-0000CB690000}"/>
    <cellStyle name="Normal 2 5 14 4 2 2" xfId="7347" xr:uid="{00000000-0005-0000-0000-0000CC690000}"/>
    <cellStyle name="Normal 2 5 14 4 2 2 2" xfId="31593" xr:uid="{00000000-0005-0000-0000-0000CD690000}"/>
    <cellStyle name="Normal 2 5 14 4 2 3" xfId="31594" xr:uid="{00000000-0005-0000-0000-0000CE690000}"/>
    <cellStyle name="Normal 2 5 14 4 3" xfId="7348" xr:uid="{00000000-0005-0000-0000-0000CF690000}"/>
    <cellStyle name="Normal 2 5 14 4 3 2" xfId="31595" xr:uid="{00000000-0005-0000-0000-0000D0690000}"/>
    <cellStyle name="Normal 2 5 14 4 4" xfId="7349" xr:uid="{00000000-0005-0000-0000-0000D1690000}"/>
    <cellStyle name="Normal 2 5 14 4 4 2" xfId="31596" xr:uid="{00000000-0005-0000-0000-0000D2690000}"/>
    <cellStyle name="Normal 2 5 14 4 5" xfId="31597" xr:uid="{00000000-0005-0000-0000-0000D3690000}"/>
    <cellStyle name="Normal 2 5 14 5" xfId="7350" xr:uid="{00000000-0005-0000-0000-0000D4690000}"/>
    <cellStyle name="Normal 2 5 14 5 2" xfId="7351" xr:uid="{00000000-0005-0000-0000-0000D5690000}"/>
    <cellStyle name="Normal 2 5 14 5 2 2" xfId="31598" xr:uid="{00000000-0005-0000-0000-0000D6690000}"/>
    <cellStyle name="Normal 2 5 14 5 3" xfId="31599" xr:uid="{00000000-0005-0000-0000-0000D7690000}"/>
    <cellStyle name="Normal 2 5 14 6" xfId="7352" xr:uid="{00000000-0005-0000-0000-0000D8690000}"/>
    <cellStyle name="Normal 2 5 14 6 2" xfId="7353" xr:uid="{00000000-0005-0000-0000-0000D9690000}"/>
    <cellStyle name="Normal 2 5 14 6 2 2" xfId="31600" xr:uid="{00000000-0005-0000-0000-0000DA690000}"/>
    <cellStyle name="Normal 2 5 14 6 3" xfId="31601" xr:uid="{00000000-0005-0000-0000-0000DB690000}"/>
    <cellStyle name="Normal 2 5 14 7" xfId="7354" xr:uid="{00000000-0005-0000-0000-0000DC690000}"/>
    <cellStyle name="Normal 2 5 14 7 2" xfId="31602" xr:uid="{00000000-0005-0000-0000-0000DD690000}"/>
    <cellStyle name="Normal 2 5 14 8" xfId="7355" xr:uid="{00000000-0005-0000-0000-0000DE690000}"/>
    <cellStyle name="Normal 2 5 14 8 2" xfId="31603" xr:uid="{00000000-0005-0000-0000-0000DF690000}"/>
    <cellStyle name="Normal 2 5 14 9" xfId="31604" xr:uid="{00000000-0005-0000-0000-0000E0690000}"/>
    <cellStyle name="Normal 2 5 15" xfId="7356" xr:uid="{00000000-0005-0000-0000-0000E1690000}"/>
    <cellStyle name="Normal 2 5 15 2" xfId="7357" xr:uid="{00000000-0005-0000-0000-0000E2690000}"/>
    <cellStyle name="Normal 2 5 15 2 2" xfId="7358" xr:uid="{00000000-0005-0000-0000-0000E3690000}"/>
    <cellStyle name="Normal 2 5 15 3" xfId="7359" xr:uid="{00000000-0005-0000-0000-0000E4690000}"/>
    <cellStyle name="Normal 2 5 15 4" xfId="7360" xr:uid="{00000000-0005-0000-0000-0000E5690000}"/>
    <cellStyle name="Normal 2 5 16" xfId="7361" xr:uid="{00000000-0005-0000-0000-0000E6690000}"/>
    <cellStyle name="Normal 2 5 16 2" xfId="7362" xr:uid="{00000000-0005-0000-0000-0000E7690000}"/>
    <cellStyle name="Normal 2 5 16 2 2" xfId="7363" xr:uid="{00000000-0005-0000-0000-0000E8690000}"/>
    <cellStyle name="Normal 2 5 16 3" xfId="7364" xr:uid="{00000000-0005-0000-0000-0000E9690000}"/>
    <cellStyle name="Normal 2 5 16 4" xfId="7365" xr:uid="{00000000-0005-0000-0000-0000EA690000}"/>
    <cellStyle name="Normal 2 5 17" xfId="7366" xr:uid="{00000000-0005-0000-0000-0000EB690000}"/>
    <cellStyle name="Normal 2 5 17 2" xfId="7367" xr:uid="{00000000-0005-0000-0000-0000EC690000}"/>
    <cellStyle name="Normal 2 5 17 2 2" xfId="7368" xr:uid="{00000000-0005-0000-0000-0000ED690000}"/>
    <cellStyle name="Normal 2 5 17 3" xfId="7369" xr:uid="{00000000-0005-0000-0000-0000EE690000}"/>
    <cellStyle name="Normal 2 5 18" xfId="7370" xr:uid="{00000000-0005-0000-0000-0000EF690000}"/>
    <cellStyle name="Normal 2 5 18 2" xfId="7371" xr:uid="{00000000-0005-0000-0000-0000F0690000}"/>
    <cellStyle name="Normal 2 5 18 2 2" xfId="7372" xr:uid="{00000000-0005-0000-0000-0000F1690000}"/>
    <cellStyle name="Normal 2 5 18 3" xfId="7373" xr:uid="{00000000-0005-0000-0000-0000F2690000}"/>
    <cellStyle name="Normal 2 5 19" xfId="7374" xr:uid="{00000000-0005-0000-0000-0000F3690000}"/>
    <cellStyle name="Normal 2 5 19 2" xfId="7375" xr:uid="{00000000-0005-0000-0000-0000F4690000}"/>
    <cellStyle name="Normal 2 5 2" xfId="7376" xr:uid="{00000000-0005-0000-0000-0000F5690000}"/>
    <cellStyle name="Normal 2 5 2 2" xfId="7377" xr:uid="{00000000-0005-0000-0000-0000F6690000}"/>
    <cellStyle name="Normal 2 5 2 2 2" xfId="7378" xr:uid="{00000000-0005-0000-0000-0000F7690000}"/>
    <cellStyle name="Normal 2 5 2 2 2 2" xfId="7379" xr:uid="{00000000-0005-0000-0000-0000F8690000}"/>
    <cellStyle name="Normal 2 5 2 2 3" xfId="7380" xr:uid="{00000000-0005-0000-0000-0000F9690000}"/>
    <cellStyle name="Normal 2 5 2 2 4" xfId="7381" xr:uid="{00000000-0005-0000-0000-0000FA690000}"/>
    <cellStyle name="Normal 2 5 2 3" xfId="7382" xr:uid="{00000000-0005-0000-0000-0000FB690000}"/>
    <cellStyle name="Normal 2 5 2 3 2" xfId="7383" xr:uid="{00000000-0005-0000-0000-0000FC690000}"/>
    <cellStyle name="Normal 2 5 2 3 2 2" xfId="7384" xr:uid="{00000000-0005-0000-0000-0000FD690000}"/>
    <cellStyle name="Normal 2 5 2 3 3" xfId="7385" xr:uid="{00000000-0005-0000-0000-0000FE690000}"/>
    <cellStyle name="Normal 2 5 2 4" xfId="7386" xr:uid="{00000000-0005-0000-0000-0000FF690000}"/>
    <cellStyle name="Normal 2 5 2 4 2" xfId="7387" xr:uid="{00000000-0005-0000-0000-0000006A0000}"/>
    <cellStyle name="Normal 2 5 2 4 2 2" xfId="7388" xr:uid="{00000000-0005-0000-0000-0000016A0000}"/>
    <cellStyle name="Normal 2 5 2 4 3" xfId="7389" xr:uid="{00000000-0005-0000-0000-0000026A0000}"/>
    <cellStyle name="Normal 2 5 2 5" xfId="7390" xr:uid="{00000000-0005-0000-0000-0000036A0000}"/>
    <cellStyle name="Normal 2 5 2 5 2" xfId="7391" xr:uid="{00000000-0005-0000-0000-0000046A0000}"/>
    <cellStyle name="Normal 2 5 2 6" xfId="7392" xr:uid="{00000000-0005-0000-0000-0000056A0000}"/>
    <cellStyle name="Normal 2 5 2 7" xfId="7393" xr:uid="{00000000-0005-0000-0000-0000066A0000}"/>
    <cellStyle name="Normal 2 5 20" xfId="7394" xr:uid="{00000000-0005-0000-0000-0000076A0000}"/>
    <cellStyle name="Normal 2 5 21" xfId="7395" xr:uid="{00000000-0005-0000-0000-0000086A0000}"/>
    <cellStyle name="Normal 2 5 22" xfId="7396" xr:uid="{00000000-0005-0000-0000-0000096A0000}"/>
    <cellStyle name="Normal 2 5 3" xfId="7397" xr:uid="{00000000-0005-0000-0000-00000A6A0000}"/>
    <cellStyle name="Normal 2 5 3 2" xfId="7398" xr:uid="{00000000-0005-0000-0000-00000B6A0000}"/>
    <cellStyle name="Normal 2 5 3 2 2" xfId="7399" xr:uid="{00000000-0005-0000-0000-00000C6A0000}"/>
    <cellStyle name="Normal 2 5 3 2 2 2" xfId="7400" xr:uid="{00000000-0005-0000-0000-00000D6A0000}"/>
    <cellStyle name="Normal 2 5 3 2 3" xfId="7401" xr:uid="{00000000-0005-0000-0000-00000E6A0000}"/>
    <cellStyle name="Normal 2 5 3 2 4" xfId="7402" xr:uid="{00000000-0005-0000-0000-00000F6A0000}"/>
    <cellStyle name="Normal 2 5 3 3" xfId="7403" xr:uid="{00000000-0005-0000-0000-0000106A0000}"/>
    <cellStyle name="Normal 2 5 3 3 2" xfId="7404" xr:uid="{00000000-0005-0000-0000-0000116A0000}"/>
    <cellStyle name="Normal 2 5 3 3 2 2" xfId="7405" xr:uid="{00000000-0005-0000-0000-0000126A0000}"/>
    <cellStyle name="Normal 2 5 3 3 3" xfId="7406" xr:uid="{00000000-0005-0000-0000-0000136A0000}"/>
    <cellStyle name="Normal 2 5 3 4" xfId="7407" xr:uid="{00000000-0005-0000-0000-0000146A0000}"/>
    <cellStyle name="Normal 2 5 3 4 2" xfId="7408" xr:uid="{00000000-0005-0000-0000-0000156A0000}"/>
    <cellStyle name="Normal 2 5 3 4 2 2" xfId="7409" xr:uid="{00000000-0005-0000-0000-0000166A0000}"/>
    <cellStyle name="Normal 2 5 3 4 3" xfId="7410" xr:uid="{00000000-0005-0000-0000-0000176A0000}"/>
    <cellStyle name="Normal 2 5 3 5" xfId="7411" xr:uid="{00000000-0005-0000-0000-0000186A0000}"/>
    <cellStyle name="Normal 2 5 3 5 2" xfId="7412" xr:uid="{00000000-0005-0000-0000-0000196A0000}"/>
    <cellStyle name="Normal 2 5 3 6" xfId="7413" xr:uid="{00000000-0005-0000-0000-00001A6A0000}"/>
    <cellStyle name="Normal 2 5 3 7" xfId="7414" xr:uid="{00000000-0005-0000-0000-00001B6A0000}"/>
    <cellStyle name="Normal 2 5 4" xfId="7415" xr:uid="{00000000-0005-0000-0000-00001C6A0000}"/>
    <cellStyle name="Normal 2 5 4 2" xfId="7416" xr:uid="{00000000-0005-0000-0000-00001D6A0000}"/>
    <cellStyle name="Normal 2 5 4 2 2" xfId="7417" xr:uid="{00000000-0005-0000-0000-00001E6A0000}"/>
    <cellStyle name="Normal 2 5 4 2 2 2" xfId="7418" xr:uid="{00000000-0005-0000-0000-00001F6A0000}"/>
    <cellStyle name="Normal 2 5 4 2 3" xfId="7419" xr:uid="{00000000-0005-0000-0000-0000206A0000}"/>
    <cellStyle name="Normal 2 5 4 2 4" xfId="7420" xr:uid="{00000000-0005-0000-0000-0000216A0000}"/>
    <cellStyle name="Normal 2 5 4 3" xfId="7421" xr:uid="{00000000-0005-0000-0000-0000226A0000}"/>
    <cellStyle name="Normal 2 5 4 3 2" xfId="7422" xr:uid="{00000000-0005-0000-0000-0000236A0000}"/>
    <cellStyle name="Normal 2 5 4 3 2 2" xfId="7423" xr:uid="{00000000-0005-0000-0000-0000246A0000}"/>
    <cellStyle name="Normal 2 5 4 3 3" xfId="7424" xr:uid="{00000000-0005-0000-0000-0000256A0000}"/>
    <cellStyle name="Normal 2 5 4 4" xfId="7425" xr:uid="{00000000-0005-0000-0000-0000266A0000}"/>
    <cellStyle name="Normal 2 5 4 4 2" xfId="7426" xr:uid="{00000000-0005-0000-0000-0000276A0000}"/>
    <cellStyle name="Normal 2 5 4 4 2 2" xfId="7427" xr:uid="{00000000-0005-0000-0000-0000286A0000}"/>
    <cellStyle name="Normal 2 5 4 4 3" xfId="7428" xr:uid="{00000000-0005-0000-0000-0000296A0000}"/>
    <cellStyle name="Normal 2 5 4 5" xfId="7429" xr:uid="{00000000-0005-0000-0000-00002A6A0000}"/>
    <cellStyle name="Normal 2 5 4 5 2" xfId="7430" xr:uid="{00000000-0005-0000-0000-00002B6A0000}"/>
    <cellStyle name="Normal 2 5 4 6" xfId="7431" xr:uid="{00000000-0005-0000-0000-00002C6A0000}"/>
    <cellStyle name="Normal 2 5 4 7" xfId="7432" xr:uid="{00000000-0005-0000-0000-00002D6A0000}"/>
    <cellStyle name="Normal 2 5 5" xfId="7433" xr:uid="{00000000-0005-0000-0000-00002E6A0000}"/>
    <cellStyle name="Normal 2 5 5 2" xfId="7434" xr:uid="{00000000-0005-0000-0000-00002F6A0000}"/>
    <cellStyle name="Normal 2 5 5 2 2" xfId="7435" xr:uid="{00000000-0005-0000-0000-0000306A0000}"/>
    <cellStyle name="Normal 2 5 5 2 2 2" xfId="7436" xr:uid="{00000000-0005-0000-0000-0000316A0000}"/>
    <cellStyle name="Normal 2 5 5 2 3" xfId="7437" xr:uid="{00000000-0005-0000-0000-0000326A0000}"/>
    <cellStyle name="Normal 2 5 5 2 4" xfId="7438" xr:uid="{00000000-0005-0000-0000-0000336A0000}"/>
    <cellStyle name="Normal 2 5 5 3" xfId="7439" xr:uid="{00000000-0005-0000-0000-0000346A0000}"/>
    <cellStyle name="Normal 2 5 5 3 2" xfId="7440" xr:uid="{00000000-0005-0000-0000-0000356A0000}"/>
    <cellStyle name="Normal 2 5 5 3 2 2" xfId="7441" xr:uid="{00000000-0005-0000-0000-0000366A0000}"/>
    <cellStyle name="Normal 2 5 5 3 3" xfId="7442" xr:uid="{00000000-0005-0000-0000-0000376A0000}"/>
    <cellStyle name="Normal 2 5 5 4" xfId="7443" xr:uid="{00000000-0005-0000-0000-0000386A0000}"/>
    <cellStyle name="Normal 2 5 5 4 2" xfId="7444" xr:uid="{00000000-0005-0000-0000-0000396A0000}"/>
    <cellStyle name="Normal 2 5 5 4 2 2" xfId="7445" xr:uid="{00000000-0005-0000-0000-00003A6A0000}"/>
    <cellStyle name="Normal 2 5 5 4 3" xfId="7446" xr:uid="{00000000-0005-0000-0000-00003B6A0000}"/>
    <cellStyle name="Normal 2 5 5 5" xfId="7447" xr:uid="{00000000-0005-0000-0000-00003C6A0000}"/>
    <cellStyle name="Normal 2 5 5 5 2" xfId="7448" xr:uid="{00000000-0005-0000-0000-00003D6A0000}"/>
    <cellStyle name="Normal 2 5 5 6" xfId="7449" xr:uid="{00000000-0005-0000-0000-00003E6A0000}"/>
    <cellStyle name="Normal 2 5 5 7" xfId="7450" xr:uid="{00000000-0005-0000-0000-00003F6A0000}"/>
    <cellStyle name="Normal 2 5 6" xfId="7451" xr:uid="{00000000-0005-0000-0000-0000406A0000}"/>
    <cellStyle name="Normal 2 5 6 2" xfId="7452" xr:uid="{00000000-0005-0000-0000-0000416A0000}"/>
    <cellStyle name="Normal 2 5 6 2 2" xfId="7453" xr:uid="{00000000-0005-0000-0000-0000426A0000}"/>
    <cellStyle name="Normal 2 5 6 2 2 2" xfId="7454" xr:uid="{00000000-0005-0000-0000-0000436A0000}"/>
    <cellStyle name="Normal 2 5 6 2 3" xfId="7455" xr:uid="{00000000-0005-0000-0000-0000446A0000}"/>
    <cellStyle name="Normal 2 5 6 2 4" xfId="7456" xr:uid="{00000000-0005-0000-0000-0000456A0000}"/>
    <cellStyle name="Normal 2 5 6 3" xfId="7457" xr:uid="{00000000-0005-0000-0000-0000466A0000}"/>
    <cellStyle name="Normal 2 5 6 3 2" xfId="7458" xr:uid="{00000000-0005-0000-0000-0000476A0000}"/>
    <cellStyle name="Normal 2 5 6 3 2 2" xfId="7459" xr:uid="{00000000-0005-0000-0000-0000486A0000}"/>
    <cellStyle name="Normal 2 5 6 3 3" xfId="7460" xr:uid="{00000000-0005-0000-0000-0000496A0000}"/>
    <cellStyle name="Normal 2 5 6 4" xfId="7461" xr:uid="{00000000-0005-0000-0000-00004A6A0000}"/>
    <cellStyle name="Normal 2 5 6 4 2" xfId="7462" xr:uid="{00000000-0005-0000-0000-00004B6A0000}"/>
    <cellStyle name="Normal 2 5 6 4 2 2" xfId="7463" xr:uid="{00000000-0005-0000-0000-00004C6A0000}"/>
    <cellStyle name="Normal 2 5 6 4 3" xfId="7464" xr:uid="{00000000-0005-0000-0000-00004D6A0000}"/>
    <cellStyle name="Normal 2 5 6 5" xfId="7465" xr:uid="{00000000-0005-0000-0000-00004E6A0000}"/>
    <cellStyle name="Normal 2 5 6 5 2" xfId="7466" xr:uid="{00000000-0005-0000-0000-00004F6A0000}"/>
    <cellStyle name="Normal 2 5 6 6" xfId="7467" xr:uid="{00000000-0005-0000-0000-0000506A0000}"/>
    <cellStyle name="Normal 2 5 6 7" xfId="7468" xr:uid="{00000000-0005-0000-0000-0000516A0000}"/>
    <cellStyle name="Normal 2 5 7" xfId="7469" xr:uid="{00000000-0005-0000-0000-0000526A0000}"/>
    <cellStyle name="Normal 2 5 7 2" xfId="7470" xr:uid="{00000000-0005-0000-0000-0000536A0000}"/>
    <cellStyle name="Normal 2 5 7 2 2" xfId="7471" xr:uid="{00000000-0005-0000-0000-0000546A0000}"/>
    <cellStyle name="Normal 2 5 7 2 2 2" xfId="7472" xr:uid="{00000000-0005-0000-0000-0000556A0000}"/>
    <cellStyle name="Normal 2 5 7 2 3" xfId="7473" xr:uid="{00000000-0005-0000-0000-0000566A0000}"/>
    <cellStyle name="Normal 2 5 7 2 4" xfId="7474" xr:uid="{00000000-0005-0000-0000-0000576A0000}"/>
    <cellStyle name="Normal 2 5 7 3" xfId="7475" xr:uid="{00000000-0005-0000-0000-0000586A0000}"/>
    <cellStyle name="Normal 2 5 7 3 2" xfId="7476" xr:uid="{00000000-0005-0000-0000-0000596A0000}"/>
    <cellStyle name="Normal 2 5 7 3 2 2" xfId="7477" xr:uid="{00000000-0005-0000-0000-00005A6A0000}"/>
    <cellStyle name="Normal 2 5 7 3 3" xfId="7478" xr:uid="{00000000-0005-0000-0000-00005B6A0000}"/>
    <cellStyle name="Normal 2 5 7 4" xfId="7479" xr:uid="{00000000-0005-0000-0000-00005C6A0000}"/>
    <cellStyle name="Normal 2 5 7 4 2" xfId="7480" xr:uid="{00000000-0005-0000-0000-00005D6A0000}"/>
    <cellStyle name="Normal 2 5 7 4 2 2" xfId="7481" xr:uid="{00000000-0005-0000-0000-00005E6A0000}"/>
    <cellStyle name="Normal 2 5 7 4 3" xfId="7482" xr:uid="{00000000-0005-0000-0000-00005F6A0000}"/>
    <cellStyle name="Normal 2 5 7 5" xfId="7483" xr:uid="{00000000-0005-0000-0000-0000606A0000}"/>
    <cellStyle name="Normal 2 5 7 5 2" xfId="7484" xr:uid="{00000000-0005-0000-0000-0000616A0000}"/>
    <cellStyle name="Normal 2 5 7 6" xfId="7485" xr:uid="{00000000-0005-0000-0000-0000626A0000}"/>
    <cellStyle name="Normal 2 5 7 7" xfId="7486" xr:uid="{00000000-0005-0000-0000-0000636A0000}"/>
    <cellStyle name="Normal 2 5 8" xfId="7487" xr:uid="{00000000-0005-0000-0000-0000646A0000}"/>
    <cellStyle name="Normal 2 5 8 2" xfId="7488" xr:uid="{00000000-0005-0000-0000-0000656A0000}"/>
    <cellStyle name="Normal 2 5 8 2 2" xfId="7489" xr:uid="{00000000-0005-0000-0000-0000666A0000}"/>
    <cellStyle name="Normal 2 5 8 2 2 2" xfId="7490" xr:uid="{00000000-0005-0000-0000-0000676A0000}"/>
    <cellStyle name="Normal 2 5 8 2 3" xfId="7491" xr:uid="{00000000-0005-0000-0000-0000686A0000}"/>
    <cellStyle name="Normal 2 5 8 2 4" xfId="7492" xr:uid="{00000000-0005-0000-0000-0000696A0000}"/>
    <cellStyle name="Normal 2 5 8 3" xfId="7493" xr:uid="{00000000-0005-0000-0000-00006A6A0000}"/>
    <cellStyle name="Normal 2 5 8 3 2" xfId="7494" xr:uid="{00000000-0005-0000-0000-00006B6A0000}"/>
    <cellStyle name="Normal 2 5 8 3 2 2" xfId="7495" xr:uid="{00000000-0005-0000-0000-00006C6A0000}"/>
    <cellStyle name="Normal 2 5 8 3 3" xfId="7496" xr:uid="{00000000-0005-0000-0000-00006D6A0000}"/>
    <cellStyle name="Normal 2 5 8 4" xfId="7497" xr:uid="{00000000-0005-0000-0000-00006E6A0000}"/>
    <cellStyle name="Normal 2 5 8 4 2" xfId="7498" xr:uid="{00000000-0005-0000-0000-00006F6A0000}"/>
    <cellStyle name="Normal 2 5 8 4 2 2" xfId="7499" xr:uid="{00000000-0005-0000-0000-0000706A0000}"/>
    <cellStyle name="Normal 2 5 8 4 3" xfId="7500" xr:uid="{00000000-0005-0000-0000-0000716A0000}"/>
    <cellStyle name="Normal 2 5 8 5" xfId="7501" xr:uid="{00000000-0005-0000-0000-0000726A0000}"/>
    <cellStyle name="Normal 2 5 8 5 2" xfId="7502" xr:uid="{00000000-0005-0000-0000-0000736A0000}"/>
    <cellStyle name="Normal 2 5 8 6" xfId="7503" xr:uid="{00000000-0005-0000-0000-0000746A0000}"/>
    <cellStyle name="Normal 2 5 8 7" xfId="7504" xr:uid="{00000000-0005-0000-0000-0000756A0000}"/>
    <cellStyle name="Normal 2 5 9" xfId="7505" xr:uid="{00000000-0005-0000-0000-0000766A0000}"/>
    <cellStyle name="Normal 2 5 9 2" xfId="7506" xr:uid="{00000000-0005-0000-0000-0000776A0000}"/>
    <cellStyle name="Normal 2 5 9 2 2" xfId="7507" xr:uid="{00000000-0005-0000-0000-0000786A0000}"/>
    <cellStyle name="Normal 2 5 9 2 2 2" xfId="7508" xr:uid="{00000000-0005-0000-0000-0000796A0000}"/>
    <cellStyle name="Normal 2 5 9 2 3" xfId="7509" xr:uid="{00000000-0005-0000-0000-00007A6A0000}"/>
    <cellStyle name="Normal 2 5 9 2 4" xfId="7510" xr:uid="{00000000-0005-0000-0000-00007B6A0000}"/>
    <cellStyle name="Normal 2 5 9 3" xfId="7511" xr:uid="{00000000-0005-0000-0000-00007C6A0000}"/>
    <cellStyle name="Normal 2 5 9 3 2" xfId="7512" xr:uid="{00000000-0005-0000-0000-00007D6A0000}"/>
    <cellStyle name="Normal 2 5 9 3 2 2" xfId="7513" xr:uid="{00000000-0005-0000-0000-00007E6A0000}"/>
    <cellStyle name="Normal 2 5 9 3 3" xfId="7514" xr:uid="{00000000-0005-0000-0000-00007F6A0000}"/>
    <cellStyle name="Normal 2 5 9 4" xfId="7515" xr:uid="{00000000-0005-0000-0000-0000806A0000}"/>
    <cellStyle name="Normal 2 5 9 4 2" xfId="7516" xr:uid="{00000000-0005-0000-0000-0000816A0000}"/>
    <cellStyle name="Normal 2 5 9 4 2 2" xfId="7517" xr:uid="{00000000-0005-0000-0000-0000826A0000}"/>
    <cellStyle name="Normal 2 5 9 4 3" xfId="7518" xr:uid="{00000000-0005-0000-0000-0000836A0000}"/>
    <cellStyle name="Normal 2 5 9 5" xfId="7519" xr:uid="{00000000-0005-0000-0000-0000846A0000}"/>
    <cellStyle name="Normal 2 5 9 5 2" xfId="7520" xr:uid="{00000000-0005-0000-0000-0000856A0000}"/>
    <cellStyle name="Normal 2 5 9 6" xfId="7521" xr:uid="{00000000-0005-0000-0000-0000866A0000}"/>
    <cellStyle name="Normal 2 5 9 7" xfId="7522" xr:uid="{00000000-0005-0000-0000-0000876A0000}"/>
    <cellStyle name="Normal 2 6" xfId="7523" xr:uid="{00000000-0005-0000-0000-0000886A0000}"/>
    <cellStyle name="Normal 2 7" xfId="7524" xr:uid="{00000000-0005-0000-0000-0000896A0000}"/>
    <cellStyle name="Normal 2 8" xfId="7525" xr:uid="{00000000-0005-0000-0000-00008A6A0000}"/>
    <cellStyle name="Normal 2 9" xfId="7526" xr:uid="{00000000-0005-0000-0000-00008B6A0000}"/>
    <cellStyle name="Normal 20" xfId="2034" xr:uid="{00000000-0005-0000-0000-00008C6A0000}"/>
    <cellStyle name="Normal 20 2" xfId="7527" xr:uid="{00000000-0005-0000-0000-00008D6A0000}"/>
    <cellStyle name="Normal 20 2 2" xfId="7528" xr:uid="{00000000-0005-0000-0000-00008E6A0000}"/>
    <cellStyle name="Normal 20 3" xfId="7529" xr:uid="{00000000-0005-0000-0000-00008F6A0000}"/>
    <cellStyle name="Normal 20 4" xfId="7530" xr:uid="{00000000-0005-0000-0000-0000906A0000}"/>
    <cellStyle name="Normal 20 5" xfId="7531" xr:uid="{00000000-0005-0000-0000-0000916A0000}"/>
    <cellStyle name="Normal 21" xfId="2035" xr:uid="{00000000-0005-0000-0000-0000926A0000}"/>
    <cellStyle name="Normal 21 2" xfId="2036" xr:uid="{00000000-0005-0000-0000-0000936A0000}"/>
    <cellStyle name="Normal 21 2 2" xfId="7532" xr:uid="{00000000-0005-0000-0000-0000946A0000}"/>
    <cellStyle name="Normal 21 2 2 2" xfId="7533" xr:uid="{00000000-0005-0000-0000-0000956A0000}"/>
    <cellStyle name="Normal 21 2 3" xfId="7534" xr:uid="{00000000-0005-0000-0000-0000966A0000}"/>
    <cellStyle name="Normal 21 2 4" xfId="7535" xr:uid="{00000000-0005-0000-0000-0000976A0000}"/>
    <cellStyle name="Normal 21 3" xfId="7536" xr:uid="{00000000-0005-0000-0000-0000986A0000}"/>
    <cellStyle name="Normal 21 3 2" xfId="7537" xr:uid="{00000000-0005-0000-0000-0000996A0000}"/>
    <cellStyle name="Normal 21 3 2 2" xfId="7538" xr:uid="{00000000-0005-0000-0000-00009A6A0000}"/>
    <cellStyle name="Normal 21 3 3" xfId="7539" xr:uid="{00000000-0005-0000-0000-00009B6A0000}"/>
    <cellStyle name="Normal 21 3 4" xfId="7540" xr:uid="{00000000-0005-0000-0000-00009C6A0000}"/>
    <cellStyle name="Normal 21 4" xfId="7541" xr:uid="{00000000-0005-0000-0000-00009D6A0000}"/>
    <cellStyle name="Normal 21 5" xfId="9788" xr:uid="{00000000-0005-0000-0000-00009E6A0000}"/>
    <cellStyle name="Normal 21 5 2" xfId="31605" xr:uid="{00000000-0005-0000-0000-00009F6A0000}"/>
    <cellStyle name="Normal 21 6" xfId="31606" xr:uid="{00000000-0005-0000-0000-0000A06A0000}"/>
    <cellStyle name="Normal 22" xfId="2037" xr:uid="{00000000-0005-0000-0000-0000A16A0000}"/>
    <cellStyle name="Normal 22 2" xfId="7542" xr:uid="{00000000-0005-0000-0000-0000A26A0000}"/>
    <cellStyle name="Normal 22 3" xfId="7543" xr:uid="{00000000-0005-0000-0000-0000A36A0000}"/>
    <cellStyle name="Normal 22 4" xfId="7544" xr:uid="{00000000-0005-0000-0000-0000A46A0000}"/>
    <cellStyle name="Normal 23" xfId="2038" xr:uid="{00000000-0005-0000-0000-0000A56A0000}"/>
    <cellStyle name="Normal 23 2" xfId="2039" xr:uid="{00000000-0005-0000-0000-0000A66A0000}"/>
    <cellStyle name="Normal 23 2 2" xfId="7545" xr:uid="{00000000-0005-0000-0000-0000A76A0000}"/>
    <cellStyle name="Normal 23 3" xfId="7546" xr:uid="{00000000-0005-0000-0000-0000A86A0000}"/>
    <cellStyle name="Normal 23 4" xfId="9753" xr:uid="{00000000-0005-0000-0000-0000A96A0000}"/>
    <cellStyle name="Normal 23 4 2" xfId="31607" xr:uid="{00000000-0005-0000-0000-0000AA6A0000}"/>
    <cellStyle name="Normal 23 5" xfId="31608" xr:uid="{00000000-0005-0000-0000-0000AB6A0000}"/>
    <cellStyle name="Normal 24" xfId="2040" xr:uid="{00000000-0005-0000-0000-0000AC6A0000}"/>
    <cellStyle name="Normal 24 2" xfId="7547" xr:uid="{00000000-0005-0000-0000-0000AD6A0000}"/>
    <cellStyle name="Normal 24 2 2" xfId="7548" xr:uid="{00000000-0005-0000-0000-0000AE6A0000}"/>
    <cellStyle name="Normal 24 3" xfId="7549" xr:uid="{00000000-0005-0000-0000-0000AF6A0000}"/>
    <cellStyle name="Normal 24 4" xfId="7550" xr:uid="{00000000-0005-0000-0000-0000B06A0000}"/>
    <cellStyle name="Normal 24 5" xfId="9772" xr:uid="{00000000-0005-0000-0000-0000B16A0000}"/>
    <cellStyle name="Normal 24 5 2" xfId="31609" xr:uid="{00000000-0005-0000-0000-0000B26A0000}"/>
    <cellStyle name="Normal 24 6" xfId="31610" xr:uid="{00000000-0005-0000-0000-0000B36A0000}"/>
    <cellStyle name="Normal 25" xfId="41" xr:uid="{00000000-0005-0000-0000-0000B46A0000}"/>
    <cellStyle name="Normal 25 2" xfId="7551" xr:uid="{00000000-0005-0000-0000-0000B56A0000}"/>
    <cellStyle name="Normal 25 3" xfId="7552" xr:uid="{00000000-0005-0000-0000-0000B66A0000}"/>
    <cellStyle name="Normal 25 4" xfId="7553" xr:uid="{00000000-0005-0000-0000-0000B76A0000}"/>
    <cellStyle name="Normal 25 5" xfId="7554" xr:uid="{00000000-0005-0000-0000-0000B86A0000}"/>
    <cellStyle name="Normal 26" xfId="3294" xr:uid="{00000000-0005-0000-0000-0000B96A0000}"/>
    <cellStyle name="Normal 26 2" xfId="7555" xr:uid="{00000000-0005-0000-0000-0000BA6A0000}"/>
    <cellStyle name="Normal 26 3" xfId="7556" xr:uid="{00000000-0005-0000-0000-0000BB6A0000}"/>
    <cellStyle name="Normal 26 4" xfId="31611" xr:uid="{00000000-0005-0000-0000-0000BC6A0000}"/>
    <cellStyle name="Normal 26 5" xfId="31612" xr:uid="{00000000-0005-0000-0000-0000BD6A0000}"/>
    <cellStyle name="Normal 27" xfId="3295" xr:uid="{00000000-0005-0000-0000-0000BE6A0000}"/>
    <cellStyle name="Normal 27 2" xfId="7557" xr:uid="{00000000-0005-0000-0000-0000BF6A0000}"/>
    <cellStyle name="Normal 27 3" xfId="7558" xr:uid="{00000000-0005-0000-0000-0000C06A0000}"/>
    <cellStyle name="Normal 27 4" xfId="31613" xr:uid="{00000000-0005-0000-0000-0000C16A0000}"/>
    <cellStyle name="Normal 28" xfId="7559" xr:uid="{00000000-0005-0000-0000-0000C26A0000}"/>
    <cellStyle name="Normal 28 2" xfId="31614" xr:uid="{00000000-0005-0000-0000-0000C36A0000}"/>
    <cellStyle name="Normal 29" xfId="7560" xr:uid="{00000000-0005-0000-0000-0000C46A0000}"/>
    <cellStyle name="Normal 3" xfId="21" xr:uid="{00000000-0005-0000-0000-0000C56A0000}"/>
    <cellStyle name="Normal 3 10" xfId="7561" xr:uid="{00000000-0005-0000-0000-0000C66A0000}"/>
    <cellStyle name="Normal 3 10 10" xfId="7562" xr:uid="{00000000-0005-0000-0000-0000C76A0000}"/>
    <cellStyle name="Normal 3 10 10 2" xfId="7563" xr:uid="{00000000-0005-0000-0000-0000C86A0000}"/>
    <cellStyle name="Normal 3 10 10 2 2" xfId="7564" xr:uid="{00000000-0005-0000-0000-0000C96A0000}"/>
    <cellStyle name="Normal 3 10 10 2 2 2" xfId="7565" xr:uid="{00000000-0005-0000-0000-0000CA6A0000}"/>
    <cellStyle name="Normal 3 10 10 2 3" xfId="7566" xr:uid="{00000000-0005-0000-0000-0000CB6A0000}"/>
    <cellStyle name="Normal 3 10 10 2 4" xfId="7567" xr:uid="{00000000-0005-0000-0000-0000CC6A0000}"/>
    <cellStyle name="Normal 3 10 10 3" xfId="7568" xr:uid="{00000000-0005-0000-0000-0000CD6A0000}"/>
    <cellStyle name="Normal 3 10 10 3 2" xfId="7569" xr:uid="{00000000-0005-0000-0000-0000CE6A0000}"/>
    <cellStyle name="Normal 3 10 10 3 2 2" xfId="7570" xr:uid="{00000000-0005-0000-0000-0000CF6A0000}"/>
    <cellStyle name="Normal 3 10 10 3 3" xfId="7571" xr:uid="{00000000-0005-0000-0000-0000D06A0000}"/>
    <cellStyle name="Normal 3 10 10 4" xfId="7572" xr:uid="{00000000-0005-0000-0000-0000D16A0000}"/>
    <cellStyle name="Normal 3 10 10 4 2" xfId="7573" xr:uid="{00000000-0005-0000-0000-0000D26A0000}"/>
    <cellStyle name="Normal 3 10 10 4 2 2" xfId="7574" xr:uid="{00000000-0005-0000-0000-0000D36A0000}"/>
    <cellStyle name="Normal 3 10 10 4 3" xfId="7575" xr:uid="{00000000-0005-0000-0000-0000D46A0000}"/>
    <cellStyle name="Normal 3 10 10 5" xfId="7576" xr:uid="{00000000-0005-0000-0000-0000D56A0000}"/>
    <cellStyle name="Normal 3 10 10 5 2" xfId="7577" xr:uid="{00000000-0005-0000-0000-0000D66A0000}"/>
    <cellStyle name="Normal 3 10 10 6" xfId="7578" xr:uid="{00000000-0005-0000-0000-0000D76A0000}"/>
    <cellStyle name="Normal 3 10 10 7" xfId="7579" xr:uid="{00000000-0005-0000-0000-0000D86A0000}"/>
    <cellStyle name="Normal 3 10 11" xfId="7580" xr:uid="{00000000-0005-0000-0000-0000D96A0000}"/>
    <cellStyle name="Normal 3 10 11 2" xfId="7581" xr:uid="{00000000-0005-0000-0000-0000DA6A0000}"/>
    <cellStyle name="Normal 3 10 11 2 2" xfId="7582" xr:uid="{00000000-0005-0000-0000-0000DB6A0000}"/>
    <cellStyle name="Normal 3 10 11 2 2 2" xfId="7583" xr:uid="{00000000-0005-0000-0000-0000DC6A0000}"/>
    <cellStyle name="Normal 3 10 11 2 3" xfId="7584" xr:uid="{00000000-0005-0000-0000-0000DD6A0000}"/>
    <cellStyle name="Normal 3 10 11 2 4" xfId="7585" xr:uid="{00000000-0005-0000-0000-0000DE6A0000}"/>
    <cellStyle name="Normal 3 10 11 3" xfId="7586" xr:uid="{00000000-0005-0000-0000-0000DF6A0000}"/>
    <cellStyle name="Normal 3 10 11 3 2" xfId="7587" xr:uid="{00000000-0005-0000-0000-0000E06A0000}"/>
    <cellStyle name="Normal 3 10 11 3 2 2" xfId="7588" xr:uid="{00000000-0005-0000-0000-0000E16A0000}"/>
    <cellStyle name="Normal 3 10 11 3 3" xfId="7589" xr:uid="{00000000-0005-0000-0000-0000E26A0000}"/>
    <cellStyle name="Normal 3 10 11 4" xfId="7590" xr:uid="{00000000-0005-0000-0000-0000E36A0000}"/>
    <cellStyle name="Normal 3 10 11 4 2" xfId="7591" xr:uid="{00000000-0005-0000-0000-0000E46A0000}"/>
    <cellStyle name="Normal 3 10 11 4 2 2" xfId="7592" xr:uid="{00000000-0005-0000-0000-0000E56A0000}"/>
    <cellStyle name="Normal 3 10 11 4 3" xfId="7593" xr:uid="{00000000-0005-0000-0000-0000E66A0000}"/>
    <cellStyle name="Normal 3 10 11 5" xfId="7594" xr:uid="{00000000-0005-0000-0000-0000E76A0000}"/>
    <cellStyle name="Normal 3 10 11 5 2" xfId="7595" xr:uid="{00000000-0005-0000-0000-0000E86A0000}"/>
    <cellStyle name="Normal 3 10 11 6" xfId="7596" xr:uid="{00000000-0005-0000-0000-0000E96A0000}"/>
    <cellStyle name="Normal 3 10 11 7" xfId="7597" xr:uid="{00000000-0005-0000-0000-0000EA6A0000}"/>
    <cellStyle name="Normal 3 10 12" xfId="7598" xr:uid="{00000000-0005-0000-0000-0000EB6A0000}"/>
    <cellStyle name="Normal 3 10 12 2" xfId="7599" xr:uid="{00000000-0005-0000-0000-0000EC6A0000}"/>
    <cellStyle name="Normal 3 10 12 2 2" xfId="7600" xr:uid="{00000000-0005-0000-0000-0000ED6A0000}"/>
    <cellStyle name="Normal 3 10 12 2 2 2" xfId="7601" xr:uid="{00000000-0005-0000-0000-0000EE6A0000}"/>
    <cellStyle name="Normal 3 10 12 2 3" xfId="7602" xr:uid="{00000000-0005-0000-0000-0000EF6A0000}"/>
    <cellStyle name="Normal 3 10 12 2 4" xfId="7603" xr:uid="{00000000-0005-0000-0000-0000F06A0000}"/>
    <cellStyle name="Normal 3 10 12 3" xfId="7604" xr:uid="{00000000-0005-0000-0000-0000F16A0000}"/>
    <cellStyle name="Normal 3 10 12 3 2" xfId="7605" xr:uid="{00000000-0005-0000-0000-0000F26A0000}"/>
    <cellStyle name="Normal 3 10 12 3 2 2" xfId="7606" xr:uid="{00000000-0005-0000-0000-0000F36A0000}"/>
    <cellStyle name="Normal 3 10 12 3 3" xfId="7607" xr:uid="{00000000-0005-0000-0000-0000F46A0000}"/>
    <cellStyle name="Normal 3 10 12 4" xfId="7608" xr:uid="{00000000-0005-0000-0000-0000F56A0000}"/>
    <cellStyle name="Normal 3 10 12 4 2" xfId="7609" xr:uid="{00000000-0005-0000-0000-0000F66A0000}"/>
    <cellStyle name="Normal 3 10 12 4 2 2" xfId="7610" xr:uid="{00000000-0005-0000-0000-0000F76A0000}"/>
    <cellStyle name="Normal 3 10 12 4 3" xfId="7611" xr:uid="{00000000-0005-0000-0000-0000F86A0000}"/>
    <cellStyle name="Normal 3 10 12 5" xfId="7612" xr:uid="{00000000-0005-0000-0000-0000F96A0000}"/>
    <cellStyle name="Normal 3 10 12 5 2" xfId="7613" xr:uid="{00000000-0005-0000-0000-0000FA6A0000}"/>
    <cellStyle name="Normal 3 10 12 6" xfId="7614" xr:uid="{00000000-0005-0000-0000-0000FB6A0000}"/>
    <cellStyle name="Normal 3 10 12 7" xfId="7615" xr:uid="{00000000-0005-0000-0000-0000FC6A0000}"/>
    <cellStyle name="Normal 3 10 13" xfId="7616" xr:uid="{00000000-0005-0000-0000-0000FD6A0000}"/>
    <cellStyle name="Normal 3 10 14" xfId="7617" xr:uid="{00000000-0005-0000-0000-0000FE6A0000}"/>
    <cellStyle name="Normal 3 10 14 2" xfId="7618" xr:uid="{00000000-0005-0000-0000-0000FF6A0000}"/>
    <cellStyle name="Normal 3 10 14 2 2" xfId="7619" xr:uid="{00000000-0005-0000-0000-0000006B0000}"/>
    <cellStyle name="Normal 3 10 14 3" xfId="7620" xr:uid="{00000000-0005-0000-0000-0000016B0000}"/>
    <cellStyle name="Normal 3 10 14 4" xfId="7621" xr:uid="{00000000-0005-0000-0000-0000026B0000}"/>
    <cellStyle name="Normal 3 10 15" xfId="7622" xr:uid="{00000000-0005-0000-0000-0000036B0000}"/>
    <cellStyle name="Normal 3 10 15 2" xfId="7623" xr:uid="{00000000-0005-0000-0000-0000046B0000}"/>
    <cellStyle name="Normal 3 10 15 2 2" xfId="7624" xr:uid="{00000000-0005-0000-0000-0000056B0000}"/>
    <cellStyle name="Normal 3 10 15 3" xfId="7625" xr:uid="{00000000-0005-0000-0000-0000066B0000}"/>
    <cellStyle name="Normal 3 10 16" xfId="7626" xr:uid="{00000000-0005-0000-0000-0000076B0000}"/>
    <cellStyle name="Normal 3 10 16 2" xfId="7627" xr:uid="{00000000-0005-0000-0000-0000086B0000}"/>
    <cellStyle name="Normal 3 10 16 2 2" xfId="7628" xr:uid="{00000000-0005-0000-0000-0000096B0000}"/>
    <cellStyle name="Normal 3 10 16 3" xfId="7629" xr:uid="{00000000-0005-0000-0000-00000A6B0000}"/>
    <cellStyle name="Normal 3 10 17" xfId="7630" xr:uid="{00000000-0005-0000-0000-00000B6B0000}"/>
    <cellStyle name="Normal 3 10 17 2" xfId="7631" xr:uid="{00000000-0005-0000-0000-00000C6B0000}"/>
    <cellStyle name="Normal 3 10 18" xfId="7632" xr:uid="{00000000-0005-0000-0000-00000D6B0000}"/>
    <cellStyle name="Normal 3 10 19" xfId="7633" xr:uid="{00000000-0005-0000-0000-00000E6B0000}"/>
    <cellStyle name="Normal 3 10 2" xfId="7634" xr:uid="{00000000-0005-0000-0000-00000F6B0000}"/>
    <cellStyle name="Normal 3 10 2 2" xfId="7635" xr:uid="{00000000-0005-0000-0000-0000106B0000}"/>
    <cellStyle name="Normal 3 10 2 2 2" xfId="7636" xr:uid="{00000000-0005-0000-0000-0000116B0000}"/>
    <cellStyle name="Normal 3 10 2 2 2 2" xfId="7637" xr:uid="{00000000-0005-0000-0000-0000126B0000}"/>
    <cellStyle name="Normal 3 10 2 2 3" xfId="7638" xr:uid="{00000000-0005-0000-0000-0000136B0000}"/>
    <cellStyle name="Normal 3 10 2 2 4" xfId="7639" xr:uid="{00000000-0005-0000-0000-0000146B0000}"/>
    <cellStyle name="Normal 3 10 2 3" xfId="7640" xr:uid="{00000000-0005-0000-0000-0000156B0000}"/>
    <cellStyle name="Normal 3 10 2 3 2" xfId="7641" xr:uid="{00000000-0005-0000-0000-0000166B0000}"/>
    <cellStyle name="Normal 3 10 2 3 2 2" xfId="7642" xr:uid="{00000000-0005-0000-0000-0000176B0000}"/>
    <cellStyle name="Normal 3 10 2 3 3" xfId="7643" xr:uid="{00000000-0005-0000-0000-0000186B0000}"/>
    <cellStyle name="Normal 3 10 2 4" xfId="7644" xr:uid="{00000000-0005-0000-0000-0000196B0000}"/>
    <cellStyle name="Normal 3 10 2 4 2" xfId="7645" xr:uid="{00000000-0005-0000-0000-00001A6B0000}"/>
    <cellStyle name="Normal 3 10 2 4 2 2" xfId="7646" xr:uid="{00000000-0005-0000-0000-00001B6B0000}"/>
    <cellStyle name="Normal 3 10 2 4 3" xfId="7647" xr:uid="{00000000-0005-0000-0000-00001C6B0000}"/>
    <cellStyle name="Normal 3 10 2 5" xfId="7648" xr:uid="{00000000-0005-0000-0000-00001D6B0000}"/>
    <cellStyle name="Normal 3 10 2 5 2" xfId="7649" xr:uid="{00000000-0005-0000-0000-00001E6B0000}"/>
    <cellStyle name="Normal 3 10 2 6" xfId="7650" xr:uid="{00000000-0005-0000-0000-00001F6B0000}"/>
    <cellStyle name="Normal 3 10 2 7" xfId="7651" xr:uid="{00000000-0005-0000-0000-0000206B0000}"/>
    <cellStyle name="Normal 3 10 3" xfId="7652" xr:uid="{00000000-0005-0000-0000-0000216B0000}"/>
    <cellStyle name="Normal 3 10 3 2" xfId="7653" xr:uid="{00000000-0005-0000-0000-0000226B0000}"/>
    <cellStyle name="Normal 3 10 3 2 2" xfId="7654" xr:uid="{00000000-0005-0000-0000-0000236B0000}"/>
    <cellStyle name="Normal 3 10 3 2 2 2" xfId="7655" xr:uid="{00000000-0005-0000-0000-0000246B0000}"/>
    <cellStyle name="Normal 3 10 3 2 3" xfId="7656" xr:uid="{00000000-0005-0000-0000-0000256B0000}"/>
    <cellStyle name="Normal 3 10 3 2 4" xfId="7657" xr:uid="{00000000-0005-0000-0000-0000266B0000}"/>
    <cellStyle name="Normal 3 10 3 3" xfId="7658" xr:uid="{00000000-0005-0000-0000-0000276B0000}"/>
    <cellStyle name="Normal 3 10 3 3 2" xfId="7659" xr:uid="{00000000-0005-0000-0000-0000286B0000}"/>
    <cellStyle name="Normal 3 10 3 3 2 2" xfId="7660" xr:uid="{00000000-0005-0000-0000-0000296B0000}"/>
    <cellStyle name="Normal 3 10 3 3 3" xfId="7661" xr:uid="{00000000-0005-0000-0000-00002A6B0000}"/>
    <cellStyle name="Normal 3 10 3 4" xfId="7662" xr:uid="{00000000-0005-0000-0000-00002B6B0000}"/>
    <cellStyle name="Normal 3 10 3 4 2" xfId="7663" xr:uid="{00000000-0005-0000-0000-00002C6B0000}"/>
    <cellStyle name="Normal 3 10 3 4 2 2" xfId="7664" xr:uid="{00000000-0005-0000-0000-00002D6B0000}"/>
    <cellStyle name="Normal 3 10 3 4 3" xfId="7665" xr:uid="{00000000-0005-0000-0000-00002E6B0000}"/>
    <cellStyle name="Normal 3 10 3 5" xfId="7666" xr:uid="{00000000-0005-0000-0000-00002F6B0000}"/>
    <cellStyle name="Normal 3 10 3 5 2" xfId="7667" xr:uid="{00000000-0005-0000-0000-0000306B0000}"/>
    <cellStyle name="Normal 3 10 3 6" xfId="7668" xr:uid="{00000000-0005-0000-0000-0000316B0000}"/>
    <cellStyle name="Normal 3 10 3 7" xfId="7669" xr:uid="{00000000-0005-0000-0000-0000326B0000}"/>
    <cellStyle name="Normal 3 10 4" xfId="7670" xr:uid="{00000000-0005-0000-0000-0000336B0000}"/>
    <cellStyle name="Normal 3 10 4 2" xfId="7671" xr:uid="{00000000-0005-0000-0000-0000346B0000}"/>
    <cellStyle name="Normal 3 10 4 2 2" xfId="7672" xr:uid="{00000000-0005-0000-0000-0000356B0000}"/>
    <cellStyle name="Normal 3 10 4 2 2 2" xfId="7673" xr:uid="{00000000-0005-0000-0000-0000366B0000}"/>
    <cellStyle name="Normal 3 10 4 2 3" xfId="7674" xr:uid="{00000000-0005-0000-0000-0000376B0000}"/>
    <cellStyle name="Normal 3 10 4 2 4" xfId="7675" xr:uid="{00000000-0005-0000-0000-0000386B0000}"/>
    <cellStyle name="Normal 3 10 4 3" xfId="7676" xr:uid="{00000000-0005-0000-0000-0000396B0000}"/>
    <cellStyle name="Normal 3 10 4 3 2" xfId="7677" xr:uid="{00000000-0005-0000-0000-00003A6B0000}"/>
    <cellStyle name="Normal 3 10 4 3 2 2" xfId="7678" xr:uid="{00000000-0005-0000-0000-00003B6B0000}"/>
    <cellStyle name="Normal 3 10 4 3 3" xfId="7679" xr:uid="{00000000-0005-0000-0000-00003C6B0000}"/>
    <cellStyle name="Normal 3 10 4 4" xfId="7680" xr:uid="{00000000-0005-0000-0000-00003D6B0000}"/>
    <cellStyle name="Normal 3 10 4 4 2" xfId="7681" xr:uid="{00000000-0005-0000-0000-00003E6B0000}"/>
    <cellStyle name="Normal 3 10 4 4 2 2" xfId="7682" xr:uid="{00000000-0005-0000-0000-00003F6B0000}"/>
    <cellStyle name="Normal 3 10 4 4 3" xfId="7683" xr:uid="{00000000-0005-0000-0000-0000406B0000}"/>
    <cellStyle name="Normal 3 10 4 5" xfId="7684" xr:uid="{00000000-0005-0000-0000-0000416B0000}"/>
    <cellStyle name="Normal 3 10 4 5 2" xfId="7685" xr:uid="{00000000-0005-0000-0000-0000426B0000}"/>
    <cellStyle name="Normal 3 10 4 6" xfId="7686" xr:uid="{00000000-0005-0000-0000-0000436B0000}"/>
    <cellStyle name="Normal 3 10 4 7" xfId="7687" xr:uid="{00000000-0005-0000-0000-0000446B0000}"/>
    <cellStyle name="Normal 3 10 5" xfId="7688" xr:uid="{00000000-0005-0000-0000-0000456B0000}"/>
    <cellStyle name="Normal 3 10 5 2" xfId="7689" xr:uid="{00000000-0005-0000-0000-0000466B0000}"/>
    <cellStyle name="Normal 3 10 5 2 2" xfId="7690" xr:uid="{00000000-0005-0000-0000-0000476B0000}"/>
    <cellStyle name="Normal 3 10 5 2 2 2" xfId="7691" xr:uid="{00000000-0005-0000-0000-0000486B0000}"/>
    <cellStyle name="Normal 3 10 5 2 3" xfId="7692" xr:uid="{00000000-0005-0000-0000-0000496B0000}"/>
    <cellStyle name="Normal 3 10 5 2 4" xfId="7693" xr:uid="{00000000-0005-0000-0000-00004A6B0000}"/>
    <cellStyle name="Normal 3 10 5 3" xfId="7694" xr:uid="{00000000-0005-0000-0000-00004B6B0000}"/>
    <cellStyle name="Normal 3 10 5 3 2" xfId="7695" xr:uid="{00000000-0005-0000-0000-00004C6B0000}"/>
    <cellStyle name="Normal 3 10 5 3 2 2" xfId="7696" xr:uid="{00000000-0005-0000-0000-00004D6B0000}"/>
    <cellStyle name="Normal 3 10 5 3 3" xfId="7697" xr:uid="{00000000-0005-0000-0000-00004E6B0000}"/>
    <cellStyle name="Normal 3 10 5 4" xfId="7698" xr:uid="{00000000-0005-0000-0000-00004F6B0000}"/>
    <cellStyle name="Normal 3 10 5 4 2" xfId="7699" xr:uid="{00000000-0005-0000-0000-0000506B0000}"/>
    <cellStyle name="Normal 3 10 5 4 2 2" xfId="7700" xr:uid="{00000000-0005-0000-0000-0000516B0000}"/>
    <cellStyle name="Normal 3 10 5 4 3" xfId="7701" xr:uid="{00000000-0005-0000-0000-0000526B0000}"/>
    <cellStyle name="Normal 3 10 5 5" xfId="7702" xr:uid="{00000000-0005-0000-0000-0000536B0000}"/>
    <cellStyle name="Normal 3 10 5 5 2" xfId="7703" xr:uid="{00000000-0005-0000-0000-0000546B0000}"/>
    <cellStyle name="Normal 3 10 5 6" xfId="7704" xr:uid="{00000000-0005-0000-0000-0000556B0000}"/>
    <cellStyle name="Normal 3 10 5 7" xfId="7705" xr:uid="{00000000-0005-0000-0000-0000566B0000}"/>
    <cellStyle name="Normal 3 10 6" xfId="7706" xr:uid="{00000000-0005-0000-0000-0000576B0000}"/>
    <cellStyle name="Normal 3 10 6 2" xfId="7707" xr:uid="{00000000-0005-0000-0000-0000586B0000}"/>
    <cellStyle name="Normal 3 10 6 2 2" xfId="7708" xr:uid="{00000000-0005-0000-0000-0000596B0000}"/>
    <cellStyle name="Normal 3 10 6 2 2 2" xfId="7709" xr:uid="{00000000-0005-0000-0000-00005A6B0000}"/>
    <cellStyle name="Normal 3 10 6 2 3" xfId="7710" xr:uid="{00000000-0005-0000-0000-00005B6B0000}"/>
    <cellStyle name="Normal 3 10 6 2 4" xfId="7711" xr:uid="{00000000-0005-0000-0000-00005C6B0000}"/>
    <cellStyle name="Normal 3 10 6 3" xfId="7712" xr:uid="{00000000-0005-0000-0000-00005D6B0000}"/>
    <cellStyle name="Normal 3 10 6 3 2" xfId="7713" xr:uid="{00000000-0005-0000-0000-00005E6B0000}"/>
    <cellStyle name="Normal 3 10 6 3 2 2" xfId="7714" xr:uid="{00000000-0005-0000-0000-00005F6B0000}"/>
    <cellStyle name="Normal 3 10 6 3 3" xfId="7715" xr:uid="{00000000-0005-0000-0000-0000606B0000}"/>
    <cellStyle name="Normal 3 10 6 4" xfId="7716" xr:uid="{00000000-0005-0000-0000-0000616B0000}"/>
    <cellStyle name="Normal 3 10 6 4 2" xfId="7717" xr:uid="{00000000-0005-0000-0000-0000626B0000}"/>
    <cellStyle name="Normal 3 10 6 4 2 2" xfId="7718" xr:uid="{00000000-0005-0000-0000-0000636B0000}"/>
    <cellStyle name="Normal 3 10 6 4 3" xfId="7719" xr:uid="{00000000-0005-0000-0000-0000646B0000}"/>
    <cellStyle name="Normal 3 10 6 5" xfId="7720" xr:uid="{00000000-0005-0000-0000-0000656B0000}"/>
    <cellStyle name="Normal 3 10 6 5 2" xfId="7721" xr:uid="{00000000-0005-0000-0000-0000666B0000}"/>
    <cellStyle name="Normal 3 10 6 6" xfId="7722" xr:uid="{00000000-0005-0000-0000-0000676B0000}"/>
    <cellStyle name="Normal 3 10 6 7" xfId="7723" xr:uid="{00000000-0005-0000-0000-0000686B0000}"/>
    <cellStyle name="Normal 3 10 7" xfId="7724" xr:uid="{00000000-0005-0000-0000-0000696B0000}"/>
    <cellStyle name="Normal 3 10 7 2" xfId="7725" xr:uid="{00000000-0005-0000-0000-00006A6B0000}"/>
    <cellStyle name="Normal 3 10 7 2 2" xfId="7726" xr:uid="{00000000-0005-0000-0000-00006B6B0000}"/>
    <cellStyle name="Normal 3 10 7 2 2 2" xfId="7727" xr:uid="{00000000-0005-0000-0000-00006C6B0000}"/>
    <cellStyle name="Normal 3 10 7 2 3" xfId="7728" xr:uid="{00000000-0005-0000-0000-00006D6B0000}"/>
    <cellStyle name="Normal 3 10 7 2 4" xfId="7729" xr:uid="{00000000-0005-0000-0000-00006E6B0000}"/>
    <cellStyle name="Normal 3 10 7 3" xfId="7730" xr:uid="{00000000-0005-0000-0000-00006F6B0000}"/>
    <cellStyle name="Normal 3 10 7 3 2" xfId="7731" xr:uid="{00000000-0005-0000-0000-0000706B0000}"/>
    <cellStyle name="Normal 3 10 7 3 2 2" xfId="7732" xr:uid="{00000000-0005-0000-0000-0000716B0000}"/>
    <cellStyle name="Normal 3 10 7 3 3" xfId="7733" xr:uid="{00000000-0005-0000-0000-0000726B0000}"/>
    <cellStyle name="Normal 3 10 7 4" xfId="7734" xr:uid="{00000000-0005-0000-0000-0000736B0000}"/>
    <cellStyle name="Normal 3 10 7 4 2" xfId="7735" xr:uid="{00000000-0005-0000-0000-0000746B0000}"/>
    <cellStyle name="Normal 3 10 7 4 2 2" xfId="7736" xr:uid="{00000000-0005-0000-0000-0000756B0000}"/>
    <cellStyle name="Normal 3 10 7 4 3" xfId="7737" xr:uid="{00000000-0005-0000-0000-0000766B0000}"/>
    <cellStyle name="Normal 3 10 7 5" xfId="7738" xr:uid="{00000000-0005-0000-0000-0000776B0000}"/>
    <cellStyle name="Normal 3 10 7 5 2" xfId="7739" xr:uid="{00000000-0005-0000-0000-0000786B0000}"/>
    <cellStyle name="Normal 3 10 7 6" xfId="7740" xr:uid="{00000000-0005-0000-0000-0000796B0000}"/>
    <cellStyle name="Normal 3 10 7 7" xfId="7741" xr:uid="{00000000-0005-0000-0000-00007A6B0000}"/>
    <cellStyle name="Normal 3 10 8" xfId="7742" xr:uid="{00000000-0005-0000-0000-00007B6B0000}"/>
    <cellStyle name="Normal 3 10 8 2" xfId="7743" xr:uid="{00000000-0005-0000-0000-00007C6B0000}"/>
    <cellStyle name="Normal 3 10 8 2 2" xfId="7744" xr:uid="{00000000-0005-0000-0000-00007D6B0000}"/>
    <cellStyle name="Normal 3 10 8 2 2 2" xfId="7745" xr:uid="{00000000-0005-0000-0000-00007E6B0000}"/>
    <cellStyle name="Normal 3 10 8 2 3" xfId="7746" xr:uid="{00000000-0005-0000-0000-00007F6B0000}"/>
    <cellStyle name="Normal 3 10 8 2 4" xfId="7747" xr:uid="{00000000-0005-0000-0000-0000806B0000}"/>
    <cellStyle name="Normal 3 10 8 3" xfId="7748" xr:uid="{00000000-0005-0000-0000-0000816B0000}"/>
    <cellStyle name="Normal 3 10 8 3 2" xfId="7749" xr:uid="{00000000-0005-0000-0000-0000826B0000}"/>
    <cellStyle name="Normal 3 10 8 3 2 2" xfId="7750" xr:uid="{00000000-0005-0000-0000-0000836B0000}"/>
    <cellStyle name="Normal 3 10 8 3 3" xfId="7751" xr:uid="{00000000-0005-0000-0000-0000846B0000}"/>
    <cellStyle name="Normal 3 10 8 4" xfId="7752" xr:uid="{00000000-0005-0000-0000-0000856B0000}"/>
    <cellStyle name="Normal 3 10 8 4 2" xfId="7753" xr:uid="{00000000-0005-0000-0000-0000866B0000}"/>
    <cellStyle name="Normal 3 10 8 4 2 2" xfId="7754" xr:uid="{00000000-0005-0000-0000-0000876B0000}"/>
    <cellStyle name="Normal 3 10 8 4 3" xfId="7755" xr:uid="{00000000-0005-0000-0000-0000886B0000}"/>
    <cellStyle name="Normal 3 10 8 5" xfId="7756" xr:uid="{00000000-0005-0000-0000-0000896B0000}"/>
    <cellStyle name="Normal 3 10 8 5 2" xfId="7757" xr:uid="{00000000-0005-0000-0000-00008A6B0000}"/>
    <cellStyle name="Normal 3 10 8 6" xfId="7758" xr:uid="{00000000-0005-0000-0000-00008B6B0000}"/>
    <cellStyle name="Normal 3 10 8 7" xfId="7759" xr:uid="{00000000-0005-0000-0000-00008C6B0000}"/>
    <cellStyle name="Normal 3 10 9" xfId="7760" xr:uid="{00000000-0005-0000-0000-00008D6B0000}"/>
    <cellStyle name="Normal 3 10 9 2" xfId="7761" xr:uid="{00000000-0005-0000-0000-00008E6B0000}"/>
    <cellStyle name="Normal 3 10 9 2 2" xfId="7762" xr:uid="{00000000-0005-0000-0000-00008F6B0000}"/>
    <cellStyle name="Normal 3 10 9 2 2 2" xfId="7763" xr:uid="{00000000-0005-0000-0000-0000906B0000}"/>
    <cellStyle name="Normal 3 10 9 2 3" xfId="7764" xr:uid="{00000000-0005-0000-0000-0000916B0000}"/>
    <cellStyle name="Normal 3 10 9 2 4" xfId="7765" xr:uid="{00000000-0005-0000-0000-0000926B0000}"/>
    <cellStyle name="Normal 3 10 9 3" xfId="7766" xr:uid="{00000000-0005-0000-0000-0000936B0000}"/>
    <cellStyle name="Normal 3 10 9 3 2" xfId="7767" xr:uid="{00000000-0005-0000-0000-0000946B0000}"/>
    <cellStyle name="Normal 3 10 9 3 2 2" xfId="7768" xr:uid="{00000000-0005-0000-0000-0000956B0000}"/>
    <cellStyle name="Normal 3 10 9 3 3" xfId="7769" xr:uid="{00000000-0005-0000-0000-0000966B0000}"/>
    <cellStyle name="Normal 3 10 9 4" xfId="7770" xr:uid="{00000000-0005-0000-0000-0000976B0000}"/>
    <cellStyle name="Normal 3 10 9 4 2" xfId="7771" xr:uid="{00000000-0005-0000-0000-0000986B0000}"/>
    <cellStyle name="Normal 3 10 9 4 2 2" xfId="7772" xr:uid="{00000000-0005-0000-0000-0000996B0000}"/>
    <cellStyle name="Normal 3 10 9 4 3" xfId="7773" xr:uid="{00000000-0005-0000-0000-00009A6B0000}"/>
    <cellStyle name="Normal 3 10 9 5" xfId="7774" xr:uid="{00000000-0005-0000-0000-00009B6B0000}"/>
    <cellStyle name="Normal 3 10 9 5 2" xfId="7775" xr:uid="{00000000-0005-0000-0000-00009C6B0000}"/>
    <cellStyle name="Normal 3 10 9 6" xfId="7776" xr:uid="{00000000-0005-0000-0000-00009D6B0000}"/>
    <cellStyle name="Normal 3 10 9 7" xfId="7777" xr:uid="{00000000-0005-0000-0000-00009E6B0000}"/>
    <cellStyle name="Normal 3 11" xfId="7778" xr:uid="{00000000-0005-0000-0000-00009F6B0000}"/>
    <cellStyle name="Normal 3 12" xfId="7779" xr:uid="{00000000-0005-0000-0000-0000A06B0000}"/>
    <cellStyle name="Normal 3 13" xfId="7780" xr:uid="{00000000-0005-0000-0000-0000A16B0000}"/>
    <cellStyle name="Normal 3 14" xfId="7781" xr:uid="{00000000-0005-0000-0000-0000A26B0000}"/>
    <cellStyle name="Normal 3 15" xfId="7782" xr:uid="{00000000-0005-0000-0000-0000A36B0000}"/>
    <cellStyle name="Normal 3 16" xfId="7783" xr:uid="{00000000-0005-0000-0000-0000A46B0000}"/>
    <cellStyle name="Normal 3 17" xfId="7784" xr:uid="{00000000-0005-0000-0000-0000A56B0000}"/>
    <cellStyle name="Normal 3 18" xfId="7785" xr:uid="{00000000-0005-0000-0000-0000A66B0000}"/>
    <cellStyle name="Normal 3 19" xfId="7786" xr:uid="{00000000-0005-0000-0000-0000A76B0000}"/>
    <cellStyle name="Normal 3 2" xfId="2041" xr:uid="{00000000-0005-0000-0000-0000A86B0000}"/>
    <cellStyle name="Normal 3 2 10" xfId="7787" xr:uid="{00000000-0005-0000-0000-0000A96B0000}"/>
    <cellStyle name="Normal 3 2 10 2" xfId="7788" xr:uid="{00000000-0005-0000-0000-0000AA6B0000}"/>
    <cellStyle name="Normal 3 2 10 2 2" xfId="7789" xr:uid="{00000000-0005-0000-0000-0000AB6B0000}"/>
    <cellStyle name="Normal 3 2 10 3" xfId="7790" xr:uid="{00000000-0005-0000-0000-0000AC6B0000}"/>
    <cellStyle name="Normal 3 2 11" xfId="7791" xr:uid="{00000000-0005-0000-0000-0000AD6B0000}"/>
    <cellStyle name="Normal 3 2 11 2" xfId="7792" xr:uid="{00000000-0005-0000-0000-0000AE6B0000}"/>
    <cellStyle name="Normal 3 2 12" xfId="7793" xr:uid="{00000000-0005-0000-0000-0000AF6B0000}"/>
    <cellStyle name="Normal 3 2 13" xfId="7794" xr:uid="{00000000-0005-0000-0000-0000B06B0000}"/>
    <cellStyle name="Normal 3 2 14" xfId="7795" xr:uid="{00000000-0005-0000-0000-0000B16B0000}"/>
    <cellStyle name="Normal 3 2 15" xfId="7796" xr:uid="{00000000-0005-0000-0000-0000B26B0000}"/>
    <cellStyle name="Normal 3 2 16" xfId="7797" xr:uid="{00000000-0005-0000-0000-0000B36B0000}"/>
    <cellStyle name="Normal 3 2 17" xfId="44760" xr:uid="{00000000-0005-0000-0000-00002E000000}"/>
    <cellStyle name="Normal 3 2 2" xfId="7798" xr:uid="{00000000-0005-0000-0000-0000B46B0000}"/>
    <cellStyle name="Normal 3 2 2 2" xfId="44777" xr:uid="{00000000-0005-0000-0000-00002F000000}"/>
    <cellStyle name="Normal 3 2 3" xfId="7799" xr:uid="{00000000-0005-0000-0000-0000B56B0000}"/>
    <cellStyle name="Normal 3 2 3 10" xfId="7800" xr:uid="{00000000-0005-0000-0000-0000B66B0000}"/>
    <cellStyle name="Normal 3 2 3 11" xfId="7801" xr:uid="{00000000-0005-0000-0000-0000B76B0000}"/>
    <cellStyle name="Normal 3 2 3 2" xfId="7802" xr:uid="{00000000-0005-0000-0000-0000B86B0000}"/>
    <cellStyle name="Normal 3 2 3 2 10" xfId="7803" xr:uid="{00000000-0005-0000-0000-0000B96B0000}"/>
    <cellStyle name="Normal 3 2 3 2 2" xfId="7804" xr:uid="{00000000-0005-0000-0000-0000BA6B0000}"/>
    <cellStyle name="Normal 3 2 3 2 2 2" xfId="7805" xr:uid="{00000000-0005-0000-0000-0000BB6B0000}"/>
    <cellStyle name="Normal 3 2 3 2 2 2 2" xfId="7806" xr:uid="{00000000-0005-0000-0000-0000BC6B0000}"/>
    <cellStyle name="Normal 3 2 3 2 2 3" xfId="7807" xr:uid="{00000000-0005-0000-0000-0000BD6B0000}"/>
    <cellStyle name="Normal 3 2 3 2 2 4" xfId="7808" xr:uid="{00000000-0005-0000-0000-0000BE6B0000}"/>
    <cellStyle name="Normal 3 2 3 2 3" xfId="7809" xr:uid="{00000000-0005-0000-0000-0000BF6B0000}"/>
    <cellStyle name="Normal 3 2 3 2 3 2" xfId="7810" xr:uid="{00000000-0005-0000-0000-0000C06B0000}"/>
    <cellStyle name="Normal 3 2 3 2 3 2 2" xfId="7811" xr:uid="{00000000-0005-0000-0000-0000C16B0000}"/>
    <cellStyle name="Normal 3 2 3 2 3 3" xfId="7812" xr:uid="{00000000-0005-0000-0000-0000C26B0000}"/>
    <cellStyle name="Normal 3 2 3 2 4" xfId="7813" xr:uid="{00000000-0005-0000-0000-0000C36B0000}"/>
    <cellStyle name="Normal 3 2 3 2 4 2" xfId="7814" xr:uid="{00000000-0005-0000-0000-0000C46B0000}"/>
    <cellStyle name="Normal 3 2 3 2 4 2 2" xfId="7815" xr:uid="{00000000-0005-0000-0000-0000C56B0000}"/>
    <cellStyle name="Normal 3 2 3 2 4 3" xfId="7816" xr:uid="{00000000-0005-0000-0000-0000C66B0000}"/>
    <cellStyle name="Normal 3 2 3 2 5" xfId="7817" xr:uid="{00000000-0005-0000-0000-0000C76B0000}"/>
    <cellStyle name="Normal 3 2 3 2 5 2" xfId="7818" xr:uid="{00000000-0005-0000-0000-0000C86B0000}"/>
    <cellStyle name="Normal 3 2 3 2 5 2 2" xfId="7819" xr:uid="{00000000-0005-0000-0000-0000C96B0000}"/>
    <cellStyle name="Normal 3 2 3 2 5 3" xfId="7820" xr:uid="{00000000-0005-0000-0000-0000CA6B0000}"/>
    <cellStyle name="Normal 3 2 3 2 6" xfId="7821" xr:uid="{00000000-0005-0000-0000-0000CB6B0000}"/>
    <cellStyle name="Normal 3 2 3 2 6 2" xfId="7822" xr:uid="{00000000-0005-0000-0000-0000CC6B0000}"/>
    <cellStyle name="Normal 3 2 3 2 6 2 2" xfId="7823" xr:uid="{00000000-0005-0000-0000-0000CD6B0000}"/>
    <cellStyle name="Normal 3 2 3 2 6 3" xfId="7824" xr:uid="{00000000-0005-0000-0000-0000CE6B0000}"/>
    <cellStyle name="Normal 3 2 3 2 7" xfId="7825" xr:uid="{00000000-0005-0000-0000-0000CF6B0000}"/>
    <cellStyle name="Normal 3 2 3 2 7 2" xfId="7826" xr:uid="{00000000-0005-0000-0000-0000D06B0000}"/>
    <cellStyle name="Normal 3 2 3 2 7 2 2" xfId="7827" xr:uid="{00000000-0005-0000-0000-0000D16B0000}"/>
    <cellStyle name="Normal 3 2 3 2 7 3" xfId="7828" xr:uid="{00000000-0005-0000-0000-0000D26B0000}"/>
    <cellStyle name="Normal 3 2 3 2 8" xfId="7829" xr:uid="{00000000-0005-0000-0000-0000D36B0000}"/>
    <cellStyle name="Normal 3 2 3 2 8 2" xfId="7830" xr:uid="{00000000-0005-0000-0000-0000D46B0000}"/>
    <cellStyle name="Normal 3 2 3 2 9" xfId="7831" xr:uid="{00000000-0005-0000-0000-0000D56B0000}"/>
    <cellStyle name="Normal 3 2 3 3" xfId="7832" xr:uid="{00000000-0005-0000-0000-0000D66B0000}"/>
    <cellStyle name="Normal 3 2 3 3 2" xfId="7833" xr:uid="{00000000-0005-0000-0000-0000D76B0000}"/>
    <cellStyle name="Normal 3 2 3 3 2 2" xfId="7834" xr:uid="{00000000-0005-0000-0000-0000D86B0000}"/>
    <cellStyle name="Normal 3 2 3 3 3" xfId="7835" xr:uid="{00000000-0005-0000-0000-0000D96B0000}"/>
    <cellStyle name="Normal 3 2 3 3 4" xfId="7836" xr:uid="{00000000-0005-0000-0000-0000DA6B0000}"/>
    <cellStyle name="Normal 3 2 3 4" xfId="7837" xr:uid="{00000000-0005-0000-0000-0000DB6B0000}"/>
    <cellStyle name="Normal 3 2 3 4 2" xfId="7838" xr:uid="{00000000-0005-0000-0000-0000DC6B0000}"/>
    <cellStyle name="Normal 3 2 3 4 2 2" xfId="7839" xr:uid="{00000000-0005-0000-0000-0000DD6B0000}"/>
    <cellStyle name="Normal 3 2 3 4 3" xfId="7840" xr:uid="{00000000-0005-0000-0000-0000DE6B0000}"/>
    <cellStyle name="Normal 3 2 3 5" xfId="7841" xr:uid="{00000000-0005-0000-0000-0000DF6B0000}"/>
    <cellStyle name="Normal 3 2 3 5 2" xfId="7842" xr:uid="{00000000-0005-0000-0000-0000E06B0000}"/>
    <cellStyle name="Normal 3 2 3 5 2 2" xfId="7843" xr:uid="{00000000-0005-0000-0000-0000E16B0000}"/>
    <cellStyle name="Normal 3 2 3 5 3" xfId="7844" xr:uid="{00000000-0005-0000-0000-0000E26B0000}"/>
    <cellStyle name="Normal 3 2 3 6" xfId="7845" xr:uid="{00000000-0005-0000-0000-0000E36B0000}"/>
    <cellStyle name="Normal 3 2 3 6 2" xfId="7846" xr:uid="{00000000-0005-0000-0000-0000E46B0000}"/>
    <cellStyle name="Normal 3 2 3 6 2 2" xfId="7847" xr:uid="{00000000-0005-0000-0000-0000E56B0000}"/>
    <cellStyle name="Normal 3 2 3 6 3" xfId="7848" xr:uid="{00000000-0005-0000-0000-0000E66B0000}"/>
    <cellStyle name="Normal 3 2 3 7" xfId="7849" xr:uid="{00000000-0005-0000-0000-0000E76B0000}"/>
    <cellStyle name="Normal 3 2 3 7 2" xfId="7850" xr:uid="{00000000-0005-0000-0000-0000E86B0000}"/>
    <cellStyle name="Normal 3 2 3 7 2 2" xfId="7851" xr:uid="{00000000-0005-0000-0000-0000E96B0000}"/>
    <cellStyle name="Normal 3 2 3 7 3" xfId="7852" xr:uid="{00000000-0005-0000-0000-0000EA6B0000}"/>
    <cellStyle name="Normal 3 2 3 8" xfId="7853" xr:uid="{00000000-0005-0000-0000-0000EB6B0000}"/>
    <cellStyle name="Normal 3 2 3 8 2" xfId="7854" xr:uid="{00000000-0005-0000-0000-0000EC6B0000}"/>
    <cellStyle name="Normal 3 2 3 8 2 2" xfId="7855" xr:uid="{00000000-0005-0000-0000-0000ED6B0000}"/>
    <cellStyle name="Normal 3 2 3 8 3" xfId="7856" xr:uid="{00000000-0005-0000-0000-0000EE6B0000}"/>
    <cellStyle name="Normal 3 2 3 9" xfId="7857" xr:uid="{00000000-0005-0000-0000-0000EF6B0000}"/>
    <cellStyle name="Normal 3 2 3 9 2" xfId="7858" xr:uid="{00000000-0005-0000-0000-0000F06B0000}"/>
    <cellStyle name="Normal 3 2 4" xfId="7859" xr:uid="{00000000-0005-0000-0000-0000F16B0000}"/>
    <cellStyle name="Normal 3 2 4 10" xfId="7860" xr:uid="{00000000-0005-0000-0000-0000F26B0000}"/>
    <cellStyle name="Normal 3 2 4 2" xfId="7861" xr:uid="{00000000-0005-0000-0000-0000F36B0000}"/>
    <cellStyle name="Normal 3 2 4 2 2" xfId="7862" xr:uid="{00000000-0005-0000-0000-0000F46B0000}"/>
    <cellStyle name="Normal 3 2 4 2 2 2" xfId="7863" xr:uid="{00000000-0005-0000-0000-0000F56B0000}"/>
    <cellStyle name="Normal 3 2 4 2 3" xfId="7864" xr:uid="{00000000-0005-0000-0000-0000F66B0000}"/>
    <cellStyle name="Normal 3 2 4 2 4" xfId="7865" xr:uid="{00000000-0005-0000-0000-0000F76B0000}"/>
    <cellStyle name="Normal 3 2 4 3" xfId="7866" xr:uid="{00000000-0005-0000-0000-0000F86B0000}"/>
    <cellStyle name="Normal 3 2 4 3 2" xfId="7867" xr:uid="{00000000-0005-0000-0000-0000F96B0000}"/>
    <cellStyle name="Normal 3 2 4 3 2 2" xfId="7868" xr:uid="{00000000-0005-0000-0000-0000FA6B0000}"/>
    <cellStyle name="Normal 3 2 4 3 3" xfId="7869" xr:uid="{00000000-0005-0000-0000-0000FB6B0000}"/>
    <cellStyle name="Normal 3 2 4 4" xfId="7870" xr:uid="{00000000-0005-0000-0000-0000FC6B0000}"/>
    <cellStyle name="Normal 3 2 4 4 2" xfId="7871" xr:uid="{00000000-0005-0000-0000-0000FD6B0000}"/>
    <cellStyle name="Normal 3 2 4 4 2 2" xfId="7872" xr:uid="{00000000-0005-0000-0000-0000FE6B0000}"/>
    <cellStyle name="Normal 3 2 4 4 3" xfId="7873" xr:uid="{00000000-0005-0000-0000-0000FF6B0000}"/>
    <cellStyle name="Normal 3 2 4 5" xfId="7874" xr:uid="{00000000-0005-0000-0000-0000006C0000}"/>
    <cellStyle name="Normal 3 2 4 5 2" xfId="7875" xr:uid="{00000000-0005-0000-0000-0000016C0000}"/>
    <cellStyle name="Normal 3 2 4 5 2 2" xfId="7876" xr:uid="{00000000-0005-0000-0000-0000026C0000}"/>
    <cellStyle name="Normal 3 2 4 5 3" xfId="7877" xr:uid="{00000000-0005-0000-0000-0000036C0000}"/>
    <cellStyle name="Normal 3 2 4 6" xfId="7878" xr:uid="{00000000-0005-0000-0000-0000046C0000}"/>
    <cellStyle name="Normal 3 2 4 6 2" xfId="7879" xr:uid="{00000000-0005-0000-0000-0000056C0000}"/>
    <cellStyle name="Normal 3 2 4 6 2 2" xfId="7880" xr:uid="{00000000-0005-0000-0000-0000066C0000}"/>
    <cellStyle name="Normal 3 2 4 6 3" xfId="7881" xr:uid="{00000000-0005-0000-0000-0000076C0000}"/>
    <cellStyle name="Normal 3 2 4 7" xfId="7882" xr:uid="{00000000-0005-0000-0000-0000086C0000}"/>
    <cellStyle name="Normal 3 2 4 7 2" xfId="7883" xr:uid="{00000000-0005-0000-0000-0000096C0000}"/>
    <cellStyle name="Normal 3 2 4 7 2 2" xfId="7884" xr:uid="{00000000-0005-0000-0000-00000A6C0000}"/>
    <cellStyle name="Normal 3 2 4 7 3" xfId="7885" xr:uid="{00000000-0005-0000-0000-00000B6C0000}"/>
    <cellStyle name="Normal 3 2 4 8" xfId="7886" xr:uid="{00000000-0005-0000-0000-00000C6C0000}"/>
    <cellStyle name="Normal 3 2 4 8 2" xfId="7887" xr:uid="{00000000-0005-0000-0000-00000D6C0000}"/>
    <cellStyle name="Normal 3 2 4 9" xfId="7888" xr:uid="{00000000-0005-0000-0000-00000E6C0000}"/>
    <cellStyle name="Normal 3 2 5" xfId="7889" xr:uid="{00000000-0005-0000-0000-00000F6C0000}"/>
    <cellStyle name="Normal 3 2 5 2" xfId="7890" xr:uid="{00000000-0005-0000-0000-0000106C0000}"/>
    <cellStyle name="Normal 3 2 5 2 2" xfId="7891" xr:uid="{00000000-0005-0000-0000-0000116C0000}"/>
    <cellStyle name="Normal 3 2 5 3" xfId="7892" xr:uid="{00000000-0005-0000-0000-0000126C0000}"/>
    <cellStyle name="Normal 3 2 5 4" xfId="7893" xr:uid="{00000000-0005-0000-0000-0000136C0000}"/>
    <cellStyle name="Normal 3 2 5 5" xfId="7894" xr:uid="{00000000-0005-0000-0000-0000146C0000}"/>
    <cellStyle name="Normal 3 2 6" xfId="7895" xr:uid="{00000000-0005-0000-0000-0000156C0000}"/>
    <cellStyle name="Normal 3 2 6 2" xfId="7896" xr:uid="{00000000-0005-0000-0000-0000166C0000}"/>
    <cellStyle name="Normal 3 2 6 2 2" xfId="7897" xr:uid="{00000000-0005-0000-0000-0000176C0000}"/>
    <cellStyle name="Normal 3 2 6 3" xfId="7898" xr:uid="{00000000-0005-0000-0000-0000186C0000}"/>
    <cellStyle name="Normal 3 2 6 4" xfId="7899" xr:uid="{00000000-0005-0000-0000-0000196C0000}"/>
    <cellStyle name="Normal 3 2 7" xfId="7900" xr:uid="{00000000-0005-0000-0000-00001A6C0000}"/>
    <cellStyle name="Normal 3 2 7 2" xfId="7901" xr:uid="{00000000-0005-0000-0000-00001B6C0000}"/>
    <cellStyle name="Normal 3 2 7 2 2" xfId="7902" xr:uid="{00000000-0005-0000-0000-00001C6C0000}"/>
    <cellStyle name="Normal 3 2 7 3" xfId="7903" xr:uid="{00000000-0005-0000-0000-00001D6C0000}"/>
    <cellStyle name="Normal 3 2 8" xfId="7904" xr:uid="{00000000-0005-0000-0000-00001E6C0000}"/>
    <cellStyle name="Normal 3 2 8 2" xfId="7905" xr:uid="{00000000-0005-0000-0000-00001F6C0000}"/>
    <cellStyle name="Normal 3 2 8 2 2" xfId="7906" xr:uid="{00000000-0005-0000-0000-0000206C0000}"/>
    <cellStyle name="Normal 3 2 8 3" xfId="7907" xr:uid="{00000000-0005-0000-0000-0000216C0000}"/>
    <cellStyle name="Normal 3 2 9" xfId="7908" xr:uid="{00000000-0005-0000-0000-0000226C0000}"/>
    <cellStyle name="Normal 3 2 9 2" xfId="7909" xr:uid="{00000000-0005-0000-0000-0000236C0000}"/>
    <cellStyle name="Normal 3 2 9 2 2" xfId="7910" xr:uid="{00000000-0005-0000-0000-0000246C0000}"/>
    <cellStyle name="Normal 3 2 9 3" xfId="7911" xr:uid="{00000000-0005-0000-0000-0000256C0000}"/>
    <cellStyle name="Normal 3 20" xfId="7912" xr:uid="{00000000-0005-0000-0000-0000266C0000}"/>
    <cellStyle name="Normal 3 21" xfId="7913" xr:uid="{00000000-0005-0000-0000-0000276C0000}"/>
    <cellStyle name="Normal 3 21 2" xfId="7914" xr:uid="{00000000-0005-0000-0000-0000286C0000}"/>
    <cellStyle name="Normal 3 21 2 2" xfId="7915" xr:uid="{00000000-0005-0000-0000-0000296C0000}"/>
    <cellStyle name="Normal 3 21 3" xfId="7916" xr:uid="{00000000-0005-0000-0000-00002A6C0000}"/>
    <cellStyle name="Normal 3 22" xfId="7917" xr:uid="{00000000-0005-0000-0000-00002B6C0000}"/>
    <cellStyle name="Normal 3 22 2" xfId="7918" xr:uid="{00000000-0005-0000-0000-00002C6C0000}"/>
    <cellStyle name="Normal 3 22 2 2" xfId="7919" xr:uid="{00000000-0005-0000-0000-00002D6C0000}"/>
    <cellStyle name="Normal 3 22 3" xfId="7920" xr:uid="{00000000-0005-0000-0000-00002E6C0000}"/>
    <cellStyle name="Normal 3 23" xfId="7921" xr:uid="{00000000-0005-0000-0000-00002F6C0000}"/>
    <cellStyle name="Normal 3 23 2" xfId="7922" xr:uid="{00000000-0005-0000-0000-0000306C0000}"/>
    <cellStyle name="Normal 3 23 2 2" xfId="7923" xr:uid="{00000000-0005-0000-0000-0000316C0000}"/>
    <cellStyle name="Normal 3 23 3" xfId="7924" xr:uid="{00000000-0005-0000-0000-0000326C0000}"/>
    <cellStyle name="Normal 3 24" xfId="44233" xr:uid="{00000000-0005-0000-0000-0000336C0000}"/>
    <cellStyle name="Normal 3 25" xfId="44721" xr:uid="{B688396E-82EF-4D93-BD31-1176276F92E0}"/>
    <cellStyle name="Normal 3 26" xfId="44744" xr:uid="{00000000-0005-0000-0000-00002D000000}"/>
    <cellStyle name="Normal 3 27" xfId="44854" xr:uid="{4A16136E-4DF7-480B-818D-61155E94B6B1}"/>
    <cellStyle name="Normal 3 3" xfId="2042" xr:uid="{00000000-0005-0000-0000-0000346C0000}"/>
    <cellStyle name="Normal 3 3 2" xfId="7925" xr:uid="{00000000-0005-0000-0000-0000356C0000}"/>
    <cellStyle name="Normal 3 3 2 2" xfId="7926" xr:uid="{00000000-0005-0000-0000-0000366C0000}"/>
    <cellStyle name="Normal 3 3 3" xfId="7927" xr:uid="{00000000-0005-0000-0000-0000376C0000}"/>
    <cellStyle name="Normal 3 3 3 2" xfId="7928" xr:uid="{00000000-0005-0000-0000-0000386C0000}"/>
    <cellStyle name="Normal 3 3 4" xfId="7929" xr:uid="{00000000-0005-0000-0000-0000396C0000}"/>
    <cellStyle name="Normal 3 3 5" xfId="7930" xr:uid="{00000000-0005-0000-0000-00003A6C0000}"/>
    <cellStyle name="Normal 3 3 6" xfId="7931" xr:uid="{00000000-0005-0000-0000-00003B6C0000}"/>
    <cellStyle name="Normal 3 3 7" xfId="44725" xr:uid="{E13FB8DA-54A7-4542-85D1-CED8FD44A828}"/>
    <cellStyle name="Normal 3 3 8" xfId="44767" xr:uid="{00000000-0005-0000-0000-000030000000}"/>
    <cellStyle name="Normal 3 4" xfId="7932" xr:uid="{00000000-0005-0000-0000-00003C6C0000}"/>
    <cellStyle name="Normal 3 4 2" xfId="7933" xr:uid="{00000000-0005-0000-0000-00003D6C0000}"/>
    <cellStyle name="Normal 3 4 3" xfId="7934" xr:uid="{00000000-0005-0000-0000-00003E6C0000}"/>
    <cellStyle name="Normal 3 4 4" xfId="7935" xr:uid="{00000000-0005-0000-0000-00003F6C0000}"/>
    <cellStyle name="Normal 3 4 5" xfId="44727" xr:uid="{00000000-0005-0000-0000-000031000000}"/>
    <cellStyle name="Normal 3 5" xfId="7936" xr:uid="{00000000-0005-0000-0000-0000406C0000}"/>
    <cellStyle name="Normal 3 5 2" xfId="7937" xr:uid="{00000000-0005-0000-0000-0000416C0000}"/>
    <cellStyle name="Normal 3 5 3" xfId="7938" xr:uid="{00000000-0005-0000-0000-0000426C0000}"/>
    <cellStyle name="Normal 3 5 4" xfId="7939" xr:uid="{00000000-0005-0000-0000-0000436C0000}"/>
    <cellStyle name="Normal 3 6" xfId="7940" xr:uid="{00000000-0005-0000-0000-0000446C0000}"/>
    <cellStyle name="Normal 3 6 10" xfId="7941" xr:uid="{00000000-0005-0000-0000-0000456C0000}"/>
    <cellStyle name="Normal 3 6 11" xfId="7942" xr:uid="{00000000-0005-0000-0000-0000466C0000}"/>
    <cellStyle name="Normal 3 6 12" xfId="7943" xr:uid="{00000000-0005-0000-0000-0000476C0000}"/>
    <cellStyle name="Normal 3 6 13" xfId="7944" xr:uid="{00000000-0005-0000-0000-0000486C0000}"/>
    <cellStyle name="Normal 3 6 14" xfId="7945" xr:uid="{00000000-0005-0000-0000-0000496C0000}"/>
    <cellStyle name="Normal 3 6 2" xfId="7946" xr:uid="{00000000-0005-0000-0000-00004A6C0000}"/>
    <cellStyle name="Normal 3 6 2 10" xfId="7947" xr:uid="{00000000-0005-0000-0000-00004B6C0000}"/>
    <cellStyle name="Normal 3 6 2 2" xfId="7948" xr:uid="{00000000-0005-0000-0000-00004C6C0000}"/>
    <cellStyle name="Normal 3 6 2 2 2" xfId="7949" xr:uid="{00000000-0005-0000-0000-00004D6C0000}"/>
    <cellStyle name="Normal 3 6 2 2 2 2" xfId="7950" xr:uid="{00000000-0005-0000-0000-00004E6C0000}"/>
    <cellStyle name="Normal 3 6 2 2 3" xfId="7951" xr:uid="{00000000-0005-0000-0000-00004F6C0000}"/>
    <cellStyle name="Normal 3 6 2 2 4" xfId="7952" xr:uid="{00000000-0005-0000-0000-0000506C0000}"/>
    <cellStyle name="Normal 3 6 2 3" xfId="7953" xr:uid="{00000000-0005-0000-0000-0000516C0000}"/>
    <cellStyle name="Normal 3 6 2 3 2" xfId="7954" xr:uid="{00000000-0005-0000-0000-0000526C0000}"/>
    <cellStyle name="Normal 3 6 2 3 2 2" xfId="7955" xr:uid="{00000000-0005-0000-0000-0000536C0000}"/>
    <cellStyle name="Normal 3 6 2 3 3" xfId="7956" xr:uid="{00000000-0005-0000-0000-0000546C0000}"/>
    <cellStyle name="Normal 3 6 2 4" xfId="7957" xr:uid="{00000000-0005-0000-0000-0000556C0000}"/>
    <cellStyle name="Normal 3 6 2 4 2" xfId="7958" xr:uid="{00000000-0005-0000-0000-0000566C0000}"/>
    <cellStyle name="Normal 3 6 2 4 2 2" xfId="7959" xr:uid="{00000000-0005-0000-0000-0000576C0000}"/>
    <cellStyle name="Normal 3 6 2 4 3" xfId="7960" xr:uid="{00000000-0005-0000-0000-0000586C0000}"/>
    <cellStyle name="Normal 3 6 2 5" xfId="7961" xr:uid="{00000000-0005-0000-0000-0000596C0000}"/>
    <cellStyle name="Normal 3 6 2 5 2" xfId="7962" xr:uid="{00000000-0005-0000-0000-00005A6C0000}"/>
    <cellStyle name="Normal 3 6 2 5 2 2" xfId="7963" xr:uid="{00000000-0005-0000-0000-00005B6C0000}"/>
    <cellStyle name="Normal 3 6 2 5 3" xfId="7964" xr:uid="{00000000-0005-0000-0000-00005C6C0000}"/>
    <cellStyle name="Normal 3 6 2 6" xfId="7965" xr:uid="{00000000-0005-0000-0000-00005D6C0000}"/>
    <cellStyle name="Normal 3 6 2 6 2" xfId="7966" xr:uid="{00000000-0005-0000-0000-00005E6C0000}"/>
    <cellStyle name="Normal 3 6 2 6 2 2" xfId="7967" xr:uid="{00000000-0005-0000-0000-00005F6C0000}"/>
    <cellStyle name="Normal 3 6 2 6 3" xfId="7968" xr:uid="{00000000-0005-0000-0000-0000606C0000}"/>
    <cellStyle name="Normal 3 6 2 7" xfId="7969" xr:uid="{00000000-0005-0000-0000-0000616C0000}"/>
    <cellStyle name="Normal 3 6 2 7 2" xfId="7970" xr:uid="{00000000-0005-0000-0000-0000626C0000}"/>
    <cellStyle name="Normal 3 6 2 7 2 2" xfId="7971" xr:uid="{00000000-0005-0000-0000-0000636C0000}"/>
    <cellStyle name="Normal 3 6 2 7 3" xfId="7972" xr:uid="{00000000-0005-0000-0000-0000646C0000}"/>
    <cellStyle name="Normal 3 6 2 8" xfId="7973" xr:uid="{00000000-0005-0000-0000-0000656C0000}"/>
    <cellStyle name="Normal 3 6 2 8 2" xfId="7974" xr:uid="{00000000-0005-0000-0000-0000666C0000}"/>
    <cellStyle name="Normal 3 6 2 9" xfId="7975" xr:uid="{00000000-0005-0000-0000-0000676C0000}"/>
    <cellStyle name="Normal 3 6 3" xfId="7976" xr:uid="{00000000-0005-0000-0000-0000686C0000}"/>
    <cellStyle name="Normal 3 6 3 2" xfId="7977" xr:uid="{00000000-0005-0000-0000-0000696C0000}"/>
    <cellStyle name="Normal 3 6 3 2 2" xfId="7978" xr:uid="{00000000-0005-0000-0000-00006A6C0000}"/>
    <cellStyle name="Normal 3 6 3 3" xfId="7979" xr:uid="{00000000-0005-0000-0000-00006B6C0000}"/>
    <cellStyle name="Normal 3 6 3 4" xfId="7980" xr:uid="{00000000-0005-0000-0000-00006C6C0000}"/>
    <cellStyle name="Normal 3 6 4" xfId="7981" xr:uid="{00000000-0005-0000-0000-00006D6C0000}"/>
    <cellStyle name="Normal 3 6 4 2" xfId="7982" xr:uid="{00000000-0005-0000-0000-00006E6C0000}"/>
    <cellStyle name="Normal 3 6 4 2 2" xfId="7983" xr:uid="{00000000-0005-0000-0000-00006F6C0000}"/>
    <cellStyle name="Normal 3 6 4 3" xfId="7984" xr:uid="{00000000-0005-0000-0000-0000706C0000}"/>
    <cellStyle name="Normal 3 6 5" xfId="7985" xr:uid="{00000000-0005-0000-0000-0000716C0000}"/>
    <cellStyle name="Normal 3 6 5 2" xfId="7986" xr:uid="{00000000-0005-0000-0000-0000726C0000}"/>
    <cellStyle name="Normal 3 6 5 2 2" xfId="7987" xr:uid="{00000000-0005-0000-0000-0000736C0000}"/>
    <cellStyle name="Normal 3 6 5 3" xfId="7988" xr:uid="{00000000-0005-0000-0000-0000746C0000}"/>
    <cellStyle name="Normal 3 6 6" xfId="7989" xr:uid="{00000000-0005-0000-0000-0000756C0000}"/>
    <cellStyle name="Normal 3 6 6 2" xfId="7990" xr:uid="{00000000-0005-0000-0000-0000766C0000}"/>
    <cellStyle name="Normal 3 6 6 2 2" xfId="7991" xr:uid="{00000000-0005-0000-0000-0000776C0000}"/>
    <cellStyle name="Normal 3 6 6 3" xfId="7992" xr:uid="{00000000-0005-0000-0000-0000786C0000}"/>
    <cellStyle name="Normal 3 6 7" xfId="7993" xr:uid="{00000000-0005-0000-0000-0000796C0000}"/>
    <cellStyle name="Normal 3 6 7 2" xfId="7994" xr:uid="{00000000-0005-0000-0000-00007A6C0000}"/>
    <cellStyle name="Normal 3 6 7 2 2" xfId="7995" xr:uid="{00000000-0005-0000-0000-00007B6C0000}"/>
    <cellStyle name="Normal 3 6 7 3" xfId="7996" xr:uid="{00000000-0005-0000-0000-00007C6C0000}"/>
    <cellStyle name="Normal 3 6 8" xfId="7997" xr:uid="{00000000-0005-0000-0000-00007D6C0000}"/>
    <cellStyle name="Normal 3 6 8 2" xfId="7998" xr:uid="{00000000-0005-0000-0000-00007E6C0000}"/>
    <cellStyle name="Normal 3 6 8 2 2" xfId="7999" xr:uid="{00000000-0005-0000-0000-00007F6C0000}"/>
    <cellStyle name="Normal 3 6 8 3" xfId="8000" xr:uid="{00000000-0005-0000-0000-0000806C0000}"/>
    <cellStyle name="Normal 3 6 9" xfId="8001" xr:uid="{00000000-0005-0000-0000-0000816C0000}"/>
    <cellStyle name="Normal 3 6 9 2" xfId="8002" xr:uid="{00000000-0005-0000-0000-0000826C0000}"/>
    <cellStyle name="Normal 3 7" xfId="8003" xr:uid="{00000000-0005-0000-0000-0000836C0000}"/>
    <cellStyle name="Normal 3 7 10" xfId="8004" xr:uid="{00000000-0005-0000-0000-0000846C0000}"/>
    <cellStyle name="Normal 3 7 2" xfId="8005" xr:uid="{00000000-0005-0000-0000-0000856C0000}"/>
    <cellStyle name="Normal 3 7 2 2" xfId="8006" xr:uid="{00000000-0005-0000-0000-0000866C0000}"/>
    <cellStyle name="Normal 3 7 2 2 2" xfId="8007" xr:uid="{00000000-0005-0000-0000-0000876C0000}"/>
    <cellStyle name="Normal 3 7 2 3" xfId="8008" xr:uid="{00000000-0005-0000-0000-0000886C0000}"/>
    <cellStyle name="Normal 3 7 2 4" xfId="8009" xr:uid="{00000000-0005-0000-0000-0000896C0000}"/>
    <cellStyle name="Normal 3 7 3" xfId="8010" xr:uid="{00000000-0005-0000-0000-00008A6C0000}"/>
    <cellStyle name="Normal 3 7 3 2" xfId="8011" xr:uid="{00000000-0005-0000-0000-00008B6C0000}"/>
    <cellStyle name="Normal 3 7 3 2 2" xfId="8012" xr:uid="{00000000-0005-0000-0000-00008C6C0000}"/>
    <cellStyle name="Normal 3 7 3 3" xfId="8013" xr:uid="{00000000-0005-0000-0000-00008D6C0000}"/>
    <cellStyle name="Normal 3 7 4" xfId="8014" xr:uid="{00000000-0005-0000-0000-00008E6C0000}"/>
    <cellStyle name="Normal 3 7 4 2" xfId="8015" xr:uid="{00000000-0005-0000-0000-00008F6C0000}"/>
    <cellStyle name="Normal 3 7 4 2 2" xfId="8016" xr:uid="{00000000-0005-0000-0000-0000906C0000}"/>
    <cellStyle name="Normal 3 7 4 3" xfId="8017" xr:uid="{00000000-0005-0000-0000-0000916C0000}"/>
    <cellStyle name="Normal 3 7 5" xfId="8018" xr:uid="{00000000-0005-0000-0000-0000926C0000}"/>
    <cellStyle name="Normal 3 7 5 2" xfId="8019" xr:uid="{00000000-0005-0000-0000-0000936C0000}"/>
    <cellStyle name="Normal 3 7 5 2 2" xfId="8020" xr:uid="{00000000-0005-0000-0000-0000946C0000}"/>
    <cellStyle name="Normal 3 7 5 3" xfId="8021" xr:uid="{00000000-0005-0000-0000-0000956C0000}"/>
    <cellStyle name="Normal 3 7 6" xfId="8022" xr:uid="{00000000-0005-0000-0000-0000966C0000}"/>
    <cellStyle name="Normal 3 7 6 2" xfId="8023" xr:uid="{00000000-0005-0000-0000-0000976C0000}"/>
    <cellStyle name="Normal 3 7 6 2 2" xfId="8024" xr:uid="{00000000-0005-0000-0000-0000986C0000}"/>
    <cellStyle name="Normal 3 7 6 3" xfId="8025" xr:uid="{00000000-0005-0000-0000-0000996C0000}"/>
    <cellStyle name="Normal 3 7 7" xfId="8026" xr:uid="{00000000-0005-0000-0000-00009A6C0000}"/>
    <cellStyle name="Normal 3 7 7 2" xfId="8027" xr:uid="{00000000-0005-0000-0000-00009B6C0000}"/>
    <cellStyle name="Normal 3 7 7 2 2" xfId="8028" xr:uid="{00000000-0005-0000-0000-00009C6C0000}"/>
    <cellStyle name="Normal 3 7 7 3" xfId="8029" xr:uid="{00000000-0005-0000-0000-00009D6C0000}"/>
    <cellStyle name="Normal 3 7 8" xfId="8030" xr:uid="{00000000-0005-0000-0000-00009E6C0000}"/>
    <cellStyle name="Normal 3 7 8 2" xfId="8031" xr:uid="{00000000-0005-0000-0000-00009F6C0000}"/>
    <cellStyle name="Normal 3 7 9" xfId="8032" xr:uid="{00000000-0005-0000-0000-0000A06C0000}"/>
    <cellStyle name="Normal 3 8" xfId="8033" xr:uid="{00000000-0005-0000-0000-0000A16C0000}"/>
    <cellStyle name="Normal 3 8 10" xfId="8034" xr:uid="{00000000-0005-0000-0000-0000A26C0000}"/>
    <cellStyle name="Normal 3 8 2" xfId="8035" xr:uid="{00000000-0005-0000-0000-0000A36C0000}"/>
    <cellStyle name="Normal 3 8 2 2" xfId="8036" xr:uid="{00000000-0005-0000-0000-0000A46C0000}"/>
    <cellStyle name="Normal 3 8 2 2 2" xfId="8037" xr:uid="{00000000-0005-0000-0000-0000A56C0000}"/>
    <cellStyle name="Normal 3 8 2 3" xfId="8038" xr:uid="{00000000-0005-0000-0000-0000A66C0000}"/>
    <cellStyle name="Normal 3 8 2 4" xfId="8039" xr:uid="{00000000-0005-0000-0000-0000A76C0000}"/>
    <cellStyle name="Normal 3 8 3" xfId="8040" xr:uid="{00000000-0005-0000-0000-0000A86C0000}"/>
    <cellStyle name="Normal 3 8 3 2" xfId="8041" xr:uid="{00000000-0005-0000-0000-0000A96C0000}"/>
    <cellStyle name="Normal 3 8 3 2 2" xfId="8042" xr:uid="{00000000-0005-0000-0000-0000AA6C0000}"/>
    <cellStyle name="Normal 3 8 3 3" xfId="8043" xr:uid="{00000000-0005-0000-0000-0000AB6C0000}"/>
    <cellStyle name="Normal 3 8 4" xfId="8044" xr:uid="{00000000-0005-0000-0000-0000AC6C0000}"/>
    <cellStyle name="Normal 3 8 4 2" xfId="8045" xr:uid="{00000000-0005-0000-0000-0000AD6C0000}"/>
    <cellStyle name="Normal 3 8 4 2 2" xfId="8046" xr:uid="{00000000-0005-0000-0000-0000AE6C0000}"/>
    <cellStyle name="Normal 3 8 4 3" xfId="8047" xr:uid="{00000000-0005-0000-0000-0000AF6C0000}"/>
    <cellStyle name="Normal 3 8 5" xfId="8048" xr:uid="{00000000-0005-0000-0000-0000B06C0000}"/>
    <cellStyle name="Normal 3 8 5 2" xfId="8049" xr:uid="{00000000-0005-0000-0000-0000B16C0000}"/>
    <cellStyle name="Normal 3 8 5 2 2" xfId="8050" xr:uid="{00000000-0005-0000-0000-0000B26C0000}"/>
    <cellStyle name="Normal 3 8 5 3" xfId="8051" xr:uid="{00000000-0005-0000-0000-0000B36C0000}"/>
    <cellStyle name="Normal 3 8 6" xfId="8052" xr:uid="{00000000-0005-0000-0000-0000B46C0000}"/>
    <cellStyle name="Normal 3 8 6 2" xfId="8053" xr:uid="{00000000-0005-0000-0000-0000B56C0000}"/>
    <cellStyle name="Normal 3 8 6 2 2" xfId="8054" xr:uid="{00000000-0005-0000-0000-0000B66C0000}"/>
    <cellStyle name="Normal 3 8 6 3" xfId="8055" xr:uid="{00000000-0005-0000-0000-0000B76C0000}"/>
    <cellStyle name="Normal 3 8 7" xfId="8056" xr:uid="{00000000-0005-0000-0000-0000B86C0000}"/>
    <cellStyle name="Normal 3 8 7 2" xfId="8057" xr:uid="{00000000-0005-0000-0000-0000B96C0000}"/>
    <cellStyle name="Normal 3 8 7 2 2" xfId="8058" xr:uid="{00000000-0005-0000-0000-0000BA6C0000}"/>
    <cellStyle name="Normal 3 8 7 3" xfId="8059" xr:uid="{00000000-0005-0000-0000-0000BB6C0000}"/>
    <cellStyle name="Normal 3 8 8" xfId="8060" xr:uid="{00000000-0005-0000-0000-0000BC6C0000}"/>
    <cellStyle name="Normal 3 8 8 2" xfId="8061" xr:uid="{00000000-0005-0000-0000-0000BD6C0000}"/>
    <cellStyle name="Normal 3 8 9" xfId="8062" xr:uid="{00000000-0005-0000-0000-0000BE6C0000}"/>
    <cellStyle name="Normal 3 9" xfId="8063" xr:uid="{00000000-0005-0000-0000-0000BF6C0000}"/>
    <cellStyle name="Normal 3 9 10" xfId="8064" xr:uid="{00000000-0005-0000-0000-0000C06C0000}"/>
    <cellStyle name="Normal 3 9 2" xfId="8065" xr:uid="{00000000-0005-0000-0000-0000C16C0000}"/>
    <cellStyle name="Normal 3 9 2 2" xfId="8066" xr:uid="{00000000-0005-0000-0000-0000C26C0000}"/>
    <cellStyle name="Normal 3 9 2 2 2" xfId="8067" xr:uid="{00000000-0005-0000-0000-0000C36C0000}"/>
    <cellStyle name="Normal 3 9 2 3" xfId="8068" xr:uid="{00000000-0005-0000-0000-0000C46C0000}"/>
    <cellStyle name="Normal 3 9 2 4" xfId="8069" xr:uid="{00000000-0005-0000-0000-0000C56C0000}"/>
    <cellStyle name="Normal 3 9 3" xfId="8070" xr:uid="{00000000-0005-0000-0000-0000C66C0000}"/>
    <cellStyle name="Normal 3 9 3 2" xfId="8071" xr:uid="{00000000-0005-0000-0000-0000C76C0000}"/>
    <cellStyle name="Normal 3 9 3 2 2" xfId="8072" xr:uid="{00000000-0005-0000-0000-0000C86C0000}"/>
    <cellStyle name="Normal 3 9 3 3" xfId="8073" xr:uid="{00000000-0005-0000-0000-0000C96C0000}"/>
    <cellStyle name="Normal 3 9 4" xfId="8074" xr:uid="{00000000-0005-0000-0000-0000CA6C0000}"/>
    <cellStyle name="Normal 3 9 4 2" xfId="8075" xr:uid="{00000000-0005-0000-0000-0000CB6C0000}"/>
    <cellStyle name="Normal 3 9 4 2 2" xfId="8076" xr:uid="{00000000-0005-0000-0000-0000CC6C0000}"/>
    <cellStyle name="Normal 3 9 4 3" xfId="8077" xr:uid="{00000000-0005-0000-0000-0000CD6C0000}"/>
    <cellStyle name="Normal 3 9 5" xfId="8078" xr:uid="{00000000-0005-0000-0000-0000CE6C0000}"/>
    <cellStyle name="Normal 3 9 5 2" xfId="8079" xr:uid="{00000000-0005-0000-0000-0000CF6C0000}"/>
    <cellStyle name="Normal 3 9 5 2 2" xfId="8080" xr:uid="{00000000-0005-0000-0000-0000D06C0000}"/>
    <cellStyle name="Normal 3 9 5 3" xfId="8081" xr:uid="{00000000-0005-0000-0000-0000D16C0000}"/>
    <cellStyle name="Normal 3 9 6" xfId="8082" xr:uid="{00000000-0005-0000-0000-0000D26C0000}"/>
    <cellStyle name="Normal 3 9 6 2" xfId="8083" xr:uid="{00000000-0005-0000-0000-0000D36C0000}"/>
    <cellStyle name="Normal 3 9 6 2 2" xfId="8084" xr:uid="{00000000-0005-0000-0000-0000D46C0000}"/>
    <cellStyle name="Normal 3 9 6 3" xfId="8085" xr:uid="{00000000-0005-0000-0000-0000D56C0000}"/>
    <cellStyle name="Normal 3 9 7" xfId="8086" xr:uid="{00000000-0005-0000-0000-0000D66C0000}"/>
    <cellStyle name="Normal 3 9 7 2" xfId="8087" xr:uid="{00000000-0005-0000-0000-0000D76C0000}"/>
    <cellStyle name="Normal 3 9 7 2 2" xfId="8088" xr:uid="{00000000-0005-0000-0000-0000D86C0000}"/>
    <cellStyle name="Normal 3 9 7 3" xfId="8089" xr:uid="{00000000-0005-0000-0000-0000D96C0000}"/>
    <cellStyle name="Normal 3 9 8" xfId="8090" xr:uid="{00000000-0005-0000-0000-0000DA6C0000}"/>
    <cellStyle name="Normal 3 9 8 2" xfId="8091" xr:uid="{00000000-0005-0000-0000-0000DB6C0000}"/>
    <cellStyle name="Normal 3 9 9" xfId="8092" xr:uid="{00000000-0005-0000-0000-0000DC6C0000}"/>
    <cellStyle name="Normal 30" xfId="12767" xr:uid="{00000000-0005-0000-0000-0000DD6C0000}"/>
    <cellStyle name="Normal 31" xfId="31615" xr:uid="{00000000-0005-0000-0000-0000DE6C0000}"/>
    <cellStyle name="Normal 32" xfId="31616" xr:uid="{00000000-0005-0000-0000-0000DF6C0000}"/>
    <cellStyle name="Normal 33" xfId="31617" xr:uid="{00000000-0005-0000-0000-0000E06C0000}"/>
    <cellStyle name="Normal 34" xfId="31618" xr:uid="{00000000-0005-0000-0000-0000E16C0000}"/>
    <cellStyle name="Normal 35" xfId="31619" xr:uid="{00000000-0005-0000-0000-0000E26C0000}"/>
    <cellStyle name="Normal 36" xfId="31620" xr:uid="{00000000-0005-0000-0000-0000E36C0000}"/>
    <cellStyle name="Normal 37" xfId="31621" xr:uid="{00000000-0005-0000-0000-0000E46C0000}"/>
    <cellStyle name="Normal 38" xfId="44143" xr:uid="{00000000-0005-0000-0000-0000E56C0000}"/>
    <cellStyle name="Normal 39" xfId="44170" xr:uid="{00000000-0005-0000-0000-0000E66C0000}"/>
    <cellStyle name="Normal 4" xfId="22" xr:uid="{00000000-0005-0000-0000-0000E76C0000}"/>
    <cellStyle name="Normal 4 10" xfId="44783" xr:uid="{0192BBBB-4554-44E2-919A-EBD8E94E3011}"/>
    <cellStyle name="Normal 4 11" xfId="44867" xr:uid="{4BF196C1-8BD3-4822-87C7-5F97B3B2F8A2}"/>
    <cellStyle name="Normal 4 2" xfId="23" xr:uid="{00000000-0005-0000-0000-0000E86C0000}"/>
    <cellStyle name="Normal 4 2 2" xfId="8093" xr:uid="{00000000-0005-0000-0000-0000E96C0000}"/>
    <cellStyle name="Normal 4 2 2 2" xfId="8094" xr:uid="{00000000-0005-0000-0000-0000EA6C0000}"/>
    <cellStyle name="Normal 4 2 2 3" xfId="8095" xr:uid="{00000000-0005-0000-0000-0000EB6C0000}"/>
    <cellStyle name="Normal 4 2 3" xfId="8096" xr:uid="{00000000-0005-0000-0000-0000EC6C0000}"/>
    <cellStyle name="Normal 4 2 4" xfId="9688" xr:uid="{00000000-0005-0000-0000-0000ED6C0000}"/>
    <cellStyle name="Normal 4 2 5" xfId="44699" xr:uid="{00000000-0005-0000-0000-0000EE6C0000}"/>
    <cellStyle name="Normal 4 3" xfId="8097" xr:uid="{00000000-0005-0000-0000-0000EF6C0000}"/>
    <cellStyle name="Normal 4 3 10" xfId="8098" xr:uid="{00000000-0005-0000-0000-0000F06C0000}"/>
    <cellStyle name="Normal 4 3 10 2" xfId="8099" xr:uid="{00000000-0005-0000-0000-0000F16C0000}"/>
    <cellStyle name="Normal 4 3 11" xfId="8100" xr:uid="{00000000-0005-0000-0000-0000F26C0000}"/>
    <cellStyle name="Normal 4 3 12" xfId="8101" xr:uid="{00000000-0005-0000-0000-0000F36C0000}"/>
    <cellStyle name="Normal 4 3 13" xfId="44700" xr:uid="{00000000-0005-0000-0000-0000F46C0000}"/>
    <cellStyle name="Normal 4 3 2" xfId="8102" xr:uid="{00000000-0005-0000-0000-0000F56C0000}"/>
    <cellStyle name="Normal 4 3 2 10" xfId="8103" xr:uid="{00000000-0005-0000-0000-0000F66C0000}"/>
    <cellStyle name="Normal 4 3 2 11" xfId="8104" xr:uid="{00000000-0005-0000-0000-0000F76C0000}"/>
    <cellStyle name="Normal 4 3 2 12" xfId="8105" xr:uid="{00000000-0005-0000-0000-0000F86C0000}"/>
    <cellStyle name="Normal 4 3 2 13" xfId="8106" xr:uid="{00000000-0005-0000-0000-0000F96C0000}"/>
    <cellStyle name="Normal 4 3 2 14" xfId="8107" xr:uid="{00000000-0005-0000-0000-0000FA6C0000}"/>
    <cellStyle name="Normal 4 3 2 2" xfId="8108" xr:uid="{00000000-0005-0000-0000-0000FB6C0000}"/>
    <cellStyle name="Normal 4 3 2 2 10" xfId="8109" xr:uid="{00000000-0005-0000-0000-0000FC6C0000}"/>
    <cellStyle name="Normal 4 3 2 2 2" xfId="8110" xr:uid="{00000000-0005-0000-0000-0000FD6C0000}"/>
    <cellStyle name="Normal 4 3 2 2 2 2" xfId="8111" xr:uid="{00000000-0005-0000-0000-0000FE6C0000}"/>
    <cellStyle name="Normal 4 3 2 2 2 2 2" xfId="8112" xr:uid="{00000000-0005-0000-0000-0000FF6C0000}"/>
    <cellStyle name="Normal 4 3 2 2 2 3" xfId="8113" xr:uid="{00000000-0005-0000-0000-0000006D0000}"/>
    <cellStyle name="Normal 4 3 2 2 2 4" xfId="8114" xr:uid="{00000000-0005-0000-0000-0000016D0000}"/>
    <cellStyle name="Normal 4 3 2 2 3" xfId="8115" xr:uid="{00000000-0005-0000-0000-0000026D0000}"/>
    <cellStyle name="Normal 4 3 2 2 3 2" xfId="8116" xr:uid="{00000000-0005-0000-0000-0000036D0000}"/>
    <cellStyle name="Normal 4 3 2 2 3 2 2" xfId="8117" xr:uid="{00000000-0005-0000-0000-0000046D0000}"/>
    <cellStyle name="Normal 4 3 2 2 3 3" xfId="8118" xr:uid="{00000000-0005-0000-0000-0000056D0000}"/>
    <cellStyle name="Normal 4 3 2 2 4" xfId="8119" xr:uid="{00000000-0005-0000-0000-0000066D0000}"/>
    <cellStyle name="Normal 4 3 2 2 4 2" xfId="8120" xr:uid="{00000000-0005-0000-0000-0000076D0000}"/>
    <cellStyle name="Normal 4 3 2 2 4 2 2" xfId="8121" xr:uid="{00000000-0005-0000-0000-0000086D0000}"/>
    <cellStyle name="Normal 4 3 2 2 4 3" xfId="8122" xr:uid="{00000000-0005-0000-0000-0000096D0000}"/>
    <cellStyle name="Normal 4 3 2 2 5" xfId="8123" xr:uid="{00000000-0005-0000-0000-00000A6D0000}"/>
    <cellStyle name="Normal 4 3 2 2 5 2" xfId="8124" xr:uid="{00000000-0005-0000-0000-00000B6D0000}"/>
    <cellStyle name="Normal 4 3 2 2 5 2 2" xfId="8125" xr:uid="{00000000-0005-0000-0000-00000C6D0000}"/>
    <cellStyle name="Normal 4 3 2 2 5 3" xfId="8126" xr:uid="{00000000-0005-0000-0000-00000D6D0000}"/>
    <cellStyle name="Normal 4 3 2 2 6" xfId="8127" xr:uid="{00000000-0005-0000-0000-00000E6D0000}"/>
    <cellStyle name="Normal 4 3 2 2 6 2" xfId="8128" xr:uid="{00000000-0005-0000-0000-00000F6D0000}"/>
    <cellStyle name="Normal 4 3 2 2 6 2 2" xfId="8129" xr:uid="{00000000-0005-0000-0000-0000106D0000}"/>
    <cellStyle name="Normal 4 3 2 2 6 3" xfId="8130" xr:uid="{00000000-0005-0000-0000-0000116D0000}"/>
    <cellStyle name="Normal 4 3 2 2 7" xfId="8131" xr:uid="{00000000-0005-0000-0000-0000126D0000}"/>
    <cellStyle name="Normal 4 3 2 2 7 2" xfId="8132" xr:uid="{00000000-0005-0000-0000-0000136D0000}"/>
    <cellStyle name="Normal 4 3 2 2 7 2 2" xfId="8133" xr:uid="{00000000-0005-0000-0000-0000146D0000}"/>
    <cellStyle name="Normal 4 3 2 2 7 3" xfId="8134" xr:uid="{00000000-0005-0000-0000-0000156D0000}"/>
    <cellStyle name="Normal 4 3 2 2 8" xfId="8135" xr:uid="{00000000-0005-0000-0000-0000166D0000}"/>
    <cellStyle name="Normal 4 3 2 2 8 2" xfId="8136" xr:uid="{00000000-0005-0000-0000-0000176D0000}"/>
    <cellStyle name="Normal 4 3 2 2 9" xfId="8137" xr:uid="{00000000-0005-0000-0000-0000186D0000}"/>
    <cellStyle name="Normal 4 3 2 3" xfId="8138" xr:uid="{00000000-0005-0000-0000-0000196D0000}"/>
    <cellStyle name="Normal 4 3 2 3 2" xfId="8139" xr:uid="{00000000-0005-0000-0000-00001A6D0000}"/>
    <cellStyle name="Normal 4 3 2 3 2 2" xfId="8140" xr:uid="{00000000-0005-0000-0000-00001B6D0000}"/>
    <cellStyle name="Normal 4 3 2 3 3" xfId="8141" xr:uid="{00000000-0005-0000-0000-00001C6D0000}"/>
    <cellStyle name="Normal 4 3 2 3 4" xfId="8142" xr:uid="{00000000-0005-0000-0000-00001D6D0000}"/>
    <cellStyle name="Normal 4 3 2 4" xfId="8143" xr:uid="{00000000-0005-0000-0000-00001E6D0000}"/>
    <cellStyle name="Normal 4 3 2 4 2" xfId="8144" xr:uid="{00000000-0005-0000-0000-00001F6D0000}"/>
    <cellStyle name="Normal 4 3 2 4 2 2" xfId="8145" xr:uid="{00000000-0005-0000-0000-0000206D0000}"/>
    <cellStyle name="Normal 4 3 2 4 3" xfId="8146" xr:uid="{00000000-0005-0000-0000-0000216D0000}"/>
    <cellStyle name="Normal 4 3 2 5" xfId="8147" xr:uid="{00000000-0005-0000-0000-0000226D0000}"/>
    <cellStyle name="Normal 4 3 2 5 2" xfId="8148" xr:uid="{00000000-0005-0000-0000-0000236D0000}"/>
    <cellStyle name="Normal 4 3 2 5 2 2" xfId="8149" xr:uid="{00000000-0005-0000-0000-0000246D0000}"/>
    <cellStyle name="Normal 4 3 2 5 3" xfId="8150" xr:uid="{00000000-0005-0000-0000-0000256D0000}"/>
    <cellStyle name="Normal 4 3 2 6" xfId="8151" xr:uid="{00000000-0005-0000-0000-0000266D0000}"/>
    <cellStyle name="Normal 4 3 2 6 2" xfId="8152" xr:uid="{00000000-0005-0000-0000-0000276D0000}"/>
    <cellStyle name="Normal 4 3 2 6 2 2" xfId="8153" xr:uid="{00000000-0005-0000-0000-0000286D0000}"/>
    <cellStyle name="Normal 4 3 2 6 3" xfId="8154" xr:uid="{00000000-0005-0000-0000-0000296D0000}"/>
    <cellStyle name="Normal 4 3 2 7" xfId="8155" xr:uid="{00000000-0005-0000-0000-00002A6D0000}"/>
    <cellStyle name="Normal 4 3 2 7 2" xfId="8156" xr:uid="{00000000-0005-0000-0000-00002B6D0000}"/>
    <cellStyle name="Normal 4 3 2 7 2 2" xfId="8157" xr:uid="{00000000-0005-0000-0000-00002C6D0000}"/>
    <cellStyle name="Normal 4 3 2 7 3" xfId="8158" xr:uid="{00000000-0005-0000-0000-00002D6D0000}"/>
    <cellStyle name="Normal 4 3 2 8" xfId="8159" xr:uid="{00000000-0005-0000-0000-00002E6D0000}"/>
    <cellStyle name="Normal 4 3 2 8 2" xfId="8160" xr:uid="{00000000-0005-0000-0000-00002F6D0000}"/>
    <cellStyle name="Normal 4 3 2 8 2 2" xfId="8161" xr:uid="{00000000-0005-0000-0000-0000306D0000}"/>
    <cellStyle name="Normal 4 3 2 8 3" xfId="8162" xr:uid="{00000000-0005-0000-0000-0000316D0000}"/>
    <cellStyle name="Normal 4 3 2 9" xfId="8163" xr:uid="{00000000-0005-0000-0000-0000326D0000}"/>
    <cellStyle name="Normal 4 3 2 9 2" xfId="8164" xr:uid="{00000000-0005-0000-0000-0000336D0000}"/>
    <cellStyle name="Normal 4 3 3" xfId="8165" xr:uid="{00000000-0005-0000-0000-0000346D0000}"/>
    <cellStyle name="Normal 4 3 3 10" xfId="8166" xr:uid="{00000000-0005-0000-0000-0000356D0000}"/>
    <cellStyle name="Normal 4 3 3 2" xfId="8167" xr:uid="{00000000-0005-0000-0000-0000366D0000}"/>
    <cellStyle name="Normal 4 3 3 2 2" xfId="8168" xr:uid="{00000000-0005-0000-0000-0000376D0000}"/>
    <cellStyle name="Normal 4 3 3 2 2 2" xfId="8169" xr:uid="{00000000-0005-0000-0000-0000386D0000}"/>
    <cellStyle name="Normal 4 3 3 2 3" xfId="8170" xr:uid="{00000000-0005-0000-0000-0000396D0000}"/>
    <cellStyle name="Normal 4 3 3 2 4" xfId="8171" xr:uid="{00000000-0005-0000-0000-00003A6D0000}"/>
    <cellStyle name="Normal 4 3 3 3" xfId="8172" xr:uid="{00000000-0005-0000-0000-00003B6D0000}"/>
    <cellStyle name="Normal 4 3 3 3 2" xfId="8173" xr:uid="{00000000-0005-0000-0000-00003C6D0000}"/>
    <cellStyle name="Normal 4 3 3 3 2 2" xfId="8174" xr:uid="{00000000-0005-0000-0000-00003D6D0000}"/>
    <cellStyle name="Normal 4 3 3 3 3" xfId="8175" xr:uid="{00000000-0005-0000-0000-00003E6D0000}"/>
    <cellStyle name="Normal 4 3 3 4" xfId="8176" xr:uid="{00000000-0005-0000-0000-00003F6D0000}"/>
    <cellStyle name="Normal 4 3 3 4 2" xfId="8177" xr:uid="{00000000-0005-0000-0000-0000406D0000}"/>
    <cellStyle name="Normal 4 3 3 4 2 2" xfId="8178" xr:uid="{00000000-0005-0000-0000-0000416D0000}"/>
    <cellStyle name="Normal 4 3 3 4 3" xfId="8179" xr:uid="{00000000-0005-0000-0000-0000426D0000}"/>
    <cellStyle name="Normal 4 3 3 5" xfId="8180" xr:uid="{00000000-0005-0000-0000-0000436D0000}"/>
    <cellStyle name="Normal 4 3 3 5 2" xfId="8181" xr:uid="{00000000-0005-0000-0000-0000446D0000}"/>
    <cellStyle name="Normal 4 3 3 5 2 2" xfId="8182" xr:uid="{00000000-0005-0000-0000-0000456D0000}"/>
    <cellStyle name="Normal 4 3 3 5 3" xfId="8183" xr:uid="{00000000-0005-0000-0000-0000466D0000}"/>
    <cellStyle name="Normal 4 3 3 6" xfId="8184" xr:uid="{00000000-0005-0000-0000-0000476D0000}"/>
    <cellStyle name="Normal 4 3 3 6 2" xfId="8185" xr:uid="{00000000-0005-0000-0000-0000486D0000}"/>
    <cellStyle name="Normal 4 3 3 6 2 2" xfId="8186" xr:uid="{00000000-0005-0000-0000-0000496D0000}"/>
    <cellStyle name="Normal 4 3 3 6 3" xfId="8187" xr:uid="{00000000-0005-0000-0000-00004A6D0000}"/>
    <cellStyle name="Normal 4 3 3 7" xfId="8188" xr:uid="{00000000-0005-0000-0000-00004B6D0000}"/>
    <cellStyle name="Normal 4 3 3 7 2" xfId="8189" xr:uid="{00000000-0005-0000-0000-00004C6D0000}"/>
    <cellStyle name="Normal 4 3 3 7 2 2" xfId="8190" xr:uid="{00000000-0005-0000-0000-00004D6D0000}"/>
    <cellStyle name="Normal 4 3 3 7 3" xfId="8191" xr:uid="{00000000-0005-0000-0000-00004E6D0000}"/>
    <cellStyle name="Normal 4 3 3 8" xfId="8192" xr:uid="{00000000-0005-0000-0000-00004F6D0000}"/>
    <cellStyle name="Normal 4 3 3 8 2" xfId="8193" xr:uid="{00000000-0005-0000-0000-0000506D0000}"/>
    <cellStyle name="Normal 4 3 3 9" xfId="8194" xr:uid="{00000000-0005-0000-0000-0000516D0000}"/>
    <cellStyle name="Normal 4 3 4" xfId="8195" xr:uid="{00000000-0005-0000-0000-0000526D0000}"/>
    <cellStyle name="Normal 4 3 4 2" xfId="8196" xr:uid="{00000000-0005-0000-0000-0000536D0000}"/>
    <cellStyle name="Normal 4 3 4 2 2" xfId="8197" xr:uid="{00000000-0005-0000-0000-0000546D0000}"/>
    <cellStyle name="Normal 4 3 4 3" xfId="8198" xr:uid="{00000000-0005-0000-0000-0000556D0000}"/>
    <cellStyle name="Normal 4 3 4 4" xfId="8199" xr:uid="{00000000-0005-0000-0000-0000566D0000}"/>
    <cellStyle name="Normal 4 3 5" xfId="8200" xr:uid="{00000000-0005-0000-0000-0000576D0000}"/>
    <cellStyle name="Normal 4 3 5 2" xfId="8201" xr:uid="{00000000-0005-0000-0000-0000586D0000}"/>
    <cellStyle name="Normal 4 3 5 2 2" xfId="8202" xr:uid="{00000000-0005-0000-0000-0000596D0000}"/>
    <cellStyle name="Normal 4 3 5 3" xfId="8203" xr:uid="{00000000-0005-0000-0000-00005A6D0000}"/>
    <cellStyle name="Normal 4 3 6" xfId="8204" xr:uid="{00000000-0005-0000-0000-00005B6D0000}"/>
    <cellStyle name="Normal 4 3 6 2" xfId="8205" xr:uid="{00000000-0005-0000-0000-00005C6D0000}"/>
    <cellStyle name="Normal 4 3 6 2 2" xfId="8206" xr:uid="{00000000-0005-0000-0000-00005D6D0000}"/>
    <cellStyle name="Normal 4 3 6 3" xfId="8207" xr:uid="{00000000-0005-0000-0000-00005E6D0000}"/>
    <cellStyle name="Normal 4 3 7" xfId="8208" xr:uid="{00000000-0005-0000-0000-00005F6D0000}"/>
    <cellStyle name="Normal 4 3 7 2" xfId="8209" xr:uid="{00000000-0005-0000-0000-0000606D0000}"/>
    <cellStyle name="Normal 4 3 7 2 2" xfId="8210" xr:uid="{00000000-0005-0000-0000-0000616D0000}"/>
    <cellStyle name="Normal 4 3 7 3" xfId="8211" xr:uid="{00000000-0005-0000-0000-0000626D0000}"/>
    <cellStyle name="Normal 4 3 8" xfId="8212" xr:uid="{00000000-0005-0000-0000-0000636D0000}"/>
    <cellStyle name="Normal 4 3 8 2" xfId="8213" xr:uid="{00000000-0005-0000-0000-0000646D0000}"/>
    <cellStyle name="Normal 4 3 8 2 2" xfId="8214" xr:uid="{00000000-0005-0000-0000-0000656D0000}"/>
    <cellStyle name="Normal 4 3 8 3" xfId="8215" xr:uid="{00000000-0005-0000-0000-0000666D0000}"/>
    <cellStyle name="Normal 4 3 9" xfId="8216" xr:uid="{00000000-0005-0000-0000-0000676D0000}"/>
    <cellStyle name="Normal 4 3 9 2" xfId="8217" xr:uid="{00000000-0005-0000-0000-0000686D0000}"/>
    <cellStyle name="Normal 4 3 9 2 2" xfId="8218" xr:uid="{00000000-0005-0000-0000-0000696D0000}"/>
    <cellStyle name="Normal 4 3 9 3" xfId="8219" xr:uid="{00000000-0005-0000-0000-00006A6D0000}"/>
    <cellStyle name="Normal 4 4" xfId="8220" xr:uid="{00000000-0005-0000-0000-00006B6D0000}"/>
    <cellStyle name="Normal 4 4 10" xfId="8221" xr:uid="{00000000-0005-0000-0000-00006C6D0000}"/>
    <cellStyle name="Normal 4 4 2" xfId="8222" xr:uid="{00000000-0005-0000-0000-00006D6D0000}"/>
    <cellStyle name="Normal 4 4 2 2" xfId="8223" xr:uid="{00000000-0005-0000-0000-00006E6D0000}"/>
    <cellStyle name="Normal 4 4 2 2 2" xfId="8224" xr:uid="{00000000-0005-0000-0000-00006F6D0000}"/>
    <cellStyle name="Normal 4 4 2 3" xfId="8225" xr:uid="{00000000-0005-0000-0000-0000706D0000}"/>
    <cellStyle name="Normal 4 4 2 4" xfId="8226" xr:uid="{00000000-0005-0000-0000-0000716D0000}"/>
    <cellStyle name="Normal 4 4 3" xfId="8227" xr:uid="{00000000-0005-0000-0000-0000726D0000}"/>
    <cellStyle name="Normal 4 4 3 2" xfId="8228" xr:uid="{00000000-0005-0000-0000-0000736D0000}"/>
    <cellStyle name="Normal 4 4 3 2 2" xfId="8229" xr:uid="{00000000-0005-0000-0000-0000746D0000}"/>
    <cellStyle name="Normal 4 4 3 3" xfId="8230" xr:uid="{00000000-0005-0000-0000-0000756D0000}"/>
    <cellStyle name="Normal 4 4 4" xfId="8231" xr:uid="{00000000-0005-0000-0000-0000766D0000}"/>
    <cellStyle name="Normal 4 4 4 2" xfId="8232" xr:uid="{00000000-0005-0000-0000-0000776D0000}"/>
    <cellStyle name="Normal 4 4 4 2 2" xfId="8233" xr:uid="{00000000-0005-0000-0000-0000786D0000}"/>
    <cellStyle name="Normal 4 4 4 3" xfId="8234" xr:uid="{00000000-0005-0000-0000-0000796D0000}"/>
    <cellStyle name="Normal 4 4 5" xfId="8235" xr:uid="{00000000-0005-0000-0000-00007A6D0000}"/>
    <cellStyle name="Normal 4 4 5 2" xfId="8236" xr:uid="{00000000-0005-0000-0000-00007B6D0000}"/>
    <cellStyle name="Normal 4 4 5 2 2" xfId="8237" xr:uid="{00000000-0005-0000-0000-00007C6D0000}"/>
    <cellStyle name="Normal 4 4 5 3" xfId="8238" xr:uid="{00000000-0005-0000-0000-00007D6D0000}"/>
    <cellStyle name="Normal 4 4 6" xfId="8239" xr:uid="{00000000-0005-0000-0000-00007E6D0000}"/>
    <cellStyle name="Normal 4 4 6 2" xfId="8240" xr:uid="{00000000-0005-0000-0000-00007F6D0000}"/>
    <cellStyle name="Normal 4 4 6 2 2" xfId="8241" xr:uid="{00000000-0005-0000-0000-0000806D0000}"/>
    <cellStyle name="Normal 4 4 6 3" xfId="8242" xr:uid="{00000000-0005-0000-0000-0000816D0000}"/>
    <cellStyle name="Normal 4 4 7" xfId="8243" xr:uid="{00000000-0005-0000-0000-0000826D0000}"/>
    <cellStyle name="Normal 4 4 7 2" xfId="8244" xr:uid="{00000000-0005-0000-0000-0000836D0000}"/>
    <cellStyle name="Normal 4 4 7 2 2" xfId="8245" xr:uid="{00000000-0005-0000-0000-0000846D0000}"/>
    <cellStyle name="Normal 4 4 7 3" xfId="8246" xr:uid="{00000000-0005-0000-0000-0000856D0000}"/>
    <cellStyle name="Normal 4 4 8" xfId="8247" xr:uid="{00000000-0005-0000-0000-0000866D0000}"/>
    <cellStyle name="Normal 4 4 8 2" xfId="8248" xr:uid="{00000000-0005-0000-0000-0000876D0000}"/>
    <cellStyle name="Normal 4 4 9" xfId="8249" xr:uid="{00000000-0005-0000-0000-0000886D0000}"/>
    <cellStyle name="Normal 4 5" xfId="8250" xr:uid="{00000000-0005-0000-0000-0000896D0000}"/>
    <cellStyle name="Normal 4 5 2" xfId="44525" xr:uid="{00000000-0005-0000-0000-00008A6D0000}"/>
    <cellStyle name="Normal 4 5 2 2" xfId="44526" xr:uid="{00000000-0005-0000-0000-00008B6D0000}"/>
    <cellStyle name="Normal 4 5 3" xfId="44527" xr:uid="{00000000-0005-0000-0000-00008C6D0000}"/>
    <cellStyle name="Normal 4 6" xfId="44528" xr:uid="{00000000-0005-0000-0000-00008D6D0000}"/>
    <cellStyle name="Normal 4 6 2" xfId="44529" xr:uid="{00000000-0005-0000-0000-00008E6D0000}"/>
    <cellStyle name="Normal 4 7" xfId="44530" xr:uid="{00000000-0005-0000-0000-00008F6D0000}"/>
    <cellStyle name="Normal 4 7 2" xfId="44531" xr:uid="{00000000-0005-0000-0000-0000906D0000}"/>
    <cellStyle name="Normal 4 8" xfId="44532" xr:uid="{00000000-0005-0000-0000-0000916D0000}"/>
    <cellStyle name="Normal 4 9" xfId="44724" xr:uid="{26E86EE7-FA11-4504-BE22-3841FF3DBAE0}"/>
    <cellStyle name="Normal 40" xfId="44173" xr:uid="{00000000-0005-0000-0000-0000926D0000}"/>
    <cellStyle name="Normal 40 2" xfId="44715" xr:uid="{B1DA653E-9367-46D1-BCE1-1737BFDF8125}"/>
    <cellStyle name="Normal 41" xfId="44176" xr:uid="{00000000-0005-0000-0000-0000936D0000}"/>
    <cellStyle name="Normal 42" xfId="44215" xr:uid="{00000000-0005-0000-0000-0000946D0000}"/>
    <cellStyle name="Normal 43" xfId="44216" xr:uid="{00000000-0005-0000-0000-0000956D0000}"/>
    <cellStyle name="Normal 44" xfId="44219" xr:uid="{00000000-0005-0000-0000-0000966D0000}"/>
    <cellStyle name="Normal 45" xfId="44222" xr:uid="{00000000-0005-0000-0000-0000976D0000}"/>
    <cellStyle name="Normal 46" xfId="44223" xr:uid="{00000000-0005-0000-0000-0000986D0000}"/>
    <cellStyle name="Normal 47" xfId="44226" xr:uid="{00000000-0005-0000-0000-0000996D0000}"/>
    <cellStyle name="Normal 48" xfId="44227" xr:uid="{00000000-0005-0000-0000-00009A6D0000}"/>
    <cellStyle name="Normal 49" xfId="44234" xr:uid="{00000000-0005-0000-0000-00009B6D0000}"/>
    <cellStyle name="Normal 5" xfId="24" xr:uid="{00000000-0005-0000-0000-00009C6D0000}"/>
    <cellStyle name="Normal 5 10" xfId="8251" xr:uid="{00000000-0005-0000-0000-00009D6D0000}"/>
    <cellStyle name="Normal 5 10 2" xfId="8252" xr:uid="{00000000-0005-0000-0000-00009E6D0000}"/>
    <cellStyle name="Normal 5 10 2 2" xfId="8253" xr:uid="{00000000-0005-0000-0000-00009F6D0000}"/>
    <cellStyle name="Normal 5 10 2 2 2" xfId="8254" xr:uid="{00000000-0005-0000-0000-0000A06D0000}"/>
    <cellStyle name="Normal 5 10 2 3" xfId="8255" xr:uid="{00000000-0005-0000-0000-0000A16D0000}"/>
    <cellStyle name="Normal 5 10 2 4" xfId="8256" xr:uid="{00000000-0005-0000-0000-0000A26D0000}"/>
    <cellStyle name="Normal 5 10 3" xfId="8257" xr:uid="{00000000-0005-0000-0000-0000A36D0000}"/>
    <cellStyle name="Normal 5 10 3 2" xfId="8258" xr:uid="{00000000-0005-0000-0000-0000A46D0000}"/>
    <cellStyle name="Normal 5 10 3 2 2" xfId="8259" xr:uid="{00000000-0005-0000-0000-0000A56D0000}"/>
    <cellStyle name="Normal 5 10 3 3" xfId="8260" xr:uid="{00000000-0005-0000-0000-0000A66D0000}"/>
    <cellStyle name="Normal 5 10 4" xfId="8261" xr:uid="{00000000-0005-0000-0000-0000A76D0000}"/>
    <cellStyle name="Normal 5 10 4 2" xfId="8262" xr:uid="{00000000-0005-0000-0000-0000A86D0000}"/>
    <cellStyle name="Normal 5 10 4 2 2" xfId="8263" xr:uid="{00000000-0005-0000-0000-0000A96D0000}"/>
    <cellStyle name="Normal 5 10 4 3" xfId="8264" xr:uid="{00000000-0005-0000-0000-0000AA6D0000}"/>
    <cellStyle name="Normal 5 10 5" xfId="8265" xr:uid="{00000000-0005-0000-0000-0000AB6D0000}"/>
    <cellStyle name="Normal 5 10 5 2" xfId="8266" xr:uid="{00000000-0005-0000-0000-0000AC6D0000}"/>
    <cellStyle name="Normal 5 10 6" xfId="8267" xr:uid="{00000000-0005-0000-0000-0000AD6D0000}"/>
    <cellStyle name="Normal 5 10 7" xfId="8268" xr:uid="{00000000-0005-0000-0000-0000AE6D0000}"/>
    <cellStyle name="Normal 5 11" xfId="8269" xr:uid="{00000000-0005-0000-0000-0000AF6D0000}"/>
    <cellStyle name="Normal 5 11 2" xfId="8270" xr:uid="{00000000-0005-0000-0000-0000B06D0000}"/>
    <cellStyle name="Normal 5 11 2 2" xfId="8271" xr:uid="{00000000-0005-0000-0000-0000B16D0000}"/>
    <cellStyle name="Normal 5 11 2 2 2" xfId="8272" xr:uid="{00000000-0005-0000-0000-0000B26D0000}"/>
    <cellStyle name="Normal 5 11 2 3" xfId="8273" xr:uid="{00000000-0005-0000-0000-0000B36D0000}"/>
    <cellStyle name="Normal 5 11 2 4" xfId="8274" xr:uid="{00000000-0005-0000-0000-0000B46D0000}"/>
    <cellStyle name="Normal 5 11 3" xfId="8275" xr:uid="{00000000-0005-0000-0000-0000B56D0000}"/>
    <cellStyle name="Normal 5 11 3 2" xfId="8276" xr:uid="{00000000-0005-0000-0000-0000B66D0000}"/>
    <cellStyle name="Normal 5 11 3 2 2" xfId="8277" xr:uid="{00000000-0005-0000-0000-0000B76D0000}"/>
    <cellStyle name="Normal 5 11 3 3" xfId="8278" xr:uid="{00000000-0005-0000-0000-0000B86D0000}"/>
    <cellStyle name="Normal 5 11 4" xfId="8279" xr:uid="{00000000-0005-0000-0000-0000B96D0000}"/>
    <cellStyle name="Normal 5 11 4 2" xfId="8280" xr:uid="{00000000-0005-0000-0000-0000BA6D0000}"/>
    <cellStyle name="Normal 5 11 4 2 2" xfId="8281" xr:uid="{00000000-0005-0000-0000-0000BB6D0000}"/>
    <cellStyle name="Normal 5 11 4 3" xfId="8282" xr:uid="{00000000-0005-0000-0000-0000BC6D0000}"/>
    <cellStyle name="Normal 5 11 5" xfId="8283" xr:uid="{00000000-0005-0000-0000-0000BD6D0000}"/>
    <cellStyle name="Normal 5 11 5 2" xfId="8284" xr:uid="{00000000-0005-0000-0000-0000BE6D0000}"/>
    <cellStyle name="Normal 5 11 6" xfId="8285" xr:uid="{00000000-0005-0000-0000-0000BF6D0000}"/>
    <cellStyle name="Normal 5 11 7" xfId="8286" xr:uid="{00000000-0005-0000-0000-0000C06D0000}"/>
    <cellStyle name="Normal 5 12" xfId="8287" xr:uid="{00000000-0005-0000-0000-0000C16D0000}"/>
    <cellStyle name="Normal 5 12 2" xfId="8288" xr:uid="{00000000-0005-0000-0000-0000C26D0000}"/>
    <cellStyle name="Normal 5 12 2 2" xfId="8289" xr:uid="{00000000-0005-0000-0000-0000C36D0000}"/>
    <cellStyle name="Normal 5 12 2 2 2" xfId="8290" xr:uid="{00000000-0005-0000-0000-0000C46D0000}"/>
    <cellStyle name="Normal 5 12 2 3" xfId="8291" xr:uid="{00000000-0005-0000-0000-0000C56D0000}"/>
    <cellStyle name="Normal 5 12 2 4" xfId="8292" xr:uid="{00000000-0005-0000-0000-0000C66D0000}"/>
    <cellStyle name="Normal 5 12 3" xfId="8293" xr:uid="{00000000-0005-0000-0000-0000C76D0000}"/>
    <cellStyle name="Normal 5 12 3 2" xfId="8294" xr:uid="{00000000-0005-0000-0000-0000C86D0000}"/>
    <cellStyle name="Normal 5 12 3 2 2" xfId="8295" xr:uid="{00000000-0005-0000-0000-0000C96D0000}"/>
    <cellStyle name="Normal 5 12 3 3" xfId="8296" xr:uid="{00000000-0005-0000-0000-0000CA6D0000}"/>
    <cellStyle name="Normal 5 12 4" xfId="8297" xr:uid="{00000000-0005-0000-0000-0000CB6D0000}"/>
    <cellStyle name="Normal 5 12 4 2" xfId="8298" xr:uid="{00000000-0005-0000-0000-0000CC6D0000}"/>
    <cellStyle name="Normal 5 12 4 2 2" xfId="8299" xr:uid="{00000000-0005-0000-0000-0000CD6D0000}"/>
    <cellStyle name="Normal 5 12 4 3" xfId="8300" xr:uid="{00000000-0005-0000-0000-0000CE6D0000}"/>
    <cellStyle name="Normal 5 12 5" xfId="8301" xr:uid="{00000000-0005-0000-0000-0000CF6D0000}"/>
    <cellStyle name="Normal 5 12 5 2" xfId="8302" xr:uid="{00000000-0005-0000-0000-0000D06D0000}"/>
    <cellStyle name="Normal 5 12 6" xfId="8303" xr:uid="{00000000-0005-0000-0000-0000D16D0000}"/>
    <cellStyle name="Normal 5 12 7" xfId="8304" xr:uid="{00000000-0005-0000-0000-0000D26D0000}"/>
    <cellStyle name="Normal 5 13" xfId="8305" xr:uid="{00000000-0005-0000-0000-0000D36D0000}"/>
    <cellStyle name="Normal 5 13 2" xfId="8306" xr:uid="{00000000-0005-0000-0000-0000D46D0000}"/>
    <cellStyle name="Normal 5 13 2 2" xfId="8307" xr:uid="{00000000-0005-0000-0000-0000D56D0000}"/>
    <cellStyle name="Normal 5 13 2 2 2" xfId="8308" xr:uid="{00000000-0005-0000-0000-0000D66D0000}"/>
    <cellStyle name="Normal 5 13 2 3" xfId="8309" xr:uid="{00000000-0005-0000-0000-0000D76D0000}"/>
    <cellStyle name="Normal 5 13 2 4" xfId="8310" xr:uid="{00000000-0005-0000-0000-0000D86D0000}"/>
    <cellStyle name="Normal 5 13 3" xfId="8311" xr:uid="{00000000-0005-0000-0000-0000D96D0000}"/>
    <cellStyle name="Normal 5 13 3 2" xfId="8312" xr:uid="{00000000-0005-0000-0000-0000DA6D0000}"/>
    <cellStyle name="Normal 5 13 3 2 2" xfId="8313" xr:uid="{00000000-0005-0000-0000-0000DB6D0000}"/>
    <cellStyle name="Normal 5 13 3 3" xfId="8314" xr:uid="{00000000-0005-0000-0000-0000DC6D0000}"/>
    <cellStyle name="Normal 5 13 4" xfId="8315" xr:uid="{00000000-0005-0000-0000-0000DD6D0000}"/>
    <cellStyle name="Normal 5 13 4 2" xfId="8316" xr:uid="{00000000-0005-0000-0000-0000DE6D0000}"/>
    <cellStyle name="Normal 5 13 4 2 2" xfId="8317" xr:uid="{00000000-0005-0000-0000-0000DF6D0000}"/>
    <cellStyle name="Normal 5 13 4 3" xfId="8318" xr:uid="{00000000-0005-0000-0000-0000E06D0000}"/>
    <cellStyle name="Normal 5 13 5" xfId="8319" xr:uid="{00000000-0005-0000-0000-0000E16D0000}"/>
    <cellStyle name="Normal 5 13 5 2" xfId="8320" xr:uid="{00000000-0005-0000-0000-0000E26D0000}"/>
    <cellStyle name="Normal 5 13 6" xfId="8321" xr:uid="{00000000-0005-0000-0000-0000E36D0000}"/>
    <cellStyle name="Normal 5 13 7" xfId="8322" xr:uid="{00000000-0005-0000-0000-0000E46D0000}"/>
    <cellStyle name="Normal 5 14" xfId="8323" xr:uid="{00000000-0005-0000-0000-0000E56D0000}"/>
    <cellStyle name="Normal 5 14 2" xfId="8324" xr:uid="{00000000-0005-0000-0000-0000E66D0000}"/>
    <cellStyle name="Normal 5 14 2 2" xfId="8325" xr:uid="{00000000-0005-0000-0000-0000E76D0000}"/>
    <cellStyle name="Normal 5 14 2 2 2" xfId="8326" xr:uid="{00000000-0005-0000-0000-0000E86D0000}"/>
    <cellStyle name="Normal 5 14 2 3" xfId="8327" xr:uid="{00000000-0005-0000-0000-0000E96D0000}"/>
    <cellStyle name="Normal 5 14 2 4" xfId="8328" xr:uid="{00000000-0005-0000-0000-0000EA6D0000}"/>
    <cellStyle name="Normal 5 14 3" xfId="8329" xr:uid="{00000000-0005-0000-0000-0000EB6D0000}"/>
    <cellStyle name="Normal 5 14 3 2" xfId="8330" xr:uid="{00000000-0005-0000-0000-0000EC6D0000}"/>
    <cellStyle name="Normal 5 14 3 2 2" xfId="8331" xr:uid="{00000000-0005-0000-0000-0000ED6D0000}"/>
    <cellStyle name="Normal 5 14 3 3" xfId="8332" xr:uid="{00000000-0005-0000-0000-0000EE6D0000}"/>
    <cellStyle name="Normal 5 14 4" xfId="8333" xr:uid="{00000000-0005-0000-0000-0000EF6D0000}"/>
    <cellStyle name="Normal 5 14 4 2" xfId="8334" xr:uid="{00000000-0005-0000-0000-0000F06D0000}"/>
    <cellStyle name="Normal 5 14 4 2 2" xfId="8335" xr:uid="{00000000-0005-0000-0000-0000F16D0000}"/>
    <cellStyle name="Normal 5 14 4 3" xfId="8336" xr:uid="{00000000-0005-0000-0000-0000F26D0000}"/>
    <cellStyle name="Normal 5 14 5" xfId="8337" xr:uid="{00000000-0005-0000-0000-0000F36D0000}"/>
    <cellStyle name="Normal 5 14 5 2" xfId="8338" xr:uid="{00000000-0005-0000-0000-0000F46D0000}"/>
    <cellStyle name="Normal 5 14 6" xfId="8339" xr:uid="{00000000-0005-0000-0000-0000F56D0000}"/>
    <cellStyle name="Normal 5 14 7" xfId="8340" xr:uid="{00000000-0005-0000-0000-0000F66D0000}"/>
    <cellStyle name="Normal 5 15" xfId="8341" xr:uid="{00000000-0005-0000-0000-0000F76D0000}"/>
    <cellStyle name="Normal 5 15 2" xfId="8342" xr:uid="{00000000-0005-0000-0000-0000F86D0000}"/>
    <cellStyle name="Normal 5 15 2 2" xfId="8343" xr:uid="{00000000-0005-0000-0000-0000F96D0000}"/>
    <cellStyle name="Normal 5 15 2 2 2" xfId="8344" xr:uid="{00000000-0005-0000-0000-0000FA6D0000}"/>
    <cellStyle name="Normal 5 15 2 3" xfId="8345" xr:uid="{00000000-0005-0000-0000-0000FB6D0000}"/>
    <cellStyle name="Normal 5 15 2 4" xfId="8346" xr:uid="{00000000-0005-0000-0000-0000FC6D0000}"/>
    <cellStyle name="Normal 5 15 3" xfId="8347" xr:uid="{00000000-0005-0000-0000-0000FD6D0000}"/>
    <cellStyle name="Normal 5 15 3 2" xfId="8348" xr:uid="{00000000-0005-0000-0000-0000FE6D0000}"/>
    <cellStyle name="Normal 5 15 3 2 2" xfId="8349" xr:uid="{00000000-0005-0000-0000-0000FF6D0000}"/>
    <cellStyle name="Normal 5 15 3 3" xfId="8350" xr:uid="{00000000-0005-0000-0000-0000006E0000}"/>
    <cellStyle name="Normal 5 15 4" xfId="8351" xr:uid="{00000000-0005-0000-0000-0000016E0000}"/>
    <cellStyle name="Normal 5 15 4 2" xfId="8352" xr:uid="{00000000-0005-0000-0000-0000026E0000}"/>
    <cellStyle name="Normal 5 15 4 2 2" xfId="8353" xr:uid="{00000000-0005-0000-0000-0000036E0000}"/>
    <cellStyle name="Normal 5 15 4 3" xfId="8354" xr:uid="{00000000-0005-0000-0000-0000046E0000}"/>
    <cellStyle name="Normal 5 15 5" xfId="8355" xr:uid="{00000000-0005-0000-0000-0000056E0000}"/>
    <cellStyle name="Normal 5 15 5 2" xfId="8356" xr:uid="{00000000-0005-0000-0000-0000066E0000}"/>
    <cellStyle name="Normal 5 15 6" xfId="8357" xr:uid="{00000000-0005-0000-0000-0000076E0000}"/>
    <cellStyle name="Normal 5 15 7" xfId="8358" xr:uid="{00000000-0005-0000-0000-0000086E0000}"/>
    <cellStyle name="Normal 5 16" xfId="8359" xr:uid="{00000000-0005-0000-0000-0000096E0000}"/>
    <cellStyle name="Normal 5 16 2" xfId="8360" xr:uid="{00000000-0005-0000-0000-00000A6E0000}"/>
    <cellStyle name="Normal 5 16 2 2" xfId="8361" xr:uid="{00000000-0005-0000-0000-00000B6E0000}"/>
    <cellStyle name="Normal 5 16 3" xfId="8362" xr:uid="{00000000-0005-0000-0000-00000C6E0000}"/>
    <cellStyle name="Normal 5 16 4" xfId="8363" xr:uid="{00000000-0005-0000-0000-00000D6E0000}"/>
    <cellStyle name="Normal 5 17" xfId="8364" xr:uid="{00000000-0005-0000-0000-00000E6E0000}"/>
    <cellStyle name="Normal 5 17 2" xfId="8365" xr:uid="{00000000-0005-0000-0000-00000F6E0000}"/>
    <cellStyle name="Normal 5 17 2 2" xfId="8366" xr:uid="{00000000-0005-0000-0000-0000106E0000}"/>
    <cellStyle name="Normal 5 17 3" xfId="8367" xr:uid="{00000000-0005-0000-0000-0000116E0000}"/>
    <cellStyle name="Normal 5 18" xfId="8368" xr:uid="{00000000-0005-0000-0000-0000126E0000}"/>
    <cellStyle name="Normal 5 18 2" xfId="8369" xr:uid="{00000000-0005-0000-0000-0000136E0000}"/>
    <cellStyle name="Normal 5 18 2 2" xfId="8370" xr:uid="{00000000-0005-0000-0000-0000146E0000}"/>
    <cellStyle name="Normal 5 18 3" xfId="8371" xr:uid="{00000000-0005-0000-0000-0000156E0000}"/>
    <cellStyle name="Normal 5 19" xfId="8372" xr:uid="{00000000-0005-0000-0000-0000166E0000}"/>
    <cellStyle name="Normal 5 19 2" xfId="8373" xr:uid="{00000000-0005-0000-0000-0000176E0000}"/>
    <cellStyle name="Normal 5 2" xfId="2043" xr:uid="{00000000-0005-0000-0000-0000186E0000}"/>
    <cellStyle name="Normal 5 2 2" xfId="8374" xr:uid="{00000000-0005-0000-0000-0000196E0000}"/>
    <cellStyle name="Normal 5 2 2 2" xfId="8375" xr:uid="{00000000-0005-0000-0000-00001A6E0000}"/>
    <cellStyle name="Normal 5 2 3" xfId="8376" xr:uid="{00000000-0005-0000-0000-00001B6E0000}"/>
    <cellStyle name="Normal 5 2 4" xfId="8377" xr:uid="{00000000-0005-0000-0000-00001C6E0000}"/>
    <cellStyle name="Normal 5 20" xfId="8378" xr:uid="{00000000-0005-0000-0000-00001D6E0000}"/>
    <cellStyle name="Normal 5 21" xfId="8379" xr:uid="{00000000-0005-0000-0000-00001E6E0000}"/>
    <cellStyle name="Normal 5 22" xfId="44701" xr:uid="{00000000-0005-0000-0000-00001F6E0000}"/>
    <cellStyle name="Normal 5 3" xfId="8380" xr:uid="{00000000-0005-0000-0000-0000206E0000}"/>
    <cellStyle name="Normal 5 3 10" xfId="8381" xr:uid="{00000000-0005-0000-0000-0000216E0000}"/>
    <cellStyle name="Normal 5 3 10 2" xfId="8382" xr:uid="{00000000-0005-0000-0000-0000226E0000}"/>
    <cellStyle name="Normal 5 3 11" xfId="8383" xr:uid="{00000000-0005-0000-0000-0000236E0000}"/>
    <cellStyle name="Normal 5 3 12" xfId="8384" xr:uid="{00000000-0005-0000-0000-0000246E0000}"/>
    <cellStyle name="Normal 5 3 13" xfId="8385" xr:uid="{00000000-0005-0000-0000-0000256E0000}"/>
    <cellStyle name="Normal 5 3 14" xfId="8386" xr:uid="{00000000-0005-0000-0000-0000266E0000}"/>
    <cellStyle name="Normal 5 3 15" xfId="8387" xr:uid="{00000000-0005-0000-0000-0000276E0000}"/>
    <cellStyle name="Normal 5 3 2" xfId="8388" xr:uid="{00000000-0005-0000-0000-0000286E0000}"/>
    <cellStyle name="Normal 5 3 2 10" xfId="8389" xr:uid="{00000000-0005-0000-0000-0000296E0000}"/>
    <cellStyle name="Normal 5 3 2 11" xfId="8390" xr:uid="{00000000-0005-0000-0000-00002A6E0000}"/>
    <cellStyle name="Normal 5 3 2 12" xfId="8391" xr:uid="{00000000-0005-0000-0000-00002B6E0000}"/>
    <cellStyle name="Normal 5 3 2 13" xfId="8392" xr:uid="{00000000-0005-0000-0000-00002C6E0000}"/>
    <cellStyle name="Normal 5 3 2 13 2" xfId="31622" xr:uid="{00000000-0005-0000-0000-00002D6E0000}"/>
    <cellStyle name="Normal 5 3 2 14" xfId="8393" xr:uid="{00000000-0005-0000-0000-00002E6E0000}"/>
    <cellStyle name="Normal 5 3 2 14 2" xfId="31623" xr:uid="{00000000-0005-0000-0000-00002F6E0000}"/>
    <cellStyle name="Normal 5 3 2 2" xfId="8394" xr:uid="{00000000-0005-0000-0000-0000306E0000}"/>
    <cellStyle name="Normal 5 3 2 2 10" xfId="8395" xr:uid="{00000000-0005-0000-0000-0000316E0000}"/>
    <cellStyle name="Normal 5 3 2 2 2" xfId="8396" xr:uid="{00000000-0005-0000-0000-0000326E0000}"/>
    <cellStyle name="Normal 5 3 2 2 2 2" xfId="8397" xr:uid="{00000000-0005-0000-0000-0000336E0000}"/>
    <cellStyle name="Normal 5 3 2 2 2 2 2" xfId="8398" xr:uid="{00000000-0005-0000-0000-0000346E0000}"/>
    <cellStyle name="Normal 5 3 2 2 2 3" xfId="8399" xr:uid="{00000000-0005-0000-0000-0000356E0000}"/>
    <cellStyle name="Normal 5 3 2 2 2 4" xfId="8400" xr:uid="{00000000-0005-0000-0000-0000366E0000}"/>
    <cellStyle name="Normal 5 3 2 2 3" xfId="8401" xr:uid="{00000000-0005-0000-0000-0000376E0000}"/>
    <cellStyle name="Normal 5 3 2 2 3 2" xfId="8402" xr:uid="{00000000-0005-0000-0000-0000386E0000}"/>
    <cellStyle name="Normal 5 3 2 2 3 2 2" xfId="8403" xr:uid="{00000000-0005-0000-0000-0000396E0000}"/>
    <cellStyle name="Normal 5 3 2 2 3 3" xfId="8404" xr:uid="{00000000-0005-0000-0000-00003A6E0000}"/>
    <cellStyle name="Normal 5 3 2 2 4" xfId="8405" xr:uid="{00000000-0005-0000-0000-00003B6E0000}"/>
    <cellStyle name="Normal 5 3 2 2 4 2" xfId="8406" xr:uid="{00000000-0005-0000-0000-00003C6E0000}"/>
    <cellStyle name="Normal 5 3 2 2 4 2 2" xfId="8407" xr:uid="{00000000-0005-0000-0000-00003D6E0000}"/>
    <cellStyle name="Normal 5 3 2 2 4 3" xfId="8408" xr:uid="{00000000-0005-0000-0000-00003E6E0000}"/>
    <cellStyle name="Normal 5 3 2 2 5" xfId="8409" xr:uid="{00000000-0005-0000-0000-00003F6E0000}"/>
    <cellStyle name="Normal 5 3 2 2 5 2" xfId="8410" xr:uid="{00000000-0005-0000-0000-0000406E0000}"/>
    <cellStyle name="Normal 5 3 2 2 5 2 2" xfId="8411" xr:uid="{00000000-0005-0000-0000-0000416E0000}"/>
    <cellStyle name="Normal 5 3 2 2 5 3" xfId="8412" xr:uid="{00000000-0005-0000-0000-0000426E0000}"/>
    <cellStyle name="Normal 5 3 2 2 6" xfId="8413" xr:uid="{00000000-0005-0000-0000-0000436E0000}"/>
    <cellStyle name="Normal 5 3 2 2 6 2" xfId="8414" xr:uid="{00000000-0005-0000-0000-0000446E0000}"/>
    <cellStyle name="Normal 5 3 2 2 6 2 2" xfId="8415" xr:uid="{00000000-0005-0000-0000-0000456E0000}"/>
    <cellStyle name="Normal 5 3 2 2 6 3" xfId="8416" xr:uid="{00000000-0005-0000-0000-0000466E0000}"/>
    <cellStyle name="Normal 5 3 2 2 7" xfId="8417" xr:uid="{00000000-0005-0000-0000-0000476E0000}"/>
    <cellStyle name="Normal 5 3 2 2 7 2" xfId="8418" xr:uid="{00000000-0005-0000-0000-0000486E0000}"/>
    <cellStyle name="Normal 5 3 2 2 7 2 2" xfId="8419" xr:uid="{00000000-0005-0000-0000-0000496E0000}"/>
    <cellStyle name="Normal 5 3 2 2 7 3" xfId="8420" xr:uid="{00000000-0005-0000-0000-00004A6E0000}"/>
    <cellStyle name="Normal 5 3 2 2 8" xfId="8421" xr:uid="{00000000-0005-0000-0000-00004B6E0000}"/>
    <cellStyle name="Normal 5 3 2 2 8 2" xfId="8422" xr:uid="{00000000-0005-0000-0000-00004C6E0000}"/>
    <cellStyle name="Normal 5 3 2 2 9" xfId="8423" xr:uid="{00000000-0005-0000-0000-00004D6E0000}"/>
    <cellStyle name="Normal 5 3 2 3" xfId="8424" xr:uid="{00000000-0005-0000-0000-00004E6E0000}"/>
    <cellStyle name="Normal 5 3 2 3 2" xfId="8425" xr:uid="{00000000-0005-0000-0000-00004F6E0000}"/>
    <cellStyle name="Normal 5 3 2 3 2 2" xfId="8426" xr:uid="{00000000-0005-0000-0000-0000506E0000}"/>
    <cellStyle name="Normal 5 3 2 3 3" xfId="8427" xr:uid="{00000000-0005-0000-0000-0000516E0000}"/>
    <cellStyle name="Normal 5 3 2 3 4" xfId="8428" xr:uid="{00000000-0005-0000-0000-0000526E0000}"/>
    <cellStyle name="Normal 5 3 2 4" xfId="8429" xr:uid="{00000000-0005-0000-0000-0000536E0000}"/>
    <cellStyle name="Normal 5 3 2 4 2" xfId="8430" xr:uid="{00000000-0005-0000-0000-0000546E0000}"/>
    <cellStyle name="Normal 5 3 2 4 2 2" xfId="8431" xr:uid="{00000000-0005-0000-0000-0000556E0000}"/>
    <cellStyle name="Normal 5 3 2 4 3" xfId="8432" xr:uid="{00000000-0005-0000-0000-0000566E0000}"/>
    <cellStyle name="Normal 5 3 2 5" xfId="8433" xr:uid="{00000000-0005-0000-0000-0000576E0000}"/>
    <cellStyle name="Normal 5 3 2 5 2" xfId="8434" xr:uid="{00000000-0005-0000-0000-0000586E0000}"/>
    <cellStyle name="Normal 5 3 2 5 2 2" xfId="8435" xr:uid="{00000000-0005-0000-0000-0000596E0000}"/>
    <cellStyle name="Normal 5 3 2 5 3" xfId="8436" xr:uid="{00000000-0005-0000-0000-00005A6E0000}"/>
    <cellStyle name="Normal 5 3 2 6" xfId="8437" xr:uid="{00000000-0005-0000-0000-00005B6E0000}"/>
    <cellStyle name="Normal 5 3 2 6 2" xfId="8438" xr:uid="{00000000-0005-0000-0000-00005C6E0000}"/>
    <cellStyle name="Normal 5 3 2 6 2 2" xfId="8439" xr:uid="{00000000-0005-0000-0000-00005D6E0000}"/>
    <cellStyle name="Normal 5 3 2 6 3" xfId="8440" xr:uid="{00000000-0005-0000-0000-00005E6E0000}"/>
    <cellStyle name="Normal 5 3 2 7" xfId="8441" xr:uid="{00000000-0005-0000-0000-00005F6E0000}"/>
    <cellStyle name="Normal 5 3 2 7 2" xfId="8442" xr:uid="{00000000-0005-0000-0000-0000606E0000}"/>
    <cellStyle name="Normal 5 3 2 7 2 2" xfId="8443" xr:uid="{00000000-0005-0000-0000-0000616E0000}"/>
    <cellStyle name="Normal 5 3 2 7 3" xfId="8444" xr:uid="{00000000-0005-0000-0000-0000626E0000}"/>
    <cellStyle name="Normal 5 3 2 8" xfId="8445" xr:uid="{00000000-0005-0000-0000-0000636E0000}"/>
    <cellStyle name="Normal 5 3 2 8 2" xfId="8446" xr:uid="{00000000-0005-0000-0000-0000646E0000}"/>
    <cellStyle name="Normal 5 3 2 8 2 2" xfId="8447" xr:uid="{00000000-0005-0000-0000-0000656E0000}"/>
    <cellStyle name="Normal 5 3 2 8 3" xfId="8448" xr:uid="{00000000-0005-0000-0000-0000666E0000}"/>
    <cellStyle name="Normal 5 3 2 9" xfId="8449" xr:uid="{00000000-0005-0000-0000-0000676E0000}"/>
    <cellStyle name="Normal 5 3 2 9 2" xfId="8450" xr:uid="{00000000-0005-0000-0000-0000686E0000}"/>
    <cellStyle name="Normal 5 3 3" xfId="8451" xr:uid="{00000000-0005-0000-0000-0000696E0000}"/>
    <cellStyle name="Normal 5 3 3 10" xfId="8452" xr:uid="{00000000-0005-0000-0000-00006A6E0000}"/>
    <cellStyle name="Normal 5 3 3 2" xfId="8453" xr:uid="{00000000-0005-0000-0000-00006B6E0000}"/>
    <cellStyle name="Normal 5 3 3 2 2" xfId="8454" xr:uid="{00000000-0005-0000-0000-00006C6E0000}"/>
    <cellStyle name="Normal 5 3 3 2 2 2" xfId="8455" xr:uid="{00000000-0005-0000-0000-00006D6E0000}"/>
    <cellStyle name="Normal 5 3 3 2 3" xfId="8456" xr:uid="{00000000-0005-0000-0000-00006E6E0000}"/>
    <cellStyle name="Normal 5 3 3 2 4" xfId="8457" xr:uid="{00000000-0005-0000-0000-00006F6E0000}"/>
    <cellStyle name="Normal 5 3 3 3" xfId="8458" xr:uid="{00000000-0005-0000-0000-0000706E0000}"/>
    <cellStyle name="Normal 5 3 3 3 2" xfId="8459" xr:uid="{00000000-0005-0000-0000-0000716E0000}"/>
    <cellStyle name="Normal 5 3 3 3 2 2" xfId="8460" xr:uid="{00000000-0005-0000-0000-0000726E0000}"/>
    <cellStyle name="Normal 5 3 3 3 3" xfId="8461" xr:uid="{00000000-0005-0000-0000-0000736E0000}"/>
    <cellStyle name="Normal 5 3 3 4" xfId="8462" xr:uid="{00000000-0005-0000-0000-0000746E0000}"/>
    <cellStyle name="Normal 5 3 3 4 2" xfId="8463" xr:uid="{00000000-0005-0000-0000-0000756E0000}"/>
    <cellStyle name="Normal 5 3 3 4 2 2" xfId="8464" xr:uid="{00000000-0005-0000-0000-0000766E0000}"/>
    <cellStyle name="Normal 5 3 3 4 3" xfId="8465" xr:uid="{00000000-0005-0000-0000-0000776E0000}"/>
    <cellStyle name="Normal 5 3 3 5" xfId="8466" xr:uid="{00000000-0005-0000-0000-0000786E0000}"/>
    <cellStyle name="Normal 5 3 3 5 2" xfId="8467" xr:uid="{00000000-0005-0000-0000-0000796E0000}"/>
    <cellStyle name="Normal 5 3 3 5 2 2" xfId="8468" xr:uid="{00000000-0005-0000-0000-00007A6E0000}"/>
    <cellStyle name="Normal 5 3 3 5 3" xfId="8469" xr:uid="{00000000-0005-0000-0000-00007B6E0000}"/>
    <cellStyle name="Normal 5 3 3 6" xfId="8470" xr:uid="{00000000-0005-0000-0000-00007C6E0000}"/>
    <cellStyle name="Normal 5 3 3 6 2" xfId="8471" xr:uid="{00000000-0005-0000-0000-00007D6E0000}"/>
    <cellStyle name="Normal 5 3 3 6 2 2" xfId="8472" xr:uid="{00000000-0005-0000-0000-00007E6E0000}"/>
    <cellStyle name="Normal 5 3 3 6 3" xfId="8473" xr:uid="{00000000-0005-0000-0000-00007F6E0000}"/>
    <cellStyle name="Normal 5 3 3 7" xfId="8474" xr:uid="{00000000-0005-0000-0000-0000806E0000}"/>
    <cellStyle name="Normal 5 3 3 7 2" xfId="8475" xr:uid="{00000000-0005-0000-0000-0000816E0000}"/>
    <cellStyle name="Normal 5 3 3 7 2 2" xfId="8476" xr:uid="{00000000-0005-0000-0000-0000826E0000}"/>
    <cellStyle name="Normal 5 3 3 7 3" xfId="8477" xr:uid="{00000000-0005-0000-0000-0000836E0000}"/>
    <cellStyle name="Normal 5 3 3 8" xfId="8478" xr:uid="{00000000-0005-0000-0000-0000846E0000}"/>
    <cellStyle name="Normal 5 3 3 8 2" xfId="8479" xr:uid="{00000000-0005-0000-0000-0000856E0000}"/>
    <cellStyle name="Normal 5 3 3 9" xfId="8480" xr:uid="{00000000-0005-0000-0000-0000866E0000}"/>
    <cellStyle name="Normal 5 3 4" xfId="8481" xr:uid="{00000000-0005-0000-0000-0000876E0000}"/>
    <cellStyle name="Normal 5 3 4 2" xfId="8482" xr:uid="{00000000-0005-0000-0000-0000886E0000}"/>
    <cellStyle name="Normal 5 3 4 2 2" xfId="8483" xr:uid="{00000000-0005-0000-0000-0000896E0000}"/>
    <cellStyle name="Normal 5 3 4 3" xfId="8484" xr:uid="{00000000-0005-0000-0000-00008A6E0000}"/>
    <cellStyle name="Normal 5 3 4 4" xfId="8485" xr:uid="{00000000-0005-0000-0000-00008B6E0000}"/>
    <cellStyle name="Normal 5 3 5" xfId="8486" xr:uid="{00000000-0005-0000-0000-00008C6E0000}"/>
    <cellStyle name="Normal 5 3 5 2" xfId="8487" xr:uid="{00000000-0005-0000-0000-00008D6E0000}"/>
    <cellStyle name="Normal 5 3 5 2 2" xfId="8488" xr:uid="{00000000-0005-0000-0000-00008E6E0000}"/>
    <cellStyle name="Normal 5 3 5 3" xfId="8489" xr:uid="{00000000-0005-0000-0000-00008F6E0000}"/>
    <cellStyle name="Normal 5 3 6" xfId="8490" xr:uid="{00000000-0005-0000-0000-0000906E0000}"/>
    <cellStyle name="Normal 5 3 6 2" xfId="8491" xr:uid="{00000000-0005-0000-0000-0000916E0000}"/>
    <cellStyle name="Normal 5 3 6 2 2" xfId="8492" xr:uid="{00000000-0005-0000-0000-0000926E0000}"/>
    <cellStyle name="Normal 5 3 6 3" xfId="8493" xr:uid="{00000000-0005-0000-0000-0000936E0000}"/>
    <cellStyle name="Normal 5 3 7" xfId="8494" xr:uid="{00000000-0005-0000-0000-0000946E0000}"/>
    <cellStyle name="Normal 5 3 7 2" xfId="8495" xr:uid="{00000000-0005-0000-0000-0000956E0000}"/>
    <cellStyle name="Normal 5 3 7 2 2" xfId="8496" xr:uid="{00000000-0005-0000-0000-0000966E0000}"/>
    <cellStyle name="Normal 5 3 7 3" xfId="8497" xr:uid="{00000000-0005-0000-0000-0000976E0000}"/>
    <cellStyle name="Normal 5 3 8" xfId="8498" xr:uid="{00000000-0005-0000-0000-0000986E0000}"/>
    <cellStyle name="Normal 5 3 8 2" xfId="8499" xr:uid="{00000000-0005-0000-0000-0000996E0000}"/>
    <cellStyle name="Normal 5 3 8 2 2" xfId="8500" xr:uid="{00000000-0005-0000-0000-00009A6E0000}"/>
    <cellStyle name="Normal 5 3 8 3" xfId="8501" xr:uid="{00000000-0005-0000-0000-00009B6E0000}"/>
    <cellStyle name="Normal 5 3 9" xfId="8502" xr:uid="{00000000-0005-0000-0000-00009C6E0000}"/>
    <cellStyle name="Normal 5 3 9 2" xfId="8503" xr:uid="{00000000-0005-0000-0000-00009D6E0000}"/>
    <cellStyle name="Normal 5 3 9 2 2" xfId="8504" xr:uid="{00000000-0005-0000-0000-00009E6E0000}"/>
    <cellStyle name="Normal 5 3 9 3" xfId="8505" xr:uid="{00000000-0005-0000-0000-00009F6E0000}"/>
    <cellStyle name="Normal 5 4" xfId="8506" xr:uid="{00000000-0005-0000-0000-0000A06E0000}"/>
    <cellStyle name="Normal 5 4 10" xfId="8507" xr:uid="{00000000-0005-0000-0000-0000A16E0000}"/>
    <cellStyle name="Normal 5 4 11" xfId="8508" xr:uid="{00000000-0005-0000-0000-0000A26E0000}"/>
    <cellStyle name="Normal 5 4 12" xfId="8509" xr:uid="{00000000-0005-0000-0000-0000A36E0000}"/>
    <cellStyle name="Normal 5 4 13" xfId="8510" xr:uid="{00000000-0005-0000-0000-0000A46E0000}"/>
    <cellStyle name="Normal 5 4 2" xfId="8511" xr:uid="{00000000-0005-0000-0000-0000A56E0000}"/>
    <cellStyle name="Normal 5 4 2 2" xfId="8512" xr:uid="{00000000-0005-0000-0000-0000A66E0000}"/>
    <cellStyle name="Normal 5 4 2 2 2" xfId="8513" xr:uid="{00000000-0005-0000-0000-0000A76E0000}"/>
    <cellStyle name="Normal 5 4 2 3" xfId="8514" xr:uid="{00000000-0005-0000-0000-0000A86E0000}"/>
    <cellStyle name="Normal 5 4 2 4" xfId="8515" xr:uid="{00000000-0005-0000-0000-0000A96E0000}"/>
    <cellStyle name="Normal 5 4 3" xfId="8516" xr:uid="{00000000-0005-0000-0000-0000AA6E0000}"/>
    <cellStyle name="Normal 5 4 3 2" xfId="8517" xr:uid="{00000000-0005-0000-0000-0000AB6E0000}"/>
    <cellStyle name="Normal 5 4 3 2 2" xfId="8518" xr:uid="{00000000-0005-0000-0000-0000AC6E0000}"/>
    <cellStyle name="Normal 5 4 3 3" xfId="8519" xr:uid="{00000000-0005-0000-0000-0000AD6E0000}"/>
    <cellStyle name="Normal 5 4 4" xfId="8520" xr:uid="{00000000-0005-0000-0000-0000AE6E0000}"/>
    <cellStyle name="Normal 5 4 4 2" xfId="8521" xr:uid="{00000000-0005-0000-0000-0000AF6E0000}"/>
    <cellStyle name="Normal 5 4 4 2 2" xfId="8522" xr:uid="{00000000-0005-0000-0000-0000B06E0000}"/>
    <cellStyle name="Normal 5 4 4 3" xfId="8523" xr:uid="{00000000-0005-0000-0000-0000B16E0000}"/>
    <cellStyle name="Normal 5 4 5" xfId="8524" xr:uid="{00000000-0005-0000-0000-0000B26E0000}"/>
    <cellStyle name="Normal 5 4 5 2" xfId="8525" xr:uid="{00000000-0005-0000-0000-0000B36E0000}"/>
    <cellStyle name="Normal 5 4 5 2 2" xfId="8526" xr:uid="{00000000-0005-0000-0000-0000B46E0000}"/>
    <cellStyle name="Normal 5 4 5 3" xfId="8527" xr:uid="{00000000-0005-0000-0000-0000B56E0000}"/>
    <cellStyle name="Normal 5 4 6" xfId="8528" xr:uid="{00000000-0005-0000-0000-0000B66E0000}"/>
    <cellStyle name="Normal 5 4 6 2" xfId="8529" xr:uid="{00000000-0005-0000-0000-0000B76E0000}"/>
    <cellStyle name="Normal 5 4 6 2 2" xfId="8530" xr:uid="{00000000-0005-0000-0000-0000B86E0000}"/>
    <cellStyle name="Normal 5 4 6 3" xfId="8531" xr:uid="{00000000-0005-0000-0000-0000B96E0000}"/>
    <cellStyle name="Normal 5 4 7" xfId="8532" xr:uid="{00000000-0005-0000-0000-0000BA6E0000}"/>
    <cellStyle name="Normal 5 4 7 2" xfId="8533" xr:uid="{00000000-0005-0000-0000-0000BB6E0000}"/>
    <cellStyle name="Normal 5 4 7 2 2" xfId="8534" xr:uid="{00000000-0005-0000-0000-0000BC6E0000}"/>
    <cellStyle name="Normal 5 4 7 3" xfId="8535" xr:uid="{00000000-0005-0000-0000-0000BD6E0000}"/>
    <cellStyle name="Normal 5 4 8" xfId="8536" xr:uid="{00000000-0005-0000-0000-0000BE6E0000}"/>
    <cellStyle name="Normal 5 4 8 2" xfId="8537" xr:uid="{00000000-0005-0000-0000-0000BF6E0000}"/>
    <cellStyle name="Normal 5 4 9" xfId="8538" xr:uid="{00000000-0005-0000-0000-0000C06E0000}"/>
    <cellStyle name="Normal 5 5" xfId="8539" xr:uid="{00000000-0005-0000-0000-0000C16E0000}"/>
    <cellStyle name="Normal 5 5 10" xfId="8540" xr:uid="{00000000-0005-0000-0000-0000C26E0000}"/>
    <cellStyle name="Normal 5 5 11" xfId="8541" xr:uid="{00000000-0005-0000-0000-0000C36E0000}"/>
    <cellStyle name="Normal 5 5 12" xfId="8542" xr:uid="{00000000-0005-0000-0000-0000C46E0000}"/>
    <cellStyle name="Normal 5 5 13" xfId="8543" xr:uid="{00000000-0005-0000-0000-0000C56E0000}"/>
    <cellStyle name="Normal 5 5 13 2" xfId="8544" xr:uid="{00000000-0005-0000-0000-0000C66E0000}"/>
    <cellStyle name="Normal 5 5 13 2 2" xfId="8545" xr:uid="{00000000-0005-0000-0000-0000C76E0000}"/>
    <cellStyle name="Normal 5 5 13 2 2 2" xfId="8546" xr:uid="{00000000-0005-0000-0000-0000C86E0000}"/>
    <cellStyle name="Normal 5 5 13 2 3" xfId="8547" xr:uid="{00000000-0005-0000-0000-0000C96E0000}"/>
    <cellStyle name="Normal 5 5 13 2 4" xfId="8548" xr:uid="{00000000-0005-0000-0000-0000CA6E0000}"/>
    <cellStyle name="Normal 5 5 13 3" xfId="8549" xr:uid="{00000000-0005-0000-0000-0000CB6E0000}"/>
    <cellStyle name="Normal 5 5 13 3 2" xfId="8550" xr:uid="{00000000-0005-0000-0000-0000CC6E0000}"/>
    <cellStyle name="Normal 5 5 13 3 2 2" xfId="8551" xr:uid="{00000000-0005-0000-0000-0000CD6E0000}"/>
    <cellStyle name="Normal 5 5 13 3 3" xfId="8552" xr:uid="{00000000-0005-0000-0000-0000CE6E0000}"/>
    <cellStyle name="Normal 5 5 13 4" xfId="8553" xr:uid="{00000000-0005-0000-0000-0000CF6E0000}"/>
    <cellStyle name="Normal 5 5 13 4 2" xfId="8554" xr:uid="{00000000-0005-0000-0000-0000D06E0000}"/>
    <cellStyle name="Normal 5 5 13 4 2 2" xfId="8555" xr:uid="{00000000-0005-0000-0000-0000D16E0000}"/>
    <cellStyle name="Normal 5 5 13 4 3" xfId="8556" xr:uid="{00000000-0005-0000-0000-0000D26E0000}"/>
    <cellStyle name="Normal 5 5 13 5" xfId="8557" xr:uid="{00000000-0005-0000-0000-0000D36E0000}"/>
    <cellStyle name="Normal 5 5 13 5 2" xfId="8558" xr:uid="{00000000-0005-0000-0000-0000D46E0000}"/>
    <cellStyle name="Normal 5 5 13 6" xfId="8559" xr:uid="{00000000-0005-0000-0000-0000D56E0000}"/>
    <cellStyle name="Normal 5 5 13 7" xfId="8560" xr:uid="{00000000-0005-0000-0000-0000D66E0000}"/>
    <cellStyle name="Normal 5 5 2" xfId="8561" xr:uid="{00000000-0005-0000-0000-0000D76E0000}"/>
    <cellStyle name="Normal 5 5 2 2" xfId="44533" xr:uid="{00000000-0005-0000-0000-0000D86E0000}"/>
    <cellStyle name="Normal 5 5 3" xfId="8562" xr:uid="{00000000-0005-0000-0000-0000D96E0000}"/>
    <cellStyle name="Normal 5 5 4" xfId="8563" xr:uid="{00000000-0005-0000-0000-0000DA6E0000}"/>
    <cellStyle name="Normal 5 5 5" xfId="8564" xr:uid="{00000000-0005-0000-0000-0000DB6E0000}"/>
    <cellStyle name="Normal 5 5 6" xfId="8565" xr:uid="{00000000-0005-0000-0000-0000DC6E0000}"/>
    <cellStyle name="Normal 5 5 7" xfId="8566" xr:uid="{00000000-0005-0000-0000-0000DD6E0000}"/>
    <cellStyle name="Normal 5 5 8" xfId="8567" xr:uid="{00000000-0005-0000-0000-0000DE6E0000}"/>
    <cellStyle name="Normal 5 5 9" xfId="8568" xr:uid="{00000000-0005-0000-0000-0000DF6E0000}"/>
    <cellStyle name="Normal 5 6" xfId="8569" xr:uid="{00000000-0005-0000-0000-0000E06E0000}"/>
    <cellStyle name="Normal 5 6 10" xfId="8570" xr:uid="{00000000-0005-0000-0000-0000E16E0000}"/>
    <cellStyle name="Normal 5 6 2" xfId="8571" xr:uid="{00000000-0005-0000-0000-0000E26E0000}"/>
    <cellStyle name="Normal 5 6 2 2" xfId="8572" xr:uid="{00000000-0005-0000-0000-0000E36E0000}"/>
    <cellStyle name="Normal 5 6 2 2 2" xfId="8573" xr:uid="{00000000-0005-0000-0000-0000E46E0000}"/>
    <cellStyle name="Normal 5 6 2 3" xfId="8574" xr:uid="{00000000-0005-0000-0000-0000E56E0000}"/>
    <cellStyle name="Normal 5 6 2 4" xfId="8575" xr:uid="{00000000-0005-0000-0000-0000E66E0000}"/>
    <cellStyle name="Normal 5 6 3" xfId="8576" xr:uid="{00000000-0005-0000-0000-0000E76E0000}"/>
    <cellStyle name="Normal 5 6 3 2" xfId="8577" xr:uid="{00000000-0005-0000-0000-0000E86E0000}"/>
    <cellStyle name="Normal 5 6 3 2 2" xfId="8578" xr:uid="{00000000-0005-0000-0000-0000E96E0000}"/>
    <cellStyle name="Normal 5 6 3 3" xfId="8579" xr:uid="{00000000-0005-0000-0000-0000EA6E0000}"/>
    <cellStyle name="Normal 5 6 4" xfId="8580" xr:uid="{00000000-0005-0000-0000-0000EB6E0000}"/>
    <cellStyle name="Normal 5 6 4 2" xfId="8581" xr:uid="{00000000-0005-0000-0000-0000EC6E0000}"/>
    <cellStyle name="Normal 5 6 4 2 2" xfId="8582" xr:uid="{00000000-0005-0000-0000-0000ED6E0000}"/>
    <cellStyle name="Normal 5 6 4 3" xfId="8583" xr:uid="{00000000-0005-0000-0000-0000EE6E0000}"/>
    <cellStyle name="Normal 5 6 5" xfId="8584" xr:uid="{00000000-0005-0000-0000-0000EF6E0000}"/>
    <cellStyle name="Normal 5 6 5 2" xfId="8585" xr:uid="{00000000-0005-0000-0000-0000F06E0000}"/>
    <cellStyle name="Normal 5 6 6" xfId="8586" xr:uid="{00000000-0005-0000-0000-0000F16E0000}"/>
    <cellStyle name="Normal 5 6 7" xfId="8587" xr:uid="{00000000-0005-0000-0000-0000F26E0000}"/>
    <cellStyle name="Normal 5 6 8" xfId="8588" xr:uid="{00000000-0005-0000-0000-0000F36E0000}"/>
    <cellStyle name="Normal 5 6 9" xfId="8589" xr:uid="{00000000-0005-0000-0000-0000F46E0000}"/>
    <cellStyle name="Normal 5 7" xfId="8590" xr:uid="{00000000-0005-0000-0000-0000F56E0000}"/>
    <cellStyle name="Normal 5 7 2" xfId="8591" xr:uid="{00000000-0005-0000-0000-0000F66E0000}"/>
    <cellStyle name="Normal 5 7 2 2" xfId="8592" xr:uid="{00000000-0005-0000-0000-0000F76E0000}"/>
    <cellStyle name="Normal 5 7 2 2 2" xfId="8593" xr:uid="{00000000-0005-0000-0000-0000F86E0000}"/>
    <cellStyle name="Normal 5 7 2 3" xfId="8594" xr:uid="{00000000-0005-0000-0000-0000F96E0000}"/>
    <cellStyle name="Normal 5 7 2 4" xfId="8595" xr:uid="{00000000-0005-0000-0000-0000FA6E0000}"/>
    <cellStyle name="Normal 5 7 3" xfId="8596" xr:uid="{00000000-0005-0000-0000-0000FB6E0000}"/>
    <cellStyle name="Normal 5 7 3 2" xfId="8597" xr:uid="{00000000-0005-0000-0000-0000FC6E0000}"/>
    <cellStyle name="Normal 5 7 3 2 2" xfId="8598" xr:uid="{00000000-0005-0000-0000-0000FD6E0000}"/>
    <cellStyle name="Normal 5 7 3 3" xfId="8599" xr:uid="{00000000-0005-0000-0000-0000FE6E0000}"/>
    <cellStyle name="Normal 5 7 4" xfId="8600" xr:uid="{00000000-0005-0000-0000-0000FF6E0000}"/>
    <cellStyle name="Normal 5 7 4 2" xfId="8601" xr:uid="{00000000-0005-0000-0000-0000006F0000}"/>
    <cellStyle name="Normal 5 7 4 2 2" xfId="8602" xr:uid="{00000000-0005-0000-0000-0000016F0000}"/>
    <cellStyle name="Normal 5 7 4 3" xfId="8603" xr:uid="{00000000-0005-0000-0000-0000026F0000}"/>
    <cellStyle name="Normal 5 7 5" xfId="8604" xr:uid="{00000000-0005-0000-0000-0000036F0000}"/>
    <cellStyle name="Normal 5 7 5 2" xfId="8605" xr:uid="{00000000-0005-0000-0000-0000046F0000}"/>
    <cellStyle name="Normal 5 7 6" xfId="8606" xr:uid="{00000000-0005-0000-0000-0000056F0000}"/>
    <cellStyle name="Normal 5 7 7" xfId="8607" xr:uid="{00000000-0005-0000-0000-0000066F0000}"/>
    <cellStyle name="Normal 5 8" xfId="8608" xr:uid="{00000000-0005-0000-0000-0000076F0000}"/>
    <cellStyle name="Normal 5 8 2" xfId="8609" xr:uid="{00000000-0005-0000-0000-0000086F0000}"/>
    <cellStyle name="Normal 5 8 2 2" xfId="8610" xr:uid="{00000000-0005-0000-0000-0000096F0000}"/>
    <cellStyle name="Normal 5 8 2 2 2" xfId="8611" xr:uid="{00000000-0005-0000-0000-00000A6F0000}"/>
    <cellStyle name="Normal 5 8 2 3" xfId="8612" xr:uid="{00000000-0005-0000-0000-00000B6F0000}"/>
    <cellStyle name="Normal 5 8 2 4" xfId="8613" xr:uid="{00000000-0005-0000-0000-00000C6F0000}"/>
    <cellStyle name="Normal 5 8 3" xfId="8614" xr:uid="{00000000-0005-0000-0000-00000D6F0000}"/>
    <cellStyle name="Normal 5 8 3 2" xfId="8615" xr:uid="{00000000-0005-0000-0000-00000E6F0000}"/>
    <cellStyle name="Normal 5 8 3 2 2" xfId="8616" xr:uid="{00000000-0005-0000-0000-00000F6F0000}"/>
    <cellStyle name="Normal 5 8 3 3" xfId="8617" xr:uid="{00000000-0005-0000-0000-0000106F0000}"/>
    <cellStyle name="Normal 5 8 4" xfId="8618" xr:uid="{00000000-0005-0000-0000-0000116F0000}"/>
    <cellStyle name="Normal 5 8 4 2" xfId="8619" xr:uid="{00000000-0005-0000-0000-0000126F0000}"/>
    <cellStyle name="Normal 5 8 4 2 2" xfId="8620" xr:uid="{00000000-0005-0000-0000-0000136F0000}"/>
    <cellStyle name="Normal 5 8 4 3" xfId="8621" xr:uid="{00000000-0005-0000-0000-0000146F0000}"/>
    <cellStyle name="Normal 5 8 5" xfId="8622" xr:uid="{00000000-0005-0000-0000-0000156F0000}"/>
    <cellStyle name="Normal 5 8 5 2" xfId="8623" xr:uid="{00000000-0005-0000-0000-0000166F0000}"/>
    <cellStyle name="Normal 5 8 6" xfId="8624" xr:uid="{00000000-0005-0000-0000-0000176F0000}"/>
    <cellStyle name="Normal 5 8 7" xfId="8625" xr:uid="{00000000-0005-0000-0000-0000186F0000}"/>
    <cellStyle name="Normal 5 9" xfId="8626" xr:uid="{00000000-0005-0000-0000-0000196F0000}"/>
    <cellStyle name="Normal 5 9 2" xfId="8627" xr:uid="{00000000-0005-0000-0000-00001A6F0000}"/>
    <cellStyle name="Normal 5 9 2 2" xfId="8628" xr:uid="{00000000-0005-0000-0000-00001B6F0000}"/>
    <cellStyle name="Normal 5 9 2 2 2" xfId="8629" xr:uid="{00000000-0005-0000-0000-00001C6F0000}"/>
    <cellStyle name="Normal 5 9 2 3" xfId="8630" xr:uid="{00000000-0005-0000-0000-00001D6F0000}"/>
    <cellStyle name="Normal 5 9 2 4" xfId="8631" xr:uid="{00000000-0005-0000-0000-00001E6F0000}"/>
    <cellStyle name="Normal 5 9 3" xfId="8632" xr:uid="{00000000-0005-0000-0000-00001F6F0000}"/>
    <cellStyle name="Normal 5 9 3 2" xfId="8633" xr:uid="{00000000-0005-0000-0000-0000206F0000}"/>
    <cellStyle name="Normal 5 9 3 2 2" xfId="8634" xr:uid="{00000000-0005-0000-0000-0000216F0000}"/>
    <cellStyle name="Normal 5 9 3 3" xfId="8635" xr:uid="{00000000-0005-0000-0000-0000226F0000}"/>
    <cellStyle name="Normal 5 9 4" xfId="8636" xr:uid="{00000000-0005-0000-0000-0000236F0000}"/>
    <cellStyle name="Normal 5 9 4 2" xfId="8637" xr:uid="{00000000-0005-0000-0000-0000246F0000}"/>
    <cellStyle name="Normal 5 9 4 2 2" xfId="8638" xr:uid="{00000000-0005-0000-0000-0000256F0000}"/>
    <cellStyle name="Normal 5 9 4 3" xfId="8639" xr:uid="{00000000-0005-0000-0000-0000266F0000}"/>
    <cellStyle name="Normal 5 9 5" xfId="8640" xr:uid="{00000000-0005-0000-0000-0000276F0000}"/>
    <cellStyle name="Normal 5 9 5 2" xfId="8641" xr:uid="{00000000-0005-0000-0000-0000286F0000}"/>
    <cellStyle name="Normal 5 9 6" xfId="8642" xr:uid="{00000000-0005-0000-0000-0000296F0000}"/>
    <cellStyle name="Normal 5 9 7" xfId="8643" xr:uid="{00000000-0005-0000-0000-00002A6F0000}"/>
    <cellStyle name="Normal 50" xfId="44235" xr:uid="{00000000-0005-0000-0000-00002B6F0000}"/>
    <cellStyle name="Normal 51" xfId="44236" xr:uid="{00000000-0005-0000-0000-00002C6F0000}"/>
    <cellStyle name="Normal 52" xfId="44237" xr:uid="{00000000-0005-0000-0000-00002D6F0000}"/>
    <cellStyle name="Normal 53" xfId="44238" xr:uid="{00000000-0005-0000-0000-00002E6F0000}"/>
    <cellStyle name="Normal 54" xfId="44247" xr:uid="{00000000-0005-0000-0000-00002F6F0000}"/>
    <cellStyle name="Normal 55" xfId="44249" xr:uid="{00000000-0005-0000-0000-0000306F0000}"/>
    <cellStyle name="Normal 56" xfId="44263" xr:uid="{00000000-0005-0000-0000-0000316F0000}"/>
    <cellStyle name="Normal 57" xfId="44264" xr:uid="{00000000-0005-0000-0000-0000326F0000}"/>
    <cellStyle name="Normal 58" xfId="44274" xr:uid="{00000000-0005-0000-0000-0000336F0000}"/>
    <cellStyle name="Normal 59" xfId="44281" xr:uid="{00000000-0005-0000-0000-0000346F0000}"/>
    <cellStyle name="Normal 6" xfId="25" xr:uid="{00000000-0005-0000-0000-0000356F0000}"/>
    <cellStyle name="Normal 6 2" xfId="2044" xr:uid="{00000000-0005-0000-0000-0000366F0000}"/>
    <cellStyle name="Normal 6 2 2" xfId="8644" xr:uid="{00000000-0005-0000-0000-0000376F0000}"/>
    <cellStyle name="Normal 6 2 3" xfId="44157" xr:uid="{00000000-0005-0000-0000-0000386F0000}"/>
    <cellStyle name="Normal 6 3" xfId="8645" xr:uid="{00000000-0005-0000-0000-0000396F0000}"/>
    <cellStyle name="Normal 60" xfId="44282" xr:uid="{00000000-0005-0000-0000-00003A6F0000}"/>
    <cellStyle name="Normal 61" xfId="44284" xr:uid="{00000000-0005-0000-0000-00003B6F0000}"/>
    <cellStyle name="Normal 62" xfId="44534" xr:uid="{00000000-0005-0000-0000-00003C6F0000}"/>
    <cellStyle name="Normal 63" xfId="44535" xr:uid="{00000000-0005-0000-0000-00003D6F0000}"/>
    <cellStyle name="Normal 64" xfId="44536" xr:uid="{00000000-0005-0000-0000-00003E6F0000}"/>
    <cellStyle name="Normal 65" xfId="44537" xr:uid="{00000000-0005-0000-0000-00003F6F0000}"/>
    <cellStyle name="Normal 66" xfId="44538" xr:uid="{00000000-0005-0000-0000-0000406F0000}"/>
    <cellStyle name="Normal 67" xfId="44539" xr:uid="{00000000-0005-0000-0000-0000416F0000}"/>
    <cellStyle name="Normal 68" xfId="44540" xr:uid="{00000000-0005-0000-0000-0000426F0000}"/>
    <cellStyle name="Normal 69" xfId="44541" xr:uid="{00000000-0005-0000-0000-0000436F0000}"/>
    <cellStyle name="Normal 7" xfId="26" xr:uid="{00000000-0005-0000-0000-0000446F0000}"/>
    <cellStyle name="Normal 7 10" xfId="8646" xr:uid="{00000000-0005-0000-0000-0000456F0000}"/>
    <cellStyle name="Normal 7 11" xfId="8647" xr:uid="{00000000-0005-0000-0000-0000466F0000}"/>
    <cellStyle name="Normal 7 12" xfId="8648" xr:uid="{00000000-0005-0000-0000-0000476F0000}"/>
    <cellStyle name="Normal 7 13" xfId="8649" xr:uid="{00000000-0005-0000-0000-0000486F0000}"/>
    <cellStyle name="Normal 7 14" xfId="8650" xr:uid="{00000000-0005-0000-0000-0000496F0000}"/>
    <cellStyle name="Normal 7 15" xfId="8651" xr:uid="{00000000-0005-0000-0000-00004A6F0000}"/>
    <cellStyle name="Normal 7 16" xfId="8652" xr:uid="{00000000-0005-0000-0000-00004B6F0000}"/>
    <cellStyle name="Normal 7 17" xfId="8653" xr:uid="{00000000-0005-0000-0000-00004C6F0000}"/>
    <cellStyle name="Normal 7 18" xfId="8654" xr:uid="{00000000-0005-0000-0000-00004D6F0000}"/>
    <cellStyle name="Normal 7 19" xfId="8655" xr:uid="{00000000-0005-0000-0000-00004E6F0000}"/>
    <cellStyle name="Normal 7 2" xfId="6" xr:uid="{00000000-0005-0000-0000-00004F6F0000}"/>
    <cellStyle name="Normal 7 2 10" xfId="8656" xr:uid="{00000000-0005-0000-0000-0000506F0000}"/>
    <cellStyle name="Normal 7 2 11" xfId="8657" xr:uid="{00000000-0005-0000-0000-0000516F0000}"/>
    <cellStyle name="Normal 7 2 12" xfId="8658" xr:uid="{00000000-0005-0000-0000-0000526F0000}"/>
    <cellStyle name="Normal 7 2 13" xfId="8659" xr:uid="{00000000-0005-0000-0000-0000536F0000}"/>
    <cellStyle name="Normal 7 2 14" xfId="8660" xr:uid="{00000000-0005-0000-0000-0000546F0000}"/>
    <cellStyle name="Normal 7 2 15" xfId="8661" xr:uid="{00000000-0005-0000-0000-0000556F0000}"/>
    <cellStyle name="Normal 7 2 16" xfId="8662" xr:uid="{00000000-0005-0000-0000-0000566F0000}"/>
    <cellStyle name="Normal 7 2 17" xfId="8663" xr:uid="{00000000-0005-0000-0000-0000576F0000}"/>
    <cellStyle name="Normal 7 2 18" xfId="8664" xr:uid="{00000000-0005-0000-0000-0000586F0000}"/>
    <cellStyle name="Normal 7 2 19" xfId="8665" xr:uid="{00000000-0005-0000-0000-0000596F0000}"/>
    <cellStyle name="Normal 7 2 2" xfId="8666" xr:uid="{00000000-0005-0000-0000-00005A6F0000}"/>
    <cellStyle name="Normal 7 2 2 2" xfId="8667" xr:uid="{00000000-0005-0000-0000-00005B6F0000}"/>
    <cellStyle name="Normal 7 2 2 3" xfId="8668" xr:uid="{00000000-0005-0000-0000-00005C6F0000}"/>
    <cellStyle name="Normal 7 2 2 3 2" xfId="31624" xr:uid="{00000000-0005-0000-0000-00005D6F0000}"/>
    <cellStyle name="Normal 7 2 2 4" xfId="8669" xr:uid="{00000000-0005-0000-0000-00005E6F0000}"/>
    <cellStyle name="Normal 7 2 2 4 2" xfId="31625" xr:uid="{00000000-0005-0000-0000-00005F6F0000}"/>
    <cellStyle name="Normal 7 2 2 5" xfId="8670" xr:uid="{00000000-0005-0000-0000-0000606F0000}"/>
    <cellStyle name="Normal 7 2 20" xfId="9738" xr:uid="{00000000-0005-0000-0000-0000616F0000}"/>
    <cellStyle name="Normal 7 2 21" xfId="44159" xr:uid="{00000000-0005-0000-0000-0000626F0000}"/>
    <cellStyle name="Normal 7 2 3" xfId="8671" xr:uid="{00000000-0005-0000-0000-0000636F0000}"/>
    <cellStyle name="Normal 7 2 3 2" xfId="8672" xr:uid="{00000000-0005-0000-0000-0000646F0000}"/>
    <cellStyle name="Normal 7 2 3 2 2" xfId="8673" xr:uid="{00000000-0005-0000-0000-0000656F0000}"/>
    <cellStyle name="Normal 7 2 3 2 2 2" xfId="8674" xr:uid="{00000000-0005-0000-0000-0000666F0000}"/>
    <cellStyle name="Normal 7 2 3 2 2 2 2" xfId="31626" xr:uid="{00000000-0005-0000-0000-0000676F0000}"/>
    <cellStyle name="Normal 7 2 3 2 2 3" xfId="31627" xr:uid="{00000000-0005-0000-0000-0000686F0000}"/>
    <cellStyle name="Normal 7 2 3 2 3" xfId="8675" xr:uid="{00000000-0005-0000-0000-0000696F0000}"/>
    <cellStyle name="Normal 7 2 3 2 3 2" xfId="31628" xr:uid="{00000000-0005-0000-0000-00006A6F0000}"/>
    <cellStyle name="Normal 7 2 3 2 4" xfId="8676" xr:uid="{00000000-0005-0000-0000-00006B6F0000}"/>
    <cellStyle name="Normal 7 2 3 2 4 2" xfId="31629" xr:uid="{00000000-0005-0000-0000-00006C6F0000}"/>
    <cellStyle name="Normal 7 2 3 2 5" xfId="31630" xr:uid="{00000000-0005-0000-0000-00006D6F0000}"/>
    <cellStyle name="Normal 7 2 3 3" xfId="8677" xr:uid="{00000000-0005-0000-0000-00006E6F0000}"/>
    <cellStyle name="Normal 7 2 3 3 2" xfId="8678" xr:uid="{00000000-0005-0000-0000-00006F6F0000}"/>
    <cellStyle name="Normal 7 2 3 3 2 2" xfId="8679" xr:uid="{00000000-0005-0000-0000-0000706F0000}"/>
    <cellStyle name="Normal 7 2 3 3 2 2 2" xfId="31631" xr:uid="{00000000-0005-0000-0000-0000716F0000}"/>
    <cellStyle name="Normal 7 2 3 3 2 3" xfId="31632" xr:uid="{00000000-0005-0000-0000-0000726F0000}"/>
    <cellStyle name="Normal 7 2 3 3 3" xfId="8680" xr:uid="{00000000-0005-0000-0000-0000736F0000}"/>
    <cellStyle name="Normal 7 2 3 3 3 2" xfId="31633" xr:uid="{00000000-0005-0000-0000-0000746F0000}"/>
    <cellStyle name="Normal 7 2 3 3 4" xfId="8681" xr:uid="{00000000-0005-0000-0000-0000756F0000}"/>
    <cellStyle name="Normal 7 2 3 3 4 2" xfId="31634" xr:uid="{00000000-0005-0000-0000-0000766F0000}"/>
    <cellStyle name="Normal 7 2 3 3 5" xfId="31635" xr:uid="{00000000-0005-0000-0000-0000776F0000}"/>
    <cellStyle name="Normal 7 2 3 4" xfId="8682" xr:uid="{00000000-0005-0000-0000-0000786F0000}"/>
    <cellStyle name="Normal 7 2 3 4 2" xfId="8683" xr:uid="{00000000-0005-0000-0000-0000796F0000}"/>
    <cellStyle name="Normal 7 2 3 4 2 2" xfId="31636" xr:uid="{00000000-0005-0000-0000-00007A6F0000}"/>
    <cellStyle name="Normal 7 2 3 4 3" xfId="31637" xr:uid="{00000000-0005-0000-0000-00007B6F0000}"/>
    <cellStyle name="Normal 7 2 3 5" xfId="8684" xr:uid="{00000000-0005-0000-0000-00007C6F0000}"/>
    <cellStyle name="Normal 7 2 3 5 2" xfId="8685" xr:uid="{00000000-0005-0000-0000-00007D6F0000}"/>
    <cellStyle name="Normal 7 2 3 5 2 2" xfId="31638" xr:uid="{00000000-0005-0000-0000-00007E6F0000}"/>
    <cellStyle name="Normal 7 2 3 5 3" xfId="31639" xr:uid="{00000000-0005-0000-0000-00007F6F0000}"/>
    <cellStyle name="Normal 7 2 3 6" xfId="8686" xr:uid="{00000000-0005-0000-0000-0000806F0000}"/>
    <cellStyle name="Normal 7 2 3 6 2" xfId="31640" xr:uid="{00000000-0005-0000-0000-0000816F0000}"/>
    <cellStyle name="Normal 7 2 3 7" xfId="8687" xr:uid="{00000000-0005-0000-0000-0000826F0000}"/>
    <cellStyle name="Normal 7 2 3 7 2" xfId="31641" xr:uid="{00000000-0005-0000-0000-0000836F0000}"/>
    <cellStyle name="Normal 7 2 3 8" xfId="31642" xr:uid="{00000000-0005-0000-0000-0000846F0000}"/>
    <cellStyle name="Normal 7 2 4" xfId="8688" xr:uid="{00000000-0005-0000-0000-0000856F0000}"/>
    <cellStyle name="Normal 7 2 5" xfId="8689" xr:uid="{00000000-0005-0000-0000-0000866F0000}"/>
    <cellStyle name="Normal 7 2 6" xfId="8690" xr:uid="{00000000-0005-0000-0000-0000876F0000}"/>
    <cellStyle name="Normal 7 2 7" xfId="8691" xr:uid="{00000000-0005-0000-0000-0000886F0000}"/>
    <cellStyle name="Normal 7 2 8" xfId="8692" xr:uid="{00000000-0005-0000-0000-0000896F0000}"/>
    <cellStyle name="Normal 7 2 9" xfId="8693" xr:uid="{00000000-0005-0000-0000-00008A6F0000}"/>
    <cellStyle name="Normal 7 20" xfId="8694" xr:uid="{00000000-0005-0000-0000-00008B6F0000}"/>
    <cellStyle name="Normal 7 21" xfId="44158" xr:uid="{00000000-0005-0000-0000-00008C6F0000}"/>
    <cellStyle name="Normal 7 3" xfId="42" xr:uid="{00000000-0005-0000-0000-00008D6F0000}"/>
    <cellStyle name="Normal 7 3 2" xfId="8695" xr:uid="{00000000-0005-0000-0000-00008E6F0000}"/>
    <cellStyle name="Normal 7 3 2 2" xfId="8696" xr:uid="{00000000-0005-0000-0000-00008F6F0000}"/>
    <cellStyle name="Normal 7 3 2 3" xfId="8697" xr:uid="{00000000-0005-0000-0000-0000906F0000}"/>
    <cellStyle name="Normal 7 3 3" xfId="8698" xr:uid="{00000000-0005-0000-0000-0000916F0000}"/>
    <cellStyle name="Normal 7 3 4" xfId="8699" xr:uid="{00000000-0005-0000-0000-0000926F0000}"/>
    <cellStyle name="Normal 7 3 5" xfId="8700" xr:uid="{00000000-0005-0000-0000-0000936F0000}"/>
    <cellStyle name="Normal 7 3 6" xfId="8701" xr:uid="{00000000-0005-0000-0000-0000946F0000}"/>
    <cellStyle name="Normal 7 4" xfId="8702" xr:uid="{00000000-0005-0000-0000-0000956F0000}"/>
    <cellStyle name="Normal 7 4 10" xfId="8703" xr:uid="{00000000-0005-0000-0000-0000966F0000}"/>
    <cellStyle name="Normal 7 4 10 2" xfId="8704" xr:uid="{00000000-0005-0000-0000-0000976F0000}"/>
    <cellStyle name="Normal 7 4 11" xfId="8705" xr:uid="{00000000-0005-0000-0000-0000986F0000}"/>
    <cellStyle name="Normal 7 4 12" xfId="8706" xr:uid="{00000000-0005-0000-0000-0000996F0000}"/>
    <cellStyle name="Normal 7 4 2" xfId="8707" xr:uid="{00000000-0005-0000-0000-00009A6F0000}"/>
    <cellStyle name="Normal 7 4 2 10" xfId="8708" xr:uid="{00000000-0005-0000-0000-00009B6F0000}"/>
    <cellStyle name="Normal 7 4 2 2" xfId="8709" xr:uid="{00000000-0005-0000-0000-00009C6F0000}"/>
    <cellStyle name="Normal 7 4 2 2 2" xfId="8710" xr:uid="{00000000-0005-0000-0000-00009D6F0000}"/>
    <cellStyle name="Normal 7 4 2 2 2 2" xfId="8711" xr:uid="{00000000-0005-0000-0000-00009E6F0000}"/>
    <cellStyle name="Normal 7 4 2 2 3" xfId="8712" xr:uid="{00000000-0005-0000-0000-00009F6F0000}"/>
    <cellStyle name="Normal 7 4 2 2 4" xfId="8713" xr:uid="{00000000-0005-0000-0000-0000A06F0000}"/>
    <cellStyle name="Normal 7 4 2 3" xfId="8714" xr:uid="{00000000-0005-0000-0000-0000A16F0000}"/>
    <cellStyle name="Normal 7 4 2 3 2" xfId="8715" xr:uid="{00000000-0005-0000-0000-0000A26F0000}"/>
    <cellStyle name="Normal 7 4 2 3 2 2" xfId="8716" xr:uid="{00000000-0005-0000-0000-0000A36F0000}"/>
    <cellStyle name="Normal 7 4 2 3 3" xfId="8717" xr:uid="{00000000-0005-0000-0000-0000A46F0000}"/>
    <cellStyle name="Normal 7 4 2 4" xfId="8718" xr:uid="{00000000-0005-0000-0000-0000A56F0000}"/>
    <cellStyle name="Normal 7 4 2 4 2" xfId="8719" xr:uid="{00000000-0005-0000-0000-0000A66F0000}"/>
    <cellStyle name="Normal 7 4 2 4 2 2" xfId="8720" xr:uid="{00000000-0005-0000-0000-0000A76F0000}"/>
    <cellStyle name="Normal 7 4 2 4 3" xfId="8721" xr:uid="{00000000-0005-0000-0000-0000A86F0000}"/>
    <cellStyle name="Normal 7 4 2 5" xfId="8722" xr:uid="{00000000-0005-0000-0000-0000A96F0000}"/>
    <cellStyle name="Normal 7 4 2 5 2" xfId="8723" xr:uid="{00000000-0005-0000-0000-0000AA6F0000}"/>
    <cellStyle name="Normal 7 4 2 5 2 2" xfId="8724" xr:uid="{00000000-0005-0000-0000-0000AB6F0000}"/>
    <cellStyle name="Normal 7 4 2 5 3" xfId="8725" xr:uid="{00000000-0005-0000-0000-0000AC6F0000}"/>
    <cellStyle name="Normal 7 4 2 6" xfId="8726" xr:uid="{00000000-0005-0000-0000-0000AD6F0000}"/>
    <cellStyle name="Normal 7 4 2 6 2" xfId="8727" xr:uid="{00000000-0005-0000-0000-0000AE6F0000}"/>
    <cellStyle name="Normal 7 4 2 6 2 2" xfId="8728" xr:uid="{00000000-0005-0000-0000-0000AF6F0000}"/>
    <cellStyle name="Normal 7 4 2 6 3" xfId="8729" xr:uid="{00000000-0005-0000-0000-0000B06F0000}"/>
    <cellStyle name="Normal 7 4 2 7" xfId="8730" xr:uid="{00000000-0005-0000-0000-0000B16F0000}"/>
    <cellStyle name="Normal 7 4 2 7 2" xfId="8731" xr:uid="{00000000-0005-0000-0000-0000B26F0000}"/>
    <cellStyle name="Normal 7 4 2 7 2 2" xfId="8732" xr:uid="{00000000-0005-0000-0000-0000B36F0000}"/>
    <cellStyle name="Normal 7 4 2 7 3" xfId="8733" xr:uid="{00000000-0005-0000-0000-0000B46F0000}"/>
    <cellStyle name="Normal 7 4 2 8" xfId="8734" xr:uid="{00000000-0005-0000-0000-0000B56F0000}"/>
    <cellStyle name="Normal 7 4 2 8 2" xfId="8735" xr:uid="{00000000-0005-0000-0000-0000B66F0000}"/>
    <cellStyle name="Normal 7 4 2 9" xfId="8736" xr:uid="{00000000-0005-0000-0000-0000B76F0000}"/>
    <cellStyle name="Normal 7 4 3" xfId="8737" xr:uid="{00000000-0005-0000-0000-0000B86F0000}"/>
    <cellStyle name="Normal 7 4 3 10" xfId="8738" xr:uid="{00000000-0005-0000-0000-0000B96F0000}"/>
    <cellStyle name="Normal 7 4 3 2" xfId="8739" xr:uid="{00000000-0005-0000-0000-0000BA6F0000}"/>
    <cellStyle name="Normal 7 4 3 2 2" xfId="8740" xr:uid="{00000000-0005-0000-0000-0000BB6F0000}"/>
    <cellStyle name="Normal 7 4 3 2 2 2" xfId="8741" xr:uid="{00000000-0005-0000-0000-0000BC6F0000}"/>
    <cellStyle name="Normal 7 4 3 2 3" xfId="8742" xr:uid="{00000000-0005-0000-0000-0000BD6F0000}"/>
    <cellStyle name="Normal 7 4 3 2 4" xfId="8743" xr:uid="{00000000-0005-0000-0000-0000BE6F0000}"/>
    <cellStyle name="Normal 7 4 3 3" xfId="8744" xr:uid="{00000000-0005-0000-0000-0000BF6F0000}"/>
    <cellStyle name="Normal 7 4 3 3 2" xfId="8745" xr:uid="{00000000-0005-0000-0000-0000C06F0000}"/>
    <cellStyle name="Normal 7 4 3 3 2 2" xfId="8746" xr:uid="{00000000-0005-0000-0000-0000C16F0000}"/>
    <cellStyle name="Normal 7 4 3 3 3" xfId="8747" xr:uid="{00000000-0005-0000-0000-0000C26F0000}"/>
    <cellStyle name="Normal 7 4 3 4" xfId="8748" xr:uid="{00000000-0005-0000-0000-0000C36F0000}"/>
    <cellStyle name="Normal 7 4 3 4 2" xfId="8749" xr:uid="{00000000-0005-0000-0000-0000C46F0000}"/>
    <cellStyle name="Normal 7 4 3 4 2 2" xfId="8750" xr:uid="{00000000-0005-0000-0000-0000C56F0000}"/>
    <cellStyle name="Normal 7 4 3 4 3" xfId="8751" xr:uid="{00000000-0005-0000-0000-0000C66F0000}"/>
    <cellStyle name="Normal 7 4 3 5" xfId="8752" xr:uid="{00000000-0005-0000-0000-0000C76F0000}"/>
    <cellStyle name="Normal 7 4 3 5 2" xfId="8753" xr:uid="{00000000-0005-0000-0000-0000C86F0000}"/>
    <cellStyle name="Normal 7 4 3 5 2 2" xfId="8754" xr:uid="{00000000-0005-0000-0000-0000C96F0000}"/>
    <cellStyle name="Normal 7 4 3 5 3" xfId="8755" xr:uid="{00000000-0005-0000-0000-0000CA6F0000}"/>
    <cellStyle name="Normal 7 4 3 6" xfId="8756" xr:uid="{00000000-0005-0000-0000-0000CB6F0000}"/>
    <cellStyle name="Normal 7 4 3 6 2" xfId="8757" xr:uid="{00000000-0005-0000-0000-0000CC6F0000}"/>
    <cellStyle name="Normal 7 4 3 6 2 2" xfId="8758" xr:uid="{00000000-0005-0000-0000-0000CD6F0000}"/>
    <cellStyle name="Normal 7 4 3 6 3" xfId="8759" xr:uid="{00000000-0005-0000-0000-0000CE6F0000}"/>
    <cellStyle name="Normal 7 4 3 7" xfId="8760" xr:uid="{00000000-0005-0000-0000-0000CF6F0000}"/>
    <cellStyle name="Normal 7 4 3 7 2" xfId="8761" xr:uid="{00000000-0005-0000-0000-0000D06F0000}"/>
    <cellStyle name="Normal 7 4 3 7 2 2" xfId="8762" xr:uid="{00000000-0005-0000-0000-0000D16F0000}"/>
    <cellStyle name="Normal 7 4 3 7 3" xfId="8763" xr:uid="{00000000-0005-0000-0000-0000D26F0000}"/>
    <cellStyle name="Normal 7 4 3 8" xfId="8764" xr:uid="{00000000-0005-0000-0000-0000D36F0000}"/>
    <cellStyle name="Normal 7 4 3 8 2" xfId="8765" xr:uid="{00000000-0005-0000-0000-0000D46F0000}"/>
    <cellStyle name="Normal 7 4 3 9" xfId="8766" xr:uid="{00000000-0005-0000-0000-0000D56F0000}"/>
    <cellStyle name="Normal 7 4 4" xfId="8767" xr:uid="{00000000-0005-0000-0000-0000D66F0000}"/>
    <cellStyle name="Normal 7 4 4 2" xfId="8768" xr:uid="{00000000-0005-0000-0000-0000D76F0000}"/>
    <cellStyle name="Normal 7 4 4 2 2" xfId="8769" xr:uid="{00000000-0005-0000-0000-0000D86F0000}"/>
    <cellStyle name="Normal 7 4 4 3" xfId="8770" xr:uid="{00000000-0005-0000-0000-0000D96F0000}"/>
    <cellStyle name="Normal 7 4 4 4" xfId="8771" xr:uid="{00000000-0005-0000-0000-0000DA6F0000}"/>
    <cellStyle name="Normal 7 4 5" xfId="8772" xr:uid="{00000000-0005-0000-0000-0000DB6F0000}"/>
    <cellStyle name="Normal 7 4 5 2" xfId="8773" xr:uid="{00000000-0005-0000-0000-0000DC6F0000}"/>
    <cellStyle name="Normal 7 4 5 2 2" xfId="8774" xr:uid="{00000000-0005-0000-0000-0000DD6F0000}"/>
    <cellStyle name="Normal 7 4 5 3" xfId="8775" xr:uid="{00000000-0005-0000-0000-0000DE6F0000}"/>
    <cellStyle name="Normal 7 4 6" xfId="8776" xr:uid="{00000000-0005-0000-0000-0000DF6F0000}"/>
    <cellStyle name="Normal 7 4 6 2" xfId="8777" xr:uid="{00000000-0005-0000-0000-0000E06F0000}"/>
    <cellStyle name="Normal 7 4 6 2 2" xfId="8778" xr:uid="{00000000-0005-0000-0000-0000E16F0000}"/>
    <cellStyle name="Normal 7 4 6 3" xfId="8779" xr:uid="{00000000-0005-0000-0000-0000E26F0000}"/>
    <cellStyle name="Normal 7 4 7" xfId="8780" xr:uid="{00000000-0005-0000-0000-0000E36F0000}"/>
    <cellStyle name="Normal 7 4 7 2" xfId="8781" xr:uid="{00000000-0005-0000-0000-0000E46F0000}"/>
    <cellStyle name="Normal 7 4 7 2 2" xfId="8782" xr:uid="{00000000-0005-0000-0000-0000E56F0000}"/>
    <cellStyle name="Normal 7 4 7 3" xfId="8783" xr:uid="{00000000-0005-0000-0000-0000E66F0000}"/>
    <cellStyle name="Normal 7 4 8" xfId="8784" xr:uid="{00000000-0005-0000-0000-0000E76F0000}"/>
    <cellStyle name="Normal 7 4 8 2" xfId="8785" xr:uid="{00000000-0005-0000-0000-0000E86F0000}"/>
    <cellStyle name="Normal 7 4 8 2 2" xfId="8786" xr:uid="{00000000-0005-0000-0000-0000E96F0000}"/>
    <cellStyle name="Normal 7 4 8 3" xfId="8787" xr:uid="{00000000-0005-0000-0000-0000EA6F0000}"/>
    <cellStyle name="Normal 7 4 9" xfId="8788" xr:uid="{00000000-0005-0000-0000-0000EB6F0000}"/>
    <cellStyle name="Normal 7 4 9 2" xfId="8789" xr:uid="{00000000-0005-0000-0000-0000EC6F0000}"/>
    <cellStyle name="Normal 7 4 9 2 2" xfId="8790" xr:uid="{00000000-0005-0000-0000-0000ED6F0000}"/>
    <cellStyle name="Normal 7 4 9 3" xfId="8791" xr:uid="{00000000-0005-0000-0000-0000EE6F0000}"/>
    <cellStyle name="Normal 7 5" xfId="8792" xr:uid="{00000000-0005-0000-0000-0000EF6F0000}"/>
    <cellStyle name="Normal 7 5 10" xfId="8793" xr:uid="{00000000-0005-0000-0000-0000F06F0000}"/>
    <cellStyle name="Normal 7 5 2" xfId="8794" xr:uid="{00000000-0005-0000-0000-0000F16F0000}"/>
    <cellStyle name="Normal 7 5 2 2" xfId="8795" xr:uid="{00000000-0005-0000-0000-0000F26F0000}"/>
    <cellStyle name="Normal 7 5 2 2 2" xfId="8796" xr:uid="{00000000-0005-0000-0000-0000F36F0000}"/>
    <cellStyle name="Normal 7 5 2 3" xfId="8797" xr:uid="{00000000-0005-0000-0000-0000F46F0000}"/>
    <cellStyle name="Normal 7 5 2 4" xfId="8798" xr:uid="{00000000-0005-0000-0000-0000F56F0000}"/>
    <cellStyle name="Normal 7 5 3" xfId="8799" xr:uid="{00000000-0005-0000-0000-0000F66F0000}"/>
    <cellStyle name="Normal 7 5 3 2" xfId="8800" xr:uid="{00000000-0005-0000-0000-0000F76F0000}"/>
    <cellStyle name="Normal 7 5 3 2 2" xfId="8801" xr:uid="{00000000-0005-0000-0000-0000F86F0000}"/>
    <cellStyle name="Normal 7 5 3 3" xfId="8802" xr:uid="{00000000-0005-0000-0000-0000F96F0000}"/>
    <cellStyle name="Normal 7 5 4" xfId="8803" xr:uid="{00000000-0005-0000-0000-0000FA6F0000}"/>
    <cellStyle name="Normal 7 5 4 2" xfId="8804" xr:uid="{00000000-0005-0000-0000-0000FB6F0000}"/>
    <cellStyle name="Normal 7 5 4 2 2" xfId="8805" xr:uid="{00000000-0005-0000-0000-0000FC6F0000}"/>
    <cellStyle name="Normal 7 5 4 3" xfId="8806" xr:uid="{00000000-0005-0000-0000-0000FD6F0000}"/>
    <cellStyle name="Normal 7 5 5" xfId="8807" xr:uid="{00000000-0005-0000-0000-0000FE6F0000}"/>
    <cellStyle name="Normal 7 5 5 2" xfId="8808" xr:uid="{00000000-0005-0000-0000-0000FF6F0000}"/>
    <cellStyle name="Normal 7 5 5 2 2" xfId="8809" xr:uid="{00000000-0005-0000-0000-000000700000}"/>
    <cellStyle name="Normal 7 5 5 3" xfId="8810" xr:uid="{00000000-0005-0000-0000-000001700000}"/>
    <cellStyle name="Normal 7 5 6" xfId="8811" xr:uid="{00000000-0005-0000-0000-000002700000}"/>
    <cellStyle name="Normal 7 5 6 2" xfId="8812" xr:uid="{00000000-0005-0000-0000-000003700000}"/>
    <cellStyle name="Normal 7 5 6 2 2" xfId="8813" xr:uid="{00000000-0005-0000-0000-000004700000}"/>
    <cellStyle name="Normal 7 5 6 3" xfId="8814" xr:uid="{00000000-0005-0000-0000-000005700000}"/>
    <cellStyle name="Normal 7 5 7" xfId="8815" xr:uid="{00000000-0005-0000-0000-000006700000}"/>
    <cellStyle name="Normal 7 5 7 2" xfId="8816" xr:uid="{00000000-0005-0000-0000-000007700000}"/>
    <cellStyle name="Normal 7 5 7 2 2" xfId="8817" xr:uid="{00000000-0005-0000-0000-000008700000}"/>
    <cellStyle name="Normal 7 5 7 3" xfId="8818" xr:uid="{00000000-0005-0000-0000-000009700000}"/>
    <cellStyle name="Normal 7 5 8" xfId="8819" xr:uid="{00000000-0005-0000-0000-00000A700000}"/>
    <cellStyle name="Normal 7 5 8 2" xfId="8820" xr:uid="{00000000-0005-0000-0000-00000B700000}"/>
    <cellStyle name="Normal 7 5 9" xfId="8821" xr:uid="{00000000-0005-0000-0000-00000C700000}"/>
    <cellStyle name="Normal 7 6" xfId="8822" xr:uid="{00000000-0005-0000-0000-00000D700000}"/>
    <cellStyle name="Normal 7 6 2" xfId="8823" xr:uid="{00000000-0005-0000-0000-00000E700000}"/>
    <cellStyle name="Normal 7 7" xfId="8824" xr:uid="{00000000-0005-0000-0000-00000F700000}"/>
    <cellStyle name="Normal 7 7 2" xfId="8825" xr:uid="{00000000-0005-0000-0000-000010700000}"/>
    <cellStyle name="Normal 7 7 2 2" xfId="8826" xr:uid="{00000000-0005-0000-0000-000011700000}"/>
    <cellStyle name="Normal 7 7 2 2 2" xfId="8827" xr:uid="{00000000-0005-0000-0000-000012700000}"/>
    <cellStyle name="Normal 7 7 2 2 2 2" xfId="31643" xr:uid="{00000000-0005-0000-0000-000013700000}"/>
    <cellStyle name="Normal 7 7 2 2 3" xfId="31644" xr:uid="{00000000-0005-0000-0000-000014700000}"/>
    <cellStyle name="Normal 7 7 2 3" xfId="8828" xr:uid="{00000000-0005-0000-0000-000015700000}"/>
    <cellStyle name="Normal 7 7 2 3 2" xfId="31645" xr:uid="{00000000-0005-0000-0000-000016700000}"/>
    <cellStyle name="Normal 7 7 2 4" xfId="8829" xr:uid="{00000000-0005-0000-0000-000017700000}"/>
    <cellStyle name="Normal 7 7 2 4 2" xfId="31646" xr:uid="{00000000-0005-0000-0000-000018700000}"/>
    <cellStyle name="Normal 7 7 2 5" xfId="31647" xr:uid="{00000000-0005-0000-0000-000019700000}"/>
    <cellStyle name="Normal 7 7 3" xfId="8830" xr:uid="{00000000-0005-0000-0000-00001A700000}"/>
    <cellStyle name="Normal 7 7 3 2" xfId="8831" xr:uid="{00000000-0005-0000-0000-00001B700000}"/>
    <cellStyle name="Normal 7 7 3 2 2" xfId="8832" xr:uid="{00000000-0005-0000-0000-00001C700000}"/>
    <cellStyle name="Normal 7 7 3 2 2 2" xfId="31648" xr:uid="{00000000-0005-0000-0000-00001D700000}"/>
    <cellStyle name="Normal 7 7 3 2 3" xfId="31649" xr:uid="{00000000-0005-0000-0000-00001E700000}"/>
    <cellStyle name="Normal 7 7 3 3" xfId="8833" xr:uid="{00000000-0005-0000-0000-00001F700000}"/>
    <cellStyle name="Normal 7 7 3 3 2" xfId="31650" xr:uid="{00000000-0005-0000-0000-000020700000}"/>
    <cellStyle name="Normal 7 7 3 4" xfId="8834" xr:uid="{00000000-0005-0000-0000-000021700000}"/>
    <cellStyle name="Normal 7 7 3 4 2" xfId="31651" xr:uid="{00000000-0005-0000-0000-000022700000}"/>
    <cellStyle name="Normal 7 7 3 5" xfId="31652" xr:uid="{00000000-0005-0000-0000-000023700000}"/>
    <cellStyle name="Normal 7 7 4" xfId="8835" xr:uid="{00000000-0005-0000-0000-000024700000}"/>
    <cellStyle name="Normal 7 7 4 2" xfId="8836" xr:uid="{00000000-0005-0000-0000-000025700000}"/>
    <cellStyle name="Normal 7 7 4 2 2" xfId="31653" xr:uid="{00000000-0005-0000-0000-000026700000}"/>
    <cellStyle name="Normal 7 7 4 3" xfId="31654" xr:uid="{00000000-0005-0000-0000-000027700000}"/>
    <cellStyle name="Normal 7 7 5" xfId="8837" xr:uid="{00000000-0005-0000-0000-000028700000}"/>
    <cellStyle name="Normal 7 7 5 2" xfId="8838" xr:uid="{00000000-0005-0000-0000-000029700000}"/>
    <cellStyle name="Normal 7 7 5 2 2" xfId="31655" xr:uid="{00000000-0005-0000-0000-00002A700000}"/>
    <cellStyle name="Normal 7 7 5 3" xfId="31656" xr:uid="{00000000-0005-0000-0000-00002B700000}"/>
    <cellStyle name="Normal 7 7 6" xfId="8839" xr:uid="{00000000-0005-0000-0000-00002C700000}"/>
    <cellStyle name="Normal 7 7 6 2" xfId="31657" xr:uid="{00000000-0005-0000-0000-00002D700000}"/>
    <cellStyle name="Normal 7 7 7" xfId="8840" xr:uid="{00000000-0005-0000-0000-00002E700000}"/>
    <cellStyle name="Normal 7 7 7 2" xfId="31658" xr:uid="{00000000-0005-0000-0000-00002F700000}"/>
    <cellStyle name="Normal 7 7 8" xfId="31659" xr:uid="{00000000-0005-0000-0000-000030700000}"/>
    <cellStyle name="Normal 7 8" xfId="8841" xr:uid="{00000000-0005-0000-0000-000031700000}"/>
    <cellStyle name="Normal 7 8 2" xfId="8842" xr:uid="{00000000-0005-0000-0000-000032700000}"/>
    <cellStyle name="Normal 7 8 3" xfId="8843" xr:uid="{00000000-0005-0000-0000-000033700000}"/>
    <cellStyle name="Normal 7 8 3 2" xfId="8844" xr:uid="{00000000-0005-0000-0000-000034700000}"/>
    <cellStyle name="Normal 7 8 3 3" xfId="8845" xr:uid="{00000000-0005-0000-0000-000035700000}"/>
    <cellStyle name="Normal 7 8 3 4" xfId="8846" xr:uid="{00000000-0005-0000-0000-000036700000}"/>
    <cellStyle name="Normal 7 8 3 5" xfId="8847" xr:uid="{00000000-0005-0000-0000-000037700000}"/>
    <cellStyle name="Normal 7 9" xfId="8848" xr:uid="{00000000-0005-0000-0000-000038700000}"/>
    <cellStyle name="Normal 70" xfId="44542" xr:uid="{00000000-0005-0000-0000-000039700000}"/>
    <cellStyle name="Normal 71" xfId="44543" xr:uid="{00000000-0005-0000-0000-00003A700000}"/>
    <cellStyle name="Normal 72" xfId="44544" xr:uid="{00000000-0005-0000-0000-00003B700000}"/>
    <cellStyle name="Normal 73" xfId="44545" xr:uid="{00000000-0005-0000-0000-00003C700000}"/>
    <cellStyle name="Normal 74" xfId="44546" xr:uid="{00000000-0005-0000-0000-00003D700000}"/>
    <cellStyle name="Normal 75" xfId="44547" xr:uid="{00000000-0005-0000-0000-00003E700000}"/>
    <cellStyle name="Normal 75 2" xfId="44548" xr:uid="{00000000-0005-0000-0000-00003F700000}"/>
    <cellStyle name="Normal 76" xfId="44549" xr:uid="{00000000-0005-0000-0000-000040700000}"/>
    <cellStyle name="Normal 76 2" xfId="44550" xr:uid="{00000000-0005-0000-0000-000041700000}"/>
    <cellStyle name="Normal 77" xfId="44551" xr:uid="{00000000-0005-0000-0000-000042700000}"/>
    <cellStyle name="Normal 77 2" xfId="44552" xr:uid="{00000000-0005-0000-0000-000043700000}"/>
    <cellStyle name="Normal 78" xfId="44553" xr:uid="{00000000-0005-0000-0000-000044700000}"/>
    <cellStyle name="Normal 78 2" xfId="44554" xr:uid="{00000000-0005-0000-0000-000045700000}"/>
    <cellStyle name="Normal 79" xfId="44555" xr:uid="{00000000-0005-0000-0000-000046700000}"/>
    <cellStyle name="Normal 79 2" xfId="44556" xr:uid="{00000000-0005-0000-0000-000047700000}"/>
    <cellStyle name="Normal 8" xfId="2045" xr:uid="{00000000-0005-0000-0000-000048700000}"/>
    <cellStyle name="Normal 8 2" xfId="2046" xr:uid="{00000000-0005-0000-0000-000049700000}"/>
    <cellStyle name="Normal 8 2 2" xfId="8849" xr:uid="{00000000-0005-0000-0000-00004A700000}"/>
    <cellStyle name="Normal 8 2 3" xfId="8850" xr:uid="{00000000-0005-0000-0000-00004B700000}"/>
    <cellStyle name="Normal 8 3" xfId="8851" xr:uid="{00000000-0005-0000-0000-00004C700000}"/>
    <cellStyle name="Normal 8 3 2" xfId="8852" xr:uid="{00000000-0005-0000-0000-00004D700000}"/>
    <cellStyle name="Normal 80" xfId="44557" xr:uid="{00000000-0005-0000-0000-00004E700000}"/>
    <cellStyle name="Normal 80 2" xfId="44558" xr:uid="{00000000-0005-0000-0000-00004F700000}"/>
    <cellStyle name="Normal 81" xfId="44559" xr:uid="{00000000-0005-0000-0000-000050700000}"/>
    <cellStyle name="Normal 81 2" xfId="44560" xr:uid="{00000000-0005-0000-0000-000051700000}"/>
    <cellStyle name="Normal 82" xfId="44561" xr:uid="{00000000-0005-0000-0000-000052700000}"/>
    <cellStyle name="Normal 82 2" xfId="44562" xr:uid="{00000000-0005-0000-0000-000053700000}"/>
    <cellStyle name="Normal 83" xfId="44563" xr:uid="{00000000-0005-0000-0000-000054700000}"/>
    <cellStyle name="Normal 83 2" xfId="44564" xr:uid="{00000000-0005-0000-0000-000055700000}"/>
    <cellStyle name="Normal 84" xfId="44565" xr:uid="{00000000-0005-0000-0000-000056700000}"/>
    <cellStyle name="Normal 84 2" xfId="44566" xr:uid="{00000000-0005-0000-0000-000057700000}"/>
    <cellStyle name="Normal 85" xfId="44567" xr:uid="{00000000-0005-0000-0000-000058700000}"/>
    <cellStyle name="Normal 85 2" xfId="44568" xr:uid="{00000000-0005-0000-0000-000059700000}"/>
    <cellStyle name="Normal 86" xfId="44569" xr:uid="{00000000-0005-0000-0000-00005A700000}"/>
    <cellStyle name="Normal 86 2" xfId="44570" xr:uid="{00000000-0005-0000-0000-00005B700000}"/>
    <cellStyle name="Normal 87" xfId="44571" xr:uid="{00000000-0005-0000-0000-00005C700000}"/>
    <cellStyle name="Normal 87 2" xfId="44572" xr:uid="{00000000-0005-0000-0000-00005D700000}"/>
    <cellStyle name="Normal 88" xfId="44573" xr:uid="{00000000-0005-0000-0000-00005E700000}"/>
    <cellStyle name="Normal 88 2" xfId="44574" xr:uid="{00000000-0005-0000-0000-00005F700000}"/>
    <cellStyle name="Normal 89" xfId="44575" xr:uid="{00000000-0005-0000-0000-000060700000}"/>
    <cellStyle name="Normal 89 2" xfId="44576" xr:uid="{00000000-0005-0000-0000-000061700000}"/>
    <cellStyle name="Normal 9" xfId="2047" xr:uid="{00000000-0005-0000-0000-000062700000}"/>
    <cellStyle name="Normal 9 2" xfId="2048" xr:uid="{00000000-0005-0000-0000-000063700000}"/>
    <cellStyle name="Normal 9 2 2" xfId="8853" xr:uid="{00000000-0005-0000-0000-000064700000}"/>
    <cellStyle name="Normal 9 2 3" xfId="44161" xr:uid="{00000000-0005-0000-0000-000065700000}"/>
    <cellStyle name="Normal 9 3" xfId="8854" xr:uid="{00000000-0005-0000-0000-000066700000}"/>
    <cellStyle name="Normal 9 4" xfId="8855" xr:uid="{00000000-0005-0000-0000-000067700000}"/>
    <cellStyle name="Normal 9 5" xfId="44160" xr:uid="{00000000-0005-0000-0000-000068700000}"/>
    <cellStyle name="Normal 90" xfId="44577" xr:uid="{00000000-0005-0000-0000-000069700000}"/>
    <cellStyle name="Normal 90 2" xfId="44578" xr:uid="{00000000-0005-0000-0000-00006A700000}"/>
    <cellStyle name="Normal 91" xfId="44579" xr:uid="{00000000-0005-0000-0000-00006B700000}"/>
    <cellStyle name="Normal 91 2" xfId="44580" xr:uid="{00000000-0005-0000-0000-00006C700000}"/>
    <cellStyle name="Normal 92" xfId="44581" xr:uid="{00000000-0005-0000-0000-00006D700000}"/>
    <cellStyle name="Normal 92 2" xfId="44582" xr:uid="{00000000-0005-0000-0000-00006E700000}"/>
    <cellStyle name="Normal 93" xfId="44583" xr:uid="{00000000-0005-0000-0000-00006F700000}"/>
    <cellStyle name="Normal 93 2" xfId="44584" xr:uid="{00000000-0005-0000-0000-000070700000}"/>
    <cellStyle name="Normal 94" xfId="44585" xr:uid="{00000000-0005-0000-0000-000071700000}"/>
    <cellStyle name="Normal 94 2" xfId="44586" xr:uid="{00000000-0005-0000-0000-000072700000}"/>
    <cellStyle name="Normal 95" xfId="44587" xr:uid="{00000000-0005-0000-0000-000073700000}"/>
    <cellStyle name="Normal 95 2" xfId="44588" xr:uid="{00000000-0005-0000-0000-000074700000}"/>
    <cellStyle name="Normal 96" xfId="44589" xr:uid="{00000000-0005-0000-0000-000075700000}"/>
    <cellStyle name="Normal 96 2" xfId="44590" xr:uid="{00000000-0005-0000-0000-000076700000}"/>
    <cellStyle name="Normal 97" xfId="44591" xr:uid="{00000000-0005-0000-0000-000077700000}"/>
    <cellStyle name="Normal 97 2" xfId="44592" xr:uid="{00000000-0005-0000-0000-000078700000}"/>
    <cellStyle name="Normal 98" xfId="44593" xr:uid="{00000000-0005-0000-0000-000079700000}"/>
    <cellStyle name="Normal 98 2" xfId="44594" xr:uid="{00000000-0005-0000-0000-00007A700000}"/>
    <cellStyle name="Normal 99" xfId="44595" xr:uid="{00000000-0005-0000-0000-00007B700000}"/>
    <cellStyle name="Normal 99 2" xfId="44596" xr:uid="{00000000-0005-0000-0000-00007C700000}"/>
    <cellStyle name="Normal_05 E-1 Medicaid Charges, Days, and Payment Verification" xfId="7" xr:uid="{00000000-0005-0000-0000-00007D700000}"/>
    <cellStyle name="Normal_Cost Report 1" xfId="8" xr:uid="{00000000-0005-0000-0000-00007E700000}"/>
    <cellStyle name="Normal_IP Table Summary Huntsville 1" xfId="5" xr:uid="{00000000-0005-0000-0000-00007F700000}"/>
    <cellStyle name="Normal_Sheet1" xfId="44144" xr:uid="{00000000-0005-0000-0000-000080700000}"/>
    <cellStyle name="Note 10" xfId="44250" xr:uid="{00000000-0005-0000-0000-000082700000}"/>
    <cellStyle name="Note 11" xfId="44265" xr:uid="{00000000-0005-0000-0000-000083700000}"/>
    <cellStyle name="Note 12" xfId="44283" xr:uid="{00000000-0005-0000-0000-000084700000}"/>
    <cellStyle name="Note 13" xfId="44814" xr:uid="{27F2ACB1-0D48-4881-8193-BD393D316827}"/>
    <cellStyle name="Note 2" xfId="2049" xr:uid="{00000000-0005-0000-0000-000085700000}"/>
    <cellStyle name="Note 2 10" xfId="2050" xr:uid="{00000000-0005-0000-0000-000086700000}"/>
    <cellStyle name="Note 2 10 2" xfId="9693" xr:uid="{00000000-0005-0000-0000-000087700000}"/>
    <cellStyle name="Note 2 10 2 2" xfId="31660" xr:uid="{00000000-0005-0000-0000-000088700000}"/>
    <cellStyle name="Note 2 10 2 3" xfId="31661" xr:uid="{00000000-0005-0000-0000-000089700000}"/>
    <cellStyle name="Note 2 10 2 4" xfId="31662" xr:uid="{00000000-0005-0000-0000-00008A700000}"/>
    <cellStyle name="Note 2 10 2 5" xfId="31663" xr:uid="{00000000-0005-0000-0000-00008B700000}"/>
    <cellStyle name="Note 2 10 2 6" xfId="31664" xr:uid="{00000000-0005-0000-0000-00008C700000}"/>
    <cellStyle name="Note 2 10 3" xfId="31665" xr:uid="{00000000-0005-0000-0000-00008D700000}"/>
    <cellStyle name="Note 2 10 4" xfId="31666" xr:uid="{00000000-0005-0000-0000-00008E700000}"/>
    <cellStyle name="Note 2 10 5" xfId="31667" xr:uid="{00000000-0005-0000-0000-00008F700000}"/>
    <cellStyle name="Note 2 10 6" xfId="31668" xr:uid="{00000000-0005-0000-0000-000090700000}"/>
    <cellStyle name="Note 2 10 7" xfId="31669" xr:uid="{00000000-0005-0000-0000-000091700000}"/>
    <cellStyle name="Note 2 11" xfId="2051" xr:uid="{00000000-0005-0000-0000-000092700000}"/>
    <cellStyle name="Note 2 11 2" xfId="9700" xr:uid="{00000000-0005-0000-0000-000093700000}"/>
    <cellStyle name="Note 2 11 2 2" xfId="31670" xr:uid="{00000000-0005-0000-0000-000094700000}"/>
    <cellStyle name="Note 2 11 2 3" xfId="31671" xr:uid="{00000000-0005-0000-0000-000095700000}"/>
    <cellStyle name="Note 2 11 2 4" xfId="31672" xr:uid="{00000000-0005-0000-0000-000096700000}"/>
    <cellStyle name="Note 2 11 2 5" xfId="31673" xr:uid="{00000000-0005-0000-0000-000097700000}"/>
    <cellStyle name="Note 2 11 2 6" xfId="31674" xr:uid="{00000000-0005-0000-0000-000098700000}"/>
    <cellStyle name="Note 2 11 3" xfId="31675" xr:uid="{00000000-0005-0000-0000-000099700000}"/>
    <cellStyle name="Note 2 11 4" xfId="31676" xr:uid="{00000000-0005-0000-0000-00009A700000}"/>
    <cellStyle name="Note 2 11 5" xfId="31677" xr:uid="{00000000-0005-0000-0000-00009B700000}"/>
    <cellStyle name="Note 2 11 6" xfId="31678" xr:uid="{00000000-0005-0000-0000-00009C700000}"/>
    <cellStyle name="Note 2 11 7" xfId="31679" xr:uid="{00000000-0005-0000-0000-00009D700000}"/>
    <cellStyle name="Note 2 12" xfId="2052" xr:uid="{00000000-0005-0000-0000-00009E700000}"/>
    <cellStyle name="Note 2 12 2" xfId="9734" xr:uid="{00000000-0005-0000-0000-00009F700000}"/>
    <cellStyle name="Note 2 12 2 2" xfId="31680" xr:uid="{00000000-0005-0000-0000-0000A0700000}"/>
    <cellStyle name="Note 2 12 2 3" xfId="31681" xr:uid="{00000000-0005-0000-0000-0000A1700000}"/>
    <cellStyle name="Note 2 12 2 4" xfId="31682" xr:uid="{00000000-0005-0000-0000-0000A2700000}"/>
    <cellStyle name="Note 2 12 2 5" xfId="31683" xr:uid="{00000000-0005-0000-0000-0000A3700000}"/>
    <cellStyle name="Note 2 12 2 6" xfId="31684" xr:uid="{00000000-0005-0000-0000-0000A4700000}"/>
    <cellStyle name="Note 2 12 3" xfId="31685" xr:uid="{00000000-0005-0000-0000-0000A5700000}"/>
    <cellStyle name="Note 2 12 4" xfId="31686" xr:uid="{00000000-0005-0000-0000-0000A6700000}"/>
    <cellStyle name="Note 2 12 5" xfId="31687" xr:uid="{00000000-0005-0000-0000-0000A7700000}"/>
    <cellStyle name="Note 2 12 6" xfId="31688" xr:uid="{00000000-0005-0000-0000-0000A8700000}"/>
    <cellStyle name="Note 2 12 7" xfId="31689" xr:uid="{00000000-0005-0000-0000-0000A9700000}"/>
    <cellStyle name="Note 2 13" xfId="2053" xr:uid="{00000000-0005-0000-0000-0000AA700000}"/>
    <cellStyle name="Note 2 13 2" xfId="10047" xr:uid="{00000000-0005-0000-0000-0000AB700000}"/>
    <cellStyle name="Note 2 13 2 2" xfId="31690" xr:uid="{00000000-0005-0000-0000-0000AC700000}"/>
    <cellStyle name="Note 2 13 2 3" xfId="31691" xr:uid="{00000000-0005-0000-0000-0000AD700000}"/>
    <cellStyle name="Note 2 13 2 4" xfId="31692" xr:uid="{00000000-0005-0000-0000-0000AE700000}"/>
    <cellStyle name="Note 2 13 2 5" xfId="31693" xr:uid="{00000000-0005-0000-0000-0000AF700000}"/>
    <cellStyle name="Note 2 13 2 6" xfId="31694" xr:uid="{00000000-0005-0000-0000-0000B0700000}"/>
    <cellStyle name="Note 2 13 3" xfId="31695" xr:uid="{00000000-0005-0000-0000-0000B1700000}"/>
    <cellStyle name="Note 2 13 4" xfId="31696" xr:uid="{00000000-0005-0000-0000-0000B2700000}"/>
    <cellStyle name="Note 2 13 5" xfId="31697" xr:uid="{00000000-0005-0000-0000-0000B3700000}"/>
    <cellStyle name="Note 2 13 6" xfId="31698" xr:uid="{00000000-0005-0000-0000-0000B4700000}"/>
    <cellStyle name="Note 2 13 7" xfId="31699" xr:uid="{00000000-0005-0000-0000-0000B5700000}"/>
    <cellStyle name="Note 2 14" xfId="2054" xr:uid="{00000000-0005-0000-0000-0000B6700000}"/>
    <cellStyle name="Note 2 14 2" xfId="9869" xr:uid="{00000000-0005-0000-0000-0000B7700000}"/>
    <cellStyle name="Note 2 14 2 2" xfId="31700" xr:uid="{00000000-0005-0000-0000-0000B8700000}"/>
    <cellStyle name="Note 2 14 2 3" xfId="31701" xr:uid="{00000000-0005-0000-0000-0000B9700000}"/>
    <cellStyle name="Note 2 14 2 4" xfId="31702" xr:uid="{00000000-0005-0000-0000-0000BA700000}"/>
    <cellStyle name="Note 2 14 2 5" xfId="31703" xr:uid="{00000000-0005-0000-0000-0000BB700000}"/>
    <cellStyle name="Note 2 14 2 6" xfId="31704" xr:uid="{00000000-0005-0000-0000-0000BC700000}"/>
    <cellStyle name="Note 2 14 3" xfId="31705" xr:uid="{00000000-0005-0000-0000-0000BD700000}"/>
    <cellStyle name="Note 2 14 4" xfId="31706" xr:uid="{00000000-0005-0000-0000-0000BE700000}"/>
    <cellStyle name="Note 2 14 5" xfId="31707" xr:uid="{00000000-0005-0000-0000-0000BF700000}"/>
    <cellStyle name="Note 2 14 6" xfId="31708" xr:uid="{00000000-0005-0000-0000-0000C0700000}"/>
    <cellStyle name="Note 2 14 7" xfId="31709" xr:uid="{00000000-0005-0000-0000-0000C1700000}"/>
    <cellStyle name="Note 2 15" xfId="2055" xr:uid="{00000000-0005-0000-0000-0000C2700000}"/>
    <cellStyle name="Note 2 15 2" xfId="9862" xr:uid="{00000000-0005-0000-0000-0000C3700000}"/>
    <cellStyle name="Note 2 15 2 2" xfId="31710" xr:uid="{00000000-0005-0000-0000-0000C4700000}"/>
    <cellStyle name="Note 2 15 2 3" xfId="31711" xr:uid="{00000000-0005-0000-0000-0000C5700000}"/>
    <cellStyle name="Note 2 15 2 4" xfId="31712" xr:uid="{00000000-0005-0000-0000-0000C6700000}"/>
    <cellStyle name="Note 2 15 2 5" xfId="31713" xr:uid="{00000000-0005-0000-0000-0000C7700000}"/>
    <cellStyle name="Note 2 15 2 6" xfId="31714" xr:uid="{00000000-0005-0000-0000-0000C8700000}"/>
    <cellStyle name="Note 2 15 3" xfId="31715" xr:uid="{00000000-0005-0000-0000-0000C9700000}"/>
    <cellStyle name="Note 2 15 4" xfId="31716" xr:uid="{00000000-0005-0000-0000-0000CA700000}"/>
    <cellStyle name="Note 2 15 5" xfId="31717" xr:uid="{00000000-0005-0000-0000-0000CB700000}"/>
    <cellStyle name="Note 2 15 6" xfId="31718" xr:uid="{00000000-0005-0000-0000-0000CC700000}"/>
    <cellStyle name="Note 2 15 7" xfId="31719" xr:uid="{00000000-0005-0000-0000-0000CD700000}"/>
    <cellStyle name="Note 2 16" xfId="2056" xr:uid="{00000000-0005-0000-0000-0000CE700000}"/>
    <cellStyle name="Note 2 16 2" xfId="10576" xr:uid="{00000000-0005-0000-0000-0000CF700000}"/>
    <cellStyle name="Note 2 16 2 2" xfId="31720" xr:uid="{00000000-0005-0000-0000-0000D0700000}"/>
    <cellStyle name="Note 2 16 2 3" xfId="31721" xr:uid="{00000000-0005-0000-0000-0000D1700000}"/>
    <cellStyle name="Note 2 16 2 4" xfId="31722" xr:uid="{00000000-0005-0000-0000-0000D2700000}"/>
    <cellStyle name="Note 2 16 2 5" xfId="31723" xr:uid="{00000000-0005-0000-0000-0000D3700000}"/>
    <cellStyle name="Note 2 16 2 6" xfId="31724" xr:uid="{00000000-0005-0000-0000-0000D4700000}"/>
    <cellStyle name="Note 2 16 3" xfId="31725" xr:uid="{00000000-0005-0000-0000-0000D5700000}"/>
    <cellStyle name="Note 2 16 4" xfId="31726" xr:uid="{00000000-0005-0000-0000-0000D6700000}"/>
    <cellStyle name="Note 2 16 5" xfId="31727" xr:uid="{00000000-0005-0000-0000-0000D7700000}"/>
    <cellStyle name="Note 2 16 6" xfId="31728" xr:uid="{00000000-0005-0000-0000-0000D8700000}"/>
    <cellStyle name="Note 2 16 7" xfId="31729" xr:uid="{00000000-0005-0000-0000-0000D9700000}"/>
    <cellStyle name="Note 2 17" xfId="2057" xr:uid="{00000000-0005-0000-0000-0000DA700000}"/>
    <cellStyle name="Note 2 17 2" xfId="10665" xr:uid="{00000000-0005-0000-0000-0000DB700000}"/>
    <cellStyle name="Note 2 17 2 2" xfId="31730" xr:uid="{00000000-0005-0000-0000-0000DC700000}"/>
    <cellStyle name="Note 2 17 2 3" xfId="31731" xr:uid="{00000000-0005-0000-0000-0000DD700000}"/>
    <cellStyle name="Note 2 17 2 4" xfId="31732" xr:uid="{00000000-0005-0000-0000-0000DE700000}"/>
    <cellStyle name="Note 2 17 2 5" xfId="31733" xr:uid="{00000000-0005-0000-0000-0000DF700000}"/>
    <cellStyle name="Note 2 17 2 6" xfId="31734" xr:uid="{00000000-0005-0000-0000-0000E0700000}"/>
    <cellStyle name="Note 2 17 3" xfId="31735" xr:uid="{00000000-0005-0000-0000-0000E1700000}"/>
    <cellStyle name="Note 2 17 4" xfId="31736" xr:uid="{00000000-0005-0000-0000-0000E2700000}"/>
    <cellStyle name="Note 2 17 5" xfId="31737" xr:uid="{00000000-0005-0000-0000-0000E3700000}"/>
    <cellStyle name="Note 2 17 6" xfId="31738" xr:uid="{00000000-0005-0000-0000-0000E4700000}"/>
    <cellStyle name="Note 2 17 7" xfId="31739" xr:uid="{00000000-0005-0000-0000-0000E5700000}"/>
    <cellStyle name="Note 2 18" xfId="2058" xr:uid="{00000000-0005-0000-0000-0000E6700000}"/>
    <cellStyle name="Note 2 18 2" xfId="9833" xr:uid="{00000000-0005-0000-0000-0000E7700000}"/>
    <cellStyle name="Note 2 18 2 2" xfId="31740" xr:uid="{00000000-0005-0000-0000-0000E8700000}"/>
    <cellStyle name="Note 2 18 2 3" xfId="31741" xr:uid="{00000000-0005-0000-0000-0000E9700000}"/>
    <cellStyle name="Note 2 18 2 4" xfId="31742" xr:uid="{00000000-0005-0000-0000-0000EA700000}"/>
    <cellStyle name="Note 2 18 2 5" xfId="31743" xr:uid="{00000000-0005-0000-0000-0000EB700000}"/>
    <cellStyle name="Note 2 18 2 6" xfId="31744" xr:uid="{00000000-0005-0000-0000-0000EC700000}"/>
    <cellStyle name="Note 2 18 3" xfId="31745" xr:uid="{00000000-0005-0000-0000-0000ED700000}"/>
    <cellStyle name="Note 2 18 4" xfId="31746" xr:uid="{00000000-0005-0000-0000-0000EE700000}"/>
    <cellStyle name="Note 2 18 5" xfId="31747" xr:uid="{00000000-0005-0000-0000-0000EF700000}"/>
    <cellStyle name="Note 2 18 6" xfId="31748" xr:uid="{00000000-0005-0000-0000-0000F0700000}"/>
    <cellStyle name="Note 2 18 7" xfId="31749" xr:uid="{00000000-0005-0000-0000-0000F1700000}"/>
    <cellStyle name="Note 2 19" xfId="2059" xr:uid="{00000000-0005-0000-0000-0000F2700000}"/>
    <cellStyle name="Note 2 19 2" xfId="10338" xr:uid="{00000000-0005-0000-0000-0000F3700000}"/>
    <cellStyle name="Note 2 19 2 2" xfId="31750" xr:uid="{00000000-0005-0000-0000-0000F4700000}"/>
    <cellStyle name="Note 2 19 2 3" xfId="31751" xr:uid="{00000000-0005-0000-0000-0000F5700000}"/>
    <cellStyle name="Note 2 19 2 4" xfId="31752" xr:uid="{00000000-0005-0000-0000-0000F6700000}"/>
    <cellStyle name="Note 2 19 2 5" xfId="31753" xr:uid="{00000000-0005-0000-0000-0000F7700000}"/>
    <cellStyle name="Note 2 19 2 6" xfId="31754" xr:uid="{00000000-0005-0000-0000-0000F8700000}"/>
    <cellStyle name="Note 2 19 3" xfId="31755" xr:uid="{00000000-0005-0000-0000-0000F9700000}"/>
    <cellStyle name="Note 2 19 4" xfId="31756" xr:uid="{00000000-0005-0000-0000-0000FA700000}"/>
    <cellStyle name="Note 2 19 5" xfId="31757" xr:uid="{00000000-0005-0000-0000-0000FB700000}"/>
    <cellStyle name="Note 2 19 6" xfId="31758" xr:uid="{00000000-0005-0000-0000-0000FC700000}"/>
    <cellStyle name="Note 2 19 7" xfId="31759" xr:uid="{00000000-0005-0000-0000-0000FD700000}"/>
    <cellStyle name="Note 2 2" xfId="2060" xr:uid="{00000000-0005-0000-0000-0000FE700000}"/>
    <cellStyle name="Note 2 2 10" xfId="2061" xr:uid="{00000000-0005-0000-0000-0000FF700000}"/>
    <cellStyle name="Note 2 2 10 2" xfId="10622" xr:uid="{00000000-0005-0000-0000-000000710000}"/>
    <cellStyle name="Note 2 2 10 2 2" xfId="31760" xr:uid="{00000000-0005-0000-0000-000001710000}"/>
    <cellStyle name="Note 2 2 10 2 3" xfId="31761" xr:uid="{00000000-0005-0000-0000-000002710000}"/>
    <cellStyle name="Note 2 2 10 2 4" xfId="31762" xr:uid="{00000000-0005-0000-0000-000003710000}"/>
    <cellStyle name="Note 2 2 10 2 5" xfId="31763" xr:uid="{00000000-0005-0000-0000-000004710000}"/>
    <cellStyle name="Note 2 2 10 2 6" xfId="31764" xr:uid="{00000000-0005-0000-0000-000005710000}"/>
    <cellStyle name="Note 2 2 10 3" xfId="31765" xr:uid="{00000000-0005-0000-0000-000006710000}"/>
    <cellStyle name="Note 2 2 10 4" xfId="31766" xr:uid="{00000000-0005-0000-0000-000007710000}"/>
    <cellStyle name="Note 2 2 10 5" xfId="31767" xr:uid="{00000000-0005-0000-0000-000008710000}"/>
    <cellStyle name="Note 2 2 10 6" xfId="31768" xr:uid="{00000000-0005-0000-0000-000009710000}"/>
    <cellStyle name="Note 2 2 10 7" xfId="31769" xr:uid="{00000000-0005-0000-0000-00000A710000}"/>
    <cellStyle name="Note 2 2 11" xfId="2062" xr:uid="{00000000-0005-0000-0000-00000B710000}"/>
    <cellStyle name="Note 2 2 11 2" xfId="10713" xr:uid="{00000000-0005-0000-0000-00000C710000}"/>
    <cellStyle name="Note 2 2 11 2 2" xfId="31770" xr:uid="{00000000-0005-0000-0000-00000D710000}"/>
    <cellStyle name="Note 2 2 11 2 3" xfId="31771" xr:uid="{00000000-0005-0000-0000-00000E710000}"/>
    <cellStyle name="Note 2 2 11 2 4" xfId="31772" xr:uid="{00000000-0005-0000-0000-00000F710000}"/>
    <cellStyle name="Note 2 2 11 2 5" xfId="31773" xr:uid="{00000000-0005-0000-0000-000010710000}"/>
    <cellStyle name="Note 2 2 11 2 6" xfId="31774" xr:uid="{00000000-0005-0000-0000-000011710000}"/>
    <cellStyle name="Note 2 2 11 3" xfId="31775" xr:uid="{00000000-0005-0000-0000-000012710000}"/>
    <cellStyle name="Note 2 2 11 4" xfId="31776" xr:uid="{00000000-0005-0000-0000-000013710000}"/>
    <cellStyle name="Note 2 2 11 5" xfId="31777" xr:uid="{00000000-0005-0000-0000-000014710000}"/>
    <cellStyle name="Note 2 2 11 6" xfId="31778" xr:uid="{00000000-0005-0000-0000-000015710000}"/>
    <cellStyle name="Note 2 2 11 7" xfId="31779" xr:uid="{00000000-0005-0000-0000-000016710000}"/>
    <cellStyle name="Note 2 2 12" xfId="2063" xr:uid="{00000000-0005-0000-0000-000017710000}"/>
    <cellStyle name="Note 2 2 12 2" xfId="10801" xr:uid="{00000000-0005-0000-0000-000018710000}"/>
    <cellStyle name="Note 2 2 12 2 2" xfId="31780" xr:uid="{00000000-0005-0000-0000-000019710000}"/>
    <cellStyle name="Note 2 2 12 2 3" xfId="31781" xr:uid="{00000000-0005-0000-0000-00001A710000}"/>
    <cellStyle name="Note 2 2 12 2 4" xfId="31782" xr:uid="{00000000-0005-0000-0000-00001B710000}"/>
    <cellStyle name="Note 2 2 12 2 5" xfId="31783" xr:uid="{00000000-0005-0000-0000-00001C710000}"/>
    <cellStyle name="Note 2 2 12 2 6" xfId="31784" xr:uid="{00000000-0005-0000-0000-00001D710000}"/>
    <cellStyle name="Note 2 2 12 3" xfId="31785" xr:uid="{00000000-0005-0000-0000-00001E710000}"/>
    <cellStyle name="Note 2 2 12 4" xfId="31786" xr:uid="{00000000-0005-0000-0000-00001F710000}"/>
    <cellStyle name="Note 2 2 12 5" xfId="31787" xr:uid="{00000000-0005-0000-0000-000020710000}"/>
    <cellStyle name="Note 2 2 12 6" xfId="31788" xr:uid="{00000000-0005-0000-0000-000021710000}"/>
    <cellStyle name="Note 2 2 12 7" xfId="31789" xr:uid="{00000000-0005-0000-0000-000022710000}"/>
    <cellStyle name="Note 2 2 13" xfId="2064" xr:uid="{00000000-0005-0000-0000-000023710000}"/>
    <cellStyle name="Note 2 2 13 2" xfId="10890" xr:uid="{00000000-0005-0000-0000-000024710000}"/>
    <cellStyle name="Note 2 2 13 2 2" xfId="31790" xr:uid="{00000000-0005-0000-0000-000025710000}"/>
    <cellStyle name="Note 2 2 13 2 3" xfId="31791" xr:uid="{00000000-0005-0000-0000-000026710000}"/>
    <cellStyle name="Note 2 2 13 2 4" xfId="31792" xr:uid="{00000000-0005-0000-0000-000027710000}"/>
    <cellStyle name="Note 2 2 13 2 5" xfId="31793" xr:uid="{00000000-0005-0000-0000-000028710000}"/>
    <cellStyle name="Note 2 2 13 2 6" xfId="31794" xr:uid="{00000000-0005-0000-0000-000029710000}"/>
    <cellStyle name="Note 2 2 13 3" xfId="31795" xr:uid="{00000000-0005-0000-0000-00002A710000}"/>
    <cellStyle name="Note 2 2 13 4" xfId="31796" xr:uid="{00000000-0005-0000-0000-00002B710000}"/>
    <cellStyle name="Note 2 2 13 5" xfId="31797" xr:uid="{00000000-0005-0000-0000-00002C710000}"/>
    <cellStyle name="Note 2 2 13 6" xfId="31798" xr:uid="{00000000-0005-0000-0000-00002D710000}"/>
    <cellStyle name="Note 2 2 13 7" xfId="31799" xr:uid="{00000000-0005-0000-0000-00002E710000}"/>
    <cellStyle name="Note 2 2 14" xfId="2065" xr:uid="{00000000-0005-0000-0000-00002F710000}"/>
    <cellStyle name="Note 2 2 14 2" xfId="10980" xr:uid="{00000000-0005-0000-0000-000030710000}"/>
    <cellStyle name="Note 2 2 14 2 2" xfId="31800" xr:uid="{00000000-0005-0000-0000-000031710000}"/>
    <cellStyle name="Note 2 2 14 2 3" xfId="31801" xr:uid="{00000000-0005-0000-0000-000032710000}"/>
    <cellStyle name="Note 2 2 14 2 4" xfId="31802" xr:uid="{00000000-0005-0000-0000-000033710000}"/>
    <cellStyle name="Note 2 2 14 2 5" xfId="31803" xr:uid="{00000000-0005-0000-0000-000034710000}"/>
    <cellStyle name="Note 2 2 14 2 6" xfId="31804" xr:uid="{00000000-0005-0000-0000-000035710000}"/>
    <cellStyle name="Note 2 2 14 3" xfId="31805" xr:uid="{00000000-0005-0000-0000-000036710000}"/>
    <cellStyle name="Note 2 2 14 4" xfId="31806" xr:uid="{00000000-0005-0000-0000-000037710000}"/>
    <cellStyle name="Note 2 2 14 5" xfId="31807" xr:uid="{00000000-0005-0000-0000-000038710000}"/>
    <cellStyle name="Note 2 2 14 6" xfId="31808" xr:uid="{00000000-0005-0000-0000-000039710000}"/>
    <cellStyle name="Note 2 2 14 7" xfId="31809" xr:uid="{00000000-0005-0000-0000-00003A710000}"/>
    <cellStyle name="Note 2 2 15" xfId="2066" xr:uid="{00000000-0005-0000-0000-00003B710000}"/>
    <cellStyle name="Note 2 2 15 2" xfId="11070" xr:uid="{00000000-0005-0000-0000-00003C710000}"/>
    <cellStyle name="Note 2 2 15 2 2" xfId="31810" xr:uid="{00000000-0005-0000-0000-00003D710000}"/>
    <cellStyle name="Note 2 2 15 2 3" xfId="31811" xr:uid="{00000000-0005-0000-0000-00003E710000}"/>
    <cellStyle name="Note 2 2 15 2 4" xfId="31812" xr:uid="{00000000-0005-0000-0000-00003F710000}"/>
    <cellStyle name="Note 2 2 15 2 5" xfId="31813" xr:uid="{00000000-0005-0000-0000-000040710000}"/>
    <cellStyle name="Note 2 2 15 2 6" xfId="31814" xr:uid="{00000000-0005-0000-0000-000041710000}"/>
    <cellStyle name="Note 2 2 15 3" xfId="31815" xr:uid="{00000000-0005-0000-0000-000042710000}"/>
    <cellStyle name="Note 2 2 15 4" xfId="31816" xr:uid="{00000000-0005-0000-0000-000043710000}"/>
    <cellStyle name="Note 2 2 15 5" xfId="31817" xr:uid="{00000000-0005-0000-0000-000044710000}"/>
    <cellStyle name="Note 2 2 15 6" xfId="31818" xr:uid="{00000000-0005-0000-0000-000045710000}"/>
    <cellStyle name="Note 2 2 15 7" xfId="31819" xr:uid="{00000000-0005-0000-0000-000046710000}"/>
    <cellStyle name="Note 2 2 16" xfId="2067" xr:uid="{00000000-0005-0000-0000-000047710000}"/>
    <cellStyle name="Note 2 2 16 2" xfId="11153" xr:uid="{00000000-0005-0000-0000-000048710000}"/>
    <cellStyle name="Note 2 2 16 2 2" xfId="31820" xr:uid="{00000000-0005-0000-0000-000049710000}"/>
    <cellStyle name="Note 2 2 16 2 3" xfId="31821" xr:uid="{00000000-0005-0000-0000-00004A710000}"/>
    <cellStyle name="Note 2 2 16 2 4" xfId="31822" xr:uid="{00000000-0005-0000-0000-00004B710000}"/>
    <cellStyle name="Note 2 2 16 2 5" xfId="31823" xr:uid="{00000000-0005-0000-0000-00004C710000}"/>
    <cellStyle name="Note 2 2 16 2 6" xfId="31824" xr:uid="{00000000-0005-0000-0000-00004D710000}"/>
    <cellStyle name="Note 2 2 16 3" xfId="31825" xr:uid="{00000000-0005-0000-0000-00004E710000}"/>
    <cellStyle name="Note 2 2 16 4" xfId="31826" xr:uid="{00000000-0005-0000-0000-00004F710000}"/>
    <cellStyle name="Note 2 2 16 5" xfId="31827" xr:uid="{00000000-0005-0000-0000-000050710000}"/>
    <cellStyle name="Note 2 2 16 6" xfId="31828" xr:uid="{00000000-0005-0000-0000-000051710000}"/>
    <cellStyle name="Note 2 2 16 7" xfId="31829" xr:uid="{00000000-0005-0000-0000-000052710000}"/>
    <cellStyle name="Note 2 2 17" xfId="2068" xr:uid="{00000000-0005-0000-0000-000053710000}"/>
    <cellStyle name="Note 2 2 17 2" xfId="11243" xr:uid="{00000000-0005-0000-0000-000054710000}"/>
    <cellStyle name="Note 2 2 17 2 2" xfId="31830" xr:uid="{00000000-0005-0000-0000-000055710000}"/>
    <cellStyle name="Note 2 2 17 2 3" xfId="31831" xr:uid="{00000000-0005-0000-0000-000056710000}"/>
    <cellStyle name="Note 2 2 17 2 4" xfId="31832" xr:uid="{00000000-0005-0000-0000-000057710000}"/>
    <cellStyle name="Note 2 2 17 2 5" xfId="31833" xr:uid="{00000000-0005-0000-0000-000058710000}"/>
    <cellStyle name="Note 2 2 17 2 6" xfId="31834" xr:uid="{00000000-0005-0000-0000-000059710000}"/>
    <cellStyle name="Note 2 2 17 3" xfId="31835" xr:uid="{00000000-0005-0000-0000-00005A710000}"/>
    <cellStyle name="Note 2 2 17 4" xfId="31836" xr:uid="{00000000-0005-0000-0000-00005B710000}"/>
    <cellStyle name="Note 2 2 17 5" xfId="31837" xr:uid="{00000000-0005-0000-0000-00005C710000}"/>
    <cellStyle name="Note 2 2 17 6" xfId="31838" xr:uid="{00000000-0005-0000-0000-00005D710000}"/>
    <cellStyle name="Note 2 2 17 7" xfId="31839" xr:uid="{00000000-0005-0000-0000-00005E710000}"/>
    <cellStyle name="Note 2 2 18" xfId="2069" xr:uid="{00000000-0005-0000-0000-00005F710000}"/>
    <cellStyle name="Note 2 2 18 2" xfId="11329" xr:uid="{00000000-0005-0000-0000-000060710000}"/>
    <cellStyle name="Note 2 2 18 2 2" xfId="31840" xr:uid="{00000000-0005-0000-0000-000061710000}"/>
    <cellStyle name="Note 2 2 18 2 3" xfId="31841" xr:uid="{00000000-0005-0000-0000-000062710000}"/>
    <cellStyle name="Note 2 2 18 2 4" xfId="31842" xr:uid="{00000000-0005-0000-0000-000063710000}"/>
    <cellStyle name="Note 2 2 18 2 5" xfId="31843" xr:uid="{00000000-0005-0000-0000-000064710000}"/>
    <cellStyle name="Note 2 2 18 2 6" xfId="31844" xr:uid="{00000000-0005-0000-0000-000065710000}"/>
    <cellStyle name="Note 2 2 18 3" xfId="31845" xr:uid="{00000000-0005-0000-0000-000066710000}"/>
    <cellStyle name="Note 2 2 18 4" xfId="31846" xr:uid="{00000000-0005-0000-0000-000067710000}"/>
    <cellStyle name="Note 2 2 18 5" xfId="31847" xr:uid="{00000000-0005-0000-0000-000068710000}"/>
    <cellStyle name="Note 2 2 18 6" xfId="31848" xr:uid="{00000000-0005-0000-0000-000069710000}"/>
    <cellStyle name="Note 2 2 18 7" xfId="31849" xr:uid="{00000000-0005-0000-0000-00006A710000}"/>
    <cellStyle name="Note 2 2 19" xfId="2070" xr:uid="{00000000-0005-0000-0000-00006B710000}"/>
    <cellStyle name="Note 2 2 19 2" xfId="11416" xr:uid="{00000000-0005-0000-0000-00006C710000}"/>
    <cellStyle name="Note 2 2 19 2 2" xfId="31850" xr:uid="{00000000-0005-0000-0000-00006D710000}"/>
    <cellStyle name="Note 2 2 19 2 3" xfId="31851" xr:uid="{00000000-0005-0000-0000-00006E710000}"/>
    <cellStyle name="Note 2 2 19 2 4" xfId="31852" xr:uid="{00000000-0005-0000-0000-00006F710000}"/>
    <cellStyle name="Note 2 2 19 2 5" xfId="31853" xr:uid="{00000000-0005-0000-0000-000070710000}"/>
    <cellStyle name="Note 2 2 19 2 6" xfId="31854" xr:uid="{00000000-0005-0000-0000-000071710000}"/>
    <cellStyle name="Note 2 2 19 3" xfId="31855" xr:uid="{00000000-0005-0000-0000-000072710000}"/>
    <cellStyle name="Note 2 2 19 4" xfId="31856" xr:uid="{00000000-0005-0000-0000-000073710000}"/>
    <cellStyle name="Note 2 2 19 5" xfId="31857" xr:uid="{00000000-0005-0000-0000-000074710000}"/>
    <cellStyle name="Note 2 2 19 6" xfId="31858" xr:uid="{00000000-0005-0000-0000-000075710000}"/>
    <cellStyle name="Note 2 2 19 7" xfId="31859" xr:uid="{00000000-0005-0000-0000-000076710000}"/>
    <cellStyle name="Note 2 2 2" xfId="2071" xr:uid="{00000000-0005-0000-0000-000077710000}"/>
    <cellStyle name="Note 2 2 2 10" xfId="2072" xr:uid="{00000000-0005-0000-0000-000078710000}"/>
    <cellStyle name="Note 2 2 2 10 2" xfId="10746" xr:uid="{00000000-0005-0000-0000-000079710000}"/>
    <cellStyle name="Note 2 2 2 10 2 2" xfId="31860" xr:uid="{00000000-0005-0000-0000-00007A710000}"/>
    <cellStyle name="Note 2 2 2 10 2 3" xfId="31861" xr:uid="{00000000-0005-0000-0000-00007B710000}"/>
    <cellStyle name="Note 2 2 2 10 2 4" xfId="31862" xr:uid="{00000000-0005-0000-0000-00007C710000}"/>
    <cellStyle name="Note 2 2 2 10 2 5" xfId="31863" xr:uid="{00000000-0005-0000-0000-00007D710000}"/>
    <cellStyle name="Note 2 2 2 10 2 6" xfId="31864" xr:uid="{00000000-0005-0000-0000-00007E710000}"/>
    <cellStyle name="Note 2 2 2 10 3" xfId="31865" xr:uid="{00000000-0005-0000-0000-00007F710000}"/>
    <cellStyle name="Note 2 2 2 10 4" xfId="31866" xr:uid="{00000000-0005-0000-0000-000080710000}"/>
    <cellStyle name="Note 2 2 2 10 5" xfId="31867" xr:uid="{00000000-0005-0000-0000-000081710000}"/>
    <cellStyle name="Note 2 2 2 10 6" xfId="31868" xr:uid="{00000000-0005-0000-0000-000082710000}"/>
    <cellStyle name="Note 2 2 2 10 7" xfId="31869" xr:uid="{00000000-0005-0000-0000-000083710000}"/>
    <cellStyle name="Note 2 2 2 11" xfId="2073" xr:uid="{00000000-0005-0000-0000-000084710000}"/>
    <cellStyle name="Note 2 2 2 11 2" xfId="10834" xr:uid="{00000000-0005-0000-0000-000085710000}"/>
    <cellStyle name="Note 2 2 2 11 2 2" xfId="31870" xr:uid="{00000000-0005-0000-0000-000086710000}"/>
    <cellStyle name="Note 2 2 2 11 2 3" xfId="31871" xr:uid="{00000000-0005-0000-0000-000087710000}"/>
    <cellStyle name="Note 2 2 2 11 2 4" xfId="31872" xr:uid="{00000000-0005-0000-0000-000088710000}"/>
    <cellStyle name="Note 2 2 2 11 2 5" xfId="31873" xr:uid="{00000000-0005-0000-0000-000089710000}"/>
    <cellStyle name="Note 2 2 2 11 2 6" xfId="31874" xr:uid="{00000000-0005-0000-0000-00008A710000}"/>
    <cellStyle name="Note 2 2 2 11 3" xfId="31875" xr:uid="{00000000-0005-0000-0000-00008B710000}"/>
    <cellStyle name="Note 2 2 2 11 4" xfId="31876" xr:uid="{00000000-0005-0000-0000-00008C710000}"/>
    <cellStyle name="Note 2 2 2 11 5" xfId="31877" xr:uid="{00000000-0005-0000-0000-00008D710000}"/>
    <cellStyle name="Note 2 2 2 11 6" xfId="31878" xr:uid="{00000000-0005-0000-0000-00008E710000}"/>
    <cellStyle name="Note 2 2 2 11 7" xfId="31879" xr:uid="{00000000-0005-0000-0000-00008F710000}"/>
    <cellStyle name="Note 2 2 2 12" xfId="2074" xr:uid="{00000000-0005-0000-0000-000090710000}"/>
    <cellStyle name="Note 2 2 2 12 2" xfId="10923" xr:uid="{00000000-0005-0000-0000-000091710000}"/>
    <cellStyle name="Note 2 2 2 12 2 2" xfId="31880" xr:uid="{00000000-0005-0000-0000-000092710000}"/>
    <cellStyle name="Note 2 2 2 12 2 3" xfId="31881" xr:uid="{00000000-0005-0000-0000-000093710000}"/>
    <cellStyle name="Note 2 2 2 12 2 4" xfId="31882" xr:uid="{00000000-0005-0000-0000-000094710000}"/>
    <cellStyle name="Note 2 2 2 12 2 5" xfId="31883" xr:uid="{00000000-0005-0000-0000-000095710000}"/>
    <cellStyle name="Note 2 2 2 12 2 6" xfId="31884" xr:uid="{00000000-0005-0000-0000-000096710000}"/>
    <cellStyle name="Note 2 2 2 12 3" xfId="31885" xr:uid="{00000000-0005-0000-0000-000097710000}"/>
    <cellStyle name="Note 2 2 2 12 4" xfId="31886" xr:uid="{00000000-0005-0000-0000-000098710000}"/>
    <cellStyle name="Note 2 2 2 12 5" xfId="31887" xr:uid="{00000000-0005-0000-0000-000099710000}"/>
    <cellStyle name="Note 2 2 2 12 6" xfId="31888" xr:uid="{00000000-0005-0000-0000-00009A710000}"/>
    <cellStyle name="Note 2 2 2 12 7" xfId="31889" xr:uid="{00000000-0005-0000-0000-00009B710000}"/>
    <cellStyle name="Note 2 2 2 13" xfId="2075" xr:uid="{00000000-0005-0000-0000-00009C710000}"/>
    <cellStyle name="Note 2 2 2 13 2" xfId="11013" xr:uid="{00000000-0005-0000-0000-00009D710000}"/>
    <cellStyle name="Note 2 2 2 13 2 2" xfId="31890" xr:uid="{00000000-0005-0000-0000-00009E710000}"/>
    <cellStyle name="Note 2 2 2 13 2 3" xfId="31891" xr:uid="{00000000-0005-0000-0000-00009F710000}"/>
    <cellStyle name="Note 2 2 2 13 2 4" xfId="31892" xr:uid="{00000000-0005-0000-0000-0000A0710000}"/>
    <cellStyle name="Note 2 2 2 13 2 5" xfId="31893" xr:uid="{00000000-0005-0000-0000-0000A1710000}"/>
    <cellStyle name="Note 2 2 2 13 2 6" xfId="31894" xr:uid="{00000000-0005-0000-0000-0000A2710000}"/>
    <cellStyle name="Note 2 2 2 13 3" xfId="31895" xr:uid="{00000000-0005-0000-0000-0000A3710000}"/>
    <cellStyle name="Note 2 2 2 13 4" xfId="31896" xr:uid="{00000000-0005-0000-0000-0000A4710000}"/>
    <cellStyle name="Note 2 2 2 13 5" xfId="31897" xr:uid="{00000000-0005-0000-0000-0000A5710000}"/>
    <cellStyle name="Note 2 2 2 13 6" xfId="31898" xr:uid="{00000000-0005-0000-0000-0000A6710000}"/>
    <cellStyle name="Note 2 2 2 13 7" xfId="31899" xr:uid="{00000000-0005-0000-0000-0000A7710000}"/>
    <cellStyle name="Note 2 2 2 14" xfId="2076" xr:uid="{00000000-0005-0000-0000-0000A8710000}"/>
    <cellStyle name="Note 2 2 2 14 2" xfId="11103" xr:uid="{00000000-0005-0000-0000-0000A9710000}"/>
    <cellStyle name="Note 2 2 2 14 2 2" xfId="31900" xr:uid="{00000000-0005-0000-0000-0000AA710000}"/>
    <cellStyle name="Note 2 2 2 14 2 3" xfId="31901" xr:uid="{00000000-0005-0000-0000-0000AB710000}"/>
    <cellStyle name="Note 2 2 2 14 2 4" xfId="31902" xr:uid="{00000000-0005-0000-0000-0000AC710000}"/>
    <cellStyle name="Note 2 2 2 14 2 5" xfId="31903" xr:uid="{00000000-0005-0000-0000-0000AD710000}"/>
    <cellStyle name="Note 2 2 2 14 2 6" xfId="31904" xr:uid="{00000000-0005-0000-0000-0000AE710000}"/>
    <cellStyle name="Note 2 2 2 14 3" xfId="31905" xr:uid="{00000000-0005-0000-0000-0000AF710000}"/>
    <cellStyle name="Note 2 2 2 14 4" xfId="31906" xr:uid="{00000000-0005-0000-0000-0000B0710000}"/>
    <cellStyle name="Note 2 2 2 14 5" xfId="31907" xr:uid="{00000000-0005-0000-0000-0000B1710000}"/>
    <cellStyle name="Note 2 2 2 14 6" xfId="31908" xr:uid="{00000000-0005-0000-0000-0000B2710000}"/>
    <cellStyle name="Note 2 2 2 14 7" xfId="31909" xr:uid="{00000000-0005-0000-0000-0000B3710000}"/>
    <cellStyle name="Note 2 2 2 15" xfId="2077" xr:uid="{00000000-0005-0000-0000-0000B4710000}"/>
    <cellStyle name="Note 2 2 2 15 2" xfId="11186" xr:uid="{00000000-0005-0000-0000-0000B5710000}"/>
    <cellStyle name="Note 2 2 2 15 2 2" xfId="31910" xr:uid="{00000000-0005-0000-0000-0000B6710000}"/>
    <cellStyle name="Note 2 2 2 15 2 3" xfId="31911" xr:uid="{00000000-0005-0000-0000-0000B7710000}"/>
    <cellStyle name="Note 2 2 2 15 2 4" xfId="31912" xr:uid="{00000000-0005-0000-0000-0000B8710000}"/>
    <cellStyle name="Note 2 2 2 15 2 5" xfId="31913" xr:uid="{00000000-0005-0000-0000-0000B9710000}"/>
    <cellStyle name="Note 2 2 2 15 2 6" xfId="31914" xr:uid="{00000000-0005-0000-0000-0000BA710000}"/>
    <cellStyle name="Note 2 2 2 15 3" xfId="31915" xr:uid="{00000000-0005-0000-0000-0000BB710000}"/>
    <cellStyle name="Note 2 2 2 15 4" xfId="31916" xr:uid="{00000000-0005-0000-0000-0000BC710000}"/>
    <cellStyle name="Note 2 2 2 15 5" xfId="31917" xr:uid="{00000000-0005-0000-0000-0000BD710000}"/>
    <cellStyle name="Note 2 2 2 15 6" xfId="31918" xr:uid="{00000000-0005-0000-0000-0000BE710000}"/>
    <cellStyle name="Note 2 2 2 15 7" xfId="31919" xr:uid="{00000000-0005-0000-0000-0000BF710000}"/>
    <cellStyle name="Note 2 2 2 16" xfId="2078" xr:uid="{00000000-0005-0000-0000-0000C0710000}"/>
    <cellStyle name="Note 2 2 2 16 2" xfId="11276" xr:uid="{00000000-0005-0000-0000-0000C1710000}"/>
    <cellStyle name="Note 2 2 2 16 2 2" xfId="31920" xr:uid="{00000000-0005-0000-0000-0000C2710000}"/>
    <cellStyle name="Note 2 2 2 16 2 3" xfId="31921" xr:uid="{00000000-0005-0000-0000-0000C3710000}"/>
    <cellStyle name="Note 2 2 2 16 2 4" xfId="31922" xr:uid="{00000000-0005-0000-0000-0000C4710000}"/>
    <cellStyle name="Note 2 2 2 16 2 5" xfId="31923" xr:uid="{00000000-0005-0000-0000-0000C5710000}"/>
    <cellStyle name="Note 2 2 2 16 2 6" xfId="31924" xr:uid="{00000000-0005-0000-0000-0000C6710000}"/>
    <cellStyle name="Note 2 2 2 16 3" xfId="31925" xr:uid="{00000000-0005-0000-0000-0000C7710000}"/>
    <cellStyle name="Note 2 2 2 16 4" xfId="31926" xr:uid="{00000000-0005-0000-0000-0000C8710000}"/>
    <cellStyle name="Note 2 2 2 16 5" xfId="31927" xr:uid="{00000000-0005-0000-0000-0000C9710000}"/>
    <cellStyle name="Note 2 2 2 16 6" xfId="31928" xr:uid="{00000000-0005-0000-0000-0000CA710000}"/>
    <cellStyle name="Note 2 2 2 16 7" xfId="31929" xr:uid="{00000000-0005-0000-0000-0000CB710000}"/>
    <cellStyle name="Note 2 2 2 17" xfId="2079" xr:uid="{00000000-0005-0000-0000-0000CC710000}"/>
    <cellStyle name="Note 2 2 2 17 2" xfId="11362" xr:uid="{00000000-0005-0000-0000-0000CD710000}"/>
    <cellStyle name="Note 2 2 2 17 2 2" xfId="31930" xr:uid="{00000000-0005-0000-0000-0000CE710000}"/>
    <cellStyle name="Note 2 2 2 17 2 3" xfId="31931" xr:uid="{00000000-0005-0000-0000-0000CF710000}"/>
    <cellStyle name="Note 2 2 2 17 2 4" xfId="31932" xr:uid="{00000000-0005-0000-0000-0000D0710000}"/>
    <cellStyle name="Note 2 2 2 17 2 5" xfId="31933" xr:uid="{00000000-0005-0000-0000-0000D1710000}"/>
    <cellStyle name="Note 2 2 2 17 2 6" xfId="31934" xr:uid="{00000000-0005-0000-0000-0000D2710000}"/>
    <cellStyle name="Note 2 2 2 17 3" xfId="31935" xr:uid="{00000000-0005-0000-0000-0000D3710000}"/>
    <cellStyle name="Note 2 2 2 17 4" xfId="31936" xr:uid="{00000000-0005-0000-0000-0000D4710000}"/>
    <cellStyle name="Note 2 2 2 17 5" xfId="31937" xr:uid="{00000000-0005-0000-0000-0000D5710000}"/>
    <cellStyle name="Note 2 2 2 17 6" xfId="31938" xr:uid="{00000000-0005-0000-0000-0000D6710000}"/>
    <cellStyle name="Note 2 2 2 17 7" xfId="31939" xr:uid="{00000000-0005-0000-0000-0000D7710000}"/>
    <cellStyle name="Note 2 2 2 18" xfId="2080" xr:uid="{00000000-0005-0000-0000-0000D8710000}"/>
    <cellStyle name="Note 2 2 2 18 2" xfId="11449" xr:uid="{00000000-0005-0000-0000-0000D9710000}"/>
    <cellStyle name="Note 2 2 2 18 2 2" xfId="31940" xr:uid="{00000000-0005-0000-0000-0000DA710000}"/>
    <cellStyle name="Note 2 2 2 18 2 3" xfId="31941" xr:uid="{00000000-0005-0000-0000-0000DB710000}"/>
    <cellStyle name="Note 2 2 2 18 2 4" xfId="31942" xr:uid="{00000000-0005-0000-0000-0000DC710000}"/>
    <cellStyle name="Note 2 2 2 18 2 5" xfId="31943" xr:uid="{00000000-0005-0000-0000-0000DD710000}"/>
    <cellStyle name="Note 2 2 2 18 2 6" xfId="31944" xr:uid="{00000000-0005-0000-0000-0000DE710000}"/>
    <cellStyle name="Note 2 2 2 18 3" xfId="31945" xr:uid="{00000000-0005-0000-0000-0000DF710000}"/>
    <cellStyle name="Note 2 2 2 18 4" xfId="31946" xr:uid="{00000000-0005-0000-0000-0000E0710000}"/>
    <cellStyle name="Note 2 2 2 18 5" xfId="31947" xr:uid="{00000000-0005-0000-0000-0000E1710000}"/>
    <cellStyle name="Note 2 2 2 18 6" xfId="31948" xr:uid="{00000000-0005-0000-0000-0000E2710000}"/>
    <cellStyle name="Note 2 2 2 18 7" xfId="31949" xr:uid="{00000000-0005-0000-0000-0000E3710000}"/>
    <cellStyle name="Note 2 2 2 19" xfId="2081" xr:uid="{00000000-0005-0000-0000-0000E4710000}"/>
    <cellStyle name="Note 2 2 2 19 2" xfId="11536" xr:uid="{00000000-0005-0000-0000-0000E5710000}"/>
    <cellStyle name="Note 2 2 2 19 2 2" xfId="31950" xr:uid="{00000000-0005-0000-0000-0000E6710000}"/>
    <cellStyle name="Note 2 2 2 19 2 3" xfId="31951" xr:uid="{00000000-0005-0000-0000-0000E7710000}"/>
    <cellStyle name="Note 2 2 2 19 2 4" xfId="31952" xr:uid="{00000000-0005-0000-0000-0000E8710000}"/>
    <cellStyle name="Note 2 2 2 19 2 5" xfId="31953" xr:uid="{00000000-0005-0000-0000-0000E9710000}"/>
    <cellStyle name="Note 2 2 2 19 2 6" xfId="31954" xr:uid="{00000000-0005-0000-0000-0000EA710000}"/>
    <cellStyle name="Note 2 2 2 19 3" xfId="31955" xr:uid="{00000000-0005-0000-0000-0000EB710000}"/>
    <cellStyle name="Note 2 2 2 19 4" xfId="31956" xr:uid="{00000000-0005-0000-0000-0000EC710000}"/>
    <cellStyle name="Note 2 2 2 19 5" xfId="31957" xr:uid="{00000000-0005-0000-0000-0000ED710000}"/>
    <cellStyle name="Note 2 2 2 19 6" xfId="31958" xr:uid="{00000000-0005-0000-0000-0000EE710000}"/>
    <cellStyle name="Note 2 2 2 19 7" xfId="31959" xr:uid="{00000000-0005-0000-0000-0000EF710000}"/>
    <cellStyle name="Note 2 2 2 2" xfId="2082" xr:uid="{00000000-0005-0000-0000-0000F0710000}"/>
    <cellStyle name="Note 2 2 2 2 2" xfId="10043" xr:uid="{00000000-0005-0000-0000-0000F1710000}"/>
    <cellStyle name="Note 2 2 2 2 2 2" xfId="31960" xr:uid="{00000000-0005-0000-0000-0000F2710000}"/>
    <cellStyle name="Note 2 2 2 2 2 3" xfId="31961" xr:uid="{00000000-0005-0000-0000-0000F3710000}"/>
    <cellStyle name="Note 2 2 2 2 2 4" xfId="31962" xr:uid="{00000000-0005-0000-0000-0000F4710000}"/>
    <cellStyle name="Note 2 2 2 2 2 5" xfId="31963" xr:uid="{00000000-0005-0000-0000-0000F5710000}"/>
    <cellStyle name="Note 2 2 2 2 2 6" xfId="31964" xr:uid="{00000000-0005-0000-0000-0000F6710000}"/>
    <cellStyle name="Note 2 2 2 2 3" xfId="31965" xr:uid="{00000000-0005-0000-0000-0000F7710000}"/>
    <cellStyle name="Note 2 2 2 2 4" xfId="31966" xr:uid="{00000000-0005-0000-0000-0000F8710000}"/>
    <cellStyle name="Note 2 2 2 2 5" xfId="31967" xr:uid="{00000000-0005-0000-0000-0000F9710000}"/>
    <cellStyle name="Note 2 2 2 2 6" xfId="31968" xr:uid="{00000000-0005-0000-0000-0000FA710000}"/>
    <cellStyle name="Note 2 2 2 2 7" xfId="31969" xr:uid="{00000000-0005-0000-0000-0000FB710000}"/>
    <cellStyle name="Note 2 2 2 20" xfId="2083" xr:uid="{00000000-0005-0000-0000-0000FC710000}"/>
    <cellStyle name="Note 2 2 2 20 2" xfId="11624" xr:uid="{00000000-0005-0000-0000-0000FD710000}"/>
    <cellStyle name="Note 2 2 2 20 2 2" xfId="31970" xr:uid="{00000000-0005-0000-0000-0000FE710000}"/>
    <cellStyle name="Note 2 2 2 20 2 3" xfId="31971" xr:uid="{00000000-0005-0000-0000-0000FF710000}"/>
    <cellStyle name="Note 2 2 2 20 2 4" xfId="31972" xr:uid="{00000000-0005-0000-0000-000000720000}"/>
    <cellStyle name="Note 2 2 2 20 2 5" xfId="31973" xr:uid="{00000000-0005-0000-0000-000001720000}"/>
    <cellStyle name="Note 2 2 2 20 2 6" xfId="31974" xr:uid="{00000000-0005-0000-0000-000002720000}"/>
    <cellStyle name="Note 2 2 2 20 3" xfId="31975" xr:uid="{00000000-0005-0000-0000-000003720000}"/>
    <cellStyle name="Note 2 2 2 20 4" xfId="31976" xr:uid="{00000000-0005-0000-0000-000004720000}"/>
    <cellStyle name="Note 2 2 2 20 5" xfId="31977" xr:uid="{00000000-0005-0000-0000-000005720000}"/>
    <cellStyle name="Note 2 2 2 20 6" xfId="31978" xr:uid="{00000000-0005-0000-0000-000006720000}"/>
    <cellStyle name="Note 2 2 2 20 7" xfId="31979" xr:uid="{00000000-0005-0000-0000-000007720000}"/>
    <cellStyle name="Note 2 2 2 21" xfId="2084" xr:uid="{00000000-0005-0000-0000-000008720000}"/>
    <cellStyle name="Note 2 2 2 21 2" xfId="11708" xr:uid="{00000000-0005-0000-0000-000009720000}"/>
    <cellStyle name="Note 2 2 2 21 2 2" xfId="31980" xr:uid="{00000000-0005-0000-0000-00000A720000}"/>
    <cellStyle name="Note 2 2 2 21 2 3" xfId="31981" xr:uid="{00000000-0005-0000-0000-00000B720000}"/>
    <cellStyle name="Note 2 2 2 21 2 4" xfId="31982" xr:uid="{00000000-0005-0000-0000-00000C720000}"/>
    <cellStyle name="Note 2 2 2 21 2 5" xfId="31983" xr:uid="{00000000-0005-0000-0000-00000D720000}"/>
    <cellStyle name="Note 2 2 2 21 2 6" xfId="31984" xr:uid="{00000000-0005-0000-0000-00000E720000}"/>
    <cellStyle name="Note 2 2 2 21 3" xfId="31985" xr:uid="{00000000-0005-0000-0000-00000F720000}"/>
    <cellStyle name="Note 2 2 2 21 4" xfId="31986" xr:uid="{00000000-0005-0000-0000-000010720000}"/>
    <cellStyle name="Note 2 2 2 21 5" xfId="31987" xr:uid="{00000000-0005-0000-0000-000011720000}"/>
    <cellStyle name="Note 2 2 2 21 6" xfId="31988" xr:uid="{00000000-0005-0000-0000-000012720000}"/>
    <cellStyle name="Note 2 2 2 21 7" xfId="31989" xr:uid="{00000000-0005-0000-0000-000013720000}"/>
    <cellStyle name="Note 2 2 2 22" xfId="2085" xr:uid="{00000000-0005-0000-0000-000014720000}"/>
    <cellStyle name="Note 2 2 2 22 2" xfId="11791" xr:uid="{00000000-0005-0000-0000-000015720000}"/>
    <cellStyle name="Note 2 2 2 22 2 2" xfId="31990" xr:uid="{00000000-0005-0000-0000-000016720000}"/>
    <cellStyle name="Note 2 2 2 22 2 3" xfId="31991" xr:uid="{00000000-0005-0000-0000-000017720000}"/>
    <cellStyle name="Note 2 2 2 22 2 4" xfId="31992" xr:uid="{00000000-0005-0000-0000-000018720000}"/>
    <cellStyle name="Note 2 2 2 22 2 5" xfId="31993" xr:uid="{00000000-0005-0000-0000-000019720000}"/>
    <cellStyle name="Note 2 2 2 22 2 6" xfId="31994" xr:uid="{00000000-0005-0000-0000-00001A720000}"/>
    <cellStyle name="Note 2 2 2 22 3" xfId="31995" xr:uid="{00000000-0005-0000-0000-00001B720000}"/>
    <cellStyle name="Note 2 2 2 22 4" xfId="31996" xr:uid="{00000000-0005-0000-0000-00001C720000}"/>
    <cellStyle name="Note 2 2 2 22 5" xfId="31997" xr:uid="{00000000-0005-0000-0000-00001D720000}"/>
    <cellStyle name="Note 2 2 2 22 6" xfId="31998" xr:uid="{00000000-0005-0000-0000-00001E720000}"/>
    <cellStyle name="Note 2 2 2 22 7" xfId="31999" xr:uid="{00000000-0005-0000-0000-00001F720000}"/>
    <cellStyle name="Note 2 2 2 23" xfId="2086" xr:uid="{00000000-0005-0000-0000-000020720000}"/>
    <cellStyle name="Note 2 2 2 23 2" xfId="11874" xr:uid="{00000000-0005-0000-0000-000021720000}"/>
    <cellStyle name="Note 2 2 2 23 2 2" xfId="32000" xr:uid="{00000000-0005-0000-0000-000022720000}"/>
    <cellStyle name="Note 2 2 2 23 2 3" xfId="32001" xr:uid="{00000000-0005-0000-0000-000023720000}"/>
    <cellStyle name="Note 2 2 2 23 2 4" xfId="32002" xr:uid="{00000000-0005-0000-0000-000024720000}"/>
    <cellStyle name="Note 2 2 2 23 2 5" xfId="32003" xr:uid="{00000000-0005-0000-0000-000025720000}"/>
    <cellStyle name="Note 2 2 2 23 2 6" xfId="32004" xr:uid="{00000000-0005-0000-0000-000026720000}"/>
    <cellStyle name="Note 2 2 2 23 3" xfId="32005" xr:uid="{00000000-0005-0000-0000-000027720000}"/>
    <cellStyle name="Note 2 2 2 23 4" xfId="32006" xr:uid="{00000000-0005-0000-0000-000028720000}"/>
    <cellStyle name="Note 2 2 2 23 5" xfId="32007" xr:uid="{00000000-0005-0000-0000-000029720000}"/>
    <cellStyle name="Note 2 2 2 23 6" xfId="32008" xr:uid="{00000000-0005-0000-0000-00002A720000}"/>
    <cellStyle name="Note 2 2 2 23 7" xfId="32009" xr:uid="{00000000-0005-0000-0000-00002B720000}"/>
    <cellStyle name="Note 2 2 2 24" xfId="2087" xr:uid="{00000000-0005-0000-0000-00002C720000}"/>
    <cellStyle name="Note 2 2 2 24 2" xfId="11958" xr:uid="{00000000-0005-0000-0000-00002D720000}"/>
    <cellStyle name="Note 2 2 2 24 2 2" xfId="32010" xr:uid="{00000000-0005-0000-0000-00002E720000}"/>
    <cellStyle name="Note 2 2 2 24 2 3" xfId="32011" xr:uid="{00000000-0005-0000-0000-00002F720000}"/>
    <cellStyle name="Note 2 2 2 24 2 4" xfId="32012" xr:uid="{00000000-0005-0000-0000-000030720000}"/>
    <cellStyle name="Note 2 2 2 24 2 5" xfId="32013" xr:uid="{00000000-0005-0000-0000-000031720000}"/>
    <cellStyle name="Note 2 2 2 24 2 6" xfId="32014" xr:uid="{00000000-0005-0000-0000-000032720000}"/>
    <cellStyle name="Note 2 2 2 24 3" xfId="32015" xr:uid="{00000000-0005-0000-0000-000033720000}"/>
    <cellStyle name="Note 2 2 2 24 4" xfId="32016" xr:uid="{00000000-0005-0000-0000-000034720000}"/>
    <cellStyle name="Note 2 2 2 24 5" xfId="32017" xr:uid="{00000000-0005-0000-0000-000035720000}"/>
    <cellStyle name="Note 2 2 2 24 6" xfId="32018" xr:uid="{00000000-0005-0000-0000-000036720000}"/>
    <cellStyle name="Note 2 2 2 24 7" xfId="32019" xr:uid="{00000000-0005-0000-0000-000037720000}"/>
    <cellStyle name="Note 2 2 2 25" xfId="2088" xr:uid="{00000000-0005-0000-0000-000038720000}"/>
    <cellStyle name="Note 2 2 2 25 2" xfId="12041" xr:uid="{00000000-0005-0000-0000-000039720000}"/>
    <cellStyle name="Note 2 2 2 25 2 2" xfId="32020" xr:uid="{00000000-0005-0000-0000-00003A720000}"/>
    <cellStyle name="Note 2 2 2 25 2 3" xfId="32021" xr:uid="{00000000-0005-0000-0000-00003B720000}"/>
    <cellStyle name="Note 2 2 2 25 2 4" xfId="32022" xr:uid="{00000000-0005-0000-0000-00003C720000}"/>
    <cellStyle name="Note 2 2 2 25 2 5" xfId="32023" xr:uid="{00000000-0005-0000-0000-00003D720000}"/>
    <cellStyle name="Note 2 2 2 25 2 6" xfId="32024" xr:uid="{00000000-0005-0000-0000-00003E720000}"/>
    <cellStyle name="Note 2 2 2 25 3" xfId="32025" xr:uid="{00000000-0005-0000-0000-00003F720000}"/>
    <cellStyle name="Note 2 2 2 25 4" xfId="32026" xr:uid="{00000000-0005-0000-0000-000040720000}"/>
    <cellStyle name="Note 2 2 2 25 5" xfId="32027" xr:uid="{00000000-0005-0000-0000-000041720000}"/>
    <cellStyle name="Note 2 2 2 25 6" xfId="32028" xr:uid="{00000000-0005-0000-0000-000042720000}"/>
    <cellStyle name="Note 2 2 2 25 7" xfId="32029" xr:uid="{00000000-0005-0000-0000-000043720000}"/>
    <cellStyle name="Note 2 2 2 26" xfId="2089" xr:uid="{00000000-0005-0000-0000-000044720000}"/>
    <cellStyle name="Note 2 2 2 26 2" xfId="12124" xr:uid="{00000000-0005-0000-0000-000045720000}"/>
    <cellStyle name="Note 2 2 2 26 2 2" xfId="32030" xr:uid="{00000000-0005-0000-0000-000046720000}"/>
    <cellStyle name="Note 2 2 2 26 2 3" xfId="32031" xr:uid="{00000000-0005-0000-0000-000047720000}"/>
    <cellStyle name="Note 2 2 2 26 2 4" xfId="32032" xr:uid="{00000000-0005-0000-0000-000048720000}"/>
    <cellStyle name="Note 2 2 2 26 2 5" xfId="32033" xr:uid="{00000000-0005-0000-0000-000049720000}"/>
    <cellStyle name="Note 2 2 2 26 2 6" xfId="32034" xr:uid="{00000000-0005-0000-0000-00004A720000}"/>
    <cellStyle name="Note 2 2 2 26 3" xfId="32035" xr:uid="{00000000-0005-0000-0000-00004B720000}"/>
    <cellStyle name="Note 2 2 2 26 4" xfId="32036" xr:uid="{00000000-0005-0000-0000-00004C720000}"/>
    <cellStyle name="Note 2 2 2 26 5" xfId="32037" xr:uid="{00000000-0005-0000-0000-00004D720000}"/>
    <cellStyle name="Note 2 2 2 26 6" xfId="32038" xr:uid="{00000000-0005-0000-0000-00004E720000}"/>
    <cellStyle name="Note 2 2 2 26 7" xfId="32039" xr:uid="{00000000-0005-0000-0000-00004F720000}"/>
    <cellStyle name="Note 2 2 2 27" xfId="2090" xr:uid="{00000000-0005-0000-0000-000050720000}"/>
    <cellStyle name="Note 2 2 2 27 2" xfId="12206" xr:uid="{00000000-0005-0000-0000-000051720000}"/>
    <cellStyle name="Note 2 2 2 27 2 2" xfId="32040" xr:uid="{00000000-0005-0000-0000-000052720000}"/>
    <cellStyle name="Note 2 2 2 27 2 3" xfId="32041" xr:uid="{00000000-0005-0000-0000-000053720000}"/>
    <cellStyle name="Note 2 2 2 27 2 4" xfId="32042" xr:uid="{00000000-0005-0000-0000-000054720000}"/>
    <cellStyle name="Note 2 2 2 27 2 5" xfId="32043" xr:uid="{00000000-0005-0000-0000-000055720000}"/>
    <cellStyle name="Note 2 2 2 27 2 6" xfId="32044" xr:uid="{00000000-0005-0000-0000-000056720000}"/>
    <cellStyle name="Note 2 2 2 27 3" xfId="32045" xr:uid="{00000000-0005-0000-0000-000057720000}"/>
    <cellStyle name="Note 2 2 2 27 4" xfId="32046" xr:uid="{00000000-0005-0000-0000-000058720000}"/>
    <cellStyle name="Note 2 2 2 27 5" xfId="32047" xr:uid="{00000000-0005-0000-0000-000059720000}"/>
    <cellStyle name="Note 2 2 2 27 6" xfId="32048" xr:uid="{00000000-0005-0000-0000-00005A720000}"/>
    <cellStyle name="Note 2 2 2 27 7" xfId="32049" xr:uid="{00000000-0005-0000-0000-00005B720000}"/>
    <cellStyle name="Note 2 2 2 28" xfId="2091" xr:uid="{00000000-0005-0000-0000-00005C720000}"/>
    <cellStyle name="Note 2 2 2 28 2" xfId="12286" xr:uid="{00000000-0005-0000-0000-00005D720000}"/>
    <cellStyle name="Note 2 2 2 28 2 2" xfId="32050" xr:uid="{00000000-0005-0000-0000-00005E720000}"/>
    <cellStyle name="Note 2 2 2 28 2 3" xfId="32051" xr:uid="{00000000-0005-0000-0000-00005F720000}"/>
    <cellStyle name="Note 2 2 2 28 2 4" xfId="32052" xr:uid="{00000000-0005-0000-0000-000060720000}"/>
    <cellStyle name="Note 2 2 2 28 2 5" xfId="32053" xr:uid="{00000000-0005-0000-0000-000061720000}"/>
    <cellStyle name="Note 2 2 2 28 2 6" xfId="32054" xr:uid="{00000000-0005-0000-0000-000062720000}"/>
    <cellStyle name="Note 2 2 2 28 3" xfId="32055" xr:uid="{00000000-0005-0000-0000-000063720000}"/>
    <cellStyle name="Note 2 2 2 28 4" xfId="32056" xr:uid="{00000000-0005-0000-0000-000064720000}"/>
    <cellStyle name="Note 2 2 2 28 5" xfId="32057" xr:uid="{00000000-0005-0000-0000-000065720000}"/>
    <cellStyle name="Note 2 2 2 28 6" xfId="32058" xr:uid="{00000000-0005-0000-0000-000066720000}"/>
    <cellStyle name="Note 2 2 2 28 7" xfId="32059" xr:uid="{00000000-0005-0000-0000-000067720000}"/>
    <cellStyle name="Note 2 2 2 29" xfId="2092" xr:uid="{00000000-0005-0000-0000-000068720000}"/>
    <cellStyle name="Note 2 2 2 29 2" xfId="12364" xr:uid="{00000000-0005-0000-0000-000069720000}"/>
    <cellStyle name="Note 2 2 2 29 2 2" xfId="32060" xr:uid="{00000000-0005-0000-0000-00006A720000}"/>
    <cellStyle name="Note 2 2 2 29 2 3" xfId="32061" xr:uid="{00000000-0005-0000-0000-00006B720000}"/>
    <cellStyle name="Note 2 2 2 29 2 4" xfId="32062" xr:uid="{00000000-0005-0000-0000-00006C720000}"/>
    <cellStyle name="Note 2 2 2 29 2 5" xfId="32063" xr:uid="{00000000-0005-0000-0000-00006D720000}"/>
    <cellStyle name="Note 2 2 2 29 2 6" xfId="32064" xr:uid="{00000000-0005-0000-0000-00006E720000}"/>
    <cellStyle name="Note 2 2 2 29 3" xfId="32065" xr:uid="{00000000-0005-0000-0000-00006F720000}"/>
    <cellStyle name="Note 2 2 2 29 4" xfId="32066" xr:uid="{00000000-0005-0000-0000-000070720000}"/>
    <cellStyle name="Note 2 2 2 29 5" xfId="32067" xr:uid="{00000000-0005-0000-0000-000071720000}"/>
    <cellStyle name="Note 2 2 2 29 6" xfId="32068" xr:uid="{00000000-0005-0000-0000-000072720000}"/>
    <cellStyle name="Note 2 2 2 29 7" xfId="32069" xr:uid="{00000000-0005-0000-0000-000073720000}"/>
    <cellStyle name="Note 2 2 2 3" xfId="2093" xr:uid="{00000000-0005-0000-0000-000074720000}"/>
    <cellStyle name="Note 2 2 2 3 2" xfId="10134" xr:uid="{00000000-0005-0000-0000-000075720000}"/>
    <cellStyle name="Note 2 2 2 3 2 2" xfId="32070" xr:uid="{00000000-0005-0000-0000-000076720000}"/>
    <cellStyle name="Note 2 2 2 3 2 3" xfId="32071" xr:uid="{00000000-0005-0000-0000-000077720000}"/>
    <cellStyle name="Note 2 2 2 3 2 4" xfId="32072" xr:uid="{00000000-0005-0000-0000-000078720000}"/>
    <cellStyle name="Note 2 2 2 3 2 5" xfId="32073" xr:uid="{00000000-0005-0000-0000-000079720000}"/>
    <cellStyle name="Note 2 2 2 3 2 6" xfId="32074" xr:uid="{00000000-0005-0000-0000-00007A720000}"/>
    <cellStyle name="Note 2 2 2 3 3" xfId="32075" xr:uid="{00000000-0005-0000-0000-00007B720000}"/>
    <cellStyle name="Note 2 2 2 3 4" xfId="32076" xr:uid="{00000000-0005-0000-0000-00007C720000}"/>
    <cellStyle name="Note 2 2 2 3 5" xfId="32077" xr:uid="{00000000-0005-0000-0000-00007D720000}"/>
    <cellStyle name="Note 2 2 2 3 6" xfId="32078" xr:uid="{00000000-0005-0000-0000-00007E720000}"/>
    <cellStyle name="Note 2 2 2 3 7" xfId="32079" xr:uid="{00000000-0005-0000-0000-00007F720000}"/>
    <cellStyle name="Note 2 2 2 30" xfId="2094" xr:uid="{00000000-0005-0000-0000-000080720000}"/>
    <cellStyle name="Note 2 2 2 30 2" xfId="12443" xr:uid="{00000000-0005-0000-0000-000081720000}"/>
    <cellStyle name="Note 2 2 2 30 2 2" xfId="32080" xr:uid="{00000000-0005-0000-0000-000082720000}"/>
    <cellStyle name="Note 2 2 2 30 2 3" xfId="32081" xr:uid="{00000000-0005-0000-0000-000083720000}"/>
    <cellStyle name="Note 2 2 2 30 2 4" xfId="32082" xr:uid="{00000000-0005-0000-0000-000084720000}"/>
    <cellStyle name="Note 2 2 2 30 2 5" xfId="32083" xr:uid="{00000000-0005-0000-0000-000085720000}"/>
    <cellStyle name="Note 2 2 2 30 2 6" xfId="32084" xr:uid="{00000000-0005-0000-0000-000086720000}"/>
    <cellStyle name="Note 2 2 2 30 3" xfId="32085" xr:uid="{00000000-0005-0000-0000-000087720000}"/>
    <cellStyle name="Note 2 2 2 30 4" xfId="32086" xr:uid="{00000000-0005-0000-0000-000088720000}"/>
    <cellStyle name="Note 2 2 2 30 5" xfId="32087" xr:uid="{00000000-0005-0000-0000-000089720000}"/>
    <cellStyle name="Note 2 2 2 30 6" xfId="32088" xr:uid="{00000000-0005-0000-0000-00008A720000}"/>
    <cellStyle name="Note 2 2 2 30 7" xfId="32089" xr:uid="{00000000-0005-0000-0000-00008B720000}"/>
    <cellStyle name="Note 2 2 2 31" xfId="2095" xr:uid="{00000000-0005-0000-0000-00008C720000}"/>
    <cellStyle name="Note 2 2 2 31 2" xfId="12522" xr:uid="{00000000-0005-0000-0000-00008D720000}"/>
    <cellStyle name="Note 2 2 2 31 2 2" xfId="32090" xr:uid="{00000000-0005-0000-0000-00008E720000}"/>
    <cellStyle name="Note 2 2 2 31 2 3" xfId="32091" xr:uid="{00000000-0005-0000-0000-00008F720000}"/>
    <cellStyle name="Note 2 2 2 31 2 4" xfId="32092" xr:uid="{00000000-0005-0000-0000-000090720000}"/>
    <cellStyle name="Note 2 2 2 31 2 5" xfId="32093" xr:uid="{00000000-0005-0000-0000-000091720000}"/>
    <cellStyle name="Note 2 2 2 31 2 6" xfId="32094" xr:uid="{00000000-0005-0000-0000-000092720000}"/>
    <cellStyle name="Note 2 2 2 31 3" xfId="32095" xr:uid="{00000000-0005-0000-0000-000093720000}"/>
    <cellStyle name="Note 2 2 2 31 4" xfId="32096" xr:uid="{00000000-0005-0000-0000-000094720000}"/>
    <cellStyle name="Note 2 2 2 31 5" xfId="32097" xr:uid="{00000000-0005-0000-0000-000095720000}"/>
    <cellStyle name="Note 2 2 2 31 6" xfId="32098" xr:uid="{00000000-0005-0000-0000-000096720000}"/>
    <cellStyle name="Note 2 2 2 31 7" xfId="32099" xr:uid="{00000000-0005-0000-0000-000097720000}"/>
    <cellStyle name="Note 2 2 2 32" xfId="2096" xr:uid="{00000000-0005-0000-0000-000098720000}"/>
    <cellStyle name="Note 2 2 2 32 2" xfId="12601" xr:uid="{00000000-0005-0000-0000-000099720000}"/>
    <cellStyle name="Note 2 2 2 32 2 2" xfId="32100" xr:uid="{00000000-0005-0000-0000-00009A720000}"/>
    <cellStyle name="Note 2 2 2 32 2 3" xfId="32101" xr:uid="{00000000-0005-0000-0000-00009B720000}"/>
    <cellStyle name="Note 2 2 2 32 2 4" xfId="32102" xr:uid="{00000000-0005-0000-0000-00009C720000}"/>
    <cellStyle name="Note 2 2 2 32 2 5" xfId="32103" xr:uid="{00000000-0005-0000-0000-00009D720000}"/>
    <cellStyle name="Note 2 2 2 32 2 6" xfId="32104" xr:uid="{00000000-0005-0000-0000-00009E720000}"/>
    <cellStyle name="Note 2 2 2 32 3" xfId="32105" xr:uid="{00000000-0005-0000-0000-00009F720000}"/>
    <cellStyle name="Note 2 2 2 32 4" xfId="32106" xr:uid="{00000000-0005-0000-0000-0000A0720000}"/>
    <cellStyle name="Note 2 2 2 32 5" xfId="32107" xr:uid="{00000000-0005-0000-0000-0000A1720000}"/>
    <cellStyle name="Note 2 2 2 32 6" xfId="32108" xr:uid="{00000000-0005-0000-0000-0000A2720000}"/>
    <cellStyle name="Note 2 2 2 32 7" xfId="32109" xr:uid="{00000000-0005-0000-0000-0000A3720000}"/>
    <cellStyle name="Note 2 2 2 33" xfId="2097" xr:uid="{00000000-0005-0000-0000-0000A4720000}"/>
    <cellStyle name="Note 2 2 2 33 2" xfId="12680" xr:uid="{00000000-0005-0000-0000-0000A5720000}"/>
    <cellStyle name="Note 2 2 2 33 2 2" xfId="32110" xr:uid="{00000000-0005-0000-0000-0000A6720000}"/>
    <cellStyle name="Note 2 2 2 33 2 3" xfId="32111" xr:uid="{00000000-0005-0000-0000-0000A7720000}"/>
    <cellStyle name="Note 2 2 2 33 2 4" xfId="32112" xr:uid="{00000000-0005-0000-0000-0000A8720000}"/>
    <cellStyle name="Note 2 2 2 33 2 5" xfId="32113" xr:uid="{00000000-0005-0000-0000-0000A9720000}"/>
    <cellStyle name="Note 2 2 2 33 2 6" xfId="32114" xr:uid="{00000000-0005-0000-0000-0000AA720000}"/>
    <cellStyle name="Note 2 2 2 33 3" xfId="32115" xr:uid="{00000000-0005-0000-0000-0000AB720000}"/>
    <cellStyle name="Note 2 2 2 33 4" xfId="32116" xr:uid="{00000000-0005-0000-0000-0000AC720000}"/>
    <cellStyle name="Note 2 2 2 33 5" xfId="32117" xr:uid="{00000000-0005-0000-0000-0000AD720000}"/>
    <cellStyle name="Note 2 2 2 33 6" xfId="32118" xr:uid="{00000000-0005-0000-0000-0000AE720000}"/>
    <cellStyle name="Note 2 2 2 33 7" xfId="32119" xr:uid="{00000000-0005-0000-0000-0000AF720000}"/>
    <cellStyle name="Note 2 2 2 34" xfId="2098" xr:uid="{00000000-0005-0000-0000-0000B0720000}"/>
    <cellStyle name="Note 2 2 2 34 2" xfId="12764" xr:uid="{00000000-0005-0000-0000-0000B1720000}"/>
    <cellStyle name="Note 2 2 2 34 2 2" xfId="32120" xr:uid="{00000000-0005-0000-0000-0000B2720000}"/>
    <cellStyle name="Note 2 2 2 34 2 3" xfId="32121" xr:uid="{00000000-0005-0000-0000-0000B3720000}"/>
    <cellStyle name="Note 2 2 2 34 2 4" xfId="32122" xr:uid="{00000000-0005-0000-0000-0000B4720000}"/>
    <cellStyle name="Note 2 2 2 34 2 5" xfId="32123" xr:uid="{00000000-0005-0000-0000-0000B5720000}"/>
    <cellStyle name="Note 2 2 2 34 2 6" xfId="32124" xr:uid="{00000000-0005-0000-0000-0000B6720000}"/>
    <cellStyle name="Note 2 2 2 34 3" xfId="32125" xr:uid="{00000000-0005-0000-0000-0000B7720000}"/>
    <cellStyle name="Note 2 2 2 35" xfId="8856" xr:uid="{00000000-0005-0000-0000-0000B8720000}"/>
    <cellStyle name="Note 2 2 2 35 2" xfId="32126" xr:uid="{00000000-0005-0000-0000-0000B9720000}"/>
    <cellStyle name="Note 2 2 2 35 3" xfId="32127" xr:uid="{00000000-0005-0000-0000-0000BA720000}"/>
    <cellStyle name="Note 2 2 2 35 4" xfId="32128" xr:uid="{00000000-0005-0000-0000-0000BB720000}"/>
    <cellStyle name="Note 2 2 2 35 5" xfId="32129" xr:uid="{00000000-0005-0000-0000-0000BC720000}"/>
    <cellStyle name="Note 2 2 2 35 6" xfId="32130" xr:uid="{00000000-0005-0000-0000-0000BD720000}"/>
    <cellStyle name="Note 2 2 2 36" xfId="9830" xr:uid="{00000000-0005-0000-0000-0000BE720000}"/>
    <cellStyle name="Note 2 2 2 36 2" xfId="32131" xr:uid="{00000000-0005-0000-0000-0000BF720000}"/>
    <cellStyle name="Note 2 2 2 36 3" xfId="32132" xr:uid="{00000000-0005-0000-0000-0000C0720000}"/>
    <cellStyle name="Note 2 2 2 36 4" xfId="32133" xr:uid="{00000000-0005-0000-0000-0000C1720000}"/>
    <cellStyle name="Note 2 2 2 36 5" xfId="32134" xr:uid="{00000000-0005-0000-0000-0000C2720000}"/>
    <cellStyle name="Note 2 2 2 36 6" xfId="32135" xr:uid="{00000000-0005-0000-0000-0000C3720000}"/>
    <cellStyle name="Note 2 2 2 37" xfId="32136" xr:uid="{00000000-0005-0000-0000-0000C4720000}"/>
    <cellStyle name="Note 2 2 2 4" xfId="2099" xr:uid="{00000000-0005-0000-0000-0000C5720000}"/>
    <cellStyle name="Note 2 2 2 4 2" xfId="10224" xr:uid="{00000000-0005-0000-0000-0000C6720000}"/>
    <cellStyle name="Note 2 2 2 4 2 2" xfId="32137" xr:uid="{00000000-0005-0000-0000-0000C7720000}"/>
    <cellStyle name="Note 2 2 2 4 2 3" xfId="32138" xr:uid="{00000000-0005-0000-0000-0000C8720000}"/>
    <cellStyle name="Note 2 2 2 4 2 4" xfId="32139" xr:uid="{00000000-0005-0000-0000-0000C9720000}"/>
    <cellStyle name="Note 2 2 2 4 2 5" xfId="32140" xr:uid="{00000000-0005-0000-0000-0000CA720000}"/>
    <cellStyle name="Note 2 2 2 4 2 6" xfId="32141" xr:uid="{00000000-0005-0000-0000-0000CB720000}"/>
    <cellStyle name="Note 2 2 2 4 3" xfId="32142" xr:uid="{00000000-0005-0000-0000-0000CC720000}"/>
    <cellStyle name="Note 2 2 2 4 4" xfId="32143" xr:uid="{00000000-0005-0000-0000-0000CD720000}"/>
    <cellStyle name="Note 2 2 2 4 5" xfId="32144" xr:uid="{00000000-0005-0000-0000-0000CE720000}"/>
    <cellStyle name="Note 2 2 2 4 6" xfId="32145" xr:uid="{00000000-0005-0000-0000-0000CF720000}"/>
    <cellStyle name="Note 2 2 2 4 7" xfId="32146" xr:uid="{00000000-0005-0000-0000-0000D0720000}"/>
    <cellStyle name="Note 2 2 2 5" xfId="2100" xr:uid="{00000000-0005-0000-0000-0000D1720000}"/>
    <cellStyle name="Note 2 2 2 5 2" xfId="10310" xr:uid="{00000000-0005-0000-0000-0000D2720000}"/>
    <cellStyle name="Note 2 2 2 5 2 2" xfId="32147" xr:uid="{00000000-0005-0000-0000-0000D3720000}"/>
    <cellStyle name="Note 2 2 2 5 2 3" xfId="32148" xr:uid="{00000000-0005-0000-0000-0000D4720000}"/>
    <cellStyle name="Note 2 2 2 5 2 4" xfId="32149" xr:uid="{00000000-0005-0000-0000-0000D5720000}"/>
    <cellStyle name="Note 2 2 2 5 2 5" xfId="32150" xr:uid="{00000000-0005-0000-0000-0000D6720000}"/>
    <cellStyle name="Note 2 2 2 5 2 6" xfId="32151" xr:uid="{00000000-0005-0000-0000-0000D7720000}"/>
    <cellStyle name="Note 2 2 2 5 3" xfId="32152" xr:uid="{00000000-0005-0000-0000-0000D8720000}"/>
    <cellStyle name="Note 2 2 2 5 4" xfId="32153" xr:uid="{00000000-0005-0000-0000-0000D9720000}"/>
    <cellStyle name="Note 2 2 2 5 5" xfId="32154" xr:uid="{00000000-0005-0000-0000-0000DA720000}"/>
    <cellStyle name="Note 2 2 2 5 6" xfId="32155" xr:uid="{00000000-0005-0000-0000-0000DB720000}"/>
    <cellStyle name="Note 2 2 2 5 7" xfId="32156" xr:uid="{00000000-0005-0000-0000-0000DC720000}"/>
    <cellStyle name="Note 2 2 2 6" xfId="2101" xr:uid="{00000000-0005-0000-0000-0000DD720000}"/>
    <cellStyle name="Note 2 2 2 6 2" xfId="10398" xr:uid="{00000000-0005-0000-0000-0000DE720000}"/>
    <cellStyle name="Note 2 2 2 6 2 2" xfId="32157" xr:uid="{00000000-0005-0000-0000-0000DF720000}"/>
    <cellStyle name="Note 2 2 2 6 2 3" xfId="32158" xr:uid="{00000000-0005-0000-0000-0000E0720000}"/>
    <cellStyle name="Note 2 2 2 6 2 4" xfId="32159" xr:uid="{00000000-0005-0000-0000-0000E1720000}"/>
    <cellStyle name="Note 2 2 2 6 2 5" xfId="32160" xr:uid="{00000000-0005-0000-0000-0000E2720000}"/>
    <cellStyle name="Note 2 2 2 6 2 6" xfId="32161" xr:uid="{00000000-0005-0000-0000-0000E3720000}"/>
    <cellStyle name="Note 2 2 2 6 3" xfId="32162" xr:uid="{00000000-0005-0000-0000-0000E4720000}"/>
    <cellStyle name="Note 2 2 2 6 4" xfId="32163" xr:uid="{00000000-0005-0000-0000-0000E5720000}"/>
    <cellStyle name="Note 2 2 2 6 5" xfId="32164" xr:uid="{00000000-0005-0000-0000-0000E6720000}"/>
    <cellStyle name="Note 2 2 2 6 6" xfId="32165" xr:uid="{00000000-0005-0000-0000-0000E7720000}"/>
    <cellStyle name="Note 2 2 2 6 7" xfId="32166" xr:uid="{00000000-0005-0000-0000-0000E8720000}"/>
    <cellStyle name="Note 2 2 2 7" xfId="2102" xr:uid="{00000000-0005-0000-0000-0000E9720000}"/>
    <cellStyle name="Note 2 2 2 7 2" xfId="10485" xr:uid="{00000000-0005-0000-0000-0000EA720000}"/>
    <cellStyle name="Note 2 2 2 7 2 2" xfId="32167" xr:uid="{00000000-0005-0000-0000-0000EB720000}"/>
    <cellStyle name="Note 2 2 2 7 2 3" xfId="32168" xr:uid="{00000000-0005-0000-0000-0000EC720000}"/>
    <cellStyle name="Note 2 2 2 7 2 4" xfId="32169" xr:uid="{00000000-0005-0000-0000-0000ED720000}"/>
    <cellStyle name="Note 2 2 2 7 2 5" xfId="32170" xr:uid="{00000000-0005-0000-0000-0000EE720000}"/>
    <cellStyle name="Note 2 2 2 7 2 6" xfId="32171" xr:uid="{00000000-0005-0000-0000-0000EF720000}"/>
    <cellStyle name="Note 2 2 2 7 3" xfId="32172" xr:uid="{00000000-0005-0000-0000-0000F0720000}"/>
    <cellStyle name="Note 2 2 2 7 4" xfId="32173" xr:uid="{00000000-0005-0000-0000-0000F1720000}"/>
    <cellStyle name="Note 2 2 2 7 5" xfId="32174" xr:uid="{00000000-0005-0000-0000-0000F2720000}"/>
    <cellStyle name="Note 2 2 2 7 6" xfId="32175" xr:uid="{00000000-0005-0000-0000-0000F3720000}"/>
    <cellStyle name="Note 2 2 2 7 7" xfId="32176" xr:uid="{00000000-0005-0000-0000-0000F4720000}"/>
    <cellStyle name="Note 2 2 2 8" xfId="2103" xr:uid="{00000000-0005-0000-0000-0000F5720000}"/>
    <cellStyle name="Note 2 2 2 8 2" xfId="10573" xr:uid="{00000000-0005-0000-0000-0000F6720000}"/>
    <cellStyle name="Note 2 2 2 8 2 2" xfId="32177" xr:uid="{00000000-0005-0000-0000-0000F7720000}"/>
    <cellStyle name="Note 2 2 2 8 2 3" xfId="32178" xr:uid="{00000000-0005-0000-0000-0000F8720000}"/>
    <cellStyle name="Note 2 2 2 8 2 4" xfId="32179" xr:uid="{00000000-0005-0000-0000-0000F9720000}"/>
    <cellStyle name="Note 2 2 2 8 2 5" xfId="32180" xr:uid="{00000000-0005-0000-0000-0000FA720000}"/>
    <cellStyle name="Note 2 2 2 8 2 6" xfId="32181" xr:uid="{00000000-0005-0000-0000-0000FB720000}"/>
    <cellStyle name="Note 2 2 2 8 3" xfId="32182" xr:uid="{00000000-0005-0000-0000-0000FC720000}"/>
    <cellStyle name="Note 2 2 2 8 4" xfId="32183" xr:uid="{00000000-0005-0000-0000-0000FD720000}"/>
    <cellStyle name="Note 2 2 2 8 5" xfId="32184" xr:uid="{00000000-0005-0000-0000-0000FE720000}"/>
    <cellStyle name="Note 2 2 2 8 6" xfId="32185" xr:uid="{00000000-0005-0000-0000-0000FF720000}"/>
    <cellStyle name="Note 2 2 2 8 7" xfId="32186" xr:uid="{00000000-0005-0000-0000-000000730000}"/>
    <cellStyle name="Note 2 2 2 9" xfId="2104" xr:uid="{00000000-0005-0000-0000-000001730000}"/>
    <cellStyle name="Note 2 2 2 9 2" xfId="10655" xr:uid="{00000000-0005-0000-0000-000002730000}"/>
    <cellStyle name="Note 2 2 2 9 2 2" xfId="32187" xr:uid="{00000000-0005-0000-0000-000003730000}"/>
    <cellStyle name="Note 2 2 2 9 2 3" xfId="32188" xr:uid="{00000000-0005-0000-0000-000004730000}"/>
    <cellStyle name="Note 2 2 2 9 2 4" xfId="32189" xr:uid="{00000000-0005-0000-0000-000005730000}"/>
    <cellStyle name="Note 2 2 2 9 2 5" xfId="32190" xr:uid="{00000000-0005-0000-0000-000006730000}"/>
    <cellStyle name="Note 2 2 2 9 2 6" xfId="32191" xr:uid="{00000000-0005-0000-0000-000007730000}"/>
    <cellStyle name="Note 2 2 2 9 3" xfId="32192" xr:uid="{00000000-0005-0000-0000-000008730000}"/>
    <cellStyle name="Note 2 2 2 9 4" xfId="32193" xr:uid="{00000000-0005-0000-0000-000009730000}"/>
    <cellStyle name="Note 2 2 2 9 5" xfId="32194" xr:uid="{00000000-0005-0000-0000-00000A730000}"/>
    <cellStyle name="Note 2 2 2 9 6" xfId="32195" xr:uid="{00000000-0005-0000-0000-00000B730000}"/>
    <cellStyle name="Note 2 2 2 9 7" xfId="32196" xr:uid="{00000000-0005-0000-0000-00000C730000}"/>
    <cellStyle name="Note 2 2 20" xfId="2105" xr:uid="{00000000-0005-0000-0000-00000D730000}"/>
    <cellStyle name="Note 2 2 20 2" xfId="11503" xr:uid="{00000000-0005-0000-0000-00000E730000}"/>
    <cellStyle name="Note 2 2 20 2 2" xfId="32197" xr:uid="{00000000-0005-0000-0000-00000F730000}"/>
    <cellStyle name="Note 2 2 20 2 3" xfId="32198" xr:uid="{00000000-0005-0000-0000-000010730000}"/>
    <cellStyle name="Note 2 2 20 2 4" xfId="32199" xr:uid="{00000000-0005-0000-0000-000011730000}"/>
    <cellStyle name="Note 2 2 20 2 5" xfId="32200" xr:uid="{00000000-0005-0000-0000-000012730000}"/>
    <cellStyle name="Note 2 2 20 2 6" xfId="32201" xr:uid="{00000000-0005-0000-0000-000013730000}"/>
    <cellStyle name="Note 2 2 20 3" xfId="32202" xr:uid="{00000000-0005-0000-0000-000014730000}"/>
    <cellStyle name="Note 2 2 20 4" xfId="32203" xr:uid="{00000000-0005-0000-0000-000015730000}"/>
    <cellStyle name="Note 2 2 20 5" xfId="32204" xr:uid="{00000000-0005-0000-0000-000016730000}"/>
    <cellStyle name="Note 2 2 20 6" xfId="32205" xr:uid="{00000000-0005-0000-0000-000017730000}"/>
    <cellStyle name="Note 2 2 20 7" xfId="32206" xr:uid="{00000000-0005-0000-0000-000018730000}"/>
    <cellStyle name="Note 2 2 21" xfId="2106" xr:uid="{00000000-0005-0000-0000-000019730000}"/>
    <cellStyle name="Note 2 2 21 2" xfId="11591" xr:uid="{00000000-0005-0000-0000-00001A730000}"/>
    <cellStyle name="Note 2 2 21 2 2" xfId="32207" xr:uid="{00000000-0005-0000-0000-00001B730000}"/>
    <cellStyle name="Note 2 2 21 2 3" xfId="32208" xr:uid="{00000000-0005-0000-0000-00001C730000}"/>
    <cellStyle name="Note 2 2 21 2 4" xfId="32209" xr:uid="{00000000-0005-0000-0000-00001D730000}"/>
    <cellStyle name="Note 2 2 21 2 5" xfId="32210" xr:uid="{00000000-0005-0000-0000-00001E730000}"/>
    <cellStyle name="Note 2 2 21 2 6" xfId="32211" xr:uid="{00000000-0005-0000-0000-00001F730000}"/>
    <cellStyle name="Note 2 2 21 3" xfId="32212" xr:uid="{00000000-0005-0000-0000-000020730000}"/>
    <cellStyle name="Note 2 2 21 4" xfId="32213" xr:uid="{00000000-0005-0000-0000-000021730000}"/>
    <cellStyle name="Note 2 2 21 5" xfId="32214" xr:uid="{00000000-0005-0000-0000-000022730000}"/>
    <cellStyle name="Note 2 2 21 6" xfId="32215" xr:uid="{00000000-0005-0000-0000-000023730000}"/>
    <cellStyle name="Note 2 2 21 7" xfId="32216" xr:uid="{00000000-0005-0000-0000-000024730000}"/>
    <cellStyle name="Note 2 2 22" xfId="2107" xr:uid="{00000000-0005-0000-0000-000025730000}"/>
    <cellStyle name="Note 2 2 22 2" xfId="11675" xr:uid="{00000000-0005-0000-0000-000026730000}"/>
    <cellStyle name="Note 2 2 22 2 2" xfId="32217" xr:uid="{00000000-0005-0000-0000-000027730000}"/>
    <cellStyle name="Note 2 2 22 2 3" xfId="32218" xr:uid="{00000000-0005-0000-0000-000028730000}"/>
    <cellStyle name="Note 2 2 22 2 4" xfId="32219" xr:uid="{00000000-0005-0000-0000-000029730000}"/>
    <cellStyle name="Note 2 2 22 2 5" xfId="32220" xr:uid="{00000000-0005-0000-0000-00002A730000}"/>
    <cellStyle name="Note 2 2 22 2 6" xfId="32221" xr:uid="{00000000-0005-0000-0000-00002B730000}"/>
    <cellStyle name="Note 2 2 22 3" xfId="32222" xr:uid="{00000000-0005-0000-0000-00002C730000}"/>
    <cellStyle name="Note 2 2 22 4" xfId="32223" xr:uid="{00000000-0005-0000-0000-00002D730000}"/>
    <cellStyle name="Note 2 2 22 5" xfId="32224" xr:uid="{00000000-0005-0000-0000-00002E730000}"/>
    <cellStyle name="Note 2 2 22 6" xfId="32225" xr:uid="{00000000-0005-0000-0000-00002F730000}"/>
    <cellStyle name="Note 2 2 22 7" xfId="32226" xr:uid="{00000000-0005-0000-0000-000030730000}"/>
    <cellStyle name="Note 2 2 23" xfId="2108" xr:uid="{00000000-0005-0000-0000-000031730000}"/>
    <cellStyle name="Note 2 2 23 2" xfId="11758" xr:uid="{00000000-0005-0000-0000-000032730000}"/>
    <cellStyle name="Note 2 2 23 2 2" xfId="32227" xr:uid="{00000000-0005-0000-0000-000033730000}"/>
    <cellStyle name="Note 2 2 23 2 3" xfId="32228" xr:uid="{00000000-0005-0000-0000-000034730000}"/>
    <cellStyle name="Note 2 2 23 2 4" xfId="32229" xr:uid="{00000000-0005-0000-0000-000035730000}"/>
    <cellStyle name="Note 2 2 23 2 5" xfId="32230" xr:uid="{00000000-0005-0000-0000-000036730000}"/>
    <cellStyle name="Note 2 2 23 2 6" xfId="32231" xr:uid="{00000000-0005-0000-0000-000037730000}"/>
    <cellStyle name="Note 2 2 23 3" xfId="32232" xr:uid="{00000000-0005-0000-0000-000038730000}"/>
    <cellStyle name="Note 2 2 23 4" xfId="32233" xr:uid="{00000000-0005-0000-0000-000039730000}"/>
    <cellStyle name="Note 2 2 23 5" xfId="32234" xr:uid="{00000000-0005-0000-0000-00003A730000}"/>
    <cellStyle name="Note 2 2 23 6" xfId="32235" xr:uid="{00000000-0005-0000-0000-00003B730000}"/>
    <cellStyle name="Note 2 2 23 7" xfId="32236" xr:uid="{00000000-0005-0000-0000-00003C730000}"/>
    <cellStyle name="Note 2 2 24" xfId="2109" xr:uid="{00000000-0005-0000-0000-00003D730000}"/>
    <cellStyle name="Note 2 2 24 2" xfId="11841" xr:uid="{00000000-0005-0000-0000-00003E730000}"/>
    <cellStyle name="Note 2 2 24 2 2" xfId="32237" xr:uid="{00000000-0005-0000-0000-00003F730000}"/>
    <cellStyle name="Note 2 2 24 2 3" xfId="32238" xr:uid="{00000000-0005-0000-0000-000040730000}"/>
    <cellStyle name="Note 2 2 24 2 4" xfId="32239" xr:uid="{00000000-0005-0000-0000-000041730000}"/>
    <cellStyle name="Note 2 2 24 2 5" xfId="32240" xr:uid="{00000000-0005-0000-0000-000042730000}"/>
    <cellStyle name="Note 2 2 24 2 6" xfId="32241" xr:uid="{00000000-0005-0000-0000-000043730000}"/>
    <cellStyle name="Note 2 2 24 3" xfId="32242" xr:uid="{00000000-0005-0000-0000-000044730000}"/>
    <cellStyle name="Note 2 2 24 4" xfId="32243" xr:uid="{00000000-0005-0000-0000-000045730000}"/>
    <cellStyle name="Note 2 2 24 5" xfId="32244" xr:uid="{00000000-0005-0000-0000-000046730000}"/>
    <cellStyle name="Note 2 2 24 6" xfId="32245" xr:uid="{00000000-0005-0000-0000-000047730000}"/>
    <cellStyle name="Note 2 2 24 7" xfId="32246" xr:uid="{00000000-0005-0000-0000-000048730000}"/>
    <cellStyle name="Note 2 2 25" xfId="2110" xr:uid="{00000000-0005-0000-0000-000049730000}"/>
    <cellStyle name="Note 2 2 25 2" xfId="11925" xr:uid="{00000000-0005-0000-0000-00004A730000}"/>
    <cellStyle name="Note 2 2 25 2 2" xfId="32247" xr:uid="{00000000-0005-0000-0000-00004B730000}"/>
    <cellStyle name="Note 2 2 25 2 3" xfId="32248" xr:uid="{00000000-0005-0000-0000-00004C730000}"/>
    <cellStyle name="Note 2 2 25 2 4" xfId="32249" xr:uid="{00000000-0005-0000-0000-00004D730000}"/>
    <cellStyle name="Note 2 2 25 2 5" xfId="32250" xr:uid="{00000000-0005-0000-0000-00004E730000}"/>
    <cellStyle name="Note 2 2 25 2 6" xfId="32251" xr:uid="{00000000-0005-0000-0000-00004F730000}"/>
    <cellStyle name="Note 2 2 25 3" xfId="32252" xr:uid="{00000000-0005-0000-0000-000050730000}"/>
    <cellStyle name="Note 2 2 25 4" xfId="32253" xr:uid="{00000000-0005-0000-0000-000051730000}"/>
    <cellStyle name="Note 2 2 25 5" xfId="32254" xr:uid="{00000000-0005-0000-0000-000052730000}"/>
    <cellStyle name="Note 2 2 25 6" xfId="32255" xr:uid="{00000000-0005-0000-0000-000053730000}"/>
    <cellStyle name="Note 2 2 25 7" xfId="32256" xr:uid="{00000000-0005-0000-0000-000054730000}"/>
    <cellStyle name="Note 2 2 26" xfId="2111" xr:uid="{00000000-0005-0000-0000-000055730000}"/>
    <cellStyle name="Note 2 2 26 2" xfId="12008" xr:uid="{00000000-0005-0000-0000-000056730000}"/>
    <cellStyle name="Note 2 2 26 2 2" xfId="32257" xr:uid="{00000000-0005-0000-0000-000057730000}"/>
    <cellStyle name="Note 2 2 26 2 3" xfId="32258" xr:uid="{00000000-0005-0000-0000-000058730000}"/>
    <cellStyle name="Note 2 2 26 2 4" xfId="32259" xr:uid="{00000000-0005-0000-0000-000059730000}"/>
    <cellStyle name="Note 2 2 26 2 5" xfId="32260" xr:uid="{00000000-0005-0000-0000-00005A730000}"/>
    <cellStyle name="Note 2 2 26 2 6" xfId="32261" xr:uid="{00000000-0005-0000-0000-00005B730000}"/>
    <cellStyle name="Note 2 2 26 3" xfId="32262" xr:uid="{00000000-0005-0000-0000-00005C730000}"/>
    <cellStyle name="Note 2 2 26 4" xfId="32263" xr:uid="{00000000-0005-0000-0000-00005D730000}"/>
    <cellStyle name="Note 2 2 26 5" xfId="32264" xr:uid="{00000000-0005-0000-0000-00005E730000}"/>
    <cellStyle name="Note 2 2 26 6" xfId="32265" xr:uid="{00000000-0005-0000-0000-00005F730000}"/>
    <cellStyle name="Note 2 2 26 7" xfId="32266" xr:uid="{00000000-0005-0000-0000-000060730000}"/>
    <cellStyle name="Note 2 2 27" xfId="2112" xr:uid="{00000000-0005-0000-0000-000061730000}"/>
    <cellStyle name="Note 2 2 27 2" xfId="12091" xr:uid="{00000000-0005-0000-0000-000062730000}"/>
    <cellStyle name="Note 2 2 27 2 2" xfId="32267" xr:uid="{00000000-0005-0000-0000-000063730000}"/>
    <cellStyle name="Note 2 2 27 2 3" xfId="32268" xr:uid="{00000000-0005-0000-0000-000064730000}"/>
    <cellStyle name="Note 2 2 27 2 4" xfId="32269" xr:uid="{00000000-0005-0000-0000-000065730000}"/>
    <cellStyle name="Note 2 2 27 2 5" xfId="32270" xr:uid="{00000000-0005-0000-0000-000066730000}"/>
    <cellStyle name="Note 2 2 27 2 6" xfId="32271" xr:uid="{00000000-0005-0000-0000-000067730000}"/>
    <cellStyle name="Note 2 2 27 3" xfId="32272" xr:uid="{00000000-0005-0000-0000-000068730000}"/>
    <cellStyle name="Note 2 2 27 4" xfId="32273" xr:uid="{00000000-0005-0000-0000-000069730000}"/>
    <cellStyle name="Note 2 2 27 5" xfId="32274" xr:uid="{00000000-0005-0000-0000-00006A730000}"/>
    <cellStyle name="Note 2 2 27 6" xfId="32275" xr:uid="{00000000-0005-0000-0000-00006B730000}"/>
    <cellStyle name="Note 2 2 27 7" xfId="32276" xr:uid="{00000000-0005-0000-0000-00006C730000}"/>
    <cellStyle name="Note 2 2 28" xfId="2113" xr:uid="{00000000-0005-0000-0000-00006D730000}"/>
    <cellStyle name="Note 2 2 28 2" xfId="12173" xr:uid="{00000000-0005-0000-0000-00006E730000}"/>
    <cellStyle name="Note 2 2 28 2 2" xfId="32277" xr:uid="{00000000-0005-0000-0000-00006F730000}"/>
    <cellStyle name="Note 2 2 28 2 3" xfId="32278" xr:uid="{00000000-0005-0000-0000-000070730000}"/>
    <cellStyle name="Note 2 2 28 2 4" xfId="32279" xr:uid="{00000000-0005-0000-0000-000071730000}"/>
    <cellStyle name="Note 2 2 28 2 5" xfId="32280" xr:uid="{00000000-0005-0000-0000-000072730000}"/>
    <cellStyle name="Note 2 2 28 2 6" xfId="32281" xr:uid="{00000000-0005-0000-0000-000073730000}"/>
    <cellStyle name="Note 2 2 28 3" xfId="32282" xr:uid="{00000000-0005-0000-0000-000074730000}"/>
    <cellStyle name="Note 2 2 28 4" xfId="32283" xr:uid="{00000000-0005-0000-0000-000075730000}"/>
    <cellStyle name="Note 2 2 28 5" xfId="32284" xr:uid="{00000000-0005-0000-0000-000076730000}"/>
    <cellStyle name="Note 2 2 28 6" xfId="32285" xr:uid="{00000000-0005-0000-0000-000077730000}"/>
    <cellStyle name="Note 2 2 28 7" xfId="32286" xr:uid="{00000000-0005-0000-0000-000078730000}"/>
    <cellStyle name="Note 2 2 29" xfId="2114" xr:uid="{00000000-0005-0000-0000-000079730000}"/>
    <cellStyle name="Note 2 2 29 2" xfId="12253" xr:uid="{00000000-0005-0000-0000-00007A730000}"/>
    <cellStyle name="Note 2 2 29 2 2" xfId="32287" xr:uid="{00000000-0005-0000-0000-00007B730000}"/>
    <cellStyle name="Note 2 2 29 2 3" xfId="32288" xr:uid="{00000000-0005-0000-0000-00007C730000}"/>
    <cellStyle name="Note 2 2 29 2 4" xfId="32289" xr:uid="{00000000-0005-0000-0000-00007D730000}"/>
    <cellStyle name="Note 2 2 29 2 5" xfId="32290" xr:uid="{00000000-0005-0000-0000-00007E730000}"/>
    <cellStyle name="Note 2 2 29 2 6" xfId="32291" xr:uid="{00000000-0005-0000-0000-00007F730000}"/>
    <cellStyle name="Note 2 2 29 3" xfId="32292" xr:uid="{00000000-0005-0000-0000-000080730000}"/>
    <cellStyle name="Note 2 2 29 4" xfId="32293" xr:uid="{00000000-0005-0000-0000-000081730000}"/>
    <cellStyle name="Note 2 2 29 5" xfId="32294" xr:uid="{00000000-0005-0000-0000-000082730000}"/>
    <cellStyle name="Note 2 2 29 6" xfId="32295" xr:uid="{00000000-0005-0000-0000-000083730000}"/>
    <cellStyle name="Note 2 2 29 7" xfId="32296" xr:uid="{00000000-0005-0000-0000-000084730000}"/>
    <cellStyle name="Note 2 2 3" xfId="2115" xr:uid="{00000000-0005-0000-0000-000085730000}"/>
    <cellStyle name="Note 2 2 3 2" xfId="8857" xr:uid="{00000000-0005-0000-0000-000086730000}"/>
    <cellStyle name="Note 2 2 3 2 2" xfId="32297" xr:uid="{00000000-0005-0000-0000-000087730000}"/>
    <cellStyle name="Note 2 2 3 2 3" xfId="32298" xr:uid="{00000000-0005-0000-0000-000088730000}"/>
    <cellStyle name="Note 2 2 3 2 4" xfId="32299" xr:uid="{00000000-0005-0000-0000-000089730000}"/>
    <cellStyle name="Note 2 2 3 2 5" xfId="32300" xr:uid="{00000000-0005-0000-0000-00008A730000}"/>
    <cellStyle name="Note 2 2 3 2 6" xfId="32301" xr:uid="{00000000-0005-0000-0000-00008B730000}"/>
    <cellStyle name="Note 2 2 3 3" xfId="10010" xr:uid="{00000000-0005-0000-0000-00008C730000}"/>
    <cellStyle name="Note 2 2 3 3 2" xfId="32302" xr:uid="{00000000-0005-0000-0000-00008D730000}"/>
    <cellStyle name="Note 2 2 3 3 3" xfId="32303" xr:uid="{00000000-0005-0000-0000-00008E730000}"/>
    <cellStyle name="Note 2 2 3 3 4" xfId="32304" xr:uid="{00000000-0005-0000-0000-00008F730000}"/>
    <cellStyle name="Note 2 2 3 3 5" xfId="32305" xr:uid="{00000000-0005-0000-0000-000090730000}"/>
    <cellStyle name="Note 2 2 3 3 6" xfId="32306" xr:uid="{00000000-0005-0000-0000-000091730000}"/>
    <cellStyle name="Note 2 2 3 4" xfId="32307" xr:uid="{00000000-0005-0000-0000-000092730000}"/>
    <cellStyle name="Note 2 2 3 5" xfId="32308" xr:uid="{00000000-0005-0000-0000-000093730000}"/>
    <cellStyle name="Note 2 2 3 6" xfId="32309" xr:uid="{00000000-0005-0000-0000-000094730000}"/>
    <cellStyle name="Note 2 2 3 7" xfId="32310" xr:uid="{00000000-0005-0000-0000-000095730000}"/>
    <cellStyle name="Note 2 2 3 8" xfId="32311" xr:uid="{00000000-0005-0000-0000-000096730000}"/>
    <cellStyle name="Note 2 2 30" xfId="2116" xr:uid="{00000000-0005-0000-0000-000097730000}"/>
    <cellStyle name="Note 2 2 30 2" xfId="12331" xr:uid="{00000000-0005-0000-0000-000098730000}"/>
    <cellStyle name="Note 2 2 30 2 2" xfId="32312" xr:uid="{00000000-0005-0000-0000-000099730000}"/>
    <cellStyle name="Note 2 2 30 2 3" xfId="32313" xr:uid="{00000000-0005-0000-0000-00009A730000}"/>
    <cellStyle name="Note 2 2 30 2 4" xfId="32314" xr:uid="{00000000-0005-0000-0000-00009B730000}"/>
    <cellStyle name="Note 2 2 30 2 5" xfId="32315" xr:uid="{00000000-0005-0000-0000-00009C730000}"/>
    <cellStyle name="Note 2 2 30 2 6" xfId="32316" xr:uid="{00000000-0005-0000-0000-00009D730000}"/>
    <cellStyle name="Note 2 2 30 3" xfId="32317" xr:uid="{00000000-0005-0000-0000-00009E730000}"/>
    <cellStyle name="Note 2 2 30 4" xfId="32318" xr:uid="{00000000-0005-0000-0000-00009F730000}"/>
    <cellStyle name="Note 2 2 30 5" xfId="32319" xr:uid="{00000000-0005-0000-0000-0000A0730000}"/>
    <cellStyle name="Note 2 2 30 6" xfId="32320" xr:uid="{00000000-0005-0000-0000-0000A1730000}"/>
    <cellStyle name="Note 2 2 30 7" xfId="32321" xr:uid="{00000000-0005-0000-0000-0000A2730000}"/>
    <cellStyle name="Note 2 2 31" xfId="2117" xr:uid="{00000000-0005-0000-0000-0000A3730000}"/>
    <cellStyle name="Note 2 2 31 2" xfId="12410" xr:uid="{00000000-0005-0000-0000-0000A4730000}"/>
    <cellStyle name="Note 2 2 31 2 2" xfId="32322" xr:uid="{00000000-0005-0000-0000-0000A5730000}"/>
    <cellStyle name="Note 2 2 31 2 3" xfId="32323" xr:uid="{00000000-0005-0000-0000-0000A6730000}"/>
    <cellStyle name="Note 2 2 31 2 4" xfId="32324" xr:uid="{00000000-0005-0000-0000-0000A7730000}"/>
    <cellStyle name="Note 2 2 31 2 5" xfId="32325" xr:uid="{00000000-0005-0000-0000-0000A8730000}"/>
    <cellStyle name="Note 2 2 31 2 6" xfId="32326" xr:uid="{00000000-0005-0000-0000-0000A9730000}"/>
    <cellStyle name="Note 2 2 31 3" xfId="32327" xr:uid="{00000000-0005-0000-0000-0000AA730000}"/>
    <cellStyle name="Note 2 2 31 4" xfId="32328" xr:uid="{00000000-0005-0000-0000-0000AB730000}"/>
    <cellStyle name="Note 2 2 31 5" xfId="32329" xr:uid="{00000000-0005-0000-0000-0000AC730000}"/>
    <cellStyle name="Note 2 2 31 6" xfId="32330" xr:uid="{00000000-0005-0000-0000-0000AD730000}"/>
    <cellStyle name="Note 2 2 31 7" xfId="32331" xr:uid="{00000000-0005-0000-0000-0000AE730000}"/>
    <cellStyle name="Note 2 2 32" xfId="2118" xr:uid="{00000000-0005-0000-0000-0000AF730000}"/>
    <cellStyle name="Note 2 2 32 2" xfId="12489" xr:uid="{00000000-0005-0000-0000-0000B0730000}"/>
    <cellStyle name="Note 2 2 32 2 2" xfId="32332" xr:uid="{00000000-0005-0000-0000-0000B1730000}"/>
    <cellStyle name="Note 2 2 32 2 3" xfId="32333" xr:uid="{00000000-0005-0000-0000-0000B2730000}"/>
    <cellStyle name="Note 2 2 32 2 4" xfId="32334" xr:uid="{00000000-0005-0000-0000-0000B3730000}"/>
    <cellStyle name="Note 2 2 32 2 5" xfId="32335" xr:uid="{00000000-0005-0000-0000-0000B4730000}"/>
    <cellStyle name="Note 2 2 32 2 6" xfId="32336" xr:uid="{00000000-0005-0000-0000-0000B5730000}"/>
    <cellStyle name="Note 2 2 32 3" xfId="32337" xr:uid="{00000000-0005-0000-0000-0000B6730000}"/>
    <cellStyle name="Note 2 2 32 4" xfId="32338" xr:uid="{00000000-0005-0000-0000-0000B7730000}"/>
    <cellStyle name="Note 2 2 32 5" xfId="32339" xr:uid="{00000000-0005-0000-0000-0000B8730000}"/>
    <cellStyle name="Note 2 2 32 6" xfId="32340" xr:uid="{00000000-0005-0000-0000-0000B9730000}"/>
    <cellStyle name="Note 2 2 32 7" xfId="32341" xr:uid="{00000000-0005-0000-0000-0000BA730000}"/>
    <cellStyle name="Note 2 2 33" xfId="2119" xr:uid="{00000000-0005-0000-0000-0000BB730000}"/>
    <cellStyle name="Note 2 2 33 2" xfId="12568" xr:uid="{00000000-0005-0000-0000-0000BC730000}"/>
    <cellStyle name="Note 2 2 33 2 2" xfId="32342" xr:uid="{00000000-0005-0000-0000-0000BD730000}"/>
    <cellStyle name="Note 2 2 33 2 3" xfId="32343" xr:uid="{00000000-0005-0000-0000-0000BE730000}"/>
    <cellStyle name="Note 2 2 33 2 4" xfId="32344" xr:uid="{00000000-0005-0000-0000-0000BF730000}"/>
    <cellStyle name="Note 2 2 33 2 5" xfId="32345" xr:uid="{00000000-0005-0000-0000-0000C0730000}"/>
    <cellStyle name="Note 2 2 33 2 6" xfId="32346" xr:uid="{00000000-0005-0000-0000-0000C1730000}"/>
    <cellStyle name="Note 2 2 33 3" xfId="32347" xr:uid="{00000000-0005-0000-0000-0000C2730000}"/>
    <cellStyle name="Note 2 2 33 4" xfId="32348" xr:uid="{00000000-0005-0000-0000-0000C3730000}"/>
    <cellStyle name="Note 2 2 33 5" xfId="32349" xr:uid="{00000000-0005-0000-0000-0000C4730000}"/>
    <cellStyle name="Note 2 2 33 6" xfId="32350" xr:uid="{00000000-0005-0000-0000-0000C5730000}"/>
    <cellStyle name="Note 2 2 33 7" xfId="32351" xr:uid="{00000000-0005-0000-0000-0000C6730000}"/>
    <cellStyle name="Note 2 2 34" xfId="2120" xr:uid="{00000000-0005-0000-0000-0000C7730000}"/>
    <cellStyle name="Note 2 2 34 2" xfId="12647" xr:uid="{00000000-0005-0000-0000-0000C8730000}"/>
    <cellStyle name="Note 2 2 34 2 2" xfId="32352" xr:uid="{00000000-0005-0000-0000-0000C9730000}"/>
    <cellStyle name="Note 2 2 34 2 3" xfId="32353" xr:uid="{00000000-0005-0000-0000-0000CA730000}"/>
    <cellStyle name="Note 2 2 34 2 4" xfId="32354" xr:uid="{00000000-0005-0000-0000-0000CB730000}"/>
    <cellStyle name="Note 2 2 34 2 5" xfId="32355" xr:uid="{00000000-0005-0000-0000-0000CC730000}"/>
    <cellStyle name="Note 2 2 34 2 6" xfId="32356" xr:uid="{00000000-0005-0000-0000-0000CD730000}"/>
    <cellStyle name="Note 2 2 34 3" xfId="32357" xr:uid="{00000000-0005-0000-0000-0000CE730000}"/>
    <cellStyle name="Note 2 2 34 4" xfId="32358" xr:uid="{00000000-0005-0000-0000-0000CF730000}"/>
    <cellStyle name="Note 2 2 34 5" xfId="32359" xr:uid="{00000000-0005-0000-0000-0000D0730000}"/>
    <cellStyle name="Note 2 2 34 6" xfId="32360" xr:uid="{00000000-0005-0000-0000-0000D1730000}"/>
    <cellStyle name="Note 2 2 34 7" xfId="32361" xr:uid="{00000000-0005-0000-0000-0000D2730000}"/>
    <cellStyle name="Note 2 2 35" xfId="2121" xr:uid="{00000000-0005-0000-0000-0000D3730000}"/>
    <cellStyle name="Note 2 2 35 2" xfId="12731" xr:uid="{00000000-0005-0000-0000-0000D4730000}"/>
    <cellStyle name="Note 2 2 35 2 2" xfId="32362" xr:uid="{00000000-0005-0000-0000-0000D5730000}"/>
    <cellStyle name="Note 2 2 35 2 3" xfId="32363" xr:uid="{00000000-0005-0000-0000-0000D6730000}"/>
    <cellStyle name="Note 2 2 35 2 4" xfId="32364" xr:uid="{00000000-0005-0000-0000-0000D7730000}"/>
    <cellStyle name="Note 2 2 35 2 5" xfId="32365" xr:uid="{00000000-0005-0000-0000-0000D8730000}"/>
    <cellStyle name="Note 2 2 35 2 6" xfId="32366" xr:uid="{00000000-0005-0000-0000-0000D9730000}"/>
    <cellStyle name="Note 2 2 35 3" xfId="32367" xr:uid="{00000000-0005-0000-0000-0000DA730000}"/>
    <cellStyle name="Note 2 2 35 4" xfId="32368" xr:uid="{00000000-0005-0000-0000-0000DB730000}"/>
    <cellStyle name="Note 2 2 35 5" xfId="32369" xr:uid="{00000000-0005-0000-0000-0000DC730000}"/>
    <cellStyle name="Note 2 2 35 6" xfId="32370" xr:uid="{00000000-0005-0000-0000-0000DD730000}"/>
    <cellStyle name="Note 2 2 36" xfId="8858" xr:uid="{00000000-0005-0000-0000-0000DE730000}"/>
    <cellStyle name="Note 2 2 36 2" xfId="32371" xr:uid="{00000000-0005-0000-0000-0000DF730000}"/>
    <cellStyle name="Note 2 2 36 3" xfId="32372" xr:uid="{00000000-0005-0000-0000-0000E0730000}"/>
    <cellStyle name="Note 2 2 36 4" xfId="32373" xr:uid="{00000000-0005-0000-0000-0000E1730000}"/>
    <cellStyle name="Note 2 2 36 5" xfId="32374" xr:uid="{00000000-0005-0000-0000-0000E2730000}"/>
    <cellStyle name="Note 2 2 36 6" xfId="32375" xr:uid="{00000000-0005-0000-0000-0000E3730000}"/>
    <cellStyle name="Note 2 2 37" xfId="9797" xr:uid="{00000000-0005-0000-0000-0000E4730000}"/>
    <cellStyle name="Note 2 2 37 2" xfId="32376" xr:uid="{00000000-0005-0000-0000-0000E5730000}"/>
    <cellStyle name="Note 2 2 37 3" xfId="32377" xr:uid="{00000000-0005-0000-0000-0000E6730000}"/>
    <cellStyle name="Note 2 2 37 4" xfId="32378" xr:uid="{00000000-0005-0000-0000-0000E7730000}"/>
    <cellStyle name="Note 2 2 37 5" xfId="32379" xr:uid="{00000000-0005-0000-0000-0000E8730000}"/>
    <cellStyle name="Note 2 2 37 6" xfId="32380" xr:uid="{00000000-0005-0000-0000-0000E9730000}"/>
    <cellStyle name="Note 2 2 38" xfId="32381" xr:uid="{00000000-0005-0000-0000-0000EA730000}"/>
    <cellStyle name="Note 2 2 4" xfId="2122" xr:uid="{00000000-0005-0000-0000-0000EB730000}"/>
    <cellStyle name="Note 2 2 4 2" xfId="8859" xr:uid="{00000000-0005-0000-0000-0000EC730000}"/>
    <cellStyle name="Note 2 2 4 3" xfId="10101" xr:uid="{00000000-0005-0000-0000-0000ED730000}"/>
    <cellStyle name="Note 2 2 4 3 2" xfId="32382" xr:uid="{00000000-0005-0000-0000-0000EE730000}"/>
    <cellStyle name="Note 2 2 4 3 3" xfId="32383" xr:uid="{00000000-0005-0000-0000-0000EF730000}"/>
    <cellStyle name="Note 2 2 4 3 4" xfId="32384" xr:uid="{00000000-0005-0000-0000-0000F0730000}"/>
    <cellStyle name="Note 2 2 4 3 5" xfId="32385" xr:uid="{00000000-0005-0000-0000-0000F1730000}"/>
    <cellStyle name="Note 2 2 4 3 6" xfId="32386" xr:uid="{00000000-0005-0000-0000-0000F2730000}"/>
    <cellStyle name="Note 2 2 4 4" xfId="32387" xr:uid="{00000000-0005-0000-0000-0000F3730000}"/>
    <cellStyle name="Note 2 2 4 5" xfId="32388" xr:uid="{00000000-0005-0000-0000-0000F4730000}"/>
    <cellStyle name="Note 2 2 4 6" xfId="32389" xr:uid="{00000000-0005-0000-0000-0000F5730000}"/>
    <cellStyle name="Note 2 2 4 7" xfId="32390" xr:uid="{00000000-0005-0000-0000-0000F6730000}"/>
    <cellStyle name="Note 2 2 4 8" xfId="32391" xr:uid="{00000000-0005-0000-0000-0000F7730000}"/>
    <cellStyle name="Note 2 2 5" xfId="2123" xr:uid="{00000000-0005-0000-0000-0000F8730000}"/>
    <cellStyle name="Note 2 2 5 2" xfId="8860" xr:uid="{00000000-0005-0000-0000-0000F9730000}"/>
    <cellStyle name="Note 2 2 5 3" xfId="10191" xr:uid="{00000000-0005-0000-0000-0000FA730000}"/>
    <cellStyle name="Note 2 2 5 3 2" xfId="32392" xr:uid="{00000000-0005-0000-0000-0000FB730000}"/>
    <cellStyle name="Note 2 2 5 3 3" xfId="32393" xr:uid="{00000000-0005-0000-0000-0000FC730000}"/>
    <cellStyle name="Note 2 2 5 3 4" xfId="32394" xr:uid="{00000000-0005-0000-0000-0000FD730000}"/>
    <cellStyle name="Note 2 2 5 3 5" xfId="32395" xr:uid="{00000000-0005-0000-0000-0000FE730000}"/>
    <cellStyle name="Note 2 2 5 3 6" xfId="32396" xr:uid="{00000000-0005-0000-0000-0000FF730000}"/>
    <cellStyle name="Note 2 2 5 4" xfId="32397" xr:uid="{00000000-0005-0000-0000-000000740000}"/>
    <cellStyle name="Note 2 2 5 5" xfId="32398" xr:uid="{00000000-0005-0000-0000-000001740000}"/>
    <cellStyle name="Note 2 2 5 6" xfId="32399" xr:uid="{00000000-0005-0000-0000-000002740000}"/>
    <cellStyle name="Note 2 2 5 7" xfId="32400" xr:uid="{00000000-0005-0000-0000-000003740000}"/>
    <cellStyle name="Note 2 2 5 8" xfId="32401" xr:uid="{00000000-0005-0000-0000-000004740000}"/>
    <cellStyle name="Note 2 2 6" xfId="2124" xr:uid="{00000000-0005-0000-0000-000005740000}"/>
    <cellStyle name="Note 2 2 6 2" xfId="10277" xr:uid="{00000000-0005-0000-0000-000006740000}"/>
    <cellStyle name="Note 2 2 6 2 2" xfId="32402" xr:uid="{00000000-0005-0000-0000-000007740000}"/>
    <cellStyle name="Note 2 2 6 2 3" xfId="32403" xr:uid="{00000000-0005-0000-0000-000008740000}"/>
    <cellStyle name="Note 2 2 6 2 4" xfId="32404" xr:uid="{00000000-0005-0000-0000-000009740000}"/>
    <cellStyle name="Note 2 2 6 2 5" xfId="32405" xr:uid="{00000000-0005-0000-0000-00000A740000}"/>
    <cellStyle name="Note 2 2 6 2 6" xfId="32406" xr:uid="{00000000-0005-0000-0000-00000B740000}"/>
    <cellStyle name="Note 2 2 6 3" xfId="32407" xr:uid="{00000000-0005-0000-0000-00000C740000}"/>
    <cellStyle name="Note 2 2 6 4" xfId="32408" xr:uid="{00000000-0005-0000-0000-00000D740000}"/>
    <cellStyle name="Note 2 2 6 5" xfId="32409" xr:uid="{00000000-0005-0000-0000-00000E740000}"/>
    <cellStyle name="Note 2 2 6 6" xfId="32410" xr:uid="{00000000-0005-0000-0000-00000F740000}"/>
    <cellStyle name="Note 2 2 6 7" xfId="32411" xr:uid="{00000000-0005-0000-0000-000010740000}"/>
    <cellStyle name="Note 2 2 7" xfId="2125" xr:uid="{00000000-0005-0000-0000-000011740000}"/>
    <cellStyle name="Note 2 2 7 2" xfId="10365" xr:uid="{00000000-0005-0000-0000-000012740000}"/>
    <cellStyle name="Note 2 2 7 2 2" xfId="32412" xr:uid="{00000000-0005-0000-0000-000013740000}"/>
    <cellStyle name="Note 2 2 7 2 3" xfId="32413" xr:uid="{00000000-0005-0000-0000-000014740000}"/>
    <cellStyle name="Note 2 2 7 2 4" xfId="32414" xr:uid="{00000000-0005-0000-0000-000015740000}"/>
    <cellStyle name="Note 2 2 7 2 5" xfId="32415" xr:uid="{00000000-0005-0000-0000-000016740000}"/>
    <cellStyle name="Note 2 2 7 2 6" xfId="32416" xr:uid="{00000000-0005-0000-0000-000017740000}"/>
    <cellStyle name="Note 2 2 7 3" xfId="32417" xr:uid="{00000000-0005-0000-0000-000018740000}"/>
    <cellStyle name="Note 2 2 7 4" xfId="32418" xr:uid="{00000000-0005-0000-0000-000019740000}"/>
    <cellStyle name="Note 2 2 7 5" xfId="32419" xr:uid="{00000000-0005-0000-0000-00001A740000}"/>
    <cellStyle name="Note 2 2 7 6" xfId="32420" xr:uid="{00000000-0005-0000-0000-00001B740000}"/>
    <cellStyle name="Note 2 2 7 7" xfId="32421" xr:uid="{00000000-0005-0000-0000-00001C740000}"/>
    <cellStyle name="Note 2 2 8" xfId="2126" xr:uid="{00000000-0005-0000-0000-00001D740000}"/>
    <cellStyle name="Note 2 2 8 2" xfId="10452" xr:uid="{00000000-0005-0000-0000-00001E740000}"/>
    <cellStyle name="Note 2 2 8 2 2" xfId="32422" xr:uid="{00000000-0005-0000-0000-00001F740000}"/>
    <cellStyle name="Note 2 2 8 2 3" xfId="32423" xr:uid="{00000000-0005-0000-0000-000020740000}"/>
    <cellStyle name="Note 2 2 8 2 4" xfId="32424" xr:uid="{00000000-0005-0000-0000-000021740000}"/>
    <cellStyle name="Note 2 2 8 2 5" xfId="32425" xr:uid="{00000000-0005-0000-0000-000022740000}"/>
    <cellStyle name="Note 2 2 8 2 6" xfId="32426" xr:uid="{00000000-0005-0000-0000-000023740000}"/>
    <cellStyle name="Note 2 2 8 3" xfId="32427" xr:uid="{00000000-0005-0000-0000-000024740000}"/>
    <cellStyle name="Note 2 2 8 4" xfId="32428" xr:uid="{00000000-0005-0000-0000-000025740000}"/>
    <cellStyle name="Note 2 2 8 5" xfId="32429" xr:uid="{00000000-0005-0000-0000-000026740000}"/>
    <cellStyle name="Note 2 2 8 6" xfId="32430" xr:uid="{00000000-0005-0000-0000-000027740000}"/>
    <cellStyle name="Note 2 2 8 7" xfId="32431" xr:uid="{00000000-0005-0000-0000-000028740000}"/>
    <cellStyle name="Note 2 2 9" xfId="2127" xr:uid="{00000000-0005-0000-0000-000029740000}"/>
    <cellStyle name="Note 2 2 9 2" xfId="10540" xr:uid="{00000000-0005-0000-0000-00002A740000}"/>
    <cellStyle name="Note 2 2 9 2 2" xfId="32432" xr:uid="{00000000-0005-0000-0000-00002B740000}"/>
    <cellStyle name="Note 2 2 9 2 3" xfId="32433" xr:uid="{00000000-0005-0000-0000-00002C740000}"/>
    <cellStyle name="Note 2 2 9 2 4" xfId="32434" xr:uid="{00000000-0005-0000-0000-00002D740000}"/>
    <cellStyle name="Note 2 2 9 2 5" xfId="32435" xr:uid="{00000000-0005-0000-0000-00002E740000}"/>
    <cellStyle name="Note 2 2 9 2 6" xfId="32436" xr:uid="{00000000-0005-0000-0000-00002F740000}"/>
    <cellStyle name="Note 2 2 9 3" xfId="32437" xr:uid="{00000000-0005-0000-0000-000030740000}"/>
    <cellStyle name="Note 2 2 9 4" xfId="32438" xr:uid="{00000000-0005-0000-0000-000031740000}"/>
    <cellStyle name="Note 2 2 9 5" xfId="32439" xr:uid="{00000000-0005-0000-0000-000032740000}"/>
    <cellStyle name="Note 2 2 9 6" xfId="32440" xr:uid="{00000000-0005-0000-0000-000033740000}"/>
    <cellStyle name="Note 2 2 9 7" xfId="32441" xr:uid="{00000000-0005-0000-0000-000034740000}"/>
    <cellStyle name="Note 2 20" xfId="2128" xr:uid="{00000000-0005-0000-0000-000035740000}"/>
    <cellStyle name="Note 2 20 2" xfId="11026" xr:uid="{00000000-0005-0000-0000-000036740000}"/>
    <cellStyle name="Note 2 20 2 2" xfId="32442" xr:uid="{00000000-0005-0000-0000-000037740000}"/>
    <cellStyle name="Note 2 20 2 3" xfId="32443" xr:uid="{00000000-0005-0000-0000-000038740000}"/>
    <cellStyle name="Note 2 20 2 4" xfId="32444" xr:uid="{00000000-0005-0000-0000-000039740000}"/>
    <cellStyle name="Note 2 20 2 5" xfId="32445" xr:uid="{00000000-0005-0000-0000-00003A740000}"/>
    <cellStyle name="Note 2 20 2 6" xfId="32446" xr:uid="{00000000-0005-0000-0000-00003B740000}"/>
    <cellStyle name="Note 2 20 3" xfId="32447" xr:uid="{00000000-0005-0000-0000-00003C740000}"/>
    <cellStyle name="Note 2 20 4" xfId="32448" xr:uid="{00000000-0005-0000-0000-00003D740000}"/>
    <cellStyle name="Note 2 20 5" xfId="32449" xr:uid="{00000000-0005-0000-0000-00003E740000}"/>
    <cellStyle name="Note 2 20 6" xfId="32450" xr:uid="{00000000-0005-0000-0000-00003F740000}"/>
    <cellStyle name="Note 2 20 7" xfId="32451" xr:uid="{00000000-0005-0000-0000-000040740000}"/>
    <cellStyle name="Note 2 21" xfId="2129" xr:uid="{00000000-0005-0000-0000-000041740000}"/>
    <cellStyle name="Note 2 21 2" xfId="10490" xr:uid="{00000000-0005-0000-0000-000042740000}"/>
    <cellStyle name="Note 2 21 2 2" xfId="32452" xr:uid="{00000000-0005-0000-0000-000043740000}"/>
    <cellStyle name="Note 2 21 2 3" xfId="32453" xr:uid="{00000000-0005-0000-0000-000044740000}"/>
    <cellStyle name="Note 2 21 2 4" xfId="32454" xr:uid="{00000000-0005-0000-0000-000045740000}"/>
    <cellStyle name="Note 2 21 2 5" xfId="32455" xr:uid="{00000000-0005-0000-0000-000046740000}"/>
    <cellStyle name="Note 2 21 2 6" xfId="32456" xr:uid="{00000000-0005-0000-0000-000047740000}"/>
    <cellStyle name="Note 2 21 3" xfId="32457" xr:uid="{00000000-0005-0000-0000-000048740000}"/>
    <cellStyle name="Note 2 21 4" xfId="32458" xr:uid="{00000000-0005-0000-0000-000049740000}"/>
    <cellStyle name="Note 2 21 5" xfId="32459" xr:uid="{00000000-0005-0000-0000-00004A740000}"/>
    <cellStyle name="Note 2 21 6" xfId="32460" xr:uid="{00000000-0005-0000-0000-00004B740000}"/>
    <cellStyle name="Note 2 21 7" xfId="32461" xr:uid="{00000000-0005-0000-0000-00004C740000}"/>
    <cellStyle name="Note 2 22" xfId="2130" xr:uid="{00000000-0005-0000-0000-00004D740000}"/>
    <cellStyle name="Note 2 22 2" xfId="11021" xr:uid="{00000000-0005-0000-0000-00004E740000}"/>
    <cellStyle name="Note 2 22 2 2" xfId="32462" xr:uid="{00000000-0005-0000-0000-00004F740000}"/>
    <cellStyle name="Note 2 22 2 3" xfId="32463" xr:uid="{00000000-0005-0000-0000-000050740000}"/>
    <cellStyle name="Note 2 22 2 4" xfId="32464" xr:uid="{00000000-0005-0000-0000-000051740000}"/>
    <cellStyle name="Note 2 22 2 5" xfId="32465" xr:uid="{00000000-0005-0000-0000-000052740000}"/>
    <cellStyle name="Note 2 22 2 6" xfId="32466" xr:uid="{00000000-0005-0000-0000-000053740000}"/>
    <cellStyle name="Note 2 22 3" xfId="32467" xr:uid="{00000000-0005-0000-0000-000054740000}"/>
    <cellStyle name="Note 2 22 4" xfId="32468" xr:uid="{00000000-0005-0000-0000-000055740000}"/>
    <cellStyle name="Note 2 22 5" xfId="32469" xr:uid="{00000000-0005-0000-0000-000056740000}"/>
    <cellStyle name="Note 2 22 6" xfId="32470" xr:uid="{00000000-0005-0000-0000-000057740000}"/>
    <cellStyle name="Note 2 22 7" xfId="32471" xr:uid="{00000000-0005-0000-0000-000058740000}"/>
    <cellStyle name="Note 2 23" xfId="2131" xr:uid="{00000000-0005-0000-0000-000059740000}"/>
    <cellStyle name="Note 2 23 2" xfId="9881" xr:uid="{00000000-0005-0000-0000-00005A740000}"/>
    <cellStyle name="Note 2 23 2 2" xfId="32472" xr:uid="{00000000-0005-0000-0000-00005B740000}"/>
    <cellStyle name="Note 2 23 2 3" xfId="32473" xr:uid="{00000000-0005-0000-0000-00005C740000}"/>
    <cellStyle name="Note 2 23 2 4" xfId="32474" xr:uid="{00000000-0005-0000-0000-00005D740000}"/>
    <cellStyle name="Note 2 23 2 5" xfId="32475" xr:uid="{00000000-0005-0000-0000-00005E740000}"/>
    <cellStyle name="Note 2 23 2 6" xfId="32476" xr:uid="{00000000-0005-0000-0000-00005F740000}"/>
    <cellStyle name="Note 2 23 3" xfId="32477" xr:uid="{00000000-0005-0000-0000-000060740000}"/>
    <cellStyle name="Note 2 23 4" xfId="32478" xr:uid="{00000000-0005-0000-0000-000061740000}"/>
    <cellStyle name="Note 2 23 5" xfId="32479" xr:uid="{00000000-0005-0000-0000-000062740000}"/>
    <cellStyle name="Note 2 23 6" xfId="32480" xr:uid="{00000000-0005-0000-0000-000063740000}"/>
    <cellStyle name="Note 2 23 7" xfId="32481" xr:uid="{00000000-0005-0000-0000-000064740000}"/>
    <cellStyle name="Note 2 24" xfId="2132" xr:uid="{00000000-0005-0000-0000-000065740000}"/>
    <cellStyle name="Note 2 24 2" xfId="11369" xr:uid="{00000000-0005-0000-0000-000066740000}"/>
    <cellStyle name="Note 2 24 2 2" xfId="32482" xr:uid="{00000000-0005-0000-0000-000067740000}"/>
    <cellStyle name="Note 2 24 2 3" xfId="32483" xr:uid="{00000000-0005-0000-0000-000068740000}"/>
    <cellStyle name="Note 2 24 2 4" xfId="32484" xr:uid="{00000000-0005-0000-0000-000069740000}"/>
    <cellStyle name="Note 2 24 2 5" xfId="32485" xr:uid="{00000000-0005-0000-0000-00006A740000}"/>
    <cellStyle name="Note 2 24 2 6" xfId="32486" xr:uid="{00000000-0005-0000-0000-00006B740000}"/>
    <cellStyle name="Note 2 24 3" xfId="32487" xr:uid="{00000000-0005-0000-0000-00006C740000}"/>
    <cellStyle name="Note 2 24 4" xfId="32488" xr:uid="{00000000-0005-0000-0000-00006D740000}"/>
    <cellStyle name="Note 2 24 5" xfId="32489" xr:uid="{00000000-0005-0000-0000-00006E740000}"/>
    <cellStyle name="Note 2 24 6" xfId="32490" xr:uid="{00000000-0005-0000-0000-00006F740000}"/>
    <cellStyle name="Note 2 24 7" xfId="32491" xr:uid="{00000000-0005-0000-0000-000070740000}"/>
    <cellStyle name="Note 2 25" xfId="2133" xr:uid="{00000000-0005-0000-0000-000071740000}"/>
    <cellStyle name="Note 2 25 2" xfId="11390" xr:uid="{00000000-0005-0000-0000-000072740000}"/>
    <cellStyle name="Note 2 25 2 2" xfId="32492" xr:uid="{00000000-0005-0000-0000-000073740000}"/>
    <cellStyle name="Note 2 25 2 3" xfId="32493" xr:uid="{00000000-0005-0000-0000-000074740000}"/>
    <cellStyle name="Note 2 25 2 4" xfId="32494" xr:uid="{00000000-0005-0000-0000-000075740000}"/>
    <cellStyle name="Note 2 25 2 5" xfId="32495" xr:uid="{00000000-0005-0000-0000-000076740000}"/>
    <cellStyle name="Note 2 25 2 6" xfId="32496" xr:uid="{00000000-0005-0000-0000-000077740000}"/>
    <cellStyle name="Note 2 25 3" xfId="32497" xr:uid="{00000000-0005-0000-0000-000078740000}"/>
    <cellStyle name="Note 2 25 4" xfId="32498" xr:uid="{00000000-0005-0000-0000-000079740000}"/>
    <cellStyle name="Note 2 25 5" xfId="32499" xr:uid="{00000000-0005-0000-0000-00007A740000}"/>
    <cellStyle name="Note 2 25 6" xfId="32500" xr:uid="{00000000-0005-0000-0000-00007B740000}"/>
    <cellStyle name="Note 2 25 7" xfId="32501" xr:uid="{00000000-0005-0000-0000-00007C740000}"/>
    <cellStyle name="Note 2 26" xfId="2134" xr:uid="{00000000-0005-0000-0000-00007D740000}"/>
    <cellStyle name="Note 2 26 2" xfId="11219" xr:uid="{00000000-0005-0000-0000-00007E740000}"/>
    <cellStyle name="Note 2 26 2 2" xfId="32502" xr:uid="{00000000-0005-0000-0000-00007F740000}"/>
    <cellStyle name="Note 2 26 2 3" xfId="32503" xr:uid="{00000000-0005-0000-0000-000080740000}"/>
    <cellStyle name="Note 2 26 2 4" xfId="32504" xr:uid="{00000000-0005-0000-0000-000081740000}"/>
    <cellStyle name="Note 2 26 2 5" xfId="32505" xr:uid="{00000000-0005-0000-0000-000082740000}"/>
    <cellStyle name="Note 2 26 2 6" xfId="32506" xr:uid="{00000000-0005-0000-0000-000083740000}"/>
    <cellStyle name="Note 2 26 3" xfId="32507" xr:uid="{00000000-0005-0000-0000-000084740000}"/>
    <cellStyle name="Note 2 26 4" xfId="32508" xr:uid="{00000000-0005-0000-0000-000085740000}"/>
    <cellStyle name="Note 2 26 5" xfId="32509" xr:uid="{00000000-0005-0000-0000-000086740000}"/>
    <cellStyle name="Note 2 26 6" xfId="32510" xr:uid="{00000000-0005-0000-0000-000087740000}"/>
    <cellStyle name="Note 2 26 7" xfId="32511" xr:uid="{00000000-0005-0000-0000-000088740000}"/>
    <cellStyle name="Note 2 27" xfId="2135" xr:uid="{00000000-0005-0000-0000-000089740000}"/>
    <cellStyle name="Note 2 27 2" xfId="11565" xr:uid="{00000000-0005-0000-0000-00008A740000}"/>
    <cellStyle name="Note 2 27 2 2" xfId="32512" xr:uid="{00000000-0005-0000-0000-00008B740000}"/>
    <cellStyle name="Note 2 27 2 3" xfId="32513" xr:uid="{00000000-0005-0000-0000-00008C740000}"/>
    <cellStyle name="Note 2 27 2 4" xfId="32514" xr:uid="{00000000-0005-0000-0000-00008D740000}"/>
    <cellStyle name="Note 2 27 2 5" xfId="32515" xr:uid="{00000000-0005-0000-0000-00008E740000}"/>
    <cellStyle name="Note 2 27 2 6" xfId="32516" xr:uid="{00000000-0005-0000-0000-00008F740000}"/>
    <cellStyle name="Note 2 27 3" xfId="32517" xr:uid="{00000000-0005-0000-0000-000090740000}"/>
    <cellStyle name="Note 2 27 4" xfId="32518" xr:uid="{00000000-0005-0000-0000-000091740000}"/>
    <cellStyle name="Note 2 27 5" xfId="32519" xr:uid="{00000000-0005-0000-0000-000092740000}"/>
    <cellStyle name="Note 2 27 6" xfId="32520" xr:uid="{00000000-0005-0000-0000-000093740000}"/>
    <cellStyle name="Note 2 27 7" xfId="32521" xr:uid="{00000000-0005-0000-0000-000094740000}"/>
    <cellStyle name="Note 2 28" xfId="2136" xr:uid="{00000000-0005-0000-0000-000095740000}"/>
    <cellStyle name="Note 2 28 2" xfId="10492" xr:uid="{00000000-0005-0000-0000-000096740000}"/>
    <cellStyle name="Note 2 28 2 2" xfId="32522" xr:uid="{00000000-0005-0000-0000-000097740000}"/>
    <cellStyle name="Note 2 28 2 3" xfId="32523" xr:uid="{00000000-0005-0000-0000-000098740000}"/>
    <cellStyle name="Note 2 28 2 4" xfId="32524" xr:uid="{00000000-0005-0000-0000-000099740000}"/>
    <cellStyle name="Note 2 28 2 5" xfId="32525" xr:uid="{00000000-0005-0000-0000-00009A740000}"/>
    <cellStyle name="Note 2 28 2 6" xfId="32526" xr:uid="{00000000-0005-0000-0000-00009B740000}"/>
    <cellStyle name="Note 2 28 3" xfId="32527" xr:uid="{00000000-0005-0000-0000-00009C740000}"/>
    <cellStyle name="Note 2 28 4" xfId="32528" xr:uid="{00000000-0005-0000-0000-00009D740000}"/>
    <cellStyle name="Note 2 28 5" xfId="32529" xr:uid="{00000000-0005-0000-0000-00009E740000}"/>
    <cellStyle name="Note 2 28 6" xfId="32530" xr:uid="{00000000-0005-0000-0000-00009F740000}"/>
    <cellStyle name="Note 2 28 7" xfId="32531" xr:uid="{00000000-0005-0000-0000-0000A0740000}"/>
    <cellStyle name="Note 2 29" xfId="2137" xr:uid="{00000000-0005-0000-0000-0000A1740000}"/>
    <cellStyle name="Note 2 29 2" xfId="11734" xr:uid="{00000000-0005-0000-0000-0000A2740000}"/>
    <cellStyle name="Note 2 29 2 2" xfId="32532" xr:uid="{00000000-0005-0000-0000-0000A3740000}"/>
    <cellStyle name="Note 2 29 2 3" xfId="32533" xr:uid="{00000000-0005-0000-0000-0000A4740000}"/>
    <cellStyle name="Note 2 29 2 4" xfId="32534" xr:uid="{00000000-0005-0000-0000-0000A5740000}"/>
    <cellStyle name="Note 2 29 2 5" xfId="32535" xr:uid="{00000000-0005-0000-0000-0000A6740000}"/>
    <cellStyle name="Note 2 29 2 6" xfId="32536" xr:uid="{00000000-0005-0000-0000-0000A7740000}"/>
    <cellStyle name="Note 2 29 3" xfId="32537" xr:uid="{00000000-0005-0000-0000-0000A8740000}"/>
    <cellStyle name="Note 2 29 4" xfId="32538" xr:uid="{00000000-0005-0000-0000-0000A9740000}"/>
    <cellStyle name="Note 2 29 5" xfId="32539" xr:uid="{00000000-0005-0000-0000-0000AA740000}"/>
    <cellStyle name="Note 2 29 6" xfId="32540" xr:uid="{00000000-0005-0000-0000-0000AB740000}"/>
    <cellStyle name="Note 2 29 7" xfId="32541" xr:uid="{00000000-0005-0000-0000-0000AC740000}"/>
    <cellStyle name="Note 2 3" xfId="2138" xr:uid="{00000000-0005-0000-0000-0000AD740000}"/>
    <cellStyle name="Note 2 3 10" xfId="2139" xr:uid="{00000000-0005-0000-0000-0000AE740000}"/>
    <cellStyle name="Note 2 3 10 2" xfId="10606" xr:uid="{00000000-0005-0000-0000-0000AF740000}"/>
    <cellStyle name="Note 2 3 10 2 2" xfId="32542" xr:uid="{00000000-0005-0000-0000-0000B0740000}"/>
    <cellStyle name="Note 2 3 10 2 3" xfId="32543" xr:uid="{00000000-0005-0000-0000-0000B1740000}"/>
    <cellStyle name="Note 2 3 10 2 4" xfId="32544" xr:uid="{00000000-0005-0000-0000-0000B2740000}"/>
    <cellStyle name="Note 2 3 10 2 5" xfId="32545" xr:uid="{00000000-0005-0000-0000-0000B3740000}"/>
    <cellStyle name="Note 2 3 10 2 6" xfId="32546" xr:uid="{00000000-0005-0000-0000-0000B4740000}"/>
    <cellStyle name="Note 2 3 10 3" xfId="32547" xr:uid="{00000000-0005-0000-0000-0000B5740000}"/>
    <cellStyle name="Note 2 3 10 4" xfId="32548" xr:uid="{00000000-0005-0000-0000-0000B6740000}"/>
    <cellStyle name="Note 2 3 10 5" xfId="32549" xr:uid="{00000000-0005-0000-0000-0000B7740000}"/>
    <cellStyle name="Note 2 3 10 6" xfId="32550" xr:uid="{00000000-0005-0000-0000-0000B8740000}"/>
    <cellStyle name="Note 2 3 10 7" xfId="32551" xr:uid="{00000000-0005-0000-0000-0000B9740000}"/>
    <cellStyle name="Note 2 3 11" xfId="2140" xr:uid="{00000000-0005-0000-0000-0000BA740000}"/>
    <cellStyle name="Note 2 3 11 2" xfId="10697" xr:uid="{00000000-0005-0000-0000-0000BB740000}"/>
    <cellStyle name="Note 2 3 11 2 2" xfId="32552" xr:uid="{00000000-0005-0000-0000-0000BC740000}"/>
    <cellStyle name="Note 2 3 11 2 3" xfId="32553" xr:uid="{00000000-0005-0000-0000-0000BD740000}"/>
    <cellStyle name="Note 2 3 11 2 4" xfId="32554" xr:uid="{00000000-0005-0000-0000-0000BE740000}"/>
    <cellStyle name="Note 2 3 11 2 5" xfId="32555" xr:uid="{00000000-0005-0000-0000-0000BF740000}"/>
    <cellStyle name="Note 2 3 11 2 6" xfId="32556" xr:uid="{00000000-0005-0000-0000-0000C0740000}"/>
    <cellStyle name="Note 2 3 11 3" xfId="32557" xr:uid="{00000000-0005-0000-0000-0000C1740000}"/>
    <cellStyle name="Note 2 3 11 4" xfId="32558" xr:uid="{00000000-0005-0000-0000-0000C2740000}"/>
    <cellStyle name="Note 2 3 11 5" xfId="32559" xr:uid="{00000000-0005-0000-0000-0000C3740000}"/>
    <cellStyle name="Note 2 3 11 6" xfId="32560" xr:uid="{00000000-0005-0000-0000-0000C4740000}"/>
    <cellStyle name="Note 2 3 11 7" xfId="32561" xr:uid="{00000000-0005-0000-0000-0000C5740000}"/>
    <cellStyle name="Note 2 3 12" xfId="2141" xr:uid="{00000000-0005-0000-0000-0000C6740000}"/>
    <cellStyle name="Note 2 3 12 2" xfId="10785" xr:uid="{00000000-0005-0000-0000-0000C7740000}"/>
    <cellStyle name="Note 2 3 12 2 2" xfId="32562" xr:uid="{00000000-0005-0000-0000-0000C8740000}"/>
    <cellStyle name="Note 2 3 12 2 3" xfId="32563" xr:uid="{00000000-0005-0000-0000-0000C9740000}"/>
    <cellStyle name="Note 2 3 12 2 4" xfId="32564" xr:uid="{00000000-0005-0000-0000-0000CA740000}"/>
    <cellStyle name="Note 2 3 12 2 5" xfId="32565" xr:uid="{00000000-0005-0000-0000-0000CB740000}"/>
    <cellStyle name="Note 2 3 12 2 6" xfId="32566" xr:uid="{00000000-0005-0000-0000-0000CC740000}"/>
    <cellStyle name="Note 2 3 12 3" xfId="32567" xr:uid="{00000000-0005-0000-0000-0000CD740000}"/>
    <cellStyle name="Note 2 3 12 4" xfId="32568" xr:uid="{00000000-0005-0000-0000-0000CE740000}"/>
    <cellStyle name="Note 2 3 12 5" xfId="32569" xr:uid="{00000000-0005-0000-0000-0000CF740000}"/>
    <cellStyle name="Note 2 3 12 6" xfId="32570" xr:uid="{00000000-0005-0000-0000-0000D0740000}"/>
    <cellStyle name="Note 2 3 12 7" xfId="32571" xr:uid="{00000000-0005-0000-0000-0000D1740000}"/>
    <cellStyle name="Note 2 3 13" xfId="2142" xr:uid="{00000000-0005-0000-0000-0000D2740000}"/>
    <cellStyle name="Note 2 3 13 2" xfId="10874" xr:uid="{00000000-0005-0000-0000-0000D3740000}"/>
    <cellStyle name="Note 2 3 13 2 2" xfId="32572" xr:uid="{00000000-0005-0000-0000-0000D4740000}"/>
    <cellStyle name="Note 2 3 13 2 3" xfId="32573" xr:uid="{00000000-0005-0000-0000-0000D5740000}"/>
    <cellStyle name="Note 2 3 13 2 4" xfId="32574" xr:uid="{00000000-0005-0000-0000-0000D6740000}"/>
    <cellStyle name="Note 2 3 13 2 5" xfId="32575" xr:uid="{00000000-0005-0000-0000-0000D7740000}"/>
    <cellStyle name="Note 2 3 13 2 6" xfId="32576" xr:uid="{00000000-0005-0000-0000-0000D8740000}"/>
    <cellStyle name="Note 2 3 13 3" xfId="32577" xr:uid="{00000000-0005-0000-0000-0000D9740000}"/>
    <cellStyle name="Note 2 3 13 4" xfId="32578" xr:uid="{00000000-0005-0000-0000-0000DA740000}"/>
    <cellStyle name="Note 2 3 13 5" xfId="32579" xr:uid="{00000000-0005-0000-0000-0000DB740000}"/>
    <cellStyle name="Note 2 3 13 6" xfId="32580" xr:uid="{00000000-0005-0000-0000-0000DC740000}"/>
    <cellStyle name="Note 2 3 13 7" xfId="32581" xr:uid="{00000000-0005-0000-0000-0000DD740000}"/>
    <cellStyle name="Note 2 3 14" xfId="2143" xr:uid="{00000000-0005-0000-0000-0000DE740000}"/>
    <cellStyle name="Note 2 3 14 2" xfId="10964" xr:uid="{00000000-0005-0000-0000-0000DF740000}"/>
    <cellStyle name="Note 2 3 14 2 2" xfId="32582" xr:uid="{00000000-0005-0000-0000-0000E0740000}"/>
    <cellStyle name="Note 2 3 14 2 3" xfId="32583" xr:uid="{00000000-0005-0000-0000-0000E1740000}"/>
    <cellStyle name="Note 2 3 14 2 4" xfId="32584" xr:uid="{00000000-0005-0000-0000-0000E2740000}"/>
    <cellStyle name="Note 2 3 14 2 5" xfId="32585" xr:uid="{00000000-0005-0000-0000-0000E3740000}"/>
    <cellStyle name="Note 2 3 14 2 6" xfId="32586" xr:uid="{00000000-0005-0000-0000-0000E4740000}"/>
    <cellStyle name="Note 2 3 14 3" xfId="32587" xr:uid="{00000000-0005-0000-0000-0000E5740000}"/>
    <cellStyle name="Note 2 3 14 4" xfId="32588" xr:uid="{00000000-0005-0000-0000-0000E6740000}"/>
    <cellStyle name="Note 2 3 14 5" xfId="32589" xr:uid="{00000000-0005-0000-0000-0000E7740000}"/>
    <cellStyle name="Note 2 3 14 6" xfId="32590" xr:uid="{00000000-0005-0000-0000-0000E8740000}"/>
    <cellStyle name="Note 2 3 14 7" xfId="32591" xr:uid="{00000000-0005-0000-0000-0000E9740000}"/>
    <cellStyle name="Note 2 3 15" xfId="2144" xr:uid="{00000000-0005-0000-0000-0000EA740000}"/>
    <cellStyle name="Note 2 3 15 2" xfId="11055" xr:uid="{00000000-0005-0000-0000-0000EB740000}"/>
    <cellStyle name="Note 2 3 15 2 2" xfId="32592" xr:uid="{00000000-0005-0000-0000-0000EC740000}"/>
    <cellStyle name="Note 2 3 15 2 3" xfId="32593" xr:uid="{00000000-0005-0000-0000-0000ED740000}"/>
    <cellStyle name="Note 2 3 15 2 4" xfId="32594" xr:uid="{00000000-0005-0000-0000-0000EE740000}"/>
    <cellStyle name="Note 2 3 15 2 5" xfId="32595" xr:uid="{00000000-0005-0000-0000-0000EF740000}"/>
    <cellStyle name="Note 2 3 15 2 6" xfId="32596" xr:uid="{00000000-0005-0000-0000-0000F0740000}"/>
    <cellStyle name="Note 2 3 15 3" xfId="32597" xr:uid="{00000000-0005-0000-0000-0000F1740000}"/>
    <cellStyle name="Note 2 3 15 4" xfId="32598" xr:uid="{00000000-0005-0000-0000-0000F2740000}"/>
    <cellStyle name="Note 2 3 15 5" xfId="32599" xr:uid="{00000000-0005-0000-0000-0000F3740000}"/>
    <cellStyle name="Note 2 3 15 6" xfId="32600" xr:uid="{00000000-0005-0000-0000-0000F4740000}"/>
    <cellStyle name="Note 2 3 15 7" xfId="32601" xr:uid="{00000000-0005-0000-0000-0000F5740000}"/>
    <cellStyle name="Note 2 3 16" xfId="2145" xr:uid="{00000000-0005-0000-0000-0000F6740000}"/>
    <cellStyle name="Note 2 3 16 2" xfId="11138" xr:uid="{00000000-0005-0000-0000-0000F7740000}"/>
    <cellStyle name="Note 2 3 16 2 2" xfId="32602" xr:uid="{00000000-0005-0000-0000-0000F8740000}"/>
    <cellStyle name="Note 2 3 16 2 3" xfId="32603" xr:uid="{00000000-0005-0000-0000-0000F9740000}"/>
    <cellStyle name="Note 2 3 16 2 4" xfId="32604" xr:uid="{00000000-0005-0000-0000-0000FA740000}"/>
    <cellStyle name="Note 2 3 16 2 5" xfId="32605" xr:uid="{00000000-0005-0000-0000-0000FB740000}"/>
    <cellStyle name="Note 2 3 16 2 6" xfId="32606" xr:uid="{00000000-0005-0000-0000-0000FC740000}"/>
    <cellStyle name="Note 2 3 16 3" xfId="32607" xr:uid="{00000000-0005-0000-0000-0000FD740000}"/>
    <cellStyle name="Note 2 3 16 4" xfId="32608" xr:uid="{00000000-0005-0000-0000-0000FE740000}"/>
    <cellStyle name="Note 2 3 16 5" xfId="32609" xr:uid="{00000000-0005-0000-0000-0000FF740000}"/>
    <cellStyle name="Note 2 3 16 6" xfId="32610" xr:uid="{00000000-0005-0000-0000-000000750000}"/>
    <cellStyle name="Note 2 3 16 7" xfId="32611" xr:uid="{00000000-0005-0000-0000-000001750000}"/>
    <cellStyle name="Note 2 3 17" xfId="2146" xr:uid="{00000000-0005-0000-0000-000002750000}"/>
    <cellStyle name="Note 2 3 17 2" xfId="11228" xr:uid="{00000000-0005-0000-0000-000003750000}"/>
    <cellStyle name="Note 2 3 17 2 2" xfId="32612" xr:uid="{00000000-0005-0000-0000-000004750000}"/>
    <cellStyle name="Note 2 3 17 2 3" xfId="32613" xr:uid="{00000000-0005-0000-0000-000005750000}"/>
    <cellStyle name="Note 2 3 17 2 4" xfId="32614" xr:uid="{00000000-0005-0000-0000-000006750000}"/>
    <cellStyle name="Note 2 3 17 2 5" xfId="32615" xr:uid="{00000000-0005-0000-0000-000007750000}"/>
    <cellStyle name="Note 2 3 17 2 6" xfId="32616" xr:uid="{00000000-0005-0000-0000-000008750000}"/>
    <cellStyle name="Note 2 3 17 3" xfId="32617" xr:uid="{00000000-0005-0000-0000-000009750000}"/>
    <cellStyle name="Note 2 3 17 4" xfId="32618" xr:uid="{00000000-0005-0000-0000-00000A750000}"/>
    <cellStyle name="Note 2 3 17 5" xfId="32619" xr:uid="{00000000-0005-0000-0000-00000B750000}"/>
    <cellStyle name="Note 2 3 17 6" xfId="32620" xr:uid="{00000000-0005-0000-0000-00000C750000}"/>
    <cellStyle name="Note 2 3 17 7" xfId="32621" xr:uid="{00000000-0005-0000-0000-00000D750000}"/>
    <cellStyle name="Note 2 3 18" xfId="2147" xr:uid="{00000000-0005-0000-0000-00000E750000}"/>
    <cellStyle name="Note 2 3 18 2" xfId="11314" xr:uid="{00000000-0005-0000-0000-00000F750000}"/>
    <cellStyle name="Note 2 3 18 2 2" xfId="32622" xr:uid="{00000000-0005-0000-0000-000010750000}"/>
    <cellStyle name="Note 2 3 18 2 3" xfId="32623" xr:uid="{00000000-0005-0000-0000-000011750000}"/>
    <cellStyle name="Note 2 3 18 2 4" xfId="32624" xr:uid="{00000000-0005-0000-0000-000012750000}"/>
    <cellStyle name="Note 2 3 18 2 5" xfId="32625" xr:uid="{00000000-0005-0000-0000-000013750000}"/>
    <cellStyle name="Note 2 3 18 2 6" xfId="32626" xr:uid="{00000000-0005-0000-0000-000014750000}"/>
    <cellStyle name="Note 2 3 18 3" xfId="32627" xr:uid="{00000000-0005-0000-0000-000015750000}"/>
    <cellStyle name="Note 2 3 18 4" xfId="32628" xr:uid="{00000000-0005-0000-0000-000016750000}"/>
    <cellStyle name="Note 2 3 18 5" xfId="32629" xr:uid="{00000000-0005-0000-0000-000017750000}"/>
    <cellStyle name="Note 2 3 18 6" xfId="32630" xr:uid="{00000000-0005-0000-0000-000018750000}"/>
    <cellStyle name="Note 2 3 18 7" xfId="32631" xr:uid="{00000000-0005-0000-0000-000019750000}"/>
    <cellStyle name="Note 2 3 19" xfId="2148" xr:uid="{00000000-0005-0000-0000-00001A750000}"/>
    <cellStyle name="Note 2 3 19 2" xfId="11400" xr:uid="{00000000-0005-0000-0000-00001B750000}"/>
    <cellStyle name="Note 2 3 19 2 2" xfId="32632" xr:uid="{00000000-0005-0000-0000-00001C750000}"/>
    <cellStyle name="Note 2 3 19 2 3" xfId="32633" xr:uid="{00000000-0005-0000-0000-00001D750000}"/>
    <cellStyle name="Note 2 3 19 2 4" xfId="32634" xr:uid="{00000000-0005-0000-0000-00001E750000}"/>
    <cellStyle name="Note 2 3 19 2 5" xfId="32635" xr:uid="{00000000-0005-0000-0000-00001F750000}"/>
    <cellStyle name="Note 2 3 19 2 6" xfId="32636" xr:uid="{00000000-0005-0000-0000-000020750000}"/>
    <cellStyle name="Note 2 3 19 3" xfId="32637" xr:uid="{00000000-0005-0000-0000-000021750000}"/>
    <cellStyle name="Note 2 3 19 4" xfId="32638" xr:uid="{00000000-0005-0000-0000-000022750000}"/>
    <cellStyle name="Note 2 3 19 5" xfId="32639" xr:uid="{00000000-0005-0000-0000-000023750000}"/>
    <cellStyle name="Note 2 3 19 6" xfId="32640" xr:uid="{00000000-0005-0000-0000-000024750000}"/>
    <cellStyle name="Note 2 3 19 7" xfId="32641" xr:uid="{00000000-0005-0000-0000-000025750000}"/>
    <cellStyle name="Note 2 3 2" xfId="2149" xr:uid="{00000000-0005-0000-0000-000026750000}"/>
    <cellStyle name="Note 2 3 2 10" xfId="2150" xr:uid="{00000000-0005-0000-0000-000027750000}"/>
    <cellStyle name="Note 2 3 2 10 2" xfId="10731" xr:uid="{00000000-0005-0000-0000-000028750000}"/>
    <cellStyle name="Note 2 3 2 10 2 2" xfId="32642" xr:uid="{00000000-0005-0000-0000-000029750000}"/>
    <cellStyle name="Note 2 3 2 10 2 3" xfId="32643" xr:uid="{00000000-0005-0000-0000-00002A750000}"/>
    <cellStyle name="Note 2 3 2 10 2 4" xfId="32644" xr:uid="{00000000-0005-0000-0000-00002B750000}"/>
    <cellStyle name="Note 2 3 2 10 2 5" xfId="32645" xr:uid="{00000000-0005-0000-0000-00002C750000}"/>
    <cellStyle name="Note 2 3 2 10 2 6" xfId="32646" xr:uid="{00000000-0005-0000-0000-00002D750000}"/>
    <cellStyle name="Note 2 3 2 10 3" xfId="32647" xr:uid="{00000000-0005-0000-0000-00002E750000}"/>
    <cellStyle name="Note 2 3 2 10 4" xfId="32648" xr:uid="{00000000-0005-0000-0000-00002F750000}"/>
    <cellStyle name="Note 2 3 2 10 5" xfId="32649" xr:uid="{00000000-0005-0000-0000-000030750000}"/>
    <cellStyle name="Note 2 3 2 10 6" xfId="32650" xr:uid="{00000000-0005-0000-0000-000031750000}"/>
    <cellStyle name="Note 2 3 2 10 7" xfId="32651" xr:uid="{00000000-0005-0000-0000-000032750000}"/>
    <cellStyle name="Note 2 3 2 11" xfId="2151" xr:uid="{00000000-0005-0000-0000-000033750000}"/>
    <cellStyle name="Note 2 3 2 11 2" xfId="10819" xr:uid="{00000000-0005-0000-0000-000034750000}"/>
    <cellStyle name="Note 2 3 2 11 2 2" xfId="32652" xr:uid="{00000000-0005-0000-0000-000035750000}"/>
    <cellStyle name="Note 2 3 2 11 2 3" xfId="32653" xr:uid="{00000000-0005-0000-0000-000036750000}"/>
    <cellStyle name="Note 2 3 2 11 2 4" xfId="32654" xr:uid="{00000000-0005-0000-0000-000037750000}"/>
    <cellStyle name="Note 2 3 2 11 2 5" xfId="32655" xr:uid="{00000000-0005-0000-0000-000038750000}"/>
    <cellStyle name="Note 2 3 2 11 2 6" xfId="32656" xr:uid="{00000000-0005-0000-0000-000039750000}"/>
    <cellStyle name="Note 2 3 2 11 3" xfId="32657" xr:uid="{00000000-0005-0000-0000-00003A750000}"/>
    <cellStyle name="Note 2 3 2 11 4" xfId="32658" xr:uid="{00000000-0005-0000-0000-00003B750000}"/>
    <cellStyle name="Note 2 3 2 11 5" xfId="32659" xr:uid="{00000000-0005-0000-0000-00003C750000}"/>
    <cellStyle name="Note 2 3 2 11 6" xfId="32660" xr:uid="{00000000-0005-0000-0000-00003D750000}"/>
    <cellStyle name="Note 2 3 2 11 7" xfId="32661" xr:uid="{00000000-0005-0000-0000-00003E750000}"/>
    <cellStyle name="Note 2 3 2 12" xfId="2152" xr:uid="{00000000-0005-0000-0000-00003F750000}"/>
    <cellStyle name="Note 2 3 2 12 2" xfId="10908" xr:uid="{00000000-0005-0000-0000-000040750000}"/>
    <cellStyle name="Note 2 3 2 12 2 2" xfId="32662" xr:uid="{00000000-0005-0000-0000-000041750000}"/>
    <cellStyle name="Note 2 3 2 12 2 3" xfId="32663" xr:uid="{00000000-0005-0000-0000-000042750000}"/>
    <cellStyle name="Note 2 3 2 12 2 4" xfId="32664" xr:uid="{00000000-0005-0000-0000-000043750000}"/>
    <cellStyle name="Note 2 3 2 12 2 5" xfId="32665" xr:uid="{00000000-0005-0000-0000-000044750000}"/>
    <cellStyle name="Note 2 3 2 12 2 6" xfId="32666" xr:uid="{00000000-0005-0000-0000-000045750000}"/>
    <cellStyle name="Note 2 3 2 12 3" xfId="32667" xr:uid="{00000000-0005-0000-0000-000046750000}"/>
    <cellStyle name="Note 2 3 2 12 4" xfId="32668" xr:uid="{00000000-0005-0000-0000-000047750000}"/>
    <cellStyle name="Note 2 3 2 12 5" xfId="32669" xr:uid="{00000000-0005-0000-0000-000048750000}"/>
    <cellStyle name="Note 2 3 2 12 6" xfId="32670" xr:uid="{00000000-0005-0000-0000-000049750000}"/>
    <cellStyle name="Note 2 3 2 12 7" xfId="32671" xr:uid="{00000000-0005-0000-0000-00004A750000}"/>
    <cellStyle name="Note 2 3 2 13" xfId="2153" xr:uid="{00000000-0005-0000-0000-00004B750000}"/>
    <cellStyle name="Note 2 3 2 13 2" xfId="10998" xr:uid="{00000000-0005-0000-0000-00004C750000}"/>
    <cellStyle name="Note 2 3 2 13 2 2" xfId="32672" xr:uid="{00000000-0005-0000-0000-00004D750000}"/>
    <cellStyle name="Note 2 3 2 13 2 3" xfId="32673" xr:uid="{00000000-0005-0000-0000-00004E750000}"/>
    <cellStyle name="Note 2 3 2 13 2 4" xfId="32674" xr:uid="{00000000-0005-0000-0000-00004F750000}"/>
    <cellStyle name="Note 2 3 2 13 2 5" xfId="32675" xr:uid="{00000000-0005-0000-0000-000050750000}"/>
    <cellStyle name="Note 2 3 2 13 2 6" xfId="32676" xr:uid="{00000000-0005-0000-0000-000051750000}"/>
    <cellStyle name="Note 2 3 2 13 3" xfId="32677" xr:uid="{00000000-0005-0000-0000-000052750000}"/>
    <cellStyle name="Note 2 3 2 13 4" xfId="32678" xr:uid="{00000000-0005-0000-0000-000053750000}"/>
    <cellStyle name="Note 2 3 2 13 5" xfId="32679" xr:uid="{00000000-0005-0000-0000-000054750000}"/>
    <cellStyle name="Note 2 3 2 13 6" xfId="32680" xr:uid="{00000000-0005-0000-0000-000055750000}"/>
    <cellStyle name="Note 2 3 2 13 7" xfId="32681" xr:uid="{00000000-0005-0000-0000-000056750000}"/>
    <cellStyle name="Note 2 3 2 14" xfId="2154" xr:uid="{00000000-0005-0000-0000-000057750000}"/>
    <cellStyle name="Note 2 3 2 14 2" xfId="11088" xr:uid="{00000000-0005-0000-0000-000058750000}"/>
    <cellStyle name="Note 2 3 2 14 2 2" xfId="32682" xr:uid="{00000000-0005-0000-0000-000059750000}"/>
    <cellStyle name="Note 2 3 2 14 2 3" xfId="32683" xr:uid="{00000000-0005-0000-0000-00005A750000}"/>
    <cellStyle name="Note 2 3 2 14 2 4" xfId="32684" xr:uid="{00000000-0005-0000-0000-00005B750000}"/>
    <cellStyle name="Note 2 3 2 14 2 5" xfId="32685" xr:uid="{00000000-0005-0000-0000-00005C750000}"/>
    <cellStyle name="Note 2 3 2 14 2 6" xfId="32686" xr:uid="{00000000-0005-0000-0000-00005D750000}"/>
    <cellStyle name="Note 2 3 2 14 3" xfId="32687" xr:uid="{00000000-0005-0000-0000-00005E750000}"/>
    <cellStyle name="Note 2 3 2 14 4" xfId="32688" xr:uid="{00000000-0005-0000-0000-00005F750000}"/>
    <cellStyle name="Note 2 3 2 14 5" xfId="32689" xr:uid="{00000000-0005-0000-0000-000060750000}"/>
    <cellStyle name="Note 2 3 2 14 6" xfId="32690" xr:uid="{00000000-0005-0000-0000-000061750000}"/>
    <cellStyle name="Note 2 3 2 14 7" xfId="32691" xr:uid="{00000000-0005-0000-0000-000062750000}"/>
    <cellStyle name="Note 2 3 2 15" xfId="2155" xr:uid="{00000000-0005-0000-0000-000063750000}"/>
    <cellStyle name="Note 2 3 2 15 2" xfId="11171" xr:uid="{00000000-0005-0000-0000-000064750000}"/>
    <cellStyle name="Note 2 3 2 15 2 2" xfId="32692" xr:uid="{00000000-0005-0000-0000-000065750000}"/>
    <cellStyle name="Note 2 3 2 15 2 3" xfId="32693" xr:uid="{00000000-0005-0000-0000-000066750000}"/>
    <cellStyle name="Note 2 3 2 15 2 4" xfId="32694" xr:uid="{00000000-0005-0000-0000-000067750000}"/>
    <cellStyle name="Note 2 3 2 15 2 5" xfId="32695" xr:uid="{00000000-0005-0000-0000-000068750000}"/>
    <cellStyle name="Note 2 3 2 15 2 6" xfId="32696" xr:uid="{00000000-0005-0000-0000-000069750000}"/>
    <cellStyle name="Note 2 3 2 15 3" xfId="32697" xr:uid="{00000000-0005-0000-0000-00006A750000}"/>
    <cellStyle name="Note 2 3 2 15 4" xfId="32698" xr:uid="{00000000-0005-0000-0000-00006B750000}"/>
    <cellStyle name="Note 2 3 2 15 5" xfId="32699" xr:uid="{00000000-0005-0000-0000-00006C750000}"/>
    <cellStyle name="Note 2 3 2 15 6" xfId="32700" xr:uid="{00000000-0005-0000-0000-00006D750000}"/>
    <cellStyle name="Note 2 3 2 15 7" xfId="32701" xr:uid="{00000000-0005-0000-0000-00006E750000}"/>
    <cellStyle name="Note 2 3 2 16" xfId="2156" xr:uid="{00000000-0005-0000-0000-00006F750000}"/>
    <cellStyle name="Note 2 3 2 16 2" xfId="11261" xr:uid="{00000000-0005-0000-0000-000070750000}"/>
    <cellStyle name="Note 2 3 2 16 2 2" xfId="32702" xr:uid="{00000000-0005-0000-0000-000071750000}"/>
    <cellStyle name="Note 2 3 2 16 2 3" xfId="32703" xr:uid="{00000000-0005-0000-0000-000072750000}"/>
    <cellStyle name="Note 2 3 2 16 2 4" xfId="32704" xr:uid="{00000000-0005-0000-0000-000073750000}"/>
    <cellStyle name="Note 2 3 2 16 2 5" xfId="32705" xr:uid="{00000000-0005-0000-0000-000074750000}"/>
    <cellStyle name="Note 2 3 2 16 2 6" xfId="32706" xr:uid="{00000000-0005-0000-0000-000075750000}"/>
    <cellStyle name="Note 2 3 2 16 3" xfId="32707" xr:uid="{00000000-0005-0000-0000-000076750000}"/>
    <cellStyle name="Note 2 3 2 16 4" xfId="32708" xr:uid="{00000000-0005-0000-0000-000077750000}"/>
    <cellStyle name="Note 2 3 2 16 5" xfId="32709" xr:uid="{00000000-0005-0000-0000-000078750000}"/>
    <cellStyle name="Note 2 3 2 16 6" xfId="32710" xr:uid="{00000000-0005-0000-0000-000079750000}"/>
    <cellStyle name="Note 2 3 2 16 7" xfId="32711" xr:uid="{00000000-0005-0000-0000-00007A750000}"/>
    <cellStyle name="Note 2 3 2 17" xfId="2157" xr:uid="{00000000-0005-0000-0000-00007B750000}"/>
    <cellStyle name="Note 2 3 2 17 2" xfId="11347" xr:uid="{00000000-0005-0000-0000-00007C750000}"/>
    <cellStyle name="Note 2 3 2 17 2 2" xfId="32712" xr:uid="{00000000-0005-0000-0000-00007D750000}"/>
    <cellStyle name="Note 2 3 2 17 2 3" xfId="32713" xr:uid="{00000000-0005-0000-0000-00007E750000}"/>
    <cellStyle name="Note 2 3 2 17 2 4" xfId="32714" xr:uid="{00000000-0005-0000-0000-00007F750000}"/>
    <cellStyle name="Note 2 3 2 17 2 5" xfId="32715" xr:uid="{00000000-0005-0000-0000-000080750000}"/>
    <cellStyle name="Note 2 3 2 17 2 6" xfId="32716" xr:uid="{00000000-0005-0000-0000-000081750000}"/>
    <cellStyle name="Note 2 3 2 17 3" xfId="32717" xr:uid="{00000000-0005-0000-0000-000082750000}"/>
    <cellStyle name="Note 2 3 2 17 4" xfId="32718" xr:uid="{00000000-0005-0000-0000-000083750000}"/>
    <cellStyle name="Note 2 3 2 17 5" xfId="32719" xr:uid="{00000000-0005-0000-0000-000084750000}"/>
    <cellStyle name="Note 2 3 2 17 6" xfId="32720" xr:uid="{00000000-0005-0000-0000-000085750000}"/>
    <cellStyle name="Note 2 3 2 17 7" xfId="32721" xr:uid="{00000000-0005-0000-0000-000086750000}"/>
    <cellStyle name="Note 2 3 2 18" xfId="2158" xr:uid="{00000000-0005-0000-0000-000087750000}"/>
    <cellStyle name="Note 2 3 2 18 2" xfId="11434" xr:uid="{00000000-0005-0000-0000-000088750000}"/>
    <cellStyle name="Note 2 3 2 18 2 2" xfId="32722" xr:uid="{00000000-0005-0000-0000-000089750000}"/>
    <cellStyle name="Note 2 3 2 18 2 3" xfId="32723" xr:uid="{00000000-0005-0000-0000-00008A750000}"/>
    <cellStyle name="Note 2 3 2 18 2 4" xfId="32724" xr:uid="{00000000-0005-0000-0000-00008B750000}"/>
    <cellStyle name="Note 2 3 2 18 2 5" xfId="32725" xr:uid="{00000000-0005-0000-0000-00008C750000}"/>
    <cellStyle name="Note 2 3 2 18 2 6" xfId="32726" xr:uid="{00000000-0005-0000-0000-00008D750000}"/>
    <cellStyle name="Note 2 3 2 18 3" xfId="32727" xr:uid="{00000000-0005-0000-0000-00008E750000}"/>
    <cellStyle name="Note 2 3 2 18 4" xfId="32728" xr:uid="{00000000-0005-0000-0000-00008F750000}"/>
    <cellStyle name="Note 2 3 2 18 5" xfId="32729" xr:uid="{00000000-0005-0000-0000-000090750000}"/>
    <cellStyle name="Note 2 3 2 18 6" xfId="32730" xr:uid="{00000000-0005-0000-0000-000091750000}"/>
    <cellStyle name="Note 2 3 2 18 7" xfId="32731" xr:uid="{00000000-0005-0000-0000-000092750000}"/>
    <cellStyle name="Note 2 3 2 19" xfId="2159" xr:uid="{00000000-0005-0000-0000-000093750000}"/>
    <cellStyle name="Note 2 3 2 19 2" xfId="11521" xr:uid="{00000000-0005-0000-0000-000094750000}"/>
    <cellStyle name="Note 2 3 2 19 2 2" xfId="32732" xr:uid="{00000000-0005-0000-0000-000095750000}"/>
    <cellStyle name="Note 2 3 2 19 2 3" xfId="32733" xr:uid="{00000000-0005-0000-0000-000096750000}"/>
    <cellStyle name="Note 2 3 2 19 2 4" xfId="32734" xr:uid="{00000000-0005-0000-0000-000097750000}"/>
    <cellStyle name="Note 2 3 2 19 2 5" xfId="32735" xr:uid="{00000000-0005-0000-0000-000098750000}"/>
    <cellStyle name="Note 2 3 2 19 2 6" xfId="32736" xr:uid="{00000000-0005-0000-0000-000099750000}"/>
    <cellStyle name="Note 2 3 2 19 3" xfId="32737" xr:uid="{00000000-0005-0000-0000-00009A750000}"/>
    <cellStyle name="Note 2 3 2 19 4" xfId="32738" xr:uid="{00000000-0005-0000-0000-00009B750000}"/>
    <cellStyle name="Note 2 3 2 19 5" xfId="32739" xr:uid="{00000000-0005-0000-0000-00009C750000}"/>
    <cellStyle name="Note 2 3 2 19 6" xfId="32740" xr:uid="{00000000-0005-0000-0000-00009D750000}"/>
    <cellStyle name="Note 2 3 2 19 7" xfId="32741" xr:uid="{00000000-0005-0000-0000-00009E750000}"/>
    <cellStyle name="Note 2 3 2 2" xfId="2160" xr:uid="{00000000-0005-0000-0000-00009F750000}"/>
    <cellStyle name="Note 2 3 2 2 2" xfId="10028" xr:uid="{00000000-0005-0000-0000-0000A0750000}"/>
    <cellStyle name="Note 2 3 2 2 2 2" xfId="32742" xr:uid="{00000000-0005-0000-0000-0000A1750000}"/>
    <cellStyle name="Note 2 3 2 2 2 3" xfId="32743" xr:uid="{00000000-0005-0000-0000-0000A2750000}"/>
    <cellStyle name="Note 2 3 2 2 2 4" xfId="32744" xr:uid="{00000000-0005-0000-0000-0000A3750000}"/>
    <cellStyle name="Note 2 3 2 2 2 5" xfId="32745" xr:uid="{00000000-0005-0000-0000-0000A4750000}"/>
    <cellStyle name="Note 2 3 2 2 2 6" xfId="32746" xr:uid="{00000000-0005-0000-0000-0000A5750000}"/>
    <cellStyle name="Note 2 3 2 2 3" xfId="32747" xr:uid="{00000000-0005-0000-0000-0000A6750000}"/>
    <cellStyle name="Note 2 3 2 2 4" xfId="32748" xr:uid="{00000000-0005-0000-0000-0000A7750000}"/>
    <cellStyle name="Note 2 3 2 2 5" xfId="32749" xr:uid="{00000000-0005-0000-0000-0000A8750000}"/>
    <cellStyle name="Note 2 3 2 2 6" xfId="32750" xr:uid="{00000000-0005-0000-0000-0000A9750000}"/>
    <cellStyle name="Note 2 3 2 2 7" xfId="32751" xr:uid="{00000000-0005-0000-0000-0000AA750000}"/>
    <cellStyle name="Note 2 3 2 20" xfId="2161" xr:uid="{00000000-0005-0000-0000-0000AB750000}"/>
    <cellStyle name="Note 2 3 2 20 2" xfId="11609" xr:uid="{00000000-0005-0000-0000-0000AC750000}"/>
    <cellStyle name="Note 2 3 2 20 2 2" xfId="32752" xr:uid="{00000000-0005-0000-0000-0000AD750000}"/>
    <cellStyle name="Note 2 3 2 20 2 3" xfId="32753" xr:uid="{00000000-0005-0000-0000-0000AE750000}"/>
    <cellStyle name="Note 2 3 2 20 2 4" xfId="32754" xr:uid="{00000000-0005-0000-0000-0000AF750000}"/>
    <cellStyle name="Note 2 3 2 20 2 5" xfId="32755" xr:uid="{00000000-0005-0000-0000-0000B0750000}"/>
    <cellStyle name="Note 2 3 2 20 2 6" xfId="32756" xr:uid="{00000000-0005-0000-0000-0000B1750000}"/>
    <cellStyle name="Note 2 3 2 20 3" xfId="32757" xr:uid="{00000000-0005-0000-0000-0000B2750000}"/>
    <cellStyle name="Note 2 3 2 20 4" xfId="32758" xr:uid="{00000000-0005-0000-0000-0000B3750000}"/>
    <cellStyle name="Note 2 3 2 20 5" xfId="32759" xr:uid="{00000000-0005-0000-0000-0000B4750000}"/>
    <cellStyle name="Note 2 3 2 20 6" xfId="32760" xr:uid="{00000000-0005-0000-0000-0000B5750000}"/>
    <cellStyle name="Note 2 3 2 20 7" xfId="32761" xr:uid="{00000000-0005-0000-0000-0000B6750000}"/>
    <cellStyle name="Note 2 3 2 21" xfId="2162" xr:uid="{00000000-0005-0000-0000-0000B7750000}"/>
    <cellStyle name="Note 2 3 2 21 2" xfId="11693" xr:uid="{00000000-0005-0000-0000-0000B8750000}"/>
    <cellStyle name="Note 2 3 2 21 2 2" xfId="32762" xr:uid="{00000000-0005-0000-0000-0000B9750000}"/>
    <cellStyle name="Note 2 3 2 21 2 3" xfId="32763" xr:uid="{00000000-0005-0000-0000-0000BA750000}"/>
    <cellStyle name="Note 2 3 2 21 2 4" xfId="32764" xr:uid="{00000000-0005-0000-0000-0000BB750000}"/>
    <cellStyle name="Note 2 3 2 21 2 5" xfId="32765" xr:uid="{00000000-0005-0000-0000-0000BC750000}"/>
    <cellStyle name="Note 2 3 2 21 2 6" xfId="32766" xr:uid="{00000000-0005-0000-0000-0000BD750000}"/>
    <cellStyle name="Note 2 3 2 21 3" xfId="32767" xr:uid="{00000000-0005-0000-0000-0000BE750000}"/>
    <cellStyle name="Note 2 3 2 21 4" xfId="32768" xr:uid="{00000000-0005-0000-0000-0000BF750000}"/>
    <cellStyle name="Note 2 3 2 21 5" xfId="32769" xr:uid="{00000000-0005-0000-0000-0000C0750000}"/>
    <cellStyle name="Note 2 3 2 21 6" xfId="32770" xr:uid="{00000000-0005-0000-0000-0000C1750000}"/>
    <cellStyle name="Note 2 3 2 21 7" xfId="32771" xr:uid="{00000000-0005-0000-0000-0000C2750000}"/>
    <cellStyle name="Note 2 3 2 22" xfId="2163" xr:uid="{00000000-0005-0000-0000-0000C3750000}"/>
    <cellStyle name="Note 2 3 2 22 2" xfId="11776" xr:uid="{00000000-0005-0000-0000-0000C4750000}"/>
    <cellStyle name="Note 2 3 2 22 2 2" xfId="32772" xr:uid="{00000000-0005-0000-0000-0000C5750000}"/>
    <cellStyle name="Note 2 3 2 22 2 3" xfId="32773" xr:uid="{00000000-0005-0000-0000-0000C6750000}"/>
    <cellStyle name="Note 2 3 2 22 2 4" xfId="32774" xr:uid="{00000000-0005-0000-0000-0000C7750000}"/>
    <cellStyle name="Note 2 3 2 22 2 5" xfId="32775" xr:uid="{00000000-0005-0000-0000-0000C8750000}"/>
    <cellStyle name="Note 2 3 2 22 2 6" xfId="32776" xr:uid="{00000000-0005-0000-0000-0000C9750000}"/>
    <cellStyle name="Note 2 3 2 22 3" xfId="32777" xr:uid="{00000000-0005-0000-0000-0000CA750000}"/>
    <cellStyle name="Note 2 3 2 22 4" xfId="32778" xr:uid="{00000000-0005-0000-0000-0000CB750000}"/>
    <cellStyle name="Note 2 3 2 22 5" xfId="32779" xr:uid="{00000000-0005-0000-0000-0000CC750000}"/>
    <cellStyle name="Note 2 3 2 22 6" xfId="32780" xr:uid="{00000000-0005-0000-0000-0000CD750000}"/>
    <cellStyle name="Note 2 3 2 22 7" xfId="32781" xr:uid="{00000000-0005-0000-0000-0000CE750000}"/>
    <cellStyle name="Note 2 3 2 23" xfId="2164" xr:uid="{00000000-0005-0000-0000-0000CF750000}"/>
    <cellStyle name="Note 2 3 2 23 2" xfId="11859" xr:uid="{00000000-0005-0000-0000-0000D0750000}"/>
    <cellStyle name="Note 2 3 2 23 2 2" xfId="32782" xr:uid="{00000000-0005-0000-0000-0000D1750000}"/>
    <cellStyle name="Note 2 3 2 23 2 3" xfId="32783" xr:uid="{00000000-0005-0000-0000-0000D2750000}"/>
    <cellStyle name="Note 2 3 2 23 2 4" xfId="32784" xr:uid="{00000000-0005-0000-0000-0000D3750000}"/>
    <cellStyle name="Note 2 3 2 23 2 5" xfId="32785" xr:uid="{00000000-0005-0000-0000-0000D4750000}"/>
    <cellStyle name="Note 2 3 2 23 2 6" xfId="32786" xr:uid="{00000000-0005-0000-0000-0000D5750000}"/>
    <cellStyle name="Note 2 3 2 23 3" xfId="32787" xr:uid="{00000000-0005-0000-0000-0000D6750000}"/>
    <cellStyle name="Note 2 3 2 23 4" xfId="32788" xr:uid="{00000000-0005-0000-0000-0000D7750000}"/>
    <cellStyle name="Note 2 3 2 23 5" xfId="32789" xr:uid="{00000000-0005-0000-0000-0000D8750000}"/>
    <cellStyle name="Note 2 3 2 23 6" xfId="32790" xr:uid="{00000000-0005-0000-0000-0000D9750000}"/>
    <cellStyle name="Note 2 3 2 23 7" xfId="32791" xr:uid="{00000000-0005-0000-0000-0000DA750000}"/>
    <cellStyle name="Note 2 3 2 24" xfId="2165" xr:uid="{00000000-0005-0000-0000-0000DB750000}"/>
    <cellStyle name="Note 2 3 2 24 2" xfId="11943" xr:uid="{00000000-0005-0000-0000-0000DC750000}"/>
    <cellStyle name="Note 2 3 2 24 2 2" xfId="32792" xr:uid="{00000000-0005-0000-0000-0000DD750000}"/>
    <cellStyle name="Note 2 3 2 24 2 3" xfId="32793" xr:uid="{00000000-0005-0000-0000-0000DE750000}"/>
    <cellStyle name="Note 2 3 2 24 2 4" xfId="32794" xr:uid="{00000000-0005-0000-0000-0000DF750000}"/>
    <cellStyle name="Note 2 3 2 24 2 5" xfId="32795" xr:uid="{00000000-0005-0000-0000-0000E0750000}"/>
    <cellStyle name="Note 2 3 2 24 2 6" xfId="32796" xr:uid="{00000000-0005-0000-0000-0000E1750000}"/>
    <cellStyle name="Note 2 3 2 24 3" xfId="32797" xr:uid="{00000000-0005-0000-0000-0000E2750000}"/>
    <cellStyle name="Note 2 3 2 24 4" xfId="32798" xr:uid="{00000000-0005-0000-0000-0000E3750000}"/>
    <cellStyle name="Note 2 3 2 24 5" xfId="32799" xr:uid="{00000000-0005-0000-0000-0000E4750000}"/>
    <cellStyle name="Note 2 3 2 24 6" xfId="32800" xr:uid="{00000000-0005-0000-0000-0000E5750000}"/>
    <cellStyle name="Note 2 3 2 24 7" xfId="32801" xr:uid="{00000000-0005-0000-0000-0000E6750000}"/>
    <cellStyle name="Note 2 3 2 25" xfId="2166" xr:uid="{00000000-0005-0000-0000-0000E7750000}"/>
    <cellStyle name="Note 2 3 2 25 2" xfId="12026" xr:uid="{00000000-0005-0000-0000-0000E8750000}"/>
    <cellStyle name="Note 2 3 2 25 2 2" xfId="32802" xr:uid="{00000000-0005-0000-0000-0000E9750000}"/>
    <cellStyle name="Note 2 3 2 25 2 3" xfId="32803" xr:uid="{00000000-0005-0000-0000-0000EA750000}"/>
    <cellStyle name="Note 2 3 2 25 2 4" xfId="32804" xr:uid="{00000000-0005-0000-0000-0000EB750000}"/>
    <cellStyle name="Note 2 3 2 25 2 5" xfId="32805" xr:uid="{00000000-0005-0000-0000-0000EC750000}"/>
    <cellStyle name="Note 2 3 2 25 2 6" xfId="32806" xr:uid="{00000000-0005-0000-0000-0000ED750000}"/>
    <cellStyle name="Note 2 3 2 25 3" xfId="32807" xr:uid="{00000000-0005-0000-0000-0000EE750000}"/>
    <cellStyle name="Note 2 3 2 25 4" xfId="32808" xr:uid="{00000000-0005-0000-0000-0000EF750000}"/>
    <cellStyle name="Note 2 3 2 25 5" xfId="32809" xr:uid="{00000000-0005-0000-0000-0000F0750000}"/>
    <cellStyle name="Note 2 3 2 25 6" xfId="32810" xr:uid="{00000000-0005-0000-0000-0000F1750000}"/>
    <cellStyle name="Note 2 3 2 25 7" xfId="32811" xr:uid="{00000000-0005-0000-0000-0000F2750000}"/>
    <cellStyle name="Note 2 3 2 26" xfId="2167" xr:uid="{00000000-0005-0000-0000-0000F3750000}"/>
    <cellStyle name="Note 2 3 2 26 2" xfId="12109" xr:uid="{00000000-0005-0000-0000-0000F4750000}"/>
    <cellStyle name="Note 2 3 2 26 2 2" xfId="32812" xr:uid="{00000000-0005-0000-0000-0000F5750000}"/>
    <cellStyle name="Note 2 3 2 26 2 3" xfId="32813" xr:uid="{00000000-0005-0000-0000-0000F6750000}"/>
    <cellStyle name="Note 2 3 2 26 2 4" xfId="32814" xr:uid="{00000000-0005-0000-0000-0000F7750000}"/>
    <cellStyle name="Note 2 3 2 26 2 5" xfId="32815" xr:uid="{00000000-0005-0000-0000-0000F8750000}"/>
    <cellStyle name="Note 2 3 2 26 2 6" xfId="32816" xr:uid="{00000000-0005-0000-0000-0000F9750000}"/>
    <cellStyle name="Note 2 3 2 26 3" xfId="32817" xr:uid="{00000000-0005-0000-0000-0000FA750000}"/>
    <cellStyle name="Note 2 3 2 26 4" xfId="32818" xr:uid="{00000000-0005-0000-0000-0000FB750000}"/>
    <cellStyle name="Note 2 3 2 26 5" xfId="32819" xr:uid="{00000000-0005-0000-0000-0000FC750000}"/>
    <cellStyle name="Note 2 3 2 26 6" xfId="32820" xr:uid="{00000000-0005-0000-0000-0000FD750000}"/>
    <cellStyle name="Note 2 3 2 26 7" xfId="32821" xr:uid="{00000000-0005-0000-0000-0000FE750000}"/>
    <cellStyle name="Note 2 3 2 27" xfId="2168" xr:uid="{00000000-0005-0000-0000-0000FF750000}"/>
    <cellStyle name="Note 2 3 2 27 2" xfId="12191" xr:uid="{00000000-0005-0000-0000-000000760000}"/>
    <cellStyle name="Note 2 3 2 27 2 2" xfId="32822" xr:uid="{00000000-0005-0000-0000-000001760000}"/>
    <cellStyle name="Note 2 3 2 27 2 3" xfId="32823" xr:uid="{00000000-0005-0000-0000-000002760000}"/>
    <cellStyle name="Note 2 3 2 27 2 4" xfId="32824" xr:uid="{00000000-0005-0000-0000-000003760000}"/>
    <cellStyle name="Note 2 3 2 27 2 5" xfId="32825" xr:uid="{00000000-0005-0000-0000-000004760000}"/>
    <cellStyle name="Note 2 3 2 27 2 6" xfId="32826" xr:uid="{00000000-0005-0000-0000-000005760000}"/>
    <cellStyle name="Note 2 3 2 27 3" xfId="32827" xr:uid="{00000000-0005-0000-0000-000006760000}"/>
    <cellStyle name="Note 2 3 2 27 4" xfId="32828" xr:uid="{00000000-0005-0000-0000-000007760000}"/>
    <cellStyle name="Note 2 3 2 27 5" xfId="32829" xr:uid="{00000000-0005-0000-0000-000008760000}"/>
    <cellStyle name="Note 2 3 2 27 6" xfId="32830" xr:uid="{00000000-0005-0000-0000-000009760000}"/>
    <cellStyle name="Note 2 3 2 27 7" xfId="32831" xr:uid="{00000000-0005-0000-0000-00000A760000}"/>
    <cellStyle name="Note 2 3 2 28" xfId="2169" xr:uid="{00000000-0005-0000-0000-00000B760000}"/>
    <cellStyle name="Note 2 3 2 28 2" xfId="12271" xr:uid="{00000000-0005-0000-0000-00000C760000}"/>
    <cellStyle name="Note 2 3 2 28 2 2" xfId="32832" xr:uid="{00000000-0005-0000-0000-00000D760000}"/>
    <cellStyle name="Note 2 3 2 28 2 3" xfId="32833" xr:uid="{00000000-0005-0000-0000-00000E760000}"/>
    <cellStyle name="Note 2 3 2 28 2 4" xfId="32834" xr:uid="{00000000-0005-0000-0000-00000F760000}"/>
    <cellStyle name="Note 2 3 2 28 2 5" xfId="32835" xr:uid="{00000000-0005-0000-0000-000010760000}"/>
    <cellStyle name="Note 2 3 2 28 2 6" xfId="32836" xr:uid="{00000000-0005-0000-0000-000011760000}"/>
    <cellStyle name="Note 2 3 2 28 3" xfId="32837" xr:uid="{00000000-0005-0000-0000-000012760000}"/>
    <cellStyle name="Note 2 3 2 28 4" xfId="32838" xr:uid="{00000000-0005-0000-0000-000013760000}"/>
    <cellStyle name="Note 2 3 2 28 5" xfId="32839" xr:uid="{00000000-0005-0000-0000-000014760000}"/>
    <cellStyle name="Note 2 3 2 28 6" xfId="32840" xr:uid="{00000000-0005-0000-0000-000015760000}"/>
    <cellStyle name="Note 2 3 2 28 7" xfId="32841" xr:uid="{00000000-0005-0000-0000-000016760000}"/>
    <cellStyle name="Note 2 3 2 29" xfId="2170" xr:uid="{00000000-0005-0000-0000-000017760000}"/>
    <cellStyle name="Note 2 3 2 29 2" xfId="12349" xr:uid="{00000000-0005-0000-0000-000018760000}"/>
    <cellStyle name="Note 2 3 2 29 2 2" xfId="32842" xr:uid="{00000000-0005-0000-0000-000019760000}"/>
    <cellStyle name="Note 2 3 2 29 2 3" xfId="32843" xr:uid="{00000000-0005-0000-0000-00001A760000}"/>
    <cellStyle name="Note 2 3 2 29 2 4" xfId="32844" xr:uid="{00000000-0005-0000-0000-00001B760000}"/>
    <cellStyle name="Note 2 3 2 29 2 5" xfId="32845" xr:uid="{00000000-0005-0000-0000-00001C760000}"/>
    <cellStyle name="Note 2 3 2 29 2 6" xfId="32846" xr:uid="{00000000-0005-0000-0000-00001D760000}"/>
    <cellStyle name="Note 2 3 2 29 3" xfId="32847" xr:uid="{00000000-0005-0000-0000-00001E760000}"/>
    <cellStyle name="Note 2 3 2 29 4" xfId="32848" xr:uid="{00000000-0005-0000-0000-00001F760000}"/>
    <cellStyle name="Note 2 3 2 29 5" xfId="32849" xr:uid="{00000000-0005-0000-0000-000020760000}"/>
    <cellStyle name="Note 2 3 2 29 6" xfId="32850" xr:uid="{00000000-0005-0000-0000-000021760000}"/>
    <cellStyle name="Note 2 3 2 29 7" xfId="32851" xr:uid="{00000000-0005-0000-0000-000022760000}"/>
    <cellStyle name="Note 2 3 2 3" xfId="2171" xr:uid="{00000000-0005-0000-0000-000023760000}"/>
    <cellStyle name="Note 2 3 2 3 2" xfId="10119" xr:uid="{00000000-0005-0000-0000-000024760000}"/>
    <cellStyle name="Note 2 3 2 3 2 2" xfId="32852" xr:uid="{00000000-0005-0000-0000-000025760000}"/>
    <cellStyle name="Note 2 3 2 3 2 3" xfId="32853" xr:uid="{00000000-0005-0000-0000-000026760000}"/>
    <cellStyle name="Note 2 3 2 3 2 4" xfId="32854" xr:uid="{00000000-0005-0000-0000-000027760000}"/>
    <cellStyle name="Note 2 3 2 3 2 5" xfId="32855" xr:uid="{00000000-0005-0000-0000-000028760000}"/>
    <cellStyle name="Note 2 3 2 3 2 6" xfId="32856" xr:uid="{00000000-0005-0000-0000-000029760000}"/>
    <cellStyle name="Note 2 3 2 3 3" xfId="32857" xr:uid="{00000000-0005-0000-0000-00002A760000}"/>
    <cellStyle name="Note 2 3 2 3 4" xfId="32858" xr:uid="{00000000-0005-0000-0000-00002B760000}"/>
    <cellStyle name="Note 2 3 2 3 5" xfId="32859" xr:uid="{00000000-0005-0000-0000-00002C760000}"/>
    <cellStyle name="Note 2 3 2 3 6" xfId="32860" xr:uid="{00000000-0005-0000-0000-00002D760000}"/>
    <cellStyle name="Note 2 3 2 3 7" xfId="32861" xr:uid="{00000000-0005-0000-0000-00002E760000}"/>
    <cellStyle name="Note 2 3 2 30" xfId="2172" xr:uid="{00000000-0005-0000-0000-00002F760000}"/>
    <cellStyle name="Note 2 3 2 30 2" xfId="12428" xr:uid="{00000000-0005-0000-0000-000030760000}"/>
    <cellStyle name="Note 2 3 2 30 2 2" xfId="32862" xr:uid="{00000000-0005-0000-0000-000031760000}"/>
    <cellStyle name="Note 2 3 2 30 2 3" xfId="32863" xr:uid="{00000000-0005-0000-0000-000032760000}"/>
    <cellStyle name="Note 2 3 2 30 2 4" xfId="32864" xr:uid="{00000000-0005-0000-0000-000033760000}"/>
    <cellStyle name="Note 2 3 2 30 2 5" xfId="32865" xr:uid="{00000000-0005-0000-0000-000034760000}"/>
    <cellStyle name="Note 2 3 2 30 2 6" xfId="32866" xr:uid="{00000000-0005-0000-0000-000035760000}"/>
    <cellStyle name="Note 2 3 2 30 3" xfId="32867" xr:uid="{00000000-0005-0000-0000-000036760000}"/>
    <cellStyle name="Note 2 3 2 30 4" xfId="32868" xr:uid="{00000000-0005-0000-0000-000037760000}"/>
    <cellStyle name="Note 2 3 2 30 5" xfId="32869" xr:uid="{00000000-0005-0000-0000-000038760000}"/>
    <cellStyle name="Note 2 3 2 30 6" xfId="32870" xr:uid="{00000000-0005-0000-0000-000039760000}"/>
    <cellStyle name="Note 2 3 2 30 7" xfId="32871" xr:uid="{00000000-0005-0000-0000-00003A760000}"/>
    <cellStyle name="Note 2 3 2 31" xfId="2173" xr:uid="{00000000-0005-0000-0000-00003B760000}"/>
    <cellStyle name="Note 2 3 2 31 2" xfId="12507" xr:uid="{00000000-0005-0000-0000-00003C760000}"/>
    <cellStyle name="Note 2 3 2 31 2 2" xfId="32872" xr:uid="{00000000-0005-0000-0000-00003D760000}"/>
    <cellStyle name="Note 2 3 2 31 2 3" xfId="32873" xr:uid="{00000000-0005-0000-0000-00003E760000}"/>
    <cellStyle name="Note 2 3 2 31 2 4" xfId="32874" xr:uid="{00000000-0005-0000-0000-00003F760000}"/>
    <cellStyle name="Note 2 3 2 31 2 5" xfId="32875" xr:uid="{00000000-0005-0000-0000-000040760000}"/>
    <cellStyle name="Note 2 3 2 31 2 6" xfId="32876" xr:uid="{00000000-0005-0000-0000-000041760000}"/>
    <cellStyle name="Note 2 3 2 31 3" xfId="32877" xr:uid="{00000000-0005-0000-0000-000042760000}"/>
    <cellStyle name="Note 2 3 2 31 4" xfId="32878" xr:uid="{00000000-0005-0000-0000-000043760000}"/>
    <cellStyle name="Note 2 3 2 31 5" xfId="32879" xr:uid="{00000000-0005-0000-0000-000044760000}"/>
    <cellStyle name="Note 2 3 2 31 6" xfId="32880" xr:uid="{00000000-0005-0000-0000-000045760000}"/>
    <cellStyle name="Note 2 3 2 31 7" xfId="32881" xr:uid="{00000000-0005-0000-0000-000046760000}"/>
    <cellStyle name="Note 2 3 2 32" xfId="2174" xr:uid="{00000000-0005-0000-0000-000047760000}"/>
    <cellStyle name="Note 2 3 2 32 2" xfId="12586" xr:uid="{00000000-0005-0000-0000-000048760000}"/>
    <cellStyle name="Note 2 3 2 32 2 2" xfId="32882" xr:uid="{00000000-0005-0000-0000-000049760000}"/>
    <cellStyle name="Note 2 3 2 32 2 3" xfId="32883" xr:uid="{00000000-0005-0000-0000-00004A760000}"/>
    <cellStyle name="Note 2 3 2 32 2 4" xfId="32884" xr:uid="{00000000-0005-0000-0000-00004B760000}"/>
    <cellStyle name="Note 2 3 2 32 2 5" xfId="32885" xr:uid="{00000000-0005-0000-0000-00004C760000}"/>
    <cellStyle name="Note 2 3 2 32 2 6" xfId="32886" xr:uid="{00000000-0005-0000-0000-00004D760000}"/>
    <cellStyle name="Note 2 3 2 32 3" xfId="32887" xr:uid="{00000000-0005-0000-0000-00004E760000}"/>
    <cellStyle name="Note 2 3 2 32 4" xfId="32888" xr:uid="{00000000-0005-0000-0000-00004F760000}"/>
    <cellStyle name="Note 2 3 2 32 5" xfId="32889" xr:uid="{00000000-0005-0000-0000-000050760000}"/>
    <cellStyle name="Note 2 3 2 32 6" xfId="32890" xr:uid="{00000000-0005-0000-0000-000051760000}"/>
    <cellStyle name="Note 2 3 2 32 7" xfId="32891" xr:uid="{00000000-0005-0000-0000-000052760000}"/>
    <cellStyle name="Note 2 3 2 33" xfId="2175" xr:uid="{00000000-0005-0000-0000-000053760000}"/>
    <cellStyle name="Note 2 3 2 33 2" xfId="12665" xr:uid="{00000000-0005-0000-0000-000054760000}"/>
    <cellStyle name="Note 2 3 2 33 2 2" xfId="32892" xr:uid="{00000000-0005-0000-0000-000055760000}"/>
    <cellStyle name="Note 2 3 2 33 2 3" xfId="32893" xr:uid="{00000000-0005-0000-0000-000056760000}"/>
    <cellStyle name="Note 2 3 2 33 2 4" xfId="32894" xr:uid="{00000000-0005-0000-0000-000057760000}"/>
    <cellStyle name="Note 2 3 2 33 2 5" xfId="32895" xr:uid="{00000000-0005-0000-0000-000058760000}"/>
    <cellStyle name="Note 2 3 2 33 2 6" xfId="32896" xr:uid="{00000000-0005-0000-0000-000059760000}"/>
    <cellStyle name="Note 2 3 2 33 3" xfId="32897" xr:uid="{00000000-0005-0000-0000-00005A760000}"/>
    <cellStyle name="Note 2 3 2 33 4" xfId="32898" xr:uid="{00000000-0005-0000-0000-00005B760000}"/>
    <cellStyle name="Note 2 3 2 33 5" xfId="32899" xr:uid="{00000000-0005-0000-0000-00005C760000}"/>
    <cellStyle name="Note 2 3 2 33 6" xfId="32900" xr:uid="{00000000-0005-0000-0000-00005D760000}"/>
    <cellStyle name="Note 2 3 2 33 7" xfId="32901" xr:uid="{00000000-0005-0000-0000-00005E760000}"/>
    <cellStyle name="Note 2 3 2 34" xfId="2176" xr:uid="{00000000-0005-0000-0000-00005F760000}"/>
    <cellStyle name="Note 2 3 2 34 2" xfId="12749" xr:uid="{00000000-0005-0000-0000-000060760000}"/>
    <cellStyle name="Note 2 3 2 34 2 2" xfId="32902" xr:uid="{00000000-0005-0000-0000-000061760000}"/>
    <cellStyle name="Note 2 3 2 34 2 3" xfId="32903" xr:uid="{00000000-0005-0000-0000-000062760000}"/>
    <cellStyle name="Note 2 3 2 34 2 4" xfId="32904" xr:uid="{00000000-0005-0000-0000-000063760000}"/>
    <cellStyle name="Note 2 3 2 34 2 5" xfId="32905" xr:uid="{00000000-0005-0000-0000-000064760000}"/>
    <cellStyle name="Note 2 3 2 34 2 6" xfId="32906" xr:uid="{00000000-0005-0000-0000-000065760000}"/>
    <cellStyle name="Note 2 3 2 34 3" xfId="32907" xr:uid="{00000000-0005-0000-0000-000066760000}"/>
    <cellStyle name="Note 2 3 2 34 4" xfId="32908" xr:uid="{00000000-0005-0000-0000-000067760000}"/>
    <cellStyle name="Note 2 3 2 34 5" xfId="32909" xr:uid="{00000000-0005-0000-0000-000068760000}"/>
    <cellStyle name="Note 2 3 2 34 6" xfId="32910" xr:uid="{00000000-0005-0000-0000-000069760000}"/>
    <cellStyle name="Note 2 3 2 34 7" xfId="32911" xr:uid="{00000000-0005-0000-0000-00006A760000}"/>
    <cellStyle name="Note 2 3 2 35" xfId="8861" xr:uid="{00000000-0005-0000-0000-00006B760000}"/>
    <cellStyle name="Note 2 3 2 35 2" xfId="32912" xr:uid="{00000000-0005-0000-0000-00006C760000}"/>
    <cellStyle name="Note 2 3 2 35 3" xfId="32913" xr:uid="{00000000-0005-0000-0000-00006D760000}"/>
    <cellStyle name="Note 2 3 2 35 4" xfId="32914" xr:uid="{00000000-0005-0000-0000-00006E760000}"/>
    <cellStyle name="Note 2 3 2 35 5" xfId="32915" xr:uid="{00000000-0005-0000-0000-00006F760000}"/>
    <cellStyle name="Note 2 3 2 35 6" xfId="32916" xr:uid="{00000000-0005-0000-0000-000070760000}"/>
    <cellStyle name="Note 2 3 2 36" xfId="9815" xr:uid="{00000000-0005-0000-0000-000071760000}"/>
    <cellStyle name="Note 2 3 2 36 2" xfId="32917" xr:uid="{00000000-0005-0000-0000-000072760000}"/>
    <cellStyle name="Note 2 3 2 36 3" xfId="32918" xr:uid="{00000000-0005-0000-0000-000073760000}"/>
    <cellStyle name="Note 2 3 2 36 4" xfId="32919" xr:uid="{00000000-0005-0000-0000-000074760000}"/>
    <cellStyle name="Note 2 3 2 36 5" xfId="32920" xr:uid="{00000000-0005-0000-0000-000075760000}"/>
    <cellStyle name="Note 2 3 2 36 6" xfId="32921" xr:uid="{00000000-0005-0000-0000-000076760000}"/>
    <cellStyle name="Note 2 3 2 37" xfId="32922" xr:uid="{00000000-0005-0000-0000-000077760000}"/>
    <cellStyle name="Note 2 3 2 38" xfId="32923" xr:uid="{00000000-0005-0000-0000-000078760000}"/>
    <cellStyle name="Note 2 3 2 39" xfId="32924" xr:uid="{00000000-0005-0000-0000-000079760000}"/>
    <cellStyle name="Note 2 3 2 4" xfId="2177" xr:uid="{00000000-0005-0000-0000-00007A760000}"/>
    <cellStyle name="Note 2 3 2 4 2" xfId="10209" xr:uid="{00000000-0005-0000-0000-00007B760000}"/>
    <cellStyle name="Note 2 3 2 4 2 2" xfId="32925" xr:uid="{00000000-0005-0000-0000-00007C760000}"/>
    <cellStyle name="Note 2 3 2 4 2 3" xfId="32926" xr:uid="{00000000-0005-0000-0000-00007D760000}"/>
    <cellStyle name="Note 2 3 2 4 2 4" xfId="32927" xr:uid="{00000000-0005-0000-0000-00007E760000}"/>
    <cellStyle name="Note 2 3 2 4 2 5" xfId="32928" xr:uid="{00000000-0005-0000-0000-00007F760000}"/>
    <cellStyle name="Note 2 3 2 4 2 6" xfId="32929" xr:uid="{00000000-0005-0000-0000-000080760000}"/>
    <cellStyle name="Note 2 3 2 4 3" xfId="32930" xr:uid="{00000000-0005-0000-0000-000081760000}"/>
    <cellStyle name="Note 2 3 2 4 4" xfId="32931" xr:uid="{00000000-0005-0000-0000-000082760000}"/>
    <cellStyle name="Note 2 3 2 4 5" xfId="32932" xr:uid="{00000000-0005-0000-0000-000083760000}"/>
    <cellStyle name="Note 2 3 2 4 6" xfId="32933" xr:uid="{00000000-0005-0000-0000-000084760000}"/>
    <cellStyle name="Note 2 3 2 4 7" xfId="32934" xr:uid="{00000000-0005-0000-0000-000085760000}"/>
    <cellStyle name="Note 2 3 2 40" xfId="32935" xr:uid="{00000000-0005-0000-0000-000086760000}"/>
    <cellStyle name="Note 2 3 2 41" xfId="32936" xr:uid="{00000000-0005-0000-0000-000087760000}"/>
    <cellStyle name="Note 2 3 2 5" xfId="2178" xr:uid="{00000000-0005-0000-0000-000088760000}"/>
    <cellStyle name="Note 2 3 2 5 2" xfId="10295" xr:uid="{00000000-0005-0000-0000-000089760000}"/>
    <cellStyle name="Note 2 3 2 5 2 2" xfId="32937" xr:uid="{00000000-0005-0000-0000-00008A760000}"/>
    <cellStyle name="Note 2 3 2 5 2 3" xfId="32938" xr:uid="{00000000-0005-0000-0000-00008B760000}"/>
    <cellStyle name="Note 2 3 2 5 2 4" xfId="32939" xr:uid="{00000000-0005-0000-0000-00008C760000}"/>
    <cellStyle name="Note 2 3 2 5 2 5" xfId="32940" xr:uid="{00000000-0005-0000-0000-00008D760000}"/>
    <cellStyle name="Note 2 3 2 5 2 6" xfId="32941" xr:uid="{00000000-0005-0000-0000-00008E760000}"/>
    <cellStyle name="Note 2 3 2 5 3" xfId="32942" xr:uid="{00000000-0005-0000-0000-00008F760000}"/>
    <cellStyle name="Note 2 3 2 5 4" xfId="32943" xr:uid="{00000000-0005-0000-0000-000090760000}"/>
    <cellStyle name="Note 2 3 2 5 5" xfId="32944" xr:uid="{00000000-0005-0000-0000-000091760000}"/>
    <cellStyle name="Note 2 3 2 5 6" xfId="32945" xr:uid="{00000000-0005-0000-0000-000092760000}"/>
    <cellStyle name="Note 2 3 2 5 7" xfId="32946" xr:uid="{00000000-0005-0000-0000-000093760000}"/>
    <cellStyle name="Note 2 3 2 6" xfId="2179" xr:uid="{00000000-0005-0000-0000-000094760000}"/>
    <cellStyle name="Note 2 3 2 6 2" xfId="10383" xr:uid="{00000000-0005-0000-0000-000095760000}"/>
    <cellStyle name="Note 2 3 2 6 2 2" xfId="32947" xr:uid="{00000000-0005-0000-0000-000096760000}"/>
    <cellStyle name="Note 2 3 2 6 2 3" xfId="32948" xr:uid="{00000000-0005-0000-0000-000097760000}"/>
    <cellStyle name="Note 2 3 2 6 2 4" xfId="32949" xr:uid="{00000000-0005-0000-0000-000098760000}"/>
    <cellStyle name="Note 2 3 2 6 2 5" xfId="32950" xr:uid="{00000000-0005-0000-0000-000099760000}"/>
    <cellStyle name="Note 2 3 2 6 2 6" xfId="32951" xr:uid="{00000000-0005-0000-0000-00009A760000}"/>
    <cellStyle name="Note 2 3 2 6 3" xfId="32952" xr:uid="{00000000-0005-0000-0000-00009B760000}"/>
    <cellStyle name="Note 2 3 2 6 4" xfId="32953" xr:uid="{00000000-0005-0000-0000-00009C760000}"/>
    <cellStyle name="Note 2 3 2 6 5" xfId="32954" xr:uid="{00000000-0005-0000-0000-00009D760000}"/>
    <cellStyle name="Note 2 3 2 6 6" xfId="32955" xr:uid="{00000000-0005-0000-0000-00009E760000}"/>
    <cellStyle name="Note 2 3 2 6 7" xfId="32956" xr:uid="{00000000-0005-0000-0000-00009F760000}"/>
    <cellStyle name="Note 2 3 2 7" xfId="2180" xr:uid="{00000000-0005-0000-0000-0000A0760000}"/>
    <cellStyle name="Note 2 3 2 7 2" xfId="10470" xr:uid="{00000000-0005-0000-0000-0000A1760000}"/>
    <cellStyle name="Note 2 3 2 7 2 2" xfId="32957" xr:uid="{00000000-0005-0000-0000-0000A2760000}"/>
    <cellStyle name="Note 2 3 2 7 2 3" xfId="32958" xr:uid="{00000000-0005-0000-0000-0000A3760000}"/>
    <cellStyle name="Note 2 3 2 7 2 4" xfId="32959" xr:uid="{00000000-0005-0000-0000-0000A4760000}"/>
    <cellStyle name="Note 2 3 2 7 2 5" xfId="32960" xr:uid="{00000000-0005-0000-0000-0000A5760000}"/>
    <cellStyle name="Note 2 3 2 7 2 6" xfId="32961" xr:uid="{00000000-0005-0000-0000-0000A6760000}"/>
    <cellStyle name="Note 2 3 2 7 3" xfId="32962" xr:uid="{00000000-0005-0000-0000-0000A7760000}"/>
    <cellStyle name="Note 2 3 2 7 4" xfId="32963" xr:uid="{00000000-0005-0000-0000-0000A8760000}"/>
    <cellStyle name="Note 2 3 2 7 5" xfId="32964" xr:uid="{00000000-0005-0000-0000-0000A9760000}"/>
    <cellStyle name="Note 2 3 2 7 6" xfId="32965" xr:uid="{00000000-0005-0000-0000-0000AA760000}"/>
    <cellStyle name="Note 2 3 2 7 7" xfId="32966" xr:uid="{00000000-0005-0000-0000-0000AB760000}"/>
    <cellStyle name="Note 2 3 2 8" xfId="2181" xr:uid="{00000000-0005-0000-0000-0000AC760000}"/>
    <cellStyle name="Note 2 3 2 8 2" xfId="10558" xr:uid="{00000000-0005-0000-0000-0000AD760000}"/>
    <cellStyle name="Note 2 3 2 8 2 2" xfId="32967" xr:uid="{00000000-0005-0000-0000-0000AE760000}"/>
    <cellStyle name="Note 2 3 2 8 2 3" xfId="32968" xr:uid="{00000000-0005-0000-0000-0000AF760000}"/>
    <cellStyle name="Note 2 3 2 8 2 4" xfId="32969" xr:uid="{00000000-0005-0000-0000-0000B0760000}"/>
    <cellStyle name="Note 2 3 2 8 2 5" xfId="32970" xr:uid="{00000000-0005-0000-0000-0000B1760000}"/>
    <cellStyle name="Note 2 3 2 8 2 6" xfId="32971" xr:uid="{00000000-0005-0000-0000-0000B2760000}"/>
    <cellStyle name="Note 2 3 2 8 3" xfId="32972" xr:uid="{00000000-0005-0000-0000-0000B3760000}"/>
    <cellStyle name="Note 2 3 2 8 4" xfId="32973" xr:uid="{00000000-0005-0000-0000-0000B4760000}"/>
    <cellStyle name="Note 2 3 2 8 5" xfId="32974" xr:uid="{00000000-0005-0000-0000-0000B5760000}"/>
    <cellStyle name="Note 2 3 2 8 6" xfId="32975" xr:uid="{00000000-0005-0000-0000-0000B6760000}"/>
    <cellStyle name="Note 2 3 2 8 7" xfId="32976" xr:uid="{00000000-0005-0000-0000-0000B7760000}"/>
    <cellStyle name="Note 2 3 2 9" xfId="2182" xr:uid="{00000000-0005-0000-0000-0000B8760000}"/>
    <cellStyle name="Note 2 3 2 9 2" xfId="10640" xr:uid="{00000000-0005-0000-0000-0000B9760000}"/>
    <cellStyle name="Note 2 3 2 9 2 2" xfId="32977" xr:uid="{00000000-0005-0000-0000-0000BA760000}"/>
    <cellStyle name="Note 2 3 2 9 2 3" xfId="32978" xr:uid="{00000000-0005-0000-0000-0000BB760000}"/>
    <cellStyle name="Note 2 3 2 9 2 4" xfId="32979" xr:uid="{00000000-0005-0000-0000-0000BC760000}"/>
    <cellStyle name="Note 2 3 2 9 2 5" xfId="32980" xr:uid="{00000000-0005-0000-0000-0000BD760000}"/>
    <cellStyle name="Note 2 3 2 9 2 6" xfId="32981" xr:uid="{00000000-0005-0000-0000-0000BE760000}"/>
    <cellStyle name="Note 2 3 2 9 3" xfId="32982" xr:uid="{00000000-0005-0000-0000-0000BF760000}"/>
    <cellStyle name="Note 2 3 2 9 4" xfId="32983" xr:uid="{00000000-0005-0000-0000-0000C0760000}"/>
    <cellStyle name="Note 2 3 2 9 5" xfId="32984" xr:uid="{00000000-0005-0000-0000-0000C1760000}"/>
    <cellStyle name="Note 2 3 2 9 6" xfId="32985" xr:uid="{00000000-0005-0000-0000-0000C2760000}"/>
    <cellStyle name="Note 2 3 2 9 7" xfId="32986" xr:uid="{00000000-0005-0000-0000-0000C3760000}"/>
    <cellStyle name="Note 2 3 20" xfId="2183" xr:uid="{00000000-0005-0000-0000-0000C4760000}"/>
    <cellStyle name="Note 2 3 20 2" xfId="11487" xr:uid="{00000000-0005-0000-0000-0000C5760000}"/>
    <cellStyle name="Note 2 3 20 2 2" xfId="32987" xr:uid="{00000000-0005-0000-0000-0000C6760000}"/>
    <cellStyle name="Note 2 3 20 2 3" xfId="32988" xr:uid="{00000000-0005-0000-0000-0000C7760000}"/>
    <cellStyle name="Note 2 3 20 2 4" xfId="32989" xr:uid="{00000000-0005-0000-0000-0000C8760000}"/>
    <cellStyle name="Note 2 3 20 2 5" xfId="32990" xr:uid="{00000000-0005-0000-0000-0000C9760000}"/>
    <cellStyle name="Note 2 3 20 2 6" xfId="32991" xr:uid="{00000000-0005-0000-0000-0000CA760000}"/>
    <cellStyle name="Note 2 3 20 3" xfId="32992" xr:uid="{00000000-0005-0000-0000-0000CB760000}"/>
    <cellStyle name="Note 2 3 20 4" xfId="32993" xr:uid="{00000000-0005-0000-0000-0000CC760000}"/>
    <cellStyle name="Note 2 3 20 5" xfId="32994" xr:uid="{00000000-0005-0000-0000-0000CD760000}"/>
    <cellStyle name="Note 2 3 20 6" xfId="32995" xr:uid="{00000000-0005-0000-0000-0000CE760000}"/>
    <cellStyle name="Note 2 3 20 7" xfId="32996" xr:uid="{00000000-0005-0000-0000-0000CF760000}"/>
    <cellStyle name="Note 2 3 21" xfId="2184" xr:uid="{00000000-0005-0000-0000-0000D0760000}"/>
    <cellStyle name="Note 2 3 21 2" xfId="11575" xr:uid="{00000000-0005-0000-0000-0000D1760000}"/>
    <cellStyle name="Note 2 3 21 2 2" xfId="32997" xr:uid="{00000000-0005-0000-0000-0000D2760000}"/>
    <cellStyle name="Note 2 3 21 2 3" xfId="32998" xr:uid="{00000000-0005-0000-0000-0000D3760000}"/>
    <cellStyle name="Note 2 3 21 2 4" xfId="32999" xr:uid="{00000000-0005-0000-0000-0000D4760000}"/>
    <cellStyle name="Note 2 3 21 2 5" xfId="33000" xr:uid="{00000000-0005-0000-0000-0000D5760000}"/>
    <cellStyle name="Note 2 3 21 2 6" xfId="33001" xr:uid="{00000000-0005-0000-0000-0000D6760000}"/>
    <cellStyle name="Note 2 3 21 3" xfId="33002" xr:uid="{00000000-0005-0000-0000-0000D7760000}"/>
    <cellStyle name="Note 2 3 21 4" xfId="33003" xr:uid="{00000000-0005-0000-0000-0000D8760000}"/>
    <cellStyle name="Note 2 3 21 5" xfId="33004" xr:uid="{00000000-0005-0000-0000-0000D9760000}"/>
    <cellStyle name="Note 2 3 21 6" xfId="33005" xr:uid="{00000000-0005-0000-0000-0000DA760000}"/>
    <cellStyle name="Note 2 3 21 7" xfId="33006" xr:uid="{00000000-0005-0000-0000-0000DB760000}"/>
    <cellStyle name="Note 2 3 22" xfId="2185" xr:uid="{00000000-0005-0000-0000-0000DC760000}"/>
    <cellStyle name="Note 2 3 22 2" xfId="11660" xr:uid="{00000000-0005-0000-0000-0000DD760000}"/>
    <cellStyle name="Note 2 3 22 2 2" xfId="33007" xr:uid="{00000000-0005-0000-0000-0000DE760000}"/>
    <cellStyle name="Note 2 3 22 2 3" xfId="33008" xr:uid="{00000000-0005-0000-0000-0000DF760000}"/>
    <cellStyle name="Note 2 3 22 2 4" xfId="33009" xr:uid="{00000000-0005-0000-0000-0000E0760000}"/>
    <cellStyle name="Note 2 3 22 2 5" xfId="33010" xr:uid="{00000000-0005-0000-0000-0000E1760000}"/>
    <cellStyle name="Note 2 3 22 2 6" xfId="33011" xr:uid="{00000000-0005-0000-0000-0000E2760000}"/>
    <cellStyle name="Note 2 3 22 3" xfId="33012" xr:uid="{00000000-0005-0000-0000-0000E3760000}"/>
    <cellStyle name="Note 2 3 22 4" xfId="33013" xr:uid="{00000000-0005-0000-0000-0000E4760000}"/>
    <cellStyle name="Note 2 3 22 5" xfId="33014" xr:uid="{00000000-0005-0000-0000-0000E5760000}"/>
    <cellStyle name="Note 2 3 22 6" xfId="33015" xr:uid="{00000000-0005-0000-0000-0000E6760000}"/>
    <cellStyle name="Note 2 3 22 7" xfId="33016" xr:uid="{00000000-0005-0000-0000-0000E7760000}"/>
    <cellStyle name="Note 2 3 23" xfId="2186" xr:uid="{00000000-0005-0000-0000-0000E8760000}"/>
    <cellStyle name="Note 2 3 23 2" xfId="11743" xr:uid="{00000000-0005-0000-0000-0000E9760000}"/>
    <cellStyle name="Note 2 3 23 2 2" xfId="33017" xr:uid="{00000000-0005-0000-0000-0000EA760000}"/>
    <cellStyle name="Note 2 3 23 2 3" xfId="33018" xr:uid="{00000000-0005-0000-0000-0000EB760000}"/>
    <cellStyle name="Note 2 3 23 2 4" xfId="33019" xr:uid="{00000000-0005-0000-0000-0000EC760000}"/>
    <cellStyle name="Note 2 3 23 2 5" xfId="33020" xr:uid="{00000000-0005-0000-0000-0000ED760000}"/>
    <cellStyle name="Note 2 3 23 2 6" xfId="33021" xr:uid="{00000000-0005-0000-0000-0000EE760000}"/>
    <cellStyle name="Note 2 3 23 3" xfId="33022" xr:uid="{00000000-0005-0000-0000-0000EF760000}"/>
    <cellStyle name="Note 2 3 23 4" xfId="33023" xr:uid="{00000000-0005-0000-0000-0000F0760000}"/>
    <cellStyle name="Note 2 3 23 5" xfId="33024" xr:uid="{00000000-0005-0000-0000-0000F1760000}"/>
    <cellStyle name="Note 2 3 23 6" xfId="33025" xr:uid="{00000000-0005-0000-0000-0000F2760000}"/>
    <cellStyle name="Note 2 3 23 7" xfId="33026" xr:uid="{00000000-0005-0000-0000-0000F3760000}"/>
    <cellStyle name="Note 2 3 24" xfId="2187" xr:uid="{00000000-0005-0000-0000-0000F4760000}"/>
    <cellStyle name="Note 2 3 24 2" xfId="11825" xr:uid="{00000000-0005-0000-0000-0000F5760000}"/>
    <cellStyle name="Note 2 3 24 2 2" xfId="33027" xr:uid="{00000000-0005-0000-0000-0000F6760000}"/>
    <cellStyle name="Note 2 3 24 2 3" xfId="33028" xr:uid="{00000000-0005-0000-0000-0000F7760000}"/>
    <cellStyle name="Note 2 3 24 2 4" xfId="33029" xr:uid="{00000000-0005-0000-0000-0000F8760000}"/>
    <cellStyle name="Note 2 3 24 2 5" xfId="33030" xr:uid="{00000000-0005-0000-0000-0000F9760000}"/>
    <cellStyle name="Note 2 3 24 2 6" xfId="33031" xr:uid="{00000000-0005-0000-0000-0000FA760000}"/>
    <cellStyle name="Note 2 3 24 3" xfId="33032" xr:uid="{00000000-0005-0000-0000-0000FB760000}"/>
    <cellStyle name="Note 2 3 24 4" xfId="33033" xr:uid="{00000000-0005-0000-0000-0000FC760000}"/>
    <cellStyle name="Note 2 3 24 5" xfId="33034" xr:uid="{00000000-0005-0000-0000-0000FD760000}"/>
    <cellStyle name="Note 2 3 24 6" xfId="33035" xr:uid="{00000000-0005-0000-0000-0000FE760000}"/>
    <cellStyle name="Note 2 3 24 7" xfId="33036" xr:uid="{00000000-0005-0000-0000-0000FF760000}"/>
    <cellStyle name="Note 2 3 25" xfId="2188" xr:uid="{00000000-0005-0000-0000-000000770000}"/>
    <cellStyle name="Note 2 3 25 2" xfId="11909" xr:uid="{00000000-0005-0000-0000-000001770000}"/>
    <cellStyle name="Note 2 3 25 2 2" xfId="33037" xr:uid="{00000000-0005-0000-0000-000002770000}"/>
    <cellStyle name="Note 2 3 25 2 3" xfId="33038" xr:uid="{00000000-0005-0000-0000-000003770000}"/>
    <cellStyle name="Note 2 3 25 2 4" xfId="33039" xr:uid="{00000000-0005-0000-0000-000004770000}"/>
    <cellStyle name="Note 2 3 25 2 5" xfId="33040" xr:uid="{00000000-0005-0000-0000-000005770000}"/>
    <cellStyle name="Note 2 3 25 2 6" xfId="33041" xr:uid="{00000000-0005-0000-0000-000006770000}"/>
    <cellStyle name="Note 2 3 25 3" xfId="33042" xr:uid="{00000000-0005-0000-0000-000007770000}"/>
    <cellStyle name="Note 2 3 25 4" xfId="33043" xr:uid="{00000000-0005-0000-0000-000008770000}"/>
    <cellStyle name="Note 2 3 25 5" xfId="33044" xr:uid="{00000000-0005-0000-0000-000009770000}"/>
    <cellStyle name="Note 2 3 25 6" xfId="33045" xr:uid="{00000000-0005-0000-0000-00000A770000}"/>
    <cellStyle name="Note 2 3 25 7" xfId="33046" xr:uid="{00000000-0005-0000-0000-00000B770000}"/>
    <cellStyle name="Note 2 3 26" xfId="2189" xr:uid="{00000000-0005-0000-0000-00000C770000}"/>
    <cellStyle name="Note 2 3 26 2" xfId="11993" xr:uid="{00000000-0005-0000-0000-00000D770000}"/>
    <cellStyle name="Note 2 3 26 2 2" xfId="33047" xr:uid="{00000000-0005-0000-0000-00000E770000}"/>
    <cellStyle name="Note 2 3 26 2 3" xfId="33048" xr:uid="{00000000-0005-0000-0000-00000F770000}"/>
    <cellStyle name="Note 2 3 26 2 4" xfId="33049" xr:uid="{00000000-0005-0000-0000-000010770000}"/>
    <cellStyle name="Note 2 3 26 2 5" xfId="33050" xr:uid="{00000000-0005-0000-0000-000011770000}"/>
    <cellStyle name="Note 2 3 26 2 6" xfId="33051" xr:uid="{00000000-0005-0000-0000-000012770000}"/>
    <cellStyle name="Note 2 3 26 3" xfId="33052" xr:uid="{00000000-0005-0000-0000-000013770000}"/>
    <cellStyle name="Note 2 3 26 4" xfId="33053" xr:uid="{00000000-0005-0000-0000-000014770000}"/>
    <cellStyle name="Note 2 3 26 5" xfId="33054" xr:uid="{00000000-0005-0000-0000-000015770000}"/>
    <cellStyle name="Note 2 3 26 6" xfId="33055" xr:uid="{00000000-0005-0000-0000-000016770000}"/>
    <cellStyle name="Note 2 3 26 7" xfId="33056" xr:uid="{00000000-0005-0000-0000-000017770000}"/>
    <cellStyle name="Note 2 3 27" xfId="2190" xr:uid="{00000000-0005-0000-0000-000018770000}"/>
    <cellStyle name="Note 2 3 27 2" xfId="12076" xr:uid="{00000000-0005-0000-0000-000019770000}"/>
    <cellStyle name="Note 2 3 27 2 2" xfId="33057" xr:uid="{00000000-0005-0000-0000-00001A770000}"/>
    <cellStyle name="Note 2 3 27 2 3" xfId="33058" xr:uid="{00000000-0005-0000-0000-00001B770000}"/>
    <cellStyle name="Note 2 3 27 2 4" xfId="33059" xr:uid="{00000000-0005-0000-0000-00001C770000}"/>
    <cellStyle name="Note 2 3 27 2 5" xfId="33060" xr:uid="{00000000-0005-0000-0000-00001D770000}"/>
    <cellStyle name="Note 2 3 27 2 6" xfId="33061" xr:uid="{00000000-0005-0000-0000-00001E770000}"/>
    <cellStyle name="Note 2 3 27 3" xfId="33062" xr:uid="{00000000-0005-0000-0000-00001F770000}"/>
    <cellStyle name="Note 2 3 27 4" xfId="33063" xr:uid="{00000000-0005-0000-0000-000020770000}"/>
    <cellStyle name="Note 2 3 27 5" xfId="33064" xr:uid="{00000000-0005-0000-0000-000021770000}"/>
    <cellStyle name="Note 2 3 27 6" xfId="33065" xr:uid="{00000000-0005-0000-0000-000022770000}"/>
    <cellStyle name="Note 2 3 27 7" xfId="33066" xr:uid="{00000000-0005-0000-0000-000023770000}"/>
    <cellStyle name="Note 2 3 28" xfId="2191" xr:uid="{00000000-0005-0000-0000-000024770000}"/>
    <cellStyle name="Note 2 3 28 2" xfId="12158" xr:uid="{00000000-0005-0000-0000-000025770000}"/>
    <cellStyle name="Note 2 3 28 2 2" xfId="33067" xr:uid="{00000000-0005-0000-0000-000026770000}"/>
    <cellStyle name="Note 2 3 28 2 3" xfId="33068" xr:uid="{00000000-0005-0000-0000-000027770000}"/>
    <cellStyle name="Note 2 3 28 2 4" xfId="33069" xr:uid="{00000000-0005-0000-0000-000028770000}"/>
    <cellStyle name="Note 2 3 28 2 5" xfId="33070" xr:uid="{00000000-0005-0000-0000-000029770000}"/>
    <cellStyle name="Note 2 3 28 2 6" xfId="33071" xr:uid="{00000000-0005-0000-0000-00002A770000}"/>
    <cellStyle name="Note 2 3 28 3" xfId="33072" xr:uid="{00000000-0005-0000-0000-00002B770000}"/>
    <cellStyle name="Note 2 3 28 4" xfId="33073" xr:uid="{00000000-0005-0000-0000-00002C770000}"/>
    <cellStyle name="Note 2 3 28 5" xfId="33074" xr:uid="{00000000-0005-0000-0000-00002D770000}"/>
    <cellStyle name="Note 2 3 28 6" xfId="33075" xr:uid="{00000000-0005-0000-0000-00002E770000}"/>
    <cellStyle name="Note 2 3 28 7" xfId="33076" xr:uid="{00000000-0005-0000-0000-00002F770000}"/>
    <cellStyle name="Note 2 3 29" xfId="2192" xr:uid="{00000000-0005-0000-0000-000030770000}"/>
    <cellStyle name="Note 2 3 29 2" xfId="12238" xr:uid="{00000000-0005-0000-0000-000031770000}"/>
    <cellStyle name="Note 2 3 29 2 2" xfId="33077" xr:uid="{00000000-0005-0000-0000-000032770000}"/>
    <cellStyle name="Note 2 3 29 2 3" xfId="33078" xr:uid="{00000000-0005-0000-0000-000033770000}"/>
    <cellStyle name="Note 2 3 29 2 4" xfId="33079" xr:uid="{00000000-0005-0000-0000-000034770000}"/>
    <cellStyle name="Note 2 3 29 2 5" xfId="33080" xr:uid="{00000000-0005-0000-0000-000035770000}"/>
    <cellStyle name="Note 2 3 29 2 6" xfId="33081" xr:uid="{00000000-0005-0000-0000-000036770000}"/>
    <cellStyle name="Note 2 3 29 3" xfId="33082" xr:uid="{00000000-0005-0000-0000-000037770000}"/>
    <cellStyle name="Note 2 3 29 4" xfId="33083" xr:uid="{00000000-0005-0000-0000-000038770000}"/>
    <cellStyle name="Note 2 3 29 5" xfId="33084" xr:uid="{00000000-0005-0000-0000-000039770000}"/>
    <cellStyle name="Note 2 3 29 6" xfId="33085" xr:uid="{00000000-0005-0000-0000-00003A770000}"/>
    <cellStyle name="Note 2 3 29 7" xfId="33086" xr:uid="{00000000-0005-0000-0000-00003B770000}"/>
    <cellStyle name="Note 2 3 3" xfId="2193" xr:uid="{00000000-0005-0000-0000-00003C770000}"/>
    <cellStyle name="Note 2 3 3 2" xfId="8862" xr:uid="{00000000-0005-0000-0000-00003D770000}"/>
    <cellStyle name="Note 2 3 3 3" xfId="9994" xr:uid="{00000000-0005-0000-0000-00003E770000}"/>
    <cellStyle name="Note 2 3 3 3 2" xfId="33087" xr:uid="{00000000-0005-0000-0000-00003F770000}"/>
    <cellStyle name="Note 2 3 3 3 3" xfId="33088" xr:uid="{00000000-0005-0000-0000-000040770000}"/>
    <cellStyle name="Note 2 3 3 3 4" xfId="33089" xr:uid="{00000000-0005-0000-0000-000041770000}"/>
    <cellStyle name="Note 2 3 3 3 5" xfId="33090" xr:uid="{00000000-0005-0000-0000-000042770000}"/>
    <cellStyle name="Note 2 3 3 3 6" xfId="33091" xr:uid="{00000000-0005-0000-0000-000043770000}"/>
    <cellStyle name="Note 2 3 3 4" xfId="33092" xr:uid="{00000000-0005-0000-0000-000044770000}"/>
    <cellStyle name="Note 2 3 3 5" xfId="33093" xr:uid="{00000000-0005-0000-0000-000045770000}"/>
    <cellStyle name="Note 2 3 3 6" xfId="33094" xr:uid="{00000000-0005-0000-0000-000046770000}"/>
    <cellStyle name="Note 2 3 3 7" xfId="33095" xr:uid="{00000000-0005-0000-0000-000047770000}"/>
    <cellStyle name="Note 2 3 3 8" xfId="33096" xr:uid="{00000000-0005-0000-0000-000048770000}"/>
    <cellStyle name="Note 2 3 30" xfId="2194" xr:uid="{00000000-0005-0000-0000-000049770000}"/>
    <cellStyle name="Note 2 3 30 2" xfId="12316" xr:uid="{00000000-0005-0000-0000-00004A770000}"/>
    <cellStyle name="Note 2 3 30 2 2" xfId="33097" xr:uid="{00000000-0005-0000-0000-00004B770000}"/>
    <cellStyle name="Note 2 3 30 2 3" xfId="33098" xr:uid="{00000000-0005-0000-0000-00004C770000}"/>
    <cellStyle name="Note 2 3 30 2 4" xfId="33099" xr:uid="{00000000-0005-0000-0000-00004D770000}"/>
    <cellStyle name="Note 2 3 30 2 5" xfId="33100" xr:uid="{00000000-0005-0000-0000-00004E770000}"/>
    <cellStyle name="Note 2 3 30 2 6" xfId="33101" xr:uid="{00000000-0005-0000-0000-00004F770000}"/>
    <cellStyle name="Note 2 3 30 3" xfId="33102" xr:uid="{00000000-0005-0000-0000-000050770000}"/>
    <cellStyle name="Note 2 3 30 4" xfId="33103" xr:uid="{00000000-0005-0000-0000-000051770000}"/>
    <cellStyle name="Note 2 3 30 5" xfId="33104" xr:uid="{00000000-0005-0000-0000-000052770000}"/>
    <cellStyle name="Note 2 3 30 6" xfId="33105" xr:uid="{00000000-0005-0000-0000-000053770000}"/>
    <cellStyle name="Note 2 3 30 7" xfId="33106" xr:uid="{00000000-0005-0000-0000-000054770000}"/>
    <cellStyle name="Note 2 3 31" xfId="2195" xr:uid="{00000000-0005-0000-0000-000055770000}"/>
    <cellStyle name="Note 2 3 31 2" xfId="12395" xr:uid="{00000000-0005-0000-0000-000056770000}"/>
    <cellStyle name="Note 2 3 31 2 2" xfId="33107" xr:uid="{00000000-0005-0000-0000-000057770000}"/>
    <cellStyle name="Note 2 3 31 2 3" xfId="33108" xr:uid="{00000000-0005-0000-0000-000058770000}"/>
    <cellStyle name="Note 2 3 31 2 4" xfId="33109" xr:uid="{00000000-0005-0000-0000-000059770000}"/>
    <cellStyle name="Note 2 3 31 2 5" xfId="33110" xr:uid="{00000000-0005-0000-0000-00005A770000}"/>
    <cellStyle name="Note 2 3 31 2 6" xfId="33111" xr:uid="{00000000-0005-0000-0000-00005B770000}"/>
    <cellStyle name="Note 2 3 31 3" xfId="33112" xr:uid="{00000000-0005-0000-0000-00005C770000}"/>
    <cellStyle name="Note 2 3 31 4" xfId="33113" xr:uid="{00000000-0005-0000-0000-00005D770000}"/>
    <cellStyle name="Note 2 3 31 5" xfId="33114" xr:uid="{00000000-0005-0000-0000-00005E770000}"/>
    <cellStyle name="Note 2 3 31 6" xfId="33115" xr:uid="{00000000-0005-0000-0000-00005F770000}"/>
    <cellStyle name="Note 2 3 31 7" xfId="33116" xr:uid="{00000000-0005-0000-0000-000060770000}"/>
    <cellStyle name="Note 2 3 32" xfId="2196" xr:uid="{00000000-0005-0000-0000-000061770000}"/>
    <cellStyle name="Note 2 3 32 2" xfId="12474" xr:uid="{00000000-0005-0000-0000-000062770000}"/>
    <cellStyle name="Note 2 3 32 2 2" xfId="33117" xr:uid="{00000000-0005-0000-0000-000063770000}"/>
    <cellStyle name="Note 2 3 32 2 3" xfId="33118" xr:uid="{00000000-0005-0000-0000-000064770000}"/>
    <cellStyle name="Note 2 3 32 2 4" xfId="33119" xr:uid="{00000000-0005-0000-0000-000065770000}"/>
    <cellStyle name="Note 2 3 32 2 5" xfId="33120" xr:uid="{00000000-0005-0000-0000-000066770000}"/>
    <cellStyle name="Note 2 3 32 2 6" xfId="33121" xr:uid="{00000000-0005-0000-0000-000067770000}"/>
    <cellStyle name="Note 2 3 32 3" xfId="33122" xr:uid="{00000000-0005-0000-0000-000068770000}"/>
    <cellStyle name="Note 2 3 32 4" xfId="33123" xr:uid="{00000000-0005-0000-0000-000069770000}"/>
    <cellStyle name="Note 2 3 32 5" xfId="33124" xr:uid="{00000000-0005-0000-0000-00006A770000}"/>
    <cellStyle name="Note 2 3 32 6" xfId="33125" xr:uid="{00000000-0005-0000-0000-00006B770000}"/>
    <cellStyle name="Note 2 3 32 7" xfId="33126" xr:uid="{00000000-0005-0000-0000-00006C770000}"/>
    <cellStyle name="Note 2 3 33" xfId="2197" xr:uid="{00000000-0005-0000-0000-00006D770000}"/>
    <cellStyle name="Note 2 3 33 2" xfId="12553" xr:uid="{00000000-0005-0000-0000-00006E770000}"/>
    <cellStyle name="Note 2 3 33 2 2" xfId="33127" xr:uid="{00000000-0005-0000-0000-00006F770000}"/>
    <cellStyle name="Note 2 3 33 2 3" xfId="33128" xr:uid="{00000000-0005-0000-0000-000070770000}"/>
    <cellStyle name="Note 2 3 33 2 4" xfId="33129" xr:uid="{00000000-0005-0000-0000-000071770000}"/>
    <cellStyle name="Note 2 3 33 2 5" xfId="33130" xr:uid="{00000000-0005-0000-0000-000072770000}"/>
    <cellStyle name="Note 2 3 33 2 6" xfId="33131" xr:uid="{00000000-0005-0000-0000-000073770000}"/>
    <cellStyle name="Note 2 3 33 3" xfId="33132" xr:uid="{00000000-0005-0000-0000-000074770000}"/>
    <cellStyle name="Note 2 3 33 4" xfId="33133" xr:uid="{00000000-0005-0000-0000-000075770000}"/>
    <cellStyle name="Note 2 3 33 5" xfId="33134" xr:uid="{00000000-0005-0000-0000-000076770000}"/>
    <cellStyle name="Note 2 3 33 6" xfId="33135" xr:uid="{00000000-0005-0000-0000-000077770000}"/>
    <cellStyle name="Note 2 3 33 7" xfId="33136" xr:uid="{00000000-0005-0000-0000-000078770000}"/>
    <cellStyle name="Note 2 3 34" xfId="2198" xr:uid="{00000000-0005-0000-0000-000079770000}"/>
    <cellStyle name="Note 2 3 34 2" xfId="12632" xr:uid="{00000000-0005-0000-0000-00007A770000}"/>
    <cellStyle name="Note 2 3 34 2 2" xfId="33137" xr:uid="{00000000-0005-0000-0000-00007B770000}"/>
    <cellStyle name="Note 2 3 34 2 3" xfId="33138" xr:uid="{00000000-0005-0000-0000-00007C770000}"/>
    <cellStyle name="Note 2 3 34 2 4" xfId="33139" xr:uid="{00000000-0005-0000-0000-00007D770000}"/>
    <cellStyle name="Note 2 3 34 2 5" xfId="33140" xr:uid="{00000000-0005-0000-0000-00007E770000}"/>
    <cellStyle name="Note 2 3 34 2 6" xfId="33141" xr:uid="{00000000-0005-0000-0000-00007F770000}"/>
    <cellStyle name="Note 2 3 34 3" xfId="33142" xr:uid="{00000000-0005-0000-0000-000080770000}"/>
    <cellStyle name="Note 2 3 34 4" xfId="33143" xr:uid="{00000000-0005-0000-0000-000081770000}"/>
    <cellStyle name="Note 2 3 34 5" xfId="33144" xr:uid="{00000000-0005-0000-0000-000082770000}"/>
    <cellStyle name="Note 2 3 34 6" xfId="33145" xr:uid="{00000000-0005-0000-0000-000083770000}"/>
    <cellStyle name="Note 2 3 34 7" xfId="33146" xr:uid="{00000000-0005-0000-0000-000084770000}"/>
    <cellStyle name="Note 2 3 35" xfId="2199" xr:uid="{00000000-0005-0000-0000-000085770000}"/>
    <cellStyle name="Note 2 3 35 2" xfId="12716" xr:uid="{00000000-0005-0000-0000-000086770000}"/>
    <cellStyle name="Note 2 3 35 2 2" xfId="33147" xr:uid="{00000000-0005-0000-0000-000087770000}"/>
    <cellStyle name="Note 2 3 35 2 3" xfId="33148" xr:uid="{00000000-0005-0000-0000-000088770000}"/>
    <cellStyle name="Note 2 3 35 2 4" xfId="33149" xr:uid="{00000000-0005-0000-0000-000089770000}"/>
    <cellStyle name="Note 2 3 35 2 5" xfId="33150" xr:uid="{00000000-0005-0000-0000-00008A770000}"/>
    <cellStyle name="Note 2 3 35 2 6" xfId="33151" xr:uid="{00000000-0005-0000-0000-00008B770000}"/>
    <cellStyle name="Note 2 3 35 3" xfId="33152" xr:uid="{00000000-0005-0000-0000-00008C770000}"/>
    <cellStyle name="Note 2 3 35 4" xfId="33153" xr:uid="{00000000-0005-0000-0000-00008D770000}"/>
    <cellStyle name="Note 2 3 35 5" xfId="33154" xr:uid="{00000000-0005-0000-0000-00008E770000}"/>
    <cellStyle name="Note 2 3 35 6" xfId="33155" xr:uid="{00000000-0005-0000-0000-00008F770000}"/>
    <cellStyle name="Note 2 3 35 7" xfId="33156" xr:uid="{00000000-0005-0000-0000-000090770000}"/>
    <cellStyle name="Note 2 3 36" xfId="8863" xr:uid="{00000000-0005-0000-0000-000091770000}"/>
    <cellStyle name="Note 2 3 36 2" xfId="33157" xr:uid="{00000000-0005-0000-0000-000092770000}"/>
    <cellStyle name="Note 2 3 36 3" xfId="33158" xr:uid="{00000000-0005-0000-0000-000093770000}"/>
    <cellStyle name="Note 2 3 36 4" xfId="33159" xr:uid="{00000000-0005-0000-0000-000094770000}"/>
    <cellStyle name="Note 2 3 36 5" xfId="33160" xr:uid="{00000000-0005-0000-0000-000095770000}"/>
    <cellStyle name="Note 2 3 36 6" xfId="33161" xr:uid="{00000000-0005-0000-0000-000096770000}"/>
    <cellStyle name="Note 2 3 37" xfId="9781" xr:uid="{00000000-0005-0000-0000-000097770000}"/>
    <cellStyle name="Note 2 3 37 2" xfId="33162" xr:uid="{00000000-0005-0000-0000-000098770000}"/>
    <cellStyle name="Note 2 3 37 3" xfId="33163" xr:uid="{00000000-0005-0000-0000-000099770000}"/>
    <cellStyle name="Note 2 3 37 4" xfId="33164" xr:uid="{00000000-0005-0000-0000-00009A770000}"/>
    <cellStyle name="Note 2 3 37 5" xfId="33165" xr:uid="{00000000-0005-0000-0000-00009B770000}"/>
    <cellStyle name="Note 2 3 37 6" xfId="33166" xr:uid="{00000000-0005-0000-0000-00009C770000}"/>
    <cellStyle name="Note 2 3 38" xfId="33167" xr:uid="{00000000-0005-0000-0000-00009D770000}"/>
    <cellStyle name="Note 2 3 39" xfId="33168" xr:uid="{00000000-0005-0000-0000-00009E770000}"/>
    <cellStyle name="Note 2 3 4" xfId="2200" xr:uid="{00000000-0005-0000-0000-00009F770000}"/>
    <cellStyle name="Note 2 3 4 2" xfId="8864" xr:uid="{00000000-0005-0000-0000-0000A0770000}"/>
    <cellStyle name="Note 2 3 4 3" xfId="10085" xr:uid="{00000000-0005-0000-0000-0000A1770000}"/>
    <cellStyle name="Note 2 3 4 3 2" xfId="33169" xr:uid="{00000000-0005-0000-0000-0000A2770000}"/>
    <cellStyle name="Note 2 3 4 3 3" xfId="33170" xr:uid="{00000000-0005-0000-0000-0000A3770000}"/>
    <cellStyle name="Note 2 3 4 3 4" xfId="33171" xr:uid="{00000000-0005-0000-0000-0000A4770000}"/>
    <cellStyle name="Note 2 3 4 3 5" xfId="33172" xr:uid="{00000000-0005-0000-0000-0000A5770000}"/>
    <cellStyle name="Note 2 3 4 3 6" xfId="33173" xr:uid="{00000000-0005-0000-0000-0000A6770000}"/>
    <cellStyle name="Note 2 3 4 4" xfId="33174" xr:uid="{00000000-0005-0000-0000-0000A7770000}"/>
    <cellStyle name="Note 2 3 4 5" xfId="33175" xr:uid="{00000000-0005-0000-0000-0000A8770000}"/>
    <cellStyle name="Note 2 3 4 6" xfId="33176" xr:uid="{00000000-0005-0000-0000-0000A9770000}"/>
    <cellStyle name="Note 2 3 4 7" xfId="33177" xr:uid="{00000000-0005-0000-0000-0000AA770000}"/>
    <cellStyle name="Note 2 3 4 8" xfId="33178" xr:uid="{00000000-0005-0000-0000-0000AB770000}"/>
    <cellStyle name="Note 2 3 40" xfId="33179" xr:uid="{00000000-0005-0000-0000-0000AC770000}"/>
    <cellStyle name="Note 2 3 41" xfId="33180" xr:uid="{00000000-0005-0000-0000-0000AD770000}"/>
    <cellStyle name="Note 2 3 42" xfId="33181" xr:uid="{00000000-0005-0000-0000-0000AE770000}"/>
    <cellStyle name="Note 2 3 5" xfId="2201" xr:uid="{00000000-0005-0000-0000-0000AF770000}"/>
    <cellStyle name="Note 2 3 5 2" xfId="10175" xr:uid="{00000000-0005-0000-0000-0000B0770000}"/>
    <cellStyle name="Note 2 3 5 2 2" xfId="33182" xr:uid="{00000000-0005-0000-0000-0000B1770000}"/>
    <cellStyle name="Note 2 3 5 2 3" xfId="33183" xr:uid="{00000000-0005-0000-0000-0000B2770000}"/>
    <cellStyle name="Note 2 3 5 2 4" xfId="33184" xr:uid="{00000000-0005-0000-0000-0000B3770000}"/>
    <cellStyle name="Note 2 3 5 2 5" xfId="33185" xr:uid="{00000000-0005-0000-0000-0000B4770000}"/>
    <cellStyle name="Note 2 3 5 2 6" xfId="33186" xr:uid="{00000000-0005-0000-0000-0000B5770000}"/>
    <cellStyle name="Note 2 3 5 3" xfId="33187" xr:uid="{00000000-0005-0000-0000-0000B6770000}"/>
    <cellStyle name="Note 2 3 5 4" xfId="33188" xr:uid="{00000000-0005-0000-0000-0000B7770000}"/>
    <cellStyle name="Note 2 3 5 5" xfId="33189" xr:uid="{00000000-0005-0000-0000-0000B8770000}"/>
    <cellStyle name="Note 2 3 5 6" xfId="33190" xr:uid="{00000000-0005-0000-0000-0000B9770000}"/>
    <cellStyle name="Note 2 3 5 7" xfId="33191" xr:uid="{00000000-0005-0000-0000-0000BA770000}"/>
    <cellStyle name="Note 2 3 6" xfId="2202" xr:uid="{00000000-0005-0000-0000-0000BB770000}"/>
    <cellStyle name="Note 2 3 6 2" xfId="10261" xr:uid="{00000000-0005-0000-0000-0000BC770000}"/>
    <cellStyle name="Note 2 3 6 2 2" xfId="33192" xr:uid="{00000000-0005-0000-0000-0000BD770000}"/>
    <cellStyle name="Note 2 3 6 2 3" xfId="33193" xr:uid="{00000000-0005-0000-0000-0000BE770000}"/>
    <cellStyle name="Note 2 3 6 2 4" xfId="33194" xr:uid="{00000000-0005-0000-0000-0000BF770000}"/>
    <cellStyle name="Note 2 3 6 2 5" xfId="33195" xr:uid="{00000000-0005-0000-0000-0000C0770000}"/>
    <cellStyle name="Note 2 3 6 2 6" xfId="33196" xr:uid="{00000000-0005-0000-0000-0000C1770000}"/>
    <cellStyle name="Note 2 3 6 3" xfId="33197" xr:uid="{00000000-0005-0000-0000-0000C2770000}"/>
    <cellStyle name="Note 2 3 6 4" xfId="33198" xr:uid="{00000000-0005-0000-0000-0000C3770000}"/>
    <cellStyle name="Note 2 3 6 5" xfId="33199" xr:uid="{00000000-0005-0000-0000-0000C4770000}"/>
    <cellStyle name="Note 2 3 6 6" xfId="33200" xr:uid="{00000000-0005-0000-0000-0000C5770000}"/>
    <cellStyle name="Note 2 3 6 7" xfId="33201" xr:uid="{00000000-0005-0000-0000-0000C6770000}"/>
    <cellStyle name="Note 2 3 7" xfId="2203" xr:uid="{00000000-0005-0000-0000-0000C7770000}"/>
    <cellStyle name="Note 2 3 7 2" xfId="10349" xr:uid="{00000000-0005-0000-0000-0000C8770000}"/>
    <cellStyle name="Note 2 3 7 2 2" xfId="33202" xr:uid="{00000000-0005-0000-0000-0000C9770000}"/>
    <cellStyle name="Note 2 3 7 2 3" xfId="33203" xr:uid="{00000000-0005-0000-0000-0000CA770000}"/>
    <cellStyle name="Note 2 3 7 2 4" xfId="33204" xr:uid="{00000000-0005-0000-0000-0000CB770000}"/>
    <cellStyle name="Note 2 3 7 2 5" xfId="33205" xr:uid="{00000000-0005-0000-0000-0000CC770000}"/>
    <cellStyle name="Note 2 3 7 2 6" xfId="33206" xr:uid="{00000000-0005-0000-0000-0000CD770000}"/>
    <cellStyle name="Note 2 3 7 3" xfId="33207" xr:uid="{00000000-0005-0000-0000-0000CE770000}"/>
    <cellStyle name="Note 2 3 7 4" xfId="33208" xr:uid="{00000000-0005-0000-0000-0000CF770000}"/>
    <cellStyle name="Note 2 3 7 5" xfId="33209" xr:uid="{00000000-0005-0000-0000-0000D0770000}"/>
    <cellStyle name="Note 2 3 7 6" xfId="33210" xr:uid="{00000000-0005-0000-0000-0000D1770000}"/>
    <cellStyle name="Note 2 3 7 7" xfId="33211" xr:uid="{00000000-0005-0000-0000-0000D2770000}"/>
    <cellStyle name="Note 2 3 8" xfId="2204" xr:uid="{00000000-0005-0000-0000-0000D3770000}"/>
    <cellStyle name="Note 2 3 8 2" xfId="10436" xr:uid="{00000000-0005-0000-0000-0000D4770000}"/>
    <cellStyle name="Note 2 3 8 2 2" xfId="33212" xr:uid="{00000000-0005-0000-0000-0000D5770000}"/>
    <cellStyle name="Note 2 3 8 2 3" xfId="33213" xr:uid="{00000000-0005-0000-0000-0000D6770000}"/>
    <cellStyle name="Note 2 3 8 2 4" xfId="33214" xr:uid="{00000000-0005-0000-0000-0000D7770000}"/>
    <cellStyle name="Note 2 3 8 2 5" xfId="33215" xr:uid="{00000000-0005-0000-0000-0000D8770000}"/>
    <cellStyle name="Note 2 3 8 2 6" xfId="33216" xr:uid="{00000000-0005-0000-0000-0000D9770000}"/>
    <cellStyle name="Note 2 3 8 3" xfId="33217" xr:uid="{00000000-0005-0000-0000-0000DA770000}"/>
    <cellStyle name="Note 2 3 8 4" xfId="33218" xr:uid="{00000000-0005-0000-0000-0000DB770000}"/>
    <cellStyle name="Note 2 3 8 5" xfId="33219" xr:uid="{00000000-0005-0000-0000-0000DC770000}"/>
    <cellStyle name="Note 2 3 8 6" xfId="33220" xr:uid="{00000000-0005-0000-0000-0000DD770000}"/>
    <cellStyle name="Note 2 3 8 7" xfId="33221" xr:uid="{00000000-0005-0000-0000-0000DE770000}"/>
    <cellStyle name="Note 2 3 9" xfId="2205" xr:uid="{00000000-0005-0000-0000-0000DF770000}"/>
    <cellStyle name="Note 2 3 9 2" xfId="10525" xr:uid="{00000000-0005-0000-0000-0000E0770000}"/>
    <cellStyle name="Note 2 3 9 2 2" xfId="33222" xr:uid="{00000000-0005-0000-0000-0000E1770000}"/>
    <cellStyle name="Note 2 3 9 2 3" xfId="33223" xr:uid="{00000000-0005-0000-0000-0000E2770000}"/>
    <cellStyle name="Note 2 3 9 2 4" xfId="33224" xr:uid="{00000000-0005-0000-0000-0000E3770000}"/>
    <cellStyle name="Note 2 3 9 2 5" xfId="33225" xr:uid="{00000000-0005-0000-0000-0000E4770000}"/>
    <cellStyle name="Note 2 3 9 2 6" xfId="33226" xr:uid="{00000000-0005-0000-0000-0000E5770000}"/>
    <cellStyle name="Note 2 3 9 3" xfId="33227" xr:uid="{00000000-0005-0000-0000-0000E6770000}"/>
    <cellStyle name="Note 2 3 9 4" xfId="33228" xr:uid="{00000000-0005-0000-0000-0000E7770000}"/>
    <cellStyle name="Note 2 3 9 5" xfId="33229" xr:uid="{00000000-0005-0000-0000-0000E8770000}"/>
    <cellStyle name="Note 2 3 9 6" xfId="33230" xr:uid="{00000000-0005-0000-0000-0000E9770000}"/>
    <cellStyle name="Note 2 3 9 7" xfId="33231" xr:uid="{00000000-0005-0000-0000-0000EA770000}"/>
    <cellStyle name="Note 2 30" xfId="2206" xr:uid="{00000000-0005-0000-0000-0000EB770000}"/>
    <cellStyle name="Note 2 30 2" xfId="11713" xr:uid="{00000000-0005-0000-0000-0000EC770000}"/>
    <cellStyle name="Note 2 30 2 2" xfId="33232" xr:uid="{00000000-0005-0000-0000-0000ED770000}"/>
    <cellStyle name="Note 2 30 2 3" xfId="33233" xr:uid="{00000000-0005-0000-0000-0000EE770000}"/>
    <cellStyle name="Note 2 30 2 4" xfId="33234" xr:uid="{00000000-0005-0000-0000-0000EF770000}"/>
    <cellStyle name="Note 2 30 2 5" xfId="33235" xr:uid="{00000000-0005-0000-0000-0000F0770000}"/>
    <cellStyle name="Note 2 30 2 6" xfId="33236" xr:uid="{00000000-0005-0000-0000-0000F1770000}"/>
    <cellStyle name="Note 2 30 3" xfId="33237" xr:uid="{00000000-0005-0000-0000-0000F2770000}"/>
    <cellStyle name="Note 2 30 4" xfId="33238" xr:uid="{00000000-0005-0000-0000-0000F3770000}"/>
    <cellStyle name="Note 2 30 5" xfId="33239" xr:uid="{00000000-0005-0000-0000-0000F4770000}"/>
    <cellStyle name="Note 2 30 6" xfId="33240" xr:uid="{00000000-0005-0000-0000-0000F5770000}"/>
    <cellStyle name="Note 2 30 7" xfId="33241" xr:uid="{00000000-0005-0000-0000-0000F6770000}"/>
    <cellStyle name="Note 2 31" xfId="2207" xr:uid="{00000000-0005-0000-0000-0000F7770000}"/>
    <cellStyle name="Note 2 31 2" xfId="11916" xr:uid="{00000000-0005-0000-0000-0000F8770000}"/>
    <cellStyle name="Note 2 31 2 2" xfId="33242" xr:uid="{00000000-0005-0000-0000-0000F9770000}"/>
    <cellStyle name="Note 2 31 2 3" xfId="33243" xr:uid="{00000000-0005-0000-0000-0000FA770000}"/>
    <cellStyle name="Note 2 31 2 4" xfId="33244" xr:uid="{00000000-0005-0000-0000-0000FB770000}"/>
    <cellStyle name="Note 2 31 2 5" xfId="33245" xr:uid="{00000000-0005-0000-0000-0000FC770000}"/>
    <cellStyle name="Note 2 31 2 6" xfId="33246" xr:uid="{00000000-0005-0000-0000-0000FD770000}"/>
    <cellStyle name="Note 2 31 3" xfId="33247" xr:uid="{00000000-0005-0000-0000-0000FE770000}"/>
    <cellStyle name="Note 2 31 4" xfId="33248" xr:uid="{00000000-0005-0000-0000-0000FF770000}"/>
    <cellStyle name="Note 2 31 5" xfId="33249" xr:uid="{00000000-0005-0000-0000-000000780000}"/>
    <cellStyle name="Note 2 31 6" xfId="33250" xr:uid="{00000000-0005-0000-0000-000001780000}"/>
    <cellStyle name="Note 2 31 7" xfId="33251" xr:uid="{00000000-0005-0000-0000-000002780000}"/>
    <cellStyle name="Note 2 32" xfId="2208" xr:uid="{00000000-0005-0000-0000-000003780000}"/>
    <cellStyle name="Note 2 32 2" xfId="11964" xr:uid="{00000000-0005-0000-0000-000004780000}"/>
    <cellStyle name="Note 2 32 2 2" xfId="33252" xr:uid="{00000000-0005-0000-0000-000005780000}"/>
    <cellStyle name="Note 2 32 2 3" xfId="33253" xr:uid="{00000000-0005-0000-0000-000006780000}"/>
    <cellStyle name="Note 2 32 2 4" xfId="33254" xr:uid="{00000000-0005-0000-0000-000007780000}"/>
    <cellStyle name="Note 2 32 2 5" xfId="33255" xr:uid="{00000000-0005-0000-0000-000008780000}"/>
    <cellStyle name="Note 2 32 2 6" xfId="33256" xr:uid="{00000000-0005-0000-0000-000009780000}"/>
    <cellStyle name="Note 2 32 3" xfId="33257" xr:uid="{00000000-0005-0000-0000-00000A780000}"/>
    <cellStyle name="Note 2 32 4" xfId="33258" xr:uid="{00000000-0005-0000-0000-00000B780000}"/>
    <cellStyle name="Note 2 32 5" xfId="33259" xr:uid="{00000000-0005-0000-0000-00000C780000}"/>
    <cellStyle name="Note 2 32 6" xfId="33260" xr:uid="{00000000-0005-0000-0000-00000D780000}"/>
    <cellStyle name="Note 2 32 7" xfId="33261" xr:uid="{00000000-0005-0000-0000-00000E780000}"/>
    <cellStyle name="Note 2 33" xfId="2209" xr:uid="{00000000-0005-0000-0000-00000F780000}"/>
    <cellStyle name="Note 2 33 2" xfId="12046" xr:uid="{00000000-0005-0000-0000-000010780000}"/>
    <cellStyle name="Note 2 33 2 2" xfId="33262" xr:uid="{00000000-0005-0000-0000-000011780000}"/>
    <cellStyle name="Note 2 33 2 3" xfId="33263" xr:uid="{00000000-0005-0000-0000-000012780000}"/>
    <cellStyle name="Note 2 33 2 4" xfId="33264" xr:uid="{00000000-0005-0000-0000-000013780000}"/>
    <cellStyle name="Note 2 33 2 5" xfId="33265" xr:uid="{00000000-0005-0000-0000-000014780000}"/>
    <cellStyle name="Note 2 33 2 6" xfId="33266" xr:uid="{00000000-0005-0000-0000-000015780000}"/>
    <cellStyle name="Note 2 33 3" xfId="33267" xr:uid="{00000000-0005-0000-0000-000016780000}"/>
    <cellStyle name="Note 2 33 4" xfId="33268" xr:uid="{00000000-0005-0000-0000-000017780000}"/>
    <cellStyle name="Note 2 33 5" xfId="33269" xr:uid="{00000000-0005-0000-0000-000018780000}"/>
    <cellStyle name="Note 2 33 6" xfId="33270" xr:uid="{00000000-0005-0000-0000-000019780000}"/>
    <cellStyle name="Note 2 33 7" xfId="33271" xr:uid="{00000000-0005-0000-0000-00001A780000}"/>
    <cellStyle name="Note 2 34" xfId="2210" xr:uid="{00000000-0005-0000-0000-00001B780000}"/>
    <cellStyle name="Note 2 34 2" xfId="11458" xr:uid="{00000000-0005-0000-0000-00001C780000}"/>
    <cellStyle name="Note 2 34 2 2" xfId="33272" xr:uid="{00000000-0005-0000-0000-00001D780000}"/>
    <cellStyle name="Note 2 34 2 3" xfId="33273" xr:uid="{00000000-0005-0000-0000-00001E780000}"/>
    <cellStyle name="Note 2 34 2 4" xfId="33274" xr:uid="{00000000-0005-0000-0000-00001F780000}"/>
    <cellStyle name="Note 2 34 2 5" xfId="33275" xr:uid="{00000000-0005-0000-0000-000020780000}"/>
    <cellStyle name="Note 2 34 2 6" xfId="33276" xr:uid="{00000000-0005-0000-0000-000021780000}"/>
    <cellStyle name="Note 2 34 3" xfId="33277" xr:uid="{00000000-0005-0000-0000-000022780000}"/>
    <cellStyle name="Note 2 34 4" xfId="33278" xr:uid="{00000000-0005-0000-0000-000023780000}"/>
    <cellStyle name="Note 2 34 5" xfId="33279" xr:uid="{00000000-0005-0000-0000-000024780000}"/>
    <cellStyle name="Note 2 34 6" xfId="33280" xr:uid="{00000000-0005-0000-0000-000025780000}"/>
    <cellStyle name="Note 2 34 7" xfId="33281" xr:uid="{00000000-0005-0000-0000-000026780000}"/>
    <cellStyle name="Note 2 35" xfId="2211" xr:uid="{00000000-0005-0000-0000-000027780000}"/>
    <cellStyle name="Note 2 35 2" xfId="11197" xr:uid="{00000000-0005-0000-0000-000028780000}"/>
    <cellStyle name="Note 2 35 2 2" xfId="33282" xr:uid="{00000000-0005-0000-0000-000029780000}"/>
    <cellStyle name="Note 2 35 2 3" xfId="33283" xr:uid="{00000000-0005-0000-0000-00002A780000}"/>
    <cellStyle name="Note 2 35 2 4" xfId="33284" xr:uid="{00000000-0005-0000-0000-00002B780000}"/>
    <cellStyle name="Note 2 35 2 5" xfId="33285" xr:uid="{00000000-0005-0000-0000-00002C780000}"/>
    <cellStyle name="Note 2 35 2 6" xfId="33286" xr:uid="{00000000-0005-0000-0000-00002D780000}"/>
    <cellStyle name="Note 2 35 3" xfId="33287" xr:uid="{00000000-0005-0000-0000-00002E780000}"/>
    <cellStyle name="Note 2 35 4" xfId="33288" xr:uid="{00000000-0005-0000-0000-00002F780000}"/>
    <cellStyle name="Note 2 35 5" xfId="33289" xr:uid="{00000000-0005-0000-0000-000030780000}"/>
    <cellStyle name="Note 2 35 6" xfId="33290" xr:uid="{00000000-0005-0000-0000-000031780000}"/>
    <cellStyle name="Note 2 35 7" xfId="33291" xr:uid="{00000000-0005-0000-0000-000032780000}"/>
    <cellStyle name="Note 2 36" xfId="2212" xr:uid="{00000000-0005-0000-0000-000033780000}"/>
    <cellStyle name="Note 2 36 2" xfId="12683" xr:uid="{00000000-0005-0000-0000-000034780000}"/>
    <cellStyle name="Note 2 36 2 2" xfId="33292" xr:uid="{00000000-0005-0000-0000-000035780000}"/>
    <cellStyle name="Note 2 36 2 3" xfId="33293" xr:uid="{00000000-0005-0000-0000-000036780000}"/>
    <cellStyle name="Note 2 36 2 4" xfId="33294" xr:uid="{00000000-0005-0000-0000-000037780000}"/>
    <cellStyle name="Note 2 36 2 5" xfId="33295" xr:uid="{00000000-0005-0000-0000-000038780000}"/>
    <cellStyle name="Note 2 36 2 6" xfId="33296" xr:uid="{00000000-0005-0000-0000-000039780000}"/>
    <cellStyle name="Note 2 36 3" xfId="33297" xr:uid="{00000000-0005-0000-0000-00003A780000}"/>
    <cellStyle name="Note 2 36 4" xfId="33298" xr:uid="{00000000-0005-0000-0000-00003B780000}"/>
    <cellStyle name="Note 2 36 5" xfId="33299" xr:uid="{00000000-0005-0000-0000-00003C780000}"/>
    <cellStyle name="Note 2 36 6" xfId="33300" xr:uid="{00000000-0005-0000-0000-00003D780000}"/>
    <cellStyle name="Note 2 36 7" xfId="33301" xr:uid="{00000000-0005-0000-0000-00003E780000}"/>
    <cellStyle name="Note 2 37" xfId="8865" xr:uid="{00000000-0005-0000-0000-00003F780000}"/>
    <cellStyle name="Note 2 37 2" xfId="33302" xr:uid="{00000000-0005-0000-0000-000040780000}"/>
    <cellStyle name="Note 2 37 3" xfId="33303" xr:uid="{00000000-0005-0000-0000-000041780000}"/>
    <cellStyle name="Note 2 37 4" xfId="33304" xr:uid="{00000000-0005-0000-0000-000042780000}"/>
    <cellStyle name="Note 2 37 5" xfId="33305" xr:uid="{00000000-0005-0000-0000-000043780000}"/>
    <cellStyle name="Note 2 37 6" xfId="33306" xr:uid="{00000000-0005-0000-0000-000044780000}"/>
    <cellStyle name="Note 2 38" xfId="33307" xr:uid="{00000000-0005-0000-0000-000045780000}"/>
    <cellStyle name="Note 2 39" xfId="44162" xr:uid="{00000000-0005-0000-0000-000046780000}"/>
    <cellStyle name="Note 2 4" xfId="2213" xr:uid="{00000000-0005-0000-0000-000047780000}"/>
    <cellStyle name="Note 2 4 10" xfId="2214" xr:uid="{00000000-0005-0000-0000-000048780000}"/>
    <cellStyle name="Note 2 4 10 2" xfId="10683" xr:uid="{00000000-0005-0000-0000-000049780000}"/>
    <cellStyle name="Note 2 4 10 2 2" xfId="33308" xr:uid="{00000000-0005-0000-0000-00004A780000}"/>
    <cellStyle name="Note 2 4 10 2 3" xfId="33309" xr:uid="{00000000-0005-0000-0000-00004B780000}"/>
    <cellStyle name="Note 2 4 10 2 4" xfId="33310" xr:uid="{00000000-0005-0000-0000-00004C780000}"/>
    <cellStyle name="Note 2 4 10 2 5" xfId="33311" xr:uid="{00000000-0005-0000-0000-00004D780000}"/>
    <cellStyle name="Note 2 4 10 2 6" xfId="33312" xr:uid="{00000000-0005-0000-0000-00004E780000}"/>
    <cellStyle name="Note 2 4 10 3" xfId="33313" xr:uid="{00000000-0005-0000-0000-00004F780000}"/>
    <cellStyle name="Note 2 4 10 4" xfId="33314" xr:uid="{00000000-0005-0000-0000-000050780000}"/>
    <cellStyle name="Note 2 4 10 5" xfId="33315" xr:uid="{00000000-0005-0000-0000-000051780000}"/>
    <cellStyle name="Note 2 4 10 6" xfId="33316" xr:uid="{00000000-0005-0000-0000-000052780000}"/>
    <cellStyle name="Note 2 4 10 7" xfId="33317" xr:uid="{00000000-0005-0000-0000-000053780000}"/>
    <cellStyle name="Note 2 4 11" xfId="2215" xr:uid="{00000000-0005-0000-0000-000054780000}"/>
    <cellStyle name="Note 2 4 11 2" xfId="10774" xr:uid="{00000000-0005-0000-0000-000055780000}"/>
    <cellStyle name="Note 2 4 11 2 2" xfId="33318" xr:uid="{00000000-0005-0000-0000-000056780000}"/>
    <cellStyle name="Note 2 4 11 2 3" xfId="33319" xr:uid="{00000000-0005-0000-0000-000057780000}"/>
    <cellStyle name="Note 2 4 11 2 4" xfId="33320" xr:uid="{00000000-0005-0000-0000-000058780000}"/>
    <cellStyle name="Note 2 4 11 2 5" xfId="33321" xr:uid="{00000000-0005-0000-0000-000059780000}"/>
    <cellStyle name="Note 2 4 11 2 6" xfId="33322" xr:uid="{00000000-0005-0000-0000-00005A780000}"/>
    <cellStyle name="Note 2 4 11 3" xfId="33323" xr:uid="{00000000-0005-0000-0000-00005B780000}"/>
    <cellStyle name="Note 2 4 11 4" xfId="33324" xr:uid="{00000000-0005-0000-0000-00005C780000}"/>
    <cellStyle name="Note 2 4 11 5" xfId="33325" xr:uid="{00000000-0005-0000-0000-00005D780000}"/>
    <cellStyle name="Note 2 4 11 6" xfId="33326" xr:uid="{00000000-0005-0000-0000-00005E780000}"/>
    <cellStyle name="Note 2 4 11 7" xfId="33327" xr:uid="{00000000-0005-0000-0000-00005F780000}"/>
    <cellStyle name="Note 2 4 12" xfId="2216" xr:uid="{00000000-0005-0000-0000-000060780000}"/>
    <cellStyle name="Note 2 4 12 2" xfId="10861" xr:uid="{00000000-0005-0000-0000-000061780000}"/>
    <cellStyle name="Note 2 4 12 2 2" xfId="33328" xr:uid="{00000000-0005-0000-0000-000062780000}"/>
    <cellStyle name="Note 2 4 12 2 3" xfId="33329" xr:uid="{00000000-0005-0000-0000-000063780000}"/>
    <cellStyle name="Note 2 4 12 2 4" xfId="33330" xr:uid="{00000000-0005-0000-0000-000064780000}"/>
    <cellStyle name="Note 2 4 12 2 5" xfId="33331" xr:uid="{00000000-0005-0000-0000-000065780000}"/>
    <cellStyle name="Note 2 4 12 2 6" xfId="33332" xr:uid="{00000000-0005-0000-0000-000066780000}"/>
    <cellStyle name="Note 2 4 12 3" xfId="33333" xr:uid="{00000000-0005-0000-0000-000067780000}"/>
    <cellStyle name="Note 2 4 12 4" xfId="33334" xr:uid="{00000000-0005-0000-0000-000068780000}"/>
    <cellStyle name="Note 2 4 12 5" xfId="33335" xr:uid="{00000000-0005-0000-0000-000069780000}"/>
    <cellStyle name="Note 2 4 12 6" xfId="33336" xr:uid="{00000000-0005-0000-0000-00006A780000}"/>
    <cellStyle name="Note 2 4 12 7" xfId="33337" xr:uid="{00000000-0005-0000-0000-00006B780000}"/>
    <cellStyle name="Note 2 4 13" xfId="2217" xr:uid="{00000000-0005-0000-0000-00006C780000}"/>
    <cellStyle name="Note 2 4 13 2" xfId="10950" xr:uid="{00000000-0005-0000-0000-00006D780000}"/>
    <cellStyle name="Note 2 4 13 2 2" xfId="33338" xr:uid="{00000000-0005-0000-0000-00006E780000}"/>
    <cellStyle name="Note 2 4 13 2 3" xfId="33339" xr:uid="{00000000-0005-0000-0000-00006F780000}"/>
    <cellStyle name="Note 2 4 13 2 4" xfId="33340" xr:uid="{00000000-0005-0000-0000-000070780000}"/>
    <cellStyle name="Note 2 4 13 2 5" xfId="33341" xr:uid="{00000000-0005-0000-0000-000071780000}"/>
    <cellStyle name="Note 2 4 13 2 6" xfId="33342" xr:uid="{00000000-0005-0000-0000-000072780000}"/>
    <cellStyle name="Note 2 4 13 3" xfId="33343" xr:uid="{00000000-0005-0000-0000-000073780000}"/>
    <cellStyle name="Note 2 4 13 4" xfId="33344" xr:uid="{00000000-0005-0000-0000-000074780000}"/>
    <cellStyle name="Note 2 4 13 5" xfId="33345" xr:uid="{00000000-0005-0000-0000-000075780000}"/>
    <cellStyle name="Note 2 4 13 6" xfId="33346" xr:uid="{00000000-0005-0000-0000-000076780000}"/>
    <cellStyle name="Note 2 4 13 7" xfId="33347" xr:uid="{00000000-0005-0000-0000-000077780000}"/>
    <cellStyle name="Note 2 4 14" xfId="2218" xr:uid="{00000000-0005-0000-0000-000078780000}"/>
    <cellStyle name="Note 2 4 14 2" xfId="11042" xr:uid="{00000000-0005-0000-0000-000079780000}"/>
    <cellStyle name="Note 2 4 14 2 2" xfId="33348" xr:uid="{00000000-0005-0000-0000-00007A780000}"/>
    <cellStyle name="Note 2 4 14 2 3" xfId="33349" xr:uid="{00000000-0005-0000-0000-00007B780000}"/>
    <cellStyle name="Note 2 4 14 2 4" xfId="33350" xr:uid="{00000000-0005-0000-0000-00007C780000}"/>
    <cellStyle name="Note 2 4 14 2 5" xfId="33351" xr:uid="{00000000-0005-0000-0000-00007D780000}"/>
    <cellStyle name="Note 2 4 14 2 6" xfId="33352" xr:uid="{00000000-0005-0000-0000-00007E780000}"/>
    <cellStyle name="Note 2 4 14 3" xfId="33353" xr:uid="{00000000-0005-0000-0000-00007F780000}"/>
    <cellStyle name="Note 2 4 14 4" xfId="33354" xr:uid="{00000000-0005-0000-0000-000080780000}"/>
    <cellStyle name="Note 2 4 14 5" xfId="33355" xr:uid="{00000000-0005-0000-0000-000081780000}"/>
    <cellStyle name="Note 2 4 14 6" xfId="33356" xr:uid="{00000000-0005-0000-0000-000082780000}"/>
    <cellStyle name="Note 2 4 14 7" xfId="33357" xr:uid="{00000000-0005-0000-0000-000083780000}"/>
    <cellStyle name="Note 2 4 15" xfId="2219" xr:uid="{00000000-0005-0000-0000-000084780000}"/>
    <cellStyle name="Note 2 4 15 2" xfId="11125" xr:uid="{00000000-0005-0000-0000-000085780000}"/>
    <cellStyle name="Note 2 4 15 2 2" xfId="33358" xr:uid="{00000000-0005-0000-0000-000086780000}"/>
    <cellStyle name="Note 2 4 15 2 3" xfId="33359" xr:uid="{00000000-0005-0000-0000-000087780000}"/>
    <cellStyle name="Note 2 4 15 2 4" xfId="33360" xr:uid="{00000000-0005-0000-0000-000088780000}"/>
    <cellStyle name="Note 2 4 15 2 5" xfId="33361" xr:uid="{00000000-0005-0000-0000-000089780000}"/>
    <cellStyle name="Note 2 4 15 2 6" xfId="33362" xr:uid="{00000000-0005-0000-0000-00008A780000}"/>
    <cellStyle name="Note 2 4 15 3" xfId="33363" xr:uid="{00000000-0005-0000-0000-00008B780000}"/>
    <cellStyle name="Note 2 4 15 4" xfId="33364" xr:uid="{00000000-0005-0000-0000-00008C780000}"/>
    <cellStyle name="Note 2 4 15 5" xfId="33365" xr:uid="{00000000-0005-0000-0000-00008D780000}"/>
    <cellStyle name="Note 2 4 15 6" xfId="33366" xr:uid="{00000000-0005-0000-0000-00008E780000}"/>
    <cellStyle name="Note 2 4 15 7" xfId="33367" xr:uid="{00000000-0005-0000-0000-00008F780000}"/>
    <cellStyle name="Note 2 4 16" xfId="2220" xr:uid="{00000000-0005-0000-0000-000090780000}"/>
    <cellStyle name="Note 2 4 16 2" xfId="11214" xr:uid="{00000000-0005-0000-0000-000091780000}"/>
    <cellStyle name="Note 2 4 16 2 2" xfId="33368" xr:uid="{00000000-0005-0000-0000-000092780000}"/>
    <cellStyle name="Note 2 4 16 2 3" xfId="33369" xr:uid="{00000000-0005-0000-0000-000093780000}"/>
    <cellStyle name="Note 2 4 16 2 4" xfId="33370" xr:uid="{00000000-0005-0000-0000-000094780000}"/>
    <cellStyle name="Note 2 4 16 2 5" xfId="33371" xr:uid="{00000000-0005-0000-0000-000095780000}"/>
    <cellStyle name="Note 2 4 16 2 6" xfId="33372" xr:uid="{00000000-0005-0000-0000-000096780000}"/>
    <cellStyle name="Note 2 4 16 3" xfId="33373" xr:uid="{00000000-0005-0000-0000-000097780000}"/>
    <cellStyle name="Note 2 4 16 4" xfId="33374" xr:uid="{00000000-0005-0000-0000-000098780000}"/>
    <cellStyle name="Note 2 4 16 5" xfId="33375" xr:uid="{00000000-0005-0000-0000-000099780000}"/>
    <cellStyle name="Note 2 4 16 6" xfId="33376" xr:uid="{00000000-0005-0000-0000-00009A780000}"/>
    <cellStyle name="Note 2 4 16 7" xfId="33377" xr:uid="{00000000-0005-0000-0000-00009B780000}"/>
    <cellStyle name="Note 2 4 17" xfId="2221" xr:uid="{00000000-0005-0000-0000-00009C780000}"/>
    <cellStyle name="Note 2 4 17 2" xfId="11300" xr:uid="{00000000-0005-0000-0000-00009D780000}"/>
    <cellStyle name="Note 2 4 17 2 2" xfId="33378" xr:uid="{00000000-0005-0000-0000-00009E780000}"/>
    <cellStyle name="Note 2 4 17 2 3" xfId="33379" xr:uid="{00000000-0005-0000-0000-00009F780000}"/>
    <cellStyle name="Note 2 4 17 2 4" xfId="33380" xr:uid="{00000000-0005-0000-0000-0000A0780000}"/>
    <cellStyle name="Note 2 4 17 2 5" xfId="33381" xr:uid="{00000000-0005-0000-0000-0000A1780000}"/>
    <cellStyle name="Note 2 4 17 2 6" xfId="33382" xr:uid="{00000000-0005-0000-0000-0000A2780000}"/>
    <cellStyle name="Note 2 4 17 3" xfId="33383" xr:uid="{00000000-0005-0000-0000-0000A3780000}"/>
    <cellStyle name="Note 2 4 17 4" xfId="33384" xr:uid="{00000000-0005-0000-0000-0000A4780000}"/>
    <cellStyle name="Note 2 4 17 5" xfId="33385" xr:uid="{00000000-0005-0000-0000-0000A5780000}"/>
    <cellStyle name="Note 2 4 17 6" xfId="33386" xr:uid="{00000000-0005-0000-0000-0000A6780000}"/>
    <cellStyle name="Note 2 4 17 7" xfId="33387" xr:uid="{00000000-0005-0000-0000-0000A7780000}"/>
    <cellStyle name="Note 2 4 18" xfId="2222" xr:uid="{00000000-0005-0000-0000-0000A8780000}"/>
    <cellStyle name="Note 2 4 18 2" xfId="11387" xr:uid="{00000000-0005-0000-0000-0000A9780000}"/>
    <cellStyle name="Note 2 4 18 2 2" xfId="33388" xr:uid="{00000000-0005-0000-0000-0000AA780000}"/>
    <cellStyle name="Note 2 4 18 2 3" xfId="33389" xr:uid="{00000000-0005-0000-0000-0000AB780000}"/>
    <cellStyle name="Note 2 4 18 2 4" xfId="33390" xr:uid="{00000000-0005-0000-0000-0000AC780000}"/>
    <cellStyle name="Note 2 4 18 2 5" xfId="33391" xr:uid="{00000000-0005-0000-0000-0000AD780000}"/>
    <cellStyle name="Note 2 4 18 2 6" xfId="33392" xr:uid="{00000000-0005-0000-0000-0000AE780000}"/>
    <cellStyle name="Note 2 4 18 3" xfId="33393" xr:uid="{00000000-0005-0000-0000-0000AF780000}"/>
    <cellStyle name="Note 2 4 18 4" xfId="33394" xr:uid="{00000000-0005-0000-0000-0000B0780000}"/>
    <cellStyle name="Note 2 4 18 5" xfId="33395" xr:uid="{00000000-0005-0000-0000-0000B1780000}"/>
    <cellStyle name="Note 2 4 18 6" xfId="33396" xr:uid="{00000000-0005-0000-0000-0000B2780000}"/>
    <cellStyle name="Note 2 4 18 7" xfId="33397" xr:uid="{00000000-0005-0000-0000-0000B3780000}"/>
    <cellStyle name="Note 2 4 19" xfId="2223" xr:uid="{00000000-0005-0000-0000-0000B4780000}"/>
    <cellStyle name="Note 2 4 19 2" xfId="11474" xr:uid="{00000000-0005-0000-0000-0000B5780000}"/>
    <cellStyle name="Note 2 4 19 2 2" xfId="33398" xr:uid="{00000000-0005-0000-0000-0000B6780000}"/>
    <cellStyle name="Note 2 4 19 2 3" xfId="33399" xr:uid="{00000000-0005-0000-0000-0000B7780000}"/>
    <cellStyle name="Note 2 4 19 2 4" xfId="33400" xr:uid="{00000000-0005-0000-0000-0000B8780000}"/>
    <cellStyle name="Note 2 4 19 2 5" xfId="33401" xr:uid="{00000000-0005-0000-0000-0000B9780000}"/>
    <cellStyle name="Note 2 4 19 2 6" xfId="33402" xr:uid="{00000000-0005-0000-0000-0000BA780000}"/>
    <cellStyle name="Note 2 4 19 3" xfId="33403" xr:uid="{00000000-0005-0000-0000-0000BB780000}"/>
    <cellStyle name="Note 2 4 19 4" xfId="33404" xr:uid="{00000000-0005-0000-0000-0000BC780000}"/>
    <cellStyle name="Note 2 4 19 5" xfId="33405" xr:uid="{00000000-0005-0000-0000-0000BD780000}"/>
    <cellStyle name="Note 2 4 19 6" xfId="33406" xr:uid="{00000000-0005-0000-0000-0000BE780000}"/>
    <cellStyle name="Note 2 4 19 7" xfId="33407" xr:uid="{00000000-0005-0000-0000-0000BF780000}"/>
    <cellStyle name="Note 2 4 2" xfId="2224" xr:uid="{00000000-0005-0000-0000-0000C0780000}"/>
    <cellStyle name="Note 2 4 2 2" xfId="9980" xr:uid="{00000000-0005-0000-0000-0000C1780000}"/>
    <cellStyle name="Note 2 4 2 2 2" xfId="33408" xr:uid="{00000000-0005-0000-0000-0000C2780000}"/>
    <cellStyle name="Note 2 4 2 2 3" xfId="33409" xr:uid="{00000000-0005-0000-0000-0000C3780000}"/>
    <cellStyle name="Note 2 4 2 2 4" xfId="33410" xr:uid="{00000000-0005-0000-0000-0000C4780000}"/>
    <cellStyle name="Note 2 4 2 2 5" xfId="33411" xr:uid="{00000000-0005-0000-0000-0000C5780000}"/>
    <cellStyle name="Note 2 4 2 2 6" xfId="33412" xr:uid="{00000000-0005-0000-0000-0000C6780000}"/>
    <cellStyle name="Note 2 4 2 3" xfId="33413" xr:uid="{00000000-0005-0000-0000-0000C7780000}"/>
    <cellStyle name="Note 2 4 2 4" xfId="33414" xr:uid="{00000000-0005-0000-0000-0000C8780000}"/>
    <cellStyle name="Note 2 4 2 5" xfId="33415" xr:uid="{00000000-0005-0000-0000-0000C9780000}"/>
    <cellStyle name="Note 2 4 2 6" xfId="33416" xr:uid="{00000000-0005-0000-0000-0000CA780000}"/>
    <cellStyle name="Note 2 4 2 7" xfId="33417" xr:uid="{00000000-0005-0000-0000-0000CB780000}"/>
    <cellStyle name="Note 2 4 20" xfId="2225" xr:uid="{00000000-0005-0000-0000-0000CC780000}"/>
    <cellStyle name="Note 2 4 20 2" xfId="11562" xr:uid="{00000000-0005-0000-0000-0000CD780000}"/>
    <cellStyle name="Note 2 4 20 2 2" xfId="33418" xr:uid="{00000000-0005-0000-0000-0000CE780000}"/>
    <cellStyle name="Note 2 4 20 2 3" xfId="33419" xr:uid="{00000000-0005-0000-0000-0000CF780000}"/>
    <cellStyle name="Note 2 4 20 2 4" xfId="33420" xr:uid="{00000000-0005-0000-0000-0000D0780000}"/>
    <cellStyle name="Note 2 4 20 2 5" xfId="33421" xr:uid="{00000000-0005-0000-0000-0000D1780000}"/>
    <cellStyle name="Note 2 4 20 2 6" xfId="33422" xr:uid="{00000000-0005-0000-0000-0000D2780000}"/>
    <cellStyle name="Note 2 4 20 3" xfId="33423" xr:uid="{00000000-0005-0000-0000-0000D3780000}"/>
    <cellStyle name="Note 2 4 20 4" xfId="33424" xr:uid="{00000000-0005-0000-0000-0000D4780000}"/>
    <cellStyle name="Note 2 4 20 5" xfId="33425" xr:uid="{00000000-0005-0000-0000-0000D5780000}"/>
    <cellStyle name="Note 2 4 20 6" xfId="33426" xr:uid="{00000000-0005-0000-0000-0000D6780000}"/>
    <cellStyle name="Note 2 4 20 7" xfId="33427" xr:uid="{00000000-0005-0000-0000-0000D7780000}"/>
    <cellStyle name="Note 2 4 21" xfId="2226" xr:uid="{00000000-0005-0000-0000-0000D8780000}"/>
    <cellStyle name="Note 2 4 21 2" xfId="11648" xr:uid="{00000000-0005-0000-0000-0000D9780000}"/>
    <cellStyle name="Note 2 4 21 2 2" xfId="33428" xr:uid="{00000000-0005-0000-0000-0000DA780000}"/>
    <cellStyle name="Note 2 4 21 2 3" xfId="33429" xr:uid="{00000000-0005-0000-0000-0000DB780000}"/>
    <cellStyle name="Note 2 4 21 2 4" xfId="33430" xr:uid="{00000000-0005-0000-0000-0000DC780000}"/>
    <cellStyle name="Note 2 4 21 2 5" xfId="33431" xr:uid="{00000000-0005-0000-0000-0000DD780000}"/>
    <cellStyle name="Note 2 4 21 2 6" xfId="33432" xr:uid="{00000000-0005-0000-0000-0000DE780000}"/>
    <cellStyle name="Note 2 4 21 3" xfId="33433" xr:uid="{00000000-0005-0000-0000-0000DF780000}"/>
    <cellStyle name="Note 2 4 21 4" xfId="33434" xr:uid="{00000000-0005-0000-0000-0000E0780000}"/>
    <cellStyle name="Note 2 4 21 5" xfId="33435" xr:uid="{00000000-0005-0000-0000-0000E1780000}"/>
    <cellStyle name="Note 2 4 21 6" xfId="33436" xr:uid="{00000000-0005-0000-0000-0000E2780000}"/>
    <cellStyle name="Note 2 4 21 7" xfId="33437" xr:uid="{00000000-0005-0000-0000-0000E3780000}"/>
    <cellStyle name="Note 2 4 22" xfId="2227" xr:uid="{00000000-0005-0000-0000-0000E4780000}"/>
    <cellStyle name="Note 2 4 22 2" xfId="11731" xr:uid="{00000000-0005-0000-0000-0000E5780000}"/>
    <cellStyle name="Note 2 4 22 2 2" xfId="33438" xr:uid="{00000000-0005-0000-0000-0000E6780000}"/>
    <cellStyle name="Note 2 4 22 2 3" xfId="33439" xr:uid="{00000000-0005-0000-0000-0000E7780000}"/>
    <cellStyle name="Note 2 4 22 2 4" xfId="33440" xr:uid="{00000000-0005-0000-0000-0000E8780000}"/>
    <cellStyle name="Note 2 4 22 2 5" xfId="33441" xr:uid="{00000000-0005-0000-0000-0000E9780000}"/>
    <cellStyle name="Note 2 4 22 2 6" xfId="33442" xr:uid="{00000000-0005-0000-0000-0000EA780000}"/>
    <cellStyle name="Note 2 4 22 3" xfId="33443" xr:uid="{00000000-0005-0000-0000-0000EB780000}"/>
    <cellStyle name="Note 2 4 22 4" xfId="33444" xr:uid="{00000000-0005-0000-0000-0000EC780000}"/>
    <cellStyle name="Note 2 4 22 5" xfId="33445" xr:uid="{00000000-0005-0000-0000-0000ED780000}"/>
    <cellStyle name="Note 2 4 22 6" xfId="33446" xr:uid="{00000000-0005-0000-0000-0000EE780000}"/>
    <cellStyle name="Note 2 4 22 7" xfId="33447" xr:uid="{00000000-0005-0000-0000-0000EF780000}"/>
    <cellStyle name="Note 2 4 23" xfId="2228" xr:uid="{00000000-0005-0000-0000-0000F0780000}"/>
    <cellStyle name="Note 2 4 23 2" xfId="11813" xr:uid="{00000000-0005-0000-0000-0000F1780000}"/>
    <cellStyle name="Note 2 4 23 2 2" xfId="33448" xr:uid="{00000000-0005-0000-0000-0000F2780000}"/>
    <cellStyle name="Note 2 4 23 2 3" xfId="33449" xr:uid="{00000000-0005-0000-0000-0000F3780000}"/>
    <cellStyle name="Note 2 4 23 2 4" xfId="33450" xr:uid="{00000000-0005-0000-0000-0000F4780000}"/>
    <cellStyle name="Note 2 4 23 2 5" xfId="33451" xr:uid="{00000000-0005-0000-0000-0000F5780000}"/>
    <cellStyle name="Note 2 4 23 2 6" xfId="33452" xr:uid="{00000000-0005-0000-0000-0000F6780000}"/>
    <cellStyle name="Note 2 4 23 3" xfId="33453" xr:uid="{00000000-0005-0000-0000-0000F7780000}"/>
    <cellStyle name="Note 2 4 23 4" xfId="33454" xr:uid="{00000000-0005-0000-0000-0000F8780000}"/>
    <cellStyle name="Note 2 4 23 5" xfId="33455" xr:uid="{00000000-0005-0000-0000-0000F9780000}"/>
    <cellStyle name="Note 2 4 23 6" xfId="33456" xr:uid="{00000000-0005-0000-0000-0000FA780000}"/>
    <cellStyle name="Note 2 4 23 7" xfId="33457" xr:uid="{00000000-0005-0000-0000-0000FB780000}"/>
    <cellStyle name="Note 2 4 24" xfId="2229" xr:uid="{00000000-0005-0000-0000-0000FC780000}"/>
    <cellStyle name="Note 2 4 24 2" xfId="11897" xr:uid="{00000000-0005-0000-0000-0000FD780000}"/>
    <cellStyle name="Note 2 4 24 2 2" xfId="33458" xr:uid="{00000000-0005-0000-0000-0000FE780000}"/>
    <cellStyle name="Note 2 4 24 2 3" xfId="33459" xr:uid="{00000000-0005-0000-0000-0000FF780000}"/>
    <cellStyle name="Note 2 4 24 2 4" xfId="33460" xr:uid="{00000000-0005-0000-0000-000000790000}"/>
    <cellStyle name="Note 2 4 24 2 5" xfId="33461" xr:uid="{00000000-0005-0000-0000-000001790000}"/>
    <cellStyle name="Note 2 4 24 2 6" xfId="33462" xr:uid="{00000000-0005-0000-0000-000002790000}"/>
    <cellStyle name="Note 2 4 24 3" xfId="33463" xr:uid="{00000000-0005-0000-0000-000003790000}"/>
    <cellStyle name="Note 2 4 24 4" xfId="33464" xr:uid="{00000000-0005-0000-0000-000004790000}"/>
    <cellStyle name="Note 2 4 24 5" xfId="33465" xr:uid="{00000000-0005-0000-0000-000005790000}"/>
    <cellStyle name="Note 2 4 24 6" xfId="33466" xr:uid="{00000000-0005-0000-0000-000006790000}"/>
    <cellStyle name="Note 2 4 24 7" xfId="33467" xr:uid="{00000000-0005-0000-0000-000007790000}"/>
    <cellStyle name="Note 2 4 25" xfId="2230" xr:uid="{00000000-0005-0000-0000-000008790000}"/>
    <cellStyle name="Note 2 4 25 2" xfId="11981" xr:uid="{00000000-0005-0000-0000-000009790000}"/>
    <cellStyle name="Note 2 4 25 2 2" xfId="33468" xr:uid="{00000000-0005-0000-0000-00000A790000}"/>
    <cellStyle name="Note 2 4 25 2 3" xfId="33469" xr:uid="{00000000-0005-0000-0000-00000B790000}"/>
    <cellStyle name="Note 2 4 25 2 4" xfId="33470" xr:uid="{00000000-0005-0000-0000-00000C790000}"/>
    <cellStyle name="Note 2 4 25 2 5" xfId="33471" xr:uid="{00000000-0005-0000-0000-00000D790000}"/>
    <cellStyle name="Note 2 4 25 2 6" xfId="33472" xr:uid="{00000000-0005-0000-0000-00000E790000}"/>
    <cellStyle name="Note 2 4 25 3" xfId="33473" xr:uid="{00000000-0005-0000-0000-00000F790000}"/>
    <cellStyle name="Note 2 4 25 4" xfId="33474" xr:uid="{00000000-0005-0000-0000-000010790000}"/>
    <cellStyle name="Note 2 4 25 5" xfId="33475" xr:uid="{00000000-0005-0000-0000-000011790000}"/>
    <cellStyle name="Note 2 4 25 6" xfId="33476" xr:uid="{00000000-0005-0000-0000-000012790000}"/>
    <cellStyle name="Note 2 4 25 7" xfId="33477" xr:uid="{00000000-0005-0000-0000-000013790000}"/>
    <cellStyle name="Note 2 4 26" xfId="2231" xr:uid="{00000000-0005-0000-0000-000014790000}"/>
    <cellStyle name="Note 2 4 26 2" xfId="12064" xr:uid="{00000000-0005-0000-0000-000015790000}"/>
    <cellStyle name="Note 2 4 26 2 2" xfId="33478" xr:uid="{00000000-0005-0000-0000-000016790000}"/>
    <cellStyle name="Note 2 4 26 2 3" xfId="33479" xr:uid="{00000000-0005-0000-0000-000017790000}"/>
    <cellStyle name="Note 2 4 26 2 4" xfId="33480" xr:uid="{00000000-0005-0000-0000-000018790000}"/>
    <cellStyle name="Note 2 4 26 2 5" xfId="33481" xr:uid="{00000000-0005-0000-0000-000019790000}"/>
    <cellStyle name="Note 2 4 26 2 6" xfId="33482" xr:uid="{00000000-0005-0000-0000-00001A790000}"/>
    <cellStyle name="Note 2 4 26 3" xfId="33483" xr:uid="{00000000-0005-0000-0000-00001B790000}"/>
    <cellStyle name="Note 2 4 26 4" xfId="33484" xr:uid="{00000000-0005-0000-0000-00001C790000}"/>
    <cellStyle name="Note 2 4 26 5" xfId="33485" xr:uid="{00000000-0005-0000-0000-00001D790000}"/>
    <cellStyle name="Note 2 4 26 6" xfId="33486" xr:uid="{00000000-0005-0000-0000-00001E790000}"/>
    <cellStyle name="Note 2 4 26 7" xfId="33487" xr:uid="{00000000-0005-0000-0000-00001F790000}"/>
    <cellStyle name="Note 2 4 27" xfId="2232" xr:uid="{00000000-0005-0000-0000-000020790000}"/>
    <cellStyle name="Note 2 4 27 2" xfId="12147" xr:uid="{00000000-0005-0000-0000-000021790000}"/>
    <cellStyle name="Note 2 4 27 2 2" xfId="33488" xr:uid="{00000000-0005-0000-0000-000022790000}"/>
    <cellStyle name="Note 2 4 27 2 3" xfId="33489" xr:uid="{00000000-0005-0000-0000-000023790000}"/>
    <cellStyle name="Note 2 4 27 2 4" xfId="33490" xr:uid="{00000000-0005-0000-0000-000024790000}"/>
    <cellStyle name="Note 2 4 27 2 5" xfId="33491" xr:uid="{00000000-0005-0000-0000-000025790000}"/>
    <cellStyle name="Note 2 4 27 2 6" xfId="33492" xr:uid="{00000000-0005-0000-0000-000026790000}"/>
    <cellStyle name="Note 2 4 27 3" xfId="33493" xr:uid="{00000000-0005-0000-0000-000027790000}"/>
    <cellStyle name="Note 2 4 27 4" xfId="33494" xr:uid="{00000000-0005-0000-0000-000028790000}"/>
    <cellStyle name="Note 2 4 27 5" xfId="33495" xr:uid="{00000000-0005-0000-0000-000029790000}"/>
    <cellStyle name="Note 2 4 27 6" xfId="33496" xr:uid="{00000000-0005-0000-0000-00002A790000}"/>
    <cellStyle name="Note 2 4 27 7" xfId="33497" xr:uid="{00000000-0005-0000-0000-00002B790000}"/>
    <cellStyle name="Note 2 4 28" xfId="2233" xr:uid="{00000000-0005-0000-0000-00002C790000}"/>
    <cellStyle name="Note 2 4 28 2" xfId="12226" xr:uid="{00000000-0005-0000-0000-00002D790000}"/>
    <cellStyle name="Note 2 4 28 2 2" xfId="33498" xr:uid="{00000000-0005-0000-0000-00002E790000}"/>
    <cellStyle name="Note 2 4 28 2 3" xfId="33499" xr:uid="{00000000-0005-0000-0000-00002F790000}"/>
    <cellStyle name="Note 2 4 28 2 4" xfId="33500" xr:uid="{00000000-0005-0000-0000-000030790000}"/>
    <cellStyle name="Note 2 4 28 2 5" xfId="33501" xr:uid="{00000000-0005-0000-0000-000031790000}"/>
    <cellStyle name="Note 2 4 28 2 6" xfId="33502" xr:uid="{00000000-0005-0000-0000-000032790000}"/>
    <cellStyle name="Note 2 4 28 3" xfId="33503" xr:uid="{00000000-0005-0000-0000-000033790000}"/>
    <cellStyle name="Note 2 4 28 4" xfId="33504" xr:uid="{00000000-0005-0000-0000-000034790000}"/>
    <cellStyle name="Note 2 4 28 5" xfId="33505" xr:uid="{00000000-0005-0000-0000-000035790000}"/>
    <cellStyle name="Note 2 4 28 6" xfId="33506" xr:uid="{00000000-0005-0000-0000-000036790000}"/>
    <cellStyle name="Note 2 4 28 7" xfId="33507" xr:uid="{00000000-0005-0000-0000-000037790000}"/>
    <cellStyle name="Note 2 4 29" xfId="2234" xr:uid="{00000000-0005-0000-0000-000038790000}"/>
    <cellStyle name="Note 2 4 29 2" xfId="12305" xr:uid="{00000000-0005-0000-0000-000039790000}"/>
    <cellStyle name="Note 2 4 29 2 2" xfId="33508" xr:uid="{00000000-0005-0000-0000-00003A790000}"/>
    <cellStyle name="Note 2 4 29 2 3" xfId="33509" xr:uid="{00000000-0005-0000-0000-00003B790000}"/>
    <cellStyle name="Note 2 4 29 2 4" xfId="33510" xr:uid="{00000000-0005-0000-0000-00003C790000}"/>
    <cellStyle name="Note 2 4 29 2 5" xfId="33511" xr:uid="{00000000-0005-0000-0000-00003D790000}"/>
    <cellStyle name="Note 2 4 29 2 6" xfId="33512" xr:uid="{00000000-0005-0000-0000-00003E790000}"/>
    <cellStyle name="Note 2 4 29 3" xfId="33513" xr:uid="{00000000-0005-0000-0000-00003F790000}"/>
    <cellStyle name="Note 2 4 29 4" xfId="33514" xr:uid="{00000000-0005-0000-0000-000040790000}"/>
    <cellStyle name="Note 2 4 29 5" xfId="33515" xr:uid="{00000000-0005-0000-0000-000041790000}"/>
    <cellStyle name="Note 2 4 29 6" xfId="33516" xr:uid="{00000000-0005-0000-0000-000042790000}"/>
    <cellStyle name="Note 2 4 29 7" xfId="33517" xr:uid="{00000000-0005-0000-0000-000043790000}"/>
    <cellStyle name="Note 2 4 3" xfId="2235" xr:uid="{00000000-0005-0000-0000-000044790000}"/>
    <cellStyle name="Note 2 4 3 2" xfId="10071" xr:uid="{00000000-0005-0000-0000-000045790000}"/>
    <cellStyle name="Note 2 4 3 2 2" xfId="33518" xr:uid="{00000000-0005-0000-0000-000046790000}"/>
    <cellStyle name="Note 2 4 3 2 3" xfId="33519" xr:uid="{00000000-0005-0000-0000-000047790000}"/>
    <cellStyle name="Note 2 4 3 2 4" xfId="33520" xr:uid="{00000000-0005-0000-0000-000048790000}"/>
    <cellStyle name="Note 2 4 3 2 5" xfId="33521" xr:uid="{00000000-0005-0000-0000-000049790000}"/>
    <cellStyle name="Note 2 4 3 2 6" xfId="33522" xr:uid="{00000000-0005-0000-0000-00004A790000}"/>
    <cellStyle name="Note 2 4 3 3" xfId="33523" xr:uid="{00000000-0005-0000-0000-00004B790000}"/>
    <cellStyle name="Note 2 4 3 4" xfId="33524" xr:uid="{00000000-0005-0000-0000-00004C790000}"/>
    <cellStyle name="Note 2 4 3 5" xfId="33525" xr:uid="{00000000-0005-0000-0000-00004D790000}"/>
    <cellStyle name="Note 2 4 3 6" xfId="33526" xr:uid="{00000000-0005-0000-0000-00004E790000}"/>
    <cellStyle name="Note 2 4 3 7" xfId="33527" xr:uid="{00000000-0005-0000-0000-00004F790000}"/>
    <cellStyle name="Note 2 4 30" xfId="2236" xr:uid="{00000000-0005-0000-0000-000050790000}"/>
    <cellStyle name="Note 2 4 30 2" xfId="12384" xr:uid="{00000000-0005-0000-0000-000051790000}"/>
    <cellStyle name="Note 2 4 30 2 2" xfId="33528" xr:uid="{00000000-0005-0000-0000-000052790000}"/>
    <cellStyle name="Note 2 4 30 2 3" xfId="33529" xr:uid="{00000000-0005-0000-0000-000053790000}"/>
    <cellStyle name="Note 2 4 30 2 4" xfId="33530" xr:uid="{00000000-0005-0000-0000-000054790000}"/>
    <cellStyle name="Note 2 4 30 2 5" xfId="33531" xr:uid="{00000000-0005-0000-0000-000055790000}"/>
    <cellStyle name="Note 2 4 30 2 6" xfId="33532" xr:uid="{00000000-0005-0000-0000-000056790000}"/>
    <cellStyle name="Note 2 4 30 3" xfId="33533" xr:uid="{00000000-0005-0000-0000-000057790000}"/>
    <cellStyle name="Note 2 4 30 4" xfId="33534" xr:uid="{00000000-0005-0000-0000-000058790000}"/>
    <cellStyle name="Note 2 4 30 5" xfId="33535" xr:uid="{00000000-0005-0000-0000-000059790000}"/>
    <cellStyle name="Note 2 4 30 6" xfId="33536" xr:uid="{00000000-0005-0000-0000-00005A790000}"/>
    <cellStyle name="Note 2 4 30 7" xfId="33537" xr:uid="{00000000-0005-0000-0000-00005B790000}"/>
    <cellStyle name="Note 2 4 31" xfId="2237" xr:uid="{00000000-0005-0000-0000-00005C790000}"/>
    <cellStyle name="Note 2 4 31 2" xfId="12463" xr:uid="{00000000-0005-0000-0000-00005D790000}"/>
    <cellStyle name="Note 2 4 31 2 2" xfId="33538" xr:uid="{00000000-0005-0000-0000-00005E790000}"/>
    <cellStyle name="Note 2 4 31 2 3" xfId="33539" xr:uid="{00000000-0005-0000-0000-00005F790000}"/>
    <cellStyle name="Note 2 4 31 2 4" xfId="33540" xr:uid="{00000000-0005-0000-0000-000060790000}"/>
    <cellStyle name="Note 2 4 31 2 5" xfId="33541" xr:uid="{00000000-0005-0000-0000-000061790000}"/>
    <cellStyle name="Note 2 4 31 2 6" xfId="33542" xr:uid="{00000000-0005-0000-0000-000062790000}"/>
    <cellStyle name="Note 2 4 31 3" xfId="33543" xr:uid="{00000000-0005-0000-0000-000063790000}"/>
    <cellStyle name="Note 2 4 31 4" xfId="33544" xr:uid="{00000000-0005-0000-0000-000064790000}"/>
    <cellStyle name="Note 2 4 31 5" xfId="33545" xr:uid="{00000000-0005-0000-0000-000065790000}"/>
    <cellStyle name="Note 2 4 31 6" xfId="33546" xr:uid="{00000000-0005-0000-0000-000066790000}"/>
    <cellStyle name="Note 2 4 31 7" xfId="33547" xr:uid="{00000000-0005-0000-0000-000067790000}"/>
    <cellStyle name="Note 2 4 32" xfId="2238" xr:uid="{00000000-0005-0000-0000-000068790000}"/>
    <cellStyle name="Note 2 4 32 2" xfId="12542" xr:uid="{00000000-0005-0000-0000-000069790000}"/>
    <cellStyle name="Note 2 4 32 2 2" xfId="33548" xr:uid="{00000000-0005-0000-0000-00006A790000}"/>
    <cellStyle name="Note 2 4 32 2 3" xfId="33549" xr:uid="{00000000-0005-0000-0000-00006B790000}"/>
    <cellStyle name="Note 2 4 32 2 4" xfId="33550" xr:uid="{00000000-0005-0000-0000-00006C790000}"/>
    <cellStyle name="Note 2 4 32 2 5" xfId="33551" xr:uid="{00000000-0005-0000-0000-00006D790000}"/>
    <cellStyle name="Note 2 4 32 2 6" xfId="33552" xr:uid="{00000000-0005-0000-0000-00006E790000}"/>
    <cellStyle name="Note 2 4 32 3" xfId="33553" xr:uid="{00000000-0005-0000-0000-00006F790000}"/>
    <cellStyle name="Note 2 4 32 4" xfId="33554" xr:uid="{00000000-0005-0000-0000-000070790000}"/>
    <cellStyle name="Note 2 4 32 5" xfId="33555" xr:uid="{00000000-0005-0000-0000-000071790000}"/>
    <cellStyle name="Note 2 4 32 6" xfId="33556" xr:uid="{00000000-0005-0000-0000-000072790000}"/>
    <cellStyle name="Note 2 4 32 7" xfId="33557" xr:uid="{00000000-0005-0000-0000-000073790000}"/>
    <cellStyle name="Note 2 4 33" xfId="2239" xr:uid="{00000000-0005-0000-0000-000074790000}"/>
    <cellStyle name="Note 2 4 33 2" xfId="12621" xr:uid="{00000000-0005-0000-0000-000075790000}"/>
    <cellStyle name="Note 2 4 33 2 2" xfId="33558" xr:uid="{00000000-0005-0000-0000-000076790000}"/>
    <cellStyle name="Note 2 4 33 2 3" xfId="33559" xr:uid="{00000000-0005-0000-0000-000077790000}"/>
    <cellStyle name="Note 2 4 33 2 4" xfId="33560" xr:uid="{00000000-0005-0000-0000-000078790000}"/>
    <cellStyle name="Note 2 4 33 2 5" xfId="33561" xr:uid="{00000000-0005-0000-0000-000079790000}"/>
    <cellStyle name="Note 2 4 33 2 6" xfId="33562" xr:uid="{00000000-0005-0000-0000-00007A790000}"/>
    <cellStyle name="Note 2 4 33 3" xfId="33563" xr:uid="{00000000-0005-0000-0000-00007B790000}"/>
    <cellStyle name="Note 2 4 33 4" xfId="33564" xr:uid="{00000000-0005-0000-0000-00007C790000}"/>
    <cellStyle name="Note 2 4 33 5" xfId="33565" xr:uid="{00000000-0005-0000-0000-00007D790000}"/>
    <cellStyle name="Note 2 4 33 6" xfId="33566" xr:uid="{00000000-0005-0000-0000-00007E790000}"/>
    <cellStyle name="Note 2 4 33 7" xfId="33567" xr:uid="{00000000-0005-0000-0000-00007F790000}"/>
    <cellStyle name="Note 2 4 34" xfId="2240" xr:uid="{00000000-0005-0000-0000-000080790000}"/>
    <cellStyle name="Note 2 4 34 2" xfId="12705" xr:uid="{00000000-0005-0000-0000-000081790000}"/>
    <cellStyle name="Note 2 4 34 2 2" xfId="33568" xr:uid="{00000000-0005-0000-0000-000082790000}"/>
    <cellStyle name="Note 2 4 34 2 3" xfId="33569" xr:uid="{00000000-0005-0000-0000-000083790000}"/>
    <cellStyle name="Note 2 4 34 2 4" xfId="33570" xr:uid="{00000000-0005-0000-0000-000084790000}"/>
    <cellStyle name="Note 2 4 34 2 5" xfId="33571" xr:uid="{00000000-0005-0000-0000-000085790000}"/>
    <cellStyle name="Note 2 4 34 2 6" xfId="33572" xr:uid="{00000000-0005-0000-0000-000086790000}"/>
    <cellStyle name="Note 2 4 34 3" xfId="33573" xr:uid="{00000000-0005-0000-0000-000087790000}"/>
    <cellStyle name="Note 2 4 34 4" xfId="33574" xr:uid="{00000000-0005-0000-0000-000088790000}"/>
    <cellStyle name="Note 2 4 34 5" xfId="33575" xr:uid="{00000000-0005-0000-0000-000089790000}"/>
    <cellStyle name="Note 2 4 34 6" xfId="33576" xr:uid="{00000000-0005-0000-0000-00008A790000}"/>
    <cellStyle name="Note 2 4 34 7" xfId="33577" xr:uid="{00000000-0005-0000-0000-00008B790000}"/>
    <cellStyle name="Note 2 4 35" xfId="8866" xr:uid="{00000000-0005-0000-0000-00008C790000}"/>
    <cellStyle name="Note 2 4 36" xfId="9769" xr:uid="{00000000-0005-0000-0000-00008D790000}"/>
    <cellStyle name="Note 2 4 36 2" xfId="33578" xr:uid="{00000000-0005-0000-0000-00008E790000}"/>
    <cellStyle name="Note 2 4 36 3" xfId="33579" xr:uid="{00000000-0005-0000-0000-00008F790000}"/>
    <cellStyle name="Note 2 4 36 4" xfId="33580" xr:uid="{00000000-0005-0000-0000-000090790000}"/>
    <cellStyle name="Note 2 4 36 5" xfId="33581" xr:uid="{00000000-0005-0000-0000-000091790000}"/>
    <cellStyle name="Note 2 4 36 6" xfId="33582" xr:uid="{00000000-0005-0000-0000-000092790000}"/>
    <cellStyle name="Note 2 4 37" xfId="33583" xr:uid="{00000000-0005-0000-0000-000093790000}"/>
    <cellStyle name="Note 2 4 38" xfId="33584" xr:uid="{00000000-0005-0000-0000-000094790000}"/>
    <cellStyle name="Note 2 4 39" xfId="33585" xr:uid="{00000000-0005-0000-0000-000095790000}"/>
    <cellStyle name="Note 2 4 4" xfId="2241" xr:uid="{00000000-0005-0000-0000-000096790000}"/>
    <cellStyle name="Note 2 4 4 2" xfId="10162" xr:uid="{00000000-0005-0000-0000-000097790000}"/>
    <cellStyle name="Note 2 4 4 2 2" xfId="33586" xr:uid="{00000000-0005-0000-0000-000098790000}"/>
    <cellStyle name="Note 2 4 4 2 3" xfId="33587" xr:uid="{00000000-0005-0000-0000-000099790000}"/>
    <cellStyle name="Note 2 4 4 2 4" xfId="33588" xr:uid="{00000000-0005-0000-0000-00009A790000}"/>
    <cellStyle name="Note 2 4 4 2 5" xfId="33589" xr:uid="{00000000-0005-0000-0000-00009B790000}"/>
    <cellStyle name="Note 2 4 4 2 6" xfId="33590" xr:uid="{00000000-0005-0000-0000-00009C790000}"/>
    <cellStyle name="Note 2 4 4 3" xfId="33591" xr:uid="{00000000-0005-0000-0000-00009D790000}"/>
    <cellStyle name="Note 2 4 4 4" xfId="33592" xr:uid="{00000000-0005-0000-0000-00009E790000}"/>
    <cellStyle name="Note 2 4 4 5" xfId="33593" xr:uid="{00000000-0005-0000-0000-00009F790000}"/>
    <cellStyle name="Note 2 4 4 6" xfId="33594" xr:uid="{00000000-0005-0000-0000-0000A0790000}"/>
    <cellStyle name="Note 2 4 4 7" xfId="33595" xr:uid="{00000000-0005-0000-0000-0000A1790000}"/>
    <cellStyle name="Note 2 4 40" xfId="33596" xr:uid="{00000000-0005-0000-0000-0000A2790000}"/>
    <cellStyle name="Note 2 4 41" xfId="33597" xr:uid="{00000000-0005-0000-0000-0000A3790000}"/>
    <cellStyle name="Note 2 4 5" xfId="2242" xr:uid="{00000000-0005-0000-0000-0000A4790000}"/>
    <cellStyle name="Note 2 4 5 2" xfId="10250" xr:uid="{00000000-0005-0000-0000-0000A5790000}"/>
    <cellStyle name="Note 2 4 5 2 2" xfId="33598" xr:uid="{00000000-0005-0000-0000-0000A6790000}"/>
    <cellStyle name="Note 2 4 5 2 3" xfId="33599" xr:uid="{00000000-0005-0000-0000-0000A7790000}"/>
    <cellStyle name="Note 2 4 5 2 4" xfId="33600" xr:uid="{00000000-0005-0000-0000-0000A8790000}"/>
    <cellStyle name="Note 2 4 5 2 5" xfId="33601" xr:uid="{00000000-0005-0000-0000-0000A9790000}"/>
    <cellStyle name="Note 2 4 5 2 6" xfId="33602" xr:uid="{00000000-0005-0000-0000-0000AA790000}"/>
    <cellStyle name="Note 2 4 5 3" xfId="33603" xr:uid="{00000000-0005-0000-0000-0000AB790000}"/>
    <cellStyle name="Note 2 4 5 4" xfId="33604" xr:uid="{00000000-0005-0000-0000-0000AC790000}"/>
    <cellStyle name="Note 2 4 5 5" xfId="33605" xr:uid="{00000000-0005-0000-0000-0000AD790000}"/>
    <cellStyle name="Note 2 4 5 6" xfId="33606" xr:uid="{00000000-0005-0000-0000-0000AE790000}"/>
    <cellStyle name="Note 2 4 5 7" xfId="33607" xr:uid="{00000000-0005-0000-0000-0000AF790000}"/>
    <cellStyle name="Note 2 4 6" xfId="2243" xr:uid="{00000000-0005-0000-0000-0000B0790000}"/>
    <cellStyle name="Note 2 4 6 2" xfId="10335" xr:uid="{00000000-0005-0000-0000-0000B1790000}"/>
    <cellStyle name="Note 2 4 6 2 2" xfId="33608" xr:uid="{00000000-0005-0000-0000-0000B2790000}"/>
    <cellStyle name="Note 2 4 6 2 3" xfId="33609" xr:uid="{00000000-0005-0000-0000-0000B3790000}"/>
    <cellStyle name="Note 2 4 6 2 4" xfId="33610" xr:uid="{00000000-0005-0000-0000-0000B4790000}"/>
    <cellStyle name="Note 2 4 6 2 5" xfId="33611" xr:uid="{00000000-0005-0000-0000-0000B5790000}"/>
    <cellStyle name="Note 2 4 6 2 6" xfId="33612" xr:uid="{00000000-0005-0000-0000-0000B6790000}"/>
    <cellStyle name="Note 2 4 6 3" xfId="33613" xr:uid="{00000000-0005-0000-0000-0000B7790000}"/>
    <cellStyle name="Note 2 4 6 4" xfId="33614" xr:uid="{00000000-0005-0000-0000-0000B8790000}"/>
    <cellStyle name="Note 2 4 6 5" xfId="33615" xr:uid="{00000000-0005-0000-0000-0000B9790000}"/>
    <cellStyle name="Note 2 4 6 6" xfId="33616" xr:uid="{00000000-0005-0000-0000-0000BA790000}"/>
    <cellStyle name="Note 2 4 6 7" xfId="33617" xr:uid="{00000000-0005-0000-0000-0000BB790000}"/>
    <cellStyle name="Note 2 4 7" xfId="2244" xr:uid="{00000000-0005-0000-0000-0000BC790000}"/>
    <cellStyle name="Note 2 4 7 2" xfId="10422" xr:uid="{00000000-0005-0000-0000-0000BD790000}"/>
    <cellStyle name="Note 2 4 7 2 2" xfId="33618" xr:uid="{00000000-0005-0000-0000-0000BE790000}"/>
    <cellStyle name="Note 2 4 7 2 3" xfId="33619" xr:uid="{00000000-0005-0000-0000-0000BF790000}"/>
    <cellStyle name="Note 2 4 7 2 4" xfId="33620" xr:uid="{00000000-0005-0000-0000-0000C0790000}"/>
    <cellStyle name="Note 2 4 7 2 5" xfId="33621" xr:uid="{00000000-0005-0000-0000-0000C1790000}"/>
    <cellStyle name="Note 2 4 7 2 6" xfId="33622" xr:uid="{00000000-0005-0000-0000-0000C2790000}"/>
    <cellStyle name="Note 2 4 7 3" xfId="33623" xr:uid="{00000000-0005-0000-0000-0000C3790000}"/>
    <cellStyle name="Note 2 4 7 4" xfId="33624" xr:uid="{00000000-0005-0000-0000-0000C4790000}"/>
    <cellStyle name="Note 2 4 7 5" xfId="33625" xr:uid="{00000000-0005-0000-0000-0000C5790000}"/>
    <cellStyle name="Note 2 4 7 6" xfId="33626" xr:uid="{00000000-0005-0000-0000-0000C6790000}"/>
    <cellStyle name="Note 2 4 7 7" xfId="33627" xr:uid="{00000000-0005-0000-0000-0000C7790000}"/>
    <cellStyle name="Note 2 4 8" xfId="2245" xr:uid="{00000000-0005-0000-0000-0000C8790000}"/>
    <cellStyle name="Note 2 4 8 2" xfId="10511" xr:uid="{00000000-0005-0000-0000-0000C9790000}"/>
    <cellStyle name="Note 2 4 8 2 2" xfId="33628" xr:uid="{00000000-0005-0000-0000-0000CA790000}"/>
    <cellStyle name="Note 2 4 8 2 3" xfId="33629" xr:uid="{00000000-0005-0000-0000-0000CB790000}"/>
    <cellStyle name="Note 2 4 8 2 4" xfId="33630" xr:uid="{00000000-0005-0000-0000-0000CC790000}"/>
    <cellStyle name="Note 2 4 8 2 5" xfId="33631" xr:uid="{00000000-0005-0000-0000-0000CD790000}"/>
    <cellStyle name="Note 2 4 8 2 6" xfId="33632" xr:uid="{00000000-0005-0000-0000-0000CE790000}"/>
    <cellStyle name="Note 2 4 8 3" xfId="33633" xr:uid="{00000000-0005-0000-0000-0000CF790000}"/>
    <cellStyle name="Note 2 4 8 4" xfId="33634" xr:uid="{00000000-0005-0000-0000-0000D0790000}"/>
    <cellStyle name="Note 2 4 8 5" xfId="33635" xr:uid="{00000000-0005-0000-0000-0000D1790000}"/>
    <cellStyle name="Note 2 4 8 6" xfId="33636" xr:uid="{00000000-0005-0000-0000-0000D2790000}"/>
    <cellStyle name="Note 2 4 8 7" xfId="33637" xr:uid="{00000000-0005-0000-0000-0000D3790000}"/>
    <cellStyle name="Note 2 4 9" xfId="2246" xr:uid="{00000000-0005-0000-0000-0000D4790000}"/>
    <cellStyle name="Note 2 4 9 2" xfId="10593" xr:uid="{00000000-0005-0000-0000-0000D5790000}"/>
    <cellStyle name="Note 2 4 9 2 2" xfId="33638" xr:uid="{00000000-0005-0000-0000-0000D6790000}"/>
    <cellStyle name="Note 2 4 9 2 3" xfId="33639" xr:uid="{00000000-0005-0000-0000-0000D7790000}"/>
    <cellStyle name="Note 2 4 9 2 4" xfId="33640" xr:uid="{00000000-0005-0000-0000-0000D8790000}"/>
    <cellStyle name="Note 2 4 9 2 5" xfId="33641" xr:uid="{00000000-0005-0000-0000-0000D9790000}"/>
    <cellStyle name="Note 2 4 9 2 6" xfId="33642" xr:uid="{00000000-0005-0000-0000-0000DA790000}"/>
    <cellStyle name="Note 2 4 9 3" xfId="33643" xr:uid="{00000000-0005-0000-0000-0000DB790000}"/>
    <cellStyle name="Note 2 4 9 4" xfId="33644" xr:uid="{00000000-0005-0000-0000-0000DC790000}"/>
    <cellStyle name="Note 2 4 9 5" xfId="33645" xr:uid="{00000000-0005-0000-0000-0000DD790000}"/>
    <cellStyle name="Note 2 4 9 6" xfId="33646" xr:uid="{00000000-0005-0000-0000-0000DE790000}"/>
    <cellStyle name="Note 2 4 9 7" xfId="33647" xr:uid="{00000000-0005-0000-0000-0000DF790000}"/>
    <cellStyle name="Note 2 5" xfId="2247" xr:uid="{00000000-0005-0000-0000-0000E0790000}"/>
    <cellStyle name="Note 2 5 10" xfId="2248" xr:uid="{00000000-0005-0000-0000-0000E1790000}"/>
    <cellStyle name="Note 2 5 10 2" xfId="10716" xr:uid="{00000000-0005-0000-0000-0000E2790000}"/>
    <cellStyle name="Note 2 5 10 2 2" xfId="33648" xr:uid="{00000000-0005-0000-0000-0000E3790000}"/>
    <cellStyle name="Note 2 5 10 2 3" xfId="33649" xr:uid="{00000000-0005-0000-0000-0000E4790000}"/>
    <cellStyle name="Note 2 5 10 2 4" xfId="33650" xr:uid="{00000000-0005-0000-0000-0000E5790000}"/>
    <cellStyle name="Note 2 5 10 2 5" xfId="33651" xr:uid="{00000000-0005-0000-0000-0000E6790000}"/>
    <cellStyle name="Note 2 5 10 2 6" xfId="33652" xr:uid="{00000000-0005-0000-0000-0000E7790000}"/>
    <cellStyle name="Note 2 5 10 3" xfId="33653" xr:uid="{00000000-0005-0000-0000-0000E8790000}"/>
    <cellStyle name="Note 2 5 10 4" xfId="33654" xr:uid="{00000000-0005-0000-0000-0000E9790000}"/>
    <cellStyle name="Note 2 5 10 5" xfId="33655" xr:uid="{00000000-0005-0000-0000-0000EA790000}"/>
    <cellStyle name="Note 2 5 10 6" xfId="33656" xr:uid="{00000000-0005-0000-0000-0000EB790000}"/>
    <cellStyle name="Note 2 5 10 7" xfId="33657" xr:uid="{00000000-0005-0000-0000-0000EC790000}"/>
    <cellStyle name="Note 2 5 11" xfId="2249" xr:uid="{00000000-0005-0000-0000-0000ED790000}"/>
    <cellStyle name="Note 2 5 11 2" xfId="10804" xr:uid="{00000000-0005-0000-0000-0000EE790000}"/>
    <cellStyle name="Note 2 5 11 2 2" xfId="33658" xr:uid="{00000000-0005-0000-0000-0000EF790000}"/>
    <cellStyle name="Note 2 5 11 2 3" xfId="33659" xr:uid="{00000000-0005-0000-0000-0000F0790000}"/>
    <cellStyle name="Note 2 5 11 2 4" xfId="33660" xr:uid="{00000000-0005-0000-0000-0000F1790000}"/>
    <cellStyle name="Note 2 5 11 2 5" xfId="33661" xr:uid="{00000000-0005-0000-0000-0000F2790000}"/>
    <cellStyle name="Note 2 5 11 2 6" xfId="33662" xr:uid="{00000000-0005-0000-0000-0000F3790000}"/>
    <cellStyle name="Note 2 5 11 3" xfId="33663" xr:uid="{00000000-0005-0000-0000-0000F4790000}"/>
    <cellStyle name="Note 2 5 11 4" xfId="33664" xr:uid="{00000000-0005-0000-0000-0000F5790000}"/>
    <cellStyle name="Note 2 5 11 5" xfId="33665" xr:uid="{00000000-0005-0000-0000-0000F6790000}"/>
    <cellStyle name="Note 2 5 11 6" xfId="33666" xr:uid="{00000000-0005-0000-0000-0000F7790000}"/>
    <cellStyle name="Note 2 5 11 7" xfId="33667" xr:uid="{00000000-0005-0000-0000-0000F8790000}"/>
    <cellStyle name="Note 2 5 12" xfId="2250" xr:uid="{00000000-0005-0000-0000-0000F9790000}"/>
    <cellStyle name="Note 2 5 12 2" xfId="10893" xr:uid="{00000000-0005-0000-0000-0000FA790000}"/>
    <cellStyle name="Note 2 5 12 2 2" xfId="33668" xr:uid="{00000000-0005-0000-0000-0000FB790000}"/>
    <cellStyle name="Note 2 5 12 2 3" xfId="33669" xr:uid="{00000000-0005-0000-0000-0000FC790000}"/>
    <cellStyle name="Note 2 5 12 2 4" xfId="33670" xr:uid="{00000000-0005-0000-0000-0000FD790000}"/>
    <cellStyle name="Note 2 5 12 2 5" xfId="33671" xr:uid="{00000000-0005-0000-0000-0000FE790000}"/>
    <cellStyle name="Note 2 5 12 2 6" xfId="33672" xr:uid="{00000000-0005-0000-0000-0000FF790000}"/>
    <cellStyle name="Note 2 5 12 3" xfId="33673" xr:uid="{00000000-0005-0000-0000-0000007A0000}"/>
    <cellStyle name="Note 2 5 12 4" xfId="33674" xr:uid="{00000000-0005-0000-0000-0000017A0000}"/>
    <cellStyle name="Note 2 5 12 5" xfId="33675" xr:uid="{00000000-0005-0000-0000-0000027A0000}"/>
    <cellStyle name="Note 2 5 12 6" xfId="33676" xr:uid="{00000000-0005-0000-0000-0000037A0000}"/>
    <cellStyle name="Note 2 5 12 7" xfId="33677" xr:uid="{00000000-0005-0000-0000-0000047A0000}"/>
    <cellStyle name="Note 2 5 13" xfId="2251" xr:uid="{00000000-0005-0000-0000-0000057A0000}"/>
    <cellStyle name="Note 2 5 13 2" xfId="10983" xr:uid="{00000000-0005-0000-0000-0000067A0000}"/>
    <cellStyle name="Note 2 5 13 2 2" xfId="33678" xr:uid="{00000000-0005-0000-0000-0000077A0000}"/>
    <cellStyle name="Note 2 5 13 2 3" xfId="33679" xr:uid="{00000000-0005-0000-0000-0000087A0000}"/>
    <cellStyle name="Note 2 5 13 2 4" xfId="33680" xr:uid="{00000000-0005-0000-0000-0000097A0000}"/>
    <cellStyle name="Note 2 5 13 2 5" xfId="33681" xr:uid="{00000000-0005-0000-0000-00000A7A0000}"/>
    <cellStyle name="Note 2 5 13 2 6" xfId="33682" xr:uid="{00000000-0005-0000-0000-00000B7A0000}"/>
    <cellStyle name="Note 2 5 13 3" xfId="33683" xr:uid="{00000000-0005-0000-0000-00000C7A0000}"/>
    <cellStyle name="Note 2 5 13 4" xfId="33684" xr:uid="{00000000-0005-0000-0000-00000D7A0000}"/>
    <cellStyle name="Note 2 5 13 5" xfId="33685" xr:uid="{00000000-0005-0000-0000-00000E7A0000}"/>
    <cellStyle name="Note 2 5 13 6" xfId="33686" xr:uid="{00000000-0005-0000-0000-00000F7A0000}"/>
    <cellStyle name="Note 2 5 13 7" xfId="33687" xr:uid="{00000000-0005-0000-0000-0000107A0000}"/>
    <cellStyle name="Note 2 5 14" xfId="2252" xr:uid="{00000000-0005-0000-0000-0000117A0000}"/>
    <cellStyle name="Note 2 5 14 2" xfId="11073" xr:uid="{00000000-0005-0000-0000-0000127A0000}"/>
    <cellStyle name="Note 2 5 14 2 2" xfId="33688" xr:uid="{00000000-0005-0000-0000-0000137A0000}"/>
    <cellStyle name="Note 2 5 14 2 3" xfId="33689" xr:uid="{00000000-0005-0000-0000-0000147A0000}"/>
    <cellStyle name="Note 2 5 14 2 4" xfId="33690" xr:uid="{00000000-0005-0000-0000-0000157A0000}"/>
    <cellStyle name="Note 2 5 14 2 5" xfId="33691" xr:uid="{00000000-0005-0000-0000-0000167A0000}"/>
    <cellStyle name="Note 2 5 14 2 6" xfId="33692" xr:uid="{00000000-0005-0000-0000-0000177A0000}"/>
    <cellStyle name="Note 2 5 14 3" xfId="33693" xr:uid="{00000000-0005-0000-0000-0000187A0000}"/>
    <cellStyle name="Note 2 5 14 4" xfId="33694" xr:uid="{00000000-0005-0000-0000-0000197A0000}"/>
    <cellStyle name="Note 2 5 14 5" xfId="33695" xr:uid="{00000000-0005-0000-0000-00001A7A0000}"/>
    <cellStyle name="Note 2 5 14 6" xfId="33696" xr:uid="{00000000-0005-0000-0000-00001B7A0000}"/>
    <cellStyle name="Note 2 5 14 7" xfId="33697" xr:uid="{00000000-0005-0000-0000-00001C7A0000}"/>
    <cellStyle name="Note 2 5 15" xfId="2253" xr:uid="{00000000-0005-0000-0000-00001D7A0000}"/>
    <cellStyle name="Note 2 5 15 2" xfId="11156" xr:uid="{00000000-0005-0000-0000-00001E7A0000}"/>
    <cellStyle name="Note 2 5 15 2 2" xfId="33698" xr:uid="{00000000-0005-0000-0000-00001F7A0000}"/>
    <cellStyle name="Note 2 5 15 2 3" xfId="33699" xr:uid="{00000000-0005-0000-0000-0000207A0000}"/>
    <cellStyle name="Note 2 5 15 2 4" xfId="33700" xr:uid="{00000000-0005-0000-0000-0000217A0000}"/>
    <cellStyle name="Note 2 5 15 2 5" xfId="33701" xr:uid="{00000000-0005-0000-0000-0000227A0000}"/>
    <cellStyle name="Note 2 5 15 2 6" xfId="33702" xr:uid="{00000000-0005-0000-0000-0000237A0000}"/>
    <cellStyle name="Note 2 5 15 3" xfId="33703" xr:uid="{00000000-0005-0000-0000-0000247A0000}"/>
    <cellStyle name="Note 2 5 15 4" xfId="33704" xr:uid="{00000000-0005-0000-0000-0000257A0000}"/>
    <cellStyle name="Note 2 5 15 5" xfId="33705" xr:uid="{00000000-0005-0000-0000-0000267A0000}"/>
    <cellStyle name="Note 2 5 15 6" xfId="33706" xr:uid="{00000000-0005-0000-0000-0000277A0000}"/>
    <cellStyle name="Note 2 5 15 7" xfId="33707" xr:uid="{00000000-0005-0000-0000-0000287A0000}"/>
    <cellStyle name="Note 2 5 16" xfId="2254" xr:uid="{00000000-0005-0000-0000-0000297A0000}"/>
    <cellStyle name="Note 2 5 16 2" xfId="11246" xr:uid="{00000000-0005-0000-0000-00002A7A0000}"/>
    <cellStyle name="Note 2 5 16 2 2" xfId="33708" xr:uid="{00000000-0005-0000-0000-00002B7A0000}"/>
    <cellStyle name="Note 2 5 16 2 3" xfId="33709" xr:uid="{00000000-0005-0000-0000-00002C7A0000}"/>
    <cellStyle name="Note 2 5 16 2 4" xfId="33710" xr:uid="{00000000-0005-0000-0000-00002D7A0000}"/>
    <cellStyle name="Note 2 5 16 2 5" xfId="33711" xr:uid="{00000000-0005-0000-0000-00002E7A0000}"/>
    <cellStyle name="Note 2 5 16 2 6" xfId="33712" xr:uid="{00000000-0005-0000-0000-00002F7A0000}"/>
    <cellStyle name="Note 2 5 16 3" xfId="33713" xr:uid="{00000000-0005-0000-0000-0000307A0000}"/>
    <cellStyle name="Note 2 5 16 4" xfId="33714" xr:uid="{00000000-0005-0000-0000-0000317A0000}"/>
    <cellStyle name="Note 2 5 16 5" xfId="33715" xr:uid="{00000000-0005-0000-0000-0000327A0000}"/>
    <cellStyle name="Note 2 5 16 6" xfId="33716" xr:uid="{00000000-0005-0000-0000-0000337A0000}"/>
    <cellStyle name="Note 2 5 16 7" xfId="33717" xr:uid="{00000000-0005-0000-0000-0000347A0000}"/>
    <cellStyle name="Note 2 5 17" xfId="2255" xr:uid="{00000000-0005-0000-0000-0000357A0000}"/>
    <cellStyle name="Note 2 5 17 2" xfId="11332" xr:uid="{00000000-0005-0000-0000-0000367A0000}"/>
    <cellStyle name="Note 2 5 17 2 2" xfId="33718" xr:uid="{00000000-0005-0000-0000-0000377A0000}"/>
    <cellStyle name="Note 2 5 17 2 3" xfId="33719" xr:uid="{00000000-0005-0000-0000-0000387A0000}"/>
    <cellStyle name="Note 2 5 17 2 4" xfId="33720" xr:uid="{00000000-0005-0000-0000-0000397A0000}"/>
    <cellStyle name="Note 2 5 17 2 5" xfId="33721" xr:uid="{00000000-0005-0000-0000-00003A7A0000}"/>
    <cellStyle name="Note 2 5 17 2 6" xfId="33722" xr:uid="{00000000-0005-0000-0000-00003B7A0000}"/>
    <cellStyle name="Note 2 5 17 3" xfId="33723" xr:uid="{00000000-0005-0000-0000-00003C7A0000}"/>
    <cellStyle name="Note 2 5 17 4" xfId="33724" xr:uid="{00000000-0005-0000-0000-00003D7A0000}"/>
    <cellStyle name="Note 2 5 17 5" xfId="33725" xr:uid="{00000000-0005-0000-0000-00003E7A0000}"/>
    <cellStyle name="Note 2 5 17 6" xfId="33726" xr:uid="{00000000-0005-0000-0000-00003F7A0000}"/>
    <cellStyle name="Note 2 5 17 7" xfId="33727" xr:uid="{00000000-0005-0000-0000-0000407A0000}"/>
    <cellStyle name="Note 2 5 18" xfId="2256" xr:uid="{00000000-0005-0000-0000-0000417A0000}"/>
    <cellStyle name="Note 2 5 18 2" xfId="11419" xr:uid="{00000000-0005-0000-0000-0000427A0000}"/>
    <cellStyle name="Note 2 5 18 2 2" xfId="33728" xr:uid="{00000000-0005-0000-0000-0000437A0000}"/>
    <cellStyle name="Note 2 5 18 2 3" xfId="33729" xr:uid="{00000000-0005-0000-0000-0000447A0000}"/>
    <cellStyle name="Note 2 5 18 2 4" xfId="33730" xr:uid="{00000000-0005-0000-0000-0000457A0000}"/>
    <cellStyle name="Note 2 5 18 2 5" xfId="33731" xr:uid="{00000000-0005-0000-0000-0000467A0000}"/>
    <cellStyle name="Note 2 5 18 2 6" xfId="33732" xr:uid="{00000000-0005-0000-0000-0000477A0000}"/>
    <cellStyle name="Note 2 5 18 3" xfId="33733" xr:uid="{00000000-0005-0000-0000-0000487A0000}"/>
    <cellStyle name="Note 2 5 18 4" xfId="33734" xr:uid="{00000000-0005-0000-0000-0000497A0000}"/>
    <cellStyle name="Note 2 5 18 5" xfId="33735" xr:uid="{00000000-0005-0000-0000-00004A7A0000}"/>
    <cellStyle name="Note 2 5 18 6" xfId="33736" xr:uid="{00000000-0005-0000-0000-00004B7A0000}"/>
    <cellStyle name="Note 2 5 18 7" xfId="33737" xr:uid="{00000000-0005-0000-0000-00004C7A0000}"/>
    <cellStyle name="Note 2 5 19" xfId="2257" xr:uid="{00000000-0005-0000-0000-00004D7A0000}"/>
    <cellStyle name="Note 2 5 19 2" xfId="11506" xr:uid="{00000000-0005-0000-0000-00004E7A0000}"/>
    <cellStyle name="Note 2 5 19 2 2" xfId="33738" xr:uid="{00000000-0005-0000-0000-00004F7A0000}"/>
    <cellStyle name="Note 2 5 19 2 3" xfId="33739" xr:uid="{00000000-0005-0000-0000-0000507A0000}"/>
    <cellStyle name="Note 2 5 19 2 4" xfId="33740" xr:uid="{00000000-0005-0000-0000-0000517A0000}"/>
    <cellStyle name="Note 2 5 19 2 5" xfId="33741" xr:uid="{00000000-0005-0000-0000-0000527A0000}"/>
    <cellStyle name="Note 2 5 19 2 6" xfId="33742" xr:uid="{00000000-0005-0000-0000-0000537A0000}"/>
    <cellStyle name="Note 2 5 19 3" xfId="33743" xr:uid="{00000000-0005-0000-0000-0000547A0000}"/>
    <cellStyle name="Note 2 5 19 4" xfId="33744" xr:uid="{00000000-0005-0000-0000-0000557A0000}"/>
    <cellStyle name="Note 2 5 19 5" xfId="33745" xr:uid="{00000000-0005-0000-0000-0000567A0000}"/>
    <cellStyle name="Note 2 5 19 6" xfId="33746" xr:uid="{00000000-0005-0000-0000-0000577A0000}"/>
    <cellStyle name="Note 2 5 19 7" xfId="33747" xr:uid="{00000000-0005-0000-0000-0000587A0000}"/>
    <cellStyle name="Note 2 5 2" xfId="2258" xr:uid="{00000000-0005-0000-0000-0000597A0000}"/>
    <cellStyle name="Note 2 5 2 2" xfId="10013" xr:uid="{00000000-0005-0000-0000-00005A7A0000}"/>
    <cellStyle name="Note 2 5 2 2 2" xfId="33748" xr:uid="{00000000-0005-0000-0000-00005B7A0000}"/>
    <cellStyle name="Note 2 5 2 2 3" xfId="33749" xr:uid="{00000000-0005-0000-0000-00005C7A0000}"/>
    <cellStyle name="Note 2 5 2 2 4" xfId="33750" xr:uid="{00000000-0005-0000-0000-00005D7A0000}"/>
    <cellStyle name="Note 2 5 2 2 5" xfId="33751" xr:uid="{00000000-0005-0000-0000-00005E7A0000}"/>
    <cellStyle name="Note 2 5 2 2 6" xfId="33752" xr:uid="{00000000-0005-0000-0000-00005F7A0000}"/>
    <cellStyle name="Note 2 5 2 3" xfId="33753" xr:uid="{00000000-0005-0000-0000-0000607A0000}"/>
    <cellStyle name="Note 2 5 2 4" xfId="33754" xr:uid="{00000000-0005-0000-0000-0000617A0000}"/>
    <cellStyle name="Note 2 5 2 5" xfId="33755" xr:uid="{00000000-0005-0000-0000-0000627A0000}"/>
    <cellStyle name="Note 2 5 2 6" xfId="33756" xr:uid="{00000000-0005-0000-0000-0000637A0000}"/>
    <cellStyle name="Note 2 5 2 7" xfId="33757" xr:uid="{00000000-0005-0000-0000-0000647A0000}"/>
    <cellStyle name="Note 2 5 20" xfId="2259" xr:uid="{00000000-0005-0000-0000-0000657A0000}"/>
    <cellStyle name="Note 2 5 20 2" xfId="11594" xr:uid="{00000000-0005-0000-0000-0000667A0000}"/>
    <cellStyle name="Note 2 5 20 2 2" xfId="33758" xr:uid="{00000000-0005-0000-0000-0000677A0000}"/>
    <cellStyle name="Note 2 5 20 2 3" xfId="33759" xr:uid="{00000000-0005-0000-0000-0000687A0000}"/>
    <cellStyle name="Note 2 5 20 2 4" xfId="33760" xr:uid="{00000000-0005-0000-0000-0000697A0000}"/>
    <cellStyle name="Note 2 5 20 2 5" xfId="33761" xr:uid="{00000000-0005-0000-0000-00006A7A0000}"/>
    <cellStyle name="Note 2 5 20 2 6" xfId="33762" xr:uid="{00000000-0005-0000-0000-00006B7A0000}"/>
    <cellStyle name="Note 2 5 20 3" xfId="33763" xr:uid="{00000000-0005-0000-0000-00006C7A0000}"/>
    <cellStyle name="Note 2 5 20 4" xfId="33764" xr:uid="{00000000-0005-0000-0000-00006D7A0000}"/>
    <cellStyle name="Note 2 5 20 5" xfId="33765" xr:uid="{00000000-0005-0000-0000-00006E7A0000}"/>
    <cellStyle name="Note 2 5 20 6" xfId="33766" xr:uid="{00000000-0005-0000-0000-00006F7A0000}"/>
    <cellStyle name="Note 2 5 20 7" xfId="33767" xr:uid="{00000000-0005-0000-0000-0000707A0000}"/>
    <cellStyle name="Note 2 5 21" xfId="2260" xr:uid="{00000000-0005-0000-0000-0000717A0000}"/>
    <cellStyle name="Note 2 5 21 2" xfId="11678" xr:uid="{00000000-0005-0000-0000-0000727A0000}"/>
    <cellStyle name="Note 2 5 21 2 2" xfId="33768" xr:uid="{00000000-0005-0000-0000-0000737A0000}"/>
    <cellStyle name="Note 2 5 21 2 3" xfId="33769" xr:uid="{00000000-0005-0000-0000-0000747A0000}"/>
    <cellStyle name="Note 2 5 21 2 4" xfId="33770" xr:uid="{00000000-0005-0000-0000-0000757A0000}"/>
    <cellStyle name="Note 2 5 21 2 5" xfId="33771" xr:uid="{00000000-0005-0000-0000-0000767A0000}"/>
    <cellStyle name="Note 2 5 21 2 6" xfId="33772" xr:uid="{00000000-0005-0000-0000-0000777A0000}"/>
    <cellStyle name="Note 2 5 21 3" xfId="33773" xr:uid="{00000000-0005-0000-0000-0000787A0000}"/>
    <cellStyle name="Note 2 5 21 4" xfId="33774" xr:uid="{00000000-0005-0000-0000-0000797A0000}"/>
    <cellStyle name="Note 2 5 21 5" xfId="33775" xr:uid="{00000000-0005-0000-0000-00007A7A0000}"/>
    <cellStyle name="Note 2 5 21 6" xfId="33776" xr:uid="{00000000-0005-0000-0000-00007B7A0000}"/>
    <cellStyle name="Note 2 5 21 7" xfId="33777" xr:uid="{00000000-0005-0000-0000-00007C7A0000}"/>
    <cellStyle name="Note 2 5 22" xfId="2261" xr:uid="{00000000-0005-0000-0000-00007D7A0000}"/>
    <cellStyle name="Note 2 5 22 2" xfId="11761" xr:uid="{00000000-0005-0000-0000-00007E7A0000}"/>
    <cellStyle name="Note 2 5 22 2 2" xfId="33778" xr:uid="{00000000-0005-0000-0000-00007F7A0000}"/>
    <cellStyle name="Note 2 5 22 2 3" xfId="33779" xr:uid="{00000000-0005-0000-0000-0000807A0000}"/>
    <cellStyle name="Note 2 5 22 2 4" xfId="33780" xr:uid="{00000000-0005-0000-0000-0000817A0000}"/>
    <cellStyle name="Note 2 5 22 2 5" xfId="33781" xr:uid="{00000000-0005-0000-0000-0000827A0000}"/>
    <cellStyle name="Note 2 5 22 2 6" xfId="33782" xr:uid="{00000000-0005-0000-0000-0000837A0000}"/>
    <cellStyle name="Note 2 5 22 3" xfId="33783" xr:uid="{00000000-0005-0000-0000-0000847A0000}"/>
    <cellStyle name="Note 2 5 22 4" xfId="33784" xr:uid="{00000000-0005-0000-0000-0000857A0000}"/>
    <cellStyle name="Note 2 5 22 5" xfId="33785" xr:uid="{00000000-0005-0000-0000-0000867A0000}"/>
    <cellStyle name="Note 2 5 22 6" xfId="33786" xr:uid="{00000000-0005-0000-0000-0000877A0000}"/>
    <cellStyle name="Note 2 5 22 7" xfId="33787" xr:uid="{00000000-0005-0000-0000-0000887A0000}"/>
    <cellStyle name="Note 2 5 23" xfId="2262" xr:uid="{00000000-0005-0000-0000-0000897A0000}"/>
    <cellStyle name="Note 2 5 23 2" xfId="11844" xr:uid="{00000000-0005-0000-0000-00008A7A0000}"/>
    <cellStyle name="Note 2 5 23 2 2" xfId="33788" xr:uid="{00000000-0005-0000-0000-00008B7A0000}"/>
    <cellStyle name="Note 2 5 23 2 3" xfId="33789" xr:uid="{00000000-0005-0000-0000-00008C7A0000}"/>
    <cellStyle name="Note 2 5 23 2 4" xfId="33790" xr:uid="{00000000-0005-0000-0000-00008D7A0000}"/>
    <cellStyle name="Note 2 5 23 2 5" xfId="33791" xr:uid="{00000000-0005-0000-0000-00008E7A0000}"/>
    <cellStyle name="Note 2 5 23 2 6" xfId="33792" xr:uid="{00000000-0005-0000-0000-00008F7A0000}"/>
    <cellStyle name="Note 2 5 23 3" xfId="33793" xr:uid="{00000000-0005-0000-0000-0000907A0000}"/>
    <cellStyle name="Note 2 5 23 4" xfId="33794" xr:uid="{00000000-0005-0000-0000-0000917A0000}"/>
    <cellStyle name="Note 2 5 23 5" xfId="33795" xr:uid="{00000000-0005-0000-0000-0000927A0000}"/>
    <cellStyle name="Note 2 5 23 6" xfId="33796" xr:uid="{00000000-0005-0000-0000-0000937A0000}"/>
    <cellStyle name="Note 2 5 23 7" xfId="33797" xr:uid="{00000000-0005-0000-0000-0000947A0000}"/>
    <cellStyle name="Note 2 5 24" xfId="2263" xr:uid="{00000000-0005-0000-0000-0000957A0000}"/>
    <cellStyle name="Note 2 5 24 2" xfId="11928" xr:uid="{00000000-0005-0000-0000-0000967A0000}"/>
    <cellStyle name="Note 2 5 24 2 2" xfId="33798" xr:uid="{00000000-0005-0000-0000-0000977A0000}"/>
    <cellStyle name="Note 2 5 24 2 3" xfId="33799" xr:uid="{00000000-0005-0000-0000-0000987A0000}"/>
    <cellStyle name="Note 2 5 24 2 4" xfId="33800" xr:uid="{00000000-0005-0000-0000-0000997A0000}"/>
    <cellStyle name="Note 2 5 24 2 5" xfId="33801" xr:uid="{00000000-0005-0000-0000-00009A7A0000}"/>
    <cellStyle name="Note 2 5 24 2 6" xfId="33802" xr:uid="{00000000-0005-0000-0000-00009B7A0000}"/>
    <cellStyle name="Note 2 5 24 3" xfId="33803" xr:uid="{00000000-0005-0000-0000-00009C7A0000}"/>
    <cellStyle name="Note 2 5 24 4" xfId="33804" xr:uid="{00000000-0005-0000-0000-00009D7A0000}"/>
    <cellStyle name="Note 2 5 24 5" xfId="33805" xr:uid="{00000000-0005-0000-0000-00009E7A0000}"/>
    <cellStyle name="Note 2 5 24 6" xfId="33806" xr:uid="{00000000-0005-0000-0000-00009F7A0000}"/>
    <cellStyle name="Note 2 5 24 7" xfId="33807" xr:uid="{00000000-0005-0000-0000-0000A07A0000}"/>
    <cellStyle name="Note 2 5 25" xfId="2264" xr:uid="{00000000-0005-0000-0000-0000A17A0000}"/>
    <cellStyle name="Note 2 5 25 2" xfId="12011" xr:uid="{00000000-0005-0000-0000-0000A27A0000}"/>
    <cellStyle name="Note 2 5 25 2 2" xfId="33808" xr:uid="{00000000-0005-0000-0000-0000A37A0000}"/>
    <cellStyle name="Note 2 5 25 2 3" xfId="33809" xr:uid="{00000000-0005-0000-0000-0000A47A0000}"/>
    <cellStyle name="Note 2 5 25 2 4" xfId="33810" xr:uid="{00000000-0005-0000-0000-0000A57A0000}"/>
    <cellStyle name="Note 2 5 25 2 5" xfId="33811" xr:uid="{00000000-0005-0000-0000-0000A67A0000}"/>
    <cellStyle name="Note 2 5 25 2 6" xfId="33812" xr:uid="{00000000-0005-0000-0000-0000A77A0000}"/>
    <cellStyle name="Note 2 5 25 3" xfId="33813" xr:uid="{00000000-0005-0000-0000-0000A87A0000}"/>
    <cellStyle name="Note 2 5 25 4" xfId="33814" xr:uid="{00000000-0005-0000-0000-0000A97A0000}"/>
    <cellStyle name="Note 2 5 25 5" xfId="33815" xr:uid="{00000000-0005-0000-0000-0000AA7A0000}"/>
    <cellStyle name="Note 2 5 25 6" xfId="33816" xr:uid="{00000000-0005-0000-0000-0000AB7A0000}"/>
    <cellStyle name="Note 2 5 25 7" xfId="33817" xr:uid="{00000000-0005-0000-0000-0000AC7A0000}"/>
    <cellStyle name="Note 2 5 26" xfId="2265" xr:uid="{00000000-0005-0000-0000-0000AD7A0000}"/>
    <cellStyle name="Note 2 5 26 2" xfId="12094" xr:uid="{00000000-0005-0000-0000-0000AE7A0000}"/>
    <cellStyle name="Note 2 5 26 2 2" xfId="33818" xr:uid="{00000000-0005-0000-0000-0000AF7A0000}"/>
    <cellStyle name="Note 2 5 26 2 3" xfId="33819" xr:uid="{00000000-0005-0000-0000-0000B07A0000}"/>
    <cellStyle name="Note 2 5 26 2 4" xfId="33820" xr:uid="{00000000-0005-0000-0000-0000B17A0000}"/>
    <cellStyle name="Note 2 5 26 2 5" xfId="33821" xr:uid="{00000000-0005-0000-0000-0000B27A0000}"/>
    <cellStyle name="Note 2 5 26 2 6" xfId="33822" xr:uid="{00000000-0005-0000-0000-0000B37A0000}"/>
    <cellStyle name="Note 2 5 26 3" xfId="33823" xr:uid="{00000000-0005-0000-0000-0000B47A0000}"/>
    <cellStyle name="Note 2 5 26 4" xfId="33824" xr:uid="{00000000-0005-0000-0000-0000B57A0000}"/>
    <cellStyle name="Note 2 5 26 5" xfId="33825" xr:uid="{00000000-0005-0000-0000-0000B67A0000}"/>
    <cellStyle name="Note 2 5 26 6" xfId="33826" xr:uid="{00000000-0005-0000-0000-0000B77A0000}"/>
    <cellStyle name="Note 2 5 26 7" xfId="33827" xr:uid="{00000000-0005-0000-0000-0000B87A0000}"/>
    <cellStyle name="Note 2 5 27" xfId="2266" xr:uid="{00000000-0005-0000-0000-0000B97A0000}"/>
    <cellStyle name="Note 2 5 27 2" xfId="12176" xr:uid="{00000000-0005-0000-0000-0000BA7A0000}"/>
    <cellStyle name="Note 2 5 27 2 2" xfId="33828" xr:uid="{00000000-0005-0000-0000-0000BB7A0000}"/>
    <cellStyle name="Note 2 5 27 2 3" xfId="33829" xr:uid="{00000000-0005-0000-0000-0000BC7A0000}"/>
    <cellStyle name="Note 2 5 27 2 4" xfId="33830" xr:uid="{00000000-0005-0000-0000-0000BD7A0000}"/>
    <cellStyle name="Note 2 5 27 2 5" xfId="33831" xr:uid="{00000000-0005-0000-0000-0000BE7A0000}"/>
    <cellStyle name="Note 2 5 27 2 6" xfId="33832" xr:uid="{00000000-0005-0000-0000-0000BF7A0000}"/>
    <cellStyle name="Note 2 5 27 3" xfId="33833" xr:uid="{00000000-0005-0000-0000-0000C07A0000}"/>
    <cellStyle name="Note 2 5 27 4" xfId="33834" xr:uid="{00000000-0005-0000-0000-0000C17A0000}"/>
    <cellStyle name="Note 2 5 27 5" xfId="33835" xr:uid="{00000000-0005-0000-0000-0000C27A0000}"/>
    <cellStyle name="Note 2 5 27 6" xfId="33836" xr:uid="{00000000-0005-0000-0000-0000C37A0000}"/>
    <cellStyle name="Note 2 5 27 7" xfId="33837" xr:uid="{00000000-0005-0000-0000-0000C47A0000}"/>
    <cellStyle name="Note 2 5 28" xfId="2267" xr:uid="{00000000-0005-0000-0000-0000C57A0000}"/>
    <cellStyle name="Note 2 5 28 2" xfId="12256" xr:uid="{00000000-0005-0000-0000-0000C67A0000}"/>
    <cellStyle name="Note 2 5 28 2 2" xfId="33838" xr:uid="{00000000-0005-0000-0000-0000C77A0000}"/>
    <cellStyle name="Note 2 5 28 2 3" xfId="33839" xr:uid="{00000000-0005-0000-0000-0000C87A0000}"/>
    <cellStyle name="Note 2 5 28 2 4" xfId="33840" xr:uid="{00000000-0005-0000-0000-0000C97A0000}"/>
    <cellStyle name="Note 2 5 28 2 5" xfId="33841" xr:uid="{00000000-0005-0000-0000-0000CA7A0000}"/>
    <cellStyle name="Note 2 5 28 2 6" xfId="33842" xr:uid="{00000000-0005-0000-0000-0000CB7A0000}"/>
    <cellStyle name="Note 2 5 28 3" xfId="33843" xr:uid="{00000000-0005-0000-0000-0000CC7A0000}"/>
    <cellStyle name="Note 2 5 28 4" xfId="33844" xr:uid="{00000000-0005-0000-0000-0000CD7A0000}"/>
    <cellStyle name="Note 2 5 28 5" xfId="33845" xr:uid="{00000000-0005-0000-0000-0000CE7A0000}"/>
    <cellStyle name="Note 2 5 28 6" xfId="33846" xr:uid="{00000000-0005-0000-0000-0000CF7A0000}"/>
    <cellStyle name="Note 2 5 28 7" xfId="33847" xr:uid="{00000000-0005-0000-0000-0000D07A0000}"/>
    <cellStyle name="Note 2 5 29" xfId="2268" xr:uid="{00000000-0005-0000-0000-0000D17A0000}"/>
    <cellStyle name="Note 2 5 29 2" xfId="12334" xr:uid="{00000000-0005-0000-0000-0000D27A0000}"/>
    <cellStyle name="Note 2 5 29 2 2" xfId="33848" xr:uid="{00000000-0005-0000-0000-0000D37A0000}"/>
    <cellStyle name="Note 2 5 29 2 3" xfId="33849" xr:uid="{00000000-0005-0000-0000-0000D47A0000}"/>
    <cellStyle name="Note 2 5 29 2 4" xfId="33850" xr:uid="{00000000-0005-0000-0000-0000D57A0000}"/>
    <cellStyle name="Note 2 5 29 2 5" xfId="33851" xr:uid="{00000000-0005-0000-0000-0000D67A0000}"/>
    <cellStyle name="Note 2 5 29 2 6" xfId="33852" xr:uid="{00000000-0005-0000-0000-0000D77A0000}"/>
    <cellStyle name="Note 2 5 29 3" xfId="33853" xr:uid="{00000000-0005-0000-0000-0000D87A0000}"/>
    <cellStyle name="Note 2 5 29 4" xfId="33854" xr:uid="{00000000-0005-0000-0000-0000D97A0000}"/>
    <cellStyle name="Note 2 5 29 5" xfId="33855" xr:uid="{00000000-0005-0000-0000-0000DA7A0000}"/>
    <cellStyle name="Note 2 5 29 6" xfId="33856" xr:uid="{00000000-0005-0000-0000-0000DB7A0000}"/>
    <cellStyle name="Note 2 5 29 7" xfId="33857" xr:uid="{00000000-0005-0000-0000-0000DC7A0000}"/>
    <cellStyle name="Note 2 5 3" xfId="2269" xr:uid="{00000000-0005-0000-0000-0000DD7A0000}"/>
    <cellStyle name="Note 2 5 3 2" xfId="10104" xr:uid="{00000000-0005-0000-0000-0000DE7A0000}"/>
    <cellStyle name="Note 2 5 3 2 2" xfId="33858" xr:uid="{00000000-0005-0000-0000-0000DF7A0000}"/>
    <cellStyle name="Note 2 5 3 2 3" xfId="33859" xr:uid="{00000000-0005-0000-0000-0000E07A0000}"/>
    <cellStyle name="Note 2 5 3 2 4" xfId="33860" xr:uid="{00000000-0005-0000-0000-0000E17A0000}"/>
    <cellStyle name="Note 2 5 3 2 5" xfId="33861" xr:uid="{00000000-0005-0000-0000-0000E27A0000}"/>
    <cellStyle name="Note 2 5 3 2 6" xfId="33862" xr:uid="{00000000-0005-0000-0000-0000E37A0000}"/>
    <cellStyle name="Note 2 5 3 3" xfId="33863" xr:uid="{00000000-0005-0000-0000-0000E47A0000}"/>
    <cellStyle name="Note 2 5 3 4" xfId="33864" xr:uid="{00000000-0005-0000-0000-0000E57A0000}"/>
    <cellStyle name="Note 2 5 3 5" xfId="33865" xr:uid="{00000000-0005-0000-0000-0000E67A0000}"/>
    <cellStyle name="Note 2 5 3 6" xfId="33866" xr:uid="{00000000-0005-0000-0000-0000E77A0000}"/>
    <cellStyle name="Note 2 5 3 7" xfId="33867" xr:uid="{00000000-0005-0000-0000-0000E87A0000}"/>
    <cellStyle name="Note 2 5 30" xfId="2270" xr:uid="{00000000-0005-0000-0000-0000E97A0000}"/>
    <cellStyle name="Note 2 5 30 2" xfId="12413" xr:uid="{00000000-0005-0000-0000-0000EA7A0000}"/>
    <cellStyle name="Note 2 5 30 2 2" xfId="33868" xr:uid="{00000000-0005-0000-0000-0000EB7A0000}"/>
    <cellStyle name="Note 2 5 30 2 3" xfId="33869" xr:uid="{00000000-0005-0000-0000-0000EC7A0000}"/>
    <cellStyle name="Note 2 5 30 2 4" xfId="33870" xr:uid="{00000000-0005-0000-0000-0000ED7A0000}"/>
    <cellStyle name="Note 2 5 30 2 5" xfId="33871" xr:uid="{00000000-0005-0000-0000-0000EE7A0000}"/>
    <cellStyle name="Note 2 5 30 2 6" xfId="33872" xr:uid="{00000000-0005-0000-0000-0000EF7A0000}"/>
    <cellStyle name="Note 2 5 30 3" xfId="33873" xr:uid="{00000000-0005-0000-0000-0000F07A0000}"/>
    <cellStyle name="Note 2 5 30 4" xfId="33874" xr:uid="{00000000-0005-0000-0000-0000F17A0000}"/>
    <cellStyle name="Note 2 5 30 5" xfId="33875" xr:uid="{00000000-0005-0000-0000-0000F27A0000}"/>
    <cellStyle name="Note 2 5 30 6" xfId="33876" xr:uid="{00000000-0005-0000-0000-0000F37A0000}"/>
    <cellStyle name="Note 2 5 30 7" xfId="33877" xr:uid="{00000000-0005-0000-0000-0000F47A0000}"/>
    <cellStyle name="Note 2 5 31" xfId="2271" xr:uid="{00000000-0005-0000-0000-0000F57A0000}"/>
    <cellStyle name="Note 2 5 31 2" xfId="12492" xr:uid="{00000000-0005-0000-0000-0000F67A0000}"/>
    <cellStyle name="Note 2 5 31 2 2" xfId="33878" xr:uid="{00000000-0005-0000-0000-0000F77A0000}"/>
    <cellStyle name="Note 2 5 31 2 3" xfId="33879" xr:uid="{00000000-0005-0000-0000-0000F87A0000}"/>
    <cellStyle name="Note 2 5 31 2 4" xfId="33880" xr:uid="{00000000-0005-0000-0000-0000F97A0000}"/>
    <cellStyle name="Note 2 5 31 2 5" xfId="33881" xr:uid="{00000000-0005-0000-0000-0000FA7A0000}"/>
    <cellStyle name="Note 2 5 31 2 6" xfId="33882" xr:uid="{00000000-0005-0000-0000-0000FB7A0000}"/>
    <cellStyle name="Note 2 5 31 3" xfId="33883" xr:uid="{00000000-0005-0000-0000-0000FC7A0000}"/>
    <cellStyle name="Note 2 5 31 4" xfId="33884" xr:uid="{00000000-0005-0000-0000-0000FD7A0000}"/>
    <cellStyle name="Note 2 5 31 5" xfId="33885" xr:uid="{00000000-0005-0000-0000-0000FE7A0000}"/>
    <cellStyle name="Note 2 5 31 6" xfId="33886" xr:uid="{00000000-0005-0000-0000-0000FF7A0000}"/>
    <cellStyle name="Note 2 5 31 7" xfId="33887" xr:uid="{00000000-0005-0000-0000-0000007B0000}"/>
    <cellStyle name="Note 2 5 32" xfId="2272" xr:uid="{00000000-0005-0000-0000-0000017B0000}"/>
    <cellStyle name="Note 2 5 32 2" xfId="12571" xr:uid="{00000000-0005-0000-0000-0000027B0000}"/>
    <cellStyle name="Note 2 5 32 2 2" xfId="33888" xr:uid="{00000000-0005-0000-0000-0000037B0000}"/>
    <cellStyle name="Note 2 5 32 2 3" xfId="33889" xr:uid="{00000000-0005-0000-0000-0000047B0000}"/>
    <cellStyle name="Note 2 5 32 2 4" xfId="33890" xr:uid="{00000000-0005-0000-0000-0000057B0000}"/>
    <cellStyle name="Note 2 5 32 2 5" xfId="33891" xr:uid="{00000000-0005-0000-0000-0000067B0000}"/>
    <cellStyle name="Note 2 5 32 2 6" xfId="33892" xr:uid="{00000000-0005-0000-0000-0000077B0000}"/>
    <cellStyle name="Note 2 5 32 3" xfId="33893" xr:uid="{00000000-0005-0000-0000-0000087B0000}"/>
    <cellStyle name="Note 2 5 32 4" xfId="33894" xr:uid="{00000000-0005-0000-0000-0000097B0000}"/>
    <cellStyle name="Note 2 5 32 5" xfId="33895" xr:uid="{00000000-0005-0000-0000-00000A7B0000}"/>
    <cellStyle name="Note 2 5 32 6" xfId="33896" xr:uid="{00000000-0005-0000-0000-00000B7B0000}"/>
    <cellStyle name="Note 2 5 32 7" xfId="33897" xr:uid="{00000000-0005-0000-0000-00000C7B0000}"/>
    <cellStyle name="Note 2 5 33" xfId="2273" xr:uid="{00000000-0005-0000-0000-00000D7B0000}"/>
    <cellStyle name="Note 2 5 33 2" xfId="12650" xr:uid="{00000000-0005-0000-0000-00000E7B0000}"/>
    <cellStyle name="Note 2 5 33 2 2" xfId="33898" xr:uid="{00000000-0005-0000-0000-00000F7B0000}"/>
    <cellStyle name="Note 2 5 33 2 3" xfId="33899" xr:uid="{00000000-0005-0000-0000-0000107B0000}"/>
    <cellStyle name="Note 2 5 33 2 4" xfId="33900" xr:uid="{00000000-0005-0000-0000-0000117B0000}"/>
    <cellStyle name="Note 2 5 33 2 5" xfId="33901" xr:uid="{00000000-0005-0000-0000-0000127B0000}"/>
    <cellStyle name="Note 2 5 33 2 6" xfId="33902" xr:uid="{00000000-0005-0000-0000-0000137B0000}"/>
    <cellStyle name="Note 2 5 33 3" xfId="33903" xr:uid="{00000000-0005-0000-0000-0000147B0000}"/>
    <cellStyle name="Note 2 5 33 4" xfId="33904" xr:uid="{00000000-0005-0000-0000-0000157B0000}"/>
    <cellStyle name="Note 2 5 33 5" xfId="33905" xr:uid="{00000000-0005-0000-0000-0000167B0000}"/>
    <cellStyle name="Note 2 5 33 6" xfId="33906" xr:uid="{00000000-0005-0000-0000-0000177B0000}"/>
    <cellStyle name="Note 2 5 33 7" xfId="33907" xr:uid="{00000000-0005-0000-0000-0000187B0000}"/>
    <cellStyle name="Note 2 5 34" xfId="2274" xr:uid="{00000000-0005-0000-0000-0000197B0000}"/>
    <cellStyle name="Note 2 5 34 2" xfId="12734" xr:uid="{00000000-0005-0000-0000-00001A7B0000}"/>
    <cellStyle name="Note 2 5 34 2 2" xfId="33908" xr:uid="{00000000-0005-0000-0000-00001B7B0000}"/>
    <cellStyle name="Note 2 5 34 2 3" xfId="33909" xr:uid="{00000000-0005-0000-0000-00001C7B0000}"/>
    <cellStyle name="Note 2 5 34 2 4" xfId="33910" xr:uid="{00000000-0005-0000-0000-00001D7B0000}"/>
    <cellStyle name="Note 2 5 34 2 5" xfId="33911" xr:uid="{00000000-0005-0000-0000-00001E7B0000}"/>
    <cellStyle name="Note 2 5 34 2 6" xfId="33912" xr:uid="{00000000-0005-0000-0000-00001F7B0000}"/>
    <cellStyle name="Note 2 5 34 3" xfId="33913" xr:uid="{00000000-0005-0000-0000-0000207B0000}"/>
    <cellStyle name="Note 2 5 34 4" xfId="33914" xr:uid="{00000000-0005-0000-0000-0000217B0000}"/>
    <cellStyle name="Note 2 5 34 5" xfId="33915" xr:uid="{00000000-0005-0000-0000-0000227B0000}"/>
    <cellStyle name="Note 2 5 34 6" xfId="33916" xr:uid="{00000000-0005-0000-0000-0000237B0000}"/>
    <cellStyle name="Note 2 5 34 7" xfId="33917" xr:uid="{00000000-0005-0000-0000-0000247B0000}"/>
    <cellStyle name="Note 2 5 35" xfId="8867" xr:uid="{00000000-0005-0000-0000-0000257B0000}"/>
    <cellStyle name="Note 2 5 36" xfId="9800" xr:uid="{00000000-0005-0000-0000-0000267B0000}"/>
    <cellStyle name="Note 2 5 36 2" xfId="33918" xr:uid="{00000000-0005-0000-0000-0000277B0000}"/>
    <cellStyle name="Note 2 5 36 3" xfId="33919" xr:uid="{00000000-0005-0000-0000-0000287B0000}"/>
    <cellStyle name="Note 2 5 36 4" xfId="33920" xr:uid="{00000000-0005-0000-0000-0000297B0000}"/>
    <cellStyle name="Note 2 5 36 5" xfId="33921" xr:uid="{00000000-0005-0000-0000-00002A7B0000}"/>
    <cellStyle name="Note 2 5 36 6" xfId="33922" xr:uid="{00000000-0005-0000-0000-00002B7B0000}"/>
    <cellStyle name="Note 2 5 37" xfId="33923" xr:uid="{00000000-0005-0000-0000-00002C7B0000}"/>
    <cellStyle name="Note 2 5 38" xfId="33924" xr:uid="{00000000-0005-0000-0000-00002D7B0000}"/>
    <cellStyle name="Note 2 5 39" xfId="33925" xr:uid="{00000000-0005-0000-0000-00002E7B0000}"/>
    <cellStyle name="Note 2 5 4" xfId="2275" xr:uid="{00000000-0005-0000-0000-00002F7B0000}"/>
    <cellStyle name="Note 2 5 4 2" xfId="10194" xr:uid="{00000000-0005-0000-0000-0000307B0000}"/>
    <cellStyle name="Note 2 5 4 2 2" xfId="33926" xr:uid="{00000000-0005-0000-0000-0000317B0000}"/>
    <cellStyle name="Note 2 5 4 2 3" xfId="33927" xr:uid="{00000000-0005-0000-0000-0000327B0000}"/>
    <cellStyle name="Note 2 5 4 2 4" xfId="33928" xr:uid="{00000000-0005-0000-0000-0000337B0000}"/>
    <cellStyle name="Note 2 5 4 2 5" xfId="33929" xr:uid="{00000000-0005-0000-0000-0000347B0000}"/>
    <cellStyle name="Note 2 5 4 2 6" xfId="33930" xr:uid="{00000000-0005-0000-0000-0000357B0000}"/>
    <cellStyle name="Note 2 5 4 3" xfId="33931" xr:uid="{00000000-0005-0000-0000-0000367B0000}"/>
    <cellStyle name="Note 2 5 4 4" xfId="33932" xr:uid="{00000000-0005-0000-0000-0000377B0000}"/>
    <cellStyle name="Note 2 5 4 5" xfId="33933" xr:uid="{00000000-0005-0000-0000-0000387B0000}"/>
    <cellStyle name="Note 2 5 4 6" xfId="33934" xr:uid="{00000000-0005-0000-0000-0000397B0000}"/>
    <cellStyle name="Note 2 5 4 7" xfId="33935" xr:uid="{00000000-0005-0000-0000-00003A7B0000}"/>
    <cellStyle name="Note 2 5 40" xfId="33936" xr:uid="{00000000-0005-0000-0000-00003B7B0000}"/>
    <cellStyle name="Note 2 5 41" xfId="33937" xr:uid="{00000000-0005-0000-0000-00003C7B0000}"/>
    <cellStyle name="Note 2 5 5" xfId="2276" xr:uid="{00000000-0005-0000-0000-00003D7B0000}"/>
    <cellStyle name="Note 2 5 5 2" xfId="10280" xr:uid="{00000000-0005-0000-0000-00003E7B0000}"/>
    <cellStyle name="Note 2 5 5 2 2" xfId="33938" xr:uid="{00000000-0005-0000-0000-00003F7B0000}"/>
    <cellStyle name="Note 2 5 5 2 3" xfId="33939" xr:uid="{00000000-0005-0000-0000-0000407B0000}"/>
    <cellStyle name="Note 2 5 5 2 4" xfId="33940" xr:uid="{00000000-0005-0000-0000-0000417B0000}"/>
    <cellStyle name="Note 2 5 5 2 5" xfId="33941" xr:uid="{00000000-0005-0000-0000-0000427B0000}"/>
    <cellStyle name="Note 2 5 5 2 6" xfId="33942" xr:uid="{00000000-0005-0000-0000-0000437B0000}"/>
    <cellStyle name="Note 2 5 5 3" xfId="33943" xr:uid="{00000000-0005-0000-0000-0000447B0000}"/>
    <cellStyle name="Note 2 5 5 4" xfId="33944" xr:uid="{00000000-0005-0000-0000-0000457B0000}"/>
    <cellStyle name="Note 2 5 5 5" xfId="33945" xr:uid="{00000000-0005-0000-0000-0000467B0000}"/>
    <cellStyle name="Note 2 5 5 6" xfId="33946" xr:uid="{00000000-0005-0000-0000-0000477B0000}"/>
    <cellStyle name="Note 2 5 5 7" xfId="33947" xr:uid="{00000000-0005-0000-0000-0000487B0000}"/>
    <cellStyle name="Note 2 5 6" xfId="2277" xr:uid="{00000000-0005-0000-0000-0000497B0000}"/>
    <cellStyle name="Note 2 5 6 2" xfId="10368" xr:uid="{00000000-0005-0000-0000-00004A7B0000}"/>
    <cellStyle name="Note 2 5 6 2 2" xfId="33948" xr:uid="{00000000-0005-0000-0000-00004B7B0000}"/>
    <cellStyle name="Note 2 5 6 2 3" xfId="33949" xr:uid="{00000000-0005-0000-0000-00004C7B0000}"/>
    <cellStyle name="Note 2 5 6 2 4" xfId="33950" xr:uid="{00000000-0005-0000-0000-00004D7B0000}"/>
    <cellStyle name="Note 2 5 6 2 5" xfId="33951" xr:uid="{00000000-0005-0000-0000-00004E7B0000}"/>
    <cellStyle name="Note 2 5 6 2 6" xfId="33952" xr:uid="{00000000-0005-0000-0000-00004F7B0000}"/>
    <cellStyle name="Note 2 5 6 3" xfId="33953" xr:uid="{00000000-0005-0000-0000-0000507B0000}"/>
    <cellStyle name="Note 2 5 6 4" xfId="33954" xr:uid="{00000000-0005-0000-0000-0000517B0000}"/>
    <cellStyle name="Note 2 5 6 5" xfId="33955" xr:uid="{00000000-0005-0000-0000-0000527B0000}"/>
    <cellStyle name="Note 2 5 6 6" xfId="33956" xr:uid="{00000000-0005-0000-0000-0000537B0000}"/>
    <cellStyle name="Note 2 5 6 7" xfId="33957" xr:uid="{00000000-0005-0000-0000-0000547B0000}"/>
    <cellStyle name="Note 2 5 7" xfId="2278" xr:uid="{00000000-0005-0000-0000-0000557B0000}"/>
    <cellStyle name="Note 2 5 7 2" xfId="10455" xr:uid="{00000000-0005-0000-0000-0000567B0000}"/>
    <cellStyle name="Note 2 5 7 2 2" xfId="33958" xr:uid="{00000000-0005-0000-0000-0000577B0000}"/>
    <cellStyle name="Note 2 5 7 2 3" xfId="33959" xr:uid="{00000000-0005-0000-0000-0000587B0000}"/>
    <cellStyle name="Note 2 5 7 2 4" xfId="33960" xr:uid="{00000000-0005-0000-0000-0000597B0000}"/>
    <cellStyle name="Note 2 5 7 2 5" xfId="33961" xr:uid="{00000000-0005-0000-0000-00005A7B0000}"/>
    <cellStyle name="Note 2 5 7 2 6" xfId="33962" xr:uid="{00000000-0005-0000-0000-00005B7B0000}"/>
    <cellStyle name="Note 2 5 7 3" xfId="33963" xr:uid="{00000000-0005-0000-0000-00005C7B0000}"/>
    <cellStyle name="Note 2 5 7 4" xfId="33964" xr:uid="{00000000-0005-0000-0000-00005D7B0000}"/>
    <cellStyle name="Note 2 5 7 5" xfId="33965" xr:uid="{00000000-0005-0000-0000-00005E7B0000}"/>
    <cellStyle name="Note 2 5 7 6" xfId="33966" xr:uid="{00000000-0005-0000-0000-00005F7B0000}"/>
    <cellStyle name="Note 2 5 7 7" xfId="33967" xr:uid="{00000000-0005-0000-0000-0000607B0000}"/>
    <cellStyle name="Note 2 5 8" xfId="2279" xr:uid="{00000000-0005-0000-0000-0000617B0000}"/>
    <cellStyle name="Note 2 5 8 2" xfId="10543" xr:uid="{00000000-0005-0000-0000-0000627B0000}"/>
    <cellStyle name="Note 2 5 8 2 2" xfId="33968" xr:uid="{00000000-0005-0000-0000-0000637B0000}"/>
    <cellStyle name="Note 2 5 8 2 3" xfId="33969" xr:uid="{00000000-0005-0000-0000-0000647B0000}"/>
    <cellStyle name="Note 2 5 8 2 4" xfId="33970" xr:uid="{00000000-0005-0000-0000-0000657B0000}"/>
    <cellStyle name="Note 2 5 8 2 5" xfId="33971" xr:uid="{00000000-0005-0000-0000-0000667B0000}"/>
    <cellStyle name="Note 2 5 8 2 6" xfId="33972" xr:uid="{00000000-0005-0000-0000-0000677B0000}"/>
    <cellStyle name="Note 2 5 8 3" xfId="33973" xr:uid="{00000000-0005-0000-0000-0000687B0000}"/>
    <cellStyle name="Note 2 5 8 4" xfId="33974" xr:uid="{00000000-0005-0000-0000-0000697B0000}"/>
    <cellStyle name="Note 2 5 8 5" xfId="33975" xr:uid="{00000000-0005-0000-0000-00006A7B0000}"/>
    <cellStyle name="Note 2 5 8 6" xfId="33976" xr:uid="{00000000-0005-0000-0000-00006B7B0000}"/>
    <cellStyle name="Note 2 5 8 7" xfId="33977" xr:uid="{00000000-0005-0000-0000-00006C7B0000}"/>
    <cellStyle name="Note 2 5 9" xfId="2280" xr:uid="{00000000-0005-0000-0000-00006D7B0000}"/>
    <cellStyle name="Note 2 5 9 2" xfId="10625" xr:uid="{00000000-0005-0000-0000-00006E7B0000}"/>
    <cellStyle name="Note 2 5 9 2 2" xfId="33978" xr:uid="{00000000-0005-0000-0000-00006F7B0000}"/>
    <cellStyle name="Note 2 5 9 2 3" xfId="33979" xr:uid="{00000000-0005-0000-0000-0000707B0000}"/>
    <cellStyle name="Note 2 5 9 2 4" xfId="33980" xr:uid="{00000000-0005-0000-0000-0000717B0000}"/>
    <cellStyle name="Note 2 5 9 2 5" xfId="33981" xr:uid="{00000000-0005-0000-0000-0000727B0000}"/>
    <cellStyle name="Note 2 5 9 2 6" xfId="33982" xr:uid="{00000000-0005-0000-0000-0000737B0000}"/>
    <cellStyle name="Note 2 5 9 3" xfId="33983" xr:uid="{00000000-0005-0000-0000-0000747B0000}"/>
    <cellStyle name="Note 2 5 9 4" xfId="33984" xr:uid="{00000000-0005-0000-0000-0000757B0000}"/>
    <cellStyle name="Note 2 5 9 5" xfId="33985" xr:uid="{00000000-0005-0000-0000-0000767B0000}"/>
    <cellStyle name="Note 2 5 9 6" xfId="33986" xr:uid="{00000000-0005-0000-0000-0000777B0000}"/>
    <cellStyle name="Note 2 5 9 7" xfId="33987" xr:uid="{00000000-0005-0000-0000-0000787B0000}"/>
    <cellStyle name="Note 2 6" xfId="2281" xr:uid="{00000000-0005-0000-0000-0000797B0000}"/>
    <cellStyle name="Note 2 6 2" xfId="8868" xr:uid="{00000000-0005-0000-0000-00007A7B0000}"/>
    <cellStyle name="Note 2 6 3" xfId="9950" xr:uid="{00000000-0005-0000-0000-00007B7B0000}"/>
    <cellStyle name="Note 2 6 3 2" xfId="33988" xr:uid="{00000000-0005-0000-0000-00007C7B0000}"/>
    <cellStyle name="Note 2 6 3 3" xfId="33989" xr:uid="{00000000-0005-0000-0000-00007D7B0000}"/>
    <cellStyle name="Note 2 6 3 4" xfId="33990" xr:uid="{00000000-0005-0000-0000-00007E7B0000}"/>
    <cellStyle name="Note 2 6 3 5" xfId="33991" xr:uid="{00000000-0005-0000-0000-00007F7B0000}"/>
    <cellStyle name="Note 2 6 3 6" xfId="33992" xr:uid="{00000000-0005-0000-0000-0000807B0000}"/>
    <cellStyle name="Note 2 6 4" xfId="33993" xr:uid="{00000000-0005-0000-0000-0000817B0000}"/>
    <cellStyle name="Note 2 6 5" xfId="33994" xr:uid="{00000000-0005-0000-0000-0000827B0000}"/>
    <cellStyle name="Note 2 6 6" xfId="33995" xr:uid="{00000000-0005-0000-0000-0000837B0000}"/>
    <cellStyle name="Note 2 6 7" xfId="33996" xr:uid="{00000000-0005-0000-0000-0000847B0000}"/>
    <cellStyle name="Note 2 6 8" xfId="33997" xr:uid="{00000000-0005-0000-0000-0000857B0000}"/>
    <cellStyle name="Note 2 7" xfId="2282" xr:uid="{00000000-0005-0000-0000-0000867B0000}"/>
    <cellStyle name="Note 2 7 2" xfId="8869" xr:uid="{00000000-0005-0000-0000-0000877B0000}"/>
    <cellStyle name="Note 2 7 2 2" xfId="33998" xr:uid="{00000000-0005-0000-0000-0000887B0000}"/>
    <cellStyle name="Note 2 7 2 3" xfId="33999" xr:uid="{00000000-0005-0000-0000-0000897B0000}"/>
    <cellStyle name="Note 2 7 2 4" xfId="34000" xr:uid="{00000000-0005-0000-0000-00008A7B0000}"/>
    <cellStyle name="Note 2 7 2 5" xfId="34001" xr:uid="{00000000-0005-0000-0000-00008B7B0000}"/>
    <cellStyle name="Note 2 7 2 6" xfId="34002" xr:uid="{00000000-0005-0000-0000-00008C7B0000}"/>
    <cellStyle name="Note 2 7 3" xfId="9850" xr:uid="{00000000-0005-0000-0000-00008D7B0000}"/>
    <cellStyle name="Note 2 7 3 2" xfId="34003" xr:uid="{00000000-0005-0000-0000-00008E7B0000}"/>
    <cellStyle name="Note 2 7 3 3" xfId="34004" xr:uid="{00000000-0005-0000-0000-00008F7B0000}"/>
    <cellStyle name="Note 2 7 3 4" xfId="34005" xr:uid="{00000000-0005-0000-0000-0000907B0000}"/>
    <cellStyle name="Note 2 7 3 5" xfId="34006" xr:uid="{00000000-0005-0000-0000-0000917B0000}"/>
    <cellStyle name="Note 2 7 3 6" xfId="34007" xr:uid="{00000000-0005-0000-0000-0000927B0000}"/>
    <cellStyle name="Note 2 7 4" xfId="34008" xr:uid="{00000000-0005-0000-0000-0000937B0000}"/>
    <cellStyle name="Note 2 7 5" xfId="34009" xr:uid="{00000000-0005-0000-0000-0000947B0000}"/>
    <cellStyle name="Note 2 7 6" xfId="34010" xr:uid="{00000000-0005-0000-0000-0000957B0000}"/>
    <cellStyle name="Note 2 7 7" xfId="34011" xr:uid="{00000000-0005-0000-0000-0000967B0000}"/>
    <cellStyle name="Note 2 7 8" xfId="34012" xr:uid="{00000000-0005-0000-0000-0000977B0000}"/>
    <cellStyle name="Note 2 8" xfId="2283" xr:uid="{00000000-0005-0000-0000-0000987B0000}"/>
    <cellStyle name="Note 2 8 2" xfId="8870" xr:uid="{00000000-0005-0000-0000-0000997B0000}"/>
    <cellStyle name="Note 2 8 3" xfId="9925" xr:uid="{00000000-0005-0000-0000-00009A7B0000}"/>
    <cellStyle name="Note 2 8 3 2" xfId="34013" xr:uid="{00000000-0005-0000-0000-00009B7B0000}"/>
    <cellStyle name="Note 2 8 3 3" xfId="34014" xr:uid="{00000000-0005-0000-0000-00009C7B0000}"/>
    <cellStyle name="Note 2 8 3 4" xfId="34015" xr:uid="{00000000-0005-0000-0000-00009D7B0000}"/>
    <cellStyle name="Note 2 8 3 5" xfId="34016" xr:uid="{00000000-0005-0000-0000-00009E7B0000}"/>
    <cellStyle name="Note 2 8 3 6" xfId="34017" xr:uid="{00000000-0005-0000-0000-00009F7B0000}"/>
    <cellStyle name="Note 2 8 4" xfId="34018" xr:uid="{00000000-0005-0000-0000-0000A07B0000}"/>
    <cellStyle name="Note 2 8 5" xfId="34019" xr:uid="{00000000-0005-0000-0000-0000A17B0000}"/>
    <cellStyle name="Note 2 8 6" xfId="34020" xr:uid="{00000000-0005-0000-0000-0000A27B0000}"/>
    <cellStyle name="Note 2 8 7" xfId="34021" xr:uid="{00000000-0005-0000-0000-0000A37B0000}"/>
    <cellStyle name="Note 2 8 8" xfId="34022" xr:uid="{00000000-0005-0000-0000-0000A47B0000}"/>
    <cellStyle name="Note 2 9" xfId="2284" xr:uid="{00000000-0005-0000-0000-0000A57B0000}"/>
    <cellStyle name="Note 2 9 2" xfId="8871" xr:uid="{00000000-0005-0000-0000-0000A67B0000}"/>
    <cellStyle name="Note 2 9 3" xfId="9875" xr:uid="{00000000-0005-0000-0000-0000A77B0000}"/>
    <cellStyle name="Note 2 9 3 2" xfId="34023" xr:uid="{00000000-0005-0000-0000-0000A87B0000}"/>
    <cellStyle name="Note 2 9 3 3" xfId="34024" xr:uid="{00000000-0005-0000-0000-0000A97B0000}"/>
    <cellStyle name="Note 2 9 3 4" xfId="34025" xr:uid="{00000000-0005-0000-0000-0000AA7B0000}"/>
    <cellStyle name="Note 2 9 3 5" xfId="34026" xr:uid="{00000000-0005-0000-0000-0000AB7B0000}"/>
    <cellStyle name="Note 2 9 3 6" xfId="34027" xr:uid="{00000000-0005-0000-0000-0000AC7B0000}"/>
    <cellStyle name="Note 2 9 4" xfId="34028" xr:uid="{00000000-0005-0000-0000-0000AD7B0000}"/>
    <cellStyle name="Note 2 9 5" xfId="34029" xr:uid="{00000000-0005-0000-0000-0000AE7B0000}"/>
    <cellStyle name="Note 2 9 6" xfId="34030" xr:uid="{00000000-0005-0000-0000-0000AF7B0000}"/>
    <cellStyle name="Note 2 9 7" xfId="34031" xr:uid="{00000000-0005-0000-0000-0000B07B0000}"/>
    <cellStyle name="Note 2 9 8" xfId="34032" xr:uid="{00000000-0005-0000-0000-0000B17B0000}"/>
    <cellStyle name="Note 3" xfId="2285" xr:uid="{00000000-0005-0000-0000-0000B27B0000}"/>
    <cellStyle name="Note 3 10" xfId="2286" xr:uid="{00000000-0005-0000-0000-0000B37B0000}"/>
    <cellStyle name="Note 3 10 2" xfId="9837" xr:uid="{00000000-0005-0000-0000-0000B47B0000}"/>
    <cellStyle name="Note 3 10 2 2" xfId="34033" xr:uid="{00000000-0005-0000-0000-0000B57B0000}"/>
    <cellStyle name="Note 3 10 2 3" xfId="34034" xr:uid="{00000000-0005-0000-0000-0000B67B0000}"/>
    <cellStyle name="Note 3 10 2 4" xfId="34035" xr:uid="{00000000-0005-0000-0000-0000B77B0000}"/>
    <cellStyle name="Note 3 10 2 5" xfId="34036" xr:uid="{00000000-0005-0000-0000-0000B87B0000}"/>
    <cellStyle name="Note 3 10 2 6" xfId="34037" xr:uid="{00000000-0005-0000-0000-0000B97B0000}"/>
    <cellStyle name="Note 3 10 3" xfId="34038" xr:uid="{00000000-0005-0000-0000-0000BA7B0000}"/>
    <cellStyle name="Note 3 10 4" xfId="34039" xr:uid="{00000000-0005-0000-0000-0000BB7B0000}"/>
    <cellStyle name="Note 3 10 5" xfId="34040" xr:uid="{00000000-0005-0000-0000-0000BC7B0000}"/>
    <cellStyle name="Note 3 10 6" xfId="34041" xr:uid="{00000000-0005-0000-0000-0000BD7B0000}"/>
    <cellStyle name="Note 3 10 7" xfId="34042" xr:uid="{00000000-0005-0000-0000-0000BE7B0000}"/>
    <cellStyle name="Note 3 11" xfId="2287" xr:uid="{00000000-0005-0000-0000-0000BF7B0000}"/>
    <cellStyle name="Note 3 11 2" xfId="10055" xr:uid="{00000000-0005-0000-0000-0000C07B0000}"/>
    <cellStyle name="Note 3 11 2 2" xfId="34043" xr:uid="{00000000-0005-0000-0000-0000C17B0000}"/>
    <cellStyle name="Note 3 11 2 3" xfId="34044" xr:uid="{00000000-0005-0000-0000-0000C27B0000}"/>
    <cellStyle name="Note 3 11 2 4" xfId="34045" xr:uid="{00000000-0005-0000-0000-0000C37B0000}"/>
    <cellStyle name="Note 3 11 2 5" xfId="34046" xr:uid="{00000000-0005-0000-0000-0000C47B0000}"/>
    <cellStyle name="Note 3 11 2 6" xfId="34047" xr:uid="{00000000-0005-0000-0000-0000C57B0000}"/>
    <cellStyle name="Note 3 11 3" xfId="34048" xr:uid="{00000000-0005-0000-0000-0000C67B0000}"/>
    <cellStyle name="Note 3 11 4" xfId="34049" xr:uid="{00000000-0005-0000-0000-0000C77B0000}"/>
    <cellStyle name="Note 3 11 5" xfId="34050" xr:uid="{00000000-0005-0000-0000-0000C87B0000}"/>
    <cellStyle name="Note 3 11 6" xfId="34051" xr:uid="{00000000-0005-0000-0000-0000C97B0000}"/>
    <cellStyle name="Note 3 11 7" xfId="34052" xr:uid="{00000000-0005-0000-0000-0000CA7B0000}"/>
    <cellStyle name="Note 3 12" xfId="2288" xr:uid="{00000000-0005-0000-0000-0000CB7B0000}"/>
    <cellStyle name="Note 3 12 2" xfId="9939" xr:uid="{00000000-0005-0000-0000-0000CC7B0000}"/>
    <cellStyle name="Note 3 12 2 2" xfId="34053" xr:uid="{00000000-0005-0000-0000-0000CD7B0000}"/>
    <cellStyle name="Note 3 12 2 3" xfId="34054" xr:uid="{00000000-0005-0000-0000-0000CE7B0000}"/>
    <cellStyle name="Note 3 12 2 4" xfId="34055" xr:uid="{00000000-0005-0000-0000-0000CF7B0000}"/>
    <cellStyle name="Note 3 12 2 5" xfId="34056" xr:uid="{00000000-0005-0000-0000-0000D07B0000}"/>
    <cellStyle name="Note 3 12 2 6" xfId="34057" xr:uid="{00000000-0005-0000-0000-0000D17B0000}"/>
    <cellStyle name="Note 3 12 3" xfId="34058" xr:uid="{00000000-0005-0000-0000-0000D27B0000}"/>
    <cellStyle name="Note 3 12 4" xfId="34059" xr:uid="{00000000-0005-0000-0000-0000D37B0000}"/>
    <cellStyle name="Note 3 12 5" xfId="34060" xr:uid="{00000000-0005-0000-0000-0000D47B0000}"/>
    <cellStyle name="Note 3 12 6" xfId="34061" xr:uid="{00000000-0005-0000-0000-0000D57B0000}"/>
    <cellStyle name="Note 3 12 7" xfId="34062" xr:uid="{00000000-0005-0000-0000-0000D67B0000}"/>
    <cellStyle name="Note 3 13" xfId="2289" xr:uid="{00000000-0005-0000-0000-0000D77B0000}"/>
    <cellStyle name="Note 3 13 2" xfId="10137" xr:uid="{00000000-0005-0000-0000-0000D87B0000}"/>
    <cellStyle name="Note 3 13 2 2" xfId="34063" xr:uid="{00000000-0005-0000-0000-0000D97B0000}"/>
    <cellStyle name="Note 3 13 2 3" xfId="34064" xr:uid="{00000000-0005-0000-0000-0000DA7B0000}"/>
    <cellStyle name="Note 3 13 2 4" xfId="34065" xr:uid="{00000000-0005-0000-0000-0000DB7B0000}"/>
    <cellStyle name="Note 3 13 2 5" xfId="34066" xr:uid="{00000000-0005-0000-0000-0000DC7B0000}"/>
    <cellStyle name="Note 3 13 2 6" xfId="34067" xr:uid="{00000000-0005-0000-0000-0000DD7B0000}"/>
    <cellStyle name="Note 3 13 3" xfId="34068" xr:uid="{00000000-0005-0000-0000-0000DE7B0000}"/>
    <cellStyle name="Note 3 13 4" xfId="34069" xr:uid="{00000000-0005-0000-0000-0000DF7B0000}"/>
    <cellStyle name="Note 3 13 5" xfId="34070" xr:uid="{00000000-0005-0000-0000-0000E07B0000}"/>
    <cellStyle name="Note 3 13 6" xfId="34071" xr:uid="{00000000-0005-0000-0000-0000E17B0000}"/>
    <cellStyle name="Note 3 13 7" xfId="34072" xr:uid="{00000000-0005-0000-0000-0000E27B0000}"/>
    <cellStyle name="Note 3 14" xfId="2290" xr:uid="{00000000-0005-0000-0000-0000E37B0000}"/>
    <cellStyle name="Note 3 14 2" xfId="9699" xr:uid="{00000000-0005-0000-0000-0000E47B0000}"/>
    <cellStyle name="Note 3 14 2 2" xfId="34073" xr:uid="{00000000-0005-0000-0000-0000E57B0000}"/>
    <cellStyle name="Note 3 14 2 3" xfId="34074" xr:uid="{00000000-0005-0000-0000-0000E67B0000}"/>
    <cellStyle name="Note 3 14 2 4" xfId="34075" xr:uid="{00000000-0005-0000-0000-0000E77B0000}"/>
    <cellStyle name="Note 3 14 2 5" xfId="34076" xr:uid="{00000000-0005-0000-0000-0000E87B0000}"/>
    <cellStyle name="Note 3 14 2 6" xfId="34077" xr:uid="{00000000-0005-0000-0000-0000E97B0000}"/>
    <cellStyle name="Note 3 14 3" xfId="34078" xr:uid="{00000000-0005-0000-0000-0000EA7B0000}"/>
    <cellStyle name="Note 3 14 4" xfId="34079" xr:uid="{00000000-0005-0000-0000-0000EB7B0000}"/>
    <cellStyle name="Note 3 14 5" xfId="34080" xr:uid="{00000000-0005-0000-0000-0000EC7B0000}"/>
    <cellStyle name="Note 3 14 6" xfId="34081" xr:uid="{00000000-0005-0000-0000-0000ED7B0000}"/>
    <cellStyle name="Note 3 14 7" xfId="34082" xr:uid="{00000000-0005-0000-0000-0000EE7B0000}"/>
    <cellStyle name="Note 3 15" xfId="2291" xr:uid="{00000000-0005-0000-0000-0000EF7B0000}"/>
    <cellStyle name="Note 3 15 2" xfId="9964" xr:uid="{00000000-0005-0000-0000-0000F07B0000}"/>
    <cellStyle name="Note 3 15 2 2" xfId="34083" xr:uid="{00000000-0005-0000-0000-0000F17B0000}"/>
    <cellStyle name="Note 3 15 2 3" xfId="34084" xr:uid="{00000000-0005-0000-0000-0000F27B0000}"/>
    <cellStyle name="Note 3 15 2 4" xfId="34085" xr:uid="{00000000-0005-0000-0000-0000F37B0000}"/>
    <cellStyle name="Note 3 15 2 5" xfId="34086" xr:uid="{00000000-0005-0000-0000-0000F47B0000}"/>
    <cellStyle name="Note 3 15 2 6" xfId="34087" xr:uid="{00000000-0005-0000-0000-0000F57B0000}"/>
    <cellStyle name="Note 3 15 3" xfId="34088" xr:uid="{00000000-0005-0000-0000-0000F67B0000}"/>
    <cellStyle name="Note 3 15 4" xfId="34089" xr:uid="{00000000-0005-0000-0000-0000F77B0000}"/>
    <cellStyle name="Note 3 15 5" xfId="34090" xr:uid="{00000000-0005-0000-0000-0000F87B0000}"/>
    <cellStyle name="Note 3 15 6" xfId="34091" xr:uid="{00000000-0005-0000-0000-0000F97B0000}"/>
    <cellStyle name="Note 3 15 7" xfId="34092" xr:uid="{00000000-0005-0000-0000-0000FA7B0000}"/>
    <cellStyle name="Note 3 16" xfId="2292" xr:uid="{00000000-0005-0000-0000-0000FB7B0000}"/>
    <cellStyle name="Note 3 16 2" xfId="9852" xr:uid="{00000000-0005-0000-0000-0000FC7B0000}"/>
    <cellStyle name="Note 3 16 2 2" xfId="34093" xr:uid="{00000000-0005-0000-0000-0000FD7B0000}"/>
    <cellStyle name="Note 3 16 2 3" xfId="34094" xr:uid="{00000000-0005-0000-0000-0000FE7B0000}"/>
    <cellStyle name="Note 3 16 2 4" xfId="34095" xr:uid="{00000000-0005-0000-0000-0000FF7B0000}"/>
    <cellStyle name="Note 3 16 2 5" xfId="34096" xr:uid="{00000000-0005-0000-0000-0000007C0000}"/>
    <cellStyle name="Note 3 16 2 6" xfId="34097" xr:uid="{00000000-0005-0000-0000-0000017C0000}"/>
    <cellStyle name="Note 3 16 3" xfId="34098" xr:uid="{00000000-0005-0000-0000-0000027C0000}"/>
    <cellStyle name="Note 3 16 4" xfId="34099" xr:uid="{00000000-0005-0000-0000-0000037C0000}"/>
    <cellStyle name="Note 3 16 5" xfId="34100" xr:uid="{00000000-0005-0000-0000-0000047C0000}"/>
    <cellStyle name="Note 3 16 6" xfId="34101" xr:uid="{00000000-0005-0000-0000-0000057C0000}"/>
    <cellStyle name="Note 3 16 7" xfId="34102" xr:uid="{00000000-0005-0000-0000-0000067C0000}"/>
    <cellStyle name="Note 3 17" xfId="2293" xr:uid="{00000000-0005-0000-0000-0000077C0000}"/>
    <cellStyle name="Note 3 17 2" xfId="9984" xr:uid="{00000000-0005-0000-0000-0000087C0000}"/>
    <cellStyle name="Note 3 17 2 2" xfId="34103" xr:uid="{00000000-0005-0000-0000-0000097C0000}"/>
    <cellStyle name="Note 3 17 2 3" xfId="34104" xr:uid="{00000000-0005-0000-0000-00000A7C0000}"/>
    <cellStyle name="Note 3 17 2 4" xfId="34105" xr:uid="{00000000-0005-0000-0000-00000B7C0000}"/>
    <cellStyle name="Note 3 17 2 5" xfId="34106" xr:uid="{00000000-0005-0000-0000-00000C7C0000}"/>
    <cellStyle name="Note 3 17 2 6" xfId="34107" xr:uid="{00000000-0005-0000-0000-00000D7C0000}"/>
    <cellStyle name="Note 3 17 3" xfId="34108" xr:uid="{00000000-0005-0000-0000-00000E7C0000}"/>
    <cellStyle name="Note 3 17 4" xfId="34109" xr:uid="{00000000-0005-0000-0000-00000F7C0000}"/>
    <cellStyle name="Note 3 17 5" xfId="34110" xr:uid="{00000000-0005-0000-0000-0000107C0000}"/>
    <cellStyle name="Note 3 17 6" xfId="34111" xr:uid="{00000000-0005-0000-0000-0000117C0000}"/>
    <cellStyle name="Note 3 17 7" xfId="34112" xr:uid="{00000000-0005-0000-0000-0000127C0000}"/>
    <cellStyle name="Note 3 18" xfId="2294" xr:uid="{00000000-0005-0000-0000-0000137C0000}"/>
    <cellStyle name="Note 3 18 2" xfId="10687" xr:uid="{00000000-0005-0000-0000-0000147C0000}"/>
    <cellStyle name="Note 3 18 2 2" xfId="34113" xr:uid="{00000000-0005-0000-0000-0000157C0000}"/>
    <cellStyle name="Note 3 18 2 3" xfId="34114" xr:uid="{00000000-0005-0000-0000-0000167C0000}"/>
    <cellStyle name="Note 3 18 2 4" xfId="34115" xr:uid="{00000000-0005-0000-0000-0000177C0000}"/>
    <cellStyle name="Note 3 18 2 5" xfId="34116" xr:uid="{00000000-0005-0000-0000-0000187C0000}"/>
    <cellStyle name="Note 3 18 2 6" xfId="34117" xr:uid="{00000000-0005-0000-0000-0000197C0000}"/>
    <cellStyle name="Note 3 18 3" xfId="34118" xr:uid="{00000000-0005-0000-0000-00001A7C0000}"/>
    <cellStyle name="Note 3 18 4" xfId="34119" xr:uid="{00000000-0005-0000-0000-00001B7C0000}"/>
    <cellStyle name="Note 3 18 5" xfId="34120" xr:uid="{00000000-0005-0000-0000-00001C7C0000}"/>
    <cellStyle name="Note 3 18 6" xfId="34121" xr:uid="{00000000-0005-0000-0000-00001D7C0000}"/>
    <cellStyle name="Note 3 18 7" xfId="34122" xr:uid="{00000000-0005-0000-0000-00001E7C0000}"/>
    <cellStyle name="Note 3 19" xfId="2295" xr:uid="{00000000-0005-0000-0000-00001F7C0000}"/>
    <cellStyle name="Note 3 19 2" xfId="10092" xr:uid="{00000000-0005-0000-0000-0000207C0000}"/>
    <cellStyle name="Note 3 19 2 2" xfId="34123" xr:uid="{00000000-0005-0000-0000-0000217C0000}"/>
    <cellStyle name="Note 3 19 2 3" xfId="34124" xr:uid="{00000000-0005-0000-0000-0000227C0000}"/>
    <cellStyle name="Note 3 19 2 4" xfId="34125" xr:uid="{00000000-0005-0000-0000-0000237C0000}"/>
    <cellStyle name="Note 3 19 2 5" xfId="34126" xr:uid="{00000000-0005-0000-0000-0000247C0000}"/>
    <cellStyle name="Note 3 19 2 6" xfId="34127" xr:uid="{00000000-0005-0000-0000-0000257C0000}"/>
    <cellStyle name="Note 3 19 3" xfId="34128" xr:uid="{00000000-0005-0000-0000-0000267C0000}"/>
    <cellStyle name="Note 3 19 4" xfId="34129" xr:uid="{00000000-0005-0000-0000-0000277C0000}"/>
    <cellStyle name="Note 3 19 5" xfId="34130" xr:uid="{00000000-0005-0000-0000-0000287C0000}"/>
    <cellStyle name="Note 3 19 6" xfId="34131" xr:uid="{00000000-0005-0000-0000-0000297C0000}"/>
    <cellStyle name="Note 3 19 7" xfId="34132" xr:uid="{00000000-0005-0000-0000-00002A7C0000}"/>
    <cellStyle name="Note 3 2" xfId="2296" xr:uid="{00000000-0005-0000-0000-00002B7C0000}"/>
    <cellStyle name="Note 3 2 10" xfId="2297" xr:uid="{00000000-0005-0000-0000-00002C7C0000}"/>
    <cellStyle name="Note 3 2 10 2" xfId="10623" xr:uid="{00000000-0005-0000-0000-00002D7C0000}"/>
    <cellStyle name="Note 3 2 10 2 2" xfId="34133" xr:uid="{00000000-0005-0000-0000-00002E7C0000}"/>
    <cellStyle name="Note 3 2 10 2 3" xfId="34134" xr:uid="{00000000-0005-0000-0000-00002F7C0000}"/>
    <cellStyle name="Note 3 2 10 2 4" xfId="34135" xr:uid="{00000000-0005-0000-0000-0000307C0000}"/>
    <cellStyle name="Note 3 2 10 2 5" xfId="34136" xr:uid="{00000000-0005-0000-0000-0000317C0000}"/>
    <cellStyle name="Note 3 2 10 2 6" xfId="34137" xr:uid="{00000000-0005-0000-0000-0000327C0000}"/>
    <cellStyle name="Note 3 2 10 3" xfId="34138" xr:uid="{00000000-0005-0000-0000-0000337C0000}"/>
    <cellStyle name="Note 3 2 10 4" xfId="34139" xr:uid="{00000000-0005-0000-0000-0000347C0000}"/>
    <cellStyle name="Note 3 2 10 5" xfId="34140" xr:uid="{00000000-0005-0000-0000-0000357C0000}"/>
    <cellStyle name="Note 3 2 10 6" xfId="34141" xr:uid="{00000000-0005-0000-0000-0000367C0000}"/>
    <cellStyle name="Note 3 2 10 7" xfId="34142" xr:uid="{00000000-0005-0000-0000-0000377C0000}"/>
    <cellStyle name="Note 3 2 11" xfId="2298" xr:uid="{00000000-0005-0000-0000-0000387C0000}"/>
    <cellStyle name="Note 3 2 11 2" xfId="10714" xr:uid="{00000000-0005-0000-0000-0000397C0000}"/>
    <cellStyle name="Note 3 2 11 2 2" xfId="34143" xr:uid="{00000000-0005-0000-0000-00003A7C0000}"/>
    <cellStyle name="Note 3 2 11 2 3" xfId="34144" xr:uid="{00000000-0005-0000-0000-00003B7C0000}"/>
    <cellStyle name="Note 3 2 11 2 4" xfId="34145" xr:uid="{00000000-0005-0000-0000-00003C7C0000}"/>
    <cellStyle name="Note 3 2 11 2 5" xfId="34146" xr:uid="{00000000-0005-0000-0000-00003D7C0000}"/>
    <cellStyle name="Note 3 2 11 2 6" xfId="34147" xr:uid="{00000000-0005-0000-0000-00003E7C0000}"/>
    <cellStyle name="Note 3 2 11 3" xfId="34148" xr:uid="{00000000-0005-0000-0000-00003F7C0000}"/>
    <cellStyle name="Note 3 2 11 4" xfId="34149" xr:uid="{00000000-0005-0000-0000-0000407C0000}"/>
    <cellStyle name="Note 3 2 11 5" xfId="34150" xr:uid="{00000000-0005-0000-0000-0000417C0000}"/>
    <cellStyle name="Note 3 2 11 6" xfId="34151" xr:uid="{00000000-0005-0000-0000-0000427C0000}"/>
    <cellStyle name="Note 3 2 11 7" xfId="34152" xr:uid="{00000000-0005-0000-0000-0000437C0000}"/>
    <cellStyle name="Note 3 2 12" xfId="2299" xr:uid="{00000000-0005-0000-0000-0000447C0000}"/>
    <cellStyle name="Note 3 2 12 2" xfId="10802" xr:uid="{00000000-0005-0000-0000-0000457C0000}"/>
    <cellStyle name="Note 3 2 12 2 2" xfId="34153" xr:uid="{00000000-0005-0000-0000-0000467C0000}"/>
    <cellStyle name="Note 3 2 12 2 3" xfId="34154" xr:uid="{00000000-0005-0000-0000-0000477C0000}"/>
    <cellStyle name="Note 3 2 12 2 4" xfId="34155" xr:uid="{00000000-0005-0000-0000-0000487C0000}"/>
    <cellStyle name="Note 3 2 12 2 5" xfId="34156" xr:uid="{00000000-0005-0000-0000-0000497C0000}"/>
    <cellStyle name="Note 3 2 12 2 6" xfId="34157" xr:uid="{00000000-0005-0000-0000-00004A7C0000}"/>
    <cellStyle name="Note 3 2 12 3" xfId="34158" xr:uid="{00000000-0005-0000-0000-00004B7C0000}"/>
    <cellStyle name="Note 3 2 12 4" xfId="34159" xr:uid="{00000000-0005-0000-0000-00004C7C0000}"/>
    <cellStyle name="Note 3 2 12 5" xfId="34160" xr:uid="{00000000-0005-0000-0000-00004D7C0000}"/>
    <cellStyle name="Note 3 2 12 6" xfId="34161" xr:uid="{00000000-0005-0000-0000-00004E7C0000}"/>
    <cellStyle name="Note 3 2 12 7" xfId="34162" xr:uid="{00000000-0005-0000-0000-00004F7C0000}"/>
    <cellStyle name="Note 3 2 13" xfId="2300" xr:uid="{00000000-0005-0000-0000-0000507C0000}"/>
    <cellStyle name="Note 3 2 13 2" xfId="10891" xr:uid="{00000000-0005-0000-0000-0000517C0000}"/>
    <cellStyle name="Note 3 2 13 2 2" xfId="34163" xr:uid="{00000000-0005-0000-0000-0000527C0000}"/>
    <cellStyle name="Note 3 2 13 2 3" xfId="34164" xr:uid="{00000000-0005-0000-0000-0000537C0000}"/>
    <cellStyle name="Note 3 2 13 2 4" xfId="34165" xr:uid="{00000000-0005-0000-0000-0000547C0000}"/>
    <cellStyle name="Note 3 2 13 2 5" xfId="34166" xr:uid="{00000000-0005-0000-0000-0000557C0000}"/>
    <cellStyle name="Note 3 2 13 2 6" xfId="34167" xr:uid="{00000000-0005-0000-0000-0000567C0000}"/>
    <cellStyle name="Note 3 2 13 3" xfId="34168" xr:uid="{00000000-0005-0000-0000-0000577C0000}"/>
    <cellStyle name="Note 3 2 13 4" xfId="34169" xr:uid="{00000000-0005-0000-0000-0000587C0000}"/>
    <cellStyle name="Note 3 2 13 5" xfId="34170" xr:uid="{00000000-0005-0000-0000-0000597C0000}"/>
    <cellStyle name="Note 3 2 13 6" xfId="34171" xr:uid="{00000000-0005-0000-0000-00005A7C0000}"/>
    <cellStyle name="Note 3 2 13 7" xfId="34172" xr:uid="{00000000-0005-0000-0000-00005B7C0000}"/>
    <cellStyle name="Note 3 2 14" xfId="2301" xr:uid="{00000000-0005-0000-0000-00005C7C0000}"/>
    <cellStyle name="Note 3 2 14 2" xfId="10981" xr:uid="{00000000-0005-0000-0000-00005D7C0000}"/>
    <cellStyle name="Note 3 2 14 2 2" xfId="34173" xr:uid="{00000000-0005-0000-0000-00005E7C0000}"/>
    <cellStyle name="Note 3 2 14 2 3" xfId="34174" xr:uid="{00000000-0005-0000-0000-00005F7C0000}"/>
    <cellStyle name="Note 3 2 14 2 4" xfId="34175" xr:uid="{00000000-0005-0000-0000-0000607C0000}"/>
    <cellStyle name="Note 3 2 14 2 5" xfId="34176" xr:uid="{00000000-0005-0000-0000-0000617C0000}"/>
    <cellStyle name="Note 3 2 14 2 6" xfId="34177" xr:uid="{00000000-0005-0000-0000-0000627C0000}"/>
    <cellStyle name="Note 3 2 14 3" xfId="34178" xr:uid="{00000000-0005-0000-0000-0000637C0000}"/>
    <cellStyle name="Note 3 2 14 4" xfId="34179" xr:uid="{00000000-0005-0000-0000-0000647C0000}"/>
    <cellStyle name="Note 3 2 14 5" xfId="34180" xr:uid="{00000000-0005-0000-0000-0000657C0000}"/>
    <cellStyle name="Note 3 2 14 6" xfId="34181" xr:uid="{00000000-0005-0000-0000-0000667C0000}"/>
    <cellStyle name="Note 3 2 14 7" xfId="34182" xr:uid="{00000000-0005-0000-0000-0000677C0000}"/>
    <cellStyle name="Note 3 2 15" xfId="2302" xr:uid="{00000000-0005-0000-0000-0000687C0000}"/>
    <cellStyle name="Note 3 2 15 2" xfId="11071" xr:uid="{00000000-0005-0000-0000-0000697C0000}"/>
    <cellStyle name="Note 3 2 15 2 2" xfId="34183" xr:uid="{00000000-0005-0000-0000-00006A7C0000}"/>
    <cellStyle name="Note 3 2 15 2 3" xfId="34184" xr:uid="{00000000-0005-0000-0000-00006B7C0000}"/>
    <cellStyle name="Note 3 2 15 2 4" xfId="34185" xr:uid="{00000000-0005-0000-0000-00006C7C0000}"/>
    <cellStyle name="Note 3 2 15 2 5" xfId="34186" xr:uid="{00000000-0005-0000-0000-00006D7C0000}"/>
    <cellStyle name="Note 3 2 15 2 6" xfId="34187" xr:uid="{00000000-0005-0000-0000-00006E7C0000}"/>
    <cellStyle name="Note 3 2 15 3" xfId="34188" xr:uid="{00000000-0005-0000-0000-00006F7C0000}"/>
    <cellStyle name="Note 3 2 15 4" xfId="34189" xr:uid="{00000000-0005-0000-0000-0000707C0000}"/>
    <cellStyle name="Note 3 2 15 5" xfId="34190" xr:uid="{00000000-0005-0000-0000-0000717C0000}"/>
    <cellStyle name="Note 3 2 15 6" xfId="34191" xr:uid="{00000000-0005-0000-0000-0000727C0000}"/>
    <cellStyle name="Note 3 2 15 7" xfId="34192" xr:uid="{00000000-0005-0000-0000-0000737C0000}"/>
    <cellStyle name="Note 3 2 16" xfId="2303" xr:uid="{00000000-0005-0000-0000-0000747C0000}"/>
    <cellStyle name="Note 3 2 16 2" xfId="11154" xr:uid="{00000000-0005-0000-0000-0000757C0000}"/>
    <cellStyle name="Note 3 2 16 2 2" xfId="34193" xr:uid="{00000000-0005-0000-0000-0000767C0000}"/>
    <cellStyle name="Note 3 2 16 2 3" xfId="34194" xr:uid="{00000000-0005-0000-0000-0000777C0000}"/>
    <cellStyle name="Note 3 2 16 2 4" xfId="34195" xr:uid="{00000000-0005-0000-0000-0000787C0000}"/>
    <cellStyle name="Note 3 2 16 2 5" xfId="34196" xr:uid="{00000000-0005-0000-0000-0000797C0000}"/>
    <cellStyle name="Note 3 2 16 2 6" xfId="34197" xr:uid="{00000000-0005-0000-0000-00007A7C0000}"/>
    <cellStyle name="Note 3 2 16 3" xfId="34198" xr:uid="{00000000-0005-0000-0000-00007B7C0000}"/>
    <cellStyle name="Note 3 2 16 4" xfId="34199" xr:uid="{00000000-0005-0000-0000-00007C7C0000}"/>
    <cellStyle name="Note 3 2 16 5" xfId="34200" xr:uid="{00000000-0005-0000-0000-00007D7C0000}"/>
    <cellStyle name="Note 3 2 16 6" xfId="34201" xr:uid="{00000000-0005-0000-0000-00007E7C0000}"/>
    <cellStyle name="Note 3 2 16 7" xfId="34202" xr:uid="{00000000-0005-0000-0000-00007F7C0000}"/>
    <cellStyle name="Note 3 2 17" xfId="2304" xr:uid="{00000000-0005-0000-0000-0000807C0000}"/>
    <cellStyle name="Note 3 2 17 2" xfId="11244" xr:uid="{00000000-0005-0000-0000-0000817C0000}"/>
    <cellStyle name="Note 3 2 17 2 2" xfId="34203" xr:uid="{00000000-0005-0000-0000-0000827C0000}"/>
    <cellStyle name="Note 3 2 17 2 3" xfId="34204" xr:uid="{00000000-0005-0000-0000-0000837C0000}"/>
    <cellStyle name="Note 3 2 17 2 4" xfId="34205" xr:uid="{00000000-0005-0000-0000-0000847C0000}"/>
    <cellStyle name="Note 3 2 17 2 5" xfId="34206" xr:uid="{00000000-0005-0000-0000-0000857C0000}"/>
    <cellStyle name="Note 3 2 17 2 6" xfId="34207" xr:uid="{00000000-0005-0000-0000-0000867C0000}"/>
    <cellStyle name="Note 3 2 17 3" xfId="34208" xr:uid="{00000000-0005-0000-0000-0000877C0000}"/>
    <cellStyle name="Note 3 2 17 4" xfId="34209" xr:uid="{00000000-0005-0000-0000-0000887C0000}"/>
    <cellStyle name="Note 3 2 17 5" xfId="34210" xr:uid="{00000000-0005-0000-0000-0000897C0000}"/>
    <cellStyle name="Note 3 2 17 6" xfId="34211" xr:uid="{00000000-0005-0000-0000-00008A7C0000}"/>
    <cellStyle name="Note 3 2 17 7" xfId="34212" xr:uid="{00000000-0005-0000-0000-00008B7C0000}"/>
    <cellStyle name="Note 3 2 18" xfId="2305" xr:uid="{00000000-0005-0000-0000-00008C7C0000}"/>
    <cellStyle name="Note 3 2 18 2" xfId="11330" xr:uid="{00000000-0005-0000-0000-00008D7C0000}"/>
    <cellStyle name="Note 3 2 18 2 2" xfId="34213" xr:uid="{00000000-0005-0000-0000-00008E7C0000}"/>
    <cellStyle name="Note 3 2 18 2 3" xfId="34214" xr:uid="{00000000-0005-0000-0000-00008F7C0000}"/>
    <cellStyle name="Note 3 2 18 2 4" xfId="34215" xr:uid="{00000000-0005-0000-0000-0000907C0000}"/>
    <cellStyle name="Note 3 2 18 2 5" xfId="34216" xr:uid="{00000000-0005-0000-0000-0000917C0000}"/>
    <cellStyle name="Note 3 2 18 2 6" xfId="34217" xr:uid="{00000000-0005-0000-0000-0000927C0000}"/>
    <cellStyle name="Note 3 2 18 3" xfId="34218" xr:uid="{00000000-0005-0000-0000-0000937C0000}"/>
    <cellStyle name="Note 3 2 18 4" xfId="34219" xr:uid="{00000000-0005-0000-0000-0000947C0000}"/>
    <cellStyle name="Note 3 2 18 5" xfId="34220" xr:uid="{00000000-0005-0000-0000-0000957C0000}"/>
    <cellStyle name="Note 3 2 18 6" xfId="34221" xr:uid="{00000000-0005-0000-0000-0000967C0000}"/>
    <cellStyle name="Note 3 2 18 7" xfId="34222" xr:uid="{00000000-0005-0000-0000-0000977C0000}"/>
    <cellStyle name="Note 3 2 19" xfId="2306" xr:uid="{00000000-0005-0000-0000-0000987C0000}"/>
    <cellStyle name="Note 3 2 19 2" xfId="11417" xr:uid="{00000000-0005-0000-0000-0000997C0000}"/>
    <cellStyle name="Note 3 2 19 2 2" xfId="34223" xr:uid="{00000000-0005-0000-0000-00009A7C0000}"/>
    <cellStyle name="Note 3 2 19 2 3" xfId="34224" xr:uid="{00000000-0005-0000-0000-00009B7C0000}"/>
    <cellStyle name="Note 3 2 19 2 4" xfId="34225" xr:uid="{00000000-0005-0000-0000-00009C7C0000}"/>
    <cellStyle name="Note 3 2 19 2 5" xfId="34226" xr:uid="{00000000-0005-0000-0000-00009D7C0000}"/>
    <cellStyle name="Note 3 2 19 2 6" xfId="34227" xr:uid="{00000000-0005-0000-0000-00009E7C0000}"/>
    <cellStyle name="Note 3 2 19 3" xfId="34228" xr:uid="{00000000-0005-0000-0000-00009F7C0000}"/>
    <cellStyle name="Note 3 2 19 4" xfId="34229" xr:uid="{00000000-0005-0000-0000-0000A07C0000}"/>
    <cellStyle name="Note 3 2 19 5" xfId="34230" xr:uid="{00000000-0005-0000-0000-0000A17C0000}"/>
    <cellStyle name="Note 3 2 19 6" xfId="34231" xr:uid="{00000000-0005-0000-0000-0000A27C0000}"/>
    <cellStyle name="Note 3 2 19 7" xfId="34232" xr:uid="{00000000-0005-0000-0000-0000A37C0000}"/>
    <cellStyle name="Note 3 2 2" xfId="2307" xr:uid="{00000000-0005-0000-0000-0000A47C0000}"/>
    <cellStyle name="Note 3 2 2 10" xfId="2308" xr:uid="{00000000-0005-0000-0000-0000A57C0000}"/>
    <cellStyle name="Note 3 2 2 10 2" xfId="10747" xr:uid="{00000000-0005-0000-0000-0000A67C0000}"/>
    <cellStyle name="Note 3 2 2 10 2 2" xfId="34233" xr:uid="{00000000-0005-0000-0000-0000A77C0000}"/>
    <cellStyle name="Note 3 2 2 10 2 3" xfId="34234" xr:uid="{00000000-0005-0000-0000-0000A87C0000}"/>
    <cellStyle name="Note 3 2 2 10 2 4" xfId="34235" xr:uid="{00000000-0005-0000-0000-0000A97C0000}"/>
    <cellStyle name="Note 3 2 2 10 2 5" xfId="34236" xr:uid="{00000000-0005-0000-0000-0000AA7C0000}"/>
    <cellStyle name="Note 3 2 2 10 2 6" xfId="34237" xr:uid="{00000000-0005-0000-0000-0000AB7C0000}"/>
    <cellStyle name="Note 3 2 2 10 3" xfId="34238" xr:uid="{00000000-0005-0000-0000-0000AC7C0000}"/>
    <cellStyle name="Note 3 2 2 10 4" xfId="34239" xr:uid="{00000000-0005-0000-0000-0000AD7C0000}"/>
    <cellStyle name="Note 3 2 2 10 5" xfId="34240" xr:uid="{00000000-0005-0000-0000-0000AE7C0000}"/>
    <cellStyle name="Note 3 2 2 10 6" xfId="34241" xr:uid="{00000000-0005-0000-0000-0000AF7C0000}"/>
    <cellStyle name="Note 3 2 2 10 7" xfId="34242" xr:uid="{00000000-0005-0000-0000-0000B07C0000}"/>
    <cellStyle name="Note 3 2 2 11" xfId="2309" xr:uid="{00000000-0005-0000-0000-0000B17C0000}"/>
    <cellStyle name="Note 3 2 2 11 2" xfId="10835" xr:uid="{00000000-0005-0000-0000-0000B27C0000}"/>
    <cellStyle name="Note 3 2 2 11 2 2" xfId="34243" xr:uid="{00000000-0005-0000-0000-0000B37C0000}"/>
    <cellStyle name="Note 3 2 2 11 2 3" xfId="34244" xr:uid="{00000000-0005-0000-0000-0000B47C0000}"/>
    <cellStyle name="Note 3 2 2 11 2 4" xfId="34245" xr:uid="{00000000-0005-0000-0000-0000B57C0000}"/>
    <cellStyle name="Note 3 2 2 11 2 5" xfId="34246" xr:uid="{00000000-0005-0000-0000-0000B67C0000}"/>
    <cellStyle name="Note 3 2 2 11 2 6" xfId="34247" xr:uid="{00000000-0005-0000-0000-0000B77C0000}"/>
    <cellStyle name="Note 3 2 2 11 3" xfId="34248" xr:uid="{00000000-0005-0000-0000-0000B87C0000}"/>
    <cellStyle name="Note 3 2 2 11 4" xfId="34249" xr:uid="{00000000-0005-0000-0000-0000B97C0000}"/>
    <cellStyle name="Note 3 2 2 11 5" xfId="34250" xr:uid="{00000000-0005-0000-0000-0000BA7C0000}"/>
    <cellStyle name="Note 3 2 2 11 6" xfId="34251" xr:uid="{00000000-0005-0000-0000-0000BB7C0000}"/>
    <cellStyle name="Note 3 2 2 11 7" xfId="34252" xr:uid="{00000000-0005-0000-0000-0000BC7C0000}"/>
    <cellStyle name="Note 3 2 2 12" xfId="2310" xr:uid="{00000000-0005-0000-0000-0000BD7C0000}"/>
    <cellStyle name="Note 3 2 2 12 2" xfId="10924" xr:uid="{00000000-0005-0000-0000-0000BE7C0000}"/>
    <cellStyle name="Note 3 2 2 12 2 2" xfId="34253" xr:uid="{00000000-0005-0000-0000-0000BF7C0000}"/>
    <cellStyle name="Note 3 2 2 12 2 3" xfId="34254" xr:uid="{00000000-0005-0000-0000-0000C07C0000}"/>
    <cellStyle name="Note 3 2 2 12 2 4" xfId="34255" xr:uid="{00000000-0005-0000-0000-0000C17C0000}"/>
    <cellStyle name="Note 3 2 2 12 2 5" xfId="34256" xr:uid="{00000000-0005-0000-0000-0000C27C0000}"/>
    <cellStyle name="Note 3 2 2 12 2 6" xfId="34257" xr:uid="{00000000-0005-0000-0000-0000C37C0000}"/>
    <cellStyle name="Note 3 2 2 12 3" xfId="34258" xr:uid="{00000000-0005-0000-0000-0000C47C0000}"/>
    <cellStyle name="Note 3 2 2 12 4" xfId="34259" xr:uid="{00000000-0005-0000-0000-0000C57C0000}"/>
    <cellStyle name="Note 3 2 2 12 5" xfId="34260" xr:uid="{00000000-0005-0000-0000-0000C67C0000}"/>
    <cellStyle name="Note 3 2 2 12 6" xfId="34261" xr:uid="{00000000-0005-0000-0000-0000C77C0000}"/>
    <cellStyle name="Note 3 2 2 12 7" xfId="34262" xr:uid="{00000000-0005-0000-0000-0000C87C0000}"/>
    <cellStyle name="Note 3 2 2 13" xfId="2311" xr:uid="{00000000-0005-0000-0000-0000C97C0000}"/>
    <cellStyle name="Note 3 2 2 13 2" xfId="11014" xr:uid="{00000000-0005-0000-0000-0000CA7C0000}"/>
    <cellStyle name="Note 3 2 2 13 2 2" xfId="34263" xr:uid="{00000000-0005-0000-0000-0000CB7C0000}"/>
    <cellStyle name="Note 3 2 2 13 2 3" xfId="34264" xr:uid="{00000000-0005-0000-0000-0000CC7C0000}"/>
    <cellStyle name="Note 3 2 2 13 2 4" xfId="34265" xr:uid="{00000000-0005-0000-0000-0000CD7C0000}"/>
    <cellStyle name="Note 3 2 2 13 2 5" xfId="34266" xr:uid="{00000000-0005-0000-0000-0000CE7C0000}"/>
    <cellStyle name="Note 3 2 2 13 2 6" xfId="34267" xr:uid="{00000000-0005-0000-0000-0000CF7C0000}"/>
    <cellStyle name="Note 3 2 2 13 3" xfId="34268" xr:uid="{00000000-0005-0000-0000-0000D07C0000}"/>
    <cellStyle name="Note 3 2 2 13 4" xfId="34269" xr:uid="{00000000-0005-0000-0000-0000D17C0000}"/>
    <cellStyle name="Note 3 2 2 13 5" xfId="34270" xr:uid="{00000000-0005-0000-0000-0000D27C0000}"/>
    <cellStyle name="Note 3 2 2 13 6" xfId="34271" xr:uid="{00000000-0005-0000-0000-0000D37C0000}"/>
    <cellStyle name="Note 3 2 2 13 7" xfId="34272" xr:uid="{00000000-0005-0000-0000-0000D47C0000}"/>
    <cellStyle name="Note 3 2 2 14" xfId="2312" xr:uid="{00000000-0005-0000-0000-0000D57C0000}"/>
    <cellStyle name="Note 3 2 2 14 2" xfId="11104" xr:uid="{00000000-0005-0000-0000-0000D67C0000}"/>
    <cellStyle name="Note 3 2 2 14 2 2" xfId="34273" xr:uid="{00000000-0005-0000-0000-0000D77C0000}"/>
    <cellStyle name="Note 3 2 2 14 2 3" xfId="34274" xr:uid="{00000000-0005-0000-0000-0000D87C0000}"/>
    <cellStyle name="Note 3 2 2 14 2 4" xfId="34275" xr:uid="{00000000-0005-0000-0000-0000D97C0000}"/>
    <cellStyle name="Note 3 2 2 14 2 5" xfId="34276" xr:uid="{00000000-0005-0000-0000-0000DA7C0000}"/>
    <cellStyle name="Note 3 2 2 14 2 6" xfId="34277" xr:uid="{00000000-0005-0000-0000-0000DB7C0000}"/>
    <cellStyle name="Note 3 2 2 14 3" xfId="34278" xr:uid="{00000000-0005-0000-0000-0000DC7C0000}"/>
    <cellStyle name="Note 3 2 2 14 4" xfId="34279" xr:uid="{00000000-0005-0000-0000-0000DD7C0000}"/>
    <cellStyle name="Note 3 2 2 14 5" xfId="34280" xr:uid="{00000000-0005-0000-0000-0000DE7C0000}"/>
    <cellStyle name="Note 3 2 2 14 6" xfId="34281" xr:uid="{00000000-0005-0000-0000-0000DF7C0000}"/>
    <cellStyle name="Note 3 2 2 14 7" xfId="34282" xr:uid="{00000000-0005-0000-0000-0000E07C0000}"/>
    <cellStyle name="Note 3 2 2 15" xfId="2313" xr:uid="{00000000-0005-0000-0000-0000E17C0000}"/>
    <cellStyle name="Note 3 2 2 15 2" xfId="11187" xr:uid="{00000000-0005-0000-0000-0000E27C0000}"/>
    <cellStyle name="Note 3 2 2 15 2 2" xfId="34283" xr:uid="{00000000-0005-0000-0000-0000E37C0000}"/>
    <cellStyle name="Note 3 2 2 15 2 3" xfId="34284" xr:uid="{00000000-0005-0000-0000-0000E47C0000}"/>
    <cellStyle name="Note 3 2 2 15 2 4" xfId="34285" xr:uid="{00000000-0005-0000-0000-0000E57C0000}"/>
    <cellStyle name="Note 3 2 2 15 2 5" xfId="34286" xr:uid="{00000000-0005-0000-0000-0000E67C0000}"/>
    <cellStyle name="Note 3 2 2 15 2 6" xfId="34287" xr:uid="{00000000-0005-0000-0000-0000E77C0000}"/>
    <cellStyle name="Note 3 2 2 15 3" xfId="34288" xr:uid="{00000000-0005-0000-0000-0000E87C0000}"/>
    <cellStyle name="Note 3 2 2 15 4" xfId="34289" xr:uid="{00000000-0005-0000-0000-0000E97C0000}"/>
    <cellStyle name="Note 3 2 2 15 5" xfId="34290" xr:uid="{00000000-0005-0000-0000-0000EA7C0000}"/>
    <cellStyle name="Note 3 2 2 15 6" xfId="34291" xr:uid="{00000000-0005-0000-0000-0000EB7C0000}"/>
    <cellStyle name="Note 3 2 2 15 7" xfId="34292" xr:uid="{00000000-0005-0000-0000-0000EC7C0000}"/>
    <cellStyle name="Note 3 2 2 16" xfId="2314" xr:uid="{00000000-0005-0000-0000-0000ED7C0000}"/>
    <cellStyle name="Note 3 2 2 16 2" xfId="11277" xr:uid="{00000000-0005-0000-0000-0000EE7C0000}"/>
    <cellStyle name="Note 3 2 2 16 2 2" xfId="34293" xr:uid="{00000000-0005-0000-0000-0000EF7C0000}"/>
    <cellStyle name="Note 3 2 2 16 2 3" xfId="34294" xr:uid="{00000000-0005-0000-0000-0000F07C0000}"/>
    <cellStyle name="Note 3 2 2 16 2 4" xfId="34295" xr:uid="{00000000-0005-0000-0000-0000F17C0000}"/>
    <cellStyle name="Note 3 2 2 16 2 5" xfId="34296" xr:uid="{00000000-0005-0000-0000-0000F27C0000}"/>
    <cellStyle name="Note 3 2 2 16 2 6" xfId="34297" xr:uid="{00000000-0005-0000-0000-0000F37C0000}"/>
    <cellStyle name="Note 3 2 2 16 3" xfId="34298" xr:uid="{00000000-0005-0000-0000-0000F47C0000}"/>
    <cellStyle name="Note 3 2 2 16 4" xfId="34299" xr:uid="{00000000-0005-0000-0000-0000F57C0000}"/>
    <cellStyle name="Note 3 2 2 16 5" xfId="34300" xr:uid="{00000000-0005-0000-0000-0000F67C0000}"/>
    <cellStyle name="Note 3 2 2 16 6" xfId="34301" xr:uid="{00000000-0005-0000-0000-0000F77C0000}"/>
    <cellStyle name="Note 3 2 2 16 7" xfId="34302" xr:uid="{00000000-0005-0000-0000-0000F87C0000}"/>
    <cellStyle name="Note 3 2 2 17" xfId="2315" xr:uid="{00000000-0005-0000-0000-0000F97C0000}"/>
    <cellStyle name="Note 3 2 2 17 2" xfId="11363" xr:uid="{00000000-0005-0000-0000-0000FA7C0000}"/>
    <cellStyle name="Note 3 2 2 17 2 2" xfId="34303" xr:uid="{00000000-0005-0000-0000-0000FB7C0000}"/>
    <cellStyle name="Note 3 2 2 17 2 3" xfId="34304" xr:uid="{00000000-0005-0000-0000-0000FC7C0000}"/>
    <cellStyle name="Note 3 2 2 17 2 4" xfId="34305" xr:uid="{00000000-0005-0000-0000-0000FD7C0000}"/>
    <cellStyle name="Note 3 2 2 17 2 5" xfId="34306" xr:uid="{00000000-0005-0000-0000-0000FE7C0000}"/>
    <cellStyle name="Note 3 2 2 17 2 6" xfId="34307" xr:uid="{00000000-0005-0000-0000-0000FF7C0000}"/>
    <cellStyle name="Note 3 2 2 17 3" xfId="34308" xr:uid="{00000000-0005-0000-0000-0000007D0000}"/>
    <cellStyle name="Note 3 2 2 17 4" xfId="34309" xr:uid="{00000000-0005-0000-0000-0000017D0000}"/>
    <cellStyle name="Note 3 2 2 17 5" xfId="34310" xr:uid="{00000000-0005-0000-0000-0000027D0000}"/>
    <cellStyle name="Note 3 2 2 17 6" xfId="34311" xr:uid="{00000000-0005-0000-0000-0000037D0000}"/>
    <cellStyle name="Note 3 2 2 17 7" xfId="34312" xr:uid="{00000000-0005-0000-0000-0000047D0000}"/>
    <cellStyle name="Note 3 2 2 18" xfId="2316" xr:uid="{00000000-0005-0000-0000-0000057D0000}"/>
    <cellStyle name="Note 3 2 2 18 2" xfId="11450" xr:uid="{00000000-0005-0000-0000-0000067D0000}"/>
    <cellStyle name="Note 3 2 2 18 2 2" xfId="34313" xr:uid="{00000000-0005-0000-0000-0000077D0000}"/>
    <cellStyle name="Note 3 2 2 18 2 3" xfId="34314" xr:uid="{00000000-0005-0000-0000-0000087D0000}"/>
    <cellStyle name="Note 3 2 2 18 2 4" xfId="34315" xr:uid="{00000000-0005-0000-0000-0000097D0000}"/>
    <cellStyle name="Note 3 2 2 18 2 5" xfId="34316" xr:uid="{00000000-0005-0000-0000-00000A7D0000}"/>
    <cellStyle name="Note 3 2 2 18 2 6" xfId="34317" xr:uid="{00000000-0005-0000-0000-00000B7D0000}"/>
    <cellStyle name="Note 3 2 2 18 3" xfId="34318" xr:uid="{00000000-0005-0000-0000-00000C7D0000}"/>
    <cellStyle name="Note 3 2 2 18 4" xfId="34319" xr:uid="{00000000-0005-0000-0000-00000D7D0000}"/>
    <cellStyle name="Note 3 2 2 18 5" xfId="34320" xr:uid="{00000000-0005-0000-0000-00000E7D0000}"/>
    <cellStyle name="Note 3 2 2 18 6" xfId="34321" xr:uid="{00000000-0005-0000-0000-00000F7D0000}"/>
    <cellStyle name="Note 3 2 2 18 7" xfId="34322" xr:uid="{00000000-0005-0000-0000-0000107D0000}"/>
    <cellStyle name="Note 3 2 2 19" xfId="2317" xr:uid="{00000000-0005-0000-0000-0000117D0000}"/>
    <cellStyle name="Note 3 2 2 19 2" xfId="11537" xr:uid="{00000000-0005-0000-0000-0000127D0000}"/>
    <cellStyle name="Note 3 2 2 19 2 2" xfId="34323" xr:uid="{00000000-0005-0000-0000-0000137D0000}"/>
    <cellStyle name="Note 3 2 2 19 2 3" xfId="34324" xr:uid="{00000000-0005-0000-0000-0000147D0000}"/>
    <cellStyle name="Note 3 2 2 19 2 4" xfId="34325" xr:uid="{00000000-0005-0000-0000-0000157D0000}"/>
    <cellStyle name="Note 3 2 2 19 2 5" xfId="34326" xr:uid="{00000000-0005-0000-0000-0000167D0000}"/>
    <cellStyle name="Note 3 2 2 19 2 6" xfId="34327" xr:uid="{00000000-0005-0000-0000-0000177D0000}"/>
    <cellStyle name="Note 3 2 2 19 3" xfId="34328" xr:uid="{00000000-0005-0000-0000-0000187D0000}"/>
    <cellStyle name="Note 3 2 2 19 4" xfId="34329" xr:uid="{00000000-0005-0000-0000-0000197D0000}"/>
    <cellStyle name="Note 3 2 2 19 5" xfId="34330" xr:uid="{00000000-0005-0000-0000-00001A7D0000}"/>
    <cellStyle name="Note 3 2 2 19 6" xfId="34331" xr:uid="{00000000-0005-0000-0000-00001B7D0000}"/>
    <cellStyle name="Note 3 2 2 19 7" xfId="34332" xr:uid="{00000000-0005-0000-0000-00001C7D0000}"/>
    <cellStyle name="Note 3 2 2 2" xfId="2318" xr:uid="{00000000-0005-0000-0000-00001D7D0000}"/>
    <cellStyle name="Note 3 2 2 2 2" xfId="8872" xr:uid="{00000000-0005-0000-0000-00001E7D0000}"/>
    <cellStyle name="Note 3 2 2 2 2 2" xfId="34333" xr:uid="{00000000-0005-0000-0000-00001F7D0000}"/>
    <cellStyle name="Note 3 2 2 2 3" xfId="10044" xr:uid="{00000000-0005-0000-0000-0000207D0000}"/>
    <cellStyle name="Note 3 2 2 2 3 2" xfId="34334" xr:uid="{00000000-0005-0000-0000-0000217D0000}"/>
    <cellStyle name="Note 3 2 2 2 3 3" xfId="34335" xr:uid="{00000000-0005-0000-0000-0000227D0000}"/>
    <cellStyle name="Note 3 2 2 2 3 4" xfId="34336" xr:uid="{00000000-0005-0000-0000-0000237D0000}"/>
    <cellStyle name="Note 3 2 2 2 3 5" xfId="34337" xr:uid="{00000000-0005-0000-0000-0000247D0000}"/>
    <cellStyle name="Note 3 2 2 2 3 6" xfId="34338" xr:uid="{00000000-0005-0000-0000-0000257D0000}"/>
    <cellStyle name="Note 3 2 2 2 4" xfId="34339" xr:uid="{00000000-0005-0000-0000-0000267D0000}"/>
    <cellStyle name="Note 3 2 2 2 5" xfId="34340" xr:uid="{00000000-0005-0000-0000-0000277D0000}"/>
    <cellStyle name="Note 3 2 2 2 6" xfId="34341" xr:uid="{00000000-0005-0000-0000-0000287D0000}"/>
    <cellStyle name="Note 3 2 2 2 7" xfId="34342" xr:uid="{00000000-0005-0000-0000-0000297D0000}"/>
    <cellStyle name="Note 3 2 2 2 8" xfId="34343" xr:uid="{00000000-0005-0000-0000-00002A7D0000}"/>
    <cellStyle name="Note 3 2 2 20" xfId="2319" xr:uid="{00000000-0005-0000-0000-00002B7D0000}"/>
    <cellStyle name="Note 3 2 2 20 2" xfId="11625" xr:uid="{00000000-0005-0000-0000-00002C7D0000}"/>
    <cellStyle name="Note 3 2 2 20 2 2" xfId="34344" xr:uid="{00000000-0005-0000-0000-00002D7D0000}"/>
    <cellStyle name="Note 3 2 2 20 2 3" xfId="34345" xr:uid="{00000000-0005-0000-0000-00002E7D0000}"/>
    <cellStyle name="Note 3 2 2 20 2 4" xfId="34346" xr:uid="{00000000-0005-0000-0000-00002F7D0000}"/>
    <cellStyle name="Note 3 2 2 20 2 5" xfId="34347" xr:uid="{00000000-0005-0000-0000-0000307D0000}"/>
    <cellStyle name="Note 3 2 2 20 2 6" xfId="34348" xr:uid="{00000000-0005-0000-0000-0000317D0000}"/>
    <cellStyle name="Note 3 2 2 20 3" xfId="34349" xr:uid="{00000000-0005-0000-0000-0000327D0000}"/>
    <cellStyle name="Note 3 2 2 20 4" xfId="34350" xr:uid="{00000000-0005-0000-0000-0000337D0000}"/>
    <cellStyle name="Note 3 2 2 20 5" xfId="34351" xr:uid="{00000000-0005-0000-0000-0000347D0000}"/>
    <cellStyle name="Note 3 2 2 20 6" xfId="34352" xr:uid="{00000000-0005-0000-0000-0000357D0000}"/>
    <cellStyle name="Note 3 2 2 20 7" xfId="34353" xr:uid="{00000000-0005-0000-0000-0000367D0000}"/>
    <cellStyle name="Note 3 2 2 21" xfId="2320" xr:uid="{00000000-0005-0000-0000-0000377D0000}"/>
    <cellStyle name="Note 3 2 2 21 2" xfId="11709" xr:uid="{00000000-0005-0000-0000-0000387D0000}"/>
    <cellStyle name="Note 3 2 2 21 2 2" xfId="34354" xr:uid="{00000000-0005-0000-0000-0000397D0000}"/>
    <cellStyle name="Note 3 2 2 21 2 3" xfId="34355" xr:uid="{00000000-0005-0000-0000-00003A7D0000}"/>
    <cellStyle name="Note 3 2 2 21 2 4" xfId="34356" xr:uid="{00000000-0005-0000-0000-00003B7D0000}"/>
    <cellStyle name="Note 3 2 2 21 2 5" xfId="34357" xr:uid="{00000000-0005-0000-0000-00003C7D0000}"/>
    <cellStyle name="Note 3 2 2 21 2 6" xfId="34358" xr:uid="{00000000-0005-0000-0000-00003D7D0000}"/>
    <cellStyle name="Note 3 2 2 21 3" xfId="34359" xr:uid="{00000000-0005-0000-0000-00003E7D0000}"/>
    <cellStyle name="Note 3 2 2 21 4" xfId="34360" xr:uid="{00000000-0005-0000-0000-00003F7D0000}"/>
    <cellStyle name="Note 3 2 2 21 5" xfId="34361" xr:uid="{00000000-0005-0000-0000-0000407D0000}"/>
    <cellStyle name="Note 3 2 2 21 6" xfId="34362" xr:uid="{00000000-0005-0000-0000-0000417D0000}"/>
    <cellStyle name="Note 3 2 2 21 7" xfId="34363" xr:uid="{00000000-0005-0000-0000-0000427D0000}"/>
    <cellStyle name="Note 3 2 2 22" xfId="2321" xr:uid="{00000000-0005-0000-0000-0000437D0000}"/>
    <cellStyle name="Note 3 2 2 22 2" xfId="11792" xr:uid="{00000000-0005-0000-0000-0000447D0000}"/>
    <cellStyle name="Note 3 2 2 22 2 2" xfId="34364" xr:uid="{00000000-0005-0000-0000-0000457D0000}"/>
    <cellStyle name="Note 3 2 2 22 2 3" xfId="34365" xr:uid="{00000000-0005-0000-0000-0000467D0000}"/>
    <cellStyle name="Note 3 2 2 22 2 4" xfId="34366" xr:uid="{00000000-0005-0000-0000-0000477D0000}"/>
    <cellStyle name="Note 3 2 2 22 2 5" xfId="34367" xr:uid="{00000000-0005-0000-0000-0000487D0000}"/>
    <cellStyle name="Note 3 2 2 22 2 6" xfId="34368" xr:uid="{00000000-0005-0000-0000-0000497D0000}"/>
    <cellStyle name="Note 3 2 2 22 3" xfId="34369" xr:uid="{00000000-0005-0000-0000-00004A7D0000}"/>
    <cellStyle name="Note 3 2 2 22 4" xfId="34370" xr:uid="{00000000-0005-0000-0000-00004B7D0000}"/>
    <cellStyle name="Note 3 2 2 22 5" xfId="34371" xr:uid="{00000000-0005-0000-0000-00004C7D0000}"/>
    <cellStyle name="Note 3 2 2 22 6" xfId="34372" xr:uid="{00000000-0005-0000-0000-00004D7D0000}"/>
    <cellStyle name="Note 3 2 2 22 7" xfId="34373" xr:uid="{00000000-0005-0000-0000-00004E7D0000}"/>
    <cellStyle name="Note 3 2 2 23" xfId="2322" xr:uid="{00000000-0005-0000-0000-00004F7D0000}"/>
    <cellStyle name="Note 3 2 2 23 2" xfId="11875" xr:uid="{00000000-0005-0000-0000-0000507D0000}"/>
    <cellStyle name="Note 3 2 2 23 2 2" xfId="34374" xr:uid="{00000000-0005-0000-0000-0000517D0000}"/>
    <cellStyle name="Note 3 2 2 23 2 3" xfId="34375" xr:uid="{00000000-0005-0000-0000-0000527D0000}"/>
    <cellStyle name="Note 3 2 2 23 2 4" xfId="34376" xr:uid="{00000000-0005-0000-0000-0000537D0000}"/>
    <cellStyle name="Note 3 2 2 23 2 5" xfId="34377" xr:uid="{00000000-0005-0000-0000-0000547D0000}"/>
    <cellStyle name="Note 3 2 2 23 2 6" xfId="34378" xr:uid="{00000000-0005-0000-0000-0000557D0000}"/>
    <cellStyle name="Note 3 2 2 23 3" xfId="34379" xr:uid="{00000000-0005-0000-0000-0000567D0000}"/>
    <cellStyle name="Note 3 2 2 23 4" xfId="34380" xr:uid="{00000000-0005-0000-0000-0000577D0000}"/>
    <cellStyle name="Note 3 2 2 23 5" xfId="34381" xr:uid="{00000000-0005-0000-0000-0000587D0000}"/>
    <cellStyle name="Note 3 2 2 23 6" xfId="34382" xr:uid="{00000000-0005-0000-0000-0000597D0000}"/>
    <cellStyle name="Note 3 2 2 23 7" xfId="34383" xr:uid="{00000000-0005-0000-0000-00005A7D0000}"/>
    <cellStyle name="Note 3 2 2 24" xfId="2323" xr:uid="{00000000-0005-0000-0000-00005B7D0000}"/>
    <cellStyle name="Note 3 2 2 24 2" xfId="11959" xr:uid="{00000000-0005-0000-0000-00005C7D0000}"/>
    <cellStyle name="Note 3 2 2 24 2 2" xfId="34384" xr:uid="{00000000-0005-0000-0000-00005D7D0000}"/>
    <cellStyle name="Note 3 2 2 24 2 3" xfId="34385" xr:uid="{00000000-0005-0000-0000-00005E7D0000}"/>
    <cellStyle name="Note 3 2 2 24 2 4" xfId="34386" xr:uid="{00000000-0005-0000-0000-00005F7D0000}"/>
    <cellStyle name="Note 3 2 2 24 2 5" xfId="34387" xr:uid="{00000000-0005-0000-0000-0000607D0000}"/>
    <cellStyle name="Note 3 2 2 24 2 6" xfId="34388" xr:uid="{00000000-0005-0000-0000-0000617D0000}"/>
    <cellStyle name="Note 3 2 2 24 3" xfId="34389" xr:uid="{00000000-0005-0000-0000-0000627D0000}"/>
    <cellStyle name="Note 3 2 2 24 4" xfId="34390" xr:uid="{00000000-0005-0000-0000-0000637D0000}"/>
    <cellStyle name="Note 3 2 2 24 5" xfId="34391" xr:uid="{00000000-0005-0000-0000-0000647D0000}"/>
    <cellStyle name="Note 3 2 2 24 6" xfId="34392" xr:uid="{00000000-0005-0000-0000-0000657D0000}"/>
    <cellStyle name="Note 3 2 2 24 7" xfId="34393" xr:uid="{00000000-0005-0000-0000-0000667D0000}"/>
    <cellStyle name="Note 3 2 2 25" xfId="2324" xr:uid="{00000000-0005-0000-0000-0000677D0000}"/>
    <cellStyle name="Note 3 2 2 25 2" xfId="12042" xr:uid="{00000000-0005-0000-0000-0000687D0000}"/>
    <cellStyle name="Note 3 2 2 25 2 2" xfId="34394" xr:uid="{00000000-0005-0000-0000-0000697D0000}"/>
    <cellStyle name="Note 3 2 2 25 2 3" xfId="34395" xr:uid="{00000000-0005-0000-0000-00006A7D0000}"/>
    <cellStyle name="Note 3 2 2 25 2 4" xfId="34396" xr:uid="{00000000-0005-0000-0000-00006B7D0000}"/>
    <cellStyle name="Note 3 2 2 25 2 5" xfId="34397" xr:uid="{00000000-0005-0000-0000-00006C7D0000}"/>
    <cellStyle name="Note 3 2 2 25 2 6" xfId="34398" xr:uid="{00000000-0005-0000-0000-00006D7D0000}"/>
    <cellStyle name="Note 3 2 2 25 3" xfId="34399" xr:uid="{00000000-0005-0000-0000-00006E7D0000}"/>
    <cellStyle name="Note 3 2 2 25 4" xfId="34400" xr:uid="{00000000-0005-0000-0000-00006F7D0000}"/>
    <cellStyle name="Note 3 2 2 25 5" xfId="34401" xr:uid="{00000000-0005-0000-0000-0000707D0000}"/>
    <cellStyle name="Note 3 2 2 25 6" xfId="34402" xr:uid="{00000000-0005-0000-0000-0000717D0000}"/>
    <cellStyle name="Note 3 2 2 25 7" xfId="34403" xr:uid="{00000000-0005-0000-0000-0000727D0000}"/>
    <cellStyle name="Note 3 2 2 26" xfId="2325" xr:uid="{00000000-0005-0000-0000-0000737D0000}"/>
    <cellStyle name="Note 3 2 2 26 2" xfId="12125" xr:uid="{00000000-0005-0000-0000-0000747D0000}"/>
    <cellStyle name="Note 3 2 2 26 2 2" xfId="34404" xr:uid="{00000000-0005-0000-0000-0000757D0000}"/>
    <cellStyle name="Note 3 2 2 26 2 3" xfId="34405" xr:uid="{00000000-0005-0000-0000-0000767D0000}"/>
    <cellStyle name="Note 3 2 2 26 2 4" xfId="34406" xr:uid="{00000000-0005-0000-0000-0000777D0000}"/>
    <cellStyle name="Note 3 2 2 26 2 5" xfId="34407" xr:uid="{00000000-0005-0000-0000-0000787D0000}"/>
    <cellStyle name="Note 3 2 2 26 2 6" xfId="34408" xr:uid="{00000000-0005-0000-0000-0000797D0000}"/>
    <cellStyle name="Note 3 2 2 26 3" xfId="34409" xr:uid="{00000000-0005-0000-0000-00007A7D0000}"/>
    <cellStyle name="Note 3 2 2 26 4" xfId="34410" xr:uid="{00000000-0005-0000-0000-00007B7D0000}"/>
    <cellStyle name="Note 3 2 2 26 5" xfId="34411" xr:uid="{00000000-0005-0000-0000-00007C7D0000}"/>
    <cellStyle name="Note 3 2 2 26 6" xfId="34412" xr:uid="{00000000-0005-0000-0000-00007D7D0000}"/>
    <cellStyle name="Note 3 2 2 26 7" xfId="34413" xr:uid="{00000000-0005-0000-0000-00007E7D0000}"/>
    <cellStyle name="Note 3 2 2 27" xfId="2326" xr:uid="{00000000-0005-0000-0000-00007F7D0000}"/>
    <cellStyle name="Note 3 2 2 27 2" xfId="12207" xr:uid="{00000000-0005-0000-0000-0000807D0000}"/>
    <cellStyle name="Note 3 2 2 27 2 2" xfId="34414" xr:uid="{00000000-0005-0000-0000-0000817D0000}"/>
    <cellStyle name="Note 3 2 2 27 2 3" xfId="34415" xr:uid="{00000000-0005-0000-0000-0000827D0000}"/>
    <cellStyle name="Note 3 2 2 27 2 4" xfId="34416" xr:uid="{00000000-0005-0000-0000-0000837D0000}"/>
    <cellStyle name="Note 3 2 2 27 2 5" xfId="34417" xr:uid="{00000000-0005-0000-0000-0000847D0000}"/>
    <cellStyle name="Note 3 2 2 27 2 6" xfId="34418" xr:uid="{00000000-0005-0000-0000-0000857D0000}"/>
    <cellStyle name="Note 3 2 2 27 3" xfId="34419" xr:uid="{00000000-0005-0000-0000-0000867D0000}"/>
    <cellStyle name="Note 3 2 2 27 4" xfId="34420" xr:uid="{00000000-0005-0000-0000-0000877D0000}"/>
    <cellStyle name="Note 3 2 2 27 5" xfId="34421" xr:uid="{00000000-0005-0000-0000-0000887D0000}"/>
    <cellStyle name="Note 3 2 2 27 6" xfId="34422" xr:uid="{00000000-0005-0000-0000-0000897D0000}"/>
    <cellStyle name="Note 3 2 2 27 7" xfId="34423" xr:uid="{00000000-0005-0000-0000-00008A7D0000}"/>
    <cellStyle name="Note 3 2 2 28" xfId="2327" xr:uid="{00000000-0005-0000-0000-00008B7D0000}"/>
    <cellStyle name="Note 3 2 2 28 2" xfId="12287" xr:uid="{00000000-0005-0000-0000-00008C7D0000}"/>
    <cellStyle name="Note 3 2 2 28 2 2" xfId="34424" xr:uid="{00000000-0005-0000-0000-00008D7D0000}"/>
    <cellStyle name="Note 3 2 2 28 2 3" xfId="34425" xr:uid="{00000000-0005-0000-0000-00008E7D0000}"/>
    <cellStyle name="Note 3 2 2 28 2 4" xfId="34426" xr:uid="{00000000-0005-0000-0000-00008F7D0000}"/>
    <cellStyle name="Note 3 2 2 28 2 5" xfId="34427" xr:uid="{00000000-0005-0000-0000-0000907D0000}"/>
    <cellStyle name="Note 3 2 2 28 2 6" xfId="34428" xr:uid="{00000000-0005-0000-0000-0000917D0000}"/>
    <cellStyle name="Note 3 2 2 28 3" xfId="34429" xr:uid="{00000000-0005-0000-0000-0000927D0000}"/>
    <cellStyle name="Note 3 2 2 28 4" xfId="34430" xr:uid="{00000000-0005-0000-0000-0000937D0000}"/>
    <cellStyle name="Note 3 2 2 28 5" xfId="34431" xr:uid="{00000000-0005-0000-0000-0000947D0000}"/>
    <cellStyle name="Note 3 2 2 28 6" xfId="34432" xr:uid="{00000000-0005-0000-0000-0000957D0000}"/>
    <cellStyle name="Note 3 2 2 28 7" xfId="34433" xr:uid="{00000000-0005-0000-0000-0000967D0000}"/>
    <cellStyle name="Note 3 2 2 29" xfId="2328" xr:uid="{00000000-0005-0000-0000-0000977D0000}"/>
    <cellStyle name="Note 3 2 2 29 2" xfId="12365" xr:uid="{00000000-0005-0000-0000-0000987D0000}"/>
    <cellStyle name="Note 3 2 2 29 2 2" xfId="34434" xr:uid="{00000000-0005-0000-0000-0000997D0000}"/>
    <cellStyle name="Note 3 2 2 29 2 3" xfId="34435" xr:uid="{00000000-0005-0000-0000-00009A7D0000}"/>
    <cellStyle name="Note 3 2 2 29 2 4" xfId="34436" xr:uid="{00000000-0005-0000-0000-00009B7D0000}"/>
    <cellStyle name="Note 3 2 2 29 2 5" xfId="34437" xr:uid="{00000000-0005-0000-0000-00009C7D0000}"/>
    <cellStyle name="Note 3 2 2 29 2 6" xfId="34438" xr:uid="{00000000-0005-0000-0000-00009D7D0000}"/>
    <cellStyle name="Note 3 2 2 29 3" xfId="34439" xr:uid="{00000000-0005-0000-0000-00009E7D0000}"/>
    <cellStyle name="Note 3 2 2 29 4" xfId="34440" xr:uid="{00000000-0005-0000-0000-00009F7D0000}"/>
    <cellStyle name="Note 3 2 2 29 5" xfId="34441" xr:uid="{00000000-0005-0000-0000-0000A07D0000}"/>
    <cellStyle name="Note 3 2 2 29 6" xfId="34442" xr:uid="{00000000-0005-0000-0000-0000A17D0000}"/>
    <cellStyle name="Note 3 2 2 29 7" xfId="34443" xr:uid="{00000000-0005-0000-0000-0000A27D0000}"/>
    <cellStyle name="Note 3 2 2 3" xfId="2329" xr:uid="{00000000-0005-0000-0000-0000A37D0000}"/>
    <cellStyle name="Note 3 2 2 3 2" xfId="10135" xr:uid="{00000000-0005-0000-0000-0000A47D0000}"/>
    <cellStyle name="Note 3 2 2 3 2 2" xfId="34444" xr:uid="{00000000-0005-0000-0000-0000A57D0000}"/>
    <cellStyle name="Note 3 2 2 3 2 3" xfId="34445" xr:uid="{00000000-0005-0000-0000-0000A67D0000}"/>
    <cellStyle name="Note 3 2 2 3 2 4" xfId="34446" xr:uid="{00000000-0005-0000-0000-0000A77D0000}"/>
    <cellStyle name="Note 3 2 2 3 2 5" xfId="34447" xr:uid="{00000000-0005-0000-0000-0000A87D0000}"/>
    <cellStyle name="Note 3 2 2 3 2 6" xfId="34448" xr:uid="{00000000-0005-0000-0000-0000A97D0000}"/>
    <cellStyle name="Note 3 2 2 3 3" xfId="34449" xr:uid="{00000000-0005-0000-0000-0000AA7D0000}"/>
    <cellStyle name="Note 3 2 2 3 4" xfId="34450" xr:uid="{00000000-0005-0000-0000-0000AB7D0000}"/>
    <cellStyle name="Note 3 2 2 3 5" xfId="34451" xr:uid="{00000000-0005-0000-0000-0000AC7D0000}"/>
    <cellStyle name="Note 3 2 2 3 6" xfId="34452" xr:uid="{00000000-0005-0000-0000-0000AD7D0000}"/>
    <cellStyle name="Note 3 2 2 3 7" xfId="34453" xr:uid="{00000000-0005-0000-0000-0000AE7D0000}"/>
    <cellStyle name="Note 3 2 2 30" xfId="2330" xr:uid="{00000000-0005-0000-0000-0000AF7D0000}"/>
    <cellStyle name="Note 3 2 2 30 2" xfId="12444" xr:uid="{00000000-0005-0000-0000-0000B07D0000}"/>
    <cellStyle name="Note 3 2 2 30 2 2" xfId="34454" xr:uid="{00000000-0005-0000-0000-0000B17D0000}"/>
    <cellStyle name="Note 3 2 2 30 2 3" xfId="34455" xr:uid="{00000000-0005-0000-0000-0000B27D0000}"/>
    <cellStyle name="Note 3 2 2 30 2 4" xfId="34456" xr:uid="{00000000-0005-0000-0000-0000B37D0000}"/>
    <cellStyle name="Note 3 2 2 30 2 5" xfId="34457" xr:uid="{00000000-0005-0000-0000-0000B47D0000}"/>
    <cellStyle name="Note 3 2 2 30 2 6" xfId="34458" xr:uid="{00000000-0005-0000-0000-0000B57D0000}"/>
    <cellStyle name="Note 3 2 2 30 3" xfId="34459" xr:uid="{00000000-0005-0000-0000-0000B67D0000}"/>
    <cellStyle name="Note 3 2 2 30 4" xfId="34460" xr:uid="{00000000-0005-0000-0000-0000B77D0000}"/>
    <cellStyle name="Note 3 2 2 30 5" xfId="34461" xr:uid="{00000000-0005-0000-0000-0000B87D0000}"/>
    <cellStyle name="Note 3 2 2 30 6" xfId="34462" xr:uid="{00000000-0005-0000-0000-0000B97D0000}"/>
    <cellStyle name="Note 3 2 2 30 7" xfId="34463" xr:uid="{00000000-0005-0000-0000-0000BA7D0000}"/>
    <cellStyle name="Note 3 2 2 31" xfId="2331" xr:uid="{00000000-0005-0000-0000-0000BB7D0000}"/>
    <cellStyle name="Note 3 2 2 31 2" xfId="12523" xr:uid="{00000000-0005-0000-0000-0000BC7D0000}"/>
    <cellStyle name="Note 3 2 2 31 2 2" xfId="34464" xr:uid="{00000000-0005-0000-0000-0000BD7D0000}"/>
    <cellStyle name="Note 3 2 2 31 2 3" xfId="34465" xr:uid="{00000000-0005-0000-0000-0000BE7D0000}"/>
    <cellStyle name="Note 3 2 2 31 2 4" xfId="34466" xr:uid="{00000000-0005-0000-0000-0000BF7D0000}"/>
    <cellStyle name="Note 3 2 2 31 2 5" xfId="34467" xr:uid="{00000000-0005-0000-0000-0000C07D0000}"/>
    <cellStyle name="Note 3 2 2 31 2 6" xfId="34468" xr:uid="{00000000-0005-0000-0000-0000C17D0000}"/>
    <cellStyle name="Note 3 2 2 31 3" xfId="34469" xr:uid="{00000000-0005-0000-0000-0000C27D0000}"/>
    <cellStyle name="Note 3 2 2 31 4" xfId="34470" xr:uid="{00000000-0005-0000-0000-0000C37D0000}"/>
    <cellStyle name="Note 3 2 2 31 5" xfId="34471" xr:uid="{00000000-0005-0000-0000-0000C47D0000}"/>
    <cellStyle name="Note 3 2 2 31 6" xfId="34472" xr:uid="{00000000-0005-0000-0000-0000C57D0000}"/>
    <cellStyle name="Note 3 2 2 31 7" xfId="34473" xr:uid="{00000000-0005-0000-0000-0000C67D0000}"/>
    <cellStyle name="Note 3 2 2 32" xfId="2332" xr:uid="{00000000-0005-0000-0000-0000C77D0000}"/>
    <cellStyle name="Note 3 2 2 32 2" xfId="12602" xr:uid="{00000000-0005-0000-0000-0000C87D0000}"/>
    <cellStyle name="Note 3 2 2 32 2 2" xfId="34474" xr:uid="{00000000-0005-0000-0000-0000C97D0000}"/>
    <cellStyle name="Note 3 2 2 32 2 3" xfId="34475" xr:uid="{00000000-0005-0000-0000-0000CA7D0000}"/>
    <cellStyle name="Note 3 2 2 32 2 4" xfId="34476" xr:uid="{00000000-0005-0000-0000-0000CB7D0000}"/>
    <cellStyle name="Note 3 2 2 32 2 5" xfId="34477" xr:uid="{00000000-0005-0000-0000-0000CC7D0000}"/>
    <cellStyle name="Note 3 2 2 32 2 6" xfId="34478" xr:uid="{00000000-0005-0000-0000-0000CD7D0000}"/>
    <cellStyle name="Note 3 2 2 32 3" xfId="34479" xr:uid="{00000000-0005-0000-0000-0000CE7D0000}"/>
    <cellStyle name="Note 3 2 2 32 4" xfId="34480" xr:uid="{00000000-0005-0000-0000-0000CF7D0000}"/>
    <cellStyle name="Note 3 2 2 32 5" xfId="34481" xr:uid="{00000000-0005-0000-0000-0000D07D0000}"/>
    <cellStyle name="Note 3 2 2 32 6" xfId="34482" xr:uid="{00000000-0005-0000-0000-0000D17D0000}"/>
    <cellStyle name="Note 3 2 2 32 7" xfId="34483" xr:uid="{00000000-0005-0000-0000-0000D27D0000}"/>
    <cellStyle name="Note 3 2 2 33" xfId="2333" xr:uid="{00000000-0005-0000-0000-0000D37D0000}"/>
    <cellStyle name="Note 3 2 2 33 2" xfId="12681" xr:uid="{00000000-0005-0000-0000-0000D47D0000}"/>
    <cellStyle name="Note 3 2 2 33 2 2" xfId="34484" xr:uid="{00000000-0005-0000-0000-0000D57D0000}"/>
    <cellStyle name="Note 3 2 2 33 2 3" xfId="34485" xr:uid="{00000000-0005-0000-0000-0000D67D0000}"/>
    <cellStyle name="Note 3 2 2 33 2 4" xfId="34486" xr:uid="{00000000-0005-0000-0000-0000D77D0000}"/>
    <cellStyle name="Note 3 2 2 33 2 5" xfId="34487" xr:uid="{00000000-0005-0000-0000-0000D87D0000}"/>
    <cellStyle name="Note 3 2 2 33 2 6" xfId="34488" xr:uid="{00000000-0005-0000-0000-0000D97D0000}"/>
    <cellStyle name="Note 3 2 2 33 3" xfId="34489" xr:uid="{00000000-0005-0000-0000-0000DA7D0000}"/>
    <cellStyle name="Note 3 2 2 33 4" xfId="34490" xr:uid="{00000000-0005-0000-0000-0000DB7D0000}"/>
    <cellStyle name="Note 3 2 2 33 5" xfId="34491" xr:uid="{00000000-0005-0000-0000-0000DC7D0000}"/>
    <cellStyle name="Note 3 2 2 33 6" xfId="34492" xr:uid="{00000000-0005-0000-0000-0000DD7D0000}"/>
    <cellStyle name="Note 3 2 2 33 7" xfId="34493" xr:uid="{00000000-0005-0000-0000-0000DE7D0000}"/>
    <cellStyle name="Note 3 2 2 34" xfId="2334" xr:uid="{00000000-0005-0000-0000-0000DF7D0000}"/>
    <cellStyle name="Note 3 2 2 34 2" xfId="12765" xr:uid="{00000000-0005-0000-0000-0000E07D0000}"/>
    <cellStyle name="Note 3 2 2 34 2 2" xfId="34494" xr:uid="{00000000-0005-0000-0000-0000E17D0000}"/>
    <cellStyle name="Note 3 2 2 34 2 3" xfId="34495" xr:uid="{00000000-0005-0000-0000-0000E27D0000}"/>
    <cellStyle name="Note 3 2 2 34 2 4" xfId="34496" xr:uid="{00000000-0005-0000-0000-0000E37D0000}"/>
    <cellStyle name="Note 3 2 2 34 2 5" xfId="34497" xr:uid="{00000000-0005-0000-0000-0000E47D0000}"/>
    <cellStyle name="Note 3 2 2 34 2 6" xfId="34498" xr:uid="{00000000-0005-0000-0000-0000E57D0000}"/>
    <cellStyle name="Note 3 2 2 34 3" xfId="34499" xr:uid="{00000000-0005-0000-0000-0000E67D0000}"/>
    <cellStyle name="Note 3 2 2 35" xfId="8873" xr:uid="{00000000-0005-0000-0000-0000E77D0000}"/>
    <cellStyle name="Note 3 2 2 35 2" xfId="34500" xr:uid="{00000000-0005-0000-0000-0000E87D0000}"/>
    <cellStyle name="Note 3 2 2 36" xfId="9831" xr:uid="{00000000-0005-0000-0000-0000E97D0000}"/>
    <cellStyle name="Note 3 2 2 36 2" xfId="34501" xr:uid="{00000000-0005-0000-0000-0000EA7D0000}"/>
    <cellStyle name="Note 3 2 2 36 3" xfId="34502" xr:uid="{00000000-0005-0000-0000-0000EB7D0000}"/>
    <cellStyle name="Note 3 2 2 36 4" xfId="34503" xr:uid="{00000000-0005-0000-0000-0000EC7D0000}"/>
    <cellStyle name="Note 3 2 2 36 5" xfId="34504" xr:uid="{00000000-0005-0000-0000-0000ED7D0000}"/>
    <cellStyle name="Note 3 2 2 36 6" xfId="34505" xr:uid="{00000000-0005-0000-0000-0000EE7D0000}"/>
    <cellStyle name="Note 3 2 2 37" xfId="34506" xr:uid="{00000000-0005-0000-0000-0000EF7D0000}"/>
    <cellStyle name="Note 3 2 2 4" xfId="2335" xr:uid="{00000000-0005-0000-0000-0000F07D0000}"/>
    <cellStyle name="Note 3 2 2 4 2" xfId="10225" xr:uid="{00000000-0005-0000-0000-0000F17D0000}"/>
    <cellStyle name="Note 3 2 2 4 2 2" xfId="34507" xr:uid="{00000000-0005-0000-0000-0000F27D0000}"/>
    <cellStyle name="Note 3 2 2 4 2 3" xfId="34508" xr:uid="{00000000-0005-0000-0000-0000F37D0000}"/>
    <cellStyle name="Note 3 2 2 4 2 4" xfId="34509" xr:uid="{00000000-0005-0000-0000-0000F47D0000}"/>
    <cellStyle name="Note 3 2 2 4 2 5" xfId="34510" xr:uid="{00000000-0005-0000-0000-0000F57D0000}"/>
    <cellStyle name="Note 3 2 2 4 2 6" xfId="34511" xr:uid="{00000000-0005-0000-0000-0000F67D0000}"/>
    <cellStyle name="Note 3 2 2 4 3" xfId="34512" xr:uid="{00000000-0005-0000-0000-0000F77D0000}"/>
    <cellStyle name="Note 3 2 2 4 4" xfId="34513" xr:uid="{00000000-0005-0000-0000-0000F87D0000}"/>
    <cellStyle name="Note 3 2 2 4 5" xfId="34514" xr:uid="{00000000-0005-0000-0000-0000F97D0000}"/>
    <cellStyle name="Note 3 2 2 4 6" xfId="34515" xr:uid="{00000000-0005-0000-0000-0000FA7D0000}"/>
    <cellStyle name="Note 3 2 2 4 7" xfId="34516" xr:uid="{00000000-0005-0000-0000-0000FB7D0000}"/>
    <cellStyle name="Note 3 2 2 5" xfId="2336" xr:uid="{00000000-0005-0000-0000-0000FC7D0000}"/>
    <cellStyle name="Note 3 2 2 5 2" xfId="10311" xr:uid="{00000000-0005-0000-0000-0000FD7D0000}"/>
    <cellStyle name="Note 3 2 2 5 2 2" xfId="34517" xr:uid="{00000000-0005-0000-0000-0000FE7D0000}"/>
    <cellStyle name="Note 3 2 2 5 2 3" xfId="34518" xr:uid="{00000000-0005-0000-0000-0000FF7D0000}"/>
    <cellStyle name="Note 3 2 2 5 2 4" xfId="34519" xr:uid="{00000000-0005-0000-0000-0000007E0000}"/>
    <cellStyle name="Note 3 2 2 5 2 5" xfId="34520" xr:uid="{00000000-0005-0000-0000-0000017E0000}"/>
    <cellStyle name="Note 3 2 2 5 2 6" xfId="34521" xr:uid="{00000000-0005-0000-0000-0000027E0000}"/>
    <cellStyle name="Note 3 2 2 5 3" xfId="34522" xr:uid="{00000000-0005-0000-0000-0000037E0000}"/>
    <cellStyle name="Note 3 2 2 5 4" xfId="34523" xr:uid="{00000000-0005-0000-0000-0000047E0000}"/>
    <cellStyle name="Note 3 2 2 5 5" xfId="34524" xr:uid="{00000000-0005-0000-0000-0000057E0000}"/>
    <cellStyle name="Note 3 2 2 5 6" xfId="34525" xr:uid="{00000000-0005-0000-0000-0000067E0000}"/>
    <cellStyle name="Note 3 2 2 5 7" xfId="34526" xr:uid="{00000000-0005-0000-0000-0000077E0000}"/>
    <cellStyle name="Note 3 2 2 6" xfId="2337" xr:uid="{00000000-0005-0000-0000-0000087E0000}"/>
    <cellStyle name="Note 3 2 2 6 2" xfId="10399" xr:uid="{00000000-0005-0000-0000-0000097E0000}"/>
    <cellStyle name="Note 3 2 2 6 2 2" xfId="34527" xr:uid="{00000000-0005-0000-0000-00000A7E0000}"/>
    <cellStyle name="Note 3 2 2 6 2 3" xfId="34528" xr:uid="{00000000-0005-0000-0000-00000B7E0000}"/>
    <cellStyle name="Note 3 2 2 6 2 4" xfId="34529" xr:uid="{00000000-0005-0000-0000-00000C7E0000}"/>
    <cellStyle name="Note 3 2 2 6 2 5" xfId="34530" xr:uid="{00000000-0005-0000-0000-00000D7E0000}"/>
    <cellStyle name="Note 3 2 2 6 2 6" xfId="34531" xr:uid="{00000000-0005-0000-0000-00000E7E0000}"/>
    <cellStyle name="Note 3 2 2 6 3" xfId="34532" xr:uid="{00000000-0005-0000-0000-00000F7E0000}"/>
    <cellStyle name="Note 3 2 2 6 4" xfId="34533" xr:uid="{00000000-0005-0000-0000-0000107E0000}"/>
    <cellStyle name="Note 3 2 2 6 5" xfId="34534" xr:uid="{00000000-0005-0000-0000-0000117E0000}"/>
    <cellStyle name="Note 3 2 2 6 6" xfId="34535" xr:uid="{00000000-0005-0000-0000-0000127E0000}"/>
    <cellStyle name="Note 3 2 2 6 7" xfId="34536" xr:uid="{00000000-0005-0000-0000-0000137E0000}"/>
    <cellStyle name="Note 3 2 2 7" xfId="2338" xr:uid="{00000000-0005-0000-0000-0000147E0000}"/>
    <cellStyle name="Note 3 2 2 7 2" xfId="10486" xr:uid="{00000000-0005-0000-0000-0000157E0000}"/>
    <cellStyle name="Note 3 2 2 7 2 2" xfId="34537" xr:uid="{00000000-0005-0000-0000-0000167E0000}"/>
    <cellStyle name="Note 3 2 2 7 2 3" xfId="34538" xr:uid="{00000000-0005-0000-0000-0000177E0000}"/>
    <cellStyle name="Note 3 2 2 7 2 4" xfId="34539" xr:uid="{00000000-0005-0000-0000-0000187E0000}"/>
    <cellStyle name="Note 3 2 2 7 2 5" xfId="34540" xr:uid="{00000000-0005-0000-0000-0000197E0000}"/>
    <cellStyle name="Note 3 2 2 7 2 6" xfId="34541" xr:uid="{00000000-0005-0000-0000-00001A7E0000}"/>
    <cellStyle name="Note 3 2 2 7 3" xfId="34542" xr:uid="{00000000-0005-0000-0000-00001B7E0000}"/>
    <cellStyle name="Note 3 2 2 7 4" xfId="34543" xr:uid="{00000000-0005-0000-0000-00001C7E0000}"/>
    <cellStyle name="Note 3 2 2 7 5" xfId="34544" xr:uid="{00000000-0005-0000-0000-00001D7E0000}"/>
    <cellStyle name="Note 3 2 2 7 6" xfId="34545" xr:uid="{00000000-0005-0000-0000-00001E7E0000}"/>
    <cellStyle name="Note 3 2 2 7 7" xfId="34546" xr:uid="{00000000-0005-0000-0000-00001F7E0000}"/>
    <cellStyle name="Note 3 2 2 8" xfId="2339" xr:uid="{00000000-0005-0000-0000-0000207E0000}"/>
    <cellStyle name="Note 3 2 2 8 2" xfId="10574" xr:uid="{00000000-0005-0000-0000-0000217E0000}"/>
    <cellStyle name="Note 3 2 2 8 2 2" xfId="34547" xr:uid="{00000000-0005-0000-0000-0000227E0000}"/>
    <cellStyle name="Note 3 2 2 8 2 3" xfId="34548" xr:uid="{00000000-0005-0000-0000-0000237E0000}"/>
    <cellStyle name="Note 3 2 2 8 2 4" xfId="34549" xr:uid="{00000000-0005-0000-0000-0000247E0000}"/>
    <cellStyle name="Note 3 2 2 8 2 5" xfId="34550" xr:uid="{00000000-0005-0000-0000-0000257E0000}"/>
    <cellStyle name="Note 3 2 2 8 2 6" xfId="34551" xr:uid="{00000000-0005-0000-0000-0000267E0000}"/>
    <cellStyle name="Note 3 2 2 8 3" xfId="34552" xr:uid="{00000000-0005-0000-0000-0000277E0000}"/>
    <cellStyle name="Note 3 2 2 8 4" xfId="34553" xr:uid="{00000000-0005-0000-0000-0000287E0000}"/>
    <cellStyle name="Note 3 2 2 8 5" xfId="34554" xr:uid="{00000000-0005-0000-0000-0000297E0000}"/>
    <cellStyle name="Note 3 2 2 8 6" xfId="34555" xr:uid="{00000000-0005-0000-0000-00002A7E0000}"/>
    <cellStyle name="Note 3 2 2 8 7" xfId="34556" xr:uid="{00000000-0005-0000-0000-00002B7E0000}"/>
    <cellStyle name="Note 3 2 2 9" xfId="2340" xr:uid="{00000000-0005-0000-0000-00002C7E0000}"/>
    <cellStyle name="Note 3 2 2 9 2" xfId="10656" xr:uid="{00000000-0005-0000-0000-00002D7E0000}"/>
    <cellStyle name="Note 3 2 2 9 2 2" xfId="34557" xr:uid="{00000000-0005-0000-0000-00002E7E0000}"/>
    <cellStyle name="Note 3 2 2 9 2 3" xfId="34558" xr:uid="{00000000-0005-0000-0000-00002F7E0000}"/>
    <cellStyle name="Note 3 2 2 9 2 4" xfId="34559" xr:uid="{00000000-0005-0000-0000-0000307E0000}"/>
    <cellStyle name="Note 3 2 2 9 2 5" xfId="34560" xr:uid="{00000000-0005-0000-0000-0000317E0000}"/>
    <cellStyle name="Note 3 2 2 9 2 6" xfId="34561" xr:uid="{00000000-0005-0000-0000-0000327E0000}"/>
    <cellStyle name="Note 3 2 2 9 3" xfId="34562" xr:uid="{00000000-0005-0000-0000-0000337E0000}"/>
    <cellStyle name="Note 3 2 2 9 4" xfId="34563" xr:uid="{00000000-0005-0000-0000-0000347E0000}"/>
    <cellStyle name="Note 3 2 2 9 5" xfId="34564" xr:uid="{00000000-0005-0000-0000-0000357E0000}"/>
    <cellStyle name="Note 3 2 2 9 6" xfId="34565" xr:uid="{00000000-0005-0000-0000-0000367E0000}"/>
    <cellStyle name="Note 3 2 2 9 7" xfId="34566" xr:uid="{00000000-0005-0000-0000-0000377E0000}"/>
    <cellStyle name="Note 3 2 20" xfId="2341" xr:uid="{00000000-0005-0000-0000-0000387E0000}"/>
    <cellStyle name="Note 3 2 20 2" xfId="11504" xr:uid="{00000000-0005-0000-0000-0000397E0000}"/>
    <cellStyle name="Note 3 2 20 2 2" xfId="34567" xr:uid="{00000000-0005-0000-0000-00003A7E0000}"/>
    <cellStyle name="Note 3 2 20 2 3" xfId="34568" xr:uid="{00000000-0005-0000-0000-00003B7E0000}"/>
    <cellStyle name="Note 3 2 20 2 4" xfId="34569" xr:uid="{00000000-0005-0000-0000-00003C7E0000}"/>
    <cellStyle name="Note 3 2 20 2 5" xfId="34570" xr:uid="{00000000-0005-0000-0000-00003D7E0000}"/>
    <cellStyle name="Note 3 2 20 2 6" xfId="34571" xr:uid="{00000000-0005-0000-0000-00003E7E0000}"/>
    <cellStyle name="Note 3 2 20 3" xfId="34572" xr:uid="{00000000-0005-0000-0000-00003F7E0000}"/>
    <cellStyle name="Note 3 2 20 4" xfId="34573" xr:uid="{00000000-0005-0000-0000-0000407E0000}"/>
    <cellStyle name="Note 3 2 20 5" xfId="34574" xr:uid="{00000000-0005-0000-0000-0000417E0000}"/>
    <cellStyle name="Note 3 2 20 6" xfId="34575" xr:uid="{00000000-0005-0000-0000-0000427E0000}"/>
    <cellStyle name="Note 3 2 20 7" xfId="34576" xr:uid="{00000000-0005-0000-0000-0000437E0000}"/>
    <cellStyle name="Note 3 2 21" xfId="2342" xr:uid="{00000000-0005-0000-0000-0000447E0000}"/>
    <cellStyle name="Note 3 2 21 2" xfId="11592" xr:uid="{00000000-0005-0000-0000-0000457E0000}"/>
    <cellStyle name="Note 3 2 21 2 2" xfId="34577" xr:uid="{00000000-0005-0000-0000-0000467E0000}"/>
    <cellStyle name="Note 3 2 21 2 3" xfId="34578" xr:uid="{00000000-0005-0000-0000-0000477E0000}"/>
    <cellStyle name="Note 3 2 21 2 4" xfId="34579" xr:uid="{00000000-0005-0000-0000-0000487E0000}"/>
    <cellStyle name="Note 3 2 21 2 5" xfId="34580" xr:uid="{00000000-0005-0000-0000-0000497E0000}"/>
    <cellStyle name="Note 3 2 21 2 6" xfId="34581" xr:uid="{00000000-0005-0000-0000-00004A7E0000}"/>
    <cellStyle name="Note 3 2 21 3" xfId="34582" xr:uid="{00000000-0005-0000-0000-00004B7E0000}"/>
    <cellStyle name="Note 3 2 21 4" xfId="34583" xr:uid="{00000000-0005-0000-0000-00004C7E0000}"/>
    <cellStyle name="Note 3 2 21 5" xfId="34584" xr:uid="{00000000-0005-0000-0000-00004D7E0000}"/>
    <cellStyle name="Note 3 2 21 6" xfId="34585" xr:uid="{00000000-0005-0000-0000-00004E7E0000}"/>
    <cellStyle name="Note 3 2 21 7" xfId="34586" xr:uid="{00000000-0005-0000-0000-00004F7E0000}"/>
    <cellStyle name="Note 3 2 22" xfId="2343" xr:uid="{00000000-0005-0000-0000-0000507E0000}"/>
    <cellStyle name="Note 3 2 22 2" xfId="11676" xr:uid="{00000000-0005-0000-0000-0000517E0000}"/>
    <cellStyle name="Note 3 2 22 2 2" xfId="34587" xr:uid="{00000000-0005-0000-0000-0000527E0000}"/>
    <cellStyle name="Note 3 2 22 2 3" xfId="34588" xr:uid="{00000000-0005-0000-0000-0000537E0000}"/>
    <cellStyle name="Note 3 2 22 2 4" xfId="34589" xr:uid="{00000000-0005-0000-0000-0000547E0000}"/>
    <cellStyle name="Note 3 2 22 2 5" xfId="34590" xr:uid="{00000000-0005-0000-0000-0000557E0000}"/>
    <cellStyle name="Note 3 2 22 2 6" xfId="34591" xr:uid="{00000000-0005-0000-0000-0000567E0000}"/>
    <cellStyle name="Note 3 2 22 3" xfId="34592" xr:uid="{00000000-0005-0000-0000-0000577E0000}"/>
    <cellStyle name="Note 3 2 22 4" xfId="34593" xr:uid="{00000000-0005-0000-0000-0000587E0000}"/>
    <cellStyle name="Note 3 2 22 5" xfId="34594" xr:uid="{00000000-0005-0000-0000-0000597E0000}"/>
    <cellStyle name="Note 3 2 22 6" xfId="34595" xr:uid="{00000000-0005-0000-0000-00005A7E0000}"/>
    <cellStyle name="Note 3 2 22 7" xfId="34596" xr:uid="{00000000-0005-0000-0000-00005B7E0000}"/>
    <cellStyle name="Note 3 2 23" xfId="2344" xr:uid="{00000000-0005-0000-0000-00005C7E0000}"/>
    <cellStyle name="Note 3 2 23 2" xfId="11759" xr:uid="{00000000-0005-0000-0000-00005D7E0000}"/>
    <cellStyle name="Note 3 2 23 2 2" xfId="34597" xr:uid="{00000000-0005-0000-0000-00005E7E0000}"/>
    <cellStyle name="Note 3 2 23 2 3" xfId="34598" xr:uid="{00000000-0005-0000-0000-00005F7E0000}"/>
    <cellStyle name="Note 3 2 23 2 4" xfId="34599" xr:uid="{00000000-0005-0000-0000-0000607E0000}"/>
    <cellStyle name="Note 3 2 23 2 5" xfId="34600" xr:uid="{00000000-0005-0000-0000-0000617E0000}"/>
    <cellStyle name="Note 3 2 23 2 6" xfId="34601" xr:uid="{00000000-0005-0000-0000-0000627E0000}"/>
    <cellStyle name="Note 3 2 23 3" xfId="34602" xr:uid="{00000000-0005-0000-0000-0000637E0000}"/>
    <cellStyle name="Note 3 2 23 4" xfId="34603" xr:uid="{00000000-0005-0000-0000-0000647E0000}"/>
    <cellStyle name="Note 3 2 23 5" xfId="34604" xr:uid="{00000000-0005-0000-0000-0000657E0000}"/>
    <cellStyle name="Note 3 2 23 6" xfId="34605" xr:uid="{00000000-0005-0000-0000-0000667E0000}"/>
    <cellStyle name="Note 3 2 23 7" xfId="34606" xr:uid="{00000000-0005-0000-0000-0000677E0000}"/>
    <cellStyle name="Note 3 2 24" xfId="2345" xr:uid="{00000000-0005-0000-0000-0000687E0000}"/>
    <cellStyle name="Note 3 2 24 2" xfId="11842" xr:uid="{00000000-0005-0000-0000-0000697E0000}"/>
    <cellStyle name="Note 3 2 24 2 2" xfId="34607" xr:uid="{00000000-0005-0000-0000-00006A7E0000}"/>
    <cellStyle name="Note 3 2 24 2 3" xfId="34608" xr:uid="{00000000-0005-0000-0000-00006B7E0000}"/>
    <cellStyle name="Note 3 2 24 2 4" xfId="34609" xr:uid="{00000000-0005-0000-0000-00006C7E0000}"/>
    <cellStyle name="Note 3 2 24 2 5" xfId="34610" xr:uid="{00000000-0005-0000-0000-00006D7E0000}"/>
    <cellStyle name="Note 3 2 24 2 6" xfId="34611" xr:uid="{00000000-0005-0000-0000-00006E7E0000}"/>
    <cellStyle name="Note 3 2 24 3" xfId="34612" xr:uid="{00000000-0005-0000-0000-00006F7E0000}"/>
    <cellStyle name="Note 3 2 24 4" xfId="34613" xr:uid="{00000000-0005-0000-0000-0000707E0000}"/>
    <cellStyle name="Note 3 2 24 5" xfId="34614" xr:uid="{00000000-0005-0000-0000-0000717E0000}"/>
    <cellStyle name="Note 3 2 24 6" xfId="34615" xr:uid="{00000000-0005-0000-0000-0000727E0000}"/>
    <cellStyle name="Note 3 2 24 7" xfId="34616" xr:uid="{00000000-0005-0000-0000-0000737E0000}"/>
    <cellStyle name="Note 3 2 25" xfId="2346" xr:uid="{00000000-0005-0000-0000-0000747E0000}"/>
    <cellStyle name="Note 3 2 25 2" xfId="11926" xr:uid="{00000000-0005-0000-0000-0000757E0000}"/>
    <cellStyle name="Note 3 2 25 2 2" xfId="34617" xr:uid="{00000000-0005-0000-0000-0000767E0000}"/>
    <cellStyle name="Note 3 2 25 2 3" xfId="34618" xr:uid="{00000000-0005-0000-0000-0000777E0000}"/>
    <cellStyle name="Note 3 2 25 2 4" xfId="34619" xr:uid="{00000000-0005-0000-0000-0000787E0000}"/>
    <cellStyle name="Note 3 2 25 2 5" xfId="34620" xr:uid="{00000000-0005-0000-0000-0000797E0000}"/>
    <cellStyle name="Note 3 2 25 2 6" xfId="34621" xr:uid="{00000000-0005-0000-0000-00007A7E0000}"/>
    <cellStyle name="Note 3 2 25 3" xfId="34622" xr:uid="{00000000-0005-0000-0000-00007B7E0000}"/>
    <cellStyle name="Note 3 2 25 4" xfId="34623" xr:uid="{00000000-0005-0000-0000-00007C7E0000}"/>
    <cellStyle name="Note 3 2 25 5" xfId="34624" xr:uid="{00000000-0005-0000-0000-00007D7E0000}"/>
    <cellStyle name="Note 3 2 25 6" xfId="34625" xr:uid="{00000000-0005-0000-0000-00007E7E0000}"/>
    <cellStyle name="Note 3 2 25 7" xfId="34626" xr:uid="{00000000-0005-0000-0000-00007F7E0000}"/>
    <cellStyle name="Note 3 2 26" xfId="2347" xr:uid="{00000000-0005-0000-0000-0000807E0000}"/>
    <cellStyle name="Note 3 2 26 2" xfId="12009" xr:uid="{00000000-0005-0000-0000-0000817E0000}"/>
    <cellStyle name="Note 3 2 26 2 2" xfId="34627" xr:uid="{00000000-0005-0000-0000-0000827E0000}"/>
    <cellStyle name="Note 3 2 26 2 3" xfId="34628" xr:uid="{00000000-0005-0000-0000-0000837E0000}"/>
    <cellStyle name="Note 3 2 26 2 4" xfId="34629" xr:uid="{00000000-0005-0000-0000-0000847E0000}"/>
    <cellStyle name="Note 3 2 26 2 5" xfId="34630" xr:uid="{00000000-0005-0000-0000-0000857E0000}"/>
    <cellStyle name="Note 3 2 26 2 6" xfId="34631" xr:uid="{00000000-0005-0000-0000-0000867E0000}"/>
    <cellStyle name="Note 3 2 26 3" xfId="34632" xr:uid="{00000000-0005-0000-0000-0000877E0000}"/>
    <cellStyle name="Note 3 2 26 4" xfId="34633" xr:uid="{00000000-0005-0000-0000-0000887E0000}"/>
    <cellStyle name="Note 3 2 26 5" xfId="34634" xr:uid="{00000000-0005-0000-0000-0000897E0000}"/>
    <cellStyle name="Note 3 2 26 6" xfId="34635" xr:uid="{00000000-0005-0000-0000-00008A7E0000}"/>
    <cellStyle name="Note 3 2 26 7" xfId="34636" xr:uid="{00000000-0005-0000-0000-00008B7E0000}"/>
    <cellStyle name="Note 3 2 27" xfId="2348" xr:uid="{00000000-0005-0000-0000-00008C7E0000}"/>
    <cellStyle name="Note 3 2 27 2" xfId="12092" xr:uid="{00000000-0005-0000-0000-00008D7E0000}"/>
    <cellStyle name="Note 3 2 27 2 2" xfId="34637" xr:uid="{00000000-0005-0000-0000-00008E7E0000}"/>
    <cellStyle name="Note 3 2 27 2 3" xfId="34638" xr:uid="{00000000-0005-0000-0000-00008F7E0000}"/>
    <cellStyle name="Note 3 2 27 2 4" xfId="34639" xr:uid="{00000000-0005-0000-0000-0000907E0000}"/>
    <cellStyle name="Note 3 2 27 2 5" xfId="34640" xr:uid="{00000000-0005-0000-0000-0000917E0000}"/>
    <cellStyle name="Note 3 2 27 2 6" xfId="34641" xr:uid="{00000000-0005-0000-0000-0000927E0000}"/>
    <cellStyle name="Note 3 2 27 3" xfId="34642" xr:uid="{00000000-0005-0000-0000-0000937E0000}"/>
    <cellStyle name="Note 3 2 27 4" xfId="34643" xr:uid="{00000000-0005-0000-0000-0000947E0000}"/>
    <cellStyle name="Note 3 2 27 5" xfId="34644" xr:uid="{00000000-0005-0000-0000-0000957E0000}"/>
    <cellStyle name="Note 3 2 27 6" xfId="34645" xr:uid="{00000000-0005-0000-0000-0000967E0000}"/>
    <cellStyle name="Note 3 2 27 7" xfId="34646" xr:uid="{00000000-0005-0000-0000-0000977E0000}"/>
    <cellStyle name="Note 3 2 28" xfId="2349" xr:uid="{00000000-0005-0000-0000-0000987E0000}"/>
    <cellStyle name="Note 3 2 28 2" xfId="12174" xr:uid="{00000000-0005-0000-0000-0000997E0000}"/>
    <cellStyle name="Note 3 2 28 2 2" xfId="34647" xr:uid="{00000000-0005-0000-0000-00009A7E0000}"/>
    <cellStyle name="Note 3 2 28 2 3" xfId="34648" xr:uid="{00000000-0005-0000-0000-00009B7E0000}"/>
    <cellStyle name="Note 3 2 28 2 4" xfId="34649" xr:uid="{00000000-0005-0000-0000-00009C7E0000}"/>
    <cellStyle name="Note 3 2 28 2 5" xfId="34650" xr:uid="{00000000-0005-0000-0000-00009D7E0000}"/>
    <cellStyle name="Note 3 2 28 2 6" xfId="34651" xr:uid="{00000000-0005-0000-0000-00009E7E0000}"/>
    <cellStyle name="Note 3 2 28 3" xfId="34652" xr:uid="{00000000-0005-0000-0000-00009F7E0000}"/>
    <cellStyle name="Note 3 2 28 4" xfId="34653" xr:uid="{00000000-0005-0000-0000-0000A07E0000}"/>
    <cellStyle name="Note 3 2 28 5" xfId="34654" xr:uid="{00000000-0005-0000-0000-0000A17E0000}"/>
    <cellStyle name="Note 3 2 28 6" xfId="34655" xr:uid="{00000000-0005-0000-0000-0000A27E0000}"/>
    <cellStyle name="Note 3 2 28 7" xfId="34656" xr:uid="{00000000-0005-0000-0000-0000A37E0000}"/>
    <cellStyle name="Note 3 2 29" xfId="2350" xr:uid="{00000000-0005-0000-0000-0000A47E0000}"/>
    <cellStyle name="Note 3 2 29 2" xfId="12254" xr:uid="{00000000-0005-0000-0000-0000A57E0000}"/>
    <cellStyle name="Note 3 2 29 2 2" xfId="34657" xr:uid="{00000000-0005-0000-0000-0000A67E0000}"/>
    <cellStyle name="Note 3 2 29 2 3" xfId="34658" xr:uid="{00000000-0005-0000-0000-0000A77E0000}"/>
    <cellStyle name="Note 3 2 29 2 4" xfId="34659" xr:uid="{00000000-0005-0000-0000-0000A87E0000}"/>
    <cellStyle name="Note 3 2 29 2 5" xfId="34660" xr:uid="{00000000-0005-0000-0000-0000A97E0000}"/>
    <cellStyle name="Note 3 2 29 2 6" xfId="34661" xr:uid="{00000000-0005-0000-0000-0000AA7E0000}"/>
    <cellStyle name="Note 3 2 29 3" xfId="34662" xr:uid="{00000000-0005-0000-0000-0000AB7E0000}"/>
    <cellStyle name="Note 3 2 29 4" xfId="34663" xr:uid="{00000000-0005-0000-0000-0000AC7E0000}"/>
    <cellStyle name="Note 3 2 29 5" xfId="34664" xr:uid="{00000000-0005-0000-0000-0000AD7E0000}"/>
    <cellStyle name="Note 3 2 29 6" xfId="34665" xr:uid="{00000000-0005-0000-0000-0000AE7E0000}"/>
    <cellStyle name="Note 3 2 29 7" xfId="34666" xr:uid="{00000000-0005-0000-0000-0000AF7E0000}"/>
    <cellStyle name="Note 3 2 3" xfId="2351" xr:uid="{00000000-0005-0000-0000-0000B07E0000}"/>
    <cellStyle name="Note 3 2 3 2" xfId="8874" xr:uid="{00000000-0005-0000-0000-0000B17E0000}"/>
    <cellStyle name="Note 3 2 3 2 2" xfId="34667" xr:uid="{00000000-0005-0000-0000-0000B27E0000}"/>
    <cellStyle name="Note 3 2 3 3" xfId="10011" xr:uid="{00000000-0005-0000-0000-0000B37E0000}"/>
    <cellStyle name="Note 3 2 3 3 2" xfId="34668" xr:uid="{00000000-0005-0000-0000-0000B47E0000}"/>
    <cellStyle name="Note 3 2 3 3 3" xfId="34669" xr:uid="{00000000-0005-0000-0000-0000B57E0000}"/>
    <cellStyle name="Note 3 2 3 3 4" xfId="34670" xr:uid="{00000000-0005-0000-0000-0000B67E0000}"/>
    <cellStyle name="Note 3 2 3 3 5" xfId="34671" xr:uid="{00000000-0005-0000-0000-0000B77E0000}"/>
    <cellStyle name="Note 3 2 3 3 6" xfId="34672" xr:uid="{00000000-0005-0000-0000-0000B87E0000}"/>
    <cellStyle name="Note 3 2 3 4" xfId="34673" xr:uid="{00000000-0005-0000-0000-0000B97E0000}"/>
    <cellStyle name="Note 3 2 3 5" xfId="34674" xr:uid="{00000000-0005-0000-0000-0000BA7E0000}"/>
    <cellStyle name="Note 3 2 3 6" xfId="34675" xr:uid="{00000000-0005-0000-0000-0000BB7E0000}"/>
    <cellStyle name="Note 3 2 3 7" xfId="34676" xr:uid="{00000000-0005-0000-0000-0000BC7E0000}"/>
    <cellStyle name="Note 3 2 3 8" xfId="34677" xr:uid="{00000000-0005-0000-0000-0000BD7E0000}"/>
    <cellStyle name="Note 3 2 30" xfId="2352" xr:uid="{00000000-0005-0000-0000-0000BE7E0000}"/>
    <cellStyle name="Note 3 2 30 2" xfId="12332" xr:uid="{00000000-0005-0000-0000-0000BF7E0000}"/>
    <cellStyle name="Note 3 2 30 2 2" xfId="34678" xr:uid="{00000000-0005-0000-0000-0000C07E0000}"/>
    <cellStyle name="Note 3 2 30 2 3" xfId="34679" xr:uid="{00000000-0005-0000-0000-0000C17E0000}"/>
    <cellStyle name="Note 3 2 30 2 4" xfId="34680" xr:uid="{00000000-0005-0000-0000-0000C27E0000}"/>
    <cellStyle name="Note 3 2 30 2 5" xfId="34681" xr:uid="{00000000-0005-0000-0000-0000C37E0000}"/>
    <cellStyle name="Note 3 2 30 2 6" xfId="34682" xr:uid="{00000000-0005-0000-0000-0000C47E0000}"/>
    <cellStyle name="Note 3 2 30 3" xfId="34683" xr:uid="{00000000-0005-0000-0000-0000C57E0000}"/>
    <cellStyle name="Note 3 2 30 4" xfId="34684" xr:uid="{00000000-0005-0000-0000-0000C67E0000}"/>
    <cellStyle name="Note 3 2 30 5" xfId="34685" xr:uid="{00000000-0005-0000-0000-0000C77E0000}"/>
    <cellStyle name="Note 3 2 30 6" xfId="34686" xr:uid="{00000000-0005-0000-0000-0000C87E0000}"/>
    <cellStyle name="Note 3 2 30 7" xfId="34687" xr:uid="{00000000-0005-0000-0000-0000C97E0000}"/>
    <cellStyle name="Note 3 2 31" xfId="2353" xr:uid="{00000000-0005-0000-0000-0000CA7E0000}"/>
    <cellStyle name="Note 3 2 31 2" xfId="12411" xr:uid="{00000000-0005-0000-0000-0000CB7E0000}"/>
    <cellStyle name="Note 3 2 31 2 2" xfId="34688" xr:uid="{00000000-0005-0000-0000-0000CC7E0000}"/>
    <cellStyle name="Note 3 2 31 2 3" xfId="34689" xr:uid="{00000000-0005-0000-0000-0000CD7E0000}"/>
    <cellStyle name="Note 3 2 31 2 4" xfId="34690" xr:uid="{00000000-0005-0000-0000-0000CE7E0000}"/>
    <cellStyle name="Note 3 2 31 2 5" xfId="34691" xr:uid="{00000000-0005-0000-0000-0000CF7E0000}"/>
    <cellStyle name="Note 3 2 31 2 6" xfId="34692" xr:uid="{00000000-0005-0000-0000-0000D07E0000}"/>
    <cellStyle name="Note 3 2 31 3" xfId="34693" xr:uid="{00000000-0005-0000-0000-0000D17E0000}"/>
    <cellStyle name="Note 3 2 31 4" xfId="34694" xr:uid="{00000000-0005-0000-0000-0000D27E0000}"/>
    <cellStyle name="Note 3 2 31 5" xfId="34695" xr:uid="{00000000-0005-0000-0000-0000D37E0000}"/>
    <cellStyle name="Note 3 2 31 6" xfId="34696" xr:uid="{00000000-0005-0000-0000-0000D47E0000}"/>
    <cellStyle name="Note 3 2 31 7" xfId="34697" xr:uid="{00000000-0005-0000-0000-0000D57E0000}"/>
    <cellStyle name="Note 3 2 32" xfId="2354" xr:uid="{00000000-0005-0000-0000-0000D67E0000}"/>
    <cellStyle name="Note 3 2 32 2" xfId="12490" xr:uid="{00000000-0005-0000-0000-0000D77E0000}"/>
    <cellStyle name="Note 3 2 32 2 2" xfId="34698" xr:uid="{00000000-0005-0000-0000-0000D87E0000}"/>
    <cellStyle name="Note 3 2 32 2 3" xfId="34699" xr:uid="{00000000-0005-0000-0000-0000D97E0000}"/>
    <cellStyle name="Note 3 2 32 2 4" xfId="34700" xr:uid="{00000000-0005-0000-0000-0000DA7E0000}"/>
    <cellStyle name="Note 3 2 32 2 5" xfId="34701" xr:uid="{00000000-0005-0000-0000-0000DB7E0000}"/>
    <cellStyle name="Note 3 2 32 2 6" xfId="34702" xr:uid="{00000000-0005-0000-0000-0000DC7E0000}"/>
    <cellStyle name="Note 3 2 32 3" xfId="34703" xr:uid="{00000000-0005-0000-0000-0000DD7E0000}"/>
    <cellStyle name="Note 3 2 32 4" xfId="34704" xr:uid="{00000000-0005-0000-0000-0000DE7E0000}"/>
    <cellStyle name="Note 3 2 32 5" xfId="34705" xr:uid="{00000000-0005-0000-0000-0000DF7E0000}"/>
    <cellStyle name="Note 3 2 32 6" xfId="34706" xr:uid="{00000000-0005-0000-0000-0000E07E0000}"/>
    <cellStyle name="Note 3 2 32 7" xfId="34707" xr:uid="{00000000-0005-0000-0000-0000E17E0000}"/>
    <cellStyle name="Note 3 2 33" xfId="2355" xr:uid="{00000000-0005-0000-0000-0000E27E0000}"/>
    <cellStyle name="Note 3 2 33 2" xfId="12569" xr:uid="{00000000-0005-0000-0000-0000E37E0000}"/>
    <cellStyle name="Note 3 2 33 2 2" xfId="34708" xr:uid="{00000000-0005-0000-0000-0000E47E0000}"/>
    <cellStyle name="Note 3 2 33 2 3" xfId="34709" xr:uid="{00000000-0005-0000-0000-0000E57E0000}"/>
    <cellStyle name="Note 3 2 33 2 4" xfId="34710" xr:uid="{00000000-0005-0000-0000-0000E67E0000}"/>
    <cellStyle name="Note 3 2 33 2 5" xfId="34711" xr:uid="{00000000-0005-0000-0000-0000E77E0000}"/>
    <cellStyle name="Note 3 2 33 2 6" xfId="34712" xr:uid="{00000000-0005-0000-0000-0000E87E0000}"/>
    <cellStyle name="Note 3 2 33 3" xfId="34713" xr:uid="{00000000-0005-0000-0000-0000E97E0000}"/>
    <cellStyle name="Note 3 2 33 4" xfId="34714" xr:uid="{00000000-0005-0000-0000-0000EA7E0000}"/>
    <cellStyle name="Note 3 2 33 5" xfId="34715" xr:uid="{00000000-0005-0000-0000-0000EB7E0000}"/>
    <cellStyle name="Note 3 2 33 6" xfId="34716" xr:uid="{00000000-0005-0000-0000-0000EC7E0000}"/>
    <cellStyle name="Note 3 2 33 7" xfId="34717" xr:uid="{00000000-0005-0000-0000-0000ED7E0000}"/>
    <cellStyle name="Note 3 2 34" xfId="2356" xr:uid="{00000000-0005-0000-0000-0000EE7E0000}"/>
    <cellStyle name="Note 3 2 34 2" xfId="12648" xr:uid="{00000000-0005-0000-0000-0000EF7E0000}"/>
    <cellStyle name="Note 3 2 34 2 2" xfId="34718" xr:uid="{00000000-0005-0000-0000-0000F07E0000}"/>
    <cellStyle name="Note 3 2 34 2 3" xfId="34719" xr:uid="{00000000-0005-0000-0000-0000F17E0000}"/>
    <cellStyle name="Note 3 2 34 2 4" xfId="34720" xr:uid="{00000000-0005-0000-0000-0000F27E0000}"/>
    <cellStyle name="Note 3 2 34 2 5" xfId="34721" xr:uid="{00000000-0005-0000-0000-0000F37E0000}"/>
    <cellStyle name="Note 3 2 34 2 6" xfId="34722" xr:uid="{00000000-0005-0000-0000-0000F47E0000}"/>
    <cellStyle name="Note 3 2 34 3" xfId="34723" xr:uid="{00000000-0005-0000-0000-0000F57E0000}"/>
    <cellStyle name="Note 3 2 34 4" xfId="34724" xr:uid="{00000000-0005-0000-0000-0000F67E0000}"/>
    <cellStyle name="Note 3 2 34 5" xfId="34725" xr:uid="{00000000-0005-0000-0000-0000F77E0000}"/>
    <cellStyle name="Note 3 2 34 6" xfId="34726" xr:uid="{00000000-0005-0000-0000-0000F87E0000}"/>
    <cellStyle name="Note 3 2 34 7" xfId="34727" xr:uid="{00000000-0005-0000-0000-0000F97E0000}"/>
    <cellStyle name="Note 3 2 35" xfId="2357" xr:uid="{00000000-0005-0000-0000-0000FA7E0000}"/>
    <cellStyle name="Note 3 2 35 2" xfId="12732" xr:uid="{00000000-0005-0000-0000-0000FB7E0000}"/>
    <cellStyle name="Note 3 2 35 2 2" xfId="34728" xr:uid="{00000000-0005-0000-0000-0000FC7E0000}"/>
    <cellStyle name="Note 3 2 35 2 3" xfId="34729" xr:uid="{00000000-0005-0000-0000-0000FD7E0000}"/>
    <cellStyle name="Note 3 2 35 2 4" xfId="34730" xr:uid="{00000000-0005-0000-0000-0000FE7E0000}"/>
    <cellStyle name="Note 3 2 35 2 5" xfId="34731" xr:uid="{00000000-0005-0000-0000-0000FF7E0000}"/>
    <cellStyle name="Note 3 2 35 2 6" xfId="34732" xr:uid="{00000000-0005-0000-0000-0000007F0000}"/>
    <cellStyle name="Note 3 2 35 3" xfId="34733" xr:uid="{00000000-0005-0000-0000-0000017F0000}"/>
    <cellStyle name="Note 3 2 35 4" xfId="34734" xr:uid="{00000000-0005-0000-0000-0000027F0000}"/>
    <cellStyle name="Note 3 2 35 5" xfId="34735" xr:uid="{00000000-0005-0000-0000-0000037F0000}"/>
    <cellStyle name="Note 3 2 35 6" xfId="34736" xr:uid="{00000000-0005-0000-0000-0000047F0000}"/>
    <cellStyle name="Note 3 2 36" xfId="8875" xr:uid="{00000000-0005-0000-0000-0000057F0000}"/>
    <cellStyle name="Note 3 2 36 2" xfId="34737" xr:uid="{00000000-0005-0000-0000-0000067F0000}"/>
    <cellStyle name="Note 3 2 37" xfId="9798" xr:uid="{00000000-0005-0000-0000-0000077F0000}"/>
    <cellStyle name="Note 3 2 37 2" xfId="34738" xr:uid="{00000000-0005-0000-0000-0000087F0000}"/>
    <cellStyle name="Note 3 2 37 3" xfId="34739" xr:uid="{00000000-0005-0000-0000-0000097F0000}"/>
    <cellStyle name="Note 3 2 37 4" xfId="34740" xr:uid="{00000000-0005-0000-0000-00000A7F0000}"/>
    <cellStyle name="Note 3 2 37 5" xfId="34741" xr:uid="{00000000-0005-0000-0000-00000B7F0000}"/>
    <cellStyle name="Note 3 2 37 6" xfId="34742" xr:uid="{00000000-0005-0000-0000-00000C7F0000}"/>
    <cellStyle name="Note 3 2 38" xfId="34743" xr:uid="{00000000-0005-0000-0000-00000D7F0000}"/>
    <cellStyle name="Note 3 2 4" xfId="2358" xr:uid="{00000000-0005-0000-0000-00000E7F0000}"/>
    <cellStyle name="Note 3 2 4 2" xfId="8876" xr:uid="{00000000-0005-0000-0000-00000F7F0000}"/>
    <cellStyle name="Note 3 2 4 2 2" xfId="34744" xr:uid="{00000000-0005-0000-0000-0000107F0000}"/>
    <cellStyle name="Note 3 2 4 3" xfId="10102" xr:uid="{00000000-0005-0000-0000-0000117F0000}"/>
    <cellStyle name="Note 3 2 4 3 2" xfId="34745" xr:uid="{00000000-0005-0000-0000-0000127F0000}"/>
    <cellStyle name="Note 3 2 4 3 3" xfId="34746" xr:uid="{00000000-0005-0000-0000-0000137F0000}"/>
    <cellStyle name="Note 3 2 4 3 4" xfId="34747" xr:uid="{00000000-0005-0000-0000-0000147F0000}"/>
    <cellStyle name="Note 3 2 4 3 5" xfId="34748" xr:uid="{00000000-0005-0000-0000-0000157F0000}"/>
    <cellStyle name="Note 3 2 4 3 6" xfId="34749" xr:uid="{00000000-0005-0000-0000-0000167F0000}"/>
    <cellStyle name="Note 3 2 4 4" xfId="34750" xr:uid="{00000000-0005-0000-0000-0000177F0000}"/>
    <cellStyle name="Note 3 2 4 5" xfId="34751" xr:uid="{00000000-0005-0000-0000-0000187F0000}"/>
    <cellStyle name="Note 3 2 4 6" xfId="34752" xr:uid="{00000000-0005-0000-0000-0000197F0000}"/>
    <cellStyle name="Note 3 2 4 7" xfId="34753" xr:uid="{00000000-0005-0000-0000-00001A7F0000}"/>
    <cellStyle name="Note 3 2 4 8" xfId="34754" xr:uid="{00000000-0005-0000-0000-00001B7F0000}"/>
    <cellStyle name="Note 3 2 5" xfId="2359" xr:uid="{00000000-0005-0000-0000-00001C7F0000}"/>
    <cellStyle name="Note 3 2 5 2" xfId="10192" xr:uid="{00000000-0005-0000-0000-00001D7F0000}"/>
    <cellStyle name="Note 3 2 5 2 2" xfId="34755" xr:uid="{00000000-0005-0000-0000-00001E7F0000}"/>
    <cellStyle name="Note 3 2 5 2 3" xfId="34756" xr:uid="{00000000-0005-0000-0000-00001F7F0000}"/>
    <cellStyle name="Note 3 2 5 2 4" xfId="34757" xr:uid="{00000000-0005-0000-0000-0000207F0000}"/>
    <cellStyle name="Note 3 2 5 2 5" xfId="34758" xr:uid="{00000000-0005-0000-0000-0000217F0000}"/>
    <cellStyle name="Note 3 2 5 2 6" xfId="34759" xr:uid="{00000000-0005-0000-0000-0000227F0000}"/>
    <cellStyle name="Note 3 2 5 3" xfId="34760" xr:uid="{00000000-0005-0000-0000-0000237F0000}"/>
    <cellStyle name="Note 3 2 5 4" xfId="34761" xr:uid="{00000000-0005-0000-0000-0000247F0000}"/>
    <cellStyle name="Note 3 2 5 5" xfId="34762" xr:uid="{00000000-0005-0000-0000-0000257F0000}"/>
    <cellStyle name="Note 3 2 5 6" xfId="34763" xr:uid="{00000000-0005-0000-0000-0000267F0000}"/>
    <cellStyle name="Note 3 2 5 7" xfId="34764" xr:uid="{00000000-0005-0000-0000-0000277F0000}"/>
    <cellStyle name="Note 3 2 6" xfId="2360" xr:uid="{00000000-0005-0000-0000-0000287F0000}"/>
    <cellStyle name="Note 3 2 6 2" xfId="10278" xr:uid="{00000000-0005-0000-0000-0000297F0000}"/>
    <cellStyle name="Note 3 2 6 2 2" xfId="34765" xr:uid="{00000000-0005-0000-0000-00002A7F0000}"/>
    <cellStyle name="Note 3 2 6 2 3" xfId="34766" xr:uid="{00000000-0005-0000-0000-00002B7F0000}"/>
    <cellStyle name="Note 3 2 6 2 4" xfId="34767" xr:uid="{00000000-0005-0000-0000-00002C7F0000}"/>
    <cellStyle name="Note 3 2 6 2 5" xfId="34768" xr:uid="{00000000-0005-0000-0000-00002D7F0000}"/>
    <cellStyle name="Note 3 2 6 2 6" xfId="34769" xr:uid="{00000000-0005-0000-0000-00002E7F0000}"/>
    <cellStyle name="Note 3 2 6 3" xfId="34770" xr:uid="{00000000-0005-0000-0000-00002F7F0000}"/>
    <cellStyle name="Note 3 2 6 4" xfId="34771" xr:uid="{00000000-0005-0000-0000-0000307F0000}"/>
    <cellStyle name="Note 3 2 6 5" xfId="34772" xr:uid="{00000000-0005-0000-0000-0000317F0000}"/>
    <cellStyle name="Note 3 2 6 6" xfId="34773" xr:uid="{00000000-0005-0000-0000-0000327F0000}"/>
    <cellStyle name="Note 3 2 6 7" xfId="34774" xr:uid="{00000000-0005-0000-0000-0000337F0000}"/>
    <cellStyle name="Note 3 2 7" xfId="2361" xr:uid="{00000000-0005-0000-0000-0000347F0000}"/>
    <cellStyle name="Note 3 2 7 2" xfId="10366" xr:uid="{00000000-0005-0000-0000-0000357F0000}"/>
    <cellStyle name="Note 3 2 7 2 2" xfId="34775" xr:uid="{00000000-0005-0000-0000-0000367F0000}"/>
    <cellStyle name="Note 3 2 7 2 3" xfId="34776" xr:uid="{00000000-0005-0000-0000-0000377F0000}"/>
    <cellStyle name="Note 3 2 7 2 4" xfId="34777" xr:uid="{00000000-0005-0000-0000-0000387F0000}"/>
    <cellStyle name="Note 3 2 7 2 5" xfId="34778" xr:uid="{00000000-0005-0000-0000-0000397F0000}"/>
    <cellStyle name="Note 3 2 7 2 6" xfId="34779" xr:uid="{00000000-0005-0000-0000-00003A7F0000}"/>
    <cellStyle name="Note 3 2 7 3" xfId="34780" xr:uid="{00000000-0005-0000-0000-00003B7F0000}"/>
    <cellStyle name="Note 3 2 7 4" xfId="34781" xr:uid="{00000000-0005-0000-0000-00003C7F0000}"/>
    <cellStyle name="Note 3 2 7 5" xfId="34782" xr:uid="{00000000-0005-0000-0000-00003D7F0000}"/>
    <cellStyle name="Note 3 2 7 6" xfId="34783" xr:uid="{00000000-0005-0000-0000-00003E7F0000}"/>
    <cellStyle name="Note 3 2 7 7" xfId="34784" xr:uid="{00000000-0005-0000-0000-00003F7F0000}"/>
    <cellStyle name="Note 3 2 8" xfId="2362" xr:uid="{00000000-0005-0000-0000-0000407F0000}"/>
    <cellStyle name="Note 3 2 8 2" xfId="10453" xr:uid="{00000000-0005-0000-0000-0000417F0000}"/>
    <cellStyle name="Note 3 2 8 2 2" xfId="34785" xr:uid="{00000000-0005-0000-0000-0000427F0000}"/>
    <cellStyle name="Note 3 2 8 2 3" xfId="34786" xr:uid="{00000000-0005-0000-0000-0000437F0000}"/>
    <cellStyle name="Note 3 2 8 2 4" xfId="34787" xr:uid="{00000000-0005-0000-0000-0000447F0000}"/>
    <cellStyle name="Note 3 2 8 2 5" xfId="34788" xr:uid="{00000000-0005-0000-0000-0000457F0000}"/>
    <cellStyle name="Note 3 2 8 2 6" xfId="34789" xr:uid="{00000000-0005-0000-0000-0000467F0000}"/>
    <cellStyle name="Note 3 2 8 3" xfId="34790" xr:uid="{00000000-0005-0000-0000-0000477F0000}"/>
    <cellStyle name="Note 3 2 8 4" xfId="34791" xr:uid="{00000000-0005-0000-0000-0000487F0000}"/>
    <cellStyle name="Note 3 2 8 5" xfId="34792" xr:uid="{00000000-0005-0000-0000-0000497F0000}"/>
    <cellStyle name="Note 3 2 8 6" xfId="34793" xr:uid="{00000000-0005-0000-0000-00004A7F0000}"/>
    <cellStyle name="Note 3 2 8 7" xfId="34794" xr:uid="{00000000-0005-0000-0000-00004B7F0000}"/>
    <cellStyle name="Note 3 2 9" xfId="2363" xr:uid="{00000000-0005-0000-0000-00004C7F0000}"/>
    <cellStyle name="Note 3 2 9 2" xfId="10541" xr:uid="{00000000-0005-0000-0000-00004D7F0000}"/>
    <cellStyle name="Note 3 2 9 2 2" xfId="34795" xr:uid="{00000000-0005-0000-0000-00004E7F0000}"/>
    <cellStyle name="Note 3 2 9 2 3" xfId="34796" xr:uid="{00000000-0005-0000-0000-00004F7F0000}"/>
    <cellStyle name="Note 3 2 9 2 4" xfId="34797" xr:uid="{00000000-0005-0000-0000-0000507F0000}"/>
    <cellStyle name="Note 3 2 9 2 5" xfId="34798" xr:uid="{00000000-0005-0000-0000-0000517F0000}"/>
    <cellStyle name="Note 3 2 9 2 6" xfId="34799" xr:uid="{00000000-0005-0000-0000-0000527F0000}"/>
    <cellStyle name="Note 3 2 9 3" xfId="34800" xr:uid="{00000000-0005-0000-0000-0000537F0000}"/>
    <cellStyle name="Note 3 2 9 4" xfId="34801" xr:uid="{00000000-0005-0000-0000-0000547F0000}"/>
    <cellStyle name="Note 3 2 9 5" xfId="34802" xr:uid="{00000000-0005-0000-0000-0000557F0000}"/>
    <cellStyle name="Note 3 2 9 6" xfId="34803" xr:uid="{00000000-0005-0000-0000-0000567F0000}"/>
    <cellStyle name="Note 3 2 9 7" xfId="34804" xr:uid="{00000000-0005-0000-0000-0000577F0000}"/>
    <cellStyle name="Note 3 20" xfId="2364" xr:uid="{00000000-0005-0000-0000-0000587F0000}"/>
    <cellStyle name="Note 3 20 2" xfId="9931" xr:uid="{00000000-0005-0000-0000-0000597F0000}"/>
    <cellStyle name="Note 3 20 2 2" xfId="34805" xr:uid="{00000000-0005-0000-0000-00005A7F0000}"/>
    <cellStyle name="Note 3 20 2 3" xfId="34806" xr:uid="{00000000-0005-0000-0000-00005B7F0000}"/>
    <cellStyle name="Note 3 20 2 4" xfId="34807" xr:uid="{00000000-0005-0000-0000-00005C7F0000}"/>
    <cellStyle name="Note 3 20 2 5" xfId="34808" xr:uid="{00000000-0005-0000-0000-00005D7F0000}"/>
    <cellStyle name="Note 3 20 2 6" xfId="34809" xr:uid="{00000000-0005-0000-0000-00005E7F0000}"/>
    <cellStyle name="Note 3 20 3" xfId="34810" xr:uid="{00000000-0005-0000-0000-00005F7F0000}"/>
    <cellStyle name="Note 3 20 4" xfId="34811" xr:uid="{00000000-0005-0000-0000-0000607F0000}"/>
    <cellStyle name="Note 3 20 5" xfId="34812" xr:uid="{00000000-0005-0000-0000-0000617F0000}"/>
    <cellStyle name="Note 3 20 6" xfId="34813" xr:uid="{00000000-0005-0000-0000-0000627F0000}"/>
    <cellStyle name="Note 3 20 7" xfId="34814" xr:uid="{00000000-0005-0000-0000-0000637F0000}"/>
    <cellStyle name="Note 3 21" xfId="2365" xr:uid="{00000000-0005-0000-0000-0000647F0000}"/>
    <cellStyle name="Note 3 21 2" xfId="9705" xr:uid="{00000000-0005-0000-0000-0000657F0000}"/>
    <cellStyle name="Note 3 21 2 2" xfId="34815" xr:uid="{00000000-0005-0000-0000-0000667F0000}"/>
    <cellStyle name="Note 3 21 2 3" xfId="34816" xr:uid="{00000000-0005-0000-0000-0000677F0000}"/>
    <cellStyle name="Note 3 21 2 4" xfId="34817" xr:uid="{00000000-0005-0000-0000-0000687F0000}"/>
    <cellStyle name="Note 3 21 2 5" xfId="34818" xr:uid="{00000000-0005-0000-0000-0000697F0000}"/>
    <cellStyle name="Note 3 21 2 6" xfId="34819" xr:uid="{00000000-0005-0000-0000-00006A7F0000}"/>
    <cellStyle name="Note 3 21 3" xfId="34820" xr:uid="{00000000-0005-0000-0000-00006B7F0000}"/>
    <cellStyle name="Note 3 21 4" xfId="34821" xr:uid="{00000000-0005-0000-0000-00006C7F0000}"/>
    <cellStyle name="Note 3 21 5" xfId="34822" xr:uid="{00000000-0005-0000-0000-00006D7F0000}"/>
    <cellStyle name="Note 3 21 6" xfId="34823" xr:uid="{00000000-0005-0000-0000-00006E7F0000}"/>
    <cellStyle name="Note 3 21 7" xfId="34824" xr:uid="{00000000-0005-0000-0000-00006F7F0000}"/>
    <cellStyle name="Note 3 22" xfId="2366" xr:uid="{00000000-0005-0000-0000-0000707F0000}"/>
    <cellStyle name="Note 3 22 2" xfId="11106" xr:uid="{00000000-0005-0000-0000-0000717F0000}"/>
    <cellStyle name="Note 3 22 2 2" xfId="34825" xr:uid="{00000000-0005-0000-0000-0000727F0000}"/>
    <cellStyle name="Note 3 22 2 3" xfId="34826" xr:uid="{00000000-0005-0000-0000-0000737F0000}"/>
    <cellStyle name="Note 3 22 2 4" xfId="34827" xr:uid="{00000000-0005-0000-0000-0000747F0000}"/>
    <cellStyle name="Note 3 22 2 5" xfId="34828" xr:uid="{00000000-0005-0000-0000-0000757F0000}"/>
    <cellStyle name="Note 3 22 2 6" xfId="34829" xr:uid="{00000000-0005-0000-0000-0000767F0000}"/>
    <cellStyle name="Note 3 22 3" xfId="34830" xr:uid="{00000000-0005-0000-0000-0000777F0000}"/>
    <cellStyle name="Note 3 22 4" xfId="34831" xr:uid="{00000000-0005-0000-0000-0000787F0000}"/>
    <cellStyle name="Note 3 22 5" xfId="34832" xr:uid="{00000000-0005-0000-0000-0000797F0000}"/>
    <cellStyle name="Note 3 22 6" xfId="34833" xr:uid="{00000000-0005-0000-0000-00007A7F0000}"/>
    <cellStyle name="Note 3 22 7" xfId="34834" xr:uid="{00000000-0005-0000-0000-00007B7F0000}"/>
    <cellStyle name="Note 3 23" xfId="2367" xr:uid="{00000000-0005-0000-0000-00007C7F0000}"/>
    <cellStyle name="Note 3 23 2" xfId="9889" xr:uid="{00000000-0005-0000-0000-00007D7F0000}"/>
    <cellStyle name="Note 3 23 2 2" xfId="34835" xr:uid="{00000000-0005-0000-0000-00007E7F0000}"/>
    <cellStyle name="Note 3 23 2 3" xfId="34836" xr:uid="{00000000-0005-0000-0000-00007F7F0000}"/>
    <cellStyle name="Note 3 23 2 4" xfId="34837" xr:uid="{00000000-0005-0000-0000-0000807F0000}"/>
    <cellStyle name="Note 3 23 2 5" xfId="34838" xr:uid="{00000000-0005-0000-0000-0000817F0000}"/>
    <cellStyle name="Note 3 23 2 6" xfId="34839" xr:uid="{00000000-0005-0000-0000-0000827F0000}"/>
    <cellStyle name="Note 3 23 3" xfId="34840" xr:uid="{00000000-0005-0000-0000-0000837F0000}"/>
    <cellStyle name="Note 3 23 4" xfId="34841" xr:uid="{00000000-0005-0000-0000-0000847F0000}"/>
    <cellStyle name="Note 3 23 5" xfId="34842" xr:uid="{00000000-0005-0000-0000-0000857F0000}"/>
    <cellStyle name="Note 3 23 6" xfId="34843" xr:uid="{00000000-0005-0000-0000-0000867F0000}"/>
    <cellStyle name="Note 3 23 7" xfId="34844" xr:uid="{00000000-0005-0000-0000-0000877F0000}"/>
    <cellStyle name="Note 3 24" xfId="2368" xr:uid="{00000000-0005-0000-0000-0000887F0000}"/>
    <cellStyle name="Note 3 24 2" xfId="10686" xr:uid="{00000000-0005-0000-0000-0000897F0000}"/>
    <cellStyle name="Note 3 24 2 2" xfId="34845" xr:uid="{00000000-0005-0000-0000-00008A7F0000}"/>
    <cellStyle name="Note 3 24 2 3" xfId="34846" xr:uid="{00000000-0005-0000-0000-00008B7F0000}"/>
    <cellStyle name="Note 3 24 2 4" xfId="34847" xr:uid="{00000000-0005-0000-0000-00008C7F0000}"/>
    <cellStyle name="Note 3 24 2 5" xfId="34848" xr:uid="{00000000-0005-0000-0000-00008D7F0000}"/>
    <cellStyle name="Note 3 24 2 6" xfId="34849" xr:uid="{00000000-0005-0000-0000-00008E7F0000}"/>
    <cellStyle name="Note 3 24 3" xfId="34850" xr:uid="{00000000-0005-0000-0000-00008F7F0000}"/>
    <cellStyle name="Note 3 24 4" xfId="34851" xr:uid="{00000000-0005-0000-0000-0000907F0000}"/>
    <cellStyle name="Note 3 24 5" xfId="34852" xr:uid="{00000000-0005-0000-0000-0000917F0000}"/>
    <cellStyle name="Note 3 24 6" xfId="34853" xr:uid="{00000000-0005-0000-0000-0000927F0000}"/>
    <cellStyle name="Note 3 24 7" xfId="34854" xr:uid="{00000000-0005-0000-0000-0000937F0000}"/>
    <cellStyle name="Note 3 25" xfId="2369" xr:uid="{00000000-0005-0000-0000-0000947F0000}"/>
    <cellStyle name="Note 3 25 2" xfId="11019" xr:uid="{00000000-0005-0000-0000-0000957F0000}"/>
    <cellStyle name="Note 3 25 2 2" xfId="34855" xr:uid="{00000000-0005-0000-0000-0000967F0000}"/>
    <cellStyle name="Note 3 25 2 3" xfId="34856" xr:uid="{00000000-0005-0000-0000-0000977F0000}"/>
    <cellStyle name="Note 3 25 2 4" xfId="34857" xr:uid="{00000000-0005-0000-0000-0000987F0000}"/>
    <cellStyle name="Note 3 25 2 5" xfId="34858" xr:uid="{00000000-0005-0000-0000-0000997F0000}"/>
    <cellStyle name="Note 3 25 2 6" xfId="34859" xr:uid="{00000000-0005-0000-0000-00009A7F0000}"/>
    <cellStyle name="Note 3 25 3" xfId="34860" xr:uid="{00000000-0005-0000-0000-00009B7F0000}"/>
    <cellStyle name="Note 3 25 4" xfId="34861" xr:uid="{00000000-0005-0000-0000-00009C7F0000}"/>
    <cellStyle name="Note 3 25 5" xfId="34862" xr:uid="{00000000-0005-0000-0000-00009D7F0000}"/>
    <cellStyle name="Note 3 25 6" xfId="34863" xr:uid="{00000000-0005-0000-0000-00009E7F0000}"/>
    <cellStyle name="Note 3 25 7" xfId="34864" xr:uid="{00000000-0005-0000-0000-00009F7F0000}"/>
    <cellStyle name="Note 3 26" xfId="2370" xr:uid="{00000000-0005-0000-0000-0000A07F0000}"/>
    <cellStyle name="Note 3 26 2" xfId="11045" xr:uid="{00000000-0005-0000-0000-0000A17F0000}"/>
    <cellStyle name="Note 3 26 2 2" xfId="34865" xr:uid="{00000000-0005-0000-0000-0000A27F0000}"/>
    <cellStyle name="Note 3 26 2 3" xfId="34866" xr:uid="{00000000-0005-0000-0000-0000A37F0000}"/>
    <cellStyle name="Note 3 26 2 4" xfId="34867" xr:uid="{00000000-0005-0000-0000-0000A47F0000}"/>
    <cellStyle name="Note 3 26 2 5" xfId="34868" xr:uid="{00000000-0005-0000-0000-0000A57F0000}"/>
    <cellStyle name="Note 3 26 2 6" xfId="34869" xr:uid="{00000000-0005-0000-0000-0000A67F0000}"/>
    <cellStyle name="Note 3 26 3" xfId="34870" xr:uid="{00000000-0005-0000-0000-0000A77F0000}"/>
    <cellStyle name="Note 3 26 4" xfId="34871" xr:uid="{00000000-0005-0000-0000-0000A87F0000}"/>
    <cellStyle name="Note 3 26 5" xfId="34872" xr:uid="{00000000-0005-0000-0000-0000A97F0000}"/>
    <cellStyle name="Note 3 26 6" xfId="34873" xr:uid="{00000000-0005-0000-0000-0000AA7F0000}"/>
    <cellStyle name="Note 3 26 7" xfId="34874" xr:uid="{00000000-0005-0000-0000-0000AB7F0000}"/>
    <cellStyle name="Note 3 27" xfId="2371" xr:uid="{00000000-0005-0000-0000-0000AC7F0000}"/>
    <cellStyle name="Note 3 27 2" xfId="10317" xr:uid="{00000000-0005-0000-0000-0000AD7F0000}"/>
    <cellStyle name="Note 3 27 2 2" xfId="34875" xr:uid="{00000000-0005-0000-0000-0000AE7F0000}"/>
    <cellStyle name="Note 3 27 2 3" xfId="34876" xr:uid="{00000000-0005-0000-0000-0000AF7F0000}"/>
    <cellStyle name="Note 3 27 2 4" xfId="34877" xr:uid="{00000000-0005-0000-0000-0000B07F0000}"/>
    <cellStyle name="Note 3 27 2 5" xfId="34878" xr:uid="{00000000-0005-0000-0000-0000B17F0000}"/>
    <cellStyle name="Note 3 27 2 6" xfId="34879" xr:uid="{00000000-0005-0000-0000-0000B27F0000}"/>
    <cellStyle name="Note 3 27 3" xfId="34880" xr:uid="{00000000-0005-0000-0000-0000B37F0000}"/>
    <cellStyle name="Note 3 27 4" xfId="34881" xr:uid="{00000000-0005-0000-0000-0000B47F0000}"/>
    <cellStyle name="Note 3 27 5" xfId="34882" xr:uid="{00000000-0005-0000-0000-0000B57F0000}"/>
    <cellStyle name="Note 3 27 6" xfId="34883" xr:uid="{00000000-0005-0000-0000-0000B67F0000}"/>
    <cellStyle name="Note 3 27 7" xfId="34884" xr:uid="{00000000-0005-0000-0000-0000B77F0000}"/>
    <cellStyle name="Note 3 28" xfId="2372" xr:uid="{00000000-0005-0000-0000-0000B87F0000}"/>
    <cellStyle name="Note 3 28 2" xfId="10074" xr:uid="{00000000-0005-0000-0000-0000B97F0000}"/>
    <cellStyle name="Note 3 28 2 2" xfId="34885" xr:uid="{00000000-0005-0000-0000-0000BA7F0000}"/>
    <cellStyle name="Note 3 28 2 3" xfId="34886" xr:uid="{00000000-0005-0000-0000-0000BB7F0000}"/>
    <cellStyle name="Note 3 28 2 4" xfId="34887" xr:uid="{00000000-0005-0000-0000-0000BC7F0000}"/>
    <cellStyle name="Note 3 28 2 5" xfId="34888" xr:uid="{00000000-0005-0000-0000-0000BD7F0000}"/>
    <cellStyle name="Note 3 28 2 6" xfId="34889" xr:uid="{00000000-0005-0000-0000-0000BE7F0000}"/>
    <cellStyle name="Note 3 28 3" xfId="34890" xr:uid="{00000000-0005-0000-0000-0000BF7F0000}"/>
    <cellStyle name="Note 3 28 4" xfId="34891" xr:uid="{00000000-0005-0000-0000-0000C07F0000}"/>
    <cellStyle name="Note 3 28 5" xfId="34892" xr:uid="{00000000-0005-0000-0000-0000C17F0000}"/>
    <cellStyle name="Note 3 28 6" xfId="34893" xr:uid="{00000000-0005-0000-0000-0000C27F0000}"/>
    <cellStyle name="Note 3 28 7" xfId="34894" xr:uid="{00000000-0005-0000-0000-0000C37F0000}"/>
    <cellStyle name="Note 3 29" xfId="2373" xr:uid="{00000000-0005-0000-0000-0000C47F0000}"/>
    <cellStyle name="Note 3 29 2" xfId="11797" xr:uid="{00000000-0005-0000-0000-0000C57F0000}"/>
    <cellStyle name="Note 3 29 2 2" xfId="34895" xr:uid="{00000000-0005-0000-0000-0000C67F0000}"/>
    <cellStyle name="Note 3 29 2 3" xfId="34896" xr:uid="{00000000-0005-0000-0000-0000C77F0000}"/>
    <cellStyle name="Note 3 29 2 4" xfId="34897" xr:uid="{00000000-0005-0000-0000-0000C87F0000}"/>
    <cellStyle name="Note 3 29 2 5" xfId="34898" xr:uid="{00000000-0005-0000-0000-0000C97F0000}"/>
    <cellStyle name="Note 3 29 2 6" xfId="34899" xr:uid="{00000000-0005-0000-0000-0000CA7F0000}"/>
    <cellStyle name="Note 3 29 3" xfId="34900" xr:uid="{00000000-0005-0000-0000-0000CB7F0000}"/>
    <cellStyle name="Note 3 29 4" xfId="34901" xr:uid="{00000000-0005-0000-0000-0000CC7F0000}"/>
    <cellStyle name="Note 3 29 5" xfId="34902" xr:uid="{00000000-0005-0000-0000-0000CD7F0000}"/>
    <cellStyle name="Note 3 29 6" xfId="34903" xr:uid="{00000000-0005-0000-0000-0000CE7F0000}"/>
    <cellStyle name="Note 3 29 7" xfId="34904" xr:uid="{00000000-0005-0000-0000-0000CF7F0000}"/>
    <cellStyle name="Note 3 3" xfId="2374" xr:uid="{00000000-0005-0000-0000-0000D07F0000}"/>
    <cellStyle name="Note 3 3 10" xfId="2375" xr:uid="{00000000-0005-0000-0000-0000D17F0000}"/>
    <cellStyle name="Note 3 3 10 2" xfId="10607" xr:uid="{00000000-0005-0000-0000-0000D27F0000}"/>
    <cellStyle name="Note 3 3 10 2 2" xfId="34905" xr:uid="{00000000-0005-0000-0000-0000D37F0000}"/>
    <cellStyle name="Note 3 3 10 2 3" xfId="34906" xr:uid="{00000000-0005-0000-0000-0000D47F0000}"/>
    <cellStyle name="Note 3 3 10 2 4" xfId="34907" xr:uid="{00000000-0005-0000-0000-0000D57F0000}"/>
    <cellStyle name="Note 3 3 10 2 5" xfId="34908" xr:uid="{00000000-0005-0000-0000-0000D67F0000}"/>
    <cellStyle name="Note 3 3 10 2 6" xfId="34909" xr:uid="{00000000-0005-0000-0000-0000D77F0000}"/>
    <cellStyle name="Note 3 3 10 3" xfId="34910" xr:uid="{00000000-0005-0000-0000-0000D87F0000}"/>
    <cellStyle name="Note 3 3 10 4" xfId="34911" xr:uid="{00000000-0005-0000-0000-0000D97F0000}"/>
    <cellStyle name="Note 3 3 10 5" xfId="34912" xr:uid="{00000000-0005-0000-0000-0000DA7F0000}"/>
    <cellStyle name="Note 3 3 10 6" xfId="34913" xr:uid="{00000000-0005-0000-0000-0000DB7F0000}"/>
    <cellStyle name="Note 3 3 10 7" xfId="34914" xr:uid="{00000000-0005-0000-0000-0000DC7F0000}"/>
    <cellStyle name="Note 3 3 11" xfId="2376" xr:uid="{00000000-0005-0000-0000-0000DD7F0000}"/>
    <cellStyle name="Note 3 3 11 2" xfId="10698" xr:uid="{00000000-0005-0000-0000-0000DE7F0000}"/>
    <cellStyle name="Note 3 3 11 2 2" xfId="34915" xr:uid="{00000000-0005-0000-0000-0000DF7F0000}"/>
    <cellStyle name="Note 3 3 11 2 3" xfId="34916" xr:uid="{00000000-0005-0000-0000-0000E07F0000}"/>
    <cellStyle name="Note 3 3 11 2 4" xfId="34917" xr:uid="{00000000-0005-0000-0000-0000E17F0000}"/>
    <cellStyle name="Note 3 3 11 2 5" xfId="34918" xr:uid="{00000000-0005-0000-0000-0000E27F0000}"/>
    <cellStyle name="Note 3 3 11 2 6" xfId="34919" xr:uid="{00000000-0005-0000-0000-0000E37F0000}"/>
    <cellStyle name="Note 3 3 11 3" xfId="34920" xr:uid="{00000000-0005-0000-0000-0000E47F0000}"/>
    <cellStyle name="Note 3 3 11 4" xfId="34921" xr:uid="{00000000-0005-0000-0000-0000E57F0000}"/>
    <cellStyle name="Note 3 3 11 5" xfId="34922" xr:uid="{00000000-0005-0000-0000-0000E67F0000}"/>
    <cellStyle name="Note 3 3 11 6" xfId="34923" xr:uid="{00000000-0005-0000-0000-0000E77F0000}"/>
    <cellStyle name="Note 3 3 11 7" xfId="34924" xr:uid="{00000000-0005-0000-0000-0000E87F0000}"/>
    <cellStyle name="Note 3 3 12" xfId="2377" xr:uid="{00000000-0005-0000-0000-0000E97F0000}"/>
    <cellStyle name="Note 3 3 12 2" xfId="10786" xr:uid="{00000000-0005-0000-0000-0000EA7F0000}"/>
    <cellStyle name="Note 3 3 12 2 2" xfId="34925" xr:uid="{00000000-0005-0000-0000-0000EB7F0000}"/>
    <cellStyle name="Note 3 3 12 2 3" xfId="34926" xr:uid="{00000000-0005-0000-0000-0000EC7F0000}"/>
    <cellStyle name="Note 3 3 12 2 4" xfId="34927" xr:uid="{00000000-0005-0000-0000-0000ED7F0000}"/>
    <cellStyle name="Note 3 3 12 2 5" xfId="34928" xr:uid="{00000000-0005-0000-0000-0000EE7F0000}"/>
    <cellStyle name="Note 3 3 12 2 6" xfId="34929" xr:uid="{00000000-0005-0000-0000-0000EF7F0000}"/>
    <cellStyle name="Note 3 3 12 3" xfId="34930" xr:uid="{00000000-0005-0000-0000-0000F07F0000}"/>
    <cellStyle name="Note 3 3 12 4" xfId="34931" xr:uid="{00000000-0005-0000-0000-0000F17F0000}"/>
    <cellStyle name="Note 3 3 12 5" xfId="34932" xr:uid="{00000000-0005-0000-0000-0000F27F0000}"/>
    <cellStyle name="Note 3 3 12 6" xfId="34933" xr:uid="{00000000-0005-0000-0000-0000F37F0000}"/>
    <cellStyle name="Note 3 3 12 7" xfId="34934" xr:uid="{00000000-0005-0000-0000-0000F47F0000}"/>
    <cellStyle name="Note 3 3 13" xfId="2378" xr:uid="{00000000-0005-0000-0000-0000F57F0000}"/>
    <cellStyle name="Note 3 3 13 2" xfId="10875" xr:uid="{00000000-0005-0000-0000-0000F67F0000}"/>
    <cellStyle name="Note 3 3 13 2 2" xfId="34935" xr:uid="{00000000-0005-0000-0000-0000F77F0000}"/>
    <cellStyle name="Note 3 3 13 2 3" xfId="34936" xr:uid="{00000000-0005-0000-0000-0000F87F0000}"/>
    <cellStyle name="Note 3 3 13 2 4" xfId="34937" xr:uid="{00000000-0005-0000-0000-0000F97F0000}"/>
    <cellStyle name="Note 3 3 13 2 5" xfId="34938" xr:uid="{00000000-0005-0000-0000-0000FA7F0000}"/>
    <cellStyle name="Note 3 3 13 2 6" xfId="34939" xr:uid="{00000000-0005-0000-0000-0000FB7F0000}"/>
    <cellStyle name="Note 3 3 13 3" xfId="34940" xr:uid="{00000000-0005-0000-0000-0000FC7F0000}"/>
    <cellStyle name="Note 3 3 13 4" xfId="34941" xr:uid="{00000000-0005-0000-0000-0000FD7F0000}"/>
    <cellStyle name="Note 3 3 13 5" xfId="34942" xr:uid="{00000000-0005-0000-0000-0000FE7F0000}"/>
    <cellStyle name="Note 3 3 13 6" xfId="34943" xr:uid="{00000000-0005-0000-0000-0000FF7F0000}"/>
    <cellStyle name="Note 3 3 13 7" xfId="34944" xr:uid="{00000000-0005-0000-0000-000000800000}"/>
    <cellStyle name="Note 3 3 14" xfId="2379" xr:uid="{00000000-0005-0000-0000-000001800000}"/>
    <cellStyle name="Note 3 3 14 2" xfId="10965" xr:uid="{00000000-0005-0000-0000-000002800000}"/>
    <cellStyle name="Note 3 3 14 2 2" xfId="34945" xr:uid="{00000000-0005-0000-0000-000003800000}"/>
    <cellStyle name="Note 3 3 14 2 3" xfId="34946" xr:uid="{00000000-0005-0000-0000-000004800000}"/>
    <cellStyle name="Note 3 3 14 2 4" xfId="34947" xr:uid="{00000000-0005-0000-0000-000005800000}"/>
    <cellStyle name="Note 3 3 14 2 5" xfId="34948" xr:uid="{00000000-0005-0000-0000-000006800000}"/>
    <cellStyle name="Note 3 3 14 2 6" xfId="34949" xr:uid="{00000000-0005-0000-0000-000007800000}"/>
    <cellStyle name="Note 3 3 14 3" xfId="34950" xr:uid="{00000000-0005-0000-0000-000008800000}"/>
    <cellStyle name="Note 3 3 14 4" xfId="34951" xr:uid="{00000000-0005-0000-0000-000009800000}"/>
    <cellStyle name="Note 3 3 14 5" xfId="34952" xr:uid="{00000000-0005-0000-0000-00000A800000}"/>
    <cellStyle name="Note 3 3 14 6" xfId="34953" xr:uid="{00000000-0005-0000-0000-00000B800000}"/>
    <cellStyle name="Note 3 3 14 7" xfId="34954" xr:uid="{00000000-0005-0000-0000-00000C800000}"/>
    <cellStyle name="Note 3 3 15" xfId="2380" xr:uid="{00000000-0005-0000-0000-00000D800000}"/>
    <cellStyle name="Note 3 3 15 2" xfId="11056" xr:uid="{00000000-0005-0000-0000-00000E800000}"/>
    <cellStyle name="Note 3 3 15 2 2" xfId="34955" xr:uid="{00000000-0005-0000-0000-00000F800000}"/>
    <cellStyle name="Note 3 3 15 2 3" xfId="34956" xr:uid="{00000000-0005-0000-0000-000010800000}"/>
    <cellStyle name="Note 3 3 15 2 4" xfId="34957" xr:uid="{00000000-0005-0000-0000-000011800000}"/>
    <cellStyle name="Note 3 3 15 2 5" xfId="34958" xr:uid="{00000000-0005-0000-0000-000012800000}"/>
    <cellStyle name="Note 3 3 15 2 6" xfId="34959" xr:uid="{00000000-0005-0000-0000-000013800000}"/>
    <cellStyle name="Note 3 3 15 3" xfId="34960" xr:uid="{00000000-0005-0000-0000-000014800000}"/>
    <cellStyle name="Note 3 3 15 4" xfId="34961" xr:uid="{00000000-0005-0000-0000-000015800000}"/>
    <cellStyle name="Note 3 3 15 5" xfId="34962" xr:uid="{00000000-0005-0000-0000-000016800000}"/>
    <cellStyle name="Note 3 3 15 6" xfId="34963" xr:uid="{00000000-0005-0000-0000-000017800000}"/>
    <cellStyle name="Note 3 3 15 7" xfId="34964" xr:uid="{00000000-0005-0000-0000-000018800000}"/>
    <cellStyle name="Note 3 3 16" xfId="2381" xr:uid="{00000000-0005-0000-0000-000019800000}"/>
    <cellStyle name="Note 3 3 16 2" xfId="11139" xr:uid="{00000000-0005-0000-0000-00001A800000}"/>
    <cellStyle name="Note 3 3 16 2 2" xfId="34965" xr:uid="{00000000-0005-0000-0000-00001B800000}"/>
    <cellStyle name="Note 3 3 16 2 3" xfId="34966" xr:uid="{00000000-0005-0000-0000-00001C800000}"/>
    <cellStyle name="Note 3 3 16 2 4" xfId="34967" xr:uid="{00000000-0005-0000-0000-00001D800000}"/>
    <cellStyle name="Note 3 3 16 2 5" xfId="34968" xr:uid="{00000000-0005-0000-0000-00001E800000}"/>
    <cellStyle name="Note 3 3 16 2 6" xfId="34969" xr:uid="{00000000-0005-0000-0000-00001F800000}"/>
    <cellStyle name="Note 3 3 16 3" xfId="34970" xr:uid="{00000000-0005-0000-0000-000020800000}"/>
    <cellStyle name="Note 3 3 16 4" xfId="34971" xr:uid="{00000000-0005-0000-0000-000021800000}"/>
    <cellStyle name="Note 3 3 16 5" xfId="34972" xr:uid="{00000000-0005-0000-0000-000022800000}"/>
    <cellStyle name="Note 3 3 16 6" xfId="34973" xr:uid="{00000000-0005-0000-0000-000023800000}"/>
    <cellStyle name="Note 3 3 16 7" xfId="34974" xr:uid="{00000000-0005-0000-0000-000024800000}"/>
    <cellStyle name="Note 3 3 17" xfId="2382" xr:uid="{00000000-0005-0000-0000-000025800000}"/>
    <cellStyle name="Note 3 3 17 2" xfId="11229" xr:uid="{00000000-0005-0000-0000-000026800000}"/>
    <cellStyle name="Note 3 3 17 2 2" xfId="34975" xr:uid="{00000000-0005-0000-0000-000027800000}"/>
    <cellStyle name="Note 3 3 17 2 3" xfId="34976" xr:uid="{00000000-0005-0000-0000-000028800000}"/>
    <cellStyle name="Note 3 3 17 2 4" xfId="34977" xr:uid="{00000000-0005-0000-0000-000029800000}"/>
    <cellStyle name="Note 3 3 17 2 5" xfId="34978" xr:uid="{00000000-0005-0000-0000-00002A800000}"/>
    <cellStyle name="Note 3 3 17 2 6" xfId="34979" xr:uid="{00000000-0005-0000-0000-00002B800000}"/>
    <cellStyle name="Note 3 3 17 3" xfId="34980" xr:uid="{00000000-0005-0000-0000-00002C800000}"/>
    <cellStyle name="Note 3 3 17 4" xfId="34981" xr:uid="{00000000-0005-0000-0000-00002D800000}"/>
    <cellStyle name="Note 3 3 17 5" xfId="34982" xr:uid="{00000000-0005-0000-0000-00002E800000}"/>
    <cellStyle name="Note 3 3 17 6" xfId="34983" xr:uid="{00000000-0005-0000-0000-00002F800000}"/>
    <cellStyle name="Note 3 3 17 7" xfId="34984" xr:uid="{00000000-0005-0000-0000-000030800000}"/>
    <cellStyle name="Note 3 3 18" xfId="2383" xr:uid="{00000000-0005-0000-0000-000031800000}"/>
    <cellStyle name="Note 3 3 18 2" xfId="11315" xr:uid="{00000000-0005-0000-0000-000032800000}"/>
    <cellStyle name="Note 3 3 18 2 2" xfId="34985" xr:uid="{00000000-0005-0000-0000-000033800000}"/>
    <cellStyle name="Note 3 3 18 2 3" xfId="34986" xr:uid="{00000000-0005-0000-0000-000034800000}"/>
    <cellStyle name="Note 3 3 18 2 4" xfId="34987" xr:uid="{00000000-0005-0000-0000-000035800000}"/>
    <cellStyle name="Note 3 3 18 2 5" xfId="34988" xr:uid="{00000000-0005-0000-0000-000036800000}"/>
    <cellStyle name="Note 3 3 18 2 6" xfId="34989" xr:uid="{00000000-0005-0000-0000-000037800000}"/>
    <cellStyle name="Note 3 3 18 3" xfId="34990" xr:uid="{00000000-0005-0000-0000-000038800000}"/>
    <cellStyle name="Note 3 3 18 4" xfId="34991" xr:uid="{00000000-0005-0000-0000-000039800000}"/>
    <cellStyle name="Note 3 3 18 5" xfId="34992" xr:uid="{00000000-0005-0000-0000-00003A800000}"/>
    <cellStyle name="Note 3 3 18 6" xfId="34993" xr:uid="{00000000-0005-0000-0000-00003B800000}"/>
    <cellStyle name="Note 3 3 18 7" xfId="34994" xr:uid="{00000000-0005-0000-0000-00003C800000}"/>
    <cellStyle name="Note 3 3 19" xfId="2384" xr:uid="{00000000-0005-0000-0000-00003D800000}"/>
    <cellStyle name="Note 3 3 19 2" xfId="11401" xr:uid="{00000000-0005-0000-0000-00003E800000}"/>
    <cellStyle name="Note 3 3 19 2 2" xfId="34995" xr:uid="{00000000-0005-0000-0000-00003F800000}"/>
    <cellStyle name="Note 3 3 19 2 3" xfId="34996" xr:uid="{00000000-0005-0000-0000-000040800000}"/>
    <cellStyle name="Note 3 3 19 2 4" xfId="34997" xr:uid="{00000000-0005-0000-0000-000041800000}"/>
    <cellStyle name="Note 3 3 19 2 5" xfId="34998" xr:uid="{00000000-0005-0000-0000-000042800000}"/>
    <cellStyle name="Note 3 3 19 2 6" xfId="34999" xr:uid="{00000000-0005-0000-0000-000043800000}"/>
    <cellStyle name="Note 3 3 19 3" xfId="35000" xr:uid="{00000000-0005-0000-0000-000044800000}"/>
    <cellStyle name="Note 3 3 19 4" xfId="35001" xr:uid="{00000000-0005-0000-0000-000045800000}"/>
    <cellStyle name="Note 3 3 19 5" xfId="35002" xr:uid="{00000000-0005-0000-0000-000046800000}"/>
    <cellStyle name="Note 3 3 19 6" xfId="35003" xr:uid="{00000000-0005-0000-0000-000047800000}"/>
    <cellStyle name="Note 3 3 19 7" xfId="35004" xr:uid="{00000000-0005-0000-0000-000048800000}"/>
    <cellStyle name="Note 3 3 2" xfId="2385" xr:uid="{00000000-0005-0000-0000-000049800000}"/>
    <cellStyle name="Note 3 3 2 10" xfId="2386" xr:uid="{00000000-0005-0000-0000-00004A800000}"/>
    <cellStyle name="Note 3 3 2 10 2" xfId="10732" xr:uid="{00000000-0005-0000-0000-00004B800000}"/>
    <cellStyle name="Note 3 3 2 10 2 2" xfId="35005" xr:uid="{00000000-0005-0000-0000-00004C800000}"/>
    <cellStyle name="Note 3 3 2 10 2 3" xfId="35006" xr:uid="{00000000-0005-0000-0000-00004D800000}"/>
    <cellStyle name="Note 3 3 2 10 2 4" xfId="35007" xr:uid="{00000000-0005-0000-0000-00004E800000}"/>
    <cellStyle name="Note 3 3 2 10 2 5" xfId="35008" xr:uid="{00000000-0005-0000-0000-00004F800000}"/>
    <cellStyle name="Note 3 3 2 10 2 6" xfId="35009" xr:uid="{00000000-0005-0000-0000-000050800000}"/>
    <cellStyle name="Note 3 3 2 10 3" xfId="35010" xr:uid="{00000000-0005-0000-0000-000051800000}"/>
    <cellStyle name="Note 3 3 2 10 4" xfId="35011" xr:uid="{00000000-0005-0000-0000-000052800000}"/>
    <cellStyle name="Note 3 3 2 10 5" xfId="35012" xr:uid="{00000000-0005-0000-0000-000053800000}"/>
    <cellStyle name="Note 3 3 2 10 6" xfId="35013" xr:uid="{00000000-0005-0000-0000-000054800000}"/>
    <cellStyle name="Note 3 3 2 10 7" xfId="35014" xr:uid="{00000000-0005-0000-0000-000055800000}"/>
    <cellStyle name="Note 3 3 2 11" xfId="2387" xr:uid="{00000000-0005-0000-0000-000056800000}"/>
    <cellStyle name="Note 3 3 2 11 2" xfId="10820" xr:uid="{00000000-0005-0000-0000-000057800000}"/>
    <cellStyle name="Note 3 3 2 11 2 2" xfId="35015" xr:uid="{00000000-0005-0000-0000-000058800000}"/>
    <cellStyle name="Note 3 3 2 11 2 3" xfId="35016" xr:uid="{00000000-0005-0000-0000-000059800000}"/>
    <cellStyle name="Note 3 3 2 11 2 4" xfId="35017" xr:uid="{00000000-0005-0000-0000-00005A800000}"/>
    <cellStyle name="Note 3 3 2 11 2 5" xfId="35018" xr:uid="{00000000-0005-0000-0000-00005B800000}"/>
    <cellStyle name="Note 3 3 2 11 2 6" xfId="35019" xr:uid="{00000000-0005-0000-0000-00005C800000}"/>
    <cellStyle name="Note 3 3 2 11 3" xfId="35020" xr:uid="{00000000-0005-0000-0000-00005D800000}"/>
    <cellStyle name="Note 3 3 2 11 4" xfId="35021" xr:uid="{00000000-0005-0000-0000-00005E800000}"/>
    <cellStyle name="Note 3 3 2 11 5" xfId="35022" xr:uid="{00000000-0005-0000-0000-00005F800000}"/>
    <cellStyle name="Note 3 3 2 11 6" xfId="35023" xr:uid="{00000000-0005-0000-0000-000060800000}"/>
    <cellStyle name="Note 3 3 2 11 7" xfId="35024" xr:uid="{00000000-0005-0000-0000-000061800000}"/>
    <cellStyle name="Note 3 3 2 12" xfId="2388" xr:uid="{00000000-0005-0000-0000-000062800000}"/>
    <cellStyle name="Note 3 3 2 12 2" xfId="10909" xr:uid="{00000000-0005-0000-0000-000063800000}"/>
    <cellStyle name="Note 3 3 2 12 2 2" xfId="35025" xr:uid="{00000000-0005-0000-0000-000064800000}"/>
    <cellStyle name="Note 3 3 2 12 2 3" xfId="35026" xr:uid="{00000000-0005-0000-0000-000065800000}"/>
    <cellStyle name="Note 3 3 2 12 2 4" xfId="35027" xr:uid="{00000000-0005-0000-0000-000066800000}"/>
    <cellStyle name="Note 3 3 2 12 2 5" xfId="35028" xr:uid="{00000000-0005-0000-0000-000067800000}"/>
    <cellStyle name="Note 3 3 2 12 2 6" xfId="35029" xr:uid="{00000000-0005-0000-0000-000068800000}"/>
    <cellStyle name="Note 3 3 2 12 3" xfId="35030" xr:uid="{00000000-0005-0000-0000-000069800000}"/>
    <cellStyle name="Note 3 3 2 12 4" xfId="35031" xr:uid="{00000000-0005-0000-0000-00006A800000}"/>
    <cellStyle name="Note 3 3 2 12 5" xfId="35032" xr:uid="{00000000-0005-0000-0000-00006B800000}"/>
    <cellStyle name="Note 3 3 2 12 6" xfId="35033" xr:uid="{00000000-0005-0000-0000-00006C800000}"/>
    <cellStyle name="Note 3 3 2 12 7" xfId="35034" xr:uid="{00000000-0005-0000-0000-00006D800000}"/>
    <cellStyle name="Note 3 3 2 13" xfId="2389" xr:uid="{00000000-0005-0000-0000-00006E800000}"/>
    <cellStyle name="Note 3 3 2 13 2" xfId="10999" xr:uid="{00000000-0005-0000-0000-00006F800000}"/>
    <cellStyle name="Note 3 3 2 13 2 2" xfId="35035" xr:uid="{00000000-0005-0000-0000-000070800000}"/>
    <cellStyle name="Note 3 3 2 13 2 3" xfId="35036" xr:uid="{00000000-0005-0000-0000-000071800000}"/>
    <cellStyle name="Note 3 3 2 13 2 4" xfId="35037" xr:uid="{00000000-0005-0000-0000-000072800000}"/>
    <cellStyle name="Note 3 3 2 13 2 5" xfId="35038" xr:uid="{00000000-0005-0000-0000-000073800000}"/>
    <cellStyle name="Note 3 3 2 13 2 6" xfId="35039" xr:uid="{00000000-0005-0000-0000-000074800000}"/>
    <cellStyle name="Note 3 3 2 13 3" xfId="35040" xr:uid="{00000000-0005-0000-0000-000075800000}"/>
    <cellStyle name="Note 3 3 2 13 4" xfId="35041" xr:uid="{00000000-0005-0000-0000-000076800000}"/>
    <cellStyle name="Note 3 3 2 13 5" xfId="35042" xr:uid="{00000000-0005-0000-0000-000077800000}"/>
    <cellStyle name="Note 3 3 2 13 6" xfId="35043" xr:uid="{00000000-0005-0000-0000-000078800000}"/>
    <cellStyle name="Note 3 3 2 13 7" xfId="35044" xr:uid="{00000000-0005-0000-0000-000079800000}"/>
    <cellStyle name="Note 3 3 2 14" xfId="2390" xr:uid="{00000000-0005-0000-0000-00007A800000}"/>
    <cellStyle name="Note 3 3 2 14 2" xfId="11089" xr:uid="{00000000-0005-0000-0000-00007B800000}"/>
    <cellStyle name="Note 3 3 2 14 2 2" xfId="35045" xr:uid="{00000000-0005-0000-0000-00007C800000}"/>
    <cellStyle name="Note 3 3 2 14 2 3" xfId="35046" xr:uid="{00000000-0005-0000-0000-00007D800000}"/>
    <cellStyle name="Note 3 3 2 14 2 4" xfId="35047" xr:uid="{00000000-0005-0000-0000-00007E800000}"/>
    <cellStyle name="Note 3 3 2 14 2 5" xfId="35048" xr:uid="{00000000-0005-0000-0000-00007F800000}"/>
    <cellStyle name="Note 3 3 2 14 2 6" xfId="35049" xr:uid="{00000000-0005-0000-0000-000080800000}"/>
    <cellStyle name="Note 3 3 2 14 3" xfId="35050" xr:uid="{00000000-0005-0000-0000-000081800000}"/>
    <cellStyle name="Note 3 3 2 14 4" xfId="35051" xr:uid="{00000000-0005-0000-0000-000082800000}"/>
    <cellStyle name="Note 3 3 2 14 5" xfId="35052" xr:uid="{00000000-0005-0000-0000-000083800000}"/>
    <cellStyle name="Note 3 3 2 14 6" xfId="35053" xr:uid="{00000000-0005-0000-0000-000084800000}"/>
    <cellStyle name="Note 3 3 2 14 7" xfId="35054" xr:uid="{00000000-0005-0000-0000-000085800000}"/>
    <cellStyle name="Note 3 3 2 15" xfId="2391" xr:uid="{00000000-0005-0000-0000-000086800000}"/>
    <cellStyle name="Note 3 3 2 15 2" xfId="11172" xr:uid="{00000000-0005-0000-0000-000087800000}"/>
    <cellStyle name="Note 3 3 2 15 2 2" xfId="35055" xr:uid="{00000000-0005-0000-0000-000088800000}"/>
    <cellStyle name="Note 3 3 2 15 2 3" xfId="35056" xr:uid="{00000000-0005-0000-0000-000089800000}"/>
    <cellStyle name="Note 3 3 2 15 2 4" xfId="35057" xr:uid="{00000000-0005-0000-0000-00008A800000}"/>
    <cellStyle name="Note 3 3 2 15 2 5" xfId="35058" xr:uid="{00000000-0005-0000-0000-00008B800000}"/>
    <cellStyle name="Note 3 3 2 15 2 6" xfId="35059" xr:uid="{00000000-0005-0000-0000-00008C800000}"/>
    <cellStyle name="Note 3 3 2 15 3" xfId="35060" xr:uid="{00000000-0005-0000-0000-00008D800000}"/>
    <cellStyle name="Note 3 3 2 15 4" xfId="35061" xr:uid="{00000000-0005-0000-0000-00008E800000}"/>
    <cellStyle name="Note 3 3 2 15 5" xfId="35062" xr:uid="{00000000-0005-0000-0000-00008F800000}"/>
    <cellStyle name="Note 3 3 2 15 6" xfId="35063" xr:uid="{00000000-0005-0000-0000-000090800000}"/>
    <cellStyle name="Note 3 3 2 15 7" xfId="35064" xr:uid="{00000000-0005-0000-0000-000091800000}"/>
    <cellStyle name="Note 3 3 2 16" xfId="2392" xr:uid="{00000000-0005-0000-0000-000092800000}"/>
    <cellStyle name="Note 3 3 2 16 2" xfId="11262" xr:uid="{00000000-0005-0000-0000-000093800000}"/>
    <cellStyle name="Note 3 3 2 16 2 2" xfId="35065" xr:uid="{00000000-0005-0000-0000-000094800000}"/>
    <cellStyle name="Note 3 3 2 16 2 3" xfId="35066" xr:uid="{00000000-0005-0000-0000-000095800000}"/>
    <cellStyle name="Note 3 3 2 16 2 4" xfId="35067" xr:uid="{00000000-0005-0000-0000-000096800000}"/>
    <cellStyle name="Note 3 3 2 16 2 5" xfId="35068" xr:uid="{00000000-0005-0000-0000-000097800000}"/>
    <cellStyle name="Note 3 3 2 16 2 6" xfId="35069" xr:uid="{00000000-0005-0000-0000-000098800000}"/>
    <cellStyle name="Note 3 3 2 16 3" xfId="35070" xr:uid="{00000000-0005-0000-0000-000099800000}"/>
    <cellStyle name="Note 3 3 2 16 4" xfId="35071" xr:uid="{00000000-0005-0000-0000-00009A800000}"/>
    <cellStyle name="Note 3 3 2 16 5" xfId="35072" xr:uid="{00000000-0005-0000-0000-00009B800000}"/>
    <cellStyle name="Note 3 3 2 16 6" xfId="35073" xr:uid="{00000000-0005-0000-0000-00009C800000}"/>
    <cellStyle name="Note 3 3 2 16 7" xfId="35074" xr:uid="{00000000-0005-0000-0000-00009D800000}"/>
    <cellStyle name="Note 3 3 2 17" xfId="2393" xr:uid="{00000000-0005-0000-0000-00009E800000}"/>
    <cellStyle name="Note 3 3 2 17 2" xfId="11348" xr:uid="{00000000-0005-0000-0000-00009F800000}"/>
    <cellStyle name="Note 3 3 2 17 2 2" xfId="35075" xr:uid="{00000000-0005-0000-0000-0000A0800000}"/>
    <cellStyle name="Note 3 3 2 17 2 3" xfId="35076" xr:uid="{00000000-0005-0000-0000-0000A1800000}"/>
    <cellStyle name="Note 3 3 2 17 2 4" xfId="35077" xr:uid="{00000000-0005-0000-0000-0000A2800000}"/>
    <cellStyle name="Note 3 3 2 17 2 5" xfId="35078" xr:uid="{00000000-0005-0000-0000-0000A3800000}"/>
    <cellStyle name="Note 3 3 2 17 2 6" xfId="35079" xr:uid="{00000000-0005-0000-0000-0000A4800000}"/>
    <cellStyle name="Note 3 3 2 17 3" xfId="35080" xr:uid="{00000000-0005-0000-0000-0000A5800000}"/>
    <cellStyle name="Note 3 3 2 17 4" xfId="35081" xr:uid="{00000000-0005-0000-0000-0000A6800000}"/>
    <cellStyle name="Note 3 3 2 17 5" xfId="35082" xr:uid="{00000000-0005-0000-0000-0000A7800000}"/>
    <cellStyle name="Note 3 3 2 17 6" xfId="35083" xr:uid="{00000000-0005-0000-0000-0000A8800000}"/>
    <cellStyle name="Note 3 3 2 17 7" xfId="35084" xr:uid="{00000000-0005-0000-0000-0000A9800000}"/>
    <cellStyle name="Note 3 3 2 18" xfId="2394" xr:uid="{00000000-0005-0000-0000-0000AA800000}"/>
    <cellStyle name="Note 3 3 2 18 2" xfId="11435" xr:uid="{00000000-0005-0000-0000-0000AB800000}"/>
    <cellStyle name="Note 3 3 2 18 2 2" xfId="35085" xr:uid="{00000000-0005-0000-0000-0000AC800000}"/>
    <cellStyle name="Note 3 3 2 18 2 3" xfId="35086" xr:uid="{00000000-0005-0000-0000-0000AD800000}"/>
    <cellStyle name="Note 3 3 2 18 2 4" xfId="35087" xr:uid="{00000000-0005-0000-0000-0000AE800000}"/>
    <cellStyle name="Note 3 3 2 18 2 5" xfId="35088" xr:uid="{00000000-0005-0000-0000-0000AF800000}"/>
    <cellStyle name="Note 3 3 2 18 2 6" xfId="35089" xr:uid="{00000000-0005-0000-0000-0000B0800000}"/>
    <cellStyle name="Note 3 3 2 18 3" xfId="35090" xr:uid="{00000000-0005-0000-0000-0000B1800000}"/>
    <cellStyle name="Note 3 3 2 18 4" xfId="35091" xr:uid="{00000000-0005-0000-0000-0000B2800000}"/>
    <cellStyle name="Note 3 3 2 18 5" xfId="35092" xr:uid="{00000000-0005-0000-0000-0000B3800000}"/>
    <cellStyle name="Note 3 3 2 18 6" xfId="35093" xr:uid="{00000000-0005-0000-0000-0000B4800000}"/>
    <cellStyle name="Note 3 3 2 18 7" xfId="35094" xr:uid="{00000000-0005-0000-0000-0000B5800000}"/>
    <cellStyle name="Note 3 3 2 19" xfId="2395" xr:uid="{00000000-0005-0000-0000-0000B6800000}"/>
    <cellStyle name="Note 3 3 2 19 2" xfId="11522" xr:uid="{00000000-0005-0000-0000-0000B7800000}"/>
    <cellStyle name="Note 3 3 2 19 2 2" xfId="35095" xr:uid="{00000000-0005-0000-0000-0000B8800000}"/>
    <cellStyle name="Note 3 3 2 19 2 3" xfId="35096" xr:uid="{00000000-0005-0000-0000-0000B9800000}"/>
    <cellStyle name="Note 3 3 2 19 2 4" xfId="35097" xr:uid="{00000000-0005-0000-0000-0000BA800000}"/>
    <cellStyle name="Note 3 3 2 19 2 5" xfId="35098" xr:uid="{00000000-0005-0000-0000-0000BB800000}"/>
    <cellStyle name="Note 3 3 2 19 2 6" xfId="35099" xr:uid="{00000000-0005-0000-0000-0000BC800000}"/>
    <cellStyle name="Note 3 3 2 19 3" xfId="35100" xr:uid="{00000000-0005-0000-0000-0000BD800000}"/>
    <cellStyle name="Note 3 3 2 19 4" xfId="35101" xr:uid="{00000000-0005-0000-0000-0000BE800000}"/>
    <cellStyle name="Note 3 3 2 19 5" xfId="35102" xr:uid="{00000000-0005-0000-0000-0000BF800000}"/>
    <cellStyle name="Note 3 3 2 19 6" xfId="35103" xr:uid="{00000000-0005-0000-0000-0000C0800000}"/>
    <cellStyle name="Note 3 3 2 19 7" xfId="35104" xr:uid="{00000000-0005-0000-0000-0000C1800000}"/>
    <cellStyle name="Note 3 3 2 2" xfId="2396" xr:uid="{00000000-0005-0000-0000-0000C2800000}"/>
    <cellStyle name="Note 3 3 2 2 2" xfId="8877" xr:uid="{00000000-0005-0000-0000-0000C3800000}"/>
    <cellStyle name="Note 3 3 2 2 2 2" xfId="35105" xr:uid="{00000000-0005-0000-0000-0000C4800000}"/>
    <cellStyle name="Note 3 3 2 2 3" xfId="10029" xr:uid="{00000000-0005-0000-0000-0000C5800000}"/>
    <cellStyle name="Note 3 3 2 2 3 2" xfId="35106" xr:uid="{00000000-0005-0000-0000-0000C6800000}"/>
    <cellStyle name="Note 3 3 2 2 3 3" xfId="35107" xr:uid="{00000000-0005-0000-0000-0000C7800000}"/>
    <cellStyle name="Note 3 3 2 2 3 4" xfId="35108" xr:uid="{00000000-0005-0000-0000-0000C8800000}"/>
    <cellStyle name="Note 3 3 2 2 3 5" xfId="35109" xr:uid="{00000000-0005-0000-0000-0000C9800000}"/>
    <cellStyle name="Note 3 3 2 2 3 6" xfId="35110" xr:uid="{00000000-0005-0000-0000-0000CA800000}"/>
    <cellStyle name="Note 3 3 2 2 4" xfId="35111" xr:uid="{00000000-0005-0000-0000-0000CB800000}"/>
    <cellStyle name="Note 3 3 2 2 5" xfId="35112" xr:uid="{00000000-0005-0000-0000-0000CC800000}"/>
    <cellStyle name="Note 3 3 2 2 6" xfId="35113" xr:uid="{00000000-0005-0000-0000-0000CD800000}"/>
    <cellStyle name="Note 3 3 2 2 7" xfId="35114" xr:uid="{00000000-0005-0000-0000-0000CE800000}"/>
    <cellStyle name="Note 3 3 2 2 8" xfId="35115" xr:uid="{00000000-0005-0000-0000-0000CF800000}"/>
    <cellStyle name="Note 3 3 2 20" xfId="2397" xr:uid="{00000000-0005-0000-0000-0000D0800000}"/>
    <cellStyle name="Note 3 3 2 20 2" xfId="11610" xr:uid="{00000000-0005-0000-0000-0000D1800000}"/>
    <cellStyle name="Note 3 3 2 20 2 2" xfId="35116" xr:uid="{00000000-0005-0000-0000-0000D2800000}"/>
    <cellStyle name="Note 3 3 2 20 2 3" xfId="35117" xr:uid="{00000000-0005-0000-0000-0000D3800000}"/>
    <cellStyle name="Note 3 3 2 20 2 4" xfId="35118" xr:uid="{00000000-0005-0000-0000-0000D4800000}"/>
    <cellStyle name="Note 3 3 2 20 2 5" xfId="35119" xr:uid="{00000000-0005-0000-0000-0000D5800000}"/>
    <cellStyle name="Note 3 3 2 20 2 6" xfId="35120" xr:uid="{00000000-0005-0000-0000-0000D6800000}"/>
    <cellStyle name="Note 3 3 2 20 3" xfId="35121" xr:uid="{00000000-0005-0000-0000-0000D7800000}"/>
    <cellStyle name="Note 3 3 2 20 4" xfId="35122" xr:uid="{00000000-0005-0000-0000-0000D8800000}"/>
    <cellStyle name="Note 3 3 2 20 5" xfId="35123" xr:uid="{00000000-0005-0000-0000-0000D9800000}"/>
    <cellStyle name="Note 3 3 2 20 6" xfId="35124" xr:uid="{00000000-0005-0000-0000-0000DA800000}"/>
    <cellStyle name="Note 3 3 2 20 7" xfId="35125" xr:uid="{00000000-0005-0000-0000-0000DB800000}"/>
    <cellStyle name="Note 3 3 2 21" xfId="2398" xr:uid="{00000000-0005-0000-0000-0000DC800000}"/>
    <cellStyle name="Note 3 3 2 21 2" xfId="11694" xr:uid="{00000000-0005-0000-0000-0000DD800000}"/>
    <cellStyle name="Note 3 3 2 21 2 2" xfId="35126" xr:uid="{00000000-0005-0000-0000-0000DE800000}"/>
    <cellStyle name="Note 3 3 2 21 2 3" xfId="35127" xr:uid="{00000000-0005-0000-0000-0000DF800000}"/>
    <cellStyle name="Note 3 3 2 21 2 4" xfId="35128" xr:uid="{00000000-0005-0000-0000-0000E0800000}"/>
    <cellStyle name="Note 3 3 2 21 2 5" xfId="35129" xr:uid="{00000000-0005-0000-0000-0000E1800000}"/>
    <cellStyle name="Note 3 3 2 21 2 6" xfId="35130" xr:uid="{00000000-0005-0000-0000-0000E2800000}"/>
    <cellStyle name="Note 3 3 2 21 3" xfId="35131" xr:uid="{00000000-0005-0000-0000-0000E3800000}"/>
    <cellStyle name="Note 3 3 2 21 4" xfId="35132" xr:uid="{00000000-0005-0000-0000-0000E4800000}"/>
    <cellStyle name="Note 3 3 2 21 5" xfId="35133" xr:uid="{00000000-0005-0000-0000-0000E5800000}"/>
    <cellStyle name="Note 3 3 2 21 6" xfId="35134" xr:uid="{00000000-0005-0000-0000-0000E6800000}"/>
    <cellStyle name="Note 3 3 2 21 7" xfId="35135" xr:uid="{00000000-0005-0000-0000-0000E7800000}"/>
    <cellStyle name="Note 3 3 2 22" xfId="2399" xr:uid="{00000000-0005-0000-0000-0000E8800000}"/>
    <cellStyle name="Note 3 3 2 22 2" xfId="11777" xr:uid="{00000000-0005-0000-0000-0000E9800000}"/>
    <cellStyle name="Note 3 3 2 22 2 2" xfId="35136" xr:uid="{00000000-0005-0000-0000-0000EA800000}"/>
    <cellStyle name="Note 3 3 2 22 2 3" xfId="35137" xr:uid="{00000000-0005-0000-0000-0000EB800000}"/>
    <cellStyle name="Note 3 3 2 22 2 4" xfId="35138" xr:uid="{00000000-0005-0000-0000-0000EC800000}"/>
    <cellStyle name="Note 3 3 2 22 2 5" xfId="35139" xr:uid="{00000000-0005-0000-0000-0000ED800000}"/>
    <cellStyle name="Note 3 3 2 22 2 6" xfId="35140" xr:uid="{00000000-0005-0000-0000-0000EE800000}"/>
    <cellStyle name="Note 3 3 2 22 3" xfId="35141" xr:uid="{00000000-0005-0000-0000-0000EF800000}"/>
    <cellStyle name="Note 3 3 2 22 4" xfId="35142" xr:uid="{00000000-0005-0000-0000-0000F0800000}"/>
    <cellStyle name="Note 3 3 2 22 5" xfId="35143" xr:uid="{00000000-0005-0000-0000-0000F1800000}"/>
    <cellStyle name="Note 3 3 2 22 6" xfId="35144" xr:uid="{00000000-0005-0000-0000-0000F2800000}"/>
    <cellStyle name="Note 3 3 2 22 7" xfId="35145" xr:uid="{00000000-0005-0000-0000-0000F3800000}"/>
    <cellStyle name="Note 3 3 2 23" xfId="2400" xr:uid="{00000000-0005-0000-0000-0000F4800000}"/>
    <cellStyle name="Note 3 3 2 23 2" xfId="11860" xr:uid="{00000000-0005-0000-0000-0000F5800000}"/>
    <cellStyle name="Note 3 3 2 23 2 2" xfId="35146" xr:uid="{00000000-0005-0000-0000-0000F6800000}"/>
    <cellStyle name="Note 3 3 2 23 2 3" xfId="35147" xr:uid="{00000000-0005-0000-0000-0000F7800000}"/>
    <cellStyle name="Note 3 3 2 23 2 4" xfId="35148" xr:uid="{00000000-0005-0000-0000-0000F8800000}"/>
    <cellStyle name="Note 3 3 2 23 2 5" xfId="35149" xr:uid="{00000000-0005-0000-0000-0000F9800000}"/>
    <cellStyle name="Note 3 3 2 23 2 6" xfId="35150" xr:uid="{00000000-0005-0000-0000-0000FA800000}"/>
    <cellStyle name="Note 3 3 2 23 3" xfId="35151" xr:uid="{00000000-0005-0000-0000-0000FB800000}"/>
    <cellStyle name="Note 3 3 2 23 4" xfId="35152" xr:uid="{00000000-0005-0000-0000-0000FC800000}"/>
    <cellStyle name="Note 3 3 2 23 5" xfId="35153" xr:uid="{00000000-0005-0000-0000-0000FD800000}"/>
    <cellStyle name="Note 3 3 2 23 6" xfId="35154" xr:uid="{00000000-0005-0000-0000-0000FE800000}"/>
    <cellStyle name="Note 3 3 2 23 7" xfId="35155" xr:uid="{00000000-0005-0000-0000-0000FF800000}"/>
    <cellStyle name="Note 3 3 2 24" xfId="2401" xr:uid="{00000000-0005-0000-0000-000000810000}"/>
    <cellStyle name="Note 3 3 2 24 2" xfId="11944" xr:uid="{00000000-0005-0000-0000-000001810000}"/>
    <cellStyle name="Note 3 3 2 24 2 2" xfId="35156" xr:uid="{00000000-0005-0000-0000-000002810000}"/>
    <cellStyle name="Note 3 3 2 24 2 3" xfId="35157" xr:uid="{00000000-0005-0000-0000-000003810000}"/>
    <cellStyle name="Note 3 3 2 24 2 4" xfId="35158" xr:uid="{00000000-0005-0000-0000-000004810000}"/>
    <cellStyle name="Note 3 3 2 24 2 5" xfId="35159" xr:uid="{00000000-0005-0000-0000-000005810000}"/>
    <cellStyle name="Note 3 3 2 24 2 6" xfId="35160" xr:uid="{00000000-0005-0000-0000-000006810000}"/>
    <cellStyle name="Note 3 3 2 24 3" xfId="35161" xr:uid="{00000000-0005-0000-0000-000007810000}"/>
    <cellStyle name="Note 3 3 2 24 4" xfId="35162" xr:uid="{00000000-0005-0000-0000-000008810000}"/>
    <cellStyle name="Note 3 3 2 24 5" xfId="35163" xr:uid="{00000000-0005-0000-0000-000009810000}"/>
    <cellStyle name="Note 3 3 2 24 6" xfId="35164" xr:uid="{00000000-0005-0000-0000-00000A810000}"/>
    <cellStyle name="Note 3 3 2 24 7" xfId="35165" xr:uid="{00000000-0005-0000-0000-00000B810000}"/>
    <cellStyle name="Note 3 3 2 25" xfId="2402" xr:uid="{00000000-0005-0000-0000-00000C810000}"/>
    <cellStyle name="Note 3 3 2 25 2" xfId="12027" xr:uid="{00000000-0005-0000-0000-00000D810000}"/>
    <cellStyle name="Note 3 3 2 25 2 2" xfId="35166" xr:uid="{00000000-0005-0000-0000-00000E810000}"/>
    <cellStyle name="Note 3 3 2 25 2 3" xfId="35167" xr:uid="{00000000-0005-0000-0000-00000F810000}"/>
    <cellStyle name="Note 3 3 2 25 2 4" xfId="35168" xr:uid="{00000000-0005-0000-0000-000010810000}"/>
    <cellStyle name="Note 3 3 2 25 2 5" xfId="35169" xr:uid="{00000000-0005-0000-0000-000011810000}"/>
    <cellStyle name="Note 3 3 2 25 2 6" xfId="35170" xr:uid="{00000000-0005-0000-0000-000012810000}"/>
    <cellStyle name="Note 3 3 2 25 3" xfId="35171" xr:uid="{00000000-0005-0000-0000-000013810000}"/>
    <cellStyle name="Note 3 3 2 25 4" xfId="35172" xr:uid="{00000000-0005-0000-0000-000014810000}"/>
    <cellStyle name="Note 3 3 2 25 5" xfId="35173" xr:uid="{00000000-0005-0000-0000-000015810000}"/>
    <cellStyle name="Note 3 3 2 25 6" xfId="35174" xr:uid="{00000000-0005-0000-0000-000016810000}"/>
    <cellStyle name="Note 3 3 2 25 7" xfId="35175" xr:uid="{00000000-0005-0000-0000-000017810000}"/>
    <cellStyle name="Note 3 3 2 26" xfId="2403" xr:uid="{00000000-0005-0000-0000-000018810000}"/>
    <cellStyle name="Note 3 3 2 26 2" xfId="12110" xr:uid="{00000000-0005-0000-0000-000019810000}"/>
    <cellStyle name="Note 3 3 2 26 2 2" xfId="35176" xr:uid="{00000000-0005-0000-0000-00001A810000}"/>
    <cellStyle name="Note 3 3 2 26 2 3" xfId="35177" xr:uid="{00000000-0005-0000-0000-00001B810000}"/>
    <cellStyle name="Note 3 3 2 26 2 4" xfId="35178" xr:uid="{00000000-0005-0000-0000-00001C810000}"/>
    <cellStyle name="Note 3 3 2 26 2 5" xfId="35179" xr:uid="{00000000-0005-0000-0000-00001D810000}"/>
    <cellStyle name="Note 3 3 2 26 2 6" xfId="35180" xr:uid="{00000000-0005-0000-0000-00001E810000}"/>
    <cellStyle name="Note 3 3 2 26 3" xfId="35181" xr:uid="{00000000-0005-0000-0000-00001F810000}"/>
    <cellStyle name="Note 3 3 2 26 4" xfId="35182" xr:uid="{00000000-0005-0000-0000-000020810000}"/>
    <cellStyle name="Note 3 3 2 26 5" xfId="35183" xr:uid="{00000000-0005-0000-0000-000021810000}"/>
    <cellStyle name="Note 3 3 2 26 6" xfId="35184" xr:uid="{00000000-0005-0000-0000-000022810000}"/>
    <cellStyle name="Note 3 3 2 26 7" xfId="35185" xr:uid="{00000000-0005-0000-0000-000023810000}"/>
    <cellStyle name="Note 3 3 2 27" xfId="2404" xr:uid="{00000000-0005-0000-0000-000024810000}"/>
    <cellStyle name="Note 3 3 2 27 2" xfId="12192" xr:uid="{00000000-0005-0000-0000-000025810000}"/>
    <cellStyle name="Note 3 3 2 27 2 2" xfId="35186" xr:uid="{00000000-0005-0000-0000-000026810000}"/>
    <cellStyle name="Note 3 3 2 27 2 3" xfId="35187" xr:uid="{00000000-0005-0000-0000-000027810000}"/>
    <cellStyle name="Note 3 3 2 27 2 4" xfId="35188" xr:uid="{00000000-0005-0000-0000-000028810000}"/>
    <cellStyle name="Note 3 3 2 27 2 5" xfId="35189" xr:uid="{00000000-0005-0000-0000-000029810000}"/>
    <cellStyle name="Note 3 3 2 27 2 6" xfId="35190" xr:uid="{00000000-0005-0000-0000-00002A810000}"/>
    <cellStyle name="Note 3 3 2 27 3" xfId="35191" xr:uid="{00000000-0005-0000-0000-00002B810000}"/>
    <cellStyle name="Note 3 3 2 27 4" xfId="35192" xr:uid="{00000000-0005-0000-0000-00002C810000}"/>
    <cellStyle name="Note 3 3 2 27 5" xfId="35193" xr:uid="{00000000-0005-0000-0000-00002D810000}"/>
    <cellStyle name="Note 3 3 2 27 6" xfId="35194" xr:uid="{00000000-0005-0000-0000-00002E810000}"/>
    <cellStyle name="Note 3 3 2 27 7" xfId="35195" xr:uid="{00000000-0005-0000-0000-00002F810000}"/>
    <cellStyle name="Note 3 3 2 28" xfId="2405" xr:uid="{00000000-0005-0000-0000-000030810000}"/>
    <cellStyle name="Note 3 3 2 28 2" xfId="12272" xr:uid="{00000000-0005-0000-0000-000031810000}"/>
    <cellStyle name="Note 3 3 2 28 2 2" xfId="35196" xr:uid="{00000000-0005-0000-0000-000032810000}"/>
    <cellStyle name="Note 3 3 2 28 2 3" xfId="35197" xr:uid="{00000000-0005-0000-0000-000033810000}"/>
    <cellStyle name="Note 3 3 2 28 2 4" xfId="35198" xr:uid="{00000000-0005-0000-0000-000034810000}"/>
    <cellStyle name="Note 3 3 2 28 2 5" xfId="35199" xr:uid="{00000000-0005-0000-0000-000035810000}"/>
    <cellStyle name="Note 3 3 2 28 2 6" xfId="35200" xr:uid="{00000000-0005-0000-0000-000036810000}"/>
    <cellStyle name="Note 3 3 2 28 3" xfId="35201" xr:uid="{00000000-0005-0000-0000-000037810000}"/>
    <cellStyle name="Note 3 3 2 28 4" xfId="35202" xr:uid="{00000000-0005-0000-0000-000038810000}"/>
    <cellStyle name="Note 3 3 2 28 5" xfId="35203" xr:uid="{00000000-0005-0000-0000-000039810000}"/>
    <cellStyle name="Note 3 3 2 28 6" xfId="35204" xr:uid="{00000000-0005-0000-0000-00003A810000}"/>
    <cellStyle name="Note 3 3 2 28 7" xfId="35205" xr:uid="{00000000-0005-0000-0000-00003B810000}"/>
    <cellStyle name="Note 3 3 2 29" xfId="2406" xr:uid="{00000000-0005-0000-0000-00003C810000}"/>
    <cellStyle name="Note 3 3 2 29 2" xfId="12350" xr:uid="{00000000-0005-0000-0000-00003D810000}"/>
    <cellStyle name="Note 3 3 2 29 2 2" xfId="35206" xr:uid="{00000000-0005-0000-0000-00003E810000}"/>
    <cellStyle name="Note 3 3 2 29 2 3" xfId="35207" xr:uid="{00000000-0005-0000-0000-00003F810000}"/>
    <cellStyle name="Note 3 3 2 29 2 4" xfId="35208" xr:uid="{00000000-0005-0000-0000-000040810000}"/>
    <cellStyle name="Note 3 3 2 29 2 5" xfId="35209" xr:uid="{00000000-0005-0000-0000-000041810000}"/>
    <cellStyle name="Note 3 3 2 29 2 6" xfId="35210" xr:uid="{00000000-0005-0000-0000-000042810000}"/>
    <cellStyle name="Note 3 3 2 29 3" xfId="35211" xr:uid="{00000000-0005-0000-0000-000043810000}"/>
    <cellStyle name="Note 3 3 2 29 4" xfId="35212" xr:uid="{00000000-0005-0000-0000-000044810000}"/>
    <cellStyle name="Note 3 3 2 29 5" xfId="35213" xr:uid="{00000000-0005-0000-0000-000045810000}"/>
    <cellStyle name="Note 3 3 2 29 6" xfId="35214" xr:uid="{00000000-0005-0000-0000-000046810000}"/>
    <cellStyle name="Note 3 3 2 29 7" xfId="35215" xr:uid="{00000000-0005-0000-0000-000047810000}"/>
    <cellStyle name="Note 3 3 2 3" xfId="2407" xr:uid="{00000000-0005-0000-0000-000048810000}"/>
    <cellStyle name="Note 3 3 2 3 2" xfId="10120" xr:uid="{00000000-0005-0000-0000-000049810000}"/>
    <cellStyle name="Note 3 3 2 3 2 2" xfId="35216" xr:uid="{00000000-0005-0000-0000-00004A810000}"/>
    <cellStyle name="Note 3 3 2 3 2 3" xfId="35217" xr:uid="{00000000-0005-0000-0000-00004B810000}"/>
    <cellStyle name="Note 3 3 2 3 2 4" xfId="35218" xr:uid="{00000000-0005-0000-0000-00004C810000}"/>
    <cellStyle name="Note 3 3 2 3 2 5" xfId="35219" xr:uid="{00000000-0005-0000-0000-00004D810000}"/>
    <cellStyle name="Note 3 3 2 3 2 6" xfId="35220" xr:uid="{00000000-0005-0000-0000-00004E810000}"/>
    <cellStyle name="Note 3 3 2 3 3" xfId="35221" xr:uid="{00000000-0005-0000-0000-00004F810000}"/>
    <cellStyle name="Note 3 3 2 3 4" xfId="35222" xr:uid="{00000000-0005-0000-0000-000050810000}"/>
    <cellStyle name="Note 3 3 2 3 5" xfId="35223" xr:uid="{00000000-0005-0000-0000-000051810000}"/>
    <cellStyle name="Note 3 3 2 3 6" xfId="35224" xr:uid="{00000000-0005-0000-0000-000052810000}"/>
    <cellStyle name="Note 3 3 2 3 7" xfId="35225" xr:uid="{00000000-0005-0000-0000-000053810000}"/>
    <cellStyle name="Note 3 3 2 30" xfId="2408" xr:uid="{00000000-0005-0000-0000-000054810000}"/>
    <cellStyle name="Note 3 3 2 30 2" xfId="12429" xr:uid="{00000000-0005-0000-0000-000055810000}"/>
    <cellStyle name="Note 3 3 2 30 2 2" xfId="35226" xr:uid="{00000000-0005-0000-0000-000056810000}"/>
    <cellStyle name="Note 3 3 2 30 2 3" xfId="35227" xr:uid="{00000000-0005-0000-0000-000057810000}"/>
    <cellStyle name="Note 3 3 2 30 2 4" xfId="35228" xr:uid="{00000000-0005-0000-0000-000058810000}"/>
    <cellStyle name="Note 3 3 2 30 2 5" xfId="35229" xr:uid="{00000000-0005-0000-0000-000059810000}"/>
    <cellStyle name="Note 3 3 2 30 2 6" xfId="35230" xr:uid="{00000000-0005-0000-0000-00005A810000}"/>
    <cellStyle name="Note 3 3 2 30 3" xfId="35231" xr:uid="{00000000-0005-0000-0000-00005B810000}"/>
    <cellStyle name="Note 3 3 2 30 4" xfId="35232" xr:uid="{00000000-0005-0000-0000-00005C810000}"/>
    <cellStyle name="Note 3 3 2 30 5" xfId="35233" xr:uid="{00000000-0005-0000-0000-00005D810000}"/>
    <cellStyle name="Note 3 3 2 30 6" xfId="35234" xr:uid="{00000000-0005-0000-0000-00005E810000}"/>
    <cellStyle name="Note 3 3 2 30 7" xfId="35235" xr:uid="{00000000-0005-0000-0000-00005F810000}"/>
    <cellStyle name="Note 3 3 2 31" xfId="2409" xr:uid="{00000000-0005-0000-0000-000060810000}"/>
    <cellStyle name="Note 3 3 2 31 2" xfId="12508" xr:uid="{00000000-0005-0000-0000-000061810000}"/>
    <cellStyle name="Note 3 3 2 31 2 2" xfId="35236" xr:uid="{00000000-0005-0000-0000-000062810000}"/>
    <cellStyle name="Note 3 3 2 31 2 3" xfId="35237" xr:uid="{00000000-0005-0000-0000-000063810000}"/>
    <cellStyle name="Note 3 3 2 31 2 4" xfId="35238" xr:uid="{00000000-0005-0000-0000-000064810000}"/>
    <cellStyle name="Note 3 3 2 31 2 5" xfId="35239" xr:uid="{00000000-0005-0000-0000-000065810000}"/>
    <cellStyle name="Note 3 3 2 31 2 6" xfId="35240" xr:uid="{00000000-0005-0000-0000-000066810000}"/>
    <cellStyle name="Note 3 3 2 31 3" xfId="35241" xr:uid="{00000000-0005-0000-0000-000067810000}"/>
    <cellStyle name="Note 3 3 2 31 4" xfId="35242" xr:uid="{00000000-0005-0000-0000-000068810000}"/>
    <cellStyle name="Note 3 3 2 31 5" xfId="35243" xr:uid="{00000000-0005-0000-0000-000069810000}"/>
    <cellStyle name="Note 3 3 2 31 6" xfId="35244" xr:uid="{00000000-0005-0000-0000-00006A810000}"/>
    <cellStyle name="Note 3 3 2 31 7" xfId="35245" xr:uid="{00000000-0005-0000-0000-00006B810000}"/>
    <cellStyle name="Note 3 3 2 32" xfId="2410" xr:uid="{00000000-0005-0000-0000-00006C810000}"/>
    <cellStyle name="Note 3 3 2 32 2" xfId="12587" xr:uid="{00000000-0005-0000-0000-00006D810000}"/>
    <cellStyle name="Note 3 3 2 32 2 2" xfId="35246" xr:uid="{00000000-0005-0000-0000-00006E810000}"/>
    <cellStyle name="Note 3 3 2 32 2 3" xfId="35247" xr:uid="{00000000-0005-0000-0000-00006F810000}"/>
    <cellStyle name="Note 3 3 2 32 2 4" xfId="35248" xr:uid="{00000000-0005-0000-0000-000070810000}"/>
    <cellStyle name="Note 3 3 2 32 2 5" xfId="35249" xr:uid="{00000000-0005-0000-0000-000071810000}"/>
    <cellStyle name="Note 3 3 2 32 2 6" xfId="35250" xr:uid="{00000000-0005-0000-0000-000072810000}"/>
    <cellStyle name="Note 3 3 2 32 3" xfId="35251" xr:uid="{00000000-0005-0000-0000-000073810000}"/>
    <cellStyle name="Note 3 3 2 32 4" xfId="35252" xr:uid="{00000000-0005-0000-0000-000074810000}"/>
    <cellStyle name="Note 3 3 2 32 5" xfId="35253" xr:uid="{00000000-0005-0000-0000-000075810000}"/>
    <cellStyle name="Note 3 3 2 32 6" xfId="35254" xr:uid="{00000000-0005-0000-0000-000076810000}"/>
    <cellStyle name="Note 3 3 2 32 7" xfId="35255" xr:uid="{00000000-0005-0000-0000-000077810000}"/>
    <cellStyle name="Note 3 3 2 33" xfId="2411" xr:uid="{00000000-0005-0000-0000-000078810000}"/>
    <cellStyle name="Note 3 3 2 33 2" xfId="12666" xr:uid="{00000000-0005-0000-0000-000079810000}"/>
    <cellStyle name="Note 3 3 2 33 2 2" xfId="35256" xr:uid="{00000000-0005-0000-0000-00007A810000}"/>
    <cellStyle name="Note 3 3 2 33 2 3" xfId="35257" xr:uid="{00000000-0005-0000-0000-00007B810000}"/>
    <cellStyle name="Note 3 3 2 33 2 4" xfId="35258" xr:uid="{00000000-0005-0000-0000-00007C810000}"/>
    <cellStyle name="Note 3 3 2 33 2 5" xfId="35259" xr:uid="{00000000-0005-0000-0000-00007D810000}"/>
    <cellStyle name="Note 3 3 2 33 2 6" xfId="35260" xr:uid="{00000000-0005-0000-0000-00007E810000}"/>
    <cellStyle name="Note 3 3 2 33 3" xfId="35261" xr:uid="{00000000-0005-0000-0000-00007F810000}"/>
    <cellStyle name="Note 3 3 2 33 4" xfId="35262" xr:uid="{00000000-0005-0000-0000-000080810000}"/>
    <cellStyle name="Note 3 3 2 33 5" xfId="35263" xr:uid="{00000000-0005-0000-0000-000081810000}"/>
    <cellStyle name="Note 3 3 2 33 6" xfId="35264" xr:uid="{00000000-0005-0000-0000-000082810000}"/>
    <cellStyle name="Note 3 3 2 33 7" xfId="35265" xr:uid="{00000000-0005-0000-0000-000083810000}"/>
    <cellStyle name="Note 3 3 2 34" xfId="2412" xr:uid="{00000000-0005-0000-0000-000084810000}"/>
    <cellStyle name="Note 3 3 2 34 2" xfId="12750" xr:uid="{00000000-0005-0000-0000-000085810000}"/>
    <cellStyle name="Note 3 3 2 34 2 2" xfId="35266" xr:uid="{00000000-0005-0000-0000-000086810000}"/>
    <cellStyle name="Note 3 3 2 34 2 3" xfId="35267" xr:uid="{00000000-0005-0000-0000-000087810000}"/>
    <cellStyle name="Note 3 3 2 34 2 4" xfId="35268" xr:uid="{00000000-0005-0000-0000-000088810000}"/>
    <cellStyle name="Note 3 3 2 34 2 5" xfId="35269" xr:uid="{00000000-0005-0000-0000-000089810000}"/>
    <cellStyle name="Note 3 3 2 34 2 6" xfId="35270" xr:uid="{00000000-0005-0000-0000-00008A810000}"/>
    <cellStyle name="Note 3 3 2 34 3" xfId="35271" xr:uid="{00000000-0005-0000-0000-00008B810000}"/>
    <cellStyle name="Note 3 3 2 34 4" xfId="35272" xr:uid="{00000000-0005-0000-0000-00008C810000}"/>
    <cellStyle name="Note 3 3 2 34 5" xfId="35273" xr:uid="{00000000-0005-0000-0000-00008D810000}"/>
    <cellStyle name="Note 3 3 2 34 6" xfId="35274" xr:uid="{00000000-0005-0000-0000-00008E810000}"/>
    <cellStyle name="Note 3 3 2 34 7" xfId="35275" xr:uid="{00000000-0005-0000-0000-00008F810000}"/>
    <cellStyle name="Note 3 3 2 35" xfId="8878" xr:uid="{00000000-0005-0000-0000-000090810000}"/>
    <cellStyle name="Note 3 3 2 35 2" xfId="35276" xr:uid="{00000000-0005-0000-0000-000091810000}"/>
    <cellStyle name="Note 3 3 2 36" xfId="9816" xr:uid="{00000000-0005-0000-0000-000092810000}"/>
    <cellStyle name="Note 3 3 2 36 2" xfId="35277" xr:uid="{00000000-0005-0000-0000-000093810000}"/>
    <cellStyle name="Note 3 3 2 36 3" xfId="35278" xr:uid="{00000000-0005-0000-0000-000094810000}"/>
    <cellStyle name="Note 3 3 2 36 4" xfId="35279" xr:uid="{00000000-0005-0000-0000-000095810000}"/>
    <cellStyle name="Note 3 3 2 36 5" xfId="35280" xr:uid="{00000000-0005-0000-0000-000096810000}"/>
    <cellStyle name="Note 3 3 2 36 6" xfId="35281" xr:uid="{00000000-0005-0000-0000-000097810000}"/>
    <cellStyle name="Note 3 3 2 37" xfId="35282" xr:uid="{00000000-0005-0000-0000-000098810000}"/>
    <cellStyle name="Note 3 3 2 38" xfId="35283" xr:uid="{00000000-0005-0000-0000-000099810000}"/>
    <cellStyle name="Note 3 3 2 39" xfId="35284" xr:uid="{00000000-0005-0000-0000-00009A810000}"/>
    <cellStyle name="Note 3 3 2 4" xfId="2413" xr:uid="{00000000-0005-0000-0000-00009B810000}"/>
    <cellStyle name="Note 3 3 2 4 2" xfId="10210" xr:uid="{00000000-0005-0000-0000-00009C810000}"/>
    <cellStyle name="Note 3 3 2 4 2 2" xfId="35285" xr:uid="{00000000-0005-0000-0000-00009D810000}"/>
    <cellStyle name="Note 3 3 2 4 2 3" xfId="35286" xr:uid="{00000000-0005-0000-0000-00009E810000}"/>
    <cellStyle name="Note 3 3 2 4 2 4" xfId="35287" xr:uid="{00000000-0005-0000-0000-00009F810000}"/>
    <cellStyle name="Note 3 3 2 4 2 5" xfId="35288" xr:uid="{00000000-0005-0000-0000-0000A0810000}"/>
    <cellStyle name="Note 3 3 2 4 2 6" xfId="35289" xr:uid="{00000000-0005-0000-0000-0000A1810000}"/>
    <cellStyle name="Note 3 3 2 4 3" xfId="35290" xr:uid="{00000000-0005-0000-0000-0000A2810000}"/>
    <cellStyle name="Note 3 3 2 4 4" xfId="35291" xr:uid="{00000000-0005-0000-0000-0000A3810000}"/>
    <cellStyle name="Note 3 3 2 4 5" xfId="35292" xr:uid="{00000000-0005-0000-0000-0000A4810000}"/>
    <cellStyle name="Note 3 3 2 4 6" xfId="35293" xr:uid="{00000000-0005-0000-0000-0000A5810000}"/>
    <cellStyle name="Note 3 3 2 4 7" xfId="35294" xr:uid="{00000000-0005-0000-0000-0000A6810000}"/>
    <cellStyle name="Note 3 3 2 40" xfId="35295" xr:uid="{00000000-0005-0000-0000-0000A7810000}"/>
    <cellStyle name="Note 3 3 2 41" xfId="35296" xr:uid="{00000000-0005-0000-0000-0000A8810000}"/>
    <cellStyle name="Note 3 3 2 5" xfId="2414" xr:uid="{00000000-0005-0000-0000-0000A9810000}"/>
    <cellStyle name="Note 3 3 2 5 2" xfId="10296" xr:uid="{00000000-0005-0000-0000-0000AA810000}"/>
    <cellStyle name="Note 3 3 2 5 2 2" xfId="35297" xr:uid="{00000000-0005-0000-0000-0000AB810000}"/>
    <cellStyle name="Note 3 3 2 5 2 3" xfId="35298" xr:uid="{00000000-0005-0000-0000-0000AC810000}"/>
    <cellStyle name="Note 3 3 2 5 2 4" xfId="35299" xr:uid="{00000000-0005-0000-0000-0000AD810000}"/>
    <cellStyle name="Note 3 3 2 5 2 5" xfId="35300" xr:uid="{00000000-0005-0000-0000-0000AE810000}"/>
    <cellStyle name="Note 3 3 2 5 2 6" xfId="35301" xr:uid="{00000000-0005-0000-0000-0000AF810000}"/>
    <cellStyle name="Note 3 3 2 5 3" xfId="35302" xr:uid="{00000000-0005-0000-0000-0000B0810000}"/>
    <cellStyle name="Note 3 3 2 5 4" xfId="35303" xr:uid="{00000000-0005-0000-0000-0000B1810000}"/>
    <cellStyle name="Note 3 3 2 5 5" xfId="35304" xr:uid="{00000000-0005-0000-0000-0000B2810000}"/>
    <cellStyle name="Note 3 3 2 5 6" xfId="35305" xr:uid="{00000000-0005-0000-0000-0000B3810000}"/>
    <cellStyle name="Note 3 3 2 5 7" xfId="35306" xr:uid="{00000000-0005-0000-0000-0000B4810000}"/>
    <cellStyle name="Note 3 3 2 6" xfId="2415" xr:uid="{00000000-0005-0000-0000-0000B5810000}"/>
    <cellStyle name="Note 3 3 2 6 2" xfId="10384" xr:uid="{00000000-0005-0000-0000-0000B6810000}"/>
    <cellStyle name="Note 3 3 2 6 2 2" xfId="35307" xr:uid="{00000000-0005-0000-0000-0000B7810000}"/>
    <cellStyle name="Note 3 3 2 6 2 3" xfId="35308" xr:uid="{00000000-0005-0000-0000-0000B8810000}"/>
    <cellStyle name="Note 3 3 2 6 2 4" xfId="35309" xr:uid="{00000000-0005-0000-0000-0000B9810000}"/>
    <cellStyle name="Note 3 3 2 6 2 5" xfId="35310" xr:uid="{00000000-0005-0000-0000-0000BA810000}"/>
    <cellStyle name="Note 3 3 2 6 2 6" xfId="35311" xr:uid="{00000000-0005-0000-0000-0000BB810000}"/>
    <cellStyle name="Note 3 3 2 6 3" xfId="35312" xr:uid="{00000000-0005-0000-0000-0000BC810000}"/>
    <cellStyle name="Note 3 3 2 6 4" xfId="35313" xr:uid="{00000000-0005-0000-0000-0000BD810000}"/>
    <cellStyle name="Note 3 3 2 6 5" xfId="35314" xr:uid="{00000000-0005-0000-0000-0000BE810000}"/>
    <cellStyle name="Note 3 3 2 6 6" xfId="35315" xr:uid="{00000000-0005-0000-0000-0000BF810000}"/>
    <cellStyle name="Note 3 3 2 6 7" xfId="35316" xr:uid="{00000000-0005-0000-0000-0000C0810000}"/>
    <cellStyle name="Note 3 3 2 7" xfId="2416" xr:uid="{00000000-0005-0000-0000-0000C1810000}"/>
    <cellStyle name="Note 3 3 2 7 2" xfId="10471" xr:uid="{00000000-0005-0000-0000-0000C2810000}"/>
    <cellStyle name="Note 3 3 2 7 2 2" xfId="35317" xr:uid="{00000000-0005-0000-0000-0000C3810000}"/>
    <cellStyle name="Note 3 3 2 7 2 3" xfId="35318" xr:uid="{00000000-0005-0000-0000-0000C4810000}"/>
    <cellStyle name="Note 3 3 2 7 2 4" xfId="35319" xr:uid="{00000000-0005-0000-0000-0000C5810000}"/>
    <cellStyle name="Note 3 3 2 7 2 5" xfId="35320" xr:uid="{00000000-0005-0000-0000-0000C6810000}"/>
    <cellStyle name="Note 3 3 2 7 2 6" xfId="35321" xr:uid="{00000000-0005-0000-0000-0000C7810000}"/>
    <cellStyle name="Note 3 3 2 7 3" xfId="35322" xr:uid="{00000000-0005-0000-0000-0000C8810000}"/>
    <cellStyle name="Note 3 3 2 7 4" xfId="35323" xr:uid="{00000000-0005-0000-0000-0000C9810000}"/>
    <cellStyle name="Note 3 3 2 7 5" xfId="35324" xr:uid="{00000000-0005-0000-0000-0000CA810000}"/>
    <cellStyle name="Note 3 3 2 7 6" xfId="35325" xr:uid="{00000000-0005-0000-0000-0000CB810000}"/>
    <cellStyle name="Note 3 3 2 7 7" xfId="35326" xr:uid="{00000000-0005-0000-0000-0000CC810000}"/>
    <cellStyle name="Note 3 3 2 8" xfId="2417" xr:uid="{00000000-0005-0000-0000-0000CD810000}"/>
    <cellStyle name="Note 3 3 2 8 2" xfId="10559" xr:uid="{00000000-0005-0000-0000-0000CE810000}"/>
    <cellStyle name="Note 3 3 2 8 2 2" xfId="35327" xr:uid="{00000000-0005-0000-0000-0000CF810000}"/>
    <cellStyle name="Note 3 3 2 8 2 3" xfId="35328" xr:uid="{00000000-0005-0000-0000-0000D0810000}"/>
    <cellStyle name="Note 3 3 2 8 2 4" xfId="35329" xr:uid="{00000000-0005-0000-0000-0000D1810000}"/>
    <cellStyle name="Note 3 3 2 8 2 5" xfId="35330" xr:uid="{00000000-0005-0000-0000-0000D2810000}"/>
    <cellStyle name="Note 3 3 2 8 2 6" xfId="35331" xr:uid="{00000000-0005-0000-0000-0000D3810000}"/>
    <cellStyle name="Note 3 3 2 8 3" xfId="35332" xr:uid="{00000000-0005-0000-0000-0000D4810000}"/>
    <cellStyle name="Note 3 3 2 8 4" xfId="35333" xr:uid="{00000000-0005-0000-0000-0000D5810000}"/>
    <cellStyle name="Note 3 3 2 8 5" xfId="35334" xr:uid="{00000000-0005-0000-0000-0000D6810000}"/>
    <cellStyle name="Note 3 3 2 8 6" xfId="35335" xr:uid="{00000000-0005-0000-0000-0000D7810000}"/>
    <cellStyle name="Note 3 3 2 8 7" xfId="35336" xr:uid="{00000000-0005-0000-0000-0000D8810000}"/>
    <cellStyle name="Note 3 3 2 9" xfId="2418" xr:uid="{00000000-0005-0000-0000-0000D9810000}"/>
    <cellStyle name="Note 3 3 2 9 2" xfId="10641" xr:uid="{00000000-0005-0000-0000-0000DA810000}"/>
    <cellStyle name="Note 3 3 2 9 2 2" xfId="35337" xr:uid="{00000000-0005-0000-0000-0000DB810000}"/>
    <cellStyle name="Note 3 3 2 9 2 3" xfId="35338" xr:uid="{00000000-0005-0000-0000-0000DC810000}"/>
    <cellStyle name="Note 3 3 2 9 2 4" xfId="35339" xr:uid="{00000000-0005-0000-0000-0000DD810000}"/>
    <cellStyle name="Note 3 3 2 9 2 5" xfId="35340" xr:uid="{00000000-0005-0000-0000-0000DE810000}"/>
    <cellStyle name="Note 3 3 2 9 2 6" xfId="35341" xr:uid="{00000000-0005-0000-0000-0000DF810000}"/>
    <cellStyle name="Note 3 3 2 9 3" xfId="35342" xr:uid="{00000000-0005-0000-0000-0000E0810000}"/>
    <cellStyle name="Note 3 3 2 9 4" xfId="35343" xr:uid="{00000000-0005-0000-0000-0000E1810000}"/>
    <cellStyle name="Note 3 3 2 9 5" xfId="35344" xr:uid="{00000000-0005-0000-0000-0000E2810000}"/>
    <cellStyle name="Note 3 3 2 9 6" xfId="35345" xr:uid="{00000000-0005-0000-0000-0000E3810000}"/>
    <cellStyle name="Note 3 3 2 9 7" xfId="35346" xr:uid="{00000000-0005-0000-0000-0000E4810000}"/>
    <cellStyle name="Note 3 3 20" xfId="2419" xr:uid="{00000000-0005-0000-0000-0000E5810000}"/>
    <cellStyle name="Note 3 3 20 2" xfId="11488" xr:uid="{00000000-0005-0000-0000-0000E6810000}"/>
    <cellStyle name="Note 3 3 20 2 2" xfId="35347" xr:uid="{00000000-0005-0000-0000-0000E7810000}"/>
    <cellStyle name="Note 3 3 20 2 3" xfId="35348" xr:uid="{00000000-0005-0000-0000-0000E8810000}"/>
    <cellStyle name="Note 3 3 20 2 4" xfId="35349" xr:uid="{00000000-0005-0000-0000-0000E9810000}"/>
    <cellStyle name="Note 3 3 20 2 5" xfId="35350" xr:uid="{00000000-0005-0000-0000-0000EA810000}"/>
    <cellStyle name="Note 3 3 20 2 6" xfId="35351" xr:uid="{00000000-0005-0000-0000-0000EB810000}"/>
    <cellStyle name="Note 3 3 20 3" xfId="35352" xr:uid="{00000000-0005-0000-0000-0000EC810000}"/>
    <cellStyle name="Note 3 3 20 4" xfId="35353" xr:uid="{00000000-0005-0000-0000-0000ED810000}"/>
    <cellStyle name="Note 3 3 20 5" xfId="35354" xr:uid="{00000000-0005-0000-0000-0000EE810000}"/>
    <cellStyle name="Note 3 3 20 6" xfId="35355" xr:uid="{00000000-0005-0000-0000-0000EF810000}"/>
    <cellStyle name="Note 3 3 20 7" xfId="35356" xr:uid="{00000000-0005-0000-0000-0000F0810000}"/>
    <cellStyle name="Note 3 3 21" xfId="2420" xr:uid="{00000000-0005-0000-0000-0000F1810000}"/>
    <cellStyle name="Note 3 3 21 2" xfId="11576" xr:uid="{00000000-0005-0000-0000-0000F2810000}"/>
    <cellStyle name="Note 3 3 21 2 2" xfId="35357" xr:uid="{00000000-0005-0000-0000-0000F3810000}"/>
    <cellStyle name="Note 3 3 21 2 3" xfId="35358" xr:uid="{00000000-0005-0000-0000-0000F4810000}"/>
    <cellStyle name="Note 3 3 21 2 4" xfId="35359" xr:uid="{00000000-0005-0000-0000-0000F5810000}"/>
    <cellStyle name="Note 3 3 21 2 5" xfId="35360" xr:uid="{00000000-0005-0000-0000-0000F6810000}"/>
    <cellStyle name="Note 3 3 21 2 6" xfId="35361" xr:uid="{00000000-0005-0000-0000-0000F7810000}"/>
    <cellStyle name="Note 3 3 21 3" xfId="35362" xr:uid="{00000000-0005-0000-0000-0000F8810000}"/>
    <cellStyle name="Note 3 3 21 4" xfId="35363" xr:uid="{00000000-0005-0000-0000-0000F9810000}"/>
    <cellStyle name="Note 3 3 21 5" xfId="35364" xr:uid="{00000000-0005-0000-0000-0000FA810000}"/>
    <cellStyle name="Note 3 3 21 6" xfId="35365" xr:uid="{00000000-0005-0000-0000-0000FB810000}"/>
    <cellStyle name="Note 3 3 21 7" xfId="35366" xr:uid="{00000000-0005-0000-0000-0000FC810000}"/>
    <cellStyle name="Note 3 3 22" xfId="2421" xr:uid="{00000000-0005-0000-0000-0000FD810000}"/>
    <cellStyle name="Note 3 3 22 2" xfId="11661" xr:uid="{00000000-0005-0000-0000-0000FE810000}"/>
    <cellStyle name="Note 3 3 22 2 2" xfId="35367" xr:uid="{00000000-0005-0000-0000-0000FF810000}"/>
    <cellStyle name="Note 3 3 22 2 3" xfId="35368" xr:uid="{00000000-0005-0000-0000-000000820000}"/>
    <cellStyle name="Note 3 3 22 2 4" xfId="35369" xr:uid="{00000000-0005-0000-0000-000001820000}"/>
    <cellStyle name="Note 3 3 22 2 5" xfId="35370" xr:uid="{00000000-0005-0000-0000-000002820000}"/>
    <cellStyle name="Note 3 3 22 2 6" xfId="35371" xr:uid="{00000000-0005-0000-0000-000003820000}"/>
    <cellStyle name="Note 3 3 22 3" xfId="35372" xr:uid="{00000000-0005-0000-0000-000004820000}"/>
    <cellStyle name="Note 3 3 22 4" xfId="35373" xr:uid="{00000000-0005-0000-0000-000005820000}"/>
    <cellStyle name="Note 3 3 22 5" xfId="35374" xr:uid="{00000000-0005-0000-0000-000006820000}"/>
    <cellStyle name="Note 3 3 22 6" xfId="35375" xr:uid="{00000000-0005-0000-0000-000007820000}"/>
    <cellStyle name="Note 3 3 22 7" xfId="35376" xr:uid="{00000000-0005-0000-0000-000008820000}"/>
    <cellStyle name="Note 3 3 23" xfId="2422" xr:uid="{00000000-0005-0000-0000-000009820000}"/>
    <cellStyle name="Note 3 3 23 2" xfId="11744" xr:uid="{00000000-0005-0000-0000-00000A820000}"/>
    <cellStyle name="Note 3 3 23 2 2" xfId="35377" xr:uid="{00000000-0005-0000-0000-00000B820000}"/>
    <cellStyle name="Note 3 3 23 2 3" xfId="35378" xr:uid="{00000000-0005-0000-0000-00000C820000}"/>
    <cellStyle name="Note 3 3 23 2 4" xfId="35379" xr:uid="{00000000-0005-0000-0000-00000D820000}"/>
    <cellStyle name="Note 3 3 23 2 5" xfId="35380" xr:uid="{00000000-0005-0000-0000-00000E820000}"/>
    <cellStyle name="Note 3 3 23 2 6" xfId="35381" xr:uid="{00000000-0005-0000-0000-00000F820000}"/>
    <cellStyle name="Note 3 3 23 3" xfId="35382" xr:uid="{00000000-0005-0000-0000-000010820000}"/>
    <cellStyle name="Note 3 3 23 4" xfId="35383" xr:uid="{00000000-0005-0000-0000-000011820000}"/>
    <cellStyle name="Note 3 3 23 5" xfId="35384" xr:uid="{00000000-0005-0000-0000-000012820000}"/>
    <cellStyle name="Note 3 3 23 6" xfId="35385" xr:uid="{00000000-0005-0000-0000-000013820000}"/>
    <cellStyle name="Note 3 3 23 7" xfId="35386" xr:uid="{00000000-0005-0000-0000-000014820000}"/>
    <cellStyle name="Note 3 3 24" xfId="2423" xr:uid="{00000000-0005-0000-0000-000015820000}"/>
    <cellStyle name="Note 3 3 24 2" xfId="11826" xr:uid="{00000000-0005-0000-0000-000016820000}"/>
    <cellStyle name="Note 3 3 24 2 2" xfId="35387" xr:uid="{00000000-0005-0000-0000-000017820000}"/>
    <cellStyle name="Note 3 3 24 2 3" xfId="35388" xr:uid="{00000000-0005-0000-0000-000018820000}"/>
    <cellStyle name="Note 3 3 24 2 4" xfId="35389" xr:uid="{00000000-0005-0000-0000-000019820000}"/>
    <cellStyle name="Note 3 3 24 2 5" xfId="35390" xr:uid="{00000000-0005-0000-0000-00001A820000}"/>
    <cellStyle name="Note 3 3 24 2 6" xfId="35391" xr:uid="{00000000-0005-0000-0000-00001B820000}"/>
    <cellStyle name="Note 3 3 24 3" xfId="35392" xr:uid="{00000000-0005-0000-0000-00001C820000}"/>
    <cellStyle name="Note 3 3 24 4" xfId="35393" xr:uid="{00000000-0005-0000-0000-00001D820000}"/>
    <cellStyle name="Note 3 3 24 5" xfId="35394" xr:uid="{00000000-0005-0000-0000-00001E820000}"/>
    <cellStyle name="Note 3 3 24 6" xfId="35395" xr:uid="{00000000-0005-0000-0000-00001F820000}"/>
    <cellStyle name="Note 3 3 24 7" xfId="35396" xr:uid="{00000000-0005-0000-0000-000020820000}"/>
    <cellStyle name="Note 3 3 25" xfId="2424" xr:uid="{00000000-0005-0000-0000-000021820000}"/>
    <cellStyle name="Note 3 3 25 2" xfId="11910" xr:uid="{00000000-0005-0000-0000-000022820000}"/>
    <cellStyle name="Note 3 3 25 2 2" xfId="35397" xr:uid="{00000000-0005-0000-0000-000023820000}"/>
    <cellStyle name="Note 3 3 25 2 3" xfId="35398" xr:uid="{00000000-0005-0000-0000-000024820000}"/>
    <cellStyle name="Note 3 3 25 2 4" xfId="35399" xr:uid="{00000000-0005-0000-0000-000025820000}"/>
    <cellStyle name="Note 3 3 25 2 5" xfId="35400" xr:uid="{00000000-0005-0000-0000-000026820000}"/>
    <cellStyle name="Note 3 3 25 2 6" xfId="35401" xr:uid="{00000000-0005-0000-0000-000027820000}"/>
    <cellStyle name="Note 3 3 25 3" xfId="35402" xr:uid="{00000000-0005-0000-0000-000028820000}"/>
    <cellStyle name="Note 3 3 25 4" xfId="35403" xr:uid="{00000000-0005-0000-0000-000029820000}"/>
    <cellStyle name="Note 3 3 25 5" xfId="35404" xr:uid="{00000000-0005-0000-0000-00002A820000}"/>
    <cellStyle name="Note 3 3 25 6" xfId="35405" xr:uid="{00000000-0005-0000-0000-00002B820000}"/>
    <cellStyle name="Note 3 3 25 7" xfId="35406" xr:uid="{00000000-0005-0000-0000-00002C820000}"/>
    <cellStyle name="Note 3 3 26" xfId="2425" xr:uid="{00000000-0005-0000-0000-00002D820000}"/>
    <cellStyle name="Note 3 3 26 2" xfId="11994" xr:uid="{00000000-0005-0000-0000-00002E820000}"/>
    <cellStyle name="Note 3 3 26 2 2" xfId="35407" xr:uid="{00000000-0005-0000-0000-00002F820000}"/>
    <cellStyle name="Note 3 3 26 2 3" xfId="35408" xr:uid="{00000000-0005-0000-0000-000030820000}"/>
    <cellStyle name="Note 3 3 26 2 4" xfId="35409" xr:uid="{00000000-0005-0000-0000-000031820000}"/>
    <cellStyle name="Note 3 3 26 2 5" xfId="35410" xr:uid="{00000000-0005-0000-0000-000032820000}"/>
    <cellStyle name="Note 3 3 26 2 6" xfId="35411" xr:uid="{00000000-0005-0000-0000-000033820000}"/>
    <cellStyle name="Note 3 3 26 3" xfId="35412" xr:uid="{00000000-0005-0000-0000-000034820000}"/>
    <cellStyle name="Note 3 3 26 4" xfId="35413" xr:uid="{00000000-0005-0000-0000-000035820000}"/>
    <cellStyle name="Note 3 3 26 5" xfId="35414" xr:uid="{00000000-0005-0000-0000-000036820000}"/>
    <cellStyle name="Note 3 3 26 6" xfId="35415" xr:uid="{00000000-0005-0000-0000-000037820000}"/>
    <cellStyle name="Note 3 3 26 7" xfId="35416" xr:uid="{00000000-0005-0000-0000-000038820000}"/>
    <cellStyle name="Note 3 3 27" xfId="2426" xr:uid="{00000000-0005-0000-0000-000039820000}"/>
    <cellStyle name="Note 3 3 27 2" xfId="12077" xr:uid="{00000000-0005-0000-0000-00003A820000}"/>
    <cellStyle name="Note 3 3 27 2 2" xfId="35417" xr:uid="{00000000-0005-0000-0000-00003B820000}"/>
    <cellStyle name="Note 3 3 27 2 3" xfId="35418" xr:uid="{00000000-0005-0000-0000-00003C820000}"/>
    <cellStyle name="Note 3 3 27 2 4" xfId="35419" xr:uid="{00000000-0005-0000-0000-00003D820000}"/>
    <cellStyle name="Note 3 3 27 2 5" xfId="35420" xr:uid="{00000000-0005-0000-0000-00003E820000}"/>
    <cellStyle name="Note 3 3 27 2 6" xfId="35421" xr:uid="{00000000-0005-0000-0000-00003F820000}"/>
    <cellStyle name="Note 3 3 27 3" xfId="35422" xr:uid="{00000000-0005-0000-0000-000040820000}"/>
    <cellStyle name="Note 3 3 27 4" xfId="35423" xr:uid="{00000000-0005-0000-0000-000041820000}"/>
    <cellStyle name="Note 3 3 27 5" xfId="35424" xr:uid="{00000000-0005-0000-0000-000042820000}"/>
    <cellStyle name="Note 3 3 27 6" xfId="35425" xr:uid="{00000000-0005-0000-0000-000043820000}"/>
    <cellStyle name="Note 3 3 27 7" xfId="35426" xr:uid="{00000000-0005-0000-0000-000044820000}"/>
    <cellStyle name="Note 3 3 28" xfId="2427" xr:uid="{00000000-0005-0000-0000-000045820000}"/>
    <cellStyle name="Note 3 3 28 2" xfId="12159" xr:uid="{00000000-0005-0000-0000-000046820000}"/>
    <cellStyle name="Note 3 3 28 2 2" xfId="35427" xr:uid="{00000000-0005-0000-0000-000047820000}"/>
    <cellStyle name="Note 3 3 28 2 3" xfId="35428" xr:uid="{00000000-0005-0000-0000-000048820000}"/>
    <cellStyle name="Note 3 3 28 2 4" xfId="35429" xr:uid="{00000000-0005-0000-0000-000049820000}"/>
    <cellStyle name="Note 3 3 28 2 5" xfId="35430" xr:uid="{00000000-0005-0000-0000-00004A820000}"/>
    <cellStyle name="Note 3 3 28 2 6" xfId="35431" xr:uid="{00000000-0005-0000-0000-00004B820000}"/>
    <cellStyle name="Note 3 3 28 3" xfId="35432" xr:uid="{00000000-0005-0000-0000-00004C820000}"/>
    <cellStyle name="Note 3 3 28 4" xfId="35433" xr:uid="{00000000-0005-0000-0000-00004D820000}"/>
    <cellStyle name="Note 3 3 28 5" xfId="35434" xr:uid="{00000000-0005-0000-0000-00004E820000}"/>
    <cellStyle name="Note 3 3 28 6" xfId="35435" xr:uid="{00000000-0005-0000-0000-00004F820000}"/>
    <cellStyle name="Note 3 3 28 7" xfId="35436" xr:uid="{00000000-0005-0000-0000-000050820000}"/>
    <cellStyle name="Note 3 3 29" xfId="2428" xr:uid="{00000000-0005-0000-0000-000051820000}"/>
    <cellStyle name="Note 3 3 29 2" xfId="12239" xr:uid="{00000000-0005-0000-0000-000052820000}"/>
    <cellStyle name="Note 3 3 29 2 2" xfId="35437" xr:uid="{00000000-0005-0000-0000-000053820000}"/>
    <cellStyle name="Note 3 3 29 2 3" xfId="35438" xr:uid="{00000000-0005-0000-0000-000054820000}"/>
    <cellStyle name="Note 3 3 29 2 4" xfId="35439" xr:uid="{00000000-0005-0000-0000-000055820000}"/>
    <cellStyle name="Note 3 3 29 2 5" xfId="35440" xr:uid="{00000000-0005-0000-0000-000056820000}"/>
    <cellStyle name="Note 3 3 29 2 6" xfId="35441" xr:uid="{00000000-0005-0000-0000-000057820000}"/>
    <cellStyle name="Note 3 3 29 3" xfId="35442" xr:uid="{00000000-0005-0000-0000-000058820000}"/>
    <cellStyle name="Note 3 3 29 4" xfId="35443" xr:uid="{00000000-0005-0000-0000-000059820000}"/>
    <cellStyle name="Note 3 3 29 5" xfId="35444" xr:uid="{00000000-0005-0000-0000-00005A820000}"/>
    <cellStyle name="Note 3 3 29 6" xfId="35445" xr:uid="{00000000-0005-0000-0000-00005B820000}"/>
    <cellStyle name="Note 3 3 29 7" xfId="35446" xr:uid="{00000000-0005-0000-0000-00005C820000}"/>
    <cellStyle name="Note 3 3 3" xfId="2429" xr:uid="{00000000-0005-0000-0000-00005D820000}"/>
    <cellStyle name="Note 3 3 3 2" xfId="8879" xr:uid="{00000000-0005-0000-0000-00005E820000}"/>
    <cellStyle name="Note 3 3 3 2 2" xfId="35447" xr:uid="{00000000-0005-0000-0000-00005F820000}"/>
    <cellStyle name="Note 3 3 3 3" xfId="9995" xr:uid="{00000000-0005-0000-0000-000060820000}"/>
    <cellStyle name="Note 3 3 3 3 2" xfId="35448" xr:uid="{00000000-0005-0000-0000-000061820000}"/>
    <cellStyle name="Note 3 3 3 3 3" xfId="35449" xr:uid="{00000000-0005-0000-0000-000062820000}"/>
    <cellStyle name="Note 3 3 3 3 4" xfId="35450" xr:uid="{00000000-0005-0000-0000-000063820000}"/>
    <cellStyle name="Note 3 3 3 3 5" xfId="35451" xr:uid="{00000000-0005-0000-0000-000064820000}"/>
    <cellStyle name="Note 3 3 3 3 6" xfId="35452" xr:uid="{00000000-0005-0000-0000-000065820000}"/>
    <cellStyle name="Note 3 3 3 4" xfId="35453" xr:uid="{00000000-0005-0000-0000-000066820000}"/>
    <cellStyle name="Note 3 3 3 5" xfId="35454" xr:uid="{00000000-0005-0000-0000-000067820000}"/>
    <cellStyle name="Note 3 3 3 6" xfId="35455" xr:uid="{00000000-0005-0000-0000-000068820000}"/>
    <cellStyle name="Note 3 3 3 7" xfId="35456" xr:uid="{00000000-0005-0000-0000-000069820000}"/>
    <cellStyle name="Note 3 3 3 8" xfId="35457" xr:uid="{00000000-0005-0000-0000-00006A820000}"/>
    <cellStyle name="Note 3 3 30" xfId="2430" xr:uid="{00000000-0005-0000-0000-00006B820000}"/>
    <cellStyle name="Note 3 3 30 2" xfId="12317" xr:uid="{00000000-0005-0000-0000-00006C820000}"/>
    <cellStyle name="Note 3 3 30 2 2" xfId="35458" xr:uid="{00000000-0005-0000-0000-00006D820000}"/>
    <cellStyle name="Note 3 3 30 2 3" xfId="35459" xr:uid="{00000000-0005-0000-0000-00006E820000}"/>
    <cellStyle name="Note 3 3 30 2 4" xfId="35460" xr:uid="{00000000-0005-0000-0000-00006F820000}"/>
    <cellStyle name="Note 3 3 30 2 5" xfId="35461" xr:uid="{00000000-0005-0000-0000-000070820000}"/>
    <cellStyle name="Note 3 3 30 2 6" xfId="35462" xr:uid="{00000000-0005-0000-0000-000071820000}"/>
    <cellStyle name="Note 3 3 30 3" xfId="35463" xr:uid="{00000000-0005-0000-0000-000072820000}"/>
    <cellStyle name="Note 3 3 30 4" xfId="35464" xr:uid="{00000000-0005-0000-0000-000073820000}"/>
    <cellStyle name="Note 3 3 30 5" xfId="35465" xr:uid="{00000000-0005-0000-0000-000074820000}"/>
    <cellStyle name="Note 3 3 30 6" xfId="35466" xr:uid="{00000000-0005-0000-0000-000075820000}"/>
    <cellStyle name="Note 3 3 30 7" xfId="35467" xr:uid="{00000000-0005-0000-0000-000076820000}"/>
    <cellStyle name="Note 3 3 31" xfId="2431" xr:uid="{00000000-0005-0000-0000-000077820000}"/>
    <cellStyle name="Note 3 3 31 2" xfId="12396" xr:uid="{00000000-0005-0000-0000-000078820000}"/>
    <cellStyle name="Note 3 3 31 2 2" xfId="35468" xr:uid="{00000000-0005-0000-0000-000079820000}"/>
    <cellStyle name="Note 3 3 31 2 3" xfId="35469" xr:uid="{00000000-0005-0000-0000-00007A820000}"/>
    <cellStyle name="Note 3 3 31 2 4" xfId="35470" xr:uid="{00000000-0005-0000-0000-00007B820000}"/>
    <cellStyle name="Note 3 3 31 2 5" xfId="35471" xr:uid="{00000000-0005-0000-0000-00007C820000}"/>
    <cellStyle name="Note 3 3 31 2 6" xfId="35472" xr:uid="{00000000-0005-0000-0000-00007D820000}"/>
    <cellStyle name="Note 3 3 31 3" xfId="35473" xr:uid="{00000000-0005-0000-0000-00007E820000}"/>
    <cellStyle name="Note 3 3 31 4" xfId="35474" xr:uid="{00000000-0005-0000-0000-00007F820000}"/>
    <cellStyle name="Note 3 3 31 5" xfId="35475" xr:uid="{00000000-0005-0000-0000-000080820000}"/>
    <cellStyle name="Note 3 3 31 6" xfId="35476" xr:uid="{00000000-0005-0000-0000-000081820000}"/>
    <cellStyle name="Note 3 3 31 7" xfId="35477" xr:uid="{00000000-0005-0000-0000-000082820000}"/>
    <cellStyle name="Note 3 3 32" xfId="2432" xr:uid="{00000000-0005-0000-0000-000083820000}"/>
    <cellStyle name="Note 3 3 32 2" xfId="12475" xr:uid="{00000000-0005-0000-0000-000084820000}"/>
    <cellStyle name="Note 3 3 32 2 2" xfId="35478" xr:uid="{00000000-0005-0000-0000-000085820000}"/>
    <cellStyle name="Note 3 3 32 2 3" xfId="35479" xr:uid="{00000000-0005-0000-0000-000086820000}"/>
    <cellStyle name="Note 3 3 32 2 4" xfId="35480" xr:uid="{00000000-0005-0000-0000-000087820000}"/>
    <cellStyle name="Note 3 3 32 2 5" xfId="35481" xr:uid="{00000000-0005-0000-0000-000088820000}"/>
    <cellStyle name="Note 3 3 32 2 6" xfId="35482" xr:uid="{00000000-0005-0000-0000-000089820000}"/>
    <cellStyle name="Note 3 3 32 3" xfId="35483" xr:uid="{00000000-0005-0000-0000-00008A820000}"/>
    <cellStyle name="Note 3 3 32 4" xfId="35484" xr:uid="{00000000-0005-0000-0000-00008B820000}"/>
    <cellStyle name="Note 3 3 32 5" xfId="35485" xr:uid="{00000000-0005-0000-0000-00008C820000}"/>
    <cellStyle name="Note 3 3 32 6" xfId="35486" xr:uid="{00000000-0005-0000-0000-00008D820000}"/>
    <cellStyle name="Note 3 3 32 7" xfId="35487" xr:uid="{00000000-0005-0000-0000-00008E820000}"/>
    <cellStyle name="Note 3 3 33" xfId="2433" xr:uid="{00000000-0005-0000-0000-00008F820000}"/>
    <cellStyle name="Note 3 3 33 2" xfId="12554" xr:uid="{00000000-0005-0000-0000-000090820000}"/>
    <cellStyle name="Note 3 3 33 2 2" xfId="35488" xr:uid="{00000000-0005-0000-0000-000091820000}"/>
    <cellStyle name="Note 3 3 33 2 3" xfId="35489" xr:uid="{00000000-0005-0000-0000-000092820000}"/>
    <cellStyle name="Note 3 3 33 2 4" xfId="35490" xr:uid="{00000000-0005-0000-0000-000093820000}"/>
    <cellStyle name="Note 3 3 33 2 5" xfId="35491" xr:uid="{00000000-0005-0000-0000-000094820000}"/>
    <cellStyle name="Note 3 3 33 2 6" xfId="35492" xr:uid="{00000000-0005-0000-0000-000095820000}"/>
    <cellStyle name="Note 3 3 33 3" xfId="35493" xr:uid="{00000000-0005-0000-0000-000096820000}"/>
    <cellStyle name="Note 3 3 33 4" xfId="35494" xr:uid="{00000000-0005-0000-0000-000097820000}"/>
    <cellStyle name="Note 3 3 33 5" xfId="35495" xr:uid="{00000000-0005-0000-0000-000098820000}"/>
    <cellStyle name="Note 3 3 33 6" xfId="35496" xr:uid="{00000000-0005-0000-0000-000099820000}"/>
    <cellStyle name="Note 3 3 33 7" xfId="35497" xr:uid="{00000000-0005-0000-0000-00009A820000}"/>
    <cellStyle name="Note 3 3 34" xfId="2434" xr:uid="{00000000-0005-0000-0000-00009B820000}"/>
    <cellStyle name="Note 3 3 34 2" xfId="12633" xr:uid="{00000000-0005-0000-0000-00009C820000}"/>
    <cellStyle name="Note 3 3 34 2 2" xfId="35498" xr:uid="{00000000-0005-0000-0000-00009D820000}"/>
    <cellStyle name="Note 3 3 34 2 3" xfId="35499" xr:uid="{00000000-0005-0000-0000-00009E820000}"/>
    <cellStyle name="Note 3 3 34 2 4" xfId="35500" xr:uid="{00000000-0005-0000-0000-00009F820000}"/>
    <cellStyle name="Note 3 3 34 2 5" xfId="35501" xr:uid="{00000000-0005-0000-0000-0000A0820000}"/>
    <cellStyle name="Note 3 3 34 2 6" xfId="35502" xr:uid="{00000000-0005-0000-0000-0000A1820000}"/>
    <cellStyle name="Note 3 3 34 3" xfId="35503" xr:uid="{00000000-0005-0000-0000-0000A2820000}"/>
    <cellStyle name="Note 3 3 34 4" xfId="35504" xr:uid="{00000000-0005-0000-0000-0000A3820000}"/>
    <cellStyle name="Note 3 3 34 5" xfId="35505" xr:uid="{00000000-0005-0000-0000-0000A4820000}"/>
    <cellStyle name="Note 3 3 34 6" xfId="35506" xr:uid="{00000000-0005-0000-0000-0000A5820000}"/>
    <cellStyle name="Note 3 3 34 7" xfId="35507" xr:uid="{00000000-0005-0000-0000-0000A6820000}"/>
    <cellStyle name="Note 3 3 35" xfId="2435" xr:uid="{00000000-0005-0000-0000-0000A7820000}"/>
    <cellStyle name="Note 3 3 35 2" xfId="12717" xr:uid="{00000000-0005-0000-0000-0000A8820000}"/>
    <cellStyle name="Note 3 3 35 2 2" xfId="35508" xr:uid="{00000000-0005-0000-0000-0000A9820000}"/>
    <cellStyle name="Note 3 3 35 2 3" xfId="35509" xr:uid="{00000000-0005-0000-0000-0000AA820000}"/>
    <cellStyle name="Note 3 3 35 2 4" xfId="35510" xr:uid="{00000000-0005-0000-0000-0000AB820000}"/>
    <cellStyle name="Note 3 3 35 2 5" xfId="35511" xr:uid="{00000000-0005-0000-0000-0000AC820000}"/>
    <cellStyle name="Note 3 3 35 2 6" xfId="35512" xr:uid="{00000000-0005-0000-0000-0000AD820000}"/>
    <cellStyle name="Note 3 3 35 3" xfId="35513" xr:uid="{00000000-0005-0000-0000-0000AE820000}"/>
    <cellStyle name="Note 3 3 35 4" xfId="35514" xr:uid="{00000000-0005-0000-0000-0000AF820000}"/>
    <cellStyle name="Note 3 3 35 5" xfId="35515" xr:uid="{00000000-0005-0000-0000-0000B0820000}"/>
    <cellStyle name="Note 3 3 35 6" xfId="35516" xr:uid="{00000000-0005-0000-0000-0000B1820000}"/>
    <cellStyle name="Note 3 3 35 7" xfId="35517" xr:uid="{00000000-0005-0000-0000-0000B2820000}"/>
    <cellStyle name="Note 3 3 36" xfId="8880" xr:uid="{00000000-0005-0000-0000-0000B3820000}"/>
    <cellStyle name="Note 3 3 36 2" xfId="35518" xr:uid="{00000000-0005-0000-0000-0000B4820000}"/>
    <cellStyle name="Note 3 3 37" xfId="9782" xr:uid="{00000000-0005-0000-0000-0000B5820000}"/>
    <cellStyle name="Note 3 3 37 2" xfId="35519" xr:uid="{00000000-0005-0000-0000-0000B6820000}"/>
    <cellStyle name="Note 3 3 37 3" xfId="35520" xr:uid="{00000000-0005-0000-0000-0000B7820000}"/>
    <cellStyle name="Note 3 3 37 4" xfId="35521" xr:uid="{00000000-0005-0000-0000-0000B8820000}"/>
    <cellStyle name="Note 3 3 37 5" xfId="35522" xr:uid="{00000000-0005-0000-0000-0000B9820000}"/>
    <cellStyle name="Note 3 3 37 6" xfId="35523" xr:uid="{00000000-0005-0000-0000-0000BA820000}"/>
    <cellStyle name="Note 3 3 38" xfId="35524" xr:uid="{00000000-0005-0000-0000-0000BB820000}"/>
    <cellStyle name="Note 3 3 39" xfId="35525" xr:uid="{00000000-0005-0000-0000-0000BC820000}"/>
    <cellStyle name="Note 3 3 4" xfId="2436" xr:uid="{00000000-0005-0000-0000-0000BD820000}"/>
    <cellStyle name="Note 3 3 4 2" xfId="8881" xr:uid="{00000000-0005-0000-0000-0000BE820000}"/>
    <cellStyle name="Note 3 3 4 2 2" xfId="35526" xr:uid="{00000000-0005-0000-0000-0000BF820000}"/>
    <cellStyle name="Note 3 3 4 3" xfId="10086" xr:uid="{00000000-0005-0000-0000-0000C0820000}"/>
    <cellStyle name="Note 3 3 4 3 2" xfId="35527" xr:uid="{00000000-0005-0000-0000-0000C1820000}"/>
    <cellStyle name="Note 3 3 4 3 3" xfId="35528" xr:uid="{00000000-0005-0000-0000-0000C2820000}"/>
    <cellStyle name="Note 3 3 4 3 4" xfId="35529" xr:uid="{00000000-0005-0000-0000-0000C3820000}"/>
    <cellStyle name="Note 3 3 4 3 5" xfId="35530" xr:uid="{00000000-0005-0000-0000-0000C4820000}"/>
    <cellStyle name="Note 3 3 4 3 6" xfId="35531" xr:uid="{00000000-0005-0000-0000-0000C5820000}"/>
    <cellStyle name="Note 3 3 4 4" xfId="35532" xr:uid="{00000000-0005-0000-0000-0000C6820000}"/>
    <cellStyle name="Note 3 3 4 5" xfId="35533" xr:uid="{00000000-0005-0000-0000-0000C7820000}"/>
    <cellStyle name="Note 3 3 4 6" xfId="35534" xr:uid="{00000000-0005-0000-0000-0000C8820000}"/>
    <cellStyle name="Note 3 3 4 7" xfId="35535" xr:uid="{00000000-0005-0000-0000-0000C9820000}"/>
    <cellStyle name="Note 3 3 4 8" xfId="35536" xr:uid="{00000000-0005-0000-0000-0000CA820000}"/>
    <cellStyle name="Note 3 3 40" xfId="35537" xr:uid="{00000000-0005-0000-0000-0000CB820000}"/>
    <cellStyle name="Note 3 3 41" xfId="35538" xr:uid="{00000000-0005-0000-0000-0000CC820000}"/>
    <cellStyle name="Note 3 3 42" xfId="35539" xr:uid="{00000000-0005-0000-0000-0000CD820000}"/>
    <cellStyle name="Note 3 3 5" xfId="2437" xr:uid="{00000000-0005-0000-0000-0000CE820000}"/>
    <cellStyle name="Note 3 3 5 2" xfId="10176" xr:uid="{00000000-0005-0000-0000-0000CF820000}"/>
    <cellStyle name="Note 3 3 5 2 2" xfId="35540" xr:uid="{00000000-0005-0000-0000-0000D0820000}"/>
    <cellStyle name="Note 3 3 5 2 3" xfId="35541" xr:uid="{00000000-0005-0000-0000-0000D1820000}"/>
    <cellStyle name="Note 3 3 5 2 4" xfId="35542" xr:uid="{00000000-0005-0000-0000-0000D2820000}"/>
    <cellStyle name="Note 3 3 5 2 5" xfId="35543" xr:uid="{00000000-0005-0000-0000-0000D3820000}"/>
    <cellStyle name="Note 3 3 5 2 6" xfId="35544" xr:uid="{00000000-0005-0000-0000-0000D4820000}"/>
    <cellStyle name="Note 3 3 5 3" xfId="35545" xr:uid="{00000000-0005-0000-0000-0000D5820000}"/>
    <cellStyle name="Note 3 3 5 4" xfId="35546" xr:uid="{00000000-0005-0000-0000-0000D6820000}"/>
    <cellStyle name="Note 3 3 5 5" xfId="35547" xr:uid="{00000000-0005-0000-0000-0000D7820000}"/>
    <cellStyle name="Note 3 3 5 6" xfId="35548" xr:uid="{00000000-0005-0000-0000-0000D8820000}"/>
    <cellStyle name="Note 3 3 5 7" xfId="35549" xr:uid="{00000000-0005-0000-0000-0000D9820000}"/>
    <cellStyle name="Note 3 3 6" xfId="2438" xr:uid="{00000000-0005-0000-0000-0000DA820000}"/>
    <cellStyle name="Note 3 3 6 2" xfId="10262" xr:uid="{00000000-0005-0000-0000-0000DB820000}"/>
    <cellStyle name="Note 3 3 6 2 2" xfId="35550" xr:uid="{00000000-0005-0000-0000-0000DC820000}"/>
    <cellStyle name="Note 3 3 6 2 3" xfId="35551" xr:uid="{00000000-0005-0000-0000-0000DD820000}"/>
    <cellStyle name="Note 3 3 6 2 4" xfId="35552" xr:uid="{00000000-0005-0000-0000-0000DE820000}"/>
    <cellStyle name="Note 3 3 6 2 5" xfId="35553" xr:uid="{00000000-0005-0000-0000-0000DF820000}"/>
    <cellStyle name="Note 3 3 6 2 6" xfId="35554" xr:uid="{00000000-0005-0000-0000-0000E0820000}"/>
    <cellStyle name="Note 3 3 6 3" xfId="35555" xr:uid="{00000000-0005-0000-0000-0000E1820000}"/>
    <cellStyle name="Note 3 3 6 4" xfId="35556" xr:uid="{00000000-0005-0000-0000-0000E2820000}"/>
    <cellStyle name="Note 3 3 6 5" xfId="35557" xr:uid="{00000000-0005-0000-0000-0000E3820000}"/>
    <cellStyle name="Note 3 3 6 6" xfId="35558" xr:uid="{00000000-0005-0000-0000-0000E4820000}"/>
    <cellStyle name="Note 3 3 6 7" xfId="35559" xr:uid="{00000000-0005-0000-0000-0000E5820000}"/>
    <cellStyle name="Note 3 3 7" xfId="2439" xr:uid="{00000000-0005-0000-0000-0000E6820000}"/>
    <cellStyle name="Note 3 3 7 2" xfId="10350" xr:uid="{00000000-0005-0000-0000-0000E7820000}"/>
    <cellStyle name="Note 3 3 7 2 2" xfId="35560" xr:uid="{00000000-0005-0000-0000-0000E8820000}"/>
    <cellStyle name="Note 3 3 7 2 3" xfId="35561" xr:uid="{00000000-0005-0000-0000-0000E9820000}"/>
    <cellStyle name="Note 3 3 7 2 4" xfId="35562" xr:uid="{00000000-0005-0000-0000-0000EA820000}"/>
    <cellStyle name="Note 3 3 7 2 5" xfId="35563" xr:uid="{00000000-0005-0000-0000-0000EB820000}"/>
    <cellStyle name="Note 3 3 7 2 6" xfId="35564" xr:uid="{00000000-0005-0000-0000-0000EC820000}"/>
    <cellStyle name="Note 3 3 7 3" xfId="35565" xr:uid="{00000000-0005-0000-0000-0000ED820000}"/>
    <cellStyle name="Note 3 3 7 4" xfId="35566" xr:uid="{00000000-0005-0000-0000-0000EE820000}"/>
    <cellStyle name="Note 3 3 7 5" xfId="35567" xr:uid="{00000000-0005-0000-0000-0000EF820000}"/>
    <cellStyle name="Note 3 3 7 6" xfId="35568" xr:uid="{00000000-0005-0000-0000-0000F0820000}"/>
    <cellStyle name="Note 3 3 7 7" xfId="35569" xr:uid="{00000000-0005-0000-0000-0000F1820000}"/>
    <cellStyle name="Note 3 3 8" xfId="2440" xr:uid="{00000000-0005-0000-0000-0000F2820000}"/>
    <cellStyle name="Note 3 3 8 2" xfId="10437" xr:uid="{00000000-0005-0000-0000-0000F3820000}"/>
    <cellStyle name="Note 3 3 8 2 2" xfId="35570" xr:uid="{00000000-0005-0000-0000-0000F4820000}"/>
    <cellStyle name="Note 3 3 8 2 3" xfId="35571" xr:uid="{00000000-0005-0000-0000-0000F5820000}"/>
    <cellStyle name="Note 3 3 8 2 4" xfId="35572" xr:uid="{00000000-0005-0000-0000-0000F6820000}"/>
    <cellStyle name="Note 3 3 8 2 5" xfId="35573" xr:uid="{00000000-0005-0000-0000-0000F7820000}"/>
    <cellStyle name="Note 3 3 8 2 6" xfId="35574" xr:uid="{00000000-0005-0000-0000-0000F8820000}"/>
    <cellStyle name="Note 3 3 8 3" xfId="35575" xr:uid="{00000000-0005-0000-0000-0000F9820000}"/>
    <cellStyle name="Note 3 3 8 4" xfId="35576" xr:uid="{00000000-0005-0000-0000-0000FA820000}"/>
    <cellStyle name="Note 3 3 8 5" xfId="35577" xr:uid="{00000000-0005-0000-0000-0000FB820000}"/>
    <cellStyle name="Note 3 3 8 6" xfId="35578" xr:uid="{00000000-0005-0000-0000-0000FC820000}"/>
    <cellStyle name="Note 3 3 8 7" xfId="35579" xr:uid="{00000000-0005-0000-0000-0000FD820000}"/>
    <cellStyle name="Note 3 3 9" xfId="2441" xr:uid="{00000000-0005-0000-0000-0000FE820000}"/>
    <cellStyle name="Note 3 3 9 2" xfId="10526" xr:uid="{00000000-0005-0000-0000-0000FF820000}"/>
    <cellStyle name="Note 3 3 9 2 2" xfId="35580" xr:uid="{00000000-0005-0000-0000-000000830000}"/>
    <cellStyle name="Note 3 3 9 2 3" xfId="35581" xr:uid="{00000000-0005-0000-0000-000001830000}"/>
    <cellStyle name="Note 3 3 9 2 4" xfId="35582" xr:uid="{00000000-0005-0000-0000-000002830000}"/>
    <cellStyle name="Note 3 3 9 2 5" xfId="35583" xr:uid="{00000000-0005-0000-0000-000003830000}"/>
    <cellStyle name="Note 3 3 9 2 6" xfId="35584" xr:uid="{00000000-0005-0000-0000-000004830000}"/>
    <cellStyle name="Note 3 3 9 3" xfId="35585" xr:uid="{00000000-0005-0000-0000-000005830000}"/>
    <cellStyle name="Note 3 3 9 4" xfId="35586" xr:uid="{00000000-0005-0000-0000-000006830000}"/>
    <cellStyle name="Note 3 3 9 5" xfId="35587" xr:uid="{00000000-0005-0000-0000-000007830000}"/>
    <cellStyle name="Note 3 3 9 6" xfId="35588" xr:uid="{00000000-0005-0000-0000-000008830000}"/>
    <cellStyle name="Note 3 3 9 7" xfId="35589" xr:uid="{00000000-0005-0000-0000-000009830000}"/>
    <cellStyle name="Note 3 30" xfId="2442" xr:uid="{00000000-0005-0000-0000-00000A830000}"/>
    <cellStyle name="Note 3 30 2" xfId="11796" xr:uid="{00000000-0005-0000-0000-00000B830000}"/>
    <cellStyle name="Note 3 30 2 2" xfId="35590" xr:uid="{00000000-0005-0000-0000-00000C830000}"/>
    <cellStyle name="Note 3 30 2 3" xfId="35591" xr:uid="{00000000-0005-0000-0000-00000D830000}"/>
    <cellStyle name="Note 3 30 2 4" xfId="35592" xr:uid="{00000000-0005-0000-0000-00000E830000}"/>
    <cellStyle name="Note 3 30 2 5" xfId="35593" xr:uid="{00000000-0005-0000-0000-00000F830000}"/>
    <cellStyle name="Note 3 30 2 6" xfId="35594" xr:uid="{00000000-0005-0000-0000-000010830000}"/>
    <cellStyle name="Note 3 30 3" xfId="35595" xr:uid="{00000000-0005-0000-0000-000011830000}"/>
    <cellStyle name="Note 3 30 4" xfId="35596" xr:uid="{00000000-0005-0000-0000-000012830000}"/>
    <cellStyle name="Note 3 30 5" xfId="35597" xr:uid="{00000000-0005-0000-0000-000013830000}"/>
    <cellStyle name="Note 3 30 6" xfId="35598" xr:uid="{00000000-0005-0000-0000-000014830000}"/>
    <cellStyle name="Note 3 30 7" xfId="35599" xr:uid="{00000000-0005-0000-0000-000015830000}"/>
    <cellStyle name="Note 3 31" xfId="2443" xr:uid="{00000000-0005-0000-0000-000016830000}"/>
    <cellStyle name="Note 3 31 2" xfId="11794" xr:uid="{00000000-0005-0000-0000-000017830000}"/>
    <cellStyle name="Note 3 31 2 2" xfId="35600" xr:uid="{00000000-0005-0000-0000-000018830000}"/>
    <cellStyle name="Note 3 31 2 3" xfId="35601" xr:uid="{00000000-0005-0000-0000-000019830000}"/>
    <cellStyle name="Note 3 31 2 4" xfId="35602" xr:uid="{00000000-0005-0000-0000-00001A830000}"/>
    <cellStyle name="Note 3 31 2 5" xfId="35603" xr:uid="{00000000-0005-0000-0000-00001B830000}"/>
    <cellStyle name="Note 3 31 2 6" xfId="35604" xr:uid="{00000000-0005-0000-0000-00001C830000}"/>
    <cellStyle name="Note 3 31 3" xfId="35605" xr:uid="{00000000-0005-0000-0000-00001D830000}"/>
    <cellStyle name="Note 3 31 4" xfId="35606" xr:uid="{00000000-0005-0000-0000-00001E830000}"/>
    <cellStyle name="Note 3 31 5" xfId="35607" xr:uid="{00000000-0005-0000-0000-00001F830000}"/>
    <cellStyle name="Note 3 31 6" xfId="35608" xr:uid="{00000000-0005-0000-0000-000020830000}"/>
    <cellStyle name="Note 3 31 7" xfId="35609" xr:uid="{00000000-0005-0000-0000-000021830000}"/>
    <cellStyle name="Note 3 32" xfId="2444" xr:uid="{00000000-0005-0000-0000-000022830000}"/>
    <cellStyle name="Note 3 32 2" xfId="12047" xr:uid="{00000000-0005-0000-0000-000023830000}"/>
    <cellStyle name="Note 3 32 2 2" xfId="35610" xr:uid="{00000000-0005-0000-0000-000024830000}"/>
    <cellStyle name="Note 3 32 2 3" xfId="35611" xr:uid="{00000000-0005-0000-0000-000025830000}"/>
    <cellStyle name="Note 3 32 2 4" xfId="35612" xr:uid="{00000000-0005-0000-0000-000026830000}"/>
    <cellStyle name="Note 3 32 2 5" xfId="35613" xr:uid="{00000000-0005-0000-0000-000027830000}"/>
    <cellStyle name="Note 3 32 2 6" xfId="35614" xr:uid="{00000000-0005-0000-0000-000028830000}"/>
    <cellStyle name="Note 3 32 3" xfId="35615" xr:uid="{00000000-0005-0000-0000-000029830000}"/>
    <cellStyle name="Note 3 32 4" xfId="35616" xr:uid="{00000000-0005-0000-0000-00002A830000}"/>
    <cellStyle name="Note 3 32 5" xfId="35617" xr:uid="{00000000-0005-0000-0000-00002B830000}"/>
    <cellStyle name="Note 3 32 6" xfId="35618" xr:uid="{00000000-0005-0000-0000-00002C830000}"/>
    <cellStyle name="Note 3 32 7" xfId="35619" xr:uid="{00000000-0005-0000-0000-00002D830000}"/>
    <cellStyle name="Note 3 33" xfId="2445" xr:uid="{00000000-0005-0000-0000-00002E830000}"/>
    <cellStyle name="Note 3 33 2" xfId="12130" xr:uid="{00000000-0005-0000-0000-00002F830000}"/>
    <cellStyle name="Note 3 33 2 2" xfId="35620" xr:uid="{00000000-0005-0000-0000-000030830000}"/>
    <cellStyle name="Note 3 33 2 3" xfId="35621" xr:uid="{00000000-0005-0000-0000-000031830000}"/>
    <cellStyle name="Note 3 33 2 4" xfId="35622" xr:uid="{00000000-0005-0000-0000-000032830000}"/>
    <cellStyle name="Note 3 33 2 5" xfId="35623" xr:uid="{00000000-0005-0000-0000-000033830000}"/>
    <cellStyle name="Note 3 33 2 6" xfId="35624" xr:uid="{00000000-0005-0000-0000-000034830000}"/>
    <cellStyle name="Note 3 33 3" xfId="35625" xr:uid="{00000000-0005-0000-0000-000035830000}"/>
    <cellStyle name="Note 3 33 4" xfId="35626" xr:uid="{00000000-0005-0000-0000-000036830000}"/>
    <cellStyle name="Note 3 33 5" xfId="35627" xr:uid="{00000000-0005-0000-0000-000037830000}"/>
    <cellStyle name="Note 3 33 6" xfId="35628" xr:uid="{00000000-0005-0000-0000-000038830000}"/>
    <cellStyle name="Note 3 33 7" xfId="35629" xr:uid="{00000000-0005-0000-0000-000039830000}"/>
    <cellStyle name="Note 3 34" xfId="2446" xr:uid="{00000000-0005-0000-0000-00003A830000}"/>
    <cellStyle name="Note 3 34 2" xfId="9834" xr:uid="{00000000-0005-0000-0000-00003B830000}"/>
    <cellStyle name="Note 3 34 2 2" xfId="35630" xr:uid="{00000000-0005-0000-0000-00003C830000}"/>
    <cellStyle name="Note 3 34 2 3" xfId="35631" xr:uid="{00000000-0005-0000-0000-00003D830000}"/>
    <cellStyle name="Note 3 34 2 4" xfId="35632" xr:uid="{00000000-0005-0000-0000-00003E830000}"/>
    <cellStyle name="Note 3 34 2 5" xfId="35633" xr:uid="{00000000-0005-0000-0000-00003F830000}"/>
    <cellStyle name="Note 3 34 2 6" xfId="35634" xr:uid="{00000000-0005-0000-0000-000040830000}"/>
    <cellStyle name="Note 3 34 3" xfId="35635" xr:uid="{00000000-0005-0000-0000-000041830000}"/>
    <cellStyle name="Note 3 34 4" xfId="35636" xr:uid="{00000000-0005-0000-0000-000042830000}"/>
    <cellStyle name="Note 3 34 5" xfId="35637" xr:uid="{00000000-0005-0000-0000-000043830000}"/>
    <cellStyle name="Note 3 34 6" xfId="35638" xr:uid="{00000000-0005-0000-0000-000044830000}"/>
    <cellStyle name="Note 3 34 7" xfId="35639" xr:uid="{00000000-0005-0000-0000-000045830000}"/>
    <cellStyle name="Note 3 35" xfId="2447" xr:uid="{00000000-0005-0000-0000-000046830000}"/>
    <cellStyle name="Note 3 35 2" xfId="12067" xr:uid="{00000000-0005-0000-0000-000047830000}"/>
    <cellStyle name="Note 3 35 2 2" xfId="35640" xr:uid="{00000000-0005-0000-0000-000048830000}"/>
    <cellStyle name="Note 3 35 2 3" xfId="35641" xr:uid="{00000000-0005-0000-0000-000049830000}"/>
    <cellStyle name="Note 3 35 2 4" xfId="35642" xr:uid="{00000000-0005-0000-0000-00004A830000}"/>
    <cellStyle name="Note 3 35 2 5" xfId="35643" xr:uid="{00000000-0005-0000-0000-00004B830000}"/>
    <cellStyle name="Note 3 35 2 6" xfId="35644" xr:uid="{00000000-0005-0000-0000-00004C830000}"/>
    <cellStyle name="Note 3 35 3" xfId="35645" xr:uid="{00000000-0005-0000-0000-00004D830000}"/>
    <cellStyle name="Note 3 35 4" xfId="35646" xr:uid="{00000000-0005-0000-0000-00004E830000}"/>
    <cellStyle name="Note 3 35 5" xfId="35647" xr:uid="{00000000-0005-0000-0000-00004F830000}"/>
    <cellStyle name="Note 3 35 6" xfId="35648" xr:uid="{00000000-0005-0000-0000-000050830000}"/>
    <cellStyle name="Note 3 35 7" xfId="35649" xr:uid="{00000000-0005-0000-0000-000051830000}"/>
    <cellStyle name="Note 3 36" xfId="2448" xr:uid="{00000000-0005-0000-0000-000052830000}"/>
    <cellStyle name="Note 3 36 2" xfId="12684" xr:uid="{00000000-0005-0000-0000-000053830000}"/>
    <cellStyle name="Note 3 36 2 2" xfId="35650" xr:uid="{00000000-0005-0000-0000-000054830000}"/>
    <cellStyle name="Note 3 36 2 3" xfId="35651" xr:uid="{00000000-0005-0000-0000-000055830000}"/>
    <cellStyle name="Note 3 36 2 4" xfId="35652" xr:uid="{00000000-0005-0000-0000-000056830000}"/>
    <cellStyle name="Note 3 36 2 5" xfId="35653" xr:uid="{00000000-0005-0000-0000-000057830000}"/>
    <cellStyle name="Note 3 36 2 6" xfId="35654" xr:uid="{00000000-0005-0000-0000-000058830000}"/>
    <cellStyle name="Note 3 36 3" xfId="35655" xr:uid="{00000000-0005-0000-0000-000059830000}"/>
    <cellStyle name="Note 3 36 4" xfId="35656" xr:uid="{00000000-0005-0000-0000-00005A830000}"/>
    <cellStyle name="Note 3 36 5" xfId="35657" xr:uid="{00000000-0005-0000-0000-00005B830000}"/>
    <cellStyle name="Note 3 36 6" xfId="35658" xr:uid="{00000000-0005-0000-0000-00005C830000}"/>
    <cellStyle name="Note 3 36 7" xfId="35659" xr:uid="{00000000-0005-0000-0000-00005D830000}"/>
    <cellStyle name="Note 3 37" xfId="8882" xr:uid="{00000000-0005-0000-0000-00005E830000}"/>
    <cellStyle name="Note 3 37 2" xfId="35660" xr:uid="{00000000-0005-0000-0000-00005F830000}"/>
    <cellStyle name="Note 3 38" xfId="9747" xr:uid="{00000000-0005-0000-0000-000060830000}"/>
    <cellStyle name="Note 3 38 2" xfId="35661" xr:uid="{00000000-0005-0000-0000-000061830000}"/>
    <cellStyle name="Note 3 38 3" xfId="35662" xr:uid="{00000000-0005-0000-0000-000062830000}"/>
    <cellStyle name="Note 3 38 4" xfId="35663" xr:uid="{00000000-0005-0000-0000-000063830000}"/>
    <cellStyle name="Note 3 38 5" xfId="35664" xr:uid="{00000000-0005-0000-0000-000064830000}"/>
    <cellStyle name="Note 3 38 6" xfId="35665" xr:uid="{00000000-0005-0000-0000-000065830000}"/>
    <cellStyle name="Note 3 39" xfId="35666" xr:uid="{00000000-0005-0000-0000-000066830000}"/>
    <cellStyle name="Note 3 4" xfId="2449" xr:uid="{00000000-0005-0000-0000-000067830000}"/>
    <cellStyle name="Note 3 4 10" xfId="2450" xr:uid="{00000000-0005-0000-0000-000068830000}"/>
    <cellStyle name="Note 3 4 10 2" xfId="10684" xr:uid="{00000000-0005-0000-0000-000069830000}"/>
    <cellStyle name="Note 3 4 10 2 2" xfId="35667" xr:uid="{00000000-0005-0000-0000-00006A830000}"/>
    <cellStyle name="Note 3 4 10 2 3" xfId="35668" xr:uid="{00000000-0005-0000-0000-00006B830000}"/>
    <cellStyle name="Note 3 4 10 2 4" xfId="35669" xr:uid="{00000000-0005-0000-0000-00006C830000}"/>
    <cellStyle name="Note 3 4 10 2 5" xfId="35670" xr:uid="{00000000-0005-0000-0000-00006D830000}"/>
    <cellStyle name="Note 3 4 10 2 6" xfId="35671" xr:uid="{00000000-0005-0000-0000-00006E830000}"/>
    <cellStyle name="Note 3 4 10 3" xfId="35672" xr:uid="{00000000-0005-0000-0000-00006F830000}"/>
    <cellStyle name="Note 3 4 10 4" xfId="35673" xr:uid="{00000000-0005-0000-0000-000070830000}"/>
    <cellStyle name="Note 3 4 10 5" xfId="35674" xr:uid="{00000000-0005-0000-0000-000071830000}"/>
    <cellStyle name="Note 3 4 10 6" xfId="35675" xr:uid="{00000000-0005-0000-0000-000072830000}"/>
    <cellStyle name="Note 3 4 10 7" xfId="35676" xr:uid="{00000000-0005-0000-0000-000073830000}"/>
    <cellStyle name="Note 3 4 11" xfId="2451" xr:uid="{00000000-0005-0000-0000-000074830000}"/>
    <cellStyle name="Note 3 4 11 2" xfId="10775" xr:uid="{00000000-0005-0000-0000-000075830000}"/>
    <cellStyle name="Note 3 4 11 2 2" xfId="35677" xr:uid="{00000000-0005-0000-0000-000076830000}"/>
    <cellStyle name="Note 3 4 11 2 3" xfId="35678" xr:uid="{00000000-0005-0000-0000-000077830000}"/>
    <cellStyle name="Note 3 4 11 2 4" xfId="35679" xr:uid="{00000000-0005-0000-0000-000078830000}"/>
    <cellStyle name="Note 3 4 11 2 5" xfId="35680" xr:uid="{00000000-0005-0000-0000-000079830000}"/>
    <cellStyle name="Note 3 4 11 2 6" xfId="35681" xr:uid="{00000000-0005-0000-0000-00007A830000}"/>
    <cellStyle name="Note 3 4 11 3" xfId="35682" xr:uid="{00000000-0005-0000-0000-00007B830000}"/>
    <cellStyle name="Note 3 4 11 4" xfId="35683" xr:uid="{00000000-0005-0000-0000-00007C830000}"/>
    <cellStyle name="Note 3 4 11 5" xfId="35684" xr:uid="{00000000-0005-0000-0000-00007D830000}"/>
    <cellStyle name="Note 3 4 11 6" xfId="35685" xr:uid="{00000000-0005-0000-0000-00007E830000}"/>
    <cellStyle name="Note 3 4 11 7" xfId="35686" xr:uid="{00000000-0005-0000-0000-00007F830000}"/>
    <cellStyle name="Note 3 4 12" xfId="2452" xr:uid="{00000000-0005-0000-0000-000080830000}"/>
    <cellStyle name="Note 3 4 12 2" xfId="10862" xr:uid="{00000000-0005-0000-0000-000081830000}"/>
    <cellStyle name="Note 3 4 12 2 2" xfId="35687" xr:uid="{00000000-0005-0000-0000-000082830000}"/>
    <cellStyle name="Note 3 4 12 2 3" xfId="35688" xr:uid="{00000000-0005-0000-0000-000083830000}"/>
    <cellStyle name="Note 3 4 12 2 4" xfId="35689" xr:uid="{00000000-0005-0000-0000-000084830000}"/>
    <cellStyle name="Note 3 4 12 2 5" xfId="35690" xr:uid="{00000000-0005-0000-0000-000085830000}"/>
    <cellStyle name="Note 3 4 12 2 6" xfId="35691" xr:uid="{00000000-0005-0000-0000-000086830000}"/>
    <cellStyle name="Note 3 4 12 3" xfId="35692" xr:uid="{00000000-0005-0000-0000-000087830000}"/>
    <cellStyle name="Note 3 4 12 4" xfId="35693" xr:uid="{00000000-0005-0000-0000-000088830000}"/>
    <cellStyle name="Note 3 4 12 5" xfId="35694" xr:uid="{00000000-0005-0000-0000-000089830000}"/>
    <cellStyle name="Note 3 4 12 6" xfId="35695" xr:uid="{00000000-0005-0000-0000-00008A830000}"/>
    <cellStyle name="Note 3 4 12 7" xfId="35696" xr:uid="{00000000-0005-0000-0000-00008B830000}"/>
    <cellStyle name="Note 3 4 13" xfId="2453" xr:uid="{00000000-0005-0000-0000-00008C830000}"/>
    <cellStyle name="Note 3 4 13 2" xfId="10951" xr:uid="{00000000-0005-0000-0000-00008D830000}"/>
    <cellStyle name="Note 3 4 13 2 2" xfId="35697" xr:uid="{00000000-0005-0000-0000-00008E830000}"/>
    <cellStyle name="Note 3 4 13 2 3" xfId="35698" xr:uid="{00000000-0005-0000-0000-00008F830000}"/>
    <cellStyle name="Note 3 4 13 2 4" xfId="35699" xr:uid="{00000000-0005-0000-0000-000090830000}"/>
    <cellStyle name="Note 3 4 13 2 5" xfId="35700" xr:uid="{00000000-0005-0000-0000-000091830000}"/>
    <cellStyle name="Note 3 4 13 2 6" xfId="35701" xr:uid="{00000000-0005-0000-0000-000092830000}"/>
    <cellStyle name="Note 3 4 13 3" xfId="35702" xr:uid="{00000000-0005-0000-0000-000093830000}"/>
    <cellStyle name="Note 3 4 13 4" xfId="35703" xr:uid="{00000000-0005-0000-0000-000094830000}"/>
    <cellStyle name="Note 3 4 13 5" xfId="35704" xr:uid="{00000000-0005-0000-0000-000095830000}"/>
    <cellStyle name="Note 3 4 13 6" xfId="35705" xr:uid="{00000000-0005-0000-0000-000096830000}"/>
    <cellStyle name="Note 3 4 13 7" xfId="35706" xr:uid="{00000000-0005-0000-0000-000097830000}"/>
    <cellStyle name="Note 3 4 14" xfId="2454" xr:uid="{00000000-0005-0000-0000-000098830000}"/>
    <cellStyle name="Note 3 4 14 2" xfId="11043" xr:uid="{00000000-0005-0000-0000-000099830000}"/>
    <cellStyle name="Note 3 4 14 2 2" xfId="35707" xr:uid="{00000000-0005-0000-0000-00009A830000}"/>
    <cellStyle name="Note 3 4 14 2 3" xfId="35708" xr:uid="{00000000-0005-0000-0000-00009B830000}"/>
    <cellStyle name="Note 3 4 14 2 4" xfId="35709" xr:uid="{00000000-0005-0000-0000-00009C830000}"/>
    <cellStyle name="Note 3 4 14 2 5" xfId="35710" xr:uid="{00000000-0005-0000-0000-00009D830000}"/>
    <cellStyle name="Note 3 4 14 2 6" xfId="35711" xr:uid="{00000000-0005-0000-0000-00009E830000}"/>
    <cellStyle name="Note 3 4 14 3" xfId="35712" xr:uid="{00000000-0005-0000-0000-00009F830000}"/>
    <cellStyle name="Note 3 4 14 4" xfId="35713" xr:uid="{00000000-0005-0000-0000-0000A0830000}"/>
    <cellStyle name="Note 3 4 14 5" xfId="35714" xr:uid="{00000000-0005-0000-0000-0000A1830000}"/>
    <cellStyle name="Note 3 4 14 6" xfId="35715" xr:uid="{00000000-0005-0000-0000-0000A2830000}"/>
    <cellStyle name="Note 3 4 14 7" xfId="35716" xr:uid="{00000000-0005-0000-0000-0000A3830000}"/>
    <cellStyle name="Note 3 4 15" xfId="2455" xr:uid="{00000000-0005-0000-0000-0000A4830000}"/>
    <cellStyle name="Note 3 4 15 2" xfId="11126" xr:uid="{00000000-0005-0000-0000-0000A5830000}"/>
    <cellStyle name="Note 3 4 15 2 2" xfId="35717" xr:uid="{00000000-0005-0000-0000-0000A6830000}"/>
    <cellStyle name="Note 3 4 15 2 3" xfId="35718" xr:uid="{00000000-0005-0000-0000-0000A7830000}"/>
    <cellStyle name="Note 3 4 15 2 4" xfId="35719" xr:uid="{00000000-0005-0000-0000-0000A8830000}"/>
    <cellStyle name="Note 3 4 15 2 5" xfId="35720" xr:uid="{00000000-0005-0000-0000-0000A9830000}"/>
    <cellStyle name="Note 3 4 15 2 6" xfId="35721" xr:uid="{00000000-0005-0000-0000-0000AA830000}"/>
    <cellStyle name="Note 3 4 15 3" xfId="35722" xr:uid="{00000000-0005-0000-0000-0000AB830000}"/>
    <cellStyle name="Note 3 4 15 4" xfId="35723" xr:uid="{00000000-0005-0000-0000-0000AC830000}"/>
    <cellStyle name="Note 3 4 15 5" xfId="35724" xr:uid="{00000000-0005-0000-0000-0000AD830000}"/>
    <cellStyle name="Note 3 4 15 6" xfId="35725" xr:uid="{00000000-0005-0000-0000-0000AE830000}"/>
    <cellStyle name="Note 3 4 15 7" xfId="35726" xr:uid="{00000000-0005-0000-0000-0000AF830000}"/>
    <cellStyle name="Note 3 4 16" xfId="2456" xr:uid="{00000000-0005-0000-0000-0000B0830000}"/>
    <cellStyle name="Note 3 4 16 2" xfId="11215" xr:uid="{00000000-0005-0000-0000-0000B1830000}"/>
    <cellStyle name="Note 3 4 16 2 2" xfId="35727" xr:uid="{00000000-0005-0000-0000-0000B2830000}"/>
    <cellStyle name="Note 3 4 16 2 3" xfId="35728" xr:uid="{00000000-0005-0000-0000-0000B3830000}"/>
    <cellStyle name="Note 3 4 16 2 4" xfId="35729" xr:uid="{00000000-0005-0000-0000-0000B4830000}"/>
    <cellStyle name="Note 3 4 16 2 5" xfId="35730" xr:uid="{00000000-0005-0000-0000-0000B5830000}"/>
    <cellStyle name="Note 3 4 16 2 6" xfId="35731" xr:uid="{00000000-0005-0000-0000-0000B6830000}"/>
    <cellStyle name="Note 3 4 16 3" xfId="35732" xr:uid="{00000000-0005-0000-0000-0000B7830000}"/>
    <cellStyle name="Note 3 4 16 4" xfId="35733" xr:uid="{00000000-0005-0000-0000-0000B8830000}"/>
    <cellStyle name="Note 3 4 16 5" xfId="35734" xr:uid="{00000000-0005-0000-0000-0000B9830000}"/>
    <cellStyle name="Note 3 4 16 6" xfId="35735" xr:uid="{00000000-0005-0000-0000-0000BA830000}"/>
    <cellStyle name="Note 3 4 16 7" xfId="35736" xr:uid="{00000000-0005-0000-0000-0000BB830000}"/>
    <cellStyle name="Note 3 4 17" xfId="2457" xr:uid="{00000000-0005-0000-0000-0000BC830000}"/>
    <cellStyle name="Note 3 4 17 2" xfId="11301" xr:uid="{00000000-0005-0000-0000-0000BD830000}"/>
    <cellStyle name="Note 3 4 17 2 2" xfId="35737" xr:uid="{00000000-0005-0000-0000-0000BE830000}"/>
    <cellStyle name="Note 3 4 17 2 3" xfId="35738" xr:uid="{00000000-0005-0000-0000-0000BF830000}"/>
    <cellStyle name="Note 3 4 17 2 4" xfId="35739" xr:uid="{00000000-0005-0000-0000-0000C0830000}"/>
    <cellStyle name="Note 3 4 17 2 5" xfId="35740" xr:uid="{00000000-0005-0000-0000-0000C1830000}"/>
    <cellStyle name="Note 3 4 17 2 6" xfId="35741" xr:uid="{00000000-0005-0000-0000-0000C2830000}"/>
    <cellStyle name="Note 3 4 17 3" xfId="35742" xr:uid="{00000000-0005-0000-0000-0000C3830000}"/>
    <cellStyle name="Note 3 4 17 4" xfId="35743" xr:uid="{00000000-0005-0000-0000-0000C4830000}"/>
    <cellStyle name="Note 3 4 17 5" xfId="35744" xr:uid="{00000000-0005-0000-0000-0000C5830000}"/>
    <cellStyle name="Note 3 4 17 6" xfId="35745" xr:uid="{00000000-0005-0000-0000-0000C6830000}"/>
    <cellStyle name="Note 3 4 17 7" xfId="35746" xr:uid="{00000000-0005-0000-0000-0000C7830000}"/>
    <cellStyle name="Note 3 4 18" xfId="2458" xr:uid="{00000000-0005-0000-0000-0000C8830000}"/>
    <cellStyle name="Note 3 4 18 2" xfId="11388" xr:uid="{00000000-0005-0000-0000-0000C9830000}"/>
    <cellStyle name="Note 3 4 18 2 2" xfId="35747" xr:uid="{00000000-0005-0000-0000-0000CA830000}"/>
    <cellStyle name="Note 3 4 18 2 3" xfId="35748" xr:uid="{00000000-0005-0000-0000-0000CB830000}"/>
    <cellStyle name="Note 3 4 18 2 4" xfId="35749" xr:uid="{00000000-0005-0000-0000-0000CC830000}"/>
    <cellStyle name="Note 3 4 18 2 5" xfId="35750" xr:uid="{00000000-0005-0000-0000-0000CD830000}"/>
    <cellStyle name="Note 3 4 18 2 6" xfId="35751" xr:uid="{00000000-0005-0000-0000-0000CE830000}"/>
    <cellStyle name="Note 3 4 18 3" xfId="35752" xr:uid="{00000000-0005-0000-0000-0000CF830000}"/>
    <cellStyle name="Note 3 4 18 4" xfId="35753" xr:uid="{00000000-0005-0000-0000-0000D0830000}"/>
    <cellStyle name="Note 3 4 18 5" xfId="35754" xr:uid="{00000000-0005-0000-0000-0000D1830000}"/>
    <cellStyle name="Note 3 4 18 6" xfId="35755" xr:uid="{00000000-0005-0000-0000-0000D2830000}"/>
    <cellStyle name="Note 3 4 18 7" xfId="35756" xr:uid="{00000000-0005-0000-0000-0000D3830000}"/>
    <cellStyle name="Note 3 4 19" xfId="2459" xr:uid="{00000000-0005-0000-0000-0000D4830000}"/>
    <cellStyle name="Note 3 4 19 2" xfId="11475" xr:uid="{00000000-0005-0000-0000-0000D5830000}"/>
    <cellStyle name="Note 3 4 19 2 2" xfId="35757" xr:uid="{00000000-0005-0000-0000-0000D6830000}"/>
    <cellStyle name="Note 3 4 19 2 3" xfId="35758" xr:uid="{00000000-0005-0000-0000-0000D7830000}"/>
    <cellStyle name="Note 3 4 19 2 4" xfId="35759" xr:uid="{00000000-0005-0000-0000-0000D8830000}"/>
    <cellStyle name="Note 3 4 19 2 5" xfId="35760" xr:uid="{00000000-0005-0000-0000-0000D9830000}"/>
    <cellStyle name="Note 3 4 19 2 6" xfId="35761" xr:uid="{00000000-0005-0000-0000-0000DA830000}"/>
    <cellStyle name="Note 3 4 19 3" xfId="35762" xr:uid="{00000000-0005-0000-0000-0000DB830000}"/>
    <cellStyle name="Note 3 4 19 4" xfId="35763" xr:uid="{00000000-0005-0000-0000-0000DC830000}"/>
    <cellStyle name="Note 3 4 19 5" xfId="35764" xr:uid="{00000000-0005-0000-0000-0000DD830000}"/>
    <cellStyle name="Note 3 4 19 6" xfId="35765" xr:uid="{00000000-0005-0000-0000-0000DE830000}"/>
    <cellStyle name="Note 3 4 19 7" xfId="35766" xr:uid="{00000000-0005-0000-0000-0000DF830000}"/>
    <cellStyle name="Note 3 4 2" xfId="2460" xr:uid="{00000000-0005-0000-0000-0000E0830000}"/>
    <cellStyle name="Note 3 4 2 2" xfId="8883" xr:uid="{00000000-0005-0000-0000-0000E1830000}"/>
    <cellStyle name="Note 3 4 2 2 2" xfId="35767" xr:uid="{00000000-0005-0000-0000-0000E2830000}"/>
    <cellStyle name="Note 3 4 2 3" xfId="9981" xr:uid="{00000000-0005-0000-0000-0000E3830000}"/>
    <cellStyle name="Note 3 4 2 3 2" xfId="35768" xr:uid="{00000000-0005-0000-0000-0000E4830000}"/>
    <cellStyle name="Note 3 4 2 3 3" xfId="35769" xr:uid="{00000000-0005-0000-0000-0000E5830000}"/>
    <cellStyle name="Note 3 4 2 3 4" xfId="35770" xr:uid="{00000000-0005-0000-0000-0000E6830000}"/>
    <cellStyle name="Note 3 4 2 3 5" xfId="35771" xr:uid="{00000000-0005-0000-0000-0000E7830000}"/>
    <cellStyle name="Note 3 4 2 3 6" xfId="35772" xr:uid="{00000000-0005-0000-0000-0000E8830000}"/>
    <cellStyle name="Note 3 4 2 4" xfId="35773" xr:uid="{00000000-0005-0000-0000-0000E9830000}"/>
    <cellStyle name="Note 3 4 2 5" xfId="35774" xr:uid="{00000000-0005-0000-0000-0000EA830000}"/>
    <cellStyle name="Note 3 4 2 6" xfId="35775" xr:uid="{00000000-0005-0000-0000-0000EB830000}"/>
    <cellStyle name="Note 3 4 2 7" xfId="35776" xr:uid="{00000000-0005-0000-0000-0000EC830000}"/>
    <cellStyle name="Note 3 4 2 8" xfId="35777" xr:uid="{00000000-0005-0000-0000-0000ED830000}"/>
    <cellStyle name="Note 3 4 20" xfId="2461" xr:uid="{00000000-0005-0000-0000-0000EE830000}"/>
    <cellStyle name="Note 3 4 20 2" xfId="11563" xr:uid="{00000000-0005-0000-0000-0000EF830000}"/>
    <cellStyle name="Note 3 4 20 2 2" xfId="35778" xr:uid="{00000000-0005-0000-0000-0000F0830000}"/>
    <cellStyle name="Note 3 4 20 2 3" xfId="35779" xr:uid="{00000000-0005-0000-0000-0000F1830000}"/>
    <cellStyle name="Note 3 4 20 2 4" xfId="35780" xr:uid="{00000000-0005-0000-0000-0000F2830000}"/>
    <cellStyle name="Note 3 4 20 2 5" xfId="35781" xr:uid="{00000000-0005-0000-0000-0000F3830000}"/>
    <cellStyle name="Note 3 4 20 2 6" xfId="35782" xr:uid="{00000000-0005-0000-0000-0000F4830000}"/>
    <cellStyle name="Note 3 4 20 3" xfId="35783" xr:uid="{00000000-0005-0000-0000-0000F5830000}"/>
    <cellStyle name="Note 3 4 20 4" xfId="35784" xr:uid="{00000000-0005-0000-0000-0000F6830000}"/>
    <cellStyle name="Note 3 4 20 5" xfId="35785" xr:uid="{00000000-0005-0000-0000-0000F7830000}"/>
    <cellStyle name="Note 3 4 20 6" xfId="35786" xr:uid="{00000000-0005-0000-0000-0000F8830000}"/>
    <cellStyle name="Note 3 4 20 7" xfId="35787" xr:uid="{00000000-0005-0000-0000-0000F9830000}"/>
    <cellStyle name="Note 3 4 21" xfId="2462" xr:uid="{00000000-0005-0000-0000-0000FA830000}"/>
    <cellStyle name="Note 3 4 21 2" xfId="11649" xr:uid="{00000000-0005-0000-0000-0000FB830000}"/>
    <cellStyle name="Note 3 4 21 2 2" xfId="35788" xr:uid="{00000000-0005-0000-0000-0000FC830000}"/>
    <cellStyle name="Note 3 4 21 2 3" xfId="35789" xr:uid="{00000000-0005-0000-0000-0000FD830000}"/>
    <cellStyle name="Note 3 4 21 2 4" xfId="35790" xr:uid="{00000000-0005-0000-0000-0000FE830000}"/>
    <cellStyle name="Note 3 4 21 2 5" xfId="35791" xr:uid="{00000000-0005-0000-0000-0000FF830000}"/>
    <cellStyle name="Note 3 4 21 2 6" xfId="35792" xr:uid="{00000000-0005-0000-0000-000000840000}"/>
    <cellStyle name="Note 3 4 21 3" xfId="35793" xr:uid="{00000000-0005-0000-0000-000001840000}"/>
    <cellStyle name="Note 3 4 21 4" xfId="35794" xr:uid="{00000000-0005-0000-0000-000002840000}"/>
    <cellStyle name="Note 3 4 21 5" xfId="35795" xr:uid="{00000000-0005-0000-0000-000003840000}"/>
    <cellStyle name="Note 3 4 21 6" xfId="35796" xr:uid="{00000000-0005-0000-0000-000004840000}"/>
    <cellStyle name="Note 3 4 21 7" xfId="35797" xr:uid="{00000000-0005-0000-0000-000005840000}"/>
    <cellStyle name="Note 3 4 22" xfId="2463" xr:uid="{00000000-0005-0000-0000-000006840000}"/>
    <cellStyle name="Note 3 4 22 2" xfId="11732" xr:uid="{00000000-0005-0000-0000-000007840000}"/>
    <cellStyle name="Note 3 4 22 2 2" xfId="35798" xr:uid="{00000000-0005-0000-0000-000008840000}"/>
    <cellStyle name="Note 3 4 22 2 3" xfId="35799" xr:uid="{00000000-0005-0000-0000-000009840000}"/>
    <cellStyle name="Note 3 4 22 2 4" xfId="35800" xr:uid="{00000000-0005-0000-0000-00000A840000}"/>
    <cellStyle name="Note 3 4 22 2 5" xfId="35801" xr:uid="{00000000-0005-0000-0000-00000B840000}"/>
    <cellStyle name="Note 3 4 22 2 6" xfId="35802" xr:uid="{00000000-0005-0000-0000-00000C840000}"/>
    <cellStyle name="Note 3 4 22 3" xfId="35803" xr:uid="{00000000-0005-0000-0000-00000D840000}"/>
    <cellStyle name="Note 3 4 22 4" xfId="35804" xr:uid="{00000000-0005-0000-0000-00000E840000}"/>
    <cellStyle name="Note 3 4 22 5" xfId="35805" xr:uid="{00000000-0005-0000-0000-00000F840000}"/>
    <cellStyle name="Note 3 4 22 6" xfId="35806" xr:uid="{00000000-0005-0000-0000-000010840000}"/>
    <cellStyle name="Note 3 4 22 7" xfId="35807" xr:uid="{00000000-0005-0000-0000-000011840000}"/>
    <cellStyle name="Note 3 4 23" xfId="2464" xr:uid="{00000000-0005-0000-0000-000012840000}"/>
    <cellStyle name="Note 3 4 23 2" xfId="11814" xr:uid="{00000000-0005-0000-0000-000013840000}"/>
    <cellStyle name="Note 3 4 23 2 2" xfId="35808" xr:uid="{00000000-0005-0000-0000-000014840000}"/>
    <cellStyle name="Note 3 4 23 2 3" xfId="35809" xr:uid="{00000000-0005-0000-0000-000015840000}"/>
    <cellStyle name="Note 3 4 23 2 4" xfId="35810" xr:uid="{00000000-0005-0000-0000-000016840000}"/>
    <cellStyle name="Note 3 4 23 2 5" xfId="35811" xr:uid="{00000000-0005-0000-0000-000017840000}"/>
    <cellStyle name="Note 3 4 23 2 6" xfId="35812" xr:uid="{00000000-0005-0000-0000-000018840000}"/>
    <cellStyle name="Note 3 4 23 3" xfId="35813" xr:uid="{00000000-0005-0000-0000-000019840000}"/>
    <cellStyle name="Note 3 4 23 4" xfId="35814" xr:uid="{00000000-0005-0000-0000-00001A840000}"/>
    <cellStyle name="Note 3 4 23 5" xfId="35815" xr:uid="{00000000-0005-0000-0000-00001B840000}"/>
    <cellStyle name="Note 3 4 23 6" xfId="35816" xr:uid="{00000000-0005-0000-0000-00001C840000}"/>
    <cellStyle name="Note 3 4 23 7" xfId="35817" xr:uid="{00000000-0005-0000-0000-00001D840000}"/>
    <cellStyle name="Note 3 4 24" xfId="2465" xr:uid="{00000000-0005-0000-0000-00001E840000}"/>
    <cellStyle name="Note 3 4 24 2" xfId="11898" xr:uid="{00000000-0005-0000-0000-00001F840000}"/>
    <cellStyle name="Note 3 4 24 2 2" xfId="35818" xr:uid="{00000000-0005-0000-0000-000020840000}"/>
    <cellStyle name="Note 3 4 24 2 3" xfId="35819" xr:uid="{00000000-0005-0000-0000-000021840000}"/>
    <cellStyle name="Note 3 4 24 2 4" xfId="35820" xr:uid="{00000000-0005-0000-0000-000022840000}"/>
    <cellStyle name="Note 3 4 24 2 5" xfId="35821" xr:uid="{00000000-0005-0000-0000-000023840000}"/>
    <cellStyle name="Note 3 4 24 2 6" xfId="35822" xr:uid="{00000000-0005-0000-0000-000024840000}"/>
    <cellStyle name="Note 3 4 24 3" xfId="35823" xr:uid="{00000000-0005-0000-0000-000025840000}"/>
    <cellStyle name="Note 3 4 24 4" xfId="35824" xr:uid="{00000000-0005-0000-0000-000026840000}"/>
    <cellStyle name="Note 3 4 24 5" xfId="35825" xr:uid="{00000000-0005-0000-0000-000027840000}"/>
    <cellStyle name="Note 3 4 24 6" xfId="35826" xr:uid="{00000000-0005-0000-0000-000028840000}"/>
    <cellStyle name="Note 3 4 24 7" xfId="35827" xr:uid="{00000000-0005-0000-0000-000029840000}"/>
    <cellStyle name="Note 3 4 25" xfId="2466" xr:uid="{00000000-0005-0000-0000-00002A840000}"/>
    <cellStyle name="Note 3 4 25 2" xfId="11982" xr:uid="{00000000-0005-0000-0000-00002B840000}"/>
    <cellStyle name="Note 3 4 25 2 2" xfId="35828" xr:uid="{00000000-0005-0000-0000-00002C840000}"/>
    <cellStyle name="Note 3 4 25 2 3" xfId="35829" xr:uid="{00000000-0005-0000-0000-00002D840000}"/>
    <cellStyle name="Note 3 4 25 2 4" xfId="35830" xr:uid="{00000000-0005-0000-0000-00002E840000}"/>
    <cellStyle name="Note 3 4 25 2 5" xfId="35831" xr:uid="{00000000-0005-0000-0000-00002F840000}"/>
    <cellStyle name="Note 3 4 25 2 6" xfId="35832" xr:uid="{00000000-0005-0000-0000-000030840000}"/>
    <cellStyle name="Note 3 4 25 3" xfId="35833" xr:uid="{00000000-0005-0000-0000-000031840000}"/>
    <cellStyle name="Note 3 4 25 4" xfId="35834" xr:uid="{00000000-0005-0000-0000-000032840000}"/>
    <cellStyle name="Note 3 4 25 5" xfId="35835" xr:uid="{00000000-0005-0000-0000-000033840000}"/>
    <cellStyle name="Note 3 4 25 6" xfId="35836" xr:uid="{00000000-0005-0000-0000-000034840000}"/>
    <cellStyle name="Note 3 4 25 7" xfId="35837" xr:uid="{00000000-0005-0000-0000-000035840000}"/>
    <cellStyle name="Note 3 4 26" xfId="2467" xr:uid="{00000000-0005-0000-0000-000036840000}"/>
    <cellStyle name="Note 3 4 26 2" xfId="12065" xr:uid="{00000000-0005-0000-0000-000037840000}"/>
    <cellStyle name="Note 3 4 26 2 2" xfId="35838" xr:uid="{00000000-0005-0000-0000-000038840000}"/>
    <cellStyle name="Note 3 4 26 2 3" xfId="35839" xr:uid="{00000000-0005-0000-0000-000039840000}"/>
    <cellStyle name="Note 3 4 26 2 4" xfId="35840" xr:uid="{00000000-0005-0000-0000-00003A840000}"/>
    <cellStyle name="Note 3 4 26 2 5" xfId="35841" xr:uid="{00000000-0005-0000-0000-00003B840000}"/>
    <cellStyle name="Note 3 4 26 2 6" xfId="35842" xr:uid="{00000000-0005-0000-0000-00003C840000}"/>
    <cellStyle name="Note 3 4 26 3" xfId="35843" xr:uid="{00000000-0005-0000-0000-00003D840000}"/>
    <cellStyle name="Note 3 4 26 4" xfId="35844" xr:uid="{00000000-0005-0000-0000-00003E840000}"/>
    <cellStyle name="Note 3 4 26 5" xfId="35845" xr:uid="{00000000-0005-0000-0000-00003F840000}"/>
    <cellStyle name="Note 3 4 26 6" xfId="35846" xr:uid="{00000000-0005-0000-0000-000040840000}"/>
    <cellStyle name="Note 3 4 26 7" xfId="35847" xr:uid="{00000000-0005-0000-0000-000041840000}"/>
    <cellStyle name="Note 3 4 27" xfId="2468" xr:uid="{00000000-0005-0000-0000-000042840000}"/>
    <cellStyle name="Note 3 4 27 2" xfId="12148" xr:uid="{00000000-0005-0000-0000-000043840000}"/>
    <cellStyle name="Note 3 4 27 2 2" xfId="35848" xr:uid="{00000000-0005-0000-0000-000044840000}"/>
    <cellStyle name="Note 3 4 27 2 3" xfId="35849" xr:uid="{00000000-0005-0000-0000-000045840000}"/>
    <cellStyle name="Note 3 4 27 2 4" xfId="35850" xr:uid="{00000000-0005-0000-0000-000046840000}"/>
    <cellStyle name="Note 3 4 27 2 5" xfId="35851" xr:uid="{00000000-0005-0000-0000-000047840000}"/>
    <cellStyle name="Note 3 4 27 2 6" xfId="35852" xr:uid="{00000000-0005-0000-0000-000048840000}"/>
    <cellStyle name="Note 3 4 27 3" xfId="35853" xr:uid="{00000000-0005-0000-0000-000049840000}"/>
    <cellStyle name="Note 3 4 27 4" xfId="35854" xr:uid="{00000000-0005-0000-0000-00004A840000}"/>
    <cellStyle name="Note 3 4 27 5" xfId="35855" xr:uid="{00000000-0005-0000-0000-00004B840000}"/>
    <cellStyle name="Note 3 4 27 6" xfId="35856" xr:uid="{00000000-0005-0000-0000-00004C840000}"/>
    <cellStyle name="Note 3 4 27 7" xfId="35857" xr:uid="{00000000-0005-0000-0000-00004D840000}"/>
    <cellStyle name="Note 3 4 28" xfId="2469" xr:uid="{00000000-0005-0000-0000-00004E840000}"/>
    <cellStyle name="Note 3 4 28 2" xfId="12227" xr:uid="{00000000-0005-0000-0000-00004F840000}"/>
    <cellStyle name="Note 3 4 28 2 2" xfId="35858" xr:uid="{00000000-0005-0000-0000-000050840000}"/>
    <cellStyle name="Note 3 4 28 2 3" xfId="35859" xr:uid="{00000000-0005-0000-0000-000051840000}"/>
    <cellStyle name="Note 3 4 28 2 4" xfId="35860" xr:uid="{00000000-0005-0000-0000-000052840000}"/>
    <cellStyle name="Note 3 4 28 2 5" xfId="35861" xr:uid="{00000000-0005-0000-0000-000053840000}"/>
    <cellStyle name="Note 3 4 28 2 6" xfId="35862" xr:uid="{00000000-0005-0000-0000-000054840000}"/>
    <cellStyle name="Note 3 4 28 3" xfId="35863" xr:uid="{00000000-0005-0000-0000-000055840000}"/>
    <cellStyle name="Note 3 4 28 4" xfId="35864" xr:uid="{00000000-0005-0000-0000-000056840000}"/>
    <cellStyle name="Note 3 4 28 5" xfId="35865" xr:uid="{00000000-0005-0000-0000-000057840000}"/>
    <cellStyle name="Note 3 4 28 6" xfId="35866" xr:uid="{00000000-0005-0000-0000-000058840000}"/>
    <cellStyle name="Note 3 4 28 7" xfId="35867" xr:uid="{00000000-0005-0000-0000-000059840000}"/>
    <cellStyle name="Note 3 4 29" xfId="2470" xr:uid="{00000000-0005-0000-0000-00005A840000}"/>
    <cellStyle name="Note 3 4 29 2" xfId="12306" xr:uid="{00000000-0005-0000-0000-00005B840000}"/>
    <cellStyle name="Note 3 4 29 2 2" xfId="35868" xr:uid="{00000000-0005-0000-0000-00005C840000}"/>
    <cellStyle name="Note 3 4 29 2 3" xfId="35869" xr:uid="{00000000-0005-0000-0000-00005D840000}"/>
    <cellStyle name="Note 3 4 29 2 4" xfId="35870" xr:uid="{00000000-0005-0000-0000-00005E840000}"/>
    <cellStyle name="Note 3 4 29 2 5" xfId="35871" xr:uid="{00000000-0005-0000-0000-00005F840000}"/>
    <cellStyle name="Note 3 4 29 2 6" xfId="35872" xr:uid="{00000000-0005-0000-0000-000060840000}"/>
    <cellStyle name="Note 3 4 29 3" xfId="35873" xr:uid="{00000000-0005-0000-0000-000061840000}"/>
    <cellStyle name="Note 3 4 29 4" xfId="35874" xr:uid="{00000000-0005-0000-0000-000062840000}"/>
    <cellStyle name="Note 3 4 29 5" xfId="35875" xr:uid="{00000000-0005-0000-0000-000063840000}"/>
    <cellStyle name="Note 3 4 29 6" xfId="35876" xr:uid="{00000000-0005-0000-0000-000064840000}"/>
    <cellStyle name="Note 3 4 29 7" xfId="35877" xr:uid="{00000000-0005-0000-0000-000065840000}"/>
    <cellStyle name="Note 3 4 3" xfId="2471" xr:uid="{00000000-0005-0000-0000-000066840000}"/>
    <cellStyle name="Note 3 4 3 2" xfId="8884" xr:uid="{00000000-0005-0000-0000-000067840000}"/>
    <cellStyle name="Note 3 4 3 2 2" xfId="35878" xr:uid="{00000000-0005-0000-0000-000068840000}"/>
    <cellStyle name="Note 3 4 3 3" xfId="10072" xr:uid="{00000000-0005-0000-0000-000069840000}"/>
    <cellStyle name="Note 3 4 3 3 2" xfId="35879" xr:uid="{00000000-0005-0000-0000-00006A840000}"/>
    <cellStyle name="Note 3 4 3 3 3" xfId="35880" xr:uid="{00000000-0005-0000-0000-00006B840000}"/>
    <cellStyle name="Note 3 4 3 3 4" xfId="35881" xr:uid="{00000000-0005-0000-0000-00006C840000}"/>
    <cellStyle name="Note 3 4 3 3 5" xfId="35882" xr:uid="{00000000-0005-0000-0000-00006D840000}"/>
    <cellStyle name="Note 3 4 3 3 6" xfId="35883" xr:uid="{00000000-0005-0000-0000-00006E840000}"/>
    <cellStyle name="Note 3 4 3 4" xfId="35884" xr:uid="{00000000-0005-0000-0000-00006F840000}"/>
    <cellStyle name="Note 3 4 3 5" xfId="35885" xr:uid="{00000000-0005-0000-0000-000070840000}"/>
    <cellStyle name="Note 3 4 3 6" xfId="35886" xr:uid="{00000000-0005-0000-0000-000071840000}"/>
    <cellStyle name="Note 3 4 3 7" xfId="35887" xr:uid="{00000000-0005-0000-0000-000072840000}"/>
    <cellStyle name="Note 3 4 3 8" xfId="35888" xr:uid="{00000000-0005-0000-0000-000073840000}"/>
    <cellStyle name="Note 3 4 30" xfId="2472" xr:uid="{00000000-0005-0000-0000-000074840000}"/>
    <cellStyle name="Note 3 4 30 2" xfId="12385" xr:uid="{00000000-0005-0000-0000-000075840000}"/>
    <cellStyle name="Note 3 4 30 2 2" xfId="35889" xr:uid="{00000000-0005-0000-0000-000076840000}"/>
    <cellStyle name="Note 3 4 30 2 3" xfId="35890" xr:uid="{00000000-0005-0000-0000-000077840000}"/>
    <cellStyle name="Note 3 4 30 2 4" xfId="35891" xr:uid="{00000000-0005-0000-0000-000078840000}"/>
    <cellStyle name="Note 3 4 30 2 5" xfId="35892" xr:uid="{00000000-0005-0000-0000-000079840000}"/>
    <cellStyle name="Note 3 4 30 2 6" xfId="35893" xr:uid="{00000000-0005-0000-0000-00007A840000}"/>
    <cellStyle name="Note 3 4 30 3" xfId="35894" xr:uid="{00000000-0005-0000-0000-00007B840000}"/>
    <cellStyle name="Note 3 4 30 4" xfId="35895" xr:uid="{00000000-0005-0000-0000-00007C840000}"/>
    <cellStyle name="Note 3 4 30 5" xfId="35896" xr:uid="{00000000-0005-0000-0000-00007D840000}"/>
    <cellStyle name="Note 3 4 30 6" xfId="35897" xr:uid="{00000000-0005-0000-0000-00007E840000}"/>
    <cellStyle name="Note 3 4 30 7" xfId="35898" xr:uid="{00000000-0005-0000-0000-00007F840000}"/>
    <cellStyle name="Note 3 4 31" xfId="2473" xr:uid="{00000000-0005-0000-0000-000080840000}"/>
    <cellStyle name="Note 3 4 31 2" xfId="12464" xr:uid="{00000000-0005-0000-0000-000081840000}"/>
    <cellStyle name="Note 3 4 31 2 2" xfId="35899" xr:uid="{00000000-0005-0000-0000-000082840000}"/>
    <cellStyle name="Note 3 4 31 2 3" xfId="35900" xr:uid="{00000000-0005-0000-0000-000083840000}"/>
    <cellStyle name="Note 3 4 31 2 4" xfId="35901" xr:uid="{00000000-0005-0000-0000-000084840000}"/>
    <cellStyle name="Note 3 4 31 2 5" xfId="35902" xr:uid="{00000000-0005-0000-0000-000085840000}"/>
    <cellStyle name="Note 3 4 31 2 6" xfId="35903" xr:uid="{00000000-0005-0000-0000-000086840000}"/>
    <cellStyle name="Note 3 4 31 3" xfId="35904" xr:uid="{00000000-0005-0000-0000-000087840000}"/>
    <cellStyle name="Note 3 4 31 4" xfId="35905" xr:uid="{00000000-0005-0000-0000-000088840000}"/>
    <cellStyle name="Note 3 4 31 5" xfId="35906" xr:uid="{00000000-0005-0000-0000-000089840000}"/>
    <cellStyle name="Note 3 4 31 6" xfId="35907" xr:uid="{00000000-0005-0000-0000-00008A840000}"/>
    <cellStyle name="Note 3 4 31 7" xfId="35908" xr:uid="{00000000-0005-0000-0000-00008B840000}"/>
    <cellStyle name="Note 3 4 32" xfId="2474" xr:uid="{00000000-0005-0000-0000-00008C840000}"/>
    <cellStyle name="Note 3 4 32 2" xfId="12543" xr:uid="{00000000-0005-0000-0000-00008D840000}"/>
    <cellStyle name="Note 3 4 32 2 2" xfId="35909" xr:uid="{00000000-0005-0000-0000-00008E840000}"/>
    <cellStyle name="Note 3 4 32 2 3" xfId="35910" xr:uid="{00000000-0005-0000-0000-00008F840000}"/>
    <cellStyle name="Note 3 4 32 2 4" xfId="35911" xr:uid="{00000000-0005-0000-0000-000090840000}"/>
    <cellStyle name="Note 3 4 32 2 5" xfId="35912" xr:uid="{00000000-0005-0000-0000-000091840000}"/>
    <cellStyle name="Note 3 4 32 2 6" xfId="35913" xr:uid="{00000000-0005-0000-0000-000092840000}"/>
    <cellStyle name="Note 3 4 32 3" xfId="35914" xr:uid="{00000000-0005-0000-0000-000093840000}"/>
    <cellStyle name="Note 3 4 32 4" xfId="35915" xr:uid="{00000000-0005-0000-0000-000094840000}"/>
    <cellStyle name="Note 3 4 32 5" xfId="35916" xr:uid="{00000000-0005-0000-0000-000095840000}"/>
    <cellStyle name="Note 3 4 32 6" xfId="35917" xr:uid="{00000000-0005-0000-0000-000096840000}"/>
    <cellStyle name="Note 3 4 32 7" xfId="35918" xr:uid="{00000000-0005-0000-0000-000097840000}"/>
    <cellStyle name="Note 3 4 33" xfId="2475" xr:uid="{00000000-0005-0000-0000-000098840000}"/>
    <cellStyle name="Note 3 4 33 2" xfId="12622" xr:uid="{00000000-0005-0000-0000-000099840000}"/>
    <cellStyle name="Note 3 4 33 2 2" xfId="35919" xr:uid="{00000000-0005-0000-0000-00009A840000}"/>
    <cellStyle name="Note 3 4 33 2 3" xfId="35920" xr:uid="{00000000-0005-0000-0000-00009B840000}"/>
    <cellStyle name="Note 3 4 33 2 4" xfId="35921" xr:uid="{00000000-0005-0000-0000-00009C840000}"/>
    <cellStyle name="Note 3 4 33 2 5" xfId="35922" xr:uid="{00000000-0005-0000-0000-00009D840000}"/>
    <cellStyle name="Note 3 4 33 2 6" xfId="35923" xr:uid="{00000000-0005-0000-0000-00009E840000}"/>
    <cellStyle name="Note 3 4 33 3" xfId="35924" xr:uid="{00000000-0005-0000-0000-00009F840000}"/>
    <cellStyle name="Note 3 4 33 4" xfId="35925" xr:uid="{00000000-0005-0000-0000-0000A0840000}"/>
    <cellStyle name="Note 3 4 33 5" xfId="35926" xr:uid="{00000000-0005-0000-0000-0000A1840000}"/>
    <cellStyle name="Note 3 4 33 6" xfId="35927" xr:uid="{00000000-0005-0000-0000-0000A2840000}"/>
    <cellStyle name="Note 3 4 33 7" xfId="35928" xr:uid="{00000000-0005-0000-0000-0000A3840000}"/>
    <cellStyle name="Note 3 4 34" xfId="2476" xr:uid="{00000000-0005-0000-0000-0000A4840000}"/>
    <cellStyle name="Note 3 4 34 2" xfId="12706" xr:uid="{00000000-0005-0000-0000-0000A5840000}"/>
    <cellStyle name="Note 3 4 34 2 2" xfId="35929" xr:uid="{00000000-0005-0000-0000-0000A6840000}"/>
    <cellStyle name="Note 3 4 34 2 3" xfId="35930" xr:uid="{00000000-0005-0000-0000-0000A7840000}"/>
    <cellStyle name="Note 3 4 34 2 4" xfId="35931" xr:uid="{00000000-0005-0000-0000-0000A8840000}"/>
    <cellStyle name="Note 3 4 34 2 5" xfId="35932" xr:uid="{00000000-0005-0000-0000-0000A9840000}"/>
    <cellStyle name="Note 3 4 34 2 6" xfId="35933" xr:uid="{00000000-0005-0000-0000-0000AA840000}"/>
    <cellStyle name="Note 3 4 34 3" xfId="35934" xr:uid="{00000000-0005-0000-0000-0000AB840000}"/>
    <cellStyle name="Note 3 4 34 4" xfId="35935" xr:uid="{00000000-0005-0000-0000-0000AC840000}"/>
    <cellStyle name="Note 3 4 34 5" xfId="35936" xr:uid="{00000000-0005-0000-0000-0000AD840000}"/>
    <cellStyle name="Note 3 4 34 6" xfId="35937" xr:uid="{00000000-0005-0000-0000-0000AE840000}"/>
    <cellStyle name="Note 3 4 34 7" xfId="35938" xr:uid="{00000000-0005-0000-0000-0000AF840000}"/>
    <cellStyle name="Note 3 4 35" xfId="8885" xr:uid="{00000000-0005-0000-0000-0000B0840000}"/>
    <cellStyle name="Note 3 4 35 2" xfId="35939" xr:uid="{00000000-0005-0000-0000-0000B1840000}"/>
    <cellStyle name="Note 3 4 36" xfId="9770" xr:uid="{00000000-0005-0000-0000-0000B2840000}"/>
    <cellStyle name="Note 3 4 36 2" xfId="35940" xr:uid="{00000000-0005-0000-0000-0000B3840000}"/>
    <cellStyle name="Note 3 4 36 3" xfId="35941" xr:uid="{00000000-0005-0000-0000-0000B4840000}"/>
    <cellStyle name="Note 3 4 36 4" xfId="35942" xr:uid="{00000000-0005-0000-0000-0000B5840000}"/>
    <cellStyle name="Note 3 4 36 5" xfId="35943" xr:uid="{00000000-0005-0000-0000-0000B6840000}"/>
    <cellStyle name="Note 3 4 36 6" xfId="35944" xr:uid="{00000000-0005-0000-0000-0000B7840000}"/>
    <cellStyle name="Note 3 4 37" xfId="35945" xr:uid="{00000000-0005-0000-0000-0000B8840000}"/>
    <cellStyle name="Note 3 4 38" xfId="35946" xr:uid="{00000000-0005-0000-0000-0000B9840000}"/>
    <cellStyle name="Note 3 4 39" xfId="35947" xr:uid="{00000000-0005-0000-0000-0000BA840000}"/>
    <cellStyle name="Note 3 4 4" xfId="2477" xr:uid="{00000000-0005-0000-0000-0000BB840000}"/>
    <cellStyle name="Note 3 4 4 2" xfId="10163" xr:uid="{00000000-0005-0000-0000-0000BC840000}"/>
    <cellStyle name="Note 3 4 4 2 2" xfId="35948" xr:uid="{00000000-0005-0000-0000-0000BD840000}"/>
    <cellStyle name="Note 3 4 4 2 3" xfId="35949" xr:uid="{00000000-0005-0000-0000-0000BE840000}"/>
    <cellStyle name="Note 3 4 4 2 4" xfId="35950" xr:uid="{00000000-0005-0000-0000-0000BF840000}"/>
    <cellStyle name="Note 3 4 4 2 5" xfId="35951" xr:uid="{00000000-0005-0000-0000-0000C0840000}"/>
    <cellStyle name="Note 3 4 4 2 6" xfId="35952" xr:uid="{00000000-0005-0000-0000-0000C1840000}"/>
    <cellStyle name="Note 3 4 4 3" xfId="35953" xr:uid="{00000000-0005-0000-0000-0000C2840000}"/>
    <cellStyle name="Note 3 4 4 4" xfId="35954" xr:uid="{00000000-0005-0000-0000-0000C3840000}"/>
    <cellStyle name="Note 3 4 4 5" xfId="35955" xr:uid="{00000000-0005-0000-0000-0000C4840000}"/>
    <cellStyle name="Note 3 4 4 6" xfId="35956" xr:uid="{00000000-0005-0000-0000-0000C5840000}"/>
    <cellStyle name="Note 3 4 4 7" xfId="35957" xr:uid="{00000000-0005-0000-0000-0000C6840000}"/>
    <cellStyle name="Note 3 4 40" xfId="35958" xr:uid="{00000000-0005-0000-0000-0000C7840000}"/>
    <cellStyle name="Note 3 4 41" xfId="35959" xr:uid="{00000000-0005-0000-0000-0000C8840000}"/>
    <cellStyle name="Note 3 4 5" xfId="2478" xr:uid="{00000000-0005-0000-0000-0000C9840000}"/>
    <cellStyle name="Note 3 4 5 2" xfId="10251" xr:uid="{00000000-0005-0000-0000-0000CA840000}"/>
    <cellStyle name="Note 3 4 5 2 2" xfId="35960" xr:uid="{00000000-0005-0000-0000-0000CB840000}"/>
    <cellStyle name="Note 3 4 5 2 3" xfId="35961" xr:uid="{00000000-0005-0000-0000-0000CC840000}"/>
    <cellStyle name="Note 3 4 5 2 4" xfId="35962" xr:uid="{00000000-0005-0000-0000-0000CD840000}"/>
    <cellStyle name="Note 3 4 5 2 5" xfId="35963" xr:uid="{00000000-0005-0000-0000-0000CE840000}"/>
    <cellStyle name="Note 3 4 5 2 6" xfId="35964" xr:uid="{00000000-0005-0000-0000-0000CF840000}"/>
    <cellStyle name="Note 3 4 5 3" xfId="35965" xr:uid="{00000000-0005-0000-0000-0000D0840000}"/>
    <cellStyle name="Note 3 4 5 4" xfId="35966" xr:uid="{00000000-0005-0000-0000-0000D1840000}"/>
    <cellStyle name="Note 3 4 5 5" xfId="35967" xr:uid="{00000000-0005-0000-0000-0000D2840000}"/>
    <cellStyle name="Note 3 4 5 6" xfId="35968" xr:uid="{00000000-0005-0000-0000-0000D3840000}"/>
    <cellStyle name="Note 3 4 5 7" xfId="35969" xr:uid="{00000000-0005-0000-0000-0000D4840000}"/>
    <cellStyle name="Note 3 4 6" xfId="2479" xr:uid="{00000000-0005-0000-0000-0000D5840000}"/>
    <cellStyle name="Note 3 4 6 2" xfId="10336" xr:uid="{00000000-0005-0000-0000-0000D6840000}"/>
    <cellStyle name="Note 3 4 6 2 2" xfId="35970" xr:uid="{00000000-0005-0000-0000-0000D7840000}"/>
    <cellStyle name="Note 3 4 6 2 3" xfId="35971" xr:uid="{00000000-0005-0000-0000-0000D8840000}"/>
    <cellStyle name="Note 3 4 6 2 4" xfId="35972" xr:uid="{00000000-0005-0000-0000-0000D9840000}"/>
    <cellStyle name="Note 3 4 6 2 5" xfId="35973" xr:uid="{00000000-0005-0000-0000-0000DA840000}"/>
    <cellStyle name="Note 3 4 6 2 6" xfId="35974" xr:uid="{00000000-0005-0000-0000-0000DB840000}"/>
    <cellStyle name="Note 3 4 6 3" xfId="35975" xr:uid="{00000000-0005-0000-0000-0000DC840000}"/>
    <cellStyle name="Note 3 4 6 4" xfId="35976" xr:uid="{00000000-0005-0000-0000-0000DD840000}"/>
    <cellStyle name="Note 3 4 6 5" xfId="35977" xr:uid="{00000000-0005-0000-0000-0000DE840000}"/>
    <cellStyle name="Note 3 4 6 6" xfId="35978" xr:uid="{00000000-0005-0000-0000-0000DF840000}"/>
    <cellStyle name="Note 3 4 6 7" xfId="35979" xr:uid="{00000000-0005-0000-0000-0000E0840000}"/>
    <cellStyle name="Note 3 4 7" xfId="2480" xr:uid="{00000000-0005-0000-0000-0000E1840000}"/>
    <cellStyle name="Note 3 4 7 2" xfId="10423" xr:uid="{00000000-0005-0000-0000-0000E2840000}"/>
    <cellStyle name="Note 3 4 7 2 2" xfId="35980" xr:uid="{00000000-0005-0000-0000-0000E3840000}"/>
    <cellStyle name="Note 3 4 7 2 3" xfId="35981" xr:uid="{00000000-0005-0000-0000-0000E4840000}"/>
    <cellStyle name="Note 3 4 7 2 4" xfId="35982" xr:uid="{00000000-0005-0000-0000-0000E5840000}"/>
    <cellStyle name="Note 3 4 7 2 5" xfId="35983" xr:uid="{00000000-0005-0000-0000-0000E6840000}"/>
    <cellStyle name="Note 3 4 7 2 6" xfId="35984" xr:uid="{00000000-0005-0000-0000-0000E7840000}"/>
    <cellStyle name="Note 3 4 7 3" xfId="35985" xr:uid="{00000000-0005-0000-0000-0000E8840000}"/>
    <cellStyle name="Note 3 4 7 4" xfId="35986" xr:uid="{00000000-0005-0000-0000-0000E9840000}"/>
    <cellStyle name="Note 3 4 7 5" xfId="35987" xr:uid="{00000000-0005-0000-0000-0000EA840000}"/>
    <cellStyle name="Note 3 4 7 6" xfId="35988" xr:uid="{00000000-0005-0000-0000-0000EB840000}"/>
    <cellStyle name="Note 3 4 7 7" xfId="35989" xr:uid="{00000000-0005-0000-0000-0000EC840000}"/>
    <cellStyle name="Note 3 4 8" xfId="2481" xr:uid="{00000000-0005-0000-0000-0000ED840000}"/>
    <cellStyle name="Note 3 4 8 2" xfId="10512" xr:uid="{00000000-0005-0000-0000-0000EE840000}"/>
    <cellStyle name="Note 3 4 8 2 2" xfId="35990" xr:uid="{00000000-0005-0000-0000-0000EF840000}"/>
    <cellStyle name="Note 3 4 8 2 3" xfId="35991" xr:uid="{00000000-0005-0000-0000-0000F0840000}"/>
    <cellStyle name="Note 3 4 8 2 4" xfId="35992" xr:uid="{00000000-0005-0000-0000-0000F1840000}"/>
    <cellStyle name="Note 3 4 8 2 5" xfId="35993" xr:uid="{00000000-0005-0000-0000-0000F2840000}"/>
    <cellStyle name="Note 3 4 8 2 6" xfId="35994" xr:uid="{00000000-0005-0000-0000-0000F3840000}"/>
    <cellStyle name="Note 3 4 8 3" xfId="35995" xr:uid="{00000000-0005-0000-0000-0000F4840000}"/>
    <cellStyle name="Note 3 4 8 4" xfId="35996" xr:uid="{00000000-0005-0000-0000-0000F5840000}"/>
    <cellStyle name="Note 3 4 8 5" xfId="35997" xr:uid="{00000000-0005-0000-0000-0000F6840000}"/>
    <cellStyle name="Note 3 4 8 6" xfId="35998" xr:uid="{00000000-0005-0000-0000-0000F7840000}"/>
    <cellStyle name="Note 3 4 8 7" xfId="35999" xr:uid="{00000000-0005-0000-0000-0000F8840000}"/>
    <cellStyle name="Note 3 4 9" xfId="2482" xr:uid="{00000000-0005-0000-0000-0000F9840000}"/>
    <cellStyle name="Note 3 4 9 2" xfId="10594" xr:uid="{00000000-0005-0000-0000-0000FA840000}"/>
    <cellStyle name="Note 3 4 9 2 2" xfId="36000" xr:uid="{00000000-0005-0000-0000-0000FB840000}"/>
    <cellStyle name="Note 3 4 9 2 3" xfId="36001" xr:uid="{00000000-0005-0000-0000-0000FC840000}"/>
    <cellStyle name="Note 3 4 9 2 4" xfId="36002" xr:uid="{00000000-0005-0000-0000-0000FD840000}"/>
    <cellStyle name="Note 3 4 9 2 5" xfId="36003" xr:uid="{00000000-0005-0000-0000-0000FE840000}"/>
    <cellStyle name="Note 3 4 9 2 6" xfId="36004" xr:uid="{00000000-0005-0000-0000-0000FF840000}"/>
    <cellStyle name="Note 3 4 9 3" xfId="36005" xr:uid="{00000000-0005-0000-0000-000000850000}"/>
    <cellStyle name="Note 3 4 9 4" xfId="36006" xr:uid="{00000000-0005-0000-0000-000001850000}"/>
    <cellStyle name="Note 3 4 9 5" xfId="36007" xr:uid="{00000000-0005-0000-0000-000002850000}"/>
    <cellStyle name="Note 3 4 9 6" xfId="36008" xr:uid="{00000000-0005-0000-0000-000003850000}"/>
    <cellStyle name="Note 3 4 9 7" xfId="36009" xr:uid="{00000000-0005-0000-0000-000004850000}"/>
    <cellStyle name="Note 3 5" xfId="2483" xr:uid="{00000000-0005-0000-0000-000005850000}"/>
    <cellStyle name="Note 3 5 10" xfId="2484" xr:uid="{00000000-0005-0000-0000-000006850000}"/>
    <cellStyle name="Note 3 5 10 2" xfId="10717" xr:uid="{00000000-0005-0000-0000-000007850000}"/>
    <cellStyle name="Note 3 5 10 2 2" xfId="36010" xr:uid="{00000000-0005-0000-0000-000008850000}"/>
    <cellStyle name="Note 3 5 10 2 3" xfId="36011" xr:uid="{00000000-0005-0000-0000-000009850000}"/>
    <cellStyle name="Note 3 5 10 2 4" xfId="36012" xr:uid="{00000000-0005-0000-0000-00000A850000}"/>
    <cellStyle name="Note 3 5 10 2 5" xfId="36013" xr:uid="{00000000-0005-0000-0000-00000B850000}"/>
    <cellStyle name="Note 3 5 10 2 6" xfId="36014" xr:uid="{00000000-0005-0000-0000-00000C850000}"/>
    <cellStyle name="Note 3 5 10 3" xfId="36015" xr:uid="{00000000-0005-0000-0000-00000D850000}"/>
    <cellStyle name="Note 3 5 10 4" xfId="36016" xr:uid="{00000000-0005-0000-0000-00000E850000}"/>
    <cellStyle name="Note 3 5 10 5" xfId="36017" xr:uid="{00000000-0005-0000-0000-00000F850000}"/>
    <cellStyle name="Note 3 5 10 6" xfId="36018" xr:uid="{00000000-0005-0000-0000-000010850000}"/>
    <cellStyle name="Note 3 5 10 7" xfId="36019" xr:uid="{00000000-0005-0000-0000-000011850000}"/>
    <cellStyle name="Note 3 5 11" xfId="2485" xr:uid="{00000000-0005-0000-0000-000012850000}"/>
    <cellStyle name="Note 3 5 11 2" xfId="10805" xr:uid="{00000000-0005-0000-0000-000013850000}"/>
    <cellStyle name="Note 3 5 11 2 2" xfId="36020" xr:uid="{00000000-0005-0000-0000-000014850000}"/>
    <cellStyle name="Note 3 5 11 2 3" xfId="36021" xr:uid="{00000000-0005-0000-0000-000015850000}"/>
    <cellStyle name="Note 3 5 11 2 4" xfId="36022" xr:uid="{00000000-0005-0000-0000-000016850000}"/>
    <cellStyle name="Note 3 5 11 2 5" xfId="36023" xr:uid="{00000000-0005-0000-0000-000017850000}"/>
    <cellStyle name="Note 3 5 11 2 6" xfId="36024" xr:uid="{00000000-0005-0000-0000-000018850000}"/>
    <cellStyle name="Note 3 5 11 3" xfId="36025" xr:uid="{00000000-0005-0000-0000-000019850000}"/>
    <cellStyle name="Note 3 5 11 4" xfId="36026" xr:uid="{00000000-0005-0000-0000-00001A850000}"/>
    <cellStyle name="Note 3 5 11 5" xfId="36027" xr:uid="{00000000-0005-0000-0000-00001B850000}"/>
    <cellStyle name="Note 3 5 11 6" xfId="36028" xr:uid="{00000000-0005-0000-0000-00001C850000}"/>
    <cellStyle name="Note 3 5 11 7" xfId="36029" xr:uid="{00000000-0005-0000-0000-00001D850000}"/>
    <cellStyle name="Note 3 5 12" xfId="2486" xr:uid="{00000000-0005-0000-0000-00001E850000}"/>
    <cellStyle name="Note 3 5 12 2" xfId="10894" xr:uid="{00000000-0005-0000-0000-00001F850000}"/>
    <cellStyle name="Note 3 5 12 2 2" xfId="36030" xr:uid="{00000000-0005-0000-0000-000020850000}"/>
    <cellStyle name="Note 3 5 12 2 3" xfId="36031" xr:uid="{00000000-0005-0000-0000-000021850000}"/>
    <cellStyle name="Note 3 5 12 2 4" xfId="36032" xr:uid="{00000000-0005-0000-0000-000022850000}"/>
    <cellStyle name="Note 3 5 12 2 5" xfId="36033" xr:uid="{00000000-0005-0000-0000-000023850000}"/>
    <cellStyle name="Note 3 5 12 2 6" xfId="36034" xr:uid="{00000000-0005-0000-0000-000024850000}"/>
    <cellStyle name="Note 3 5 12 3" xfId="36035" xr:uid="{00000000-0005-0000-0000-000025850000}"/>
    <cellStyle name="Note 3 5 12 4" xfId="36036" xr:uid="{00000000-0005-0000-0000-000026850000}"/>
    <cellStyle name="Note 3 5 12 5" xfId="36037" xr:uid="{00000000-0005-0000-0000-000027850000}"/>
    <cellStyle name="Note 3 5 12 6" xfId="36038" xr:uid="{00000000-0005-0000-0000-000028850000}"/>
    <cellStyle name="Note 3 5 12 7" xfId="36039" xr:uid="{00000000-0005-0000-0000-000029850000}"/>
    <cellStyle name="Note 3 5 13" xfId="2487" xr:uid="{00000000-0005-0000-0000-00002A850000}"/>
    <cellStyle name="Note 3 5 13 2" xfId="10984" xr:uid="{00000000-0005-0000-0000-00002B850000}"/>
    <cellStyle name="Note 3 5 13 2 2" xfId="36040" xr:uid="{00000000-0005-0000-0000-00002C850000}"/>
    <cellStyle name="Note 3 5 13 2 3" xfId="36041" xr:uid="{00000000-0005-0000-0000-00002D850000}"/>
    <cellStyle name="Note 3 5 13 2 4" xfId="36042" xr:uid="{00000000-0005-0000-0000-00002E850000}"/>
    <cellStyle name="Note 3 5 13 2 5" xfId="36043" xr:uid="{00000000-0005-0000-0000-00002F850000}"/>
    <cellStyle name="Note 3 5 13 2 6" xfId="36044" xr:uid="{00000000-0005-0000-0000-000030850000}"/>
    <cellStyle name="Note 3 5 13 3" xfId="36045" xr:uid="{00000000-0005-0000-0000-000031850000}"/>
    <cellStyle name="Note 3 5 13 4" xfId="36046" xr:uid="{00000000-0005-0000-0000-000032850000}"/>
    <cellStyle name="Note 3 5 13 5" xfId="36047" xr:uid="{00000000-0005-0000-0000-000033850000}"/>
    <cellStyle name="Note 3 5 13 6" xfId="36048" xr:uid="{00000000-0005-0000-0000-000034850000}"/>
    <cellStyle name="Note 3 5 13 7" xfId="36049" xr:uid="{00000000-0005-0000-0000-000035850000}"/>
    <cellStyle name="Note 3 5 14" xfId="2488" xr:uid="{00000000-0005-0000-0000-000036850000}"/>
    <cellStyle name="Note 3 5 14 2" xfId="11074" xr:uid="{00000000-0005-0000-0000-000037850000}"/>
    <cellStyle name="Note 3 5 14 2 2" xfId="36050" xr:uid="{00000000-0005-0000-0000-000038850000}"/>
    <cellStyle name="Note 3 5 14 2 3" xfId="36051" xr:uid="{00000000-0005-0000-0000-000039850000}"/>
    <cellStyle name="Note 3 5 14 2 4" xfId="36052" xr:uid="{00000000-0005-0000-0000-00003A850000}"/>
    <cellStyle name="Note 3 5 14 2 5" xfId="36053" xr:uid="{00000000-0005-0000-0000-00003B850000}"/>
    <cellStyle name="Note 3 5 14 2 6" xfId="36054" xr:uid="{00000000-0005-0000-0000-00003C850000}"/>
    <cellStyle name="Note 3 5 14 3" xfId="36055" xr:uid="{00000000-0005-0000-0000-00003D850000}"/>
    <cellStyle name="Note 3 5 14 4" xfId="36056" xr:uid="{00000000-0005-0000-0000-00003E850000}"/>
    <cellStyle name="Note 3 5 14 5" xfId="36057" xr:uid="{00000000-0005-0000-0000-00003F850000}"/>
    <cellStyle name="Note 3 5 14 6" xfId="36058" xr:uid="{00000000-0005-0000-0000-000040850000}"/>
    <cellStyle name="Note 3 5 14 7" xfId="36059" xr:uid="{00000000-0005-0000-0000-000041850000}"/>
    <cellStyle name="Note 3 5 15" xfId="2489" xr:uid="{00000000-0005-0000-0000-000042850000}"/>
    <cellStyle name="Note 3 5 15 2" xfId="11157" xr:uid="{00000000-0005-0000-0000-000043850000}"/>
    <cellStyle name="Note 3 5 15 2 2" xfId="36060" xr:uid="{00000000-0005-0000-0000-000044850000}"/>
    <cellStyle name="Note 3 5 15 2 3" xfId="36061" xr:uid="{00000000-0005-0000-0000-000045850000}"/>
    <cellStyle name="Note 3 5 15 2 4" xfId="36062" xr:uid="{00000000-0005-0000-0000-000046850000}"/>
    <cellStyle name="Note 3 5 15 2 5" xfId="36063" xr:uid="{00000000-0005-0000-0000-000047850000}"/>
    <cellStyle name="Note 3 5 15 2 6" xfId="36064" xr:uid="{00000000-0005-0000-0000-000048850000}"/>
    <cellStyle name="Note 3 5 15 3" xfId="36065" xr:uid="{00000000-0005-0000-0000-000049850000}"/>
    <cellStyle name="Note 3 5 15 4" xfId="36066" xr:uid="{00000000-0005-0000-0000-00004A850000}"/>
    <cellStyle name="Note 3 5 15 5" xfId="36067" xr:uid="{00000000-0005-0000-0000-00004B850000}"/>
    <cellStyle name="Note 3 5 15 6" xfId="36068" xr:uid="{00000000-0005-0000-0000-00004C850000}"/>
    <cellStyle name="Note 3 5 15 7" xfId="36069" xr:uid="{00000000-0005-0000-0000-00004D850000}"/>
    <cellStyle name="Note 3 5 16" xfId="2490" xr:uid="{00000000-0005-0000-0000-00004E850000}"/>
    <cellStyle name="Note 3 5 16 2" xfId="11247" xr:uid="{00000000-0005-0000-0000-00004F850000}"/>
    <cellStyle name="Note 3 5 16 2 2" xfId="36070" xr:uid="{00000000-0005-0000-0000-000050850000}"/>
    <cellStyle name="Note 3 5 16 2 3" xfId="36071" xr:uid="{00000000-0005-0000-0000-000051850000}"/>
    <cellStyle name="Note 3 5 16 2 4" xfId="36072" xr:uid="{00000000-0005-0000-0000-000052850000}"/>
    <cellStyle name="Note 3 5 16 2 5" xfId="36073" xr:uid="{00000000-0005-0000-0000-000053850000}"/>
    <cellStyle name="Note 3 5 16 2 6" xfId="36074" xr:uid="{00000000-0005-0000-0000-000054850000}"/>
    <cellStyle name="Note 3 5 16 3" xfId="36075" xr:uid="{00000000-0005-0000-0000-000055850000}"/>
    <cellStyle name="Note 3 5 16 4" xfId="36076" xr:uid="{00000000-0005-0000-0000-000056850000}"/>
    <cellStyle name="Note 3 5 16 5" xfId="36077" xr:uid="{00000000-0005-0000-0000-000057850000}"/>
    <cellStyle name="Note 3 5 16 6" xfId="36078" xr:uid="{00000000-0005-0000-0000-000058850000}"/>
    <cellStyle name="Note 3 5 16 7" xfId="36079" xr:uid="{00000000-0005-0000-0000-000059850000}"/>
    <cellStyle name="Note 3 5 17" xfId="2491" xr:uid="{00000000-0005-0000-0000-00005A850000}"/>
    <cellStyle name="Note 3 5 17 2" xfId="11333" xr:uid="{00000000-0005-0000-0000-00005B850000}"/>
    <cellStyle name="Note 3 5 17 2 2" xfId="36080" xr:uid="{00000000-0005-0000-0000-00005C850000}"/>
    <cellStyle name="Note 3 5 17 2 3" xfId="36081" xr:uid="{00000000-0005-0000-0000-00005D850000}"/>
    <cellStyle name="Note 3 5 17 2 4" xfId="36082" xr:uid="{00000000-0005-0000-0000-00005E850000}"/>
    <cellStyle name="Note 3 5 17 2 5" xfId="36083" xr:uid="{00000000-0005-0000-0000-00005F850000}"/>
    <cellStyle name="Note 3 5 17 2 6" xfId="36084" xr:uid="{00000000-0005-0000-0000-000060850000}"/>
    <cellStyle name="Note 3 5 17 3" xfId="36085" xr:uid="{00000000-0005-0000-0000-000061850000}"/>
    <cellStyle name="Note 3 5 17 4" xfId="36086" xr:uid="{00000000-0005-0000-0000-000062850000}"/>
    <cellStyle name="Note 3 5 17 5" xfId="36087" xr:uid="{00000000-0005-0000-0000-000063850000}"/>
    <cellStyle name="Note 3 5 17 6" xfId="36088" xr:uid="{00000000-0005-0000-0000-000064850000}"/>
    <cellStyle name="Note 3 5 17 7" xfId="36089" xr:uid="{00000000-0005-0000-0000-000065850000}"/>
    <cellStyle name="Note 3 5 18" xfId="2492" xr:uid="{00000000-0005-0000-0000-000066850000}"/>
    <cellStyle name="Note 3 5 18 2" xfId="11420" xr:uid="{00000000-0005-0000-0000-000067850000}"/>
    <cellStyle name="Note 3 5 18 2 2" xfId="36090" xr:uid="{00000000-0005-0000-0000-000068850000}"/>
    <cellStyle name="Note 3 5 18 2 3" xfId="36091" xr:uid="{00000000-0005-0000-0000-000069850000}"/>
    <cellStyle name="Note 3 5 18 2 4" xfId="36092" xr:uid="{00000000-0005-0000-0000-00006A850000}"/>
    <cellStyle name="Note 3 5 18 2 5" xfId="36093" xr:uid="{00000000-0005-0000-0000-00006B850000}"/>
    <cellStyle name="Note 3 5 18 2 6" xfId="36094" xr:uid="{00000000-0005-0000-0000-00006C850000}"/>
    <cellStyle name="Note 3 5 18 3" xfId="36095" xr:uid="{00000000-0005-0000-0000-00006D850000}"/>
    <cellStyle name="Note 3 5 18 4" xfId="36096" xr:uid="{00000000-0005-0000-0000-00006E850000}"/>
    <cellStyle name="Note 3 5 18 5" xfId="36097" xr:uid="{00000000-0005-0000-0000-00006F850000}"/>
    <cellStyle name="Note 3 5 18 6" xfId="36098" xr:uid="{00000000-0005-0000-0000-000070850000}"/>
    <cellStyle name="Note 3 5 18 7" xfId="36099" xr:uid="{00000000-0005-0000-0000-000071850000}"/>
    <cellStyle name="Note 3 5 19" xfId="2493" xr:uid="{00000000-0005-0000-0000-000072850000}"/>
    <cellStyle name="Note 3 5 19 2" xfId="11507" xr:uid="{00000000-0005-0000-0000-000073850000}"/>
    <cellStyle name="Note 3 5 19 2 2" xfId="36100" xr:uid="{00000000-0005-0000-0000-000074850000}"/>
    <cellStyle name="Note 3 5 19 2 3" xfId="36101" xr:uid="{00000000-0005-0000-0000-000075850000}"/>
    <cellStyle name="Note 3 5 19 2 4" xfId="36102" xr:uid="{00000000-0005-0000-0000-000076850000}"/>
    <cellStyle name="Note 3 5 19 2 5" xfId="36103" xr:uid="{00000000-0005-0000-0000-000077850000}"/>
    <cellStyle name="Note 3 5 19 2 6" xfId="36104" xr:uid="{00000000-0005-0000-0000-000078850000}"/>
    <cellStyle name="Note 3 5 19 3" xfId="36105" xr:uid="{00000000-0005-0000-0000-000079850000}"/>
    <cellStyle name="Note 3 5 19 4" xfId="36106" xr:uid="{00000000-0005-0000-0000-00007A850000}"/>
    <cellStyle name="Note 3 5 19 5" xfId="36107" xr:uid="{00000000-0005-0000-0000-00007B850000}"/>
    <cellStyle name="Note 3 5 19 6" xfId="36108" xr:uid="{00000000-0005-0000-0000-00007C850000}"/>
    <cellStyle name="Note 3 5 19 7" xfId="36109" xr:uid="{00000000-0005-0000-0000-00007D850000}"/>
    <cellStyle name="Note 3 5 2" xfId="2494" xr:uid="{00000000-0005-0000-0000-00007E850000}"/>
    <cellStyle name="Note 3 5 2 2" xfId="8886" xr:uid="{00000000-0005-0000-0000-00007F850000}"/>
    <cellStyle name="Note 3 5 2 2 2" xfId="36110" xr:uid="{00000000-0005-0000-0000-000080850000}"/>
    <cellStyle name="Note 3 5 2 3" xfId="10014" xr:uid="{00000000-0005-0000-0000-000081850000}"/>
    <cellStyle name="Note 3 5 2 3 2" xfId="36111" xr:uid="{00000000-0005-0000-0000-000082850000}"/>
    <cellStyle name="Note 3 5 2 3 3" xfId="36112" xr:uid="{00000000-0005-0000-0000-000083850000}"/>
    <cellStyle name="Note 3 5 2 3 4" xfId="36113" xr:uid="{00000000-0005-0000-0000-000084850000}"/>
    <cellStyle name="Note 3 5 2 3 5" xfId="36114" xr:uid="{00000000-0005-0000-0000-000085850000}"/>
    <cellStyle name="Note 3 5 2 3 6" xfId="36115" xr:uid="{00000000-0005-0000-0000-000086850000}"/>
    <cellStyle name="Note 3 5 2 4" xfId="36116" xr:uid="{00000000-0005-0000-0000-000087850000}"/>
    <cellStyle name="Note 3 5 2 5" xfId="36117" xr:uid="{00000000-0005-0000-0000-000088850000}"/>
    <cellStyle name="Note 3 5 2 6" xfId="36118" xr:uid="{00000000-0005-0000-0000-000089850000}"/>
    <cellStyle name="Note 3 5 2 7" xfId="36119" xr:uid="{00000000-0005-0000-0000-00008A850000}"/>
    <cellStyle name="Note 3 5 2 8" xfId="36120" xr:uid="{00000000-0005-0000-0000-00008B850000}"/>
    <cellStyle name="Note 3 5 20" xfId="2495" xr:uid="{00000000-0005-0000-0000-00008C850000}"/>
    <cellStyle name="Note 3 5 20 2" xfId="11595" xr:uid="{00000000-0005-0000-0000-00008D850000}"/>
    <cellStyle name="Note 3 5 20 2 2" xfId="36121" xr:uid="{00000000-0005-0000-0000-00008E850000}"/>
    <cellStyle name="Note 3 5 20 2 3" xfId="36122" xr:uid="{00000000-0005-0000-0000-00008F850000}"/>
    <cellStyle name="Note 3 5 20 2 4" xfId="36123" xr:uid="{00000000-0005-0000-0000-000090850000}"/>
    <cellStyle name="Note 3 5 20 2 5" xfId="36124" xr:uid="{00000000-0005-0000-0000-000091850000}"/>
    <cellStyle name="Note 3 5 20 2 6" xfId="36125" xr:uid="{00000000-0005-0000-0000-000092850000}"/>
    <cellStyle name="Note 3 5 20 3" xfId="36126" xr:uid="{00000000-0005-0000-0000-000093850000}"/>
    <cellStyle name="Note 3 5 20 4" xfId="36127" xr:uid="{00000000-0005-0000-0000-000094850000}"/>
    <cellStyle name="Note 3 5 20 5" xfId="36128" xr:uid="{00000000-0005-0000-0000-000095850000}"/>
    <cellStyle name="Note 3 5 20 6" xfId="36129" xr:uid="{00000000-0005-0000-0000-000096850000}"/>
    <cellStyle name="Note 3 5 20 7" xfId="36130" xr:uid="{00000000-0005-0000-0000-000097850000}"/>
    <cellStyle name="Note 3 5 21" xfId="2496" xr:uid="{00000000-0005-0000-0000-000098850000}"/>
    <cellStyle name="Note 3 5 21 2" xfId="11679" xr:uid="{00000000-0005-0000-0000-000099850000}"/>
    <cellStyle name="Note 3 5 21 2 2" xfId="36131" xr:uid="{00000000-0005-0000-0000-00009A850000}"/>
    <cellStyle name="Note 3 5 21 2 3" xfId="36132" xr:uid="{00000000-0005-0000-0000-00009B850000}"/>
    <cellStyle name="Note 3 5 21 2 4" xfId="36133" xr:uid="{00000000-0005-0000-0000-00009C850000}"/>
    <cellStyle name="Note 3 5 21 2 5" xfId="36134" xr:uid="{00000000-0005-0000-0000-00009D850000}"/>
    <cellStyle name="Note 3 5 21 2 6" xfId="36135" xr:uid="{00000000-0005-0000-0000-00009E850000}"/>
    <cellStyle name="Note 3 5 21 3" xfId="36136" xr:uid="{00000000-0005-0000-0000-00009F850000}"/>
    <cellStyle name="Note 3 5 21 4" xfId="36137" xr:uid="{00000000-0005-0000-0000-0000A0850000}"/>
    <cellStyle name="Note 3 5 21 5" xfId="36138" xr:uid="{00000000-0005-0000-0000-0000A1850000}"/>
    <cellStyle name="Note 3 5 21 6" xfId="36139" xr:uid="{00000000-0005-0000-0000-0000A2850000}"/>
    <cellStyle name="Note 3 5 21 7" xfId="36140" xr:uid="{00000000-0005-0000-0000-0000A3850000}"/>
    <cellStyle name="Note 3 5 22" xfId="2497" xr:uid="{00000000-0005-0000-0000-0000A4850000}"/>
    <cellStyle name="Note 3 5 22 2" xfId="11762" xr:uid="{00000000-0005-0000-0000-0000A5850000}"/>
    <cellStyle name="Note 3 5 22 2 2" xfId="36141" xr:uid="{00000000-0005-0000-0000-0000A6850000}"/>
    <cellStyle name="Note 3 5 22 2 3" xfId="36142" xr:uid="{00000000-0005-0000-0000-0000A7850000}"/>
    <cellStyle name="Note 3 5 22 2 4" xfId="36143" xr:uid="{00000000-0005-0000-0000-0000A8850000}"/>
    <cellStyle name="Note 3 5 22 2 5" xfId="36144" xr:uid="{00000000-0005-0000-0000-0000A9850000}"/>
    <cellStyle name="Note 3 5 22 2 6" xfId="36145" xr:uid="{00000000-0005-0000-0000-0000AA850000}"/>
    <cellStyle name="Note 3 5 22 3" xfId="36146" xr:uid="{00000000-0005-0000-0000-0000AB850000}"/>
    <cellStyle name="Note 3 5 22 4" xfId="36147" xr:uid="{00000000-0005-0000-0000-0000AC850000}"/>
    <cellStyle name="Note 3 5 22 5" xfId="36148" xr:uid="{00000000-0005-0000-0000-0000AD850000}"/>
    <cellStyle name="Note 3 5 22 6" xfId="36149" xr:uid="{00000000-0005-0000-0000-0000AE850000}"/>
    <cellStyle name="Note 3 5 22 7" xfId="36150" xr:uid="{00000000-0005-0000-0000-0000AF850000}"/>
    <cellStyle name="Note 3 5 23" xfId="2498" xr:uid="{00000000-0005-0000-0000-0000B0850000}"/>
    <cellStyle name="Note 3 5 23 2" xfId="11845" xr:uid="{00000000-0005-0000-0000-0000B1850000}"/>
    <cellStyle name="Note 3 5 23 2 2" xfId="36151" xr:uid="{00000000-0005-0000-0000-0000B2850000}"/>
    <cellStyle name="Note 3 5 23 2 3" xfId="36152" xr:uid="{00000000-0005-0000-0000-0000B3850000}"/>
    <cellStyle name="Note 3 5 23 2 4" xfId="36153" xr:uid="{00000000-0005-0000-0000-0000B4850000}"/>
    <cellStyle name="Note 3 5 23 2 5" xfId="36154" xr:uid="{00000000-0005-0000-0000-0000B5850000}"/>
    <cellStyle name="Note 3 5 23 2 6" xfId="36155" xr:uid="{00000000-0005-0000-0000-0000B6850000}"/>
    <cellStyle name="Note 3 5 23 3" xfId="36156" xr:uid="{00000000-0005-0000-0000-0000B7850000}"/>
    <cellStyle name="Note 3 5 23 4" xfId="36157" xr:uid="{00000000-0005-0000-0000-0000B8850000}"/>
    <cellStyle name="Note 3 5 23 5" xfId="36158" xr:uid="{00000000-0005-0000-0000-0000B9850000}"/>
    <cellStyle name="Note 3 5 23 6" xfId="36159" xr:uid="{00000000-0005-0000-0000-0000BA850000}"/>
    <cellStyle name="Note 3 5 23 7" xfId="36160" xr:uid="{00000000-0005-0000-0000-0000BB850000}"/>
    <cellStyle name="Note 3 5 24" xfId="2499" xr:uid="{00000000-0005-0000-0000-0000BC850000}"/>
    <cellStyle name="Note 3 5 24 2" xfId="11929" xr:uid="{00000000-0005-0000-0000-0000BD850000}"/>
    <cellStyle name="Note 3 5 24 2 2" xfId="36161" xr:uid="{00000000-0005-0000-0000-0000BE850000}"/>
    <cellStyle name="Note 3 5 24 2 3" xfId="36162" xr:uid="{00000000-0005-0000-0000-0000BF850000}"/>
    <cellStyle name="Note 3 5 24 2 4" xfId="36163" xr:uid="{00000000-0005-0000-0000-0000C0850000}"/>
    <cellStyle name="Note 3 5 24 2 5" xfId="36164" xr:uid="{00000000-0005-0000-0000-0000C1850000}"/>
    <cellStyle name="Note 3 5 24 2 6" xfId="36165" xr:uid="{00000000-0005-0000-0000-0000C2850000}"/>
    <cellStyle name="Note 3 5 24 3" xfId="36166" xr:uid="{00000000-0005-0000-0000-0000C3850000}"/>
    <cellStyle name="Note 3 5 24 4" xfId="36167" xr:uid="{00000000-0005-0000-0000-0000C4850000}"/>
    <cellStyle name="Note 3 5 24 5" xfId="36168" xr:uid="{00000000-0005-0000-0000-0000C5850000}"/>
    <cellStyle name="Note 3 5 24 6" xfId="36169" xr:uid="{00000000-0005-0000-0000-0000C6850000}"/>
    <cellStyle name="Note 3 5 24 7" xfId="36170" xr:uid="{00000000-0005-0000-0000-0000C7850000}"/>
    <cellStyle name="Note 3 5 25" xfId="2500" xr:uid="{00000000-0005-0000-0000-0000C8850000}"/>
    <cellStyle name="Note 3 5 25 2" xfId="12012" xr:uid="{00000000-0005-0000-0000-0000C9850000}"/>
    <cellStyle name="Note 3 5 25 2 2" xfId="36171" xr:uid="{00000000-0005-0000-0000-0000CA850000}"/>
    <cellStyle name="Note 3 5 25 2 3" xfId="36172" xr:uid="{00000000-0005-0000-0000-0000CB850000}"/>
    <cellStyle name="Note 3 5 25 2 4" xfId="36173" xr:uid="{00000000-0005-0000-0000-0000CC850000}"/>
    <cellStyle name="Note 3 5 25 2 5" xfId="36174" xr:uid="{00000000-0005-0000-0000-0000CD850000}"/>
    <cellStyle name="Note 3 5 25 2 6" xfId="36175" xr:uid="{00000000-0005-0000-0000-0000CE850000}"/>
    <cellStyle name="Note 3 5 25 3" xfId="36176" xr:uid="{00000000-0005-0000-0000-0000CF850000}"/>
    <cellStyle name="Note 3 5 25 4" xfId="36177" xr:uid="{00000000-0005-0000-0000-0000D0850000}"/>
    <cellStyle name="Note 3 5 25 5" xfId="36178" xr:uid="{00000000-0005-0000-0000-0000D1850000}"/>
    <cellStyle name="Note 3 5 25 6" xfId="36179" xr:uid="{00000000-0005-0000-0000-0000D2850000}"/>
    <cellStyle name="Note 3 5 25 7" xfId="36180" xr:uid="{00000000-0005-0000-0000-0000D3850000}"/>
    <cellStyle name="Note 3 5 26" xfId="2501" xr:uid="{00000000-0005-0000-0000-0000D4850000}"/>
    <cellStyle name="Note 3 5 26 2" xfId="12095" xr:uid="{00000000-0005-0000-0000-0000D5850000}"/>
    <cellStyle name="Note 3 5 26 2 2" xfId="36181" xr:uid="{00000000-0005-0000-0000-0000D6850000}"/>
    <cellStyle name="Note 3 5 26 2 3" xfId="36182" xr:uid="{00000000-0005-0000-0000-0000D7850000}"/>
    <cellStyle name="Note 3 5 26 2 4" xfId="36183" xr:uid="{00000000-0005-0000-0000-0000D8850000}"/>
    <cellStyle name="Note 3 5 26 2 5" xfId="36184" xr:uid="{00000000-0005-0000-0000-0000D9850000}"/>
    <cellStyle name="Note 3 5 26 2 6" xfId="36185" xr:uid="{00000000-0005-0000-0000-0000DA850000}"/>
    <cellStyle name="Note 3 5 26 3" xfId="36186" xr:uid="{00000000-0005-0000-0000-0000DB850000}"/>
    <cellStyle name="Note 3 5 26 4" xfId="36187" xr:uid="{00000000-0005-0000-0000-0000DC850000}"/>
    <cellStyle name="Note 3 5 26 5" xfId="36188" xr:uid="{00000000-0005-0000-0000-0000DD850000}"/>
    <cellStyle name="Note 3 5 26 6" xfId="36189" xr:uid="{00000000-0005-0000-0000-0000DE850000}"/>
    <cellStyle name="Note 3 5 26 7" xfId="36190" xr:uid="{00000000-0005-0000-0000-0000DF850000}"/>
    <cellStyle name="Note 3 5 27" xfId="2502" xr:uid="{00000000-0005-0000-0000-0000E0850000}"/>
    <cellStyle name="Note 3 5 27 2" xfId="12177" xr:uid="{00000000-0005-0000-0000-0000E1850000}"/>
    <cellStyle name="Note 3 5 27 2 2" xfId="36191" xr:uid="{00000000-0005-0000-0000-0000E2850000}"/>
    <cellStyle name="Note 3 5 27 2 3" xfId="36192" xr:uid="{00000000-0005-0000-0000-0000E3850000}"/>
    <cellStyle name="Note 3 5 27 2 4" xfId="36193" xr:uid="{00000000-0005-0000-0000-0000E4850000}"/>
    <cellStyle name="Note 3 5 27 2 5" xfId="36194" xr:uid="{00000000-0005-0000-0000-0000E5850000}"/>
    <cellStyle name="Note 3 5 27 2 6" xfId="36195" xr:uid="{00000000-0005-0000-0000-0000E6850000}"/>
    <cellStyle name="Note 3 5 27 3" xfId="36196" xr:uid="{00000000-0005-0000-0000-0000E7850000}"/>
    <cellStyle name="Note 3 5 27 4" xfId="36197" xr:uid="{00000000-0005-0000-0000-0000E8850000}"/>
    <cellStyle name="Note 3 5 27 5" xfId="36198" xr:uid="{00000000-0005-0000-0000-0000E9850000}"/>
    <cellStyle name="Note 3 5 27 6" xfId="36199" xr:uid="{00000000-0005-0000-0000-0000EA850000}"/>
    <cellStyle name="Note 3 5 27 7" xfId="36200" xr:uid="{00000000-0005-0000-0000-0000EB850000}"/>
    <cellStyle name="Note 3 5 28" xfId="2503" xr:uid="{00000000-0005-0000-0000-0000EC850000}"/>
    <cellStyle name="Note 3 5 28 2" xfId="12257" xr:uid="{00000000-0005-0000-0000-0000ED850000}"/>
    <cellStyle name="Note 3 5 28 2 2" xfId="36201" xr:uid="{00000000-0005-0000-0000-0000EE850000}"/>
    <cellStyle name="Note 3 5 28 2 3" xfId="36202" xr:uid="{00000000-0005-0000-0000-0000EF850000}"/>
    <cellStyle name="Note 3 5 28 2 4" xfId="36203" xr:uid="{00000000-0005-0000-0000-0000F0850000}"/>
    <cellStyle name="Note 3 5 28 2 5" xfId="36204" xr:uid="{00000000-0005-0000-0000-0000F1850000}"/>
    <cellStyle name="Note 3 5 28 2 6" xfId="36205" xr:uid="{00000000-0005-0000-0000-0000F2850000}"/>
    <cellStyle name="Note 3 5 28 3" xfId="36206" xr:uid="{00000000-0005-0000-0000-0000F3850000}"/>
    <cellStyle name="Note 3 5 28 4" xfId="36207" xr:uid="{00000000-0005-0000-0000-0000F4850000}"/>
    <cellStyle name="Note 3 5 28 5" xfId="36208" xr:uid="{00000000-0005-0000-0000-0000F5850000}"/>
    <cellStyle name="Note 3 5 28 6" xfId="36209" xr:uid="{00000000-0005-0000-0000-0000F6850000}"/>
    <cellStyle name="Note 3 5 28 7" xfId="36210" xr:uid="{00000000-0005-0000-0000-0000F7850000}"/>
    <cellStyle name="Note 3 5 29" xfId="2504" xr:uid="{00000000-0005-0000-0000-0000F8850000}"/>
    <cellStyle name="Note 3 5 29 2" xfId="12335" xr:uid="{00000000-0005-0000-0000-0000F9850000}"/>
    <cellStyle name="Note 3 5 29 2 2" xfId="36211" xr:uid="{00000000-0005-0000-0000-0000FA850000}"/>
    <cellStyle name="Note 3 5 29 2 3" xfId="36212" xr:uid="{00000000-0005-0000-0000-0000FB850000}"/>
    <cellStyle name="Note 3 5 29 2 4" xfId="36213" xr:uid="{00000000-0005-0000-0000-0000FC850000}"/>
    <cellStyle name="Note 3 5 29 2 5" xfId="36214" xr:uid="{00000000-0005-0000-0000-0000FD850000}"/>
    <cellStyle name="Note 3 5 29 2 6" xfId="36215" xr:uid="{00000000-0005-0000-0000-0000FE850000}"/>
    <cellStyle name="Note 3 5 29 3" xfId="36216" xr:uid="{00000000-0005-0000-0000-0000FF850000}"/>
    <cellStyle name="Note 3 5 29 4" xfId="36217" xr:uid="{00000000-0005-0000-0000-000000860000}"/>
    <cellStyle name="Note 3 5 29 5" xfId="36218" xr:uid="{00000000-0005-0000-0000-000001860000}"/>
    <cellStyle name="Note 3 5 29 6" xfId="36219" xr:uid="{00000000-0005-0000-0000-000002860000}"/>
    <cellStyle name="Note 3 5 29 7" xfId="36220" xr:uid="{00000000-0005-0000-0000-000003860000}"/>
    <cellStyle name="Note 3 5 3" xfId="2505" xr:uid="{00000000-0005-0000-0000-000004860000}"/>
    <cellStyle name="Note 3 5 3 2" xfId="8887" xr:uid="{00000000-0005-0000-0000-000005860000}"/>
    <cellStyle name="Note 3 5 3 2 2" xfId="36221" xr:uid="{00000000-0005-0000-0000-000006860000}"/>
    <cellStyle name="Note 3 5 3 2 3" xfId="36222" xr:uid="{00000000-0005-0000-0000-000007860000}"/>
    <cellStyle name="Note 3 5 3 2 4" xfId="36223" xr:uid="{00000000-0005-0000-0000-000008860000}"/>
    <cellStyle name="Note 3 5 3 2 5" xfId="36224" xr:uid="{00000000-0005-0000-0000-000009860000}"/>
    <cellStyle name="Note 3 5 3 2 6" xfId="36225" xr:uid="{00000000-0005-0000-0000-00000A860000}"/>
    <cellStyle name="Note 3 5 3 3" xfId="10105" xr:uid="{00000000-0005-0000-0000-00000B860000}"/>
    <cellStyle name="Note 3 5 3 3 2" xfId="36226" xr:uid="{00000000-0005-0000-0000-00000C860000}"/>
    <cellStyle name="Note 3 5 3 3 3" xfId="36227" xr:uid="{00000000-0005-0000-0000-00000D860000}"/>
    <cellStyle name="Note 3 5 3 3 4" xfId="36228" xr:uid="{00000000-0005-0000-0000-00000E860000}"/>
    <cellStyle name="Note 3 5 3 3 5" xfId="36229" xr:uid="{00000000-0005-0000-0000-00000F860000}"/>
    <cellStyle name="Note 3 5 3 3 6" xfId="36230" xr:uid="{00000000-0005-0000-0000-000010860000}"/>
    <cellStyle name="Note 3 5 3 4" xfId="36231" xr:uid="{00000000-0005-0000-0000-000011860000}"/>
    <cellStyle name="Note 3 5 3 5" xfId="36232" xr:uid="{00000000-0005-0000-0000-000012860000}"/>
    <cellStyle name="Note 3 5 3 6" xfId="36233" xr:uid="{00000000-0005-0000-0000-000013860000}"/>
    <cellStyle name="Note 3 5 3 7" xfId="36234" xr:uid="{00000000-0005-0000-0000-000014860000}"/>
    <cellStyle name="Note 3 5 3 8" xfId="36235" xr:uid="{00000000-0005-0000-0000-000015860000}"/>
    <cellStyle name="Note 3 5 30" xfId="2506" xr:uid="{00000000-0005-0000-0000-000016860000}"/>
    <cellStyle name="Note 3 5 30 2" xfId="12414" xr:uid="{00000000-0005-0000-0000-000017860000}"/>
    <cellStyle name="Note 3 5 30 2 2" xfId="36236" xr:uid="{00000000-0005-0000-0000-000018860000}"/>
    <cellStyle name="Note 3 5 30 2 3" xfId="36237" xr:uid="{00000000-0005-0000-0000-000019860000}"/>
    <cellStyle name="Note 3 5 30 2 4" xfId="36238" xr:uid="{00000000-0005-0000-0000-00001A860000}"/>
    <cellStyle name="Note 3 5 30 2 5" xfId="36239" xr:uid="{00000000-0005-0000-0000-00001B860000}"/>
    <cellStyle name="Note 3 5 30 2 6" xfId="36240" xr:uid="{00000000-0005-0000-0000-00001C860000}"/>
    <cellStyle name="Note 3 5 30 3" xfId="36241" xr:uid="{00000000-0005-0000-0000-00001D860000}"/>
    <cellStyle name="Note 3 5 30 4" xfId="36242" xr:uid="{00000000-0005-0000-0000-00001E860000}"/>
    <cellStyle name="Note 3 5 30 5" xfId="36243" xr:uid="{00000000-0005-0000-0000-00001F860000}"/>
    <cellStyle name="Note 3 5 30 6" xfId="36244" xr:uid="{00000000-0005-0000-0000-000020860000}"/>
    <cellStyle name="Note 3 5 30 7" xfId="36245" xr:uid="{00000000-0005-0000-0000-000021860000}"/>
    <cellStyle name="Note 3 5 31" xfId="2507" xr:uid="{00000000-0005-0000-0000-000022860000}"/>
    <cellStyle name="Note 3 5 31 2" xfId="12493" xr:uid="{00000000-0005-0000-0000-000023860000}"/>
    <cellStyle name="Note 3 5 31 2 2" xfId="36246" xr:uid="{00000000-0005-0000-0000-000024860000}"/>
    <cellStyle name="Note 3 5 31 2 3" xfId="36247" xr:uid="{00000000-0005-0000-0000-000025860000}"/>
    <cellStyle name="Note 3 5 31 2 4" xfId="36248" xr:uid="{00000000-0005-0000-0000-000026860000}"/>
    <cellStyle name="Note 3 5 31 2 5" xfId="36249" xr:uid="{00000000-0005-0000-0000-000027860000}"/>
    <cellStyle name="Note 3 5 31 2 6" xfId="36250" xr:uid="{00000000-0005-0000-0000-000028860000}"/>
    <cellStyle name="Note 3 5 31 3" xfId="36251" xr:uid="{00000000-0005-0000-0000-000029860000}"/>
    <cellStyle name="Note 3 5 31 4" xfId="36252" xr:uid="{00000000-0005-0000-0000-00002A860000}"/>
    <cellStyle name="Note 3 5 31 5" xfId="36253" xr:uid="{00000000-0005-0000-0000-00002B860000}"/>
    <cellStyle name="Note 3 5 31 6" xfId="36254" xr:uid="{00000000-0005-0000-0000-00002C860000}"/>
    <cellStyle name="Note 3 5 31 7" xfId="36255" xr:uid="{00000000-0005-0000-0000-00002D860000}"/>
    <cellStyle name="Note 3 5 32" xfId="2508" xr:uid="{00000000-0005-0000-0000-00002E860000}"/>
    <cellStyle name="Note 3 5 32 2" xfId="12572" xr:uid="{00000000-0005-0000-0000-00002F860000}"/>
    <cellStyle name="Note 3 5 32 2 2" xfId="36256" xr:uid="{00000000-0005-0000-0000-000030860000}"/>
    <cellStyle name="Note 3 5 32 2 3" xfId="36257" xr:uid="{00000000-0005-0000-0000-000031860000}"/>
    <cellStyle name="Note 3 5 32 2 4" xfId="36258" xr:uid="{00000000-0005-0000-0000-000032860000}"/>
    <cellStyle name="Note 3 5 32 2 5" xfId="36259" xr:uid="{00000000-0005-0000-0000-000033860000}"/>
    <cellStyle name="Note 3 5 32 2 6" xfId="36260" xr:uid="{00000000-0005-0000-0000-000034860000}"/>
    <cellStyle name="Note 3 5 32 3" xfId="36261" xr:uid="{00000000-0005-0000-0000-000035860000}"/>
    <cellStyle name="Note 3 5 32 4" xfId="36262" xr:uid="{00000000-0005-0000-0000-000036860000}"/>
    <cellStyle name="Note 3 5 32 5" xfId="36263" xr:uid="{00000000-0005-0000-0000-000037860000}"/>
    <cellStyle name="Note 3 5 32 6" xfId="36264" xr:uid="{00000000-0005-0000-0000-000038860000}"/>
    <cellStyle name="Note 3 5 32 7" xfId="36265" xr:uid="{00000000-0005-0000-0000-000039860000}"/>
    <cellStyle name="Note 3 5 33" xfId="2509" xr:uid="{00000000-0005-0000-0000-00003A860000}"/>
    <cellStyle name="Note 3 5 33 2" xfId="12651" xr:uid="{00000000-0005-0000-0000-00003B860000}"/>
    <cellStyle name="Note 3 5 33 2 2" xfId="36266" xr:uid="{00000000-0005-0000-0000-00003C860000}"/>
    <cellStyle name="Note 3 5 33 2 3" xfId="36267" xr:uid="{00000000-0005-0000-0000-00003D860000}"/>
    <cellStyle name="Note 3 5 33 2 4" xfId="36268" xr:uid="{00000000-0005-0000-0000-00003E860000}"/>
    <cellStyle name="Note 3 5 33 2 5" xfId="36269" xr:uid="{00000000-0005-0000-0000-00003F860000}"/>
    <cellStyle name="Note 3 5 33 2 6" xfId="36270" xr:uid="{00000000-0005-0000-0000-000040860000}"/>
    <cellStyle name="Note 3 5 33 3" xfId="36271" xr:uid="{00000000-0005-0000-0000-000041860000}"/>
    <cellStyle name="Note 3 5 33 4" xfId="36272" xr:uid="{00000000-0005-0000-0000-000042860000}"/>
    <cellStyle name="Note 3 5 33 5" xfId="36273" xr:uid="{00000000-0005-0000-0000-000043860000}"/>
    <cellStyle name="Note 3 5 33 6" xfId="36274" xr:uid="{00000000-0005-0000-0000-000044860000}"/>
    <cellStyle name="Note 3 5 33 7" xfId="36275" xr:uid="{00000000-0005-0000-0000-000045860000}"/>
    <cellStyle name="Note 3 5 34" xfId="2510" xr:uid="{00000000-0005-0000-0000-000046860000}"/>
    <cellStyle name="Note 3 5 34 2" xfId="12735" xr:uid="{00000000-0005-0000-0000-000047860000}"/>
    <cellStyle name="Note 3 5 34 2 2" xfId="36276" xr:uid="{00000000-0005-0000-0000-000048860000}"/>
    <cellStyle name="Note 3 5 34 2 3" xfId="36277" xr:uid="{00000000-0005-0000-0000-000049860000}"/>
    <cellStyle name="Note 3 5 34 2 4" xfId="36278" xr:uid="{00000000-0005-0000-0000-00004A860000}"/>
    <cellStyle name="Note 3 5 34 2 5" xfId="36279" xr:uid="{00000000-0005-0000-0000-00004B860000}"/>
    <cellStyle name="Note 3 5 34 2 6" xfId="36280" xr:uid="{00000000-0005-0000-0000-00004C860000}"/>
    <cellStyle name="Note 3 5 34 3" xfId="36281" xr:uid="{00000000-0005-0000-0000-00004D860000}"/>
    <cellStyle name="Note 3 5 34 4" xfId="36282" xr:uid="{00000000-0005-0000-0000-00004E860000}"/>
    <cellStyle name="Note 3 5 34 5" xfId="36283" xr:uid="{00000000-0005-0000-0000-00004F860000}"/>
    <cellStyle name="Note 3 5 34 6" xfId="36284" xr:uid="{00000000-0005-0000-0000-000050860000}"/>
    <cellStyle name="Note 3 5 34 7" xfId="36285" xr:uid="{00000000-0005-0000-0000-000051860000}"/>
    <cellStyle name="Note 3 5 35" xfId="8888" xr:uid="{00000000-0005-0000-0000-000052860000}"/>
    <cellStyle name="Note 3 5 35 2" xfId="36286" xr:uid="{00000000-0005-0000-0000-000053860000}"/>
    <cellStyle name="Note 3 5 36" xfId="9801" xr:uid="{00000000-0005-0000-0000-000054860000}"/>
    <cellStyle name="Note 3 5 36 2" xfId="36287" xr:uid="{00000000-0005-0000-0000-000055860000}"/>
    <cellStyle name="Note 3 5 36 3" xfId="36288" xr:uid="{00000000-0005-0000-0000-000056860000}"/>
    <cellStyle name="Note 3 5 36 4" xfId="36289" xr:uid="{00000000-0005-0000-0000-000057860000}"/>
    <cellStyle name="Note 3 5 36 5" xfId="36290" xr:uid="{00000000-0005-0000-0000-000058860000}"/>
    <cellStyle name="Note 3 5 36 6" xfId="36291" xr:uid="{00000000-0005-0000-0000-000059860000}"/>
    <cellStyle name="Note 3 5 37" xfId="36292" xr:uid="{00000000-0005-0000-0000-00005A860000}"/>
    <cellStyle name="Note 3 5 38" xfId="36293" xr:uid="{00000000-0005-0000-0000-00005B860000}"/>
    <cellStyle name="Note 3 5 39" xfId="36294" xr:uid="{00000000-0005-0000-0000-00005C860000}"/>
    <cellStyle name="Note 3 5 4" xfId="2511" xr:uid="{00000000-0005-0000-0000-00005D860000}"/>
    <cellStyle name="Note 3 5 4 2" xfId="10195" xr:uid="{00000000-0005-0000-0000-00005E860000}"/>
    <cellStyle name="Note 3 5 4 2 2" xfId="36295" xr:uid="{00000000-0005-0000-0000-00005F860000}"/>
    <cellStyle name="Note 3 5 4 2 3" xfId="36296" xr:uid="{00000000-0005-0000-0000-000060860000}"/>
    <cellStyle name="Note 3 5 4 2 4" xfId="36297" xr:uid="{00000000-0005-0000-0000-000061860000}"/>
    <cellStyle name="Note 3 5 4 2 5" xfId="36298" xr:uid="{00000000-0005-0000-0000-000062860000}"/>
    <cellStyle name="Note 3 5 4 2 6" xfId="36299" xr:uid="{00000000-0005-0000-0000-000063860000}"/>
    <cellStyle name="Note 3 5 4 3" xfId="36300" xr:uid="{00000000-0005-0000-0000-000064860000}"/>
    <cellStyle name="Note 3 5 4 4" xfId="36301" xr:uid="{00000000-0005-0000-0000-000065860000}"/>
    <cellStyle name="Note 3 5 4 5" xfId="36302" xr:uid="{00000000-0005-0000-0000-000066860000}"/>
    <cellStyle name="Note 3 5 4 6" xfId="36303" xr:uid="{00000000-0005-0000-0000-000067860000}"/>
    <cellStyle name="Note 3 5 4 7" xfId="36304" xr:uid="{00000000-0005-0000-0000-000068860000}"/>
    <cellStyle name="Note 3 5 40" xfId="36305" xr:uid="{00000000-0005-0000-0000-000069860000}"/>
    <cellStyle name="Note 3 5 41" xfId="36306" xr:uid="{00000000-0005-0000-0000-00006A860000}"/>
    <cellStyle name="Note 3 5 5" xfId="2512" xr:uid="{00000000-0005-0000-0000-00006B860000}"/>
    <cellStyle name="Note 3 5 5 2" xfId="10281" xr:uid="{00000000-0005-0000-0000-00006C860000}"/>
    <cellStyle name="Note 3 5 5 2 2" xfId="36307" xr:uid="{00000000-0005-0000-0000-00006D860000}"/>
    <cellStyle name="Note 3 5 5 2 3" xfId="36308" xr:uid="{00000000-0005-0000-0000-00006E860000}"/>
    <cellStyle name="Note 3 5 5 2 4" xfId="36309" xr:uid="{00000000-0005-0000-0000-00006F860000}"/>
    <cellStyle name="Note 3 5 5 2 5" xfId="36310" xr:uid="{00000000-0005-0000-0000-000070860000}"/>
    <cellStyle name="Note 3 5 5 2 6" xfId="36311" xr:uid="{00000000-0005-0000-0000-000071860000}"/>
    <cellStyle name="Note 3 5 5 3" xfId="36312" xr:uid="{00000000-0005-0000-0000-000072860000}"/>
    <cellStyle name="Note 3 5 5 4" xfId="36313" xr:uid="{00000000-0005-0000-0000-000073860000}"/>
    <cellStyle name="Note 3 5 5 5" xfId="36314" xr:uid="{00000000-0005-0000-0000-000074860000}"/>
    <cellStyle name="Note 3 5 5 6" xfId="36315" xr:uid="{00000000-0005-0000-0000-000075860000}"/>
    <cellStyle name="Note 3 5 5 7" xfId="36316" xr:uid="{00000000-0005-0000-0000-000076860000}"/>
    <cellStyle name="Note 3 5 6" xfId="2513" xr:uid="{00000000-0005-0000-0000-000077860000}"/>
    <cellStyle name="Note 3 5 6 2" xfId="10369" xr:uid="{00000000-0005-0000-0000-000078860000}"/>
    <cellStyle name="Note 3 5 6 2 2" xfId="36317" xr:uid="{00000000-0005-0000-0000-000079860000}"/>
    <cellStyle name="Note 3 5 6 2 3" xfId="36318" xr:uid="{00000000-0005-0000-0000-00007A860000}"/>
    <cellStyle name="Note 3 5 6 2 4" xfId="36319" xr:uid="{00000000-0005-0000-0000-00007B860000}"/>
    <cellStyle name="Note 3 5 6 2 5" xfId="36320" xr:uid="{00000000-0005-0000-0000-00007C860000}"/>
    <cellStyle name="Note 3 5 6 2 6" xfId="36321" xr:uid="{00000000-0005-0000-0000-00007D860000}"/>
    <cellStyle name="Note 3 5 6 3" xfId="36322" xr:uid="{00000000-0005-0000-0000-00007E860000}"/>
    <cellStyle name="Note 3 5 6 4" xfId="36323" xr:uid="{00000000-0005-0000-0000-00007F860000}"/>
    <cellStyle name="Note 3 5 6 5" xfId="36324" xr:uid="{00000000-0005-0000-0000-000080860000}"/>
    <cellStyle name="Note 3 5 6 6" xfId="36325" xr:uid="{00000000-0005-0000-0000-000081860000}"/>
    <cellStyle name="Note 3 5 6 7" xfId="36326" xr:uid="{00000000-0005-0000-0000-000082860000}"/>
    <cellStyle name="Note 3 5 7" xfId="2514" xr:uid="{00000000-0005-0000-0000-000083860000}"/>
    <cellStyle name="Note 3 5 7 2" xfId="10456" xr:uid="{00000000-0005-0000-0000-000084860000}"/>
    <cellStyle name="Note 3 5 7 2 2" xfId="36327" xr:uid="{00000000-0005-0000-0000-000085860000}"/>
    <cellStyle name="Note 3 5 7 2 3" xfId="36328" xr:uid="{00000000-0005-0000-0000-000086860000}"/>
    <cellStyle name="Note 3 5 7 2 4" xfId="36329" xr:uid="{00000000-0005-0000-0000-000087860000}"/>
    <cellStyle name="Note 3 5 7 2 5" xfId="36330" xr:uid="{00000000-0005-0000-0000-000088860000}"/>
    <cellStyle name="Note 3 5 7 2 6" xfId="36331" xr:uid="{00000000-0005-0000-0000-000089860000}"/>
    <cellStyle name="Note 3 5 7 3" xfId="36332" xr:uid="{00000000-0005-0000-0000-00008A860000}"/>
    <cellStyle name="Note 3 5 7 4" xfId="36333" xr:uid="{00000000-0005-0000-0000-00008B860000}"/>
    <cellStyle name="Note 3 5 7 5" xfId="36334" xr:uid="{00000000-0005-0000-0000-00008C860000}"/>
    <cellStyle name="Note 3 5 7 6" xfId="36335" xr:uid="{00000000-0005-0000-0000-00008D860000}"/>
    <cellStyle name="Note 3 5 7 7" xfId="36336" xr:uid="{00000000-0005-0000-0000-00008E860000}"/>
    <cellStyle name="Note 3 5 8" xfId="2515" xr:uid="{00000000-0005-0000-0000-00008F860000}"/>
    <cellStyle name="Note 3 5 8 2" xfId="10544" xr:uid="{00000000-0005-0000-0000-000090860000}"/>
    <cellStyle name="Note 3 5 8 2 2" xfId="36337" xr:uid="{00000000-0005-0000-0000-000091860000}"/>
    <cellStyle name="Note 3 5 8 2 3" xfId="36338" xr:uid="{00000000-0005-0000-0000-000092860000}"/>
    <cellStyle name="Note 3 5 8 2 4" xfId="36339" xr:uid="{00000000-0005-0000-0000-000093860000}"/>
    <cellStyle name="Note 3 5 8 2 5" xfId="36340" xr:uid="{00000000-0005-0000-0000-000094860000}"/>
    <cellStyle name="Note 3 5 8 2 6" xfId="36341" xr:uid="{00000000-0005-0000-0000-000095860000}"/>
    <cellStyle name="Note 3 5 8 3" xfId="36342" xr:uid="{00000000-0005-0000-0000-000096860000}"/>
    <cellStyle name="Note 3 5 8 4" xfId="36343" xr:uid="{00000000-0005-0000-0000-000097860000}"/>
    <cellStyle name="Note 3 5 8 5" xfId="36344" xr:uid="{00000000-0005-0000-0000-000098860000}"/>
    <cellStyle name="Note 3 5 8 6" xfId="36345" xr:uid="{00000000-0005-0000-0000-000099860000}"/>
    <cellStyle name="Note 3 5 8 7" xfId="36346" xr:uid="{00000000-0005-0000-0000-00009A860000}"/>
    <cellStyle name="Note 3 5 9" xfId="2516" xr:uid="{00000000-0005-0000-0000-00009B860000}"/>
    <cellStyle name="Note 3 5 9 2" xfId="10626" xr:uid="{00000000-0005-0000-0000-00009C860000}"/>
    <cellStyle name="Note 3 5 9 2 2" xfId="36347" xr:uid="{00000000-0005-0000-0000-00009D860000}"/>
    <cellStyle name="Note 3 5 9 2 3" xfId="36348" xr:uid="{00000000-0005-0000-0000-00009E860000}"/>
    <cellStyle name="Note 3 5 9 2 4" xfId="36349" xr:uid="{00000000-0005-0000-0000-00009F860000}"/>
    <cellStyle name="Note 3 5 9 2 5" xfId="36350" xr:uid="{00000000-0005-0000-0000-0000A0860000}"/>
    <cellStyle name="Note 3 5 9 2 6" xfId="36351" xr:uid="{00000000-0005-0000-0000-0000A1860000}"/>
    <cellStyle name="Note 3 5 9 3" xfId="36352" xr:uid="{00000000-0005-0000-0000-0000A2860000}"/>
    <cellStyle name="Note 3 5 9 4" xfId="36353" xr:uid="{00000000-0005-0000-0000-0000A3860000}"/>
    <cellStyle name="Note 3 5 9 5" xfId="36354" xr:uid="{00000000-0005-0000-0000-0000A4860000}"/>
    <cellStyle name="Note 3 5 9 6" xfId="36355" xr:uid="{00000000-0005-0000-0000-0000A5860000}"/>
    <cellStyle name="Note 3 5 9 7" xfId="36356" xr:uid="{00000000-0005-0000-0000-0000A6860000}"/>
    <cellStyle name="Note 3 6" xfId="2517" xr:uid="{00000000-0005-0000-0000-0000A7860000}"/>
    <cellStyle name="Note 3 6 2" xfId="8889" xr:uid="{00000000-0005-0000-0000-0000A8860000}"/>
    <cellStyle name="Note 3 6 2 2" xfId="36357" xr:uid="{00000000-0005-0000-0000-0000A9860000}"/>
    <cellStyle name="Note 3 6 3" xfId="9951" xr:uid="{00000000-0005-0000-0000-0000AA860000}"/>
    <cellStyle name="Note 3 6 3 2" xfId="36358" xr:uid="{00000000-0005-0000-0000-0000AB860000}"/>
    <cellStyle name="Note 3 6 3 3" xfId="36359" xr:uid="{00000000-0005-0000-0000-0000AC860000}"/>
    <cellStyle name="Note 3 6 3 4" xfId="36360" xr:uid="{00000000-0005-0000-0000-0000AD860000}"/>
    <cellStyle name="Note 3 6 3 5" xfId="36361" xr:uid="{00000000-0005-0000-0000-0000AE860000}"/>
    <cellStyle name="Note 3 6 3 6" xfId="36362" xr:uid="{00000000-0005-0000-0000-0000AF860000}"/>
    <cellStyle name="Note 3 6 4" xfId="36363" xr:uid="{00000000-0005-0000-0000-0000B0860000}"/>
    <cellStyle name="Note 3 6 5" xfId="36364" xr:uid="{00000000-0005-0000-0000-0000B1860000}"/>
    <cellStyle name="Note 3 6 6" xfId="36365" xr:uid="{00000000-0005-0000-0000-0000B2860000}"/>
    <cellStyle name="Note 3 6 7" xfId="36366" xr:uid="{00000000-0005-0000-0000-0000B3860000}"/>
    <cellStyle name="Note 3 6 8" xfId="36367" xr:uid="{00000000-0005-0000-0000-0000B4860000}"/>
    <cellStyle name="Note 3 7" xfId="2518" xr:uid="{00000000-0005-0000-0000-0000B5860000}"/>
    <cellStyle name="Note 3 7 2" xfId="8890" xr:uid="{00000000-0005-0000-0000-0000B6860000}"/>
    <cellStyle name="Note 3 7 2 2" xfId="36368" xr:uid="{00000000-0005-0000-0000-0000B7860000}"/>
    <cellStyle name="Note 3 7 2 3" xfId="36369" xr:uid="{00000000-0005-0000-0000-0000B8860000}"/>
    <cellStyle name="Note 3 7 2 4" xfId="36370" xr:uid="{00000000-0005-0000-0000-0000B9860000}"/>
    <cellStyle name="Note 3 7 2 5" xfId="36371" xr:uid="{00000000-0005-0000-0000-0000BA860000}"/>
    <cellStyle name="Note 3 7 2 6" xfId="36372" xr:uid="{00000000-0005-0000-0000-0000BB860000}"/>
    <cellStyle name="Note 3 7 3" xfId="9849" xr:uid="{00000000-0005-0000-0000-0000BC860000}"/>
    <cellStyle name="Note 3 7 3 2" xfId="36373" xr:uid="{00000000-0005-0000-0000-0000BD860000}"/>
    <cellStyle name="Note 3 7 3 3" xfId="36374" xr:uid="{00000000-0005-0000-0000-0000BE860000}"/>
    <cellStyle name="Note 3 7 3 4" xfId="36375" xr:uid="{00000000-0005-0000-0000-0000BF860000}"/>
    <cellStyle name="Note 3 7 3 5" xfId="36376" xr:uid="{00000000-0005-0000-0000-0000C0860000}"/>
    <cellStyle name="Note 3 7 3 6" xfId="36377" xr:uid="{00000000-0005-0000-0000-0000C1860000}"/>
    <cellStyle name="Note 3 7 4" xfId="36378" xr:uid="{00000000-0005-0000-0000-0000C2860000}"/>
    <cellStyle name="Note 3 7 5" xfId="36379" xr:uid="{00000000-0005-0000-0000-0000C3860000}"/>
    <cellStyle name="Note 3 7 6" xfId="36380" xr:uid="{00000000-0005-0000-0000-0000C4860000}"/>
    <cellStyle name="Note 3 7 7" xfId="36381" xr:uid="{00000000-0005-0000-0000-0000C5860000}"/>
    <cellStyle name="Note 3 7 8" xfId="36382" xr:uid="{00000000-0005-0000-0000-0000C6860000}"/>
    <cellStyle name="Note 3 8" xfId="2519" xr:uid="{00000000-0005-0000-0000-0000C7860000}"/>
    <cellStyle name="Note 3 8 2" xfId="9926" xr:uid="{00000000-0005-0000-0000-0000C8860000}"/>
    <cellStyle name="Note 3 8 2 2" xfId="36383" xr:uid="{00000000-0005-0000-0000-0000C9860000}"/>
    <cellStyle name="Note 3 8 2 3" xfId="36384" xr:uid="{00000000-0005-0000-0000-0000CA860000}"/>
    <cellStyle name="Note 3 8 2 4" xfId="36385" xr:uid="{00000000-0005-0000-0000-0000CB860000}"/>
    <cellStyle name="Note 3 8 2 5" xfId="36386" xr:uid="{00000000-0005-0000-0000-0000CC860000}"/>
    <cellStyle name="Note 3 8 2 6" xfId="36387" xr:uid="{00000000-0005-0000-0000-0000CD860000}"/>
    <cellStyle name="Note 3 8 3" xfId="36388" xr:uid="{00000000-0005-0000-0000-0000CE860000}"/>
    <cellStyle name="Note 3 8 4" xfId="36389" xr:uid="{00000000-0005-0000-0000-0000CF860000}"/>
    <cellStyle name="Note 3 8 5" xfId="36390" xr:uid="{00000000-0005-0000-0000-0000D0860000}"/>
    <cellStyle name="Note 3 8 6" xfId="36391" xr:uid="{00000000-0005-0000-0000-0000D1860000}"/>
    <cellStyle name="Note 3 8 7" xfId="36392" xr:uid="{00000000-0005-0000-0000-0000D2860000}"/>
    <cellStyle name="Note 3 9" xfId="2520" xr:uid="{00000000-0005-0000-0000-0000D3860000}"/>
    <cellStyle name="Note 3 9 2" xfId="9874" xr:uid="{00000000-0005-0000-0000-0000D4860000}"/>
    <cellStyle name="Note 3 9 2 2" xfId="36393" xr:uid="{00000000-0005-0000-0000-0000D5860000}"/>
    <cellStyle name="Note 3 9 2 3" xfId="36394" xr:uid="{00000000-0005-0000-0000-0000D6860000}"/>
    <cellStyle name="Note 3 9 2 4" xfId="36395" xr:uid="{00000000-0005-0000-0000-0000D7860000}"/>
    <cellStyle name="Note 3 9 2 5" xfId="36396" xr:uid="{00000000-0005-0000-0000-0000D8860000}"/>
    <cellStyle name="Note 3 9 2 6" xfId="36397" xr:uid="{00000000-0005-0000-0000-0000D9860000}"/>
    <cellStyle name="Note 3 9 3" xfId="36398" xr:uid="{00000000-0005-0000-0000-0000DA860000}"/>
    <cellStyle name="Note 3 9 4" xfId="36399" xr:uid="{00000000-0005-0000-0000-0000DB860000}"/>
    <cellStyle name="Note 3 9 5" xfId="36400" xr:uid="{00000000-0005-0000-0000-0000DC860000}"/>
    <cellStyle name="Note 3 9 6" xfId="36401" xr:uid="{00000000-0005-0000-0000-0000DD860000}"/>
    <cellStyle name="Note 3 9 7" xfId="36402" xr:uid="{00000000-0005-0000-0000-0000DE860000}"/>
    <cellStyle name="Note 4" xfId="2521" xr:uid="{00000000-0005-0000-0000-0000DF860000}"/>
    <cellStyle name="Note 4 10" xfId="2522" xr:uid="{00000000-0005-0000-0000-0000E0860000}"/>
    <cellStyle name="Note 4 10 2" xfId="9724" xr:uid="{00000000-0005-0000-0000-0000E1860000}"/>
    <cellStyle name="Note 4 10 2 2" xfId="36403" xr:uid="{00000000-0005-0000-0000-0000E2860000}"/>
    <cellStyle name="Note 4 10 2 3" xfId="36404" xr:uid="{00000000-0005-0000-0000-0000E3860000}"/>
    <cellStyle name="Note 4 10 2 4" xfId="36405" xr:uid="{00000000-0005-0000-0000-0000E4860000}"/>
    <cellStyle name="Note 4 10 2 5" xfId="36406" xr:uid="{00000000-0005-0000-0000-0000E5860000}"/>
    <cellStyle name="Note 4 10 2 6" xfId="36407" xr:uid="{00000000-0005-0000-0000-0000E6860000}"/>
    <cellStyle name="Note 4 10 3" xfId="36408" xr:uid="{00000000-0005-0000-0000-0000E7860000}"/>
    <cellStyle name="Note 4 10 4" xfId="36409" xr:uid="{00000000-0005-0000-0000-0000E8860000}"/>
    <cellStyle name="Note 4 10 5" xfId="36410" xr:uid="{00000000-0005-0000-0000-0000E9860000}"/>
    <cellStyle name="Note 4 10 6" xfId="36411" xr:uid="{00000000-0005-0000-0000-0000EA860000}"/>
    <cellStyle name="Note 4 10 7" xfId="36412" xr:uid="{00000000-0005-0000-0000-0000EB860000}"/>
    <cellStyle name="Note 4 11" xfId="2523" xr:uid="{00000000-0005-0000-0000-0000EC860000}"/>
    <cellStyle name="Note 4 11 2" xfId="9715" xr:uid="{00000000-0005-0000-0000-0000ED860000}"/>
    <cellStyle name="Note 4 11 2 2" xfId="36413" xr:uid="{00000000-0005-0000-0000-0000EE860000}"/>
    <cellStyle name="Note 4 11 2 3" xfId="36414" xr:uid="{00000000-0005-0000-0000-0000EF860000}"/>
    <cellStyle name="Note 4 11 2 4" xfId="36415" xr:uid="{00000000-0005-0000-0000-0000F0860000}"/>
    <cellStyle name="Note 4 11 2 5" xfId="36416" xr:uid="{00000000-0005-0000-0000-0000F1860000}"/>
    <cellStyle name="Note 4 11 2 6" xfId="36417" xr:uid="{00000000-0005-0000-0000-0000F2860000}"/>
    <cellStyle name="Note 4 11 3" xfId="36418" xr:uid="{00000000-0005-0000-0000-0000F3860000}"/>
    <cellStyle name="Note 4 11 4" xfId="36419" xr:uid="{00000000-0005-0000-0000-0000F4860000}"/>
    <cellStyle name="Note 4 11 5" xfId="36420" xr:uid="{00000000-0005-0000-0000-0000F5860000}"/>
    <cellStyle name="Note 4 11 6" xfId="36421" xr:uid="{00000000-0005-0000-0000-0000F6860000}"/>
    <cellStyle name="Note 4 11 7" xfId="36422" xr:uid="{00000000-0005-0000-0000-0000F7860000}"/>
    <cellStyle name="Note 4 12" xfId="2524" xr:uid="{00000000-0005-0000-0000-0000F8860000}"/>
    <cellStyle name="Note 4 12 2" xfId="10166" xr:uid="{00000000-0005-0000-0000-0000F9860000}"/>
    <cellStyle name="Note 4 12 2 2" xfId="36423" xr:uid="{00000000-0005-0000-0000-0000FA860000}"/>
    <cellStyle name="Note 4 12 2 3" xfId="36424" xr:uid="{00000000-0005-0000-0000-0000FB860000}"/>
    <cellStyle name="Note 4 12 2 4" xfId="36425" xr:uid="{00000000-0005-0000-0000-0000FC860000}"/>
    <cellStyle name="Note 4 12 2 5" xfId="36426" xr:uid="{00000000-0005-0000-0000-0000FD860000}"/>
    <cellStyle name="Note 4 12 2 6" xfId="36427" xr:uid="{00000000-0005-0000-0000-0000FE860000}"/>
    <cellStyle name="Note 4 12 3" xfId="36428" xr:uid="{00000000-0005-0000-0000-0000FF860000}"/>
    <cellStyle name="Note 4 12 4" xfId="36429" xr:uid="{00000000-0005-0000-0000-000000870000}"/>
    <cellStyle name="Note 4 12 5" xfId="36430" xr:uid="{00000000-0005-0000-0000-000001870000}"/>
    <cellStyle name="Note 4 12 6" xfId="36431" xr:uid="{00000000-0005-0000-0000-000002870000}"/>
    <cellStyle name="Note 4 12 7" xfId="36432" xr:uid="{00000000-0005-0000-0000-000003870000}"/>
    <cellStyle name="Note 4 13" xfId="2525" xr:uid="{00000000-0005-0000-0000-000004870000}"/>
    <cellStyle name="Note 4 13 2" xfId="9843" xr:uid="{00000000-0005-0000-0000-000005870000}"/>
    <cellStyle name="Note 4 13 2 2" xfId="36433" xr:uid="{00000000-0005-0000-0000-000006870000}"/>
    <cellStyle name="Note 4 13 2 3" xfId="36434" xr:uid="{00000000-0005-0000-0000-000007870000}"/>
    <cellStyle name="Note 4 13 2 4" xfId="36435" xr:uid="{00000000-0005-0000-0000-000008870000}"/>
    <cellStyle name="Note 4 13 2 5" xfId="36436" xr:uid="{00000000-0005-0000-0000-000009870000}"/>
    <cellStyle name="Note 4 13 2 6" xfId="36437" xr:uid="{00000000-0005-0000-0000-00000A870000}"/>
    <cellStyle name="Note 4 13 3" xfId="36438" xr:uid="{00000000-0005-0000-0000-00000B870000}"/>
    <cellStyle name="Note 4 13 4" xfId="36439" xr:uid="{00000000-0005-0000-0000-00000C870000}"/>
    <cellStyle name="Note 4 13 5" xfId="36440" xr:uid="{00000000-0005-0000-0000-00000D870000}"/>
    <cellStyle name="Note 4 13 6" xfId="36441" xr:uid="{00000000-0005-0000-0000-00000E870000}"/>
    <cellStyle name="Note 4 13 7" xfId="36442" xr:uid="{00000000-0005-0000-0000-00000F870000}"/>
    <cellStyle name="Note 4 14" xfId="2526" xr:uid="{00000000-0005-0000-0000-000010870000}"/>
    <cellStyle name="Note 4 14 2" xfId="10339" xr:uid="{00000000-0005-0000-0000-000011870000}"/>
    <cellStyle name="Note 4 14 2 2" xfId="36443" xr:uid="{00000000-0005-0000-0000-000012870000}"/>
    <cellStyle name="Note 4 14 2 3" xfId="36444" xr:uid="{00000000-0005-0000-0000-000013870000}"/>
    <cellStyle name="Note 4 14 2 4" xfId="36445" xr:uid="{00000000-0005-0000-0000-000014870000}"/>
    <cellStyle name="Note 4 14 2 5" xfId="36446" xr:uid="{00000000-0005-0000-0000-000015870000}"/>
    <cellStyle name="Note 4 14 2 6" xfId="36447" xr:uid="{00000000-0005-0000-0000-000016870000}"/>
    <cellStyle name="Note 4 14 3" xfId="36448" xr:uid="{00000000-0005-0000-0000-000017870000}"/>
    <cellStyle name="Note 4 14 4" xfId="36449" xr:uid="{00000000-0005-0000-0000-000018870000}"/>
    <cellStyle name="Note 4 14 5" xfId="36450" xr:uid="{00000000-0005-0000-0000-000019870000}"/>
    <cellStyle name="Note 4 14 6" xfId="36451" xr:uid="{00000000-0005-0000-0000-00001A870000}"/>
    <cellStyle name="Note 4 14 7" xfId="36452" xr:uid="{00000000-0005-0000-0000-00001B870000}"/>
    <cellStyle name="Note 4 15" xfId="2527" xr:uid="{00000000-0005-0000-0000-00001C870000}"/>
    <cellStyle name="Note 4 15 2" xfId="9930" xr:uid="{00000000-0005-0000-0000-00001D870000}"/>
    <cellStyle name="Note 4 15 2 2" xfId="36453" xr:uid="{00000000-0005-0000-0000-00001E870000}"/>
    <cellStyle name="Note 4 15 2 3" xfId="36454" xr:uid="{00000000-0005-0000-0000-00001F870000}"/>
    <cellStyle name="Note 4 15 2 4" xfId="36455" xr:uid="{00000000-0005-0000-0000-000020870000}"/>
    <cellStyle name="Note 4 15 2 5" xfId="36456" xr:uid="{00000000-0005-0000-0000-000021870000}"/>
    <cellStyle name="Note 4 15 2 6" xfId="36457" xr:uid="{00000000-0005-0000-0000-000022870000}"/>
    <cellStyle name="Note 4 15 3" xfId="36458" xr:uid="{00000000-0005-0000-0000-000023870000}"/>
    <cellStyle name="Note 4 15 4" xfId="36459" xr:uid="{00000000-0005-0000-0000-000024870000}"/>
    <cellStyle name="Note 4 15 5" xfId="36460" xr:uid="{00000000-0005-0000-0000-000025870000}"/>
    <cellStyle name="Note 4 15 6" xfId="36461" xr:uid="{00000000-0005-0000-0000-000026870000}"/>
    <cellStyle name="Note 4 15 7" xfId="36462" xr:uid="{00000000-0005-0000-0000-000027870000}"/>
    <cellStyle name="Note 4 16" xfId="2528" xr:uid="{00000000-0005-0000-0000-000028870000}"/>
    <cellStyle name="Note 4 16 2" xfId="9737" xr:uid="{00000000-0005-0000-0000-000029870000}"/>
    <cellStyle name="Note 4 16 2 2" xfId="36463" xr:uid="{00000000-0005-0000-0000-00002A870000}"/>
    <cellStyle name="Note 4 16 2 3" xfId="36464" xr:uid="{00000000-0005-0000-0000-00002B870000}"/>
    <cellStyle name="Note 4 16 2 4" xfId="36465" xr:uid="{00000000-0005-0000-0000-00002C870000}"/>
    <cellStyle name="Note 4 16 2 5" xfId="36466" xr:uid="{00000000-0005-0000-0000-00002D870000}"/>
    <cellStyle name="Note 4 16 2 6" xfId="36467" xr:uid="{00000000-0005-0000-0000-00002E870000}"/>
    <cellStyle name="Note 4 16 3" xfId="36468" xr:uid="{00000000-0005-0000-0000-00002F870000}"/>
    <cellStyle name="Note 4 16 4" xfId="36469" xr:uid="{00000000-0005-0000-0000-000030870000}"/>
    <cellStyle name="Note 4 16 5" xfId="36470" xr:uid="{00000000-0005-0000-0000-000031870000}"/>
    <cellStyle name="Note 4 16 6" xfId="36471" xr:uid="{00000000-0005-0000-0000-000032870000}"/>
    <cellStyle name="Note 4 16 7" xfId="36472" xr:uid="{00000000-0005-0000-0000-000033870000}"/>
    <cellStyle name="Note 4 17" xfId="2529" xr:uid="{00000000-0005-0000-0000-000034870000}"/>
    <cellStyle name="Note 4 17 2" xfId="10046" xr:uid="{00000000-0005-0000-0000-000035870000}"/>
    <cellStyle name="Note 4 17 2 2" xfId="36473" xr:uid="{00000000-0005-0000-0000-000036870000}"/>
    <cellStyle name="Note 4 17 2 3" xfId="36474" xr:uid="{00000000-0005-0000-0000-000037870000}"/>
    <cellStyle name="Note 4 17 2 4" xfId="36475" xr:uid="{00000000-0005-0000-0000-000038870000}"/>
    <cellStyle name="Note 4 17 2 5" xfId="36476" xr:uid="{00000000-0005-0000-0000-000039870000}"/>
    <cellStyle name="Note 4 17 2 6" xfId="36477" xr:uid="{00000000-0005-0000-0000-00003A870000}"/>
    <cellStyle name="Note 4 17 3" xfId="36478" xr:uid="{00000000-0005-0000-0000-00003B870000}"/>
    <cellStyle name="Note 4 17 4" xfId="36479" xr:uid="{00000000-0005-0000-0000-00003C870000}"/>
    <cellStyle name="Note 4 17 5" xfId="36480" xr:uid="{00000000-0005-0000-0000-00003D870000}"/>
    <cellStyle name="Note 4 17 6" xfId="36481" xr:uid="{00000000-0005-0000-0000-00003E870000}"/>
    <cellStyle name="Note 4 17 7" xfId="36482" xr:uid="{00000000-0005-0000-0000-00003F870000}"/>
    <cellStyle name="Note 4 18" xfId="2530" xr:uid="{00000000-0005-0000-0000-000040870000}"/>
    <cellStyle name="Note 4 18 2" xfId="10704" xr:uid="{00000000-0005-0000-0000-000041870000}"/>
    <cellStyle name="Note 4 18 2 2" xfId="36483" xr:uid="{00000000-0005-0000-0000-000042870000}"/>
    <cellStyle name="Note 4 18 2 3" xfId="36484" xr:uid="{00000000-0005-0000-0000-000043870000}"/>
    <cellStyle name="Note 4 18 2 4" xfId="36485" xr:uid="{00000000-0005-0000-0000-000044870000}"/>
    <cellStyle name="Note 4 18 2 5" xfId="36486" xr:uid="{00000000-0005-0000-0000-000045870000}"/>
    <cellStyle name="Note 4 18 2 6" xfId="36487" xr:uid="{00000000-0005-0000-0000-000046870000}"/>
    <cellStyle name="Note 4 18 3" xfId="36488" xr:uid="{00000000-0005-0000-0000-000047870000}"/>
    <cellStyle name="Note 4 18 4" xfId="36489" xr:uid="{00000000-0005-0000-0000-000048870000}"/>
    <cellStyle name="Note 4 18 5" xfId="36490" xr:uid="{00000000-0005-0000-0000-000049870000}"/>
    <cellStyle name="Note 4 18 6" xfId="36491" xr:uid="{00000000-0005-0000-0000-00004A870000}"/>
    <cellStyle name="Note 4 18 7" xfId="36492" xr:uid="{00000000-0005-0000-0000-00004B870000}"/>
    <cellStyle name="Note 4 19" xfId="2531" xr:uid="{00000000-0005-0000-0000-00004C870000}"/>
    <cellStyle name="Note 4 19 2" xfId="10658" xr:uid="{00000000-0005-0000-0000-00004D870000}"/>
    <cellStyle name="Note 4 19 2 2" xfId="36493" xr:uid="{00000000-0005-0000-0000-00004E870000}"/>
    <cellStyle name="Note 4 19 2 3" xfId="36494" xr:uid="{00000000-0005-0000-0000-00004F870000}"/>
    <cellStyle name="Note 4 19 2 4" xfId="36495" xr:uid="{00000000-0005-0000-0000-000050870000}"/>
    <cellStyle name="Note 4 19 2 5" xfId="36496" xr:uid="{00000000-0005-0000-0000-000051870000}"/>
    <cellStyle name="Note 4 19 2 6" xfId="36497" xr:uid="{00000000-0005-0000-0000-000052870000}"/>
    <cellStyle name="Note 4 19 3" xfId="36498" xr:uid="{00000000-0005-0000-0000-000053870000}"/>
    <cellStyle name="Note 4 19 4" xfId="36499" xr:uid="{00000000-0005-0000-0000-000054870000}"/>
    <cellStyle name="Note 4 19 5" xfId="36500" xr:uid="{00000000-0005-0000-0000-000055870000}"/>
    <cellStyle name="Note 4 19 6" xfId="36501" xr:uid="{00000000-0005-0000-0000-000056870000}"/>
    <cellStyle name="Note 4 19 7" xfId="36502" xr:uid="{00000000-0005-0000-0000-000057870000}"/>
    <cellStyle name="Note 4 2" xfId="2532" xr:uid="{00000000-0005-0000-0000-000058870000}"/>
    <cellStyle name="Note 4 2 10" xfId="2533" xr:uid="{00000000-0005-0000-0000-000059870000}"/>
    <cellStyle name="Note 4 2 10 2" xfId="10624" xr:uid="{00000000-0005-0000-0000-00005A870000}"/>
    <cellStyle name="Note 4 2 10 2 2" xfId="36503" xr:uid="{00000000-0005-0000-0000-00005B870000}"/>
    <cellStyle name="Note 4 2 10 2 3" xfId="36504" xr:uid="{00000000-0005-0000-0000-00005C870000}"/>
    <cellStyle name="Note 4 2 10 2 4" xfId="36505" xr:uid="{00000000-0005-0000-0000-00005D870000}"/>
    <cellStyle name="Note 4 2 10 2 5" xfId="36506" xr:uid="{00000000-0005-0000-0000-00005E870000}"/>
    <cellStyle name="Note 4 2 10 2 6" xfId="36507" xr:uid="{00000000-0005-0000-0000-00005F870000}"/>
    <cellStyle name="Note 4 2 10 3" xfId="36508" xr:uid="{00000000-0005-0000-0000-000060870000}"/>
    <cellStyle name="Note 4 2 10 4" xfId="36509" xr:uid="{00000000-0005-0000-0000-000061870000}"/>
    <cellStyle name="Note 4 2 10 5" xfId="36510" xr:uid="{00000000-0005-0000-0000-000062870000}"/>
    <cellStyle name="Note 4 2 10 6" xfId="36511" xr:uid="{00000000-0005-0000-0000-000063870000}"/>
    <cellStyle name="Note 4 2 10 7" xfId="36512" xr:uid="{00000000-0005-0000-0000-000064870000}"/>
    <cellStyle name="Note 4 2 11" xfId="2534" xr:uid="{00000000-0005-0000-0000-000065870000}"/>
    <cellStyle name="Note 4 2 11 2" xfId="10715" xr:uid="{00000000-0005-0000-0000-000066870000}"/>
    <cellStyle name="Note 4 2 11 2 2" xfId="36513" xr:uid="{00000000-0005-0000-0000-000067870000}"/>
    <cellStyle name="Note 4 2 11 2 3" xfId="36514" xr:uid="{00000000-0005-0000-0000-000068870000}"/>
    <cellStyle name="Note 4 2 11 2 4" xfId="36515" xr:uid="{00000000-0005-0000-0000-000069870000}"/>
    <cellStyle name="Note 4 2 11 2 5" xfId="36516" xr:uid="{00000000-0005-0000-0000-00006A870000}"/>
    <cellStyle name="Note 4 2 11 2 6" xfId="36517" xr:uid="{00000000-0005-0000-0000-00006B870000}"/>
    <cellStyle name="Note 4 2 11 3" xfId="36518" xr:uid="{00000000-0005-0000-0000-00006C870000}"/>
    <cellStyle name="Note 4 2 11 4" xfId="36519" xr:uid="{00000000-0005-0000-0000-00006D870000}"/>
    <cellStyle name="Note 4 2 11 5" xfId="36520" xr:uid="{00000000-0005-0000-0000-00006E870000}"/>
    <cellStyle name="Note 4 2 11 6" xfId="36521" xr:uid="{00000000-0005-0000-0000-00006F870000}"/>
    <cellStyle name="Note 4 2 11 7" xfId="36522" xr:uid="{00000000-0005-0000-0000-000070870000}"/>
    <cellStyle name="Note 4 2 12" xfId="2535" xr:uid="{00000000-0005-0000-0000-000071870000}"/>
    <cellStyle name="Note 4 2 12 2" xfId="10803" xr:uid="{00000000-0005-0000-0000-000072870000}"/>
    <cellStyle name="Note 4 2 12 2 2" xfId="36523" xr:uid="{00000000-0005-0000-0000-000073870000}"/>
    <cellStyle name="Note 4 2 12 2 3" xfId="36524" xr:uid="{00000000-0005-0000-0000-000074870000}"/>
    <cellStyle name="Note 4 2 12 2 4" xfId="36525" xr:uid="{00000000-0005-0000-0000-000075870000}"/>
    <cellStyle name="Note 4 2 12 2 5" xfId="36526" xr:uid="{00000000-0005-0000-0000-000076870000}"/>
    <cellStyle name="Note 4 2 12 2 6" xfId="36527" xr:uid="{00000000-0005-0000-0000-000077870000}"/>
    <cellStyle name="Note 4 2 12 3" xfId="36528" xr:uid="{00000000-0005-0000-0000-000078870000}"/>
    <cellStyle name="Note 4 2 12 4" xfId="36529" xr:uid="{00000000-0005-0000-0000-000079870000}"/>
    <cellStyle name="Note 4 2 12 5" xfId="36530" xr:uid="{00000000-0005-0000-0000-00007A870000}"/>
    <cellStyle name="Note 4 2 12 6" xfId="36531" xr:uid="{00000000-0005-0000-0000-00007B870000}"/>
    <cellStyle name="Note 4 2 12 7" xfId="36532" xr:uid="{00000000-0005-0000-0000-00007C870000}"/>
    <cellStyle name="Note 4 2 13" xfId="2536" xr:uid="{00000000-0005-0000-0000-00007D870000}"/>
    <cellStyle name="Note 4 2 13 2" xfId="10892" xr:uid="{00000000-0005-0000-0000-00007E870000}"/>
    <cellStyle name="Note 4 2 13 2 2" xfId="36533" xr:uid="{00000000-0005-0000-0000-00007F870000}"/>
    <cellStyle name="Note 4 2 13 2 3" xfId="36534" xr:uid="{00000000-0005-0000-0000-000080870000}"/>
    <cellStyle name="Note 4 2 13 2 4" xfId="36535" xr:uid="{00000000-0005-0000-0000-000081870000}"/>
    <cellStyle name="Note 4 2 13 2 5" xfId="36536" xr:uid="{00000000-0005-0000-0000-000082870000}"/>
    <cellStyle name="Note 4 2 13 2 6" xfId="36537" xr:uid="{00000000-0005-0000-0000-000083870000}"/>
    <cellStyle name="Note 4 2 13 3" xfId="36538" xr:uid="{00000000-0005-0000-0000-000084870000}"/>
    <cellStyle name="Note 4 2 13 4" xfId="36539" xr:uid="{00000000-0005-0000-0000-000085870000}"/>
    <cellStyle name="Note 4 2 13 5" xfId="36540" xr:uid="{00000000-0005-0000-0000-000086870000}"/>
    <cellStyle name="Note 4 2 13 6" xfId="36541" xr:uid="{00000000-0005-0000-0000-000087870000}"/>
    <cellStyle name="Note 4 2 13 7" xfId="36542" xr:uid="{00000000-0005-0000-0000-000088870000}"/>
    <cellStyle name="Note 4 2 14" xfId="2537" xr:uid="{00000000-0005-0000-0000-000089870000}"/>
    <cellStyle name="Note 4 2 14 2" xfId="10982" xr:uid="{00000000-0005-0000-0000-00008A870000}"/>
    <cellStyle name="Note 4 2 14 2 2" xfId="36543" xr:uid="{00000000-0005-0000-0000-00008B870000}"/>
    <cellStyle name="Note 4 2 14 2 3" xfId="36544" xr:uid="{00000000-0005-0000-0000-00008C870000}"/>
    <cellStyle name="Note 4 2 14 2 4" xfId="36545" xr:uid="{00000000-0005-0000-0000-00008D870000}"/>
    <cellStyle name="Note 4 2 14 2 5" xfId="36546" xr:uid="{00000000-0005-0000-0000-00008E870000}"/>
    <cellStyle name="Note 4 2 14 2 6" xfId="36547" xr:uid="{00000000-0005-0000-0000-00008F870000}"/>
    <cellStyle name="Note 4 2 14 3" xfId="36548" xr:uid="{00000000-0005-0000-0000-000090870000}"/>
    <cellStyle name="Note 4 2 14 4" xfId="36549" xr:uid="{00000000-0005-0000-0000-000091870000}"/>
    <cellStyle name="Note 4 2 14 5" xfId="36550" xr:uid="{00000000-0005-0000-0000-000092870000}"/>
    <cellStyle name="Note 4 2 14 6" xfId="36551" xr:uid="{00000000-0005-0000-0000-000093870000}"/>
    <cellStyle name="Note 4 2 14 7" xfId="36552" xr:uid="{00000000-0005-0000-0000-000094870000}"/>
    <cellStyle name="Note 4 2 15" xfId="2538" xr:uid="{00000000-0005-0000-0000-000095870000}"/>
    <cellStyle name="Note 4 2 15 2" xfId="11072" xr:uid="{00000000-0005-0000-0000-000096870000}"/>
    <cellStyle name="Note 4 2 15 2 2" xfId="36553" xr:uid="{00000000-0005-0000-0000-000097870000}"/>
    <cellStyle name="Note 4 2 15 2 3" xfId="36554" xr:uid="{00000000-0005-0000-0000-000098870000}"/>
    <cellStyle name="Note 4 2 15 2 4" xfId="36555" xr:uid="{00000000-0005-0000-0000-000099870000}"/>
    <cellStyle name="Note 4 2 15 2 5" xfId="36556" xr:uid="{00000000-0005-0000-0000-00009A870000}"/>
    <cellStyle name="Note 4 2 15 2 6" xfId="36557" xr:uid="{00000000-0005-0000-0000-00009B870000}"/>
    <cellStyle name="Note 4 2 15 3" xfId="36558" xr:uid="{00000000-0005-0000-0000-00009C870000}"/>
    <cellStyle name="Note 4 2 15 4" xfId="36559" xr:uid="{00000000-0005-0000-0000-00009D870000}"/>
    <cellStyle name="Note 4 2 15 5" xfId="36560" xr:uid="{00000000-0005-0000-0000-00009E870000}"/>
    <cellStyle name="Note 4 2 15 6" xfId="36561" xr:uid="{00000000-0005-0000-0000-00009F870000}"/>
    <cellStyle name="Note 4 2 15 7" xfId="36562" xr:uid="{00000000-0005-0000-0000-0000A0870000}"/>
    <cellStyle name="Note 4 2 16" xfId="2539" xr:uid="{00000000-0005-0000-0000-0000A1870000}"/>
    <cellStyle name="Note 4 2 16 2" xfId="11155" xr:uid="{00000000-0005-0000-0000-0000A2870000}"/>
    <cellStyle name="Note 4 2 16 2 2" xfId="36563" xr:uid="{00000000-0005-0000-0000-0000A3870000}"/>
    <cellStyle name="Note 4 2 16 2 3" xfId="36564" xr:uid="{00000000-0005-0000-0000-0000A4870000}"/>
    <cellStyle name="Note 4 2 16 2 4" xfId="36565" xr:uid="{00000000-0005-0000-0000-0000A5870000}"/>
    <cellStyle name="Note 4 2 16 2 5" xfId="36566" xr:uid="{00000000-0005-0000-0000-0000A6870000}"/>
    <cellStyle name="Note 4 2 16 2 6" xfId="36567" xr:uid="{00000000-0005-0000-0000-0000A7870000}"/>
    <cellStyle name="Note 4 2 16 3" xfId="36568" xr:uid="{00000000-0005-0000-0000-0000A8870000}"/>
    <cellStyle name="Note 4 2 16 4" xfId="36569" xr:uid="{00000000-0005-0000-0000-0000A9870000}"/>
    <cellStyle name="Note 4 2 16 5" xfId="36570" xr:uid="{00000000-0005-0000-0000-0000AA870000}"/>
    <cellStyle name="Note 4 2 16 6" xfId="36571" xr:uid="{00000000-0005-0000-0000-0000AB870000}"/>
    <cellStyle name="Note 4 2 16 7" xfId="36572" xr:uid="{00000000-0005-0000-0000-0000AC870000}"/>
    <cellStyle name="Note 4 2 17" xfId="2540" xr:uid="{00000000-0005-0000-0000-0000AD870000}"/>
    <cellStyle name="Note 4 2 17 2" xfId="11245" xr:uid="{00000000-0005-0000-0000-0000AE870000}"/>
    <cellStyle name="Note 4 2 17 2 2" xfId="36573" xr:uid="{00000000-0005-0000-0000-0000AF870000}"/>
    <cellStyle name="Note 4 2 17 2 3" xfId="36574" xr:uid="{00000000-0005-0000-0000-0000B0870000}"/>
    <cellStyle name="Note 4 2 17 2 4" xfId="36575" xr:uid="{00000000-0005-0000-0000-0000B1870000}"/>
    <cellStyle name="Note 4 2 17 2 5" xfId="36576" xr:uid="{00000000-0005-0000-0000-0000B2870000}"/>
    <cellStyle name="Note 4 2 17 2 6" xfId="36577" xr:uid="{00000000-0005-0000-0000-0000B3870000}"/>
    <cellStyle name="Note 4 2 17 3" xfId="36578" xr:uid="{00000000-0005-0000-0000-0000B4870000}"/>
    <cellStyle name="Note 4 2 17 4" xfId="36579" xr:uid="{00000000-0005-0000-0000-0000B5870000}"/>
    <cellStyle name="Note 4 2 17 5" xfId="36580" xr:uid="{00000000-0005-0000-0000-0000B6870000}"/>
    <cellStyle name="Note 4 2 17 6" xfId="36581" xr:uid="{00000000-0005-0000-0000-0000B7870000}"/>
    <cellStyle name="Note 4 2 17 7" xfId="36582" xr:uid="{00000000-0005-0000-0000-0000B8870000}"/>
    <cellStyle name="Note 4 2 18" xfId="2541" xr:uid="{00000000-0005-0000-0000-0000B9870000}"/>
    <cellStyle name="Note 4 2 18 2" xfId="11331" xr:uid="{00000000-0005-0000-0000-0000BA870000}"/>
    <cellStyle name="Note 4 2 18 2 2" xfId="36583" xr:uid="{00000000-0005-0000-0000-0000BB870000}"/>
    <cellStyle name="Note 4 2 18 2 3" xfId="36584" xr:uid="{00000000-0005-0000-0000-0000BC870000}"/>
    <cellStyle name="Note 4 2 18 2 4" xfId="36585" xr:uid="{00000000-0005-0000-0000-0000BD870000}"/>
    <cellStyle name="Note 4 2 18 2 5" xfId="36586" xr:uid="{00000000-0005-0000-0000-0000BE870000}"/>
    <cellStyle name="Note 4 2 18 2 6" xfId="36587" xr:uid="{00000000-0005-0000-0000-0000BF870000}"/>
    <cellStyle name="Note 4 2 18 3" xfId="36588" xr:uid="{00000000-0005-0000-0000-0000C0870000}"/>
    <cellStyle name="Note 4 2 18 4" xfId="36589" xr:uid="{00000000-0005-0000-0000-0000C1870000}"/>
    <cellStyle name="Note 4 2 18 5" xfId="36590" xr:uid="{00000000-0005-0000-0000-0000C2870000}"/>
    <cellStyle name="Note 4 2 18 6" xfId="36591" xr:uid="{00000000-0005-0000-0000-0000C3870000}"/>
    <cellStyle name="Note 4 2 18 7" xfId="36592" xr:uid="{00000000-0005-0000-0000-0000C4870000}"/>
    <cellStyle name="Note 4 2 19" xfId="2542" xr:uid="{00000000-0005-0000-0000-0000C5870000}"/>
    <cellStyle name="Note 4 2 19 2" xfId="11418" xr:uid="{00000000-0005-0000-0000-0000C6870000}"/>
    <cellStyle name="Note 4 2 19 2 2" xfId="36593" xr:uid="{00000000-0005-0000-0000-0000C7870000}"/>
    <cellStyle name="Note 4 2 19 2 3" xfId="36594" xr:uid="{00000000-0005-0000-0000-0000C8870000}"/>
    <cellStyle name="Note 4 2 19 2 4" xfId="36595" xr:uid="{00000000-0005-0000-0000-0000C9870000}"/>
    <cellStyle name="Note 4 2 19 2 5" xfId="36596" xr:uid="{00000000-0005-0000-0000-0000CA870000}"/>
    <cellStyle name="Note 4 2 19 2 6" xfId="36597" xr:uid="{00000000-0005-0000-0000-0000CB870000}"/>
    <cellStyle name="Note 4 2 19 3" xfId="36598" xr:uid="{00000000-0005-0000-0000-0000CC870000}"/>
    <cellStyle name="Note 4 2 19 4" xfId="36599" xr:uid="{00000000-0005-0000-0000-0000CD870000}"/>
    <cellStyle name="Note 4 2 19 5" xfId="36600" xr:uid="{00000000-0005-0000-0000-0000CE870000}"/>
    <cellStyle name="Note 4 2 19 6" xfId="36601" xr:uid="{00000000-0005-0000-0000-0000CF870000}"/>
    <cellStyle name="Note 4 2 19 7" xfId="36602" xr:uid="{00000000-0005-0000-0000-0000D0870000}"/>
    <cellStyle name="Note 4 2 2" xfId="2543" xr:uid="{00000000-0005-0000-0000-0000D1870000}"/>
    <cellStyle name="Note 4 2 2 10" xfId="2544" xr:uid="{00000000-0005-0000-0000-0000D2870000}"/>
    <cellStyle name="Note 4 2 2 10 2" xfId="10748" xr:uid="{00000000-0005-0000-0000-0000D3870000}"/>
    <cellStyle name="Note 4 2 2 10 2 2" xfId="36603" xr:uid="{00000000-0005-0000-0000-0000D4870000}"/>
    <cellStyle name="Note 4 2 2 10 2 3" xfId="36604" xr:uid="{00000000-0005-0000-0000-0000D5870000}"/>
    <cellStyle name="Note 4 2 2 10 2 4" xfId="36605" xr:uid="{00000000-0005-0000-0000-0000D6870000}"/>
    <cellStyle name="Note 4 2 2 10 2 5" xfId="36606" xr:uid="{00000000-0005-0000-0000-0000D7870000}"/>
    <cellStyle name="Note 4 2 2 10 2 6" xfId="36607" xr:uid="{00000000-0005-0000-0000-0000D8870000}"/>
    <cellStyle name="Note 4 2 2 10 3" xfId="36608" xr:uid="{00000000-0005-0000-0000-0000D9870000}"/>
    <cellStyle name="Note 4 2 2 10 4" xfId="36609" xr:uid="{00000000-0005-0000-0000-0000DA870000}"/>
    <cellStyle name="Note 4 2 2 10 5" xfId="36610" xr:uid="{00000000-0005-0000-0000-0000DB870000}"/>
    <cellStyle name="Note 4 2 2 10 6" xfId="36611" xr:uid="{00000000-0005-0000-0000-0000DC870000}"/>
    <cellStyle name="Note 4 2 2 10 7" xfId="36612" xr:uid="{00000000-0005-0000-0000-0000DD870000}"/>
    <cellStyle name="Note 4 2 2 11" xfId="2545" xr:uid="{00000000-0005-0000-0000-0000DE870000}"/>
    <cellStyle name="Note 4 2 2 11 2" xfId="10836" xr:uid="{00000000-0005-0000-0000-0000DF870000}"/>
    <cellStyle name="Note 4 2 2 11 2 2" xfId="36613" xr:uid="{00000000-0005-0000-0000-0000E0870000}"/>
    <cellStyle name="Note 4 2 2 11 2 3" xfId="36614" xr:uid="{00000000-0005-0000-0000-0000E1870000}"/>
    <cellStyle name="Note 4 2 2 11 2 4" xfId="36615" xr:uid="{00000000-0005-0000-0000-0000E2870000}"/>
    <cellStyle name="Note 4 2 2 11 2 5" xfId="36616" xr:uid="{00000000-0005-0000-0000-0000E3870000}"/>
    <cellStyle name="Note 4 2 2 11 2 6" xfId="36617" xr:uid="{00000000-0005-0000-0000-0000E4870000}"/>
    <cellStyle name="Note 4 2 2 11 3" xfId="36618" xr:uid="{00000000-0005-0000-0000-0000E5870000}"/>
    <cellStyle name="Note 4 2 2 11 4" xfId="36619" xr:uid="{00000000-0005-0000-0000-0000E6870000}"/>
    <cellStyle name="Note 4 2 2 11 5" xfId="36620" xr:uid="{00000000-0005-0000-0000-0000E7870000}"/>
    <cellStyle name="Note 4 2 2 11 6" xfId="36621" xr:uid="{00000000-0005-0000-0000-0000E8870000}"/>
    <cellStyle name="Note 4 2 2 11 7" xfId="36622" xr:uid="{00000000-0005-0000-0000-0000E9870000}"/>
    <cellStyle name="Note 4 2 2 12" xfId="2546" xr:uid="{00000000-0005-0000-0000-0000EA870000}"/>
    <cellStyle name="Note 4 2 2 12 2" xfId="10925" xr:uid="{00000000-0005-0000-0000-0000EB870000}"/>
    <cellStyle name="Note 4 2 2 12 2 2" xfId="36623" xr:uid="{00000000-0005-0000-0000-0000EC870000}"/>
    <cellStyle name="Note 4 2 2 12 2 3" xfId="36624" xr:uid="{00000000-0005-0000-0000-0000ED870000}"/>
    <cellStyle name="Note 4 2 2 12 2 4" xfId="36625" xr:uid="{00000000-0005-0000-0000-0000EE870000}"/>
    <cellStyle name="Note 4 2 2 12 2 5" xfId="36626" xr:uid="{00000000-0005-0000-0000-0000EF870000}"/>
    <cellStyle name="Note 4 2 2 12 2 6" xfId="36627" xr:uid="{00000000-0005-0000-0000-0000F0870000}"/>
    <cellStyle name="Note 4 2 2 12 3" xfId="36628" xr:uid="{00000000-0005-0000-0000-0000F1870000}"/>
    <cellStyle name="Note 4 2 2 12 4" xfId="36629" xr:uid="{00000000-0005-0000-0000-0000F2870000}"/>
    <cellStyle name="Note 4 2 2 12 5" xfId="36630" xr:uid="{00000000-0005-0000-0000-0000F3870000}"/>
    <cellStyle name="Note 4 2 2 12 6" xfId="36631" xr:uid="{00000000-0005-0000-0000-0000F4870000}"/>
    <cellStyle name="Note 4 2 2 12 7" xfId="36632" xr:uid="{00000000-0005-0000-0000-0000F5870000}"/>
    <cellStyle name="Note 4 2 2 13" xfId="2547" xr:uid="{00000000-0005-0000-0000-0000F6870000}"/>
    <cellStyle name="Note 4 2 2 13 2" xfId="11015" xr:uid="{00000000-0005-0000-0000-0000F7870000}"/>
    <cellStyle name="Note 4 2 2 13 2 2" xfId="36633" xr:uid="{00000000-0005-0000-0000-0000F8870000}"/>
    <cellStyle name="Note 4 2 2 13 2 3" xfId="36634" xr:uid="{00000000-0005-0000-0000-0000F9870000}"/>
    <cellStyle name="Note 4 2 2 13 2 4" xfId="36635" xr:uid="{00000000-0005-0000-0000-0000FA870000}"/>
    <cellStyle name="Note 4 2 2 13 2 5" xfId="36636" xr:uid="{00000000-0005-0000-0000-0000FB870000}"/>
    <cellStyle name="Note 4 2 2 13 2 6" xfId="36637" xr:uid="{00000000-0005-0000-0000-0000FC870000}"/>
    <cellStyle name="Note 4 2 2 13 3" xfId="36638" xr:uid="{00000000-0005-0000-0000-0000FD870000}"/>
    <cellStyle name="Note 4 2 2 13 4" xfId="36639" xr:uid="{00000000-0005-0000-0000-0000FE870000}"/>
    <cellStyle name="Note 4 2 2 13 5" xfId="36640" xr:uid="{00000000-0005-0000-0000-0000FF870000}"/>
    <cellStyle name="Note 4 2 2 13 6" xfId="36641" xr:uid="{00000000-0005-0000-0000-000000880000}"/>
    <cellStyle name="Note 4 2 2 13 7" xfId="36642" xr:uid="{00000000-0005-0000-0000-000001880000}"/>
    <cellStyle name="Note 4 2 2 14" xfId="2548" xr:uid="{00000000-0005-0000-0000-000002880000}"/>
    <cellStyle name="Note 4 2 2 14 2" xfId="11105" xr:uid="{00000000-0005-0000-0000-000003880000}"/>
    <cellStyle name="Note 4 2 2 14 2 2" xfId="36643" xr:uid="{00000000-0005-0000-0000-000004880000}"/>
    <cellStyle name="Note 4 2 2 14 2 3" xfId="36644" xr:uid="{00000000-0005-0000-0000-000005880000}"/>
    <cellStyle name="Note 4 2 2 14 2 4" xfId="36645" xr:uid="{00000000-0005-0000-0000-000006880000}"/>
    <cellStyle name="Note 4 2 2 14 2 5" xfId="36646" xr:uid="{00000000-0005-0000-0000-000007880000}"/>
    <cellStyle name="Note 4 2 2 14 2 6" xfId="36647" xr:uid="{00000000-0005-0000-0000-000008880000}"/>
    <cellStyle name="Note 4 2 2 14 3" xfId="36648" xr:uid="{00000000-0005-0000-0000-000009880000}"/>
    <cellStyle name="Note 4 2 2 14 4" xfId="36649" xr:uid="{00000000-0005-0000-0000-00000A880000}"/>
    <cellStyle name="Note 4 2 2 14 5" xfId="36650" xr:uid="{00000000-0005-0000-0000-00000B880000}"/>
    <cellStyle name="Note 4 2 2 14 6" xfId="36651" xr:uid="{00000000-0005-0000-0000-00000C880000}"/>
    <cellStyle name="Note 4 2 2 14 7" xfId="36652" xr:uid="{00000000-0005-0000-0000-00000D880000}"/>
    <cellStyle name="Note 4 2 2 15" xfId="2549" xr:uid="{00000000-0005-0000-0000-00000E880000}"/>
    <cellStyle name="Note 4 2 2 15 2" xfId="11188" xr:uid="{00000000-0005-0000-0000-00000F880000}"/>
    <cellStyle name="Note 4 2 2 15 2 2" xfId="36653" xr:uid="{00000000-0005-0000-0000-000010880000}"/>
    <cellStyle name="Note 4 2 2 15 2 3" xfId="36654" xr:uid="{00000000-0005-0000-0000-000011880000}"/>
    <cellStyle name="Note 4 2 2 15 2 4" xfId="36655" xr:uid="{00000000-0005-0000-0000-000012880000}"/>
    <cellStyle name="Note 4 2 2 15 2 5" xfId="36656" xr:uid="{00000000-0005-0000-0000-000013880000}"/>
    <cellStyle name="Note 4 2 2 15 2 6" xfId="36657" xr:uid="{00000000-0005-0000-0000-000014880000}"/>
    <cellStyle name="Note 4 2 2 15 3" xfId="36658" xr:uid="{00000000-0005-0000-0000-000015880000}"/>
    <cellStyle name="Note 4 2 2 15 4" xfId="36659" xr:uid="{00000000-0005-0000-0000-000016880000}"/>
    <cellStyle name="Note 4 2 2 15 5" xfId="36660" xr:uid="{00000000-0005-0000-0000-000017880000}"/>
    <cellStyle name="Note 4 2 2 15 6" xfId="36661" xr:uid="{00000000-0005-0000-0000-000018880000}"/>
    <cellStyle name="Note 4 2 2 15 7" xfId="36662" xr:uid="{00000000-0005-0000-0000-000019880000}"/>
    <cellStyle name="Note 4 2 2 16" xfId="2550" xr:uid="{00000000-0005-0000-0000-00001A880000}"/>
    <cellStyle name="Note 4 2 2 16 2" xfId="11278" xr:uid="{00000000-0005-0000-0000-00001B880000}"/>
    <cellStyle name="Note 4 2 2 16 2 2" xfId="36663" xr:uid="{00000000-0005-0000-0000-00001C880000}"/>
    <cellStyle name="Note 4 2 2 16 2 3" xfId="36664" xr:uid="{00000000-0005-0000-0000-00001D880000}"/>
    <cellStyle name="Note 4 2 2 16 2 4" xfId="36665" xr:uid="{00000000-0005-0000-0000-00001E880000}"/>
    <cellStyle name="Note 4 2 2 16 2 5" xfId="36666" xr:uid="{00000000-0005-0000-0000-00001F880000}"/>
    <cellStyle name="Note 4 2 2 16 2 6" xfId="36667" xr:uid="{00000000-0005-0000-0000-000020880000}"/>
    <cellStyle name="Note 4 2 2 16 3" xfId="36668" xr:uid="{00000000-0005-0000-0000-000021880000}"/>
    <cellStyle name="Note 4 2 2 16 4" xfId="36669" xr:uid="{00000000-0005-0000-0000-000022880000}"/>
    <cellStyle name="Note 4 2 2 16 5" xfId="36670" xr:uid="{00000000-0005-0000-0000-000023880000}"/>
    <cellStyle name="Note 4 2 2 16 6" xfId="36671" xr:uid="{00000000-0005-0000-0000-000024880000}"/>
    <cellStyle name="Note 4 2 2 16 7" xfId="36672" xr:uid="{00000000-0005-0000-0000-000025880000}"/>
    <cellStyle name="Note 4 2 2 17" xfId="2551" xr:uid="{00000000-0005-0000-0000-000026880000}"/>
    <cellStyle name="Note 4 2 2 17 2" xfId="11364" xr:uid="{00000000-0005-0000-0000-000027880000}"/>
    <cellStyle name="Note 4 2 2 17 2 2" xfId="36673" xr:uid="{00000000-0005-0000-0000-000028880000}"/>
    <cellStyle name="Note 4 2 2 17 2 3" xfId="36674" xr:uid="{00000000-0005-0000-0000-000029880000}"/>
    <cellStyle name="Note 4 2 2 17 2 4" xfId="36675" xr:uid="{00000000-0005-0000-0000-00002A880000}"/>
    <cellStyle name="Note 4 2 2 17 2 5" xfId="36676" xr:uid="{00000000-0005-0000-0000-00002B880000}"/>
    <cellStyle name="Note 4 2 2 17 2 6" xfId="36677" xr:uid="{00000000-0005-0000-0000-00002C880000}"/>
    <cellStyle name="Note 4 2 2 17 3" xfId="36678" xr:uid="{00000000-0005-0000-0000-00002D880000}"/>
    <cellStyle name="Note 4 2 2 17 4" xfId="36679" xr:uid="{00000000-0005-0000-0000-00002E880000}"/>
    <cellStyle name="Note 4 2 2 17 5" xfId="36680" xr:uid="{00000000-0005-0000-0000-00002F880000}"/>
    <cellStyle name="Note 4 2 2 17 6" xfId="36681" xr:uid="{00000000-0005-0000-0000-000030880000}"/>
    <cellStyle name="Note 4 2 2 17 7" xfId="36682" xr:uid="{00000000-0005-0000-0000-000031880000}"/>
    <cellStyle name="Note 4 2 2 18" xfId="2552" xr:uid="{00000000-0005-0000-0000-000032880000}"/>
    <cellStyle name="Note 4 2 2 18 2" xfId="11451" xr:uid="{00000000-0005-0000-0000-000033880000}"/>
    <cellStyle name="Note 4 2 2 18 2 2" xfId="36683" xr:uid="{00000000-0005-0000-0000-000034880000}"/>
    <cellStyle name="Note 4 2 2 18 2 3" xfId="36684" xr:uid="{00000000-0005-0000-0000-000035880000}"/>
    <cellStyle name="Note 4 2 2 18 2 4" xfId="36685" xr:uid="{00000000-0005-0000-0000-000036880000}"/>
    <cellStyle name="Note 4 2 2 18 2 5" xfId="36686" xr:uid="{00000000-0005-0000-0000-000037880000}"/>
    <cellStyle name="Note 4 2 2 18 2 6" xfId="36687" xr:uid="{00000000-0005-0000-0000-000038880000}"/>
    <cellStyle name="Note 4 2 2 18 3" xfId="36688" xr:uid="{00000000-0005-0000-0000-000039880000}"/>
    <cellStyle name="Note 4 2 2 18 4" xfId="36689" xr:uid="{00000000-0005-0000-0000-00003A880000}"/>
    <cellStyle name="Note 4 2 2 18 5" xfId="36690" xr:uid="{00000000-0005-0000-0000-00003B880000}"/>
    <cellStyle name="Note 4 2 2 18 6" xfId="36691" xr:uid="{00000000-0005-0000-0000-00003C880000}"/>
    <cellStyle name="Note 4 2 2 18 7" xfId="36692" xr:uid="{00000000-0005-0000-0000-00003D880000}"/>
    <cellStyle name="Note 4 2 2 19" xfId="2553" xr:uid="{00000000-0005-0000-0000-00003E880000}"/>
    <cellStyle name="Note 4 2 2 19 2" xfId="11538" xr:uid="{00000000-0005-0000-0000-00003F880000}"/>
    <cellStyle name="Note 4 2 2 19 2 2" xfId="36693" xr:uid="{00000000-0005-0000-0000-000040880000}"/>
    <cellStyle name="Note 4 2 2 19 2 3" xfId="36694" xr:uid="{00000000-0005-0000-0000-000041880000}"/>
    <cellStyle name="Note 4 2 2 19 2 4" xfId="36695" xr:uid="{00000000-0005-0000-0000-000042880000}"/>
    <cellStyle name="Note 4 2 2 19 2 5" xfId="36696" xr:uid="{00000000-0005-0000-0000-000043880000}"/>
    <cellStyle name="Note 4 2 2 19 2 6" xfId="36697" xr:uid="{00000000-0005-0000-0000-000044880000}"/>
    <cellStyle name="Note 4 2 2 19 3" xfId="36698" xr:uid="{00000000-0005-0000-0000-000045880000}"/>
    <cellStyle name="Note 4 2 2 19 4" xfId="36699" xr:uid="{00000000-0005-0000-0000-000046880000}"/>
    <cellStyle name="Note 4 2 2 19 5" xfId="36700" xr:uid="{00000000-0005-0000-0000-000047880000}"/>
    <cellStyle name="Note 4 2 2 19 6" xfId="36701" xr:uid="{00000000-0005-0000-0000-000048880000}"/>
    <cellStyle name="Note 4 2 2 19 7" xfId="36702" xr:uid="{00000000-0005-0000-0000-000049880000}"/>
    <cellStyle name="Note 4 2 2 2" xfId="2554" xr:uid="{00000000-0005-0000-0000-00004A880000}"/>
    <cellStyle name="Note 4 2 2 2 2" xfId="10045" xr:uid="{00000000-0005-0000-0000-00004B880000}"/>
    <cellStyle name="Note 4 2 2 2 2 2" xfId="36703" xr:uid="{00000000-0005-0000-0000-00004C880000}"/>
    <cellStyle name="Note 4 2 2 2 2 3" xfId="36704" xr:uid="{00000000-0005-0000-0000-00004D880000}"/>
    <cellStyle name="Note 4 2 2 2 2 4" xfId="36705" xr:uid="{00000000-0005-0000-0000-00004E880000}"/>
    <cellStyle name="Note 4 2 2 2 2 5" xfId="36706" xr:uid="{00000000-0005-0000-0000-00004F880000}"/>
    <cellStyle name="Note 4 2 2 2 2 6" xfId="36707" xr:uid="{00000000-0005-0000-0000-000050880000}"/>
    <cellStyle name="Note 4 2 2 2 3" xfId="36708" xr:uid="{00000000-0005-0000-0000-000051880000}"/>
    <cellStyle name="Note 4 2 2 2 4" xfId="36709" xr:uid="{00000000-0005-0000-0000-000052880000}"/>
    <cellStyle name="Note 4 2 2 2 5" xfId="36710" xr:uid="{00000000-0005-0000-0000-000053880000}"/>
    <cellStyle name="Note 4 2 2 2 6" xfId="36711" xr:uid="{00000000-0005-0000-0000-000054880000}"/>
    <cellStyle name="Note 4 2 2 2 7" xfId="36712" xr:uid="{00000000-0005-0000-0000-000055880000}"/>
    <cellStyle name="Note 4 2 2 20" xfId="2555" xr:uid="{00000000-0005-0000-0000-000056880000}"/>
    <cellStyle name="Note 4 2 2 20 2" xfId="11626" xr:uid="{00000000-0005-0000-0000-000057880000}"/>
    <cellStyle name="Note 4 2 2 20 2 2" xfId="36713" xr:uid="{00000000-0005-0000-0000-000058880000}"/>
    <cellStyle name="Note 4 2 2 20 2 3" xfId="36714" xr:uid="{00000000-0005-0000-0000-000059880000}"/>
    <cellStyle name="Note 4 2 2 20 2 4" xfId="36715" xr:uid="{00000000-0005-0000-0000-00005A880000}"/>
    <cellStyle name="Note 4 2 2 20 2 5" xfId="36716" xr:uid="{00000000-0005-0000-0000-00005B880000}"/>
    <cellStyle name="Note 4 2 2 20 2 6" xfId="36717" xr:uid="{00000000-0005-0000-0000-00005C880000}"/>
    <cellStyle name="Note 4 2 2 20 3" xfId="36718" xr:uid="{00000000-0005-0000-0000-00005D880000}"/>
    <cellStyle name="Note 4 2 2 20 4" xfId="36719" xr:uid="{00000000-0005-0000-0000-00005E880000}"/>
    <cellStyle name="Note 4 2 2 20 5" xfId="36720" xr:uid="{00000000-0005-0000-0000-00005F880000}"/>
    <cellStyle name="Note 4 2 2 20 6" xfId="36721" xr:uid="{00000000-0005-0000-0000-000060880000}"/>
    <cellStyle name="Note 4 2 2 20 7" xfId="36722" xr:uid="{00000000-0005-0000-0000-000061880000}"/>
    <cellStyle name="Note 4 2 2 21" xfId="2556" xr:uid="{00000000-0005-0000-0000-000062880000}"/>
    <cellStyle name="Note 4 2 2 21 2" xfId="11710" xr:uid="{00000000-0005-0000-0000-000063880000}"/>
    <cellStyle name="Note 4 2 2 21 2 2" xfId="36723" xr:uid="{00000000-0005-0000-0000-000064880000}"/>
    <cellStyle name="Note 4 2 2 21 2 3" xfId="36724" xr:uid="{00000000-0005-0000-0000-000065880000}"/>
    <cellStyle name="Note 4 2 2 21 2 4" xfId="36725" xr:uid="{00000000-0005-0000-0000-000066880000}"/>
    <cellStyle name="Note 4 2 2 21 2 5" xfId="36726" xr:uid="{00000000-0005-0000-0000-000067880000}"/>
    <cellStyle name="Note 4 2 2 21 2 6" xfId="36727" xr:uid="{00000000-0005-0000-0000-000068880000}"/>
    <cellStyle name="Note 4 2 2 21 3" xfId="36728" xr:uid="{00000000-0005-0000-0000-000069880000}"/>
    <cellStyle name="Note 4 2 2 21 4" xfId="36729" xr:uid="{00000000-0005-0000-0000-00006A880000}"/>
    <cellStyle name="Note 4 2 2 21 5" xfId="36730" xr:uid="{00000000-0005-0000-0000-00006B880000}"/>
    <cellStyle name="Note 4 2 2 21 6" xfId="36731" xr:uid="{00000000-0005-0000-0000-00006C880000}"/>
    <cellStyle name="Note 4 2 2 21 7" xfId="36732" xr:uid="{00000000-0005-0000-0000-00006D880000}"/>
    <cellStyle name="Note 4 2 2 22" xfId="2557" xr:uid="{00000000-0005-0000-0000-00006E880000}"/>
    <cellStyle name="Note 4 2 2 22 2" xfId="11793" xr:uid="{00000000-0005-0000-0000-00006F880000}"/>
    <cellStyle name="Note 4 2 2 22 2 2" xfId="36733" xr:uid="{00000000-0005-0000-0000-000070880000}"/>
    <cellStyle name="Note 4 2 2 22 2 3" xfId="36734" xr:uid="{00000000-0005-0000-0000-000071880000}"/>
    <cellStyle name="Note 4 2 2 22 2 4" xfId="36735" xr:uid="{00000000-0005-0000-0000-000072880000}"/>
    <cellStyle name="Note 4 2 2 22 2 5" xfId="36736" xr:uid="{00000000-0005-0000-0000-000073880000}"/>
    <cellStyle name="Note 4 2 2 22 2 6" xfId="36737" xr:uid="{00000000-0005-0000-0000-000074880000}"/>
    <cellStyle name="Note 4 2 2 22 3" xfId="36738" xr:uid="{00000000-0005-0000-0000-000075880000}"/>
    <cellStyle name="Note 4 2 2 22 4" xfId="36739" xr:uid="{00000000-0005-0000-0000-000076880000}"/>
    <cellStyle name="Note 4 2 2 22 5" xfId="36740" xr:uid="{00000000-0005-0000-0000-000077880000}"/>
    <cellStyle name="Note 4 2 2 22 6" xfId="36741" xr:uid="{00000000-0005-0000-0000-000078880000}"/>
    <cellStyle name="Note 4 2 2 22 7" xfId="36742" xr:uid="{00000000-0005-0000-0000-000079880000}"/>
    <cellStyle name="Note 4 2 2 23" xfId="2558" xr:uid="{00000000-0005-0000-0000-00007A880000}"/>
    <cellStyle name="Note 4 2 2 23 2" xfId="11876" xr:uid="{00000000-0005-0000-0000-00007B880000}"/>
    <cellStyle name="Note 4 2 2 23 2 2" xfId="36743" xr:uid="{00000000-0005-0000-0000-00007C880000}"/>
    <cellStyle name="Note 4 2 2 23 2 3" xfId="36744" xr:uid="{00000000-0005-0000-0000-00007D880000}"/>
    <cellStyle name="Note 4 2 2 23 2 4" xfId="36745" xr:uid="{00000000-0005-0000-0000-00007E880000}"/>
    <cellStyle name="Note 4 2 2 23 2 5" xfId="36746" xr:uid="{00000000-0005-0000-0000-00007F880000}"/>
    <cellStyle name="Note 4 2 2 23 2 6" xfId="36747" xr:uid="{00000000-0005-0000-0000-000080880000}"/>
    <cellStyle name="Note 4 2 2 23 3" xfId="36748" xr:uid="{00000000-0005-0000-0000-000081880000}"/>
    <cellStyle name="Note 4 2 2 23 4" xfId="36749" xr:uid="{00000000-0005-0000-0000-000082880000}"/>
    <cellStyle name="Note 4 2 2 23 5" xfId="36750" xr:uid="{00000000-0005-0000-0000-000083880000}"/>
    <cellStyle name="Note 4 2 2 23 6" xfId="36751" xr:uid="{00000000-0005-0000-0000-000084880000}"/>
    <cellStyle name="Note 4 2 2 23 7" xfId="36752" xr:uid="{00000000-0005-0000-0000-000085880000}"/>
    <cellStyle name="Note 4 2 2 24" xfId="2559" xr:uid="{00000000-0005-0000-0000-000086880000}"/>
    <cellStyle name="Note 4 2 2 24 2" xfId="11960" xr:uid="{00000000-0005-0000-0000-000087880000}"/>
    <cellStyle name="Note 4 2 2 24 2 2" xfId="36753" xr:uid="{00000000-0005-0000-0000-000088880000}"/>
    <cellStyle name="Note 4 2 2 24 2 3" xfId="36754" xr:uid="{00000000-0005-0000-0000-000089880000}"/>
    <cellStyle name="Note 4 2 2 24 2 4" xfId="36755" xr:uid="{00000000-0005-0000-0000-00008A880000}"/>
    <cellStyle name="Note 4 2 2 24 2 5" xfId="36756" xr:uid="{00000000-0005-0000-0000-00008B880000}"/>
    <cellStyle name="Note 4 2 2 24 2 6" xfId="36757" xr:uid="{00000000-0005-0000-0000-00008C880000}"/>
    <cellStyle name="Note 4 2 2 24 3" xfId="36758" xr:uid="{00000000-0005-0000-0000-00008D880000}"/>
    <cellStyle name="Note 4 2 2 24 4" xfId="36759" xr:uid="{00000000-0005-0000-0000-00008E880000}"/>
    <cellStyle name="Note 4 2 2 24 5" xfId="36760" xr:uid="{00000000-0005-0000-0000-00008F880000}"/>
    <cellStyle name="Note 4 2 2 24 6" xfId="36761" xr:uid="{00000000-0005-0000-0000-000090880000}"/>
    <cellStyle name="Note 4 2 2 24 7" xfId="36762" xr:uid="{00000000-0005-0000-0000-000091880000}"/>
    <cellStyle name="Note 4 2 2 25" xfId="2560" xr:uid="{00000000-0005-0000-0000-000092880000}"/>
    <cellStyle name="Note 4 2 2 25 2" xfId="12043" xr:uid="{00000000-0005-0000-0000-000093880000}"/>
    <cellStyle name="Note 4 2 2 25 2 2" xfId="36763" xr:uid="{00000000-0005-0000-0000-000094880000}"/>
    <cellStyle name="Note 4 2 2 25 2 3" xfId="36764" xr:uid="{00000000-0005-0000-0000-000095880000}"/>
    <cellStyle name="Note 4 2 2 25 2 4" xfId="36765" xr:uid="{00000000-0005-0000-0000-000096880000}"/>
    <cellStyle name="Note 4 2 2 25 2 5" xfId="36766" xr:uid="{00000000-0005-0000-0000-000097880000}"/>
    <cellStyle name="Note 4 2 2 25 2 6" xfId="36767" xr:uid="{00000000-0005-0000-0000-000098880000}"/>
    <cellStyle name="Note 4 2 2 25 3" xfId="36768" xr:uid="{00000000-0005-0000-0000-000099880000}"/>
    <cellStyle name="Note 4 2 2 25 4" xfId="36769" xr:uid="{00000000-0005-0000-0000-00009A880000}"/>
    <cellStyle name="Note 4 2 2 25 5" xfId="36770" xr:uid="{00000000-0005-0000-0000-00009B880000}"/>
    <cellStyle name="Note 4 2 2 25 6" xfId="36771" xr:uid="{00000000-0005-0000-0000-00009C880000}"/>
    <cellStyle name="Note 4 2 2 25 7" xfId="36772" xr:uid="{00000000-0005-0000-0000-00009D880000}"/>
    <cellStyle name="Note 4 2 2 26" xfId="2561" xr:uid="{00000000-0005-0000-0000-00009E880000}"/>
    <cellStyle name="Note 4 2 2 26 2" xfId="12126" xr:uid="{00000000-0005-0000-0000-00009F880000}"/>
    <cellStyle name="Note 4 2 2 26 2 2" xfId="36773" xr:uid="{00000000-0005-0000-0000-0000A0880000}"/>
    <cellStyle name="Note 4 2 2 26 2 3" xfId="36774" xr:uid="{00000000-0005-0000-0000-0000A1880000}"/>
    <cellStyle name="Note 4 2 2 26 2 4" xfId="36775" xr:uid="{00000000-0005-0000-0000-0000A2880000}"/>
    <cellStyle name="Note 4 2 2 26 2 5" xfId="36776" xr:uid="{00000000-0005-0000-0000-0000A3880000}"/>
    <cellStyle name="Note 4 2 2 26 2 6" xfId="36777" xr:uid="{00000000-0005-0000-0000-0000A4880000}"/>
    <cellStyle name="Note 4 2 2 26 3" xfId="36778" xr:uid="{00000000-0005-0000-0000-0000A5880000}"/>
    <cellStyle name="Note 4 2 2 26 4" xfId="36779" xr:uid="{00000000-0005-0000-0000-0000A6880000}"/>
    <cellStyle name="Note 4 2 2 26 5" xfId="36780" xr:uid="{00000000-0005-0000-0000-0000A7880000}"/>
    <cellStyle name="Note 4 2 2 26 6" xfId="36781" xr:uid="{00000000-0005-0000-0000-0000A8880000}"/>
    <cellStyle name="Note 4 2 2 26 7" xfId="36782" xr:uid="{00000000-0005-0000-0000-0000A9880000}"/>
    <cellStyle name="Note 4 2 2 27" xfId="2562" xr:uid="{00000000-0005-0000-0000-0000AA880000}"/>
    <cellStyle name="Note 4 2 2 27 2" xfId="12208" xr:uid="{00000000-0005-0000-0000-0000AB880000}"/>
    <cellStyle name="Note 4 2 2 27 2 2" xfId="36783" xr:uid="{00000000-0005-0000-0000-0000AC880000}"/>
    <cellStyle name="Note 4 2 2 27 2 3" xfId="36784" xr:uid="{00000000-0005-0000-0000-0000AD880000}"/>
    <cellStyle name="Note 4 2 2 27 2 4" xfId="36785" xr:uid="{00000000-0005-0000-0000-0000AE880000}"/>
    <cellStyle name="Note 4 2 2 27 2 5" xfId="36786" xr:uid="{00000000-0005-0000-0000-0000AF880000}"/>
    <cellStyle name="Note 4 2 2 27 2 6" xfId="36787" xr:uid="{00000000-0005-0000-0000-0000B0880000}"/>
    <cellStyle name="Note 4 2 2 27 3" xfId="36788" xr:uid="{00000000-0005-0000-0000-0000B1880000}"/>
    <cellStyle name="Note 4 2 2 27 4" xfId="36789" xr:uid="{00000000-0005-0000-0000-0000B2880000}"/>
    <cellStyle name="Note 4 2 2 27 5" xfId="36790" xr:uid="{00000000-0005-0000-0000-0000B3880000}"/>
    <cellStyle name="Note 4 2 2 27 6" xfId="36791" xr:uid="{00000000-0005-0000-0000-0000B4880000}"/>
    <cellStyle name="Note 4 2 2 27 7" xfId="36792" xr:uid="{00000000-0005-0000-0000-0000B5880000}"/>
    <cellStyle name="Note 4 2 2 28" xfId="2563" xr:uid="{00000000-0005-0000-0000-0000B6880000}"/>
    <cellStyle name="Note 4 2 2 28 2" xfId="12288" xr:uid="{00000000-0005-0000-0000-0000B7880000}"/>
    <cellStyle name="Note 4 2 2 28 2 2" xfId="36793" xr:uid="{00000000-0005-0000-0000-0000B8880000}"/>
    <cellStyle name="Note 4 2 2 28 2 3" xfId="36794" xr:uid="{00000000-0005-0000-0000-0000B9880000}"/>
    <cellStyle name="Note 4 2 2 28 2 4" xfId="36795" xr:uid="{00000000-0005-0000-0000-0000BA880000}"/>
    <cellStyle name="Note 4 2 2 28 2 5" xfId="36796" xr:uid="{00000000-0005-0000-0000-0000BB880000}"/>
    <cellStyle name="Note 4 2 2 28 2 6" xfId="36797" xr:uid="{00000000-0005-0000-0000-0000BC880000}"/>
    <cellStyle name="Note 4 2 2 28 3" xfId="36798" xr:uid="{00000000-0005-0000-0000-0000BD880000}"/>
    <cellStyle name="Note 4 2 2 28 4" xfId="36799" xr:uid="{00000000-0005-0000-0000-0000BE880000}"/>
    <cellStyle name="Note 4 2 2 28 5" xfId="36800" xr:uid="{00000000-0005-0000-0000-0000BF880000}"/>
    <cellStyle name="Note 4 2 2 28 6" xfId="36801" xr:uid="{00000000-0005-0000-0000-0000C0880000}"/>
    <cellStyle name="Note 4 2 2 28 7" xfId="36802" xr:uid="{00000000-0005-0000-0000-0000C1880000}"/>
    <cellStyle name="Note 4 2 2 29" xfId="2564" xr:uid="{00000000-0005-0000-0000-0000C2880000}"/>
    <cellStyle name="Note 4 2 2 29 2" xfId="12366" xr:uid="{00000000-0005-0000-0000-0000C3880000}"/>
    <cellStyle name="Note 4 2 2 29 2 2" xfId="36803" xr:uid="{00000000-0005-0000-0000-0000C4880000}"/>
    <cellStyle name="Note 4 2 2 29 2 3" xfId="36804" xr:uid="{00000000-0005-0000-0000-0000C5880000}"/>
    <cellStyle name="Note 4 2 2 29 2 4" xfId="36805" xr:uid="{00000000-0005-0000-0000-0000C6880000}"/>
    <cellStyle name="Note 4 2 2 29 2 5" xfId="36806" xr:uid="{00000000-0005-0000-0000-0000C7880000}"/>
    <cellStyle name="Note 4 2 2 29 2 6" xfId="36807" xr:uid="{00000000-0005-0000-0000-0000C8880000}"/>
    <cellStyle name="Note 4 2 2 29 3" xfId="36808" xr:uid="{00000000-0005-0000-0000-0000C9880000}"/>
    <cellStyle name="Note 4 2 2 29 4" xfId="36809" xr:uid="{00000000-0005-0000-0000-0000CA880000}"/>
    <cellStyle name="Note 4 2 2 29 5" xfId="36810" xr:uid="{00000000-0005-0000-0000-0000CB880000}"/>
    <cellStyle name="Note 4 2 2 29 6" xfId="36811" xr:uid="{00000000-0005-0000-0000-0000CC880000}"/>
    <cellStyle name="Note 4 2 2 29 7" xfId="36812" xr:uid="{00000000-0005-0000-0000-0000CD880000}"/>
    <cellStyle name="Note 4 2 2 3" xfId="2565" xr:uid="{00000000-0005-0000-0000-0000CE880000}"/>
    <cellStyle name="Note 4 2 2 3 2" xfId="10136" xr:uid="{00000000-0005-0000-0000-0000CF880000}"/>
    <cellStyle name="Note 4 2 2 3 2 2" xfId="36813" xr:uid="{00000000-0005-0000-0000-0000D0880000}"/>
    <cellStyle name="Note 4 2 2 3 2 3" xfId="36814" xr:uid="{00000000-0005-0000-0000-0000D1880000}"/>
    <cellStyle name="Note 4 2 2 3 2 4" xfId="36815" xr:uid="{00000000-0005-0000-0000-0000D2880000}"/>
    <cellStyle name="Note 4 2 2 3 2 5" xfId="36816" xr:uid="{00000000-0005-0000-0000-0000D3880000}"/>
    <cellStyle name="Note 4 2 2 3 2 6" xfId="36817" xr:uid="{00000000-0005-0000-0000-0000D4880000}"/>
    <cellStyle name="Note 4 2 2 3 3" xfId="36818" xr:uid="{00000000-0005-0000-0000-0000D5880000}"/>
    <cellStyle name="Note 4 2 2 3 4" xfId="36819" xr:uid="{00000000-0005-0000-0000-0000D6880000}"/>
    <cellStyle name="Note 4 2 2 3 5" xfId="36820" xr:uid="{00000000-0005-0000-0000-0000D7880000}"/>
    <cellStyle name="Note 4 2 2 3 6" xfId="36821" xr:uid="{00000000-0005-0000-0000-0000D8880000}"/>
    <cellStyle name="Note 4 2 2 3 7" xfId="36822" xr:uid="{00000000-0005-0000-0000-0000D9880000}"/>
    <cellStyle name="Note 4 2 2 30" xfId="2566" xr:uid="{00000000-0005-0000-0000-0000DA880000}"/>
    <cellStyle name="Note 4 2 2 30 2" xfId="12445" xr:uid="{00000000-0005-0000-0000-0000DB880000}"/>
    <cellStyle name="Note 4 2 2 30 2 2" xfId="36823" xr:uid="{00000000-0005-0000-0000-0000DC880000}"/>
    <cellStyle name="Note 4 2 2 30 2 3" xfId="36824" xr:uid="{00000000-0005-0000-0000-0000DD880000}"/>
    <cellStyle name="Note 4 2 2 30 2 4" xfId="36825" xr:uid="{00000000-0005-0000-0000-0000DE880000}"/>
    <cellStyle name="Note 4 2 2 30 2 5" xfId="36826" xr:uid="{00000000-0005-0000-0000-0000DF880000}"/>
    <cellStyle name="Note 4 2 2 30 2 6" xfId="36827" xr:uid="{00000000-0005-0000-0000-0000E0880000}"/>
    <cellStyle name="Note 4 2 2 30 3" xfId="36828" xr:uid="{00000000-0005-0000-0000-0000E1880000}"/>
    <cellStyle name="Note 4 2 2 30 4" xfId="36829" xr:uid="{00000000-0005-0000-0000-0000E2880000}"/>
    <cellStyle name="Note 4 2 2 30 5" xfId="36830" xr:uid="{00000000-0005-0000-0000-0000E3880000}"/>
    <cellStyle name="Note 4 2 2 30 6" xfId="36831" xr:uid="{00000000-0005-0000-0000-0000E4880000}"/>
    <cellStyle name="Note 4 2 2 30 7" xfId="36832" xr:uid="{00000000-0005-0000-0000-0000E5880000}"/>
    <cellStyle name="Note 4 2 2 31" xfId="2567" xr:uid="{00000000-0005-0000-0000-0000E6880000}"/>
    <cellStyle name="Note 4 2 2 31 2" xfId="12524" xr:uid="{00000000-0005-0000-0000-0000E7880000}"/>
    <cellStyle name="Note 4 2 2 31 2 2" xfId="36833" xr:uid="{00000000-0005-0000-0000-0000E8880000}"/>
    <cellStyle name="Note 4 2 2 31 2 3" xfId="36834" xr:uid="{00000000-0005-0000-0000-0000E9880000}"/>
    <cellStyle name="Note 4 2 2 31 2 4" xfId="36835" xr:uid="{00000000-0005-0000-0000-0000EA880000}"/>
    <cellStyle name="Note 4 2 2 31 2 5" xfId="36836" xr:uid="{00000000-0005-0000-0000-0000EB880000}"/>
    <cellStyle name="Note 4 2 2 31 2 6" xfId="36837" xr:uid="{00000000-0005-0000-0000-0000EC880000}"/>
    <cellStyle name="Note 4 2 2 31 3" xfId="36838" xr:uid="{00000000-0005-0000-0000-0000ED880000}"/>
    <cellStyle name="Note 4 2 2 31 4" xfId="36839" xr:uid="{00000000-0005-0000-0000-0000EE880000}"/>
    <cellStyle name="Note 4 2 2 31 5" xfId="36840" xr:uid="{00000000-0005-0000-0000-0000EF880000}"/>
    <cellStyle name="Note 4 2 2 31 6" xfId="36841" xr:uid="{00000000-0005-0000-0000-0000F0880000}"/>
    <cellStyle name="Note 4 2 2 31 7" xfId="36842" xr:uid="{00000000-0005-0000-0000-0000F1880000}"/>
    <cellStyle name="Note 4 2 2 32" xfId="2568" xr:uid="{00000000-0005-0000-0000-0000F2880000}"/>
    <cellStyle name="Note 4 2 2 32 2" xfId="12603" xr:uid="{00000000-0005-0000-0000-0000F3880000}"/>
    <cellStyle name="Note 4 2 2 32 2 2" xfId="36843" xr:uid="{00000000-0005-0000-0000-0000F4880000}"/>
    <cellStyle name="Note 4 2 2 32 2 3" xfId="36844" xr:uid="{00000000-0005-0000-0000-0000F5880000}"/>
    <cellStyle name="Note 4 2 2 32 2 4" xfId="36845" xr:uid="{00000000-0005-0000-0000-0000F6880000}"/>
    <cellStyle name="Note 4 2 2 32 2 5" xfId="36846" xr:uid="{00000000-0005-0000-0000-0000F7880000}"/>
    <cellStyle name="Note 4 2 2 32 2 6" xfId="36847" xr:uid="{00000000-0005-0000-0000-0000F8880000}"/>
    <cellStyle name="Note 4 2 2 32 3" xfId="36848" xr:uid="{00000000-0005-0000-0000-0000F9880000}"/>
    <cellStyle name="Note 4 2 2 32 4" xfId="36849" xr:uid="{00000000-0005-0000-0000-0000FA880000}"/>
    <cellStyle name="Note 4 2 2 32 5" xfId="36850" xr:uid="{00000000-0005-0000-0000-0000FB880000}"/>
    <cellStyle name="Note 4 2 2 32 6" xfId="36851" xr:uid="{00000000-0005-0000-0000-0000FC880000}"/>
    <cellStyle name="Note 4 2 2 32 7" xfId="36852" xr:uid="{00000000-0005-0000-0000-0000FD880000}"/>
    <cellStyle name="Note 4 2 2 33" xfId="2569" xr:uid="{00000000-0005-0000-0000-0000FE880000}"/>
    <cellStyle name="Note 4 2 2 33 2" xfId="12682" xr:uid="{00000000-0005-0000-0000-0000FF880000}"/>
    <cellStyle name="Note 4 2 2 33 2 2" xfId="36853" xr:uid="{00000000-0005-0000-0000-000000890000}"/>
    <cellStyle name="Note 4 2 2 33 2 3" xfId="36854" xr:uid="{00000000-0005-0000-0000-000001890000}"/>
    <cellStyle name="Note 4 2 2 33 2 4" xfId="36855" xr:uid="{00000000-0005-0000-0000-000002890000}"/>
    <cellStyle name="Note 4 2 2 33 2 5" xfId="36856" xr:uid="{00000000-0005-0000-0000-000003890000}"/>
    <cellStyle name="Note 4 2 2 33 2 6" xfId="36857" xr:uid="{00000000-0005-0000-0000-000004890000}"/>
    <cellStyle name="Note 4 2 2 33 3" xfId="36858" xr:uid="{00000000-0005-0000-0000-000005890000}"/>
    <cellStyle name="Note 4 2 2 33 4" xfId="36859" xr:uid="{00000000-0005-0000-0000-000006890000}"/>
    <cellStyle name="Note 4 2 2 33 5" xfId="36860" xr:uid="{00000000-0005-0000-0000-000007890000}"/>
    <cellStyle name="Note 4 2 2 33 6" xfId="36861" xr:uid="{00000000-0005-0000-0000-000008890000}"/>
    <cellStyle name="Note 4 2 2 33 7" xfId="36862" xr:uid="{00000000-0005-0000-0000-000009890000}"/>
    <cellStyle name="Note 4 2 2 34" xfId="2570" xr:uid="{00000000-0005-0000-0000-00000A890000}"/>
    <cellStyle name="Note 4 2 2 34 2" xfId="12766" xr:uid="{00000000-0005-0000-0000-00000B890000}"/>
    <cellStyle name="Note 4 2 2 34 2 2" xfId="36863" xr:uid="{00000000-0005-0000-0000-00000C890000}"/>
    <cellStyle name="Note 4 2 2 34 2 3" xfId="36864" xr:uid="{00000000-0005-0000-0000-00000D890000}"/>
    <cellStyle name="Note 4 2 2 34 2 4" xfId="36865" xr:uid="{00000000-0005-0000-0000-00000E890000}"/>
    <cellStyle name="Note 4 2 2 34 2 5" xfId="36866" xr:uid="{00000000-0005-0000-0000-00000F890000}"/>
    <cellStyle name="Note 4 2 2 34 2 6" xfId="36867" xr:uid="{00000000-0005-0000-0000-000010890000}"/>
    <cellStyle name="Note 4 2 2 34 3" xfId="36868" xr:uid="{00000000-0005-0000-0000-000011890000}"/>
    <cellStyle name="Note 4 2 2 35" xfId="9832" xr:uid="{00000000-0005-0000-0000-000012890000}"/>
    <cellStyle name="Note 4 2 2 35 2" xfId="36869" xr:uid="{00000000-0005-0000-0000-000013890000}"/>
    <cellStyle name="Note 4 2 2 35 3" xfId="36870" xr:uid="{00000000-0005-0000-0000-000014890000}"/>
    <cellStyle name="Note 4 2 2 35 4" xfId="36871" xr:uid="{00000000-0005-0000-0000-000015890000}"/>
    <cellStyle name="Note 4 2 2 35 5" xfId="36872" xr:uid="{00000000-0005-0000-0000-000016890000}"/>
    <cellStyle name="Note 4 2 2 35 6" xfId="36873" xr:uid="{00000000-0005-0000-0000-000017890000}"/>
    <cellStyle name="Note 4 2 2 36" xfId="36874" xr:uid="{00000000-0005-0000-0000-000018890000}"/>
    <cellStyle name="Note 4 2 2 4" xfId="2571" xr:uid="{00000000-0005-0000-0000-000019890000}"/>
    <cellStyle name="Note 4 2 2 4 2" xfId="10226" xr:uid="{00000000-0005-0000-0000-00001A890000}"/>
    <cellStyle name="Note 4 2 2 4 2 2" xfId="36875" xr:uid="{00000000-0005-0000-0000-00001B890000}"/>
    <cellStyle name="Note 4 2 2 4 2 3" xfId="36876" xr:uid="{00000000-0005-0000-0000-00001C890000}"/>
    <cellStyle name="Note 4 2 2 4 2 4" xfId="36877" xr:uid="{00000000-0005-0000-0000-00001D890000}"/>
    <cellStyle name="Note 4 2 2 4 2 5" xfId="36878" xr:uid="{00000000-0005-0000-0000-00001E890000}"/>
    <cellStyle name="Note 4 2 2 4 2 6" xfId="36879" xr:uid="{00000000-0005-0000-0000-00001F890000}"/>
    <cellStyle name="Note 4 2 2 4 3" xfId="36880" xr:uid="{00000000-0005-0000-0000-000020890000}"/>
    <cellStyle name="Note 4 2 2 4 4" xfId="36881" xr:uid="{00000000-0005-0000-0000-000021890000}"/>
    <cellStyle name="Note 4 2 2 4 5" xfId="36882" xr:uid="{00000000-0005-0000-0000-000022890000}"/>
    <cellStyle name="Note 4 2 2 4 6" xfId="36883" xr:uid="{00000000-0005-0000-0000-000023890000}"/>
    <cellStyle name="Note 4 2 2 4 7" xfId="36884" xr:uid="{00000000-0005-0000-0000-000024890000}"/>
    <cellStyle name="Note 4 2 2 5" xfId="2572" xr:uid="{00000000-0005-0000-0000-000025890000}"/>
    <cellStyle name="Note 4 2 2 5 2" xfId="10312" xr:uid="{00000000-0005-0000-0000-000026890000}"/>
    <cellStyle name="Note 4 2 2 5 2 2" xfId="36885" xr:uid="{00000000-0005-0000-0000-000027890000}"/>
    <cellStyle name="Note 4 2 2 5 2 3" xfId="36886" xr:uid="{00000000-0005-0000-0000-000028890000}"/>
    <cellStyle name="Note 4 2 2 5 2 4" xfId="36887" xr:uid="{00000000-0005-0000-0000-000029890000}"/>
    <cellStyle name="Note 4 2 2 5 2 5" xfId="36888" xr:uid="{00000000-0005-0000-0000-00002A890000}"/>
    <cellStyle name="Note 4 2 2 5 2 6" xfId="36889" xr:uid="{00000000-0005-0000-0000-00002B890000}"/>
    <cellStyle name="Note 4 2 2 5 3" xfId="36890" xr:uid="{00000000-0005-0000-0000-00002C890000}"/>
    <cellStyle name="Note 4 2 2 5 4" xfId="36891" xr:uid="{00000000-0005-0000-0000-00002D890000}"/>
    <cellStyle name="Note 4 2 2 5 5" xfId="36892" xr:uid="{00000000-0005-0000-0000-00002E890000}"/>
    <cellStyle name="Note 4 2 2 5 6" xfId="36893" xr:uid="{00000000-0005-0000-0000-00002F890000}"/>
    <cellStyle name="Note 4 2 2 5 7" xfId="36894" xr:uid="{00000000-0005-0000-0000-000030890000}"/>
    <cellStyle name="Note 4 2 2 6" xfId="2573" xr:uid="{00000000-0005-0000-0000-000031890000}"/>
    <cellStyle name="Note 4 2 2 6 2" xfId="10400" xr:uid="{00000000-0005-0000-0000-000032890000}"/>
    <cellStyle name="Note 4 2 2 6 2 2" xfId="36895" xr:uid="{00000000-0005-0000-0000-000033890000}"/>
    <cellStyle name="Note 4 2 2 6 2 3" xfId="36896" xr:uid="{00000000-0005-0000-0000-000034890000}"/>
    <cellStyle name="Note 4 2 2 6 2 4" xfId="36897" xr:uid="{00000000-0005-0000-0000-000035890000}"/>
    <cellStyle name="Note 4 2 2 6 2 5" xfId="36898" xr:uid="{00000000-0005-0000-0000-000036890000}"/>
    <cellStyle name="Note 4 2 2 6 2 6" xfId="36899" xr:uid="{00000000-0005-0000-0000-000037890000}"/>
    <cellStyle name="Note 4 2 2 6 3" xfId="36900" xr:uid="{00000000-0005-0000-0000-000038890000}"/>
    <cellStyle name="Note 4 2 2 6 4" xfId="36901" xr:uid="{00000000-0005-0000-0000-000039890000}"/>
    <cellStyle name="Note 4 2 2 6 5" xfId="36902" xr:uid="{00000000-0005-0000-0000-00003A890000}"/>
    <cellStyle name="Note 4 2 2 6 6" xfId="36903" xr:uid="{00000000-0005-0000-0000-00003B890000}"/>
    <cellStyle name="Note 4 2 2 6 7" xfId="36904" xr:uid="{00000000-0005-0000-0000-00003C890000}"/>
    <cellStyle name="Note 4 2 2 7" xfId="2574" xr:uid="{00000000-0005-0000-0000-00003D890000}"/>
    <cellStyle name="Note 4 2 2 7 2" xfId="10487" xr:uid="{00000000-0005-0000-0000-00003E890000}"/>
    <cellStyle name="Note 4 2 2 7 2 2" xfId="36905" xr:uid="{00000000-0005-0000-0000-00003F890000}"/>
    <cellStyle name="Note 4 2 2 7 2 3" xfId="36906" xr:uid="{00000000-0005-0000-0000-000040890000}"/>
    <cellStyle name="Note 4 2 2 7 2 4" xfId="36907" xr:uid="{00000000-0005-0000-0000-000041890000}"/>
    <cellStyle name="Note 4 2 2 7 2 5" xfId="36908" xr:uid="{00000000-0005-0000-0000-000042890000}"/>
    <cellStyle name="Note 4 2 2 7 2 6" xfId="36909" xr:uid="{00000000-0005-0000-0000-000043890000}"/>
    <cellStyle name="Note 4 2 2 7 3" xfId="36910" xr:uid="{00000000-0005-0000-0000-000044890000}"/>
    <cellStyle name="Note 4 2 2 7 4" xfId="36911" xr:uid="{00000000-0005-0000-0000-000045890000}"/>
    <cellStyle name="Note 4 2 2 7 5" xfId="36912" xr:uid="{00000000-0005-0000-0000-000046890000}"/>
    <cellStyle name="Note 4 2 2 7 6" xfId="36913" xr:uid="{00000000-0005-0000-0000-000047890000}"/>
    <cellStyle name="Note 4 2 2 7 7" xfId="36914" xr:uid="{00000000-0005-0000-0000-000048890000}"/>
    <cellStyle name="Note 4 2 2 8" xfId="2575" xr:uid="{00000000-0005-0000-0000-000049890000}"/>
    <cellStyle name="Note 4 2 2 8 2" xfId="10575" xr:uid="{00000000-0005-0000-0000-00004A890000}"/>
    <cellStyle name="Note 4 2 2 8 2 2" xfId="36915" xr:uid="{00000000-0005-0000-0000-00004B890000}"/>
    <cellStyle name="Note 4 2 2 8 2 3" xfId="36916" xr:uid="{00000000-0005-0000-0000-00004C890000}"/>
    <cellStyle name="Note 4 2 2 8 2 4" xfId="36917" xr:uid="{00000000-0005-0000-0000-00004D890000}"/>
    <cellStyle name="Note 4 2 2 8 2 5" xfId="36918" xr:uid="{00000000-0005-0000-0000-00004E890000}"/>
    <cellStyle name="Note 4 2 2 8 2 6" xfId="36919" xr:uid="{00000000-0005-0000-0000-00004F890000}"/>
    <cellStyle name="Note 4 2 2 8 3" xfId="36920" xr:uid="{00000000-0005-0000-0000-000050890000}"/>
    <cellStyle name="Note 4 2 2 8 4" xfId="36921" xr:uid="{00000000-0005-0000-0000-000051890000}"/>
    <cellStyle name="Note 4 2 2 8 5" xfId="36922" xr:uid="{00000000-0005-0000-0000-000052890000}"/>
    <cellStyle name="Note 4 2 2 8 6" xfId="36923" xr:uid="{00000000-0005-0000-0000-000053890000}"/>
    <cellStyle name="Note 4 2 2 8 7" xfId="36924" xr:uid="{00000000-0005-0000-0000-000054890000}"/>
    <cellStyle name="Note 4 2 2 9" xfId="2576" xr:uid="{00000000-0005-0000-0000-000055890000}"/>
    <cellStyle name="Note 4 2 2 9 2" xfId="10657" xr:uid="{00000000-0005-0000-0000-000056890000}"/>
    <cellStyle name="Note 4 2 2 9 2 2" xfId="36925" xr:uid="{00000000-0005-0000-0000-000057890000}"/>
    <cellStyle name="Note 4 2 2 9 2 3" xfId="36926" xr:uid="{00000000-0005-0000-0000-000058890000}"/>
    <cellStyle name="Note 4 2 2 9 2 4" xfId="36927" xr:uid="{00000000-0005-0000-0000-000059890000}"/>
    <cellStyle name="Note 4 2 2 9 2 5" xfId="36928" xr:uid="{00000000-0005-0000-0000-00005A890000}"/>
    <cellStyle name="Note 4 2 2 9 2 6" xfId="36929" xr:uid="{00000000-0005-0000-0000-00005B890000}"/>
    <cellStyle name="Note 4 2 2 9 3" xfId="36930" xr:uid="{00000000-0005-0000-0000-00005C890000}"/>
    <cellStyle name="Note 4 2 2 9 4" xfId="36931" xr:uid="{00000000-0005-0000-0000-00005D890000}"/>
    <cellStyle name="Note 4 2 2 9 5" xfId="36932" xr:uid="{00000000-0005-0000-0000-00005E890000}"/>
    <cellStyle name="Note 4 2 2 9 6" xfId="36933" xr:uid="{00000000-0005-0000-0000-00005F890000}"/>
    <cellStyle name="Note 4 2 2 9 7" xfId="36934" xr:uid="{00000000-0005-0000-0000-000060890000}"/>
    <cellStyle name="Note 4 2 20" xfId="2577" xr:uid="{00000000-0005-0000-0000-000061890000}"/>
    <cellStyle name="Note 4 2 20 2" xfId="11505" xr:uid="{00000000-0005-0000-0000-000062890000}"/>
    <cellStyle name="Note 4 2 20 2 2" xfId="36935" xr:uid="{00000000-0005-0000-0000-000063890000}"/>
    <cellStyle name="Note 4 2 20 2 3" xfId="36936" xr:uid="{00000000-0005-0000-0000-000064890000}"/>
    <cellStyle name="Note 4 2 20 2 4" xfId="36937" xr:uid="{00000000-0005-0000-0000-000065890000}"/>
    <cellStyle name="Note 4 2 20 2 5" xfId="36938" xr:uid="{00000000-0005-0000-0000-000066890000}"/>
    <cellStyle name="Note 4 2 20 2 6" xfId="36939" xr:uid="{00000000-0005-0000-0000-000067890000}"/>
    <cellStyle name="Note 4 2 20 3" xfId="36940" xr:uid="{00000000-0005-0000-0000-000068890000}"/>
    <cellStyle name="Note 4 2 20 4" xfId="36941" xr:uid="{00000000-0005-0000-0000-000069890000}"/>
    <cellStyle name="Note 4 2 20 5" xfId="36942" xr:uid="{00000000-0005-0000-0000-00006A890000}"/>
    <cellStyle name="Note 4 2 20 6" xfId="36943" xr:uid="{00000000-0005-0000-0000-00006B890000}"/>
    <cellStyle name="Note 4 2 20 7" xfId="36944" xr:uid="{00000000-0005-0000-0000-00006C890000}"/>
    <cellStyle name="Note 4 2 21" xfId="2578" xr:uid="{00000000-0005-0000-0000-00006D890000}"/>
    <cellStyle name="Note 4 2 21 2" xfId="11593" xr:uid="{00000000-0005-0000-0000-00006E890000}"/>
    <cellStyle name="Note 4 2 21 2 2" xfId="36945" xr:uid="{00000000-0005-0000-0000-00006F890000}"/>
    <cellStyle name="Note 4 2 21 2 3" xfId="36946" xr:uid="{00000000-0005-0000-0000-000070890000}"/>
    <cellStyle name="Note 4 2 21 2 4" xfId="36947" xr:uid="{00000000-0005-0000-0000-000071890000}"/>
    <cellStyle name="Note 4 2 21 2 5" xfId="36948" xr:uid="{00000000-0005-0000-0000-000072890000}"/>
    <cellStyle name="Note 4 2 21 2 6" xfId="36949" xr:uid="{00000000-0005-0000-0000-000073890000}"/>
    <cellStyle name="Note 4 2 21 3" xfId="36950" xr:uid="{00000000-0005-0000-0000-000074890000}"/>
    <cellStyle name="Note 4 2 21 4" xfId="36951" xr:uid="{00000000-0005-0000-0000-000075890000}"/>
    <cellStyle name="Note 4 2 21 5" xfId="36952" xr:uid="{00000000-0005-0000-0000-000076890000}"/>
    <cellStyle name="Note 4 2 21 6" xfId="36953" xr:uid="{00000000-0005-0000-0000-000077890000}"/>
    <cellStyle name="Note 4 2 21 7" xfId="36954" xr:uid="{00000000-0005-0000-0000-000078890000}"/>
    <cellStyle name="Note 4 2 22" xfId="2579" xr:uid="{00000000-0005-0000-0000-000079890000}"/>
    <cellStyle name="Note 4 2 22 2" xfId="11677" xr:uid="{00000000-0005-0000-0000-00007A890000}"/>
    <cellStyle name="Note 4 2 22 2 2" xfId="36955" xr:uid="{00000000-0005-0000-0000-00007B890000}"/>
    <cellStyle name="Note 4 2 22 2 3" xfId="36956" xr:uid="{00000000-0005-0000-0000-00007C890000}"/>
    <cellStyle name="Note 4 2 22 2 4" xfId="36957" xr:uid="{00000000-0005-0000-0000-00007D890000}"/>
    <cellStyle name="Note 4 2 22 2 5" xfId="36958" xr:uid="{00000000-0005-0000-0000-00007E890000}"/>
    <cellStyle name="Note 4 2 22 2 6" xfId="36959" xr:uid="{00000000-0005-0000-0000-00007F890000}"/>
    <cellStyle name="Note 4 2 22 3" xfId="36960" xr:uid="{00000000-0005-0000-0000-000080890000}"/>
    <cellStyle name="Note 4 2 22 4" xfId="36961" xr:uid="{00000000-0005-0000-0000-000081890000}"/>
    <cellStyle name="Note 4 2 22 5" xfId="36962" xr:uid="{00000000-0005-0000-0000-000082890000}"/>
    <cellStyle name="Note 4 2 22 6" xfId="36963" xr:uid="{00000000-0005-0000-0000-000083890000}"/>
    <cellStyle name="Note 4 2 22 7" xfId="36964" xr:uid="{00000000-0005-0000-0000-000084890000}"/>
    <cellStyle name="Note 4 2 23" xfId="2580" xr:uid="{00000000-0005-0000-0000-000085890000}"/>
    <cellStyle name="Note 4 2 23 2" xfId="11760" xr:uid="{00000000-0005-0000-0000-000086890000}"/>
    <cellStyle name="Note 4 2 23 2 2" xfId="36965" xr:uid="{00000000-0005-0000-0000-000087890000}"/>
    <cellStyle name="Note 4 2 23 2 3" xfId="36966" xr:uid="{00000000-0005-0000-0000-000088890000}"/>
    <cellStyle name="Note 4 2 23 2 4" xfId="36967" xr:uid="{00000000-0005-0000-0000-000089890000}"/>
    <cellStyle name="Note 4 2 23 2 5" xfId="36968" xr:uid="{00000000-0005-0000-0000-00008A890000}"/>
    <cellStyle name="Note 4 2 23 2 6" xfId="36969" xr:uid="{00000000-0005-0000-0000-00008B890000}"/>
    <cellStyle name="Note 4 2 23 3" xfId="36970" xr:uid="{00000000-0005-0000-0000-00008C890000}"/>
    <cellStyle name="Note 4 2 23 4" xfId="36971" xr:uid="{00000000-0005-0000-0000-00008D890000}"/>
    <cellStyle name="Note 4 2 23 5" xfId="36972" xr:uid="{00000000-0005-0000-0000-00008E890000}"/>
    <cellStyle name="Note 4 2 23 6" xfId="36973" xr:uid="{00000000-0005-0000-0000-00008F890000}"/>
    <cellStyle name="Note 4 2 23 7" xfId="36974" xr:uid="{00000000-0005-0000-0000-000090890000}"/>
    <cellStyle name="Note 4 2 24" xfId="2581" xr:uid="{00000000-0005-0000-0000-000091890000}"/>
    <cellStyle name="Note 4 2 24 2" xfId="11843" xr:uid="{00000000-0005-0000-0000-000092890000}"/>
    <cellStyle name="Note 4 2 24 2 2" xfId="36975" xr:uid="{00000000-0005-0000-0000-000093890000}"/>
    <cellStyle name="Note 4 2 24 2 3" xfId="36976" xr:uid="{00000000-0005-0000-0000-000094890000}"/>
    <cellStyle name="Note 4 2 24 2 4" xfId="36977" xr:uid="{00000000-0005-0000-0000-000095890000}"/>
    <cellStyle name="Note 4 2 24 2 5" xfId="36978" xr:uid="{00000000-0005-0000-0000-000096890000}"/>
    <cellStyle name="Note 4 2 24 2 6" xfId="36979" xr:uid="{00000000-0005-0000-0000-000097890000}"/>
    <cellStyle name="Note 4 2 24 3" xfId="36980" xr:uid="{00000000-0005-0000-0000-000098890000}"/>
    <cellStyle name="Note 4 2 24 4" xfId="36981" xr:uid="{00000000-0005-0000-0000-000099890000}"/>
    <cellStyle name="Note 4 2 24 5" xfId="36982" xr:uid="{00000000-0005-0000-0000-00009A890000}"/>
    <cellStyle name="Note 4 2 24 6" xfId="36983" xr:uid="{00000000-0005-0000-0000-00009B890000}"/>
    <cellStyle name="Note 4 2 24 7" xfId="36984" xr:uid="{00000000-0005-0000-0000-00009C890000}"/>
    <cellStyle name="Note 4 2 25" xfId="2582" xr:uid="{00000000-0005-0000-0000-00009D890000}"/>
    <cellStyle name="Note 4 2 25 2" xfId="11927" xr:uid="{00000000-0005-0000-0000-00009E890000}"/>
    <cellStyle name="Note 4 2 25 2 2" xfId="36985" xr:uid="{00000000-0005-0000-0000-00009F890000}"/>
    <cellStyle name="Note 4 2 25 2 3" xfId="36986" xr:uid="{00000000-0005-0000-0000-0000A0890000}"/>
    <cellStyle name="Note 4 2 25 2 4" xfId="36987" xr:uid="{00000000-0005-0000-0000-0000A1890000}"/>
    <cellStyle name="Note 4 2 25 2 5" xfId="36988" xr:uid="{00000000-0005-0000-0000-0000A2890000}"/>
    <cellStyle name="Note 4 2 25 2 6" xfId="36989" xr:uid="{00000000-0005-0000-0000-0000A3890000}"/>
    <cellStyle name="Note 4 2 25 3" xfId="36990" xr:uid="{00000000-0005-0000-0000-0000A4890000}"/>
    <cellStyle name="Note 4 2 25 4" xfId="36991" xr:uid="{00000000-0005-0000-0000-0000A5890000}"/>
    <cellStyle name="Note 4 2 25 5" xfId="36992" xr:uid="{00000000-0005-0000-0000-0000A6890000}"/>
    <cellStyle name="Note 4 2 25 6" xfId="36993" xr:uid="{00000000-0005-0000-0000-0000A7890000}"/>
    <cellStyle name="Note 4 2 25 7" xfId="36994" xr:uid="{00000000-0005-0000-0000-0000A8890000}"/>
    <cellStyle name="Note 4 2 26" xfId="2583" xr:uid="{00000000-0005-0000-0000-0000A9890000}"/>
    <cellStyle name="Note 4 2 26 2" xfId="12010" xr:uid="{00000000-0005-0000-0000-0000AA890000}"/>
    <cellStyle name="Note 4 2 26 2 2" xfId="36995" xr:uid="{00000000-0005-0000-0000-0000AB890000}"/>
    <cellStyle name="Note 4 2 26 2 3" xfId="36996" xr:uid="{00000000-0005-0000-0000-0000AC890000}"/>
    <cellStyle name="Note 4 2 26 2 4" xfId="36997" xr:uid="{00000000-0005-0000-0000-0000AD890000}"/>
    <cellStyle name="Note 4 2 26 2 5" xfId="36998" xr:uid="{00000000-0005-0000-0000-0000AE890000}"/>
    <cellStyle name="Note 4 2 26 2 6" xfId="36999" xr:uid="{00000000-0005-0000-0000-0000AF890000}"/>
    <cellStyle name="Note 4 2 26 3" xfId="37000" xr:uid="{00000000-0005-0000-0000-0000B0890000}"/>
    <cellStyle name="Note 4 2 26 4" xfId="37001" xr:uid="{00000000-0005-0000-0000-0000B1890000}"/>
    <cellStyle name="Note 4 2 26 5" xfId="37002" xr:uid="{00000000-0005-0000-0000-0000B2890000}"/>
    <cellStyle name="Note 4 2 26 6" xfId="37003" xr:uid="{00000000-0005-0000-0000-0000B3890000}"/>
    <cellStyle name="Note 4 2 26 7" xfId="37004" xr:uid="{00000000-0005-0000-0000-0000B4890000}"/>
    <cellStyle name="Note 4 2 27" xfId="2584" xr:uid="{00000000-0005-0000-0000-0000B5890000}"/>
    <cellStyle name="Note 4 2 27 2" xfId="12093" xr:uid="{00000000-0005-0000-0000-0000B6890000}"/>
    <cellStyle name="Note 4 2 27 2 2" xfId="37005" xr:uid="{00000000-0005-0000-0000-0000B7890000}"/>
    <cellStyle name="Note 4 2 27 2 3" xfId="37006" xr:uid="{00000000-0005-0000-0000-0000B8890000}"/>
    <cellStyle name="Note 4 2 27 2 4" xfId="37007" xr:uid="{00000000-0005-0000-0000-0000B9890000}"/>
    <cellStyle name="Note 4 2 27 2 5" xfId="37008" xr:uid="{00000000-0005-0000-0000-0000BA890000}"/>
    <cellStyle name="Note 4 2 27 2 6" xfId="37009" xr:uid="{00000000-0005-0000-0000-0000BB890000}"/>
    <cellStyle name="Note 4 2 27 3" xfId="37010" xr:uid="{00000000-0005-0000-0000-0000BC890000}"/>
    <cellStyle name="Note 4 2 27 4" xfId="37011" xr:uid="{00000000-0005-0000-0000-0000BD890000}"/>
    <cellStyle name="Note 4 2 27 5" xfId="37012" xr:uid="{00000000-0005-0000-0000-0000BE890000}"/>
    <cellStyle name="Note 4 2 27 6" xfId="37013" xr:uid="{00000000-0005-0000-0000-0000BF890000}"/>
    <cellStyle name="Note 4 2 27 7" xfId="37014" xr:uid="{00000000-0005-0000-0000-0000C0890000}"/>
    <cellStyle name="Note 4 2 28" xfId="2585" xr:uid="{00000000-0005-0000-0000-0000C1890000}"/>
    <cellStyle name="Note 4 2 28 2" xfId="12175" xr:uid="{00000000-0005-0000-0000-0000C2890000}"/>
    <cellStyle name="Note 4 2 28 2 2" xfId="37015" xr:uid="{00000000-0005-0000-0000-0000C3890000}"/>
    <cellStyle name="Note 4 2 28 2 3" xfId="37016" xr:uid="{00000000-0005-0000-0000-0000C4890000}"/>
    <cellStyle name="Note 4 2 28 2 4" xfId="37017" xr:uid="{00000000-0005-0000-0000-0000C5890000}"/>
    <cellStyle name="Note 4 2 28 2 5" xfId="37018" xr:uid="{00000000-0005-0000-0000-0000C6890000}"/>
    <cellStyle name="Note 4 2 28 2 6" xfId="37019" xr:uid="{00000000-0005-0000-0000-0000C7890000}"/>
    <cellStyle name="Note 4 2 28 3" xfId="37020" xr:uid="{00000000-0005-0000-0000-0000C8890000}"/>
    <cellStyle name="Note 4 2 28 4" xfId="37021" xr:uid="{00000000-0005-0000-0000-0000C9890000}"/>
    <cellStyle name="Note 4 2 28 5" xfId="37022" xr:uid="{00000000-0005-0000-0000-0000CA890000}"/>
    <cellStyle name="Note 4 2 28 6" xfId="37023" xr:uid="{00000000-0005-0000-0000-0000CB890000}"/>
    <cellStyle name="Note 4 2 28 7" xfId="37024" xr:uid="{00000000-0005-0000-0000-0000CC890000}"/>
    <cellStyle name="Note 4 2 29" xfId="2586" xr:uid="{00000000-0005-0000-0000-0000CD890000}"/>
    <cellStyle name="Note 4 2 29 2" xfId="12255" xr:uid="{00000000-0005-0000-0000-0000CE890000}"/>
    <cellStyle name="Note 4 2 29 2 2" xfId="37025" xr:uid="{00000000-0005-0000-0000-0000CF890000}"/>
    <cellStyle name="Note 4 2 29 2 3" xfId="37026" xr:uid="{00000000-0005-0000-0000-0000D0890000}"/>
    <cellStyle name="Note 4 2 29 2 4" xfId="37027" xr:uid="{00000000-0005-0000-0000-0000D1890000}"/>
    <cellStyle name="Note 4 2 29 2 5" xfId="37028" xr:uid="{00000000-0005-0000-0000-0000D2890000}"/>
    <cellStyle name="Note 4 2 29 2 6" xfId="37029" xr:uid="{00000000-0005-0000-0000-0000D3890000}"/>
    <cellStyle name="Note 4 2 29 3" xfId="37030" xr:uid="{00000000-0005-0000-0000-0000D4890000}"/>
    <cellStyle name="Note 4 2 29 4" xfId="37031" xr:uid="{00000000-0005-0000-0000-0000D5890000}"/>
    <cellStyle name="Note 4 2 29 5" xfId="37032" xr:uid="{00000000-0005-0000-0000-0000D6890000}"/>
    <cellStyle name="Note 4 2 29 6" xfId="37033" xr:uid="{00000000-0005-0000-0000-0000D7890000}"/>
    <cellStyle name="Note 4 2 29 7" xfId="37034" xr:uid="{00000000-0005-0000-0000-0000D8890000}"/>
    <cellStyle name="Note 4 2 3" xfId="2587" xr:uid="{00000000-0005-0000-0000-0000D9890000}"/>
    <cellStyle name="Note 4 2 3 2" xfId="10012" xr:uid="{00000000-0005-0000-0000-0000DA890000}"/>
    <cellStyle name="Note 4 2 3 2 2" xfId="37035" xr:uid="{00000000-0005-0000-0000-0000DB890000}"/>
    <cellStyle name="Note 4 2 3 2 3" xfId="37036" xr:uid="{00000000-0005-0000-0000-0000DC890000}"/>
    <cellStyle name="Note 4 2 3 2 4" xfId="37037" xr:uid="{00000000-0005-0000-0000-0000DD890000}"/>
    <cellStyle name="Note 4 2 3 2 5" xfId="37038" xr:uid="{00000000-0005-0000-0000-0000DE890000}"/>
    <cellStyle name="Note 4 2 3 2 6" xfId="37039" xr:uid="{00000000-0005-0000-0000-0000DF890000}"/>
    <cellStyle name="Note 4 2 3 3" xfId="37040" xr:uid="{00000000-0005-0000-0000-0000E0890000}"/>
    <cellStyle name="Note 4 2 3 4" xfId="37041" xr:uid="{00000000-0005-0000-0000-0000E1890000}"/>
    <cellStyle name="Note 4 2 3 5" xfId="37042" xr:uid="{00000000-0005-0000-0000-0000E2890000}"/>
    <cellStyle name="Note 4 2 3 6" xfId="37043" xr:uid="{00000000-0005-0000-0000-0000E3890000}"/>
    <cellStyle name="Note 4 2 3 7" xfId="37044" xr:uid="{00000000-0005-0000-0000-0000E4890000}"/>
    <cellStyle name="Note 4 2 30" xfId="2588" xr:uid="{00000000-0005-0000-0000-0000E5890000}"/>
    <cellStyle name="Note 4 2 30 2" xfId="12333" xr:uid="{00000000-0005-0000-0000-0000E6890000}"/>
    <cellStyle name="Note 4 2 30 2 2" xfId="37045" xr:uid="{00000000-0005-0000-0000-0000E7890000}"/>
    <cellStyle name="Note 4 2 30 2 3" xfId="37046" xr:uid="{00000000-0005-0000-0000-0000E8890000}"/>
    <cellStyle name="Note 4 2 30 2 4" xfId="37047" xr:uid="{00000000-0005-0000-0000-0000E9890000}"/>
    <cellStyle name="Note 4 2 30 2 5" xfId="37048" xr:uid="{00000000-0005-0000-0000-0000EA890000}"/>
    <cellStyle name="Note 4 2 30 2 6" xfId="37049" xr:uid="{00000000-0005-0000-0000-0000EB890000}"/>
    <cellStyle name="Note 4 2 30 3" xfId="37050" xr:uid="{00000000-0005-0000-0000-0000EC890000}"/>
    <cellStyle name="Note 4 2 30 4" xfId="37051" xr:uid="{00000000-0005-0000-0000-0000ED890000}"/>
    <cellStyle name="Note 4 2 30 5" xfId="37052" xr:uid="{00000000-0005-0000-0000-0000EE890000}"/>
    <cellStyle name="Note 4 2 30 6" xfId="37053" xr:uid="{00000000-0005-0000-0000-0000EF890000}"/>
    <cellStyle name="Note 4 2 30 7" xfId="37054" xr:uid="{00000000-0005-0000-0000-0000F0890000}"/>
    <cellStyle name="Note 4 2 31" xfId="2589" xr:uid="{00000000-0005-0000-0000-0000F1890000}"/>
    <cellStyle name="Note 4 2 31 2" xfId="12412" xr:uid="{00000000-0005-0000-0000-0000F2890000}"/>
    <cellStyle name="Note 4 2 31 2 2" xfId="37055" xr:uid="{00000000-0005-0000-0000-0000F3890000}"/>
    <cellStyle name="Note 4 2 31 2 3" xfId="37056" xr:uid="{00000000-0005-0000-0000-0000F4890000}"/>
    <cellStyle name="Note 4 2 31 2 4" xfId="37057" xr:uid="{00000000-0005-0000-0000-0000F5890000}"/>
    <cellStyle name="Note 4 2 31 2 5" xfId="37058" xr:uid="{00000000-0005-0000-0000-0000F6890000}"/>
    <cellStyle name="Note 4 2 31 2 6" xfId="37059" xr:uid="{00000000-0005-0000-0000-0000F7890000}"/>
    <cellStyle name="Note 4 2 31 3" xfId="37060" xr:uid="{00000000-0005-0000-0000-0000F8890000}"/>
    <cellStyle name="Note 4 2 31 4" xfId="37061" xr:uid="{00000000-0005-0000-0000-0000F9890000}"/>
    <cellStyle name="Note 4 2 31 5" xfId="37062" xr:uid="{00000000-0005-0000-0000-0000FA890000}"/>
    <cellStyle name="Note 4 2 31 6" xfId="37063" xr:uid="{00000000-0005-0000-0000-0000FB890000}"/>
    <cellStyle name="Note 4 2 31 7" xfId="37064" xr:uid="{00000000-0005-0000-0000-0000FC890000}"/>
    <cellStyle name="Note 4 2 32" xfId="2590" xr:uid="{00000000-0005-0000-0000-0000FD890000}"/>
    <cellStyle name="Note 4 2 32 2" xfId="12491" xr:uid="{00000000-0005-0000-0000-0000FE890000}"/>
    <cellStyle name="Note 4 2 32 2 2" xfId="37065" xr:uid="{00000000-0005-0000-0000-0000FF890000}"/>
    <cellStyle name="Note 4 2 32 2 3" xfId="37066" xr:uid="{00000000-0005-0000-0000-0000008A0000}"/>
    <cellStyle name="Note 4 2 32 2 4" xfId="37067" xr:uid="{00000000-0005-0000-0000-0000018A0000}"/>
    <cellStyle name="Note 4 2 32 2 5" xfId="37068" xr:uid="{00000000-0005-0000-0000-0000028A0000}"/>
    <cellStyle name="Note 4 2 32 2 6" xfId="37069" xr:uid="{00000000-0005-0000-0000-0000038A0000}"/>
    <cellStyle name="Note 4 2 32 3" xfId="37070" xr:uid="{00000000-0005-0000-0000-0000048A0000}"/>
    <cellStyle name="Note 4 2 32 4" xfId="37071" xr:uid="{00000000-0005-0000-0000-0000058A0000}"/>
    <cellStyle name="Note 4 2 32 5" xfId="37072" xr:uid="{00000000-0005-0000-0000-0000068A0000}"/>
    <cellStyle name="Note 4 2 32 6" xfId="37073" xr:uid="{00000000-0005-0000-0000-0000078A0000}"/>
    <cellStyle name="Note 4 2 32 7" xfId="37074" xr:uid="{00000000-0005-0000-0000-0000088A0000}"/>
    <cellStyle name="Note 4 2 33" xfId="2591" xr:uid="{00000000-0005-0000-0000-0000098A0000}"/>
    <cellStyle name="Note 4 2 33 2" xfId="12570" xr:uid="{00000000-0005-0000-0000-00000A8A0000}"/>
    <cellStyle name="Note 4 2 33 2 2" xfId="37075" xr:uid="{00000000-0005-0000-0000-00000B8A0000}"/>
    <cellStyle name="Note 4 2 33 2 3" xfId="37076" xr:uid="{00000000-0005-0000-0000-00000C8A0000}"/>
    <cellStyle name="Note 4 2 33 2 4" xfId="37077" xr:uid="{00000000-0005-0000-0000-00000D8A0000}"/>
    <cellStyle name="Note 4 2 33 2 5" xfId="37078" xr:uid="{00000000-0005-0000-0000-00000E8A0000}"/>
    <cellStyle name="Note 4 2 33 2 6" xfId="37079" xr:uid="{00000000-0005-0000-0000-00000F8A0000}"/>
    <cellStyle name="Note 4 2 33 3" xfId="37080" xr:uid="{00000000-0005-0000-0000-0000108A0000}"/>
    <cellStyle name="Note 4 2 33 4" xfId="37081" xr:uid="{00000000-0005-0000-0000-0000118A0000}"/>
    <cellStyle name="Note 4 2 33 5" xfId="37082" xr:uid="{00000000-0005-0000-0000-0000128A0000}"/>
    <cellStyle name="Note 4 2 33 6" xfId="37083" xr:uid="{00000000-0005-0000-0000-0000138A0000}"/>
    <cellStyle name="Note 4 2 33 7" xfId="37084" xr:uid="{00000000-0005-0000-0000-0000148A0000}"/>
    <cellStyle name="Note 4 2 34" xfId="2592" xr:uid="{00000000-0005-0000-0000-0000158A0000}"/>
    <cellStyle name="Note 4 2 34 2" xfId="12649" xr:uid="{00000000-0005-0000-0000-0000168A0000}"/>
    <cellStyle name="Note 4 2 34 2 2" xfId="37085" xr:uid="{00000000-0005-0000-0000-0000178A0000}"/>
    <cellStyle name="Note 4 2 34 2 3" xfId="37086" xr:uid="{00000000-0005-0000-0000-0000188A0000}"/>
    <cellStyle name="Note 4 2 34 2 4" xfId="37087" xr:uid="{00000000-0005-0000-0000-0000198A0000}"/>
    <cellStyle name="Note 4 2 34 2 5" xfId="37088" xr:uid="{00000000-0005-0000-0000-00001A8A0000}"/>
    <cellStyle name="Note 4 2 34 2 6" xfId="37089" xr:uid="{00000000-0005-0000-0000-00001B8A0000}"/>
    <cellStyle name="Note 4 2 34 3" xfId="37090" xr:uid="{00000000-0005-0000-0000-00001C8A0000}"/>
    <cellStyle name="Note 4 2 34 4" xfId="37091" xr:uid="{00000000-0005-0000-0000-00001D8A0000}"/>
    <cellStyle name="Note 4 2 34 5" xfId="37092" xr:uid="{00000000-0005-0000-0000-00001E8A0000}"/>
    <cellStyle name="Note 4 2 34 6" xfId="37093" xr:uid="{00000000-0005-0000-0000-00001F8A0000}"/>
    <cellStyle name="Note 4 2 34 7" xfId="37094" xr:uid="{00000000-0005-0000-0000-0000208A0000}"/>
    <cellStyle name="Note 4 2 35" xfId="2593" xr:uid="{00000000-0005-0000-0000-0000218A0000}"/>
    <cellStyle name="Note 4 2 35 2" xfId="12733" xr:uid="{00000000-0005-0000-0000-0000228A0000}"/>
    <cellStyle name="Note 4 2 35 2 2" xfId="37095" xr:uid="{00000000-0005-0000-0000-0000238A0000}"/>
    <cellStyle name="Note 4 2 35 2 3" xfId="37096" xr:uid="{00000000-0005-0000-0000-0000248A0000}"/>
    <cellStyle name="Note 4 2 35 2 4" xfId="37097" xr:uid="{00000000-0005-0000-0000-0000258A0000}"/>
    <cellStyle name="Note 4 2 35 2 5" xfId="37098" xr:uid="{00000000-0005-0000-0000-0000268A0000}"/>
    <cellStyle name="Note 4 2 35 2 6" xfId="37099" xr:uid="{00000000-0005-0000-0000-0000278A0000}"/>
    <cellStyle name="Note 4 2 35 3" xfId="37100" xr:uid="{00000000-0005-0000-0000-0000288A0000}"/>
    <cellStyle name="Note 4 2 35 4" xfId="37101" xr:uid="{00000000-0005-0000-0000-0000298A0000}"/>
    <cellStyle name="Note 4 2 35 5" xfId="37102" xr:uid="{00000000-0005-0000-0000-00002A8A0000}"/>
    <cellStyle name="Note 4 2 35 6" xfId="37103" xr:uid="{00000000-0005-0000-0000-00002B8A0000}"/>
    <cellStyle name="Note 4 2 36" xfId="9799" xr:uid="{00000000-0005-0000-0000-00002C8A0000}"/>
    <cellStyle name="Note 4 2 36 2" xfId="37104" xr:uid="{00000000-0005-0000-0000-00002D8A0000}"/>
    <cellStyle name="Note 4 2 36 3" xfId="37105" xr:uid="{00000000-0005-0000-0000-00002E8A0000}"/>
    <cellStyle name="Note 4 2 36 4" xfId="37106" xr:uid="{00000000-0005-0000-0000-00002F8A0000}"/>
    <cellStyle name="Note 4 2 36 5" xfId="37107" xr:uid="{00000000-0005-0000-0000-0000308A0000}"/>
    <cellStyle name="Note 4 2 36 6" xfId="37108" xr:uid="{00000000-0005-0000-0000-0000318A0000}"/>
    <cellStyle name="Note 4 2 37" xfId="37109" xr:uid="{00000000-0005-0000-0000-0000328A0000}"/>
    <cellStyle name="Note 4 2 4" xfId="2594" xr:uid="{00000000-0005-0000-0000-0000338A0000}"/>
    <cellStyle name="Note 4 2 4 2" xfId="10103" xr:uid="{00000000-0005-0000-0000-0000348A0000}"/>
    <cellStyle name="Note 4 2 4 2 2" xfId="37110" xr:uid="{00000000-0005-0000-0000-0000358A0000}"/>
    <cellStyle name="Note 4 2 4 2 3" xfId="37111" xr:uid="{00000000-0005-0000-0000-0000368A0000}"/>
    <cellStyle name="Note 4 2 4 2 4" xfId="37112" xr:uid="{00000000-0005-0000-0000-0000378A0000}"/>
    <cellStyle name="Note 4 2 4 2 5" xfId="37113" xr:uid="{00000000-0005-0000-0000-0000388A0000}"/>
    <cellStyle name="Note 4 2 4 2 6" xfId="37114" xr:uid="{00000000-0005-0000-0000-0000398A0000}"/>
    <cellStyle name="Note 4 2 4 3" xfId="37115" xr:uid="{00000000-0005-0000-0000-00003A8A0000}"/>
    <cellStyle name="Note 4 2 4 4" xfId="37116" xr:uid="{00000000-0005-0000-0000-00003B8A0000}"/>
    <cellStyle name="Note 4 2 4 5" xfId="37117" xr:uid="{00000000-0005-0000-0000-00003C8A0000}"/>
    <cellStyle name="Note 4 2 4 6" xfId="37118" xr:uid="{00000000-0005-0000-0000-00003D8A0000}"/>
    <cellStyle name="Note 4 2 4 7" xfId="37119" xr:uid="{00000000-0005-0000-0000-00003E8A0000}"/>
    <cellStyle name="Note 4 2 5" xfId="2595" xr:uid="{00000000-0005-0000-0000-00003F8A0000}"/>
    <cellStyle name="Note 4 2 5 2" xfId="10193" xr:uid="{00000000-0005-0000-0000-0000408A0000}"/>
    <cellStyle name="Note 4 2 5 2 2" xfId="37120" xr:uid="{00000000-0005-0000-0000-0000418A0000}"/>
    <cellStyle name="Note 4 2 5 2 3" xfId="37121" xr:uid="{00000000-0005-0000-0000-0000428A0000}"/>
    <cellStyle name="Note 4 2 5 2 4" xfId="37122" xr:uid="{00000000-0005-0000-0000-0000438A0000}"/>
    <cellStyle name="Note 4 2 5 2 5" xfId="37123" xr:uid="{00000000-0005-0000-0000-0000448A0000}"/>
    <cellStyle name="Note 4 2 5 2 6" xfId="37124" xr:uid="{00000000-0005-0000-0000-0000458A0000}"/>
    <cellStyle name="Note 4 2 5 3" xfId="37125" xr:uid="{00000000-0005-0000-0000-0000468A0000}"/>
    <cellStyle name="Note 4 2 5 4" xfId="37126" xr:uid="{00000000-0005-0000-0000-0000478A0000}"/>
    <cellStyle name="Note 4 2 5 5" xfId="37127" xr:uid="{00000000-0005-0000-0000-0000488A0000}"/>
    <cellStyle name="Note 4 2 5 6" xfId="37128" xr:uid="{00000000-0005-0000-0000-0000498A0000}"/>
    <cellStyle name="Note 4 2 5 7" xfId="37129" xr:uid="{00000000-0005-0000-0000-00004A8A0000}"/>
    <cellStyle name="Note 4 2 6" xfId="2596" xr:uid="{00000000-0005-0000-0000-00004B8A0000}"/>
    <cellStyle name="Note 4 2 6 2" xfId="10279" xr:uid="{00000000-0005-0000-0000-00004C8A0000}"/>
    <cellStyle name="Note 4 2 6 2 2" xfId="37130" xr:uid="{00000000-0005-0000-0000-00004D8A0000}"/>
    <cellStyle name="Note 4 2 6 2 3" xfId="37131" xr:uid="{00000000-0005-0000-0000-00004E8A0000}"/>
    <cellStyle name="Note 4 2 6 2 4" xfId="37132" xr:uid="{00000000-0005-0000-0000-00004F8A0000}"/>
    <cellStyle name="Note 4 2 6 2 5" xfId="37133" xr:uid="{00000000-0005-0000-0000-0000508A0000}"/>
    <cellStyle name="Note 4 2 6 2 6" xfId="37134" xr:uid="{00000000-0005-0000-0000-0000518A0000}"/>
    <cellStyle name="Note 4 2 6 3" xfId="37135" xr:uid="{00000000-0005-0000-0000-0000528A0000}"/>
    <cellStyle name="Note 4 2 6 4" xfId="37136" xr:uid="{00000000-0005-0000-0000-0000538A0000}"/>
    <cellStyle name="Note 4 2 6 5" xfId="37137" xr:uid="{00000000-0005-0000-0000-0000548A0000}"/>
    <cellStyle name="Note 4 2 6 6" xfId="37138" xr:uid="{00000000-0005-0000-0000-0000558A0000}"/>
    <cellStyle name="Note 4 2 6 7" xfId="37139" xr:uid="{00000000-0005-0000-0000-0000568A0000}"/>
    <cellStyle name="Note 4 2 7" xfId="2597" xr:uid="{00000000-0005-0000-0000-0000578A0000}"/>
    <cellStyle name="Note 4 2 7 2" xfId="10367" xr:uid="{00000000-0005-0000-0000-0000588A0000}"/>
    <cellStyle name="Note 4 2 7 2 2" xfId="37140" xr:uid="{00000000-0005-0000-0000-0000598A0000}"/>
    <cellStyle name="Note 4 2 7 2 3" xfId="37141" xr:uid="{00000000-0005-0000-0000-00005A8A0000}"/>
    <cellStyle name="Note 4 2 7 2 4" xfId="37142" xr:uid="{00000000-0005-0000-0000-00005B8A0000}"/>
    <cellStyle name="Note 4 2 7 2 5" xfId="37143" xr:uid="{00000000-0005-0000-0000-00005C8A0000}"/>
    <cellStyle name="Note 4 2 7 2 6" xfId="37144" xr:uid="{00000000-0005-0000-0000-00005D8A0000}"/>
    <cellStyle name="Note 4 2 7 3" xfId="37145" xr:uid="{00000000-0005-0000-0000-00005E8A0000}"/>
    <cellStyle name="Note 4 2 7 4" xfId="37146" xr:uid="{00000000-0005-0000-0000-00005F8A0000}"/>
    <cellStyle name="Note 4 2 7 5" xfId="37147" xr:uid="{00000000-0005-0000-0000-0000608A0000}"/>
    <cellStyle name="Note 4 2 7 6" xfId="37148" xr:uid="{00000000-0005-0000-0000-0000618A0000}"/>
    <cellStyle name="Note 4 2 7 7" xfId="37149" xr:uid="{00000000-0005-0000-0000-0000628A0000}"/>
    <cellStyle name="Note 4 2 8" xfId="2598" xr:uid="{00000000-0005-0000-0000-0000638A0000}"/>
    <cellStyle name="Note 4 2 8 2" xfId="10454" xr:uid="{00000000-0005-0000-0000-0000648A0000}"/>
    <cellStyle name="Note 4 2 8 2 2" xfId="37150" xr:uid="{00000000-0005-0000-0000-0000658A0000}"/>
    <cellStyle name="Note 4 2 8 2 3" xfId="37151" xr:uid="{00000000-0005-0000-0000-0000668A0000}"/>
    <cellStyle name="Note 4 2 8 2 4" xfId="37152" xr:uid="{00000000-0005-0000-0000-0000678A0000}"/>
    <cellStyle name="Note 4 2 8 2 5" xfId="37153" xr:uid="{00000000-0005-0000-0000-0000688A0000}"/>
    <cellStyle name="Note 4 2 8 2 6" xfId="37154" xr:uid="{00000000-0005-0000-0000-0000698A0000}"/>
    <cellStyle name="Note 4 2 8 3" xfId="37155" xr:uid="{00000000-0005-0000-0000-00006A8A0000}"/>
    <cellStyle name="Note 4 2 8 4" xfId="37156" xr:uid="{00000000-0005-0000-0000-00006B8A0000}"/>
    <cellStyle name="Note 4 2 8 5" xfId="37157" xr:uid="{00000000-0005-0000-0000-00006C8A0000}"/>
    <cellStyle name="Note 4 2 8 6" xfId="37158" xr:uid="{00000000-0005-0000-0000-00006D8A0000}"/>
    <cellStyle name="Note 4 2 8 7" xfId="37159" xr:uid="{00000000-0005-0000-0000-00006E8A0000}"/>
    <cellStyle name="Note 4 2 9" xfId="2599" xr:uid="{00000000-0005-0000-0000-00006F8A0000}"/>
    <cellStyle name="Note 4 2 9 2" xfId="10542" xr:uid="{00000000-0005-0000-0000-0000708A0000}"/>
    <cellStyle name="Note 4 2 9 2 2" xfId="37160" xr:uid="{00000000-0005-0000-0000-0000718A0000}"/>
    <cellStyle name="Note 4 2 9 2 3" xfId="37161" xr:uid="{00000000-0005-0000-0000-0000728A0000}"/>
    <cellStyle name="Note 4 2 9 2 4" xfId="37162" xr:uid="{00000000-0005-0000-0000-0000738A0000}"/>
    <cellStyle name="Note 4 2 9 2 5" xfId="37163" xr:uid="{00000000-0005-0000-0000-0000748A0000}"/>
    <cellStyle name="Note 4 2 9 2 6" xfId="37164" xr:uid="{00000000-0005-0000-0000-0000758A0000}"/>
    <cellStyle name="Note 4 2 9 3" xfId="37165" xr:uid="{00000000-0005-0000-0000-0000768A0000}"/>
    <cellStyle name="Note 4 2 9 4" xfId="37166" xr:uid="{00000000-0005-0000-0000-0000778A0000}"/>
    <cellStyle name="Note 4 2 9 5" xfId="37167" xr:uid="{00000000-0005-0000-0000-0000788A0000}"/>
    <cellStyle name="Note 4 2 9 6" xfId="37168" xr:uid="{00000000-0005-0000-0000-0000798A0000}"/>
    <cellStyle name="Note 4 2 9 7" xfId="37169" xr:uid="{00000000-0005-0000-0000-00007A8A0000}"/>
    <cellStyle name="Note 4 20" xfId="2600" xr:uid="{00000000-0005-0000-0000-00007B8A0000}"/>
    <cellStyle name="Note 4 20 2" xfId="9857" xr:uid="{00000000-0005-0000-0000-00007C8A0000}"/>
    <cellStyle name="Note 4 20 2 2" xfId="37170" xr:uid="{00000000-0005-0000-0000-00007D8A0000}"/>
    <cellStyle name="Note 4 20 2 3" xfId="37171" xr:uid="{00000000-0005-0000-0000-00007E8A0000}"/>
    <cellStyle name="Note 4 20 2 4" xfId="37172" xr:uid="{00000000-0005-0000-0000-00007F8A0000}"/>
    <cellStyle name="Note 4 20 2 5" xfId="37173" xr:uid="{00000000-0005-0000-0000-0000808A0000}"/>
    <cellStyle name="Note 4 20 2 6" xfId="37174" xr:uid="{00000000-0005-0000-0000-0000818A0000}"/>
    <cellStyle name="Note 4 20 3" xfId="37175" xr:uid="{00000000-0005-0000-0000-0000828A0000}"/>
    <cellStyle name="Note 4 20 4" xfId="37176" xr:uid="{00000000-0005-0000-0000-0000838A0000}"/>
    <cellStyle name="Note 4 20 5" xfId="37177" xr:uid="{00000000-0005-0000-0000-0000848A0000}"/>
    <cellStyle name="Note 4 20 6" xfId="37178" xr:uid="{00000000-0005-0000-0000-0000858A0000}"/>
    <cellStyle name="Note 4 20 7" xfId="37179" xr:uid="{00000000-0005-0000-0000-0000868A0000}"/>
    <cellStyle name="Note 4 21" xfId="2601" xr:uid="{00000000-0005-0000-0000-0000878A0000}"/>
    <cellStyle name="Note 4 21 2" xfId="11109" xr:uid="{00000000-0005-0000-0000-0000888A0000}"/>
    <cellStyle name="Note 4 21 2 2" xfId="37180" xr:uid="{00000000-0005-0000-0000-0000898A0000}"/>
    <cellStyle name="Note 4 21 2 3" xfId="37181" xr:uid="{00000000-0005-0000-0000-00008A8A0000}"/>
    <cellStyle name="Note 4 21 2 4" xfId="37182" xr:uid="{00000000-0005-0000-0000-00008B8A0000}"/>
    <cellStyle name="Note 4 21 2 5" xfId="37183" xr:uid="{00000000-0005-0000-0000-00008C8A0000}"/>
    <cellStyle name="Note 4 21 2 6" xfId="37184" xr:uid="{00000000-0005-0000-0000-00008D8A0000}"/>
    <cellStyle name="Note 4 21 3" xfId="37185" xr:uid="{00000000-0005-0000-0000-00008E8A0000}"/>
    <cellStyle name="Note 4 21 4" xfId="37186" xr:uid="{00000000-0005-0000-0000-00008F8A0000}"/>
    <cellStyle name="Note 4 21 5" xfId="37187" xr:uid="{00000000-0005-0000-0000-0000908A0000}"/>
    <cellStyle name="Note 4 21 6" xfId="37188" xr:uid="{00000000-0005-0000-0000-0000918A0000}"/>
    <cellStyle name="Note 4 21 7" xfId="37189" xr:uid="{00000000-0005-0000-0000-0000928A0000}"/>
    <cellStyle name="Note 4 22" xfId="2602" xr:uid="{00000000-0005-0000-0000-0000938A0000}"/>
    <cellStyle name="Note 4 22 2" xfId="11196" xr:uid="{00000000-0005-0000-0000-0000948A0000}"/>
    <cellStyle name="Note 4 22 2 2" xfId="37190" xr:uid="{00000000-0005-0000-0000-0000958A0000}"/>
    <cellStyle name="Note 4 22 2 3" xfId="37191" xr:uid="{00000000-0005-0000-0000-0000968A0000}"/>
    <cellStyle name="Note 4 22 2 4" xfId="37192" xr:uid="{00000000-0005-0000-0000-0000978A0000}"/>
    <cellStyle name="Note 4 22 2 5" xfId="37193" xr:uid="{00000000-0005-0000-0000-0000988A0000}"/>
    <cellStyle name="Note 4 22 2 6" xfId="37194" xr:uid="{00000000-0005-0000-0000-0000998A0000}"/>
    <cellStyle name="Note 4 22 3" xfId="37195" xr:uid="{00000000-0005-0000-0000-00009A8A0000}"/>
    <cellStyle name="Note 4 22 4" xfId="37196" xr:uid="{00000000-0005-0000-0000-00009B8A0000}"/>
    <cellStyle name="Note 4 22 5" xfId="37197" xr:uid="{00000000-0005-0000-0000-00009C8A0000}"/>
    <cellStyle name="Note 4 22 6" xfId="37198" xr:uid="{00000000-0005-0000-0000-00009D8A0000}"/>
    <cellStyle name="Note 4 22 7" xfId="37199" xr:uid="{00000000-0005-0000-0000-00009E8A0000}"/>
    <cellStyle name="Note 4 23" xfId="2603" xr:uid="{00000000-0005-0000-0000-00009F8A0000}"/>
    <cellStyle name="Note 4 23 2" xfId="11020" xr:uid="{00000000-0005-0000-0000-0000A08A0000}"/>
    <cellStyle name="Note 4 23 2 2" xfId="37200" xr:uid="{00000000-0005-0000-0000-0000A18A0000}"/>
    <cellStyle name="Note 4 23 2 3" xfId="37201" xr:uid="{00000000-0005-0000-0000-0000A28A0000}"/>
    <cellStyle name="Note 4 23 2 4" xfId="37202" xr:uid="{00000000-0005-0000-0000-0000A38A0000}"/>
    <cellStyle name="Note 4 23 2 5" xfId="37203" xr:uid="{00000000-0005-0000-0000-0000A48A0000}"/>
    <cellStyle name="Note 4 23 2 6" xfId="37204" xr:uid="{00000000-0005-0000-0000-0000A58A0000}"/>
    <cellStyle name="Note 4 23 3" xfId="37205" xr:uid="{00000000-0005-0000-0000-0000A68A0000}"/>
    <cellStyle name="Note 4 23 4" xfId="37206" xr:uid="{00000000-0005-0000-0000-0000A78A0000}"/>
    <cellStyle name="Note 4 23 5" xfId="37207" xr:uid="{00000000-0005-0000-0000-0000A88A0000}"/>
    <cellStyle name="Note 4 23 6" xfId="37208" xr:uid="{00000000-0005-0000-0000-0000A98A0000}"/>
    <cellStyle name="Note 4 23 7" xfId="37209" xr:uid="{00000000-0005-0000-0000-0000AA8A0000}"/>
    <cellStyle name="Note 4 24" xfId="2604" xr:uid="{00000000-0005-0000-0000-0000AB8A0000}"/>
    <cellStyle name="Note 4 24 2" xfId="9713" xr:uid="{00000000-0005-0000-0000-0000AC8A0000}"/>
    <cellStyle name="Note 4 24 2 2" xfId="37210" xr:uid="{00000000-0005-0000-0000-0000AD8A0000}"/>
    <cellStyle name="Note 4 24 2 3" xfId="37211" xr:uid="{00000000-0005-0000-0000-0000AE8A0000}"/>
    <cellStyle name="Note 4 24 2 4" xfId="37212" xr:uid="{00000000-0005-0000-0000-0000AF8A0000}"/>
    <cellStyle name="Note 4 24 2 5" xfId="37213" xr:uid="{00000000-0005-0000-0000-0000B08A0000}"/>
    <cellStyle name="Note 4 24 2 6" xfId="37214" xr:uid="{00000000-0005-0000-0000-0000B18A0000}"/>
    <cellStyle name="Note 4 24 3" xfId="37215" xr:uid="{00000000-0005-0000-0000-0000B28A0000}"/>
    <cellStyle name="Note 4 24 4" xfId="37216" xr:uid="{00000000-0005-0000-0000-0000B38A0000}"/>
    <cellStyle name="Note 4 24 5" xfId="37217" xr:uid="{00000000-0005-0000-0000-0000B48A0000}"/>
    <cellStyle name="Note 4 24 6" xfId="37218" xr:uid="{00000000-0005-0000-0000-0000B58A0000}"/>
    <cellStyle name="Note 4 24 7" xfId="37219" xr:uid="{00000000-0005-0000-0000-0000B68A0000}"/>
    <cellStyle name="Note 4 25" xfId="2605" xr:uid="{00000000-0005-0000-0000-0000B78A0000}"/>
    <cellStyle name="Note 4 25 2" xfId="11281" xr:uid="{00000000-0005-0000-0000-0000B88A0000}"/>
    <cellStyle name="Note 4 25 2 2" xfId="37220" xr:uid="{00000000-0005-0000-0000-0000B98A0000}"/>
    <cellStyle name="Note 4 25 2 3" xfId="37221" xr:uid="{00000000-0005-0000-0000-0000BA8A0000}"/>
    <cellStyle name="Note 4 25 2 4" xfId="37222" xr:uid="{00000000-0005-0000-0000-0000BB8A0000}"/>
    <cellStyle name="Note 4 25 2 5" xfId="37223" xr:uid="{00000000-0005-0000-0000-0000BC8A0000}"/>
    <cellStyle name="Note 4 25 2 6" xfId="37224" xr:uid="{00000000-0005-0000-0000-0000BD8A0000}"/>
    <cellStyle name="Note 4 25 3" xfId="37225" xr:uid="{00000000-0005-0000-0000-0000BE8A0000}"/>
    <cellStyle name="Note 4 25 4" xfId="37226" xr:uid="{00000000-0005-0000-0000-0000BF8A0000}"/>
    <cellStyle name="Note 4 25 5" xfId="37227" xr:uid="{00000000-0005-0000-0000-0000C08A0000}"/>
    <cellStyle name="Note 4 25 6" xfId="37228" xr:uid="{00000000-0005-0000-0000-0000C18A0000}"/>
    <cellStyle name="Note 4 25 7" xfId="37229" xr:uid="{00000000-0005-0000-0000-0000C28A0000}"/>
    <cellStyle name="Note 4 26" xfId="2606" xr:uid="{00000000-0005-0000-0000-0000C38A0000}"/>
    <cellStyle name="Note 4 26 2" xfId="10864" xr:uid="{00000000-0005-0000-0000-0000C48A0000}"/>
    <cellStyle name="Note 4 26 2 2" xfId="37230" xr:uid="{00000000-0005-0000-0000-0000C58A0000}"/>
    <cellStyle name="Note 4 26 2 3" xfId="37231" xr:uid="{00000000-0005-0000-0000-0000C68A0000}"/>
    <cellStyle name="Note 4 26 2 4" xfId="37232" xr:uid="{00000000-0005-0000-0000-0000C78A0000}"/>
    <cellStyle name="Note 4 26 2 5" xfId="37233" xr:uid="{00000000-0005-0000-0000-0000C88A0000}"/>
    <cellStyle name="Note 4 26 2 6" xfId="37234" xr:uid="{00000000-0005-0000-0000-0000C98A0000}"/>
    <cellStyle name="Note 4 26 3" xfId="37235" xr:uid="{00000000-0005-0000-0000-0000CA8A0000}"/>
    <cellStyle name="Note 4 26 4" xfId="37236" xr:uid="{00000000-0005-0000-0000-0000CB8A0000}"/>
    <cellStyle name="Note 4 26 5" xfId="37237" xr:uid="{00000000-0005-0000-0000-0000CC8A0000}"/>
    <cellStyle name="Note 4 26 6" xfId="37238" xr:uid="{00000000-0005-0000-0000-0000CD8A0000}"/>
    <cellStyle name="Note 4 26 7" xfId="37239" xr:uid="{00000000-0005-0000-0000-0000CE8A0000}"/>
    <cellStyle name="Note 4 27" xfId="2607" xr:uid="{00000000-0005-0000-0000-0000CF8A0000}"/>
    <cellStyle name="Note 4 27 2" xfId="11582" xr:uid="{00000000-0005-0000-0000-0000D08A0000}"/>
    <cellStyle name="Note 4 27 2 2" xfId="37240" xr:uid="{00000000-0005-0000-0000-0000D18A0000}"/>
    <cellStyle name="Note 4 27 2 3" xfId="37241" xr:uid="{00000000-0005-0000-0000-0000D28A0000}"/>
    <cellStyle name="Note 4 27 2 4" xfId="37242" xr:uid="{00000000-0005-0000-0000-0000D38A0000}"/>
    <cellStyle name="Note 4 27 2 5" xfId="37243" xr:uid="{00000000-0005-0000-0000-0000D48A0000}"/>
    <cellStyle name="Note 4 27 2 6" xfId="37244" xr:uid="{00000000-0005-0000-0000-0000D58A0000}"/>
    <cellStyle name="Note 4 27 3" xfId="37245" xr:uid="{00000000-0005-0000-0000-0000D68A0000}"/>
    <cellStyle name="Note 4 27 4" xfId="37246" xr:uid="{00000000-0005-0000-0000-0000D78A0000}"/>
    <cellStyle name="Note 4 27 5" xfId="37247" xr:uid="{00000000-0005-0000-0000-0000D88A0000}"/>
    <cellStyle name="Note 4 27 6" xfId="37248" xr:uid="{00000000-0005-0000-0000-0000D98A0000}"/>
    <cellStyle name="Note 4 27 7" xfId="37249" xr:uid="{00000000-0005-0000-0000-0000DA8A0000}"/>
    <cellStyle name="Note 4 28" xfId="2608" xr:uid="{00000000-0005-0000-0000-0000DB8A0000}"/>
    <cellStyle name="Note 4 28 2" xfId="9691" xr:uid="{00000000-0005-0000-0000-0000DC8A0000}"/>
    <cellStyle name="Note 4 28 2 2" xfId="37250" xr:uid="{00000000-0005-0000-0000-0000DD8A0000}"/>
    <cellStyle name="Note 4 28 2 3" xfId="37251" xr:uid="{00000000-0005-0000-0000-0000DE8A0000}"/>
    <cellStyle name="Note 4 28 2 4" xfId="37252" xr:uid="{00000000-0005-0000-0000-0000DF8A0000}"/>
    <cellStyle name="Note 4 28 2 5" xfId="37253" xr:uid="{00000000-0005-0000-0000-0000E08A0000}"/>
    <cellStyle name="Note 4 28 2 6" xfId="37254" xr:uid="{00000000-0005-0000-0000-0000E18A0000}"/>
    <cellStyle name="Note 4 28 3" xfId="37255" xr:uid="{00000000-0005-0000-0000-0000E28A0000}"/>
    <cellStyle name="Note 4 28 4" xfId="37256" xr:uid="{00000000-0005-0000-0000-0000E38A0000}"/>
    <cellStyle name="Note 4 28 5" xfId="37257" xr:uid="{00000000-0005-0000-0000-0000E48A0000}"/>
    <cellStyle name="Note 4 28 6" xfId="37258" xr:uid="{00000000-0005-0000-0000-0000E58A0000}"/>
    <cellStyle name="Note 4 28 7" xfId="37259" xr:uid="{00000000-0005-0000-0000-0000E68A0000}"/>
    <cellStyle name="Note 4 29" xfId="2609" xr:uid="{00000000-0005-0000-0000-0000E78A0000}"/>
    <cellStyle name="Note 4 29 2" xfId="11190" xr:uid="{00000000-0005-0000-0000-0000E88A0000}"/>
    <cellStyle name="Note 4 29 2 2" xfId="37260" xr:uid="{00000000-0005-0000-0000-0000E98A0000}"/>
    <cellStyle name="Note 4 29 2 3" xfId="37261" xr:uid="{00000000-0005-0000-0000-0000EA8A0000}"/>
    <cellStyle name="Note 4 29 2 4" xfId="37262" xr:uid="{00000000-0005-0000-0000-0000EB8A0000}"/>
    <cellStyle name="Note 4 29 2 5" xfId="37263" xr:uid="{00000000-0005-0000-0000-0000EC8A0000}"/>
    <cellStyle name="Note 4 29 2 6" xfId="37264" xr:uid="{00000000-0005-0000-0000-0000ED8A0000}"/>
    <cellStyle name="Note 4 29 3" xfId="37265" xr:uid="{00000000-0005-0000-0000-0000EE8A0000}"/>
    <cellStyle name="Note 4 29 4" xfId="37266" xr:uid="{00000000-0005-0000-0000-0000EF8A0000}"/>
    <cellStyle name="Note 4 29 5" xfId="37267" xr:uid="{00000000-0005-0000-0000-0000F08A0000}"/>
    <cellStyle name="Note 4 29 6" xfId="37268" xr:uid="{00000000-0005-0000-0000-0000F18A0000}"/>
    <cellStyle name="Note 4 29 7" xfId="37269" xr:uid="{00000000-0005-0000-0000-0000F28A0000}"/>
    <cellStyle name="Note 4 3" xfId="2610" xr:uid="{00000000-0005-0000-0000-0000F38A0000}"/>
    <cellStyle name="Note 4 3 10" xfId="2611" xr:uid="{00000000-0005-0000-0000-0000F48A0000}"/>
    <cellStyle name="Note 4 3 10 2" xfId="10608" xr:uid="{00000000-0005-0000-0000-0000F58A0000}"/>
    <cellStyle name="Note 4 3 10 2 2" xfId="37270" xr:uid="{00000000-0005-0000-0000-0000F68A0000}"/>
    <cellStyle name="Note 4 3 10 2 3" xfId="37271" xr:uid="{00000000-0005-0000-0000-0000F78A0000}"/>
    <cellStyle name="Note 4 3 10 2 4" xfId="37272" xr:uid="{00000000-0005-0000-0000-0000F88A0000}"/>
    <cellStyle name="Note 4 3 10 2 5" xfId="37273" xr:uid="{00000000-0005-0000-0000-0000F98A0000}"/>
    <cellStyle name="Note 4 3 10 2 6" xfId="37274" xr:uid="{00000000-0005-0000-0000-0000FA8A0000}"/>
    <cellStyle name="Note 4 3 10 3" xfId="37275" xr:uid="{00000000-0005-0000-0000-0000FB8A0000}"/>
    <cellStyle name="Note 4 3 10 4" xfId="37276" xr:uid="{00000000-0005-0000-0000-0000FC8A0000}"/>
    <cellStyle name="Note 4 3 10 5" xfId="37277" xr:uid="{00000000-0005-0000-0000-0000FD8A0000}"/>
    <cellStyle name="Note 4 3 10 6" xfId="37278" xr:uid="{00000000-0005-0000-0000-0000FE8A0000}"/>
    <cellStyle name="Note 4 3 10 7" xfId="37279" xr:uid="{00000000-0005-0000-0000-0000FF8A0000}"/>
    <cellStyle name="Note 4 3 11" xfId="2612" xr:uid="{00000000-0005-0000-0000-0000008B0000}"/>
    <cellStyle name="Note 4 3 11 2" xfId="10699" xr:uid="{00000000-0005-0000-0000-0000018B0000}"/>
    <cellStyle name="Note 4 3 11 2 2" xfId="37280" xr:uid="{00000000-0005-0000-0000-0000028B0000}"/>
    <cellStyle name="Note 4 3 11 2 3" xfId="37281" xr:uid="{00000000-0005-0000-0000-0000038B0000}"/>
    <cellStyle name="Note 4 3 11 2 4" xfId="37282" xr:uid="{00000000-0005-0000-0000-0000048B0000}"/>
    <cellStyle name="Note 4 3 11 2 5" xfId="37283" xr:uid="{00000000-0005-0000-0000-0000058B0000}"/>
    <cellStyle name="Note 4 3 11 2 6" xfId="37284" xr:uid="{00000000-0005-0000-0000-0000068B0000}"/>
    <cellStyle name="Note 4 3 11 3" xfId="37285" xr:uid="{00000000-0005-0000-0000-0000078B0000}"/>
    <cellStyle name="Note 4 3 11 4" xfId="37286" xr:uid="{00000000-0005-0000-0000-0000088B0000}"/>
    <cellStyle name="Note 4 3 11 5" xfId="37287" xr:uid="{00000000-0005-0000-0000-0000098B0000}"/>
    <cellStyle name="Note 4 3 11 6" xfId="37288" xr:uid="{00000000-0005-0000-0000-00000A8B0000}"/>
    <cellStyle name="Note 4 3 11 7" xfId="37289" xr:uid="{00000000-0005-0000-0000-00000B8B0000}"/>
    <cellStyle name="Note 4 3 12" xfId="2613" xr:uid="{00000000-0005-0000-0000-00000C8B0000}"/>
    <cellStyle name="Note 4 3 12 2" xfId="10787" xr:uid="{00000000-0005-0000-0000-00000D8B0000}"/>
    <cellStyle name="Note 4 3 12 2 2" xfId="37290" xr:uid="{00000000-0005-0000-0000-00000E8B0000}"/>
    <cellStyle name="Note 4 3 12 2 3" xfId="37291" xr:uid="{00000000-0005-0000-0000-00000F8B0000}"/>
    <cellStyle name="Note 4 3 12 2 4" xfId="37292" xr:uid="{00000000-0005-0000-0000-0000108B0000}"/>
    <cellStyle name="Note 4 3 12 2 5" xfId="37293" xr:uid="{00000000-0005-0000-0000-0000118B0000}"/>
    <cellStyle name="Note 4 3 12 2 6" xfId="37294" xr:uid="{00000000-0005-0000-0000-0000128B0000}"/>
    <cellStyle name="Note 4 3 12 3" xfId="37295" xr:uid="{00000000-0005-0000-0000-0000138B0000}"/>
    <cellStyle name="Note 4 3 12 4" xfId="37296" xr:uid="{00000000-0005-0000-0000-0000148B0000}"/>
    <cellStyle name="Note 4 3 12 5" xfId="37297" xr:uid="{00000000-0005-0000-0000-0000158B0000}"/>
    <cellStyle name="Note 4 3 12 6" xfId="37298" xr:uid="{00000000-0005-0000-0000-0000168B0000}"/>
    <cellStyle name="Note 4 3 12 7" xfId="37299" xr:uid="{00000000-0005-0000-0000-0000178B0000}"/>
    <cellStyle name="Note 4 3 13" xfId="2614" xr:uid="{00000000-0005-0000-0000-0000188B0000}"/>
    <cellStyle name="Note 4 3 13 2" xfId="10876" xr:uid="{00000000-0005-0000-0000-0000198B0000}"/>
    <cellStyle name="Note 4 3 13 2 2" xfId="37300" xr:uid="{00000000-0005-0000-0000-00001A8B0000}"/>
    <cellStyle name="Note 4 3 13 2 3" xfId="37301" xr:uid="{00000000-0005-0000-0000-00001B8B0000}"/>
    <cellStyle name="Note 4 3 13 2 4" xfId="37302" xr:uid="{00000000-0005-0000-0000-00001C8B0000}"/>
    <cellStyle name="Note 4 3 13 2 5" xfId="37303" xr:uid="{00000000-0005-0000-0000-00001D8B0000}"/>
    <cellStyle name="Note 4 3 13 2 6" xfId="37304" xr:uid="{00000000-0005-0000-0000-00001E8B0000}"/>
    <cellStyle name="Note 4 3 13 3" xfId="37305" xr:uid="{00000000-0005-0000-0000-00001F8B0000}"/>
    <cellStyle name="Note 4 3 13 4" xfId="37306" xr:uid="{00000000-0005-0000-0000-0000208B0000}"/>
    <cellStyle name="Note 4 3 13 5" xfId="37307" xr:uid="{00000000-0005-0000-0000-0000218B0000}"/>
    <cellStyle name="Note 4 3 13 6" xfId="37308" xr:uid="{00000000-0005-0000-0000-0000228B0000}"/>
    <cellStyle name="Note 4 3 13 7" xfId="37309" xr:uid="{00000000-0005-0000-0000-0000238B0000}"/>
    <cellStyle name="Note 4 3 14" xfId="2615" xr:uid="{00000000-0005-0000-0000-0000248B0000}"/>
    <cellStyle name="Note 4 3 14 2" xfId="10966" xr:uid="{00000000-0005-0000-0000-0000258B0000}"/>
    <cellStyle name="Note 4 3 14 2 2" xfId="37310" xr:uid="{00000000-0005-0000-0000-0000268B0000}"/>
    <cellStyle name="Note 4 3 14 2 3" xfId="37311" xr:uid="{00000000-0005-0000-0000-0000278B0000}"/>
    <cellStyle name="Note 4 3 14 2 4" xfId="37312" xr:uid="{00000000-0005-0000-0000-0000288B0000}"/>
    <cellStyle name="Note 4 3 14 2 5" xfId="37313" xr:uid="{00000000-0005-0000-0000-0000298B0000}"/>
    <cellStyle name="Note 4 3 14 2 6" xfId="37314" xr:uid="{00000000-0005-0000-0000-00002A8B0000}"/>
    <cellStyle name="Note 4 3 14 3" xfId="37315" xr:uid="{00000000-0005-0000-0000-00002B8B0000}"/>
    <cellStyle name="Note 4 3 14 4" xfId="37316" xr:uid="{00000000-0005-0000-0000-00002C8B0000}"/>
    <cellStyle name="Note 4 3 14 5" xfId="37317" xr:uid="{00000000-0005-0000-0000-00002D8B0000}"/>
    <cellStyle name="Note 4 3 14 6" xfId="37318" xr:uid="{00000000-0005-0000-0000-00002E8B0000}"/>
    <cellStyle name="Note 4 3 14 7" xfId="37319" xr:uid="{00000000-0005-0000-0000-00002F8B0000}"/>
    <cellStyle name="Note 4 3 15" xfId="2616" xr:uid="{00000000-0005-0000-0000-0000308B0000}"/>
    <cellStyle name="Note 4 3 15 2" xfId="11057" xr:uid="{00000000-0005-0000-0000-0000318B0000}"/>
    <cellStyle name="Note 4 3 15 2 2" xfId="37320" xr:uid="{00000000-0005-0000-0000-0000328B0000}"/>
    <cellStyle name="Note 4 3 15 2 3" xfId="37321" xr:uid="{00000000-0005-0000-0000-0000338B0000}"/>
    <cellStyle name="Note 4 3 15 2 4" xfId="37322" xr:uid="{00000000-0005-0000-0000-0000348B0000}"/>
    <cellStyle name="Note 4 3 15 2 5" xfId="37323" xr:uid="{00000000-0005-0000-0000-0000358B0000}"/>
    <cellStyle name="Note 4 3 15 2 6" xfId="37324" xr:uid="{00000000-0005-0000-0000-0000368B0000}"/>
    <cellStyle name="Note 4 3 15 3" xfId="37325" xr:uid="{00000000-0005-0000-0000-0000378B0000}"/>
    <cellStyle name="Note 4 3 15 4" xfId="37326" xr:uid="{00000000-0005-0000-0000-0000388B0000}"/>
    <cellStyle name="Note 4 3 15 5" xfId="37327" xr:uid="{00000000-0005-0000-0000-0000398B0000}"/>
    <cellStyle name="Note 4 3 15 6" xfId="37328" xr:uid="{00000000-0005-0000-0000-00003A8B0000}"/>
    <cellStyle name="Note 4 3 15 7" xfId="37329" xr:uid="{00000000-0005-0000-0000-00003B8B0000}"/>
    <cellStyle name="Note 4 3 16" xfId="2617" xr:uid="{00000000-0005-0000-0000-00003C8B0000}"/>
    <cellStyle name="Note 4 3 16 2" xfId="11140" xr:uid="{00000000-0005-0000-0000-00003D8B0000}"/>
    <cellStyle name="Note 4 3 16 2 2" xfId="37330" xr:uid="{00000000-0005-0000-0000-00003E8B0000}"/>
    <cellStyle name="Note 4 3 16 2 3" xfId="37331" xr:uid="{00000000-0005-0000-0000-00003F8B0000}"/>
    <cellStyle name="Note 4 3 16 2 4" xfId="37332" xr:uid="{00000000-0005-0000-0000-0000408B0000}"/>
    <cellStyle name="Note 4 3 16 2 5" xfId="37333" xr:uid="{00000000-0005-0000-0000-0000418B0000}"/>
    <cellStyle name="Note 4 3 16 2 6" xfId="37334" xr:uid="{00000000-0005-0000-0000-0000428B0000}"/>
    <cellStyle name="Note 4 3 16 3" xfId="37335" xr:uid="{00000000-0005-0000-0000-0000438B0000}"/>
    <cellStyle name="Note 4 3 16 4" xfId="37336" xr:uid="{00000000-0005-0000-0000-0000448B0000}"/>
    <cellStyle name="Note 4 3 16 5" xfId="37337" xr:uid="{00000000-0005-0000-0000-0000458B0000}"/>
    <cellStyle name="Note 4 3 16 6" xfId="37338" xr:uid="{00000000-0005-0000-0000-0000468B0000}"/>
    <cellStyle name="Note 4 3 16 7" xfId="37339" xr:uid="{00000000-0005-0000-0000-0000478B0000}"/>
    <cellStyle name="Note 4 3 17" xfId="2618" xr:uid="{00000000-0005-0000-0000-0000488B0000}"/>
    <cellStyle name="Note 4 3 17 2" xfId="11230" xr:uid="{00000000-0005-0000-0000-0000498B0000}"/>
    <cellStyle name="Note 4 3 17 2 2" xfId="37340" xr:uid="{00000000-0005-0000-0000-00004A8B0000}"/>
    <cellStyle name="Note 4 3 17 2 3" xfId="37341" xr:uid="{00000000-0005-0000-0000-00004B8B0000}"/>
    <cellStyle name="Note 4 3 17 2 4" xfId="37342" xr:uid="{00000000-0005-0000-0000-00004C8B0000}"/>
    <cellStyle name="Note 4 3 17 2 5" xfId="37343" xr:uid="{00000000-0005-0000-0000-00004D8B0000}"/>
    <cellStyle name="Note 4 3 17 2 6" xfId="37344" xr:uid="{00000000-0005-0000-0000-00004E8B0000}"/>
    <cellStyle name="Note 4 3 17 3" xfId="37345" xr:uid="{00000000-0005-0000-0000-00004F8B0000}"/>
    <cellStyle name="Note 4 3 17 4" xfId="37346" xr:uid="{00000000-0005-0000-0000-0000508B0000}"/>
    <cellStyle name="Note 4 3 17 5" xfId="37347" xr:uid="{00000000-0005-0000-0000-0000518B0000}"/>
    <cellStyle name="Note 4 3 17 6" xfId="37348" xr:uid="{00000000-0005-0000-0000-0000528B0000}"/>
    <cellStyle name="Note 4 3 17 7" xfId="37349" xr:uid="{00000000-0005-0000-0000-0000538B0000}"/>
    <cellStyle name="Note 4 3 18" xfId="2619" xr:uid="{00000000-0005-0000-0000-0000548B0000}"/>
    <cellStyle name="Note 4 3 18 2" xfId="11316" xr:uid="{00000000-0005-0000-0000-0000558B0000}"/>
    <cellStyle name="Note 4 3 18 2 2" xfId="37350" xr:uid="{00000000-0005-0000-0000-0000568B0000}"/>
    <cellStyle name="Note 4 3 18 2 3" xfId="37351" xr:uid="{00000000-0005-0000-0000-0000578B0000}"/>
    <cellStyle name="Note 4 3 18 2 4" xfId="37352" xr:uid="{00000000-0005-0000-0000-0000588B0000}"/>
    <cellStyle name="Note 4 3 18 2 5" xfId="37353" xr:uid="{00000000-0005-0000-0000-0000598B0000}"/>
    <cellStyle name="Note 4 3 18 2 6" xfId="37354" xr:uid="{00000000-0005-0000-0000-00005A8B0000}"/>
    <cellStyle name="Note 4 3 18 3" xfId="37355" xr:uid="{00000000-0005-0000-0000-00005B8B0000}"/>
    <cellStyle name="Note 4 3 18 4" xfId="37356" xr:uid="{00000000-0005-0000-0000-00005C8B0000}"/>
    <cellStyle name="Note 4 3 18 5" xfId="37357" xr:uid="{00000000-0005-0000-0000-00005D8B0000}"/>
    <cellStyle name="Note 4 3 18 6" xfId="37358" xr:uid="{00000000-0005-0000-0000-00005E8B0000}"/>
    <cellStyle name="Note 4 3 18 7" xfId="37359" xr:uid="{00000000-0005-0000-0000-00005F8B0000}"/>
    <cellStyle name="Note 4 3 19" xfId="2620" xr:uid="{00000000-0005-0000-0000-0000608B0000}"/>
    <cellStyle name="Note 4 3 19 2" xfId="11402" xr:uid="{00000000-0005-0000-0000-0000618B0000}"/>
    <cellStyle name="Note 4 3 19 2 2" xfId="37360" xr:uid="{00000000-0005-0000-0000-0000628B0000}"/>
    <cellStyle name="Note 4 3 19 2 3" xfId="37361" xr:uid="{00000000-0005-0000-0000-0000638B0000}"/>
    <cellStyle name="Note 4 3 19 2 4" xfId="37362" xr:uid="{00000000-0005-0000-0000-0000648B0000}"/>
    <cellStyle name="Note 4 3 19 2 5" xfId="37363" xr:uid="{00000000-0005-0000-0000-0000658B0000}"/>
    <cellStyle name="Note 4 3 19 2 6" xfId="37364" xr:uid="{00000000-0005-0000-0000-0000668B0000}"/>
    <cellStyle name="Note 4 3 19 3" xfId="37365" xr:uid="{00000000-0005-0000-0000-0000678B0000}"/>
    <cellStyle name="Note 4 3 19 4" xfId="37366" xr:uid="{00000000-0005-0000-0000-0000688B0000}"/>
    <cellStyle name="Note 4 3 19 5" xfId="37367" xr:uid="{00000000-0005-0000-0000-0000698B0000}"/>
    <cellStyle name="Note 4 3 19 6" xfId="37368" xr:uid="{00000000-0005-0000-0000-00006A8B0000}"/>
    <cellStyle name="Note 4 3 19 7" xfId="37369" xr:uid="{00000000-0005-0000-0000-00006B8B0000}"/>
    <cellStyle name="Note 4 3 2" xfId="2621" xr:uid="{00000000-0005-0000-0000-00006C8B0000}"/>
    <cellStyle name="Note 4 3 2 10" xfId="2622" xr:uid="{00000000-0005-0000-0000-00006D8B0000}"/>
    <cellStyle name="Note 4 3 2 10 2" xfId="10733" xr:uid="{00000000-0005-0000-0000-00006E8B0000}"/>
    <cellStyle name="Note 4 3 2 10 2 2" xfId="37370" xr:uid="{00000000-0005-0000-0000-00006F8B0000}"/>
    <cellStyle name="Note 4 3 2 10 2 3" xfId="37371" xr:uid="{00000000-0005-0000-0000-0000708B0000}"/>
    <cellStyle name="Note 4 3 2 10 2 4" xfId="37372" xr:uid="{00000000-0005-0000-0000-0000718B0000}"/>
    <cellStyle name="Note 4 3 2 10 2 5" xfId="37373" xr:uid="{00000000-0005-0000-0000-0000728B0000}"/>
    <cellStyle name="Note 4 3 2 10 2 6" xfId="37374" xr:uid="{00000000-0005-0000-0000-0000738B0000}"/>
    <cellStyle name="Note 4 3 2 10 3" xfId="37375" xr:uid="{00000000-0005-0000-0000-0000748B0000}"/>
    <cellStyle name="Note 4 3 2 10 4" xfId="37376" xr:uid="{00000000-0005-0000-0000-0000758B0000}"/>
    <cellStyle name="Note 4 3 2 10 5" xfId="37377" xr:uid="{00000000-0005-0000-0000-0000768B0000}"/>
    <cellStyle name="Note 4 3 2 10 6" xfId="37378" xr:uid="{00000000-0005-0000-0000-0000778B0000}"/>
    <cellStyle name="Note 4 3 2 10 7" xfId="37379" xr:uid="{00000000-0005-0000-0000-0000788B0000}"/>
    <cellStyle name="Note 4 3 2 11" xfId="2623" xr:uid="{00000000-0005-0000-0000-0000798B0000}"/>
    <cellStyle name="Note 4 3 2 11 2" xfId="10821" xr:uid="{00000000-0005-0000-0000-00007A8B0000}"/>
    <cellStyle name="Note 4 3 2 11 2 2" xfId="37380" xr:uid="{00000000-0005-0000-0000-00007B8B0000}"/>
    <cellStyle name="Note 4 3 2 11 2 3" xfId="37381" xr:uid="{00000000-0005-0000-0000-00007C8B0000}"/>
    <cellStyle name="Note 4 3 2 11 2 4" xfId="37382" xr:uid="{00000000-0005-0000-0000-00007D8B0000}"/>
    <cellStyle name="Note 4 3 2 11 2 5" xfId="37383" xr:uid="{00000000-0005-0000-0000-00007E8B0000}"/>
    <cellStyle name="Note 4 3 2 11 2 6" xfId="37384" xr:uid="{00000000-0005-0000-0000-00007F8B0000}"/>
    <cellStyle name="Note 4 3 2 11 3" xfId="37385" xr:uid="{00000000-0005-0000-0000-0000808B0000}"/>
    <cellStyle name="Note 4 3 2 11 4" xfId="37386" xr:uid="{00000000-0005-0000-0000-0000818B0000}"/>
    <cellStyle name="Note 4 3 2 11 5" xfId="37387" xr:uid="{00000000-0005-0000-0000-0000828B0000}"/>
    <cellStyle name="Note 4 3 2 11 6" xfId="37388" xr:uid="{00000000-0005-0000-0000-0000838B0000}"/>
    <cellStyle name="Note 4 3 2 11 7" xfId="37389" xr:uid="{00000000-0005-0000-0000-0000848B0000}"/>
    <cellStyle name="Note 4 3 2 12" xfId="2624" xr:uid="{00000000-0005-0000-0000-0000858B0000}"/>
    <cellStyle name="Note 4 3 2 12 2" xfId="10910" xr:uid="{00000000-0005-0000-0000-0000868B0000}"/>
    <cellStyle name="Note 4 3 2 12 2 2" xfId="37390" xr:uid="{00000000-0005-0000-0000-0000878B0000}"/>
    <cellStyle name="Note 4 3 2 12 2 3" xfId="37391" xr:uid="{00000000-0005-0000-0000-0000888B0000}"/>
    <cellStyle name="Note 4 3 2 12 2 4" xfId="37392" xr:uid="{00000000-0005-0000-0000-0000898B0000}"/>
    <cellStyle name="Note 4 3 2 12 2 5" xfId="37393" xr:uid="{00000000-0005-0000-0000-00008A8B0000}"/>
    <cellStyle name="Note 4 3 2 12 2 6" xfId="37394" xr:uid="{00000000-0005-0000-0000-00008B8B0000}"/>
    <cellStyle name="Note 4 3 2 12 3" xfId="37395" xr:uid="{00000000-0005-0000-0000-00008C8B0000}"/>
    <cellStyle name="Note 4 3 2 12 4" xfId="37396" xr:uid="{00000000-0005-0000-0000-00008D8B0000}"/>
    <cellStyle name="Note 4 3 2 12 5" xfId="37397" xr:uid="{00000000-0005-0000-0000-00008E8B0000}"/>
    <cellStyle name="Note 4 3 2 12 6" xfId="37398" xr:uid="{00000000-0005-0000-0000-00008F8B0000}"/>
    <cellStyle name="Note 4 3 2 12 7" xfId="37399" xr:uid="{00000000-0005-0000-0000-0000908B0000}"/>
    <cellStyle name="Note 4 3 2 13" xfId="2625" xr:uid="{00000000-0005-0000-0000-0000918B0000}"/>
    <cellStyle name="Note 4 3 2 13 2" xfId="11000" xr:uid="{00000000-0005-0000-0000-0000928B0000}"/>
    <cellStyle name="Note 4 3 2 13 2 2" xfId="37400" xr:uid="{00000000-0005-0000-0000-0000938B0000}"/>
    <cellStyle name="Note 4 3 2 13 2 3" xfId="37401" xr:uid="{00000000-0005-0000-0000-0000948B0000}"/>
    <cellStyle name="Note 4 3 2 13 2 4" xfId="37402" xr:uid="{00000000-0005-0000-0000-0000958B0000}"/>
    <cellStyle name="Note 4 3 2 13 2 5" xfId="37403" xr:uid="{00000000-0005-0000-0000-0000968B0000}"/>
    <cellStyle name="Note 4 3 2 13 2 6" xfId="37404" xr:uid="{00000000-0005-0000-0000-0000978B0000}"/>
    <cellStyle name="Note 4 3 2 13 3" xfId="37405" xr:uid="{00000000-0005-0000-0000-0000988B0000}"/>
    <cellStyle name="Note 4 3 2 13 4" xfId="37406" xr:uid="{00000000-0005-0000-0000-0000998B0000}"/>
    <cellStyle name="Note 4 3 2 13 5" xfId="37407" xr:uid="{00000000-0005-0000-0000-00009A8B0000}"/>
    <cellStyle name="Note 4 3 2 13 6" xfId="37408" xr:uid="{00000000-0005-0000-0000-00009B8B0000}"/>
    <cellStyle name="Note 4 3 2 13 7" xfId="37409" xr:uid="{00000000-0005-0000-0000-00009C8B0000}"/>
    <cellStyle name="Note 4 3 2 14" xfId="2626" xr:uid="{00000000-0005-0000-0000-00009D8B0000}"/>
    <cellStyle name="Note 4 3 2 14 2" xfId="11090" xr:uid="{00000000-0005-0000-0000-00009E8B0000}"/>
    <cellStyle name="Note 4 3 2 14 2 2" xfId="37410" xr:uid="{00000000-0005-0000-0000-00009F8B0000}"/>
    <cellStyle name="Note 4 3 2 14 2 3" xfId="37411" xr:uid="{00000000-0005-0000-0000-0000A08B0000}"/>
    <cellStyle name="Note 4 3 2 14 2 4" xfId="37412" xr:uid="{00000000-0005-0000-0000-0000A18B0000}"/>
    <cellStyle name="Note 4 3 2 14 2 5" xfId="37413" xr:uid="{00000000-0005-0000-0000-0000A28B0000}"/>
    <cellStyle name="Note 4 3 2 14 2 6" xfId="37414" xr:uid="{00000000-0005-0000-0000-0000A38B0000}"/>
    <cellStyle name="Note 4 3 2 14 3" xfId="37415" xr:uid="{00000000-0005-0000-0000-0000A48B0000}"/>
    <cellStyle name="Note 4 3 2 14 4" xfId="37416" xr:uid="{00000000-0005-0000-0000-0000A58B0000}"/>
    <cellStyle name="Note 4 3 2 14 5" xfId="37417" xr:uid="{00000000-0005-0000-0000-0000A68B0000}"/>
    <cellStyle name="Note 4 3 2 14 6" xfId="37418" xr:uid="{00000000-0005-0000-0000-0000A78B0000}"/>
    <cellStyle name="Note 4 3 2 14 7" xfId="37419" xr:uid="{00000000-0005-0000-0000-0000A88B0000}"/>
    <cellStyle name="Note 4 3 2 15" xfId="2627" xr:uid="{00000000-0005-0000-0000-0000A98B0000}"/>
    <cellStyle name="Note 4 3 2 15 2" xfId="11173" xr:uid="{00000000-0005-0000-0000-0000AA8B0000}"/>
    <cellStyle name="Note 4 3 2 15 2 2" xfId="37420" xr:uid="{00000000-0005-0000-0000-0000AB8B0000}"/>
    <cellStyle name="Note 4 3 2 15 2 3" xfId="37421" xr:uid="{00000000-0005-0000-0000-0000AC8B0000}"/>
    <cellStyle name="Note 4 3 2 15 2 4" xfId="37422" xr:uid="{00000000-0005-0000-0000-0000AD8B0000}"/>
    <cellStyle name="Note 4 3 2 15 2 5" xfId="37423" xr:uid="{00000000-0005-0000-0000-0000AE8B0000}"/>
    <cellStyle name="Note 4 3 2 15 2 6" xfId="37424" xr:uid="{00000000-0005-0000-0000-0000AF8B0000}"/>
    <cellStyle name="Note 4 3 2 15 3" xfId="37425" xr:uid="{00000000-0005-0000-0000-0000B08B0000}"/>
    <cellStyle name="Note 4 3 2 15 4" xfId="37426" xr:uid="{00000000-0005-0000-0000-0000B18B0000}"/>
    <cellStyle name="Note 4 3 2 15 5" xfId="37427" xr:uid="{00000000-0005-0000-0000-0000B28B0000}"/>
    <cellStyle name="Note 4 3 2 15 6" xfId="37428" xr:uid="{00000000-0005-0000-0000-0000B38B0000}"/>
    <cellStyle name="Note 4 3 2 15 7" xfId="37429" xr:uid="{00000000-0005-0000-0000-0000B48B0000}"/>
    <cellStyle name="Note 4 3 2 16" xfId="2628" xr:uid="{00000000-0005-0000-0000-0000B58B0000}"/>
    <cellStyle name="Note 4 3 2 16 2" xfId="11263" xr:uid="{00000000-0005-0000-0000-0000B68B0000}"/>
    <cellStyle name="Note 4 3 2 16 2 2" xfId="37430" xr:uid="{00000000-0005-0000-0000-0000B78B0000}"/>
    <cellStyle name="Note 4 3 2 16 2 3" xfId="37431" xr:uid="{00000000-0005-0000-0000-0000B88B0000}"/>
    <cellStyle name="Note 4 3 2 16 2 4" xfId="37432" xr:uid="{00000000-0005-0000-0000-0000B98B0000}"/>
    <cellStyle name="Note 4 3 2 16 2 5" xfId="37433" xr:uid="{00000000-0005-0000-0000-0000BA8B0000}"/>
    <cellStyle name="Note 4 3 2 16 2 6" xfId="37434" xr:uid="{00000000-0005-0000-0000-0000BB8B0000}"/>
    <cellStyle name="Note 4 3 2 16 3" xfId="37435" xr:uid="{00000000-0005-0000-0000-0000BC8B0000}"/>
    <cellStyle name="Note 4 3 2 16 4" xfId="37436" xr:uid="{00000000-0005-0000-0000-0000BD8B0000}"/>
    <cellStyle name="Note 4 3 2 16 5" xfId="37437" xr:uid="{00000000-0005-0000-0000-0000BE8B0000}"/>
    <cellStyle name="Note 4 3 2 16 6" xfId="37438" xr:uid="{00000000-0005-0000-0000-0000BF8B0000}"/>
    <cellStyle name="Note 4 3 2 16 7" xfId="37439" xr:uid="{00000000-0005-0000-0000-0000C08B0000}"/>
    <cellStyle name="Note 4 3 2 17" xfId="2629" xr:uid="{00000000-0005-0000-0000-0000C18B0000}"/>
    <cellStyle name="Note 4 3 2 17 2" xfId="11349" xr:uid="{00000000-0005-0000-0000-0000C28B0000}"/>
    <cellStyle name="Note 4 3 2 17 2 2" xfId="37440" xr:uid="{00000000-0005-0000-0000-0000C38B0000}"/>
    <cellStyle name="Note 4 3 2 17 2 3" xfId="37441" xr:uid="{00000000-0005-0000-0000-0000C48B0000}"/>
    <cellStyle name="Note 4 3 2 17 2 4" xfId="37442" xr:uid="{00000000-0005-0000-0000-0000C58B0000}"/>
    <cellStyle name="Note 4 3 2 17 2 5" xfId="37443" xr:uid="{00000000-0005-0000-0000-0000C68B0000}"/>
    <cellStyle name="Note 4 3 2 17 2 6" xfId="37444" xr:uid="{00000000-0005-0000-0000-0000C78B0000}"/>
    <cellStyle name="Note 4 3 2 17 3" xfId="37445" xr:uid="{00000000-0005-0000-0000-0000C88B0000}"/>
    <cellStyle name="Note 4 3 2 17 4" xfId="37446" xr:uid="{00000000-0005-0000-0000-0000C98B0000}"/>
    <cellStyle name="Note 4 3 2 17 5" xfId="37447" xr:uid="{00000000-0005-0000-0000-0000CA8B0000}"/>
    <cellStyle name="Note 4 3 2 17 6" xfId="37448" xr:uid="{00000000-0005-0000-0000-0000CB8B0000}"/>
    <cellStyle name="Note 4 3 2 17 7" xfId="37449" xr:uid="{00000000-0005-0000-0000-0000CC8B0000}"/>
    <cellStyle name="Note 4 3 2 18" xfId="2630" xr:uid="{00000000-0005-0000-0000-0000CD8B0000}"/>
    <cellStyle name="Note 4 3 2 18 2" xfId="11436" xr:uid="{00000000-0005-0000-0000-0000CE8B0000}"/>
    <cellStyle name="Note 4 3 2 18 2 2" xfId="37450" xr:uid="{00000000-0005-0000-0000-0000CF8B0000}"/>
    <cellStyle name="Note 4 3 2 18 2 3" xfId="37451" xr:uid="{00000000-0005-0000-0000-0000D08B0000}"/>
    <cellStyle name="Note 4 3 2 18 2 4" xfId="37452" xr:uid="{00000000-0005-0000-0000-0000D18B0000}"/>
    <cellStyle name="Note 4 3 2 18 2 5" xfId="37453" xr:uid="{00000000-0005-0000-0000-0000D28B0000}"/>
    <cellStyle name="Note 4 3 2 18 2 6" xfId="37454" xr:uid="{00000000-0005-0000-0000-0000D38B0000}"/>
    <cellStyle name="Note 4 3 2 18 3" xfId="37455" xr:uid="{00000000-0005-0000-0000-0000D48B0000}"/>
    <cellStyle name="Note 4 3 2 18 4" xfId="37456" xr:uid="{00000000-0005-0000-0000-0000D58B0000}"/>
    <cellStyle name="Note 4 3 2 18 5" xfId="37457" xr:uid="{00000000-0005-0000-0000-0000D68B0000}"/>
    <cellStyle name="Note 4 3 2 18 6" xfId="37458" xr:uid="{00000000-0005-0000-0000-0000D78B0000}"/>
    <cellStyle name="Note 4 3 2 18 7" xfId="37459" xr:uid="{00000000-0005-0000-0000-0000D88B0000}"/>
    <cellStyle name="Note 4 3 2 19" xfId="2631" xr:uid="{00000000-0005-0000-0000-0000D98B0000}"/>
    <cellStyle name="Note 4 3 2 19 2" xfId="11523" xr:uid="{00000000-0005-0000-0000-0000DA8B0000}"/>
    <cellStyle name="Note 4 3 2 19 2 2" xfId="37460" xr:uid="{00000000-0005-0000-0000-0000DB8B0000}"/>
    <cellStyle name="Note 4 3 2 19 2 3" xfId="37461" xr:uid="{00000000-0005-0000-0000-0000DC8B0000}"/>
    <cellStyle name="Note 4 3 2 19 2 4" xfId="37462" xr:uid="{00000000-0005-0000-0000-0000DD8B0000}"/>
    <cellStyle name="Note 4 3 2 19 2 5" xfId="37463" xr:uid="{00000000-0005-0000-0000-0000DE8B0000}"/>
    <cellStyle name="Note 4 3 2 19 2 6" xfId="37464" xr:uid="{00000000-0005-0000-0000-0000DF8B0000}"/>
    <cellStyle name="Note 4 3 2 19 3" xfId="37465" xr:uid="{00000000-0005-0000-0000-0000E08B0000}"/>
    <cellStyle name="Note 4 3 2 19 4" xfId="37466" xr:uid="{00000000-0005-0000-0000-0000E18B0000}"/>
    <cellStyle name="Note 4 3 2 19 5" xfId="37467" xr:uid="{00000000-0005-0000-0000-0000E28B0000}"/>
    <cellStyle name="Note 4 3 2 19 6" xfId="37468" xr:uid="{00000000-0005-0000-0000-0000E38B0000}"/>
    <cellStyle name="Note 4 3 2 19 7" xfId="37469" xr:uid="{00000000-0005-0000-0000-0000E48B0000}"/>
    <cellStyle name="Note 4 3 2 2" xfId="2632" xr:uid="{00000000-0005-0000-0000-0000E58B0000}"/>
    <cellStyle name="Note 4 3 2 2 2" xfId="10030" xr:uid="{00000000-0005-0000-0000-0000E68B0000}"/>
    <cellStyle name="Note 4 3 2 2 2 2" xfId="37470" xr:uid="{00000000-0005-0000-0000-0000E78B0000}"/>
    <cellStyle name="Note 4 3 2 2 2 3" xfId="37471" xr:uid="{00000000-0005-0000-0000-0000E88B0000}"/>
    <cellStyle name="Note 4 3 2 2 2 4" xfId="37472" xr:uid="{00000000-0005-0000-0000-0000E98B0000}"/>
    <cellStyle name="Note 4 3 2 2 2 5" xfId="37473" xr:uid="{00000000-0005-0000-0000-0000EA8B0000}"/>
    <cellStyle name="Note 4 3 2 2 2 6" xfId="37474" xr:uid="{00000000-0005-0000-0000-0000EB8B0000}"/>
    <cellStyle name="Note 4 3 2 2 3" xfId="37475" xr:uid="{00000000-0005-0000-0000-0000EC8B0000}"/>
    <cellStyle name="Note 4 3 2 2 4" xfId="37476" xr:uid="{00000000-0005-0000-0000-0000ED8B0000}"/>
    <cellStyle name="Note 4 3 2 2 5" xfId="37477" xr:uid="{00000000-0005-0000-0000-0000EE8B0000}"/>
    <cellStyle name="Note 4 3 2 2 6" xfId="37478" xr:uid="{00000000-0005-0000-0000-0000EF8B0000}"/>
    <cellStyle name="Note 4 3 2 2 7" xfId="37479" xr:uid="{00000000-0005-0000-0000-0000F08B0000}"/>
    <cellStyle name="Note 4 3 2 20" xfId="2633" xr:uid="{00000000-0005-0000-0000-0000F18B0000}"/>
    <cellStyle name="Note 4 3 2 20 2" xfId="11611" xr:uid="{00000000-0005-0000-0000-0000F28B0000}"/>
    <cellStyle name="Note 4 3 2 20 2 2" xfId="37480" xr:uid="{00000000-0005-0000-0000-0000F38B0000}"/>
    <cellStyle name="Note 4 3 2 20 2 3" xfId="37481" xr:uid="{00000000-0005-0000-0000-0000F48B0000}"/>
    <cellStyle name="Note 4 3 2 20 2 4" xfId="37482" xr:uid="{00000000-0005-0000-0000-0000F58B0000}"/>
    <cellStyle name="Note 4 3 2 20 2 5" xfId="37483" xr:uid="{00000000-0005-0000-0000-0000F68B0000}"/>
    <cellStyle name="Note 4 3 2 20 2 6" xfId="37484" xr:uid="{00000000-0005-0000-0000-0000F78B0000}"/>
    <cellStyle name="Note 4 3 2 20 3" xfId="37485" xr:uid="{00000000-0005-0000-0000-0000F88B0000}"/>
    <cellStyle name="Note 4 3 2 20 4" xfId="37486" xr:uid="{00000000-0005-0000-0000-0000F98B0000}"/>
    <cellStyle name="Note 4 3 2 20 5" xfId="37487" xr:uid="{00000000-0005-0000-0000-0000FA8B0000}"/>
    <cellStyle name="Note 4 3 2 20 6" xfId="37488" xr:uid="{00000000-0005-0000-0000-0000FB8B0000}"/>
    <cellStyle name="Note 4 3 2 20 7" xfId="37489" xr:uid="{00000000-0005-0000-0000-0000FC8B0000}"/>
    <cellStyle name="Note 4 3 2 21" xfId="2634" xr:uid="{00000000-0005-0000-0000-0000FD8B0000}"/>
    <cellStyle name="Note 4 3 2 21 2" xfId="11695" xr:uid="{00000000-0005-0000-0000-0000FE8B0000}"/>
    <cellStyle name="Note 4 3 2 21 2 2" xfId="37490" xr:uid="{00000000-0005-0000-0000-0000FF8B0000}"/>
    <cellStyle name="Note 4 3 2 21 2 3" xfId="37491" xr:uid="{00000000-0005-0000-0000-0000008C0000}"/>
    <cellStyle name="Note 4 3 2 21 2 4" xfId="37492" xr:uid="{00000000-0005-0000-0000-0000018C0000}"/>
    <cellStyle name="Note 4 3 2 21 2 5" xfId="37493" xr:uid="{00000000-0005-0000-0000-0000028C0000}"/>
    <cellStyle name="Note 4 3 2 21 2 6" xfId="37494" xr:uid="{00000000-0005-0000-0000-0000038C0000}"/>
    <cellStyle name="Note 4 3 2 21 3" xfId="37495" xr:uid="{00000000-0005-0000-0000-0000048C0000}"/>
    <cellStyle name="Note 4 3 2 21 4" xfId="37496" xr:uid="{00000000-0005-0000-0000-0000058C0000}"/>
    <cellStyle name="Note 4 3 2 21 5" xfId="37497" xr:uid="{00000000-0005-0000-0000-0000068C0000}"/>
    <cellStyle name="Note 4 3 2 21 6" xfId="37498" xr:uid="{00000000-0005-0000-0000-0000078C0000}"/>
    <cellStyle name="Note 4 3 2 21 7" xfId="37499" xr:uid="{00000000-0005-0000-0000-0000088C0000}"/>
    <cellStyle name="Note 4 3 2 22" xfId="2635" xr:uid="{00000000-0005-0000-0000-0000098C0000}"/>
    <cellStyle name="Note 4 3 2 22 2" xfId="11778" xr:uid="{00000000-0005-0000-0000-00000A8C0000}"/>
    <cellStyle name="Note 4 3 2 22 2 2" xfId="37500" xr:uid="{00000000-0005-0000-0000-00000B8C0000}"/>
    <cellStyle name="Note 4 3 2 22 2 3" xfId="37501" xr:uid="{00000000-0005-0000-0000-00000C8C0000}"/>
    <cellStyle name="Note 4 3 2 22 2 4" xfId="37502" xr:uid="{00000000-0005-0000-0000-00000D8C0000}"/>
    <cellStyle name="Note 4 3 2 22 2 5" xfId="37503" xr:uid="{00000000-0005-0000-0000-00000E8C0000}"/>
    <cellStyle name="Note 4 3 2 22 2 6" xfId="37504" xr:uid="{00000000-0005-0000-0000-00000F8C0000}"/>
    <cellStyle name="Note 4 3 2 22 3" xfId="37505" xr:uid="{00000000-0005-0000-0000-0000108C0000}"/>
    <cellStyle name="Note 4 3 2 22 4" xfId="37506" xr:uid="{00000000-0005-0000-0000-0000118C0000}"/>
    <cellStyle name="Note 4 3 2 22 5" xfId="37507" xr:uid="{00000000-0005-0000-0000-0000128C0000}"/>
    <cellStyle name="Note 4 3 2 22 6" xfId="37508" xr:uid="{00000000-0005-0000-0000-0000138C0000}"/>
    <cellStyle name="Note 4 3 2 22 7" xfId="37509" xr:uid="{00000000-0005-0000-0000-0000148C0000}"/>
    <cellStyle name="Note 4 3 2 23" xfId="2636" xr:uid="{00000000-0005-0000-0000-0000158C0000}"/>
    <cellStyle name="Note 4 3 2 23 2" xfId="11861" xr:uid="{00000000-0005-0000-0000-0000168C0000}"/>
    <cellStyle name="Note 4 3 2 23 2 2" xfId="37510" xr:uid="{00000000-0005-0000-0000-0000178C0000}"/>
    <cellStyle name="Note 4 3 2 23 2 3" xfId="37511" xr:uid="{00000000-0005-0000-0000-0000188C0000}"/>
    <cellStyle name="Note 4 3 2 23 2 4" xfId="37512" xr:uid="{00000000-0005-0000-0000-0000198C0000}"/>
    <cellStyle name="Note 4 3 2 23 2 5" xfId="37513" xr:uid="{00000000-0005-0000-0000-00001A8C0000}"/>
    <cellStyle name="Note 4 3 2 23 2 6" xfId="37514" xr:uid="{00000000-0005-0000-0000-00001B8C0000}"/>
    <cellStyle name="Note 4 3 2 23 3" xfId="37515" xr:uid="{00000000-0005-0000-0000-00001C8C0000}"/>
    <cellStyle name="Note 4 3 2 23 4" xfId="37516" xr:uid="{00000000-0005-0000-0000-00001D8C0000}"/>
    <cellStyle name="Note 4 3 2 23 5" xfId="37517" xr:uid="{00000000-0005-0000-0000-00001E8C0000}"/>
    <cellStyle name="Note 4 3 2 23 6" xfId="37518" xr:uid="{00000000-0005-0000-0000-00001F8C0000}"/>
    <cellStyle name="Note 4 3 2 23 7" xfId="37519" xr:uid="{00000000-0005-0000-0000-0000208C0000}"/>
    <cellStyle name="Note 4 3 2 24" xfId="2637" xr:uid="{00000000-0005-0000-0000-0000218C0000}"/>
    <cellStyle name="Note 4 3 2 24 2" xfId="11945" xr:uid="{00000000-0005-0000-0000-0000228C0000}"/>
    <cellStyle name="Note 4 3 2 24 2 2" xfId="37520" xr:uid="{00000000-0005-0000-0000-0000238C0000}"/>
    <cellStyle name="Note 4 3 2 24 2 3" xfId="37521" xr:uid="{00000000-0005-0000-0000-0000248C0000}"/>
    <cellStyle name="Note 4 3 2 24 2 4" xfId="37522" xr:uid="{00000000-0005-0000-0000-0000258C0000}"/>
    <cellStyle name="Note 4 3 2 24 2 5" xfId="37523" xr:uid="{00000000-0005-0000-0000-0000268C0000}"/>
    <cellStyle name="Note 4 3 2 24 2 6" xfId="37524" xr:uid="{00000000-0005-0000-0000-0000278C0000}"/>
    <cellStyle name="Note 4 3 2 24 3" xfId="37525" xr:uid="{00000000-0005-0000-0000-0000288C0000}"/>
    <cellStyle name="Note 4 3 2 24 4" xfId="37526" xr:uid="{00000000-0005-0000-0000-0000298C0000}"/>
    <cellStyle name="Note 4 3 2 24 5" xfId="37527" xr:uid="{00000000-0005-0000-0000-00002A8C0000}"/>
    <cellStyle name="Note 4 3 2 24 6" xfId="37528" xr:uid="{00000000-0005-0000-0000-00002B8C0000}"/>
    <cellStyle name="Note 4 3 2 24 7" xfId="37529" xr:uid="{00000000-0005-0000-0000-00002C8C0000}"/>
    <cellStyle name="Note 4 3 2 25" xfId="2638" xr:uid="{00000000-0005-0000-0000-00002D8C0000}"/>
    <cellStyle name="Note 4 3 2 25 2" xfId="12028" xr:uid="{00000000-0005-0000-0000-00002E8C0000}"/>
    <cellStyle name="Note 4 3 2 25 2 2" xfId="37530" xr:uid="{00000000-0005-0000-0000-00002F8C0000}"/>
    <cellStyle name="Note 4 3 2 25 2 3" xfId="37531" xr:uid="{00000000-0005-0000-0000-0000308C0000}"/>
    <cellStyle name="Note 4 3 2 25 2 4" xfId="37532" xr:uid="{00000000-0005-0000-0000-0000318C0000}"/>
    <cellStyle name="Note 4 3 2 25 2 5" xfId="37533" xr:uid="{00000000-0005-0000-0000-0000328C0000}"/>
    <cellStyle name="Note 4 3 2 25 2 6" xfId="37534" xr:uid="{00000000-0005-0000-0000-0000338C0000}"/>
    <cellStyle name="Note 4 3 2 25 3" xfId="37535" xr:uid="{00000000-0005-0000-0000-0000348C0000}"/>
    <cellStyle name="Note 4 3 2 25 4" xfId="37536" xr:uid="{00000000-0005-0000-0000-0000358C0000}"/>
    <cellStyle name="Note 4 3 2 25 5" xfId="37537" xr:uid="{00000000-0005-0000-0000-0000368C0000}"/>
    <cellStyle name="Note 4 3 2 25 6" xfId="37538" xr:uid="{00000000-0005-0000-0000-0000378C0000}"/>
    <cellStyle name="Note 4 3 2 25 7" xfId="37539" xr:uid="{00000000-0005-0000-0000-0000388C0000}"/>
    <cellStyle name="Note 4 3 2 26" xfId="2639" xr:uid="{00000000-0005-0000-0000-0000398C0000}"/>
    <cellStyle name="Note 4 3 2 26 2" xfId="12111" xr:uid="{00000000-0005-0000-0000-00003A8C0000}"/>
    <cellStyle name="Note 4 3 2 26 2 2" xfId="37540" xr:uid="{00000000-0005-0000-0000-00003B8C0000}"/>
    <cellStyle name="Note 4 3 2 26 2 3" xfId="37541" xr:uid="{00000000-0005-0000-0000-00003C8C0000}"/>
    <cellStyle name="Note 4 3 2 26 2 4" xfId="37542" xr:uid="{00000000-0005-0000-0000-00003D8C0000}"/>
    <cellStyle name="Note 4 3 2 26 2 5" xfId="37543" xr:uid="{00000000-0005-0000-0000-00003E8C0000}"/>
    <cellStyle name="Note 4 3 2 26 2 6" xfId="37544" xr:uid="{00000000-0005-0000-0000-00003F8C0000}"/>
    <cellStyle name="Note 4 3 2 26 3" xfId="37545" xr:uid="{00000000-0005-0000-0000-0000408C0000}"/>
    <cellStyle name="Note 4 3 2 26 4" xfId="37546" xr:uid="{00000000-0005-0000-0000-0000418C0000}"/>
    <cellStyle name="Note 4 3 2 26 5" xfId="37547" xr:uid="{00000000-0005-0000-0000-0000428C0000}"/>
    <cellStyle name="Note 4 3 2 26 6" xfId="37548" xr:uid="{00000000-0005-0000-0000-0000438C0000}"/>
    <cellStyle name="Note 4 3 2 26 7" xfId="37549" xr:uid="{00000000-0005-0000-0000-0000448C0000}"/>
    <cellStyle name="Note 4 3 2 27" xfId="2640" xr:uid="{00000000-0005-0000-0000-0000458C0000}"/>
    <cellStyle name="Note 4 3 2 27 2" xfId="12193" xr:uid="{00000000-0005-0000-0000-0000468C0000}"/>
    <cellStyle name="Note 4 3 2 27 2 2" xfId="37550" xr:uid="{00000000-0005-0000-0000-0000478C0000}"/>
    <cellStyle name="Note 4 3 2 27 2 3" xfId="37551" xr:uid="{00000000-0005-0000-0000-0000488C0000}"/>
    <cellStyle name="Note 4 3 2 27 2 4" xfId="37552" xr:uid="{00000000-0005-0000-0000-0000498C0000}"/>
    <cellStyle name="Note 4 3 2 27 2 5" xfId="37553" xr:uid="{00000000-0005-0000-0000-00004A8C0000}"/>
    <cellStyle name="Note 4 3 2 27 2 6" xfId="37554" xr:uid="{00000000-0005-0000-0000-00004B8C0000}"/>
    <cellStyle name="Note 4 3 2 27 3" xfId="37555" xr:uid="{00000000-0005-0000-0000-00004C8C0000}"/>
    <cellStyle name="Note 4 3 2 27 4" xfId="37556" xr:uid="{00000000-0005-0000-0000-00004D8C0000}"/>
    <cellStyle name="Note 4 3 2 27 5" xfId="37557" xr:uid="{00000000-0005-0000-0000-00004E8C0000}"/>
    <cellStyle name="Note 4 3 2 27 6" xfId="37558" xr:uid="{00000000-0005-0000-0000-00004F8C0000}"/>
    <cellStyle name="Note 4 3 2 27 7" xfId="37559" xr:uid="{00000000-0005-0000-0000-0000508C0000}"/>
    <cellStyle name="Note 4 3 2 28" xfId="2641" xr:uid="{00000000-0005-0000-0000-0000518C0000}"/>
    <cellStyle name="Note 4 3 2 28 2" xfId="12273" xr:uid="{00000000-0005-0000-0000-0000528C0000}"/>
    <cellStyle name="Note 4 3 2 28 2 2" xfId="37560" xr:uid="{00000000-0005-0000-0000-0000538C0000}"/>
    <cellStyle name="Note 4 3 2 28 2 3" xfId="37561" xr:uid="{00000000-0005-0000-0000-0000548C0000}"/>
    <cellStyle name="Note 4 3 2 28 2 4" xfId="37562" xr:uid="{00000000-0005-0000-0000-0000558C0000}"/>
    <cellStyle name="Note 4 3 2 28 2 5" xfId="37563" xr:uid="{00000000-0005-0000-0000-0000568C0000}"/>
    <cellStyle name="Note 4 3 2 28 2 6" xfId="37564" xr:uid="{00000000-0005-0000-0000-0000578C0000}"/>
    <cellStyle name="Note 4 3 2 28 3" xfId="37565" xr:uid="{00000000-0005-0000-0000-0000588C0000}"/>
    <cellStyle name="Note 4 3 2 28 4" xfId="37566" xr:uid="{00000000-0005-0000-0000-0000598C0000}"/>
    <cellStyle name="Note 4 3 2 28 5" xfId="37567" xr:uid="{00000000-0005-0000-0000-00005A8C0000}"/>
    <cellStyle name="Note 4 3 2 28 6" xfId="37568" xr:uid="{00000000-0005-0000-0000-00005B8C0000}"/>
    <cellStyle name="Note 4 3 2 28 7" xfId="37569" xr:uid="{00000000-0005-0000-0000-00005C8C0000}"/>
    <cellStyle name="Note 4 3 2 29" xfId="2642" xr:uid="{00000000-0005-0000-0000-00005D8C0000}"/>
    <cellStyle name="Note 4 3 2 29 2" xfId="12351" xr:uid="{00000000-0005-0000-0000-00005E8C0000}"/>
    <cellStyle name="Note 4 3 2 29 2 2" xfId="37570" xr:uid="{00000000-0005-0000-0000-00005F8C0000}"/>
    <cellStyle name="Note 4 3 2 29 2 3" xfId="37571" xr:uid="{00000000-0005-0000-0000-0000608C0000}"/>
    <cellStyle name="Note 4 3 2 29 2 4" xfId="37572" xr:uid="{00000000-0005-0000-0000-0000618C0000}"/>
    <cellStyle name="Note 4 3 2 29 2 5" xfId="37573" xr:uid="{00000000-0005-0000-0000-0000628C0000}"/>
    <cellStyle name="Note 4 3 2 29 2 6" xfId="37574" xr:uid="{00000000-0005-0000-0000-0000638C0000}"/>
    <cellStyle name="Note 4 3 2 29 3" xfId="37575" xr:uid="{00000000-0005-0000-0000-0000648C0000}"/>
    <cellStyle name="Note 4 3 2 29 4" xfId="37576" xr:uid="{00000000-0005-0000-0000-0000658C0000}"/>
    <cellStyle name="Note 4 3 2 29 5" xfId="37577" xr:uid="{00000000-0005-0000-0000-0000668C0000}"/>
    <cellStyle name="Note 4 3 2 29 6" xfId="37578" xr:uid="{00000000-0005-0000-0000-0000678C0000}"/>
    <cellStyle name="Note 4 3 2 29 7" xfId="37579" xr:uid="{00000000-0005-0000-0000-0000688C0000}"/>
    <cellStyle name="Note 4 3 2 3" xfId="2643" xr:uid="{00000000-0005-0000-0000-0000698C0000}"/>
    <cellStyle name="Note 4 3 2 3 2" xfId="10121" xr:uid="{00000000-0005-0000-0000-00006A8C0000}"/>
    <cellStyle name="Note 4 3 2 3 2 2" xfId="37580" xr:uid="{00000000-0005-0000-0000-00006B8C0000}"/>
    <cellStyle name="Note 4 3 2 3 2 3" xfId="37581" xr:uid="{00000000-0005-0000-0000-00006C8C0000}"/>
    <cellStyle name="Note 4 3 2 3 2 4" xfId="37582" xr:uid="{00000000-0005-0000-0000-00006D8C0000}"/>
    <cellStyle name="Note 4 3 2 3 2 5" xfId="37583" xr:uid="{00000000-0005-0000-0000-00006E8C0000}"/>
    <cellStyle name="Note 4 3 2 3 2 6" xfId="37584" xr:uid="{00000000-0005-0000-0000-00006F8C0000}"/>
    <cellStyle name="Note 4 3 2 3 3" xfId="37585" xr:uid="{00000000-0005-0000-0000-0000708C0000}"/>
    <cellStyle name="Note 4 3 2 3 4" xfId="37586" xr:uid="{00000000-0005-0000-0000-0000718C0000}"/>
    <cellStyle name="Note 4 3 2 3 5" xfId="37587" xr:uid="{00000000-0005-0000-0000-0000728C0000}"/>
    <cellStyle name="Note 4 3 2 3 6" xfId="37588" xr:uid="{00000000-0005-0000-0000-0000738C0000}"/>
    <cellStyle name="Note 4 3 2 3 7" xfId="37589" xr:uid="{00000000-0005-0000-0000-0000748C0000}"/>
    <cellStyle name="Note 4 3 2 30" xfId="2644" xr:uid="{00000000-0005-0000-0000-0000758C0000}"/>
    <cellStyle name="Note 4 3 2 30 2" xfId="12430" xr:uid="{00000000-0005-0000-0000-0000768C0000}"/>
    <cellStyle name="Note 4 3 2 30 2 2" xfId="37590" xr:uid="{00000000-0005-0000-0000-0000778C0000}"/>
    <cellStyle name="Note 4 3 2 30 2 3" xfId="37591" xr:uid="{00000000-0005-0000-0000-0000788C0000}"/>
    <cellStyle name="Note 4 3 2 30 2 4" xfId="37592" xr:uid="{00000000-0005-0000-0000-0000798C0000}"/>
    <cellStyle name="Note 4 3 2 30 2 5" xfId="37593" xr:uid="{00000000-0005-0000-0000-00007A8C0000}"/>
    <cellStyle name="Note 4 3 2 30 2 6" xfId="37594" xr:uid="{00000000-0005-0000-0000-00007B8C0000}"/>
    <cellStyle name="Note 4 3 2 30 3" xfId="37595" xr:uid="{00000000-0005-0000-0000-00007C8C0000}"/>
    <cellStyle name="Note 4 3 2 30 4" xfId="37596" xr:uid="{00000000-0005-0000-0000-00007D8C0000}"/>
    <cellStyle name="Note 4 3 2 30 5" xfId="37597" xr:uid="{00000000-0005-0000-0000-00007E8C0000}"/>
    <cellStyle name="Note 4 3 2 30 6" xfId="37598" xr:uid="{00000000-0005-0000-0000-00007F8C0000}"/>
    <cellStyle name="Note 4 3 2 30 7" xfId="37599" xr:uid="{00000000-0005-0000-0000-0000808C0000}"/>
    <cellStyle name="Note 4 3 2 31" xfId="2645" xr:uid="{00000000-0005-0000-0000-0000818C0000}"/>
    <cellStyle name="Note 4 3 2 31 2" xfId="12509" xr:uid="{00000000-0005-0000-0000-0000828C0000}"/>
    <cellStyle name="Note 4 3 2 31 2 2" xfId="37600" xr:uid="{00000000-0005-0000-0000-0000838C0000}"/>
    <cellStyle name="Note 4 3 2 31 2 3" xfId="37601" xr:uid="{00000000-0005-0000-0000-0000848C0000}"/>
    <cellStyle name="Note 4 3 2 31 2 4" xfId="37602" xr:uid="{00000000-0005-0000-0000-0000858C0000}"/>
    <cellStyle name="Note 4 3 2 31 2 5" xfId="37603" xr:uid="{00000000-0005-0000-0000-0000868C0000}"/>
    <cellStyle name="Note 4 3 2 31 2 6" xfId="37604" xr:uid="{00000000-0005-0000-0000-0000878C0000}"/>
    <cellStyle name="Note 4 3 2 31 3" xfId="37605" xr:uid="{00000000-0005-0000-0000-0000888C0000}"/>
    <cellStyle name="Note 4 3 2 31 4" xfId="37606" xr:uid="{00000000-0005-0000-0000-0000898C0000}"/>
    <cellStyle name="Note 4 3 2 31 5" xfId="37607" xr:uid="{00000000-0005-0000-0000-00008A8C0000}"/>
    <cellStyle name="Note 4 3 2 31 6" xfId="37608" xr:uid="{00000000-0005-0000-0000-00008B8C0000}"/>
    <cellStyle name="Note 4 3 2 31 7" xfId="37609" xr:uid="{00000000-0005-0000-0000-00008C8C0000}"/>
    <cellStyle name="Note 4 3 2 32" xfId="2646" xr:uid="{00000000-0005-0000-0000-00008D8C0000}"/>
    <cellStyle name="Note 4 3 2 32 2" xfId="12588" xr:uid="{00000000-0005-0000-0000-00008E8C0000}"/>
    <cellStyle name="Note 4 3 2 32 2 2" xfId="37610" xr:uid="{00000000-0005-0000-0000-00008F8C0000}"/>
    <cellStyle name="Note 4 3 2 32 2 3" xfId="37611" xr:uid="{00000000-0005-0000-0000-0000908C0000}"/>
    <cellStyle name="Note 4 3 2 32 2 4" xfId="37612" xr:uid="{00000000-0005-0000-0000-0000918C0000}"/>
    <cellStyle name="Note 4 3 2 32 2 5" xfId="37613" xr:uid="{00000000-0005-0000-0000-0000928C0000}"/>
    <cellStyle name="Note 4 3 2 32 2 6" xfId="37614" xr:uid="{00000000-0005-0000-0000-0000938C0000}"/>
    <cellStyle name="Note 4 3 2 32 3" xfId="37615" xr:uid="{00000000-0005-0000-0000-0000948C0000}"/>
    <cellStyle name="Note 4 3 2 32 4" xfId="37616" xr:uid="{00000000-0005-0000-0000-0000958C0000}"/>
    <cellStyle name="Note 4 3 2 32 5" xfId="37617" xr:uid="{00000000-0005-0000-0000-0000968C0000}"/>
    <cellStyle name="Note 4 3 2 32 6" xfId="37618" xr:uid="{00000000-0005-0000-0000-0000978C0000}"/>
    <cellStyle name="Note 4 3 2 32 7" xfId="37619" xr:uid="{00000000-0005-0000-0000-0000988C0000}"/>
    <cellStyle name="Note 4 3 2 33" xfId="2647" xr:uid="{00000000-0005-0000-0000-0000998C0000}"/>
    <cellStyle name="Note 4 3 2 33 2" xfId="12667" xr:uid="{00000000-0005-0000-0000-00009A8C0000}"/>
    <cellStyle name="Note 4 3 2 33 2 2" xfId="37620" xr:uid="{00000000-0005-0000-0000-00009B8C0000}"/>
    <cellStyle name="Note 4 3 2 33 2 3" xfId="37621" xr:uid="{00000000-0005-0000-0000-00009C8C0000}"/>
    <cellStyle name="Note 4 3 2 33 2 4" xfId="37622" xr:uid="{00000000-0005-0000-0000-00009D8C0000}"/>
    <cellStyle name="Note 4 3 2 33 2 5" xfId="37623" xr:uid="{00000000-0005-0000-0000-00009E8C0000}"/>
    <cellStyle name="Note 4 3 2 33 2 6" xfId="37624" xr:uid="{00000000-0005-0000-0000-00009F8C0000}"/>
    <cellStyle name="Note 4 3 2 33 3" xfId="37625" xr:uid="{00000000-0005-0000-0000-0000A08C0000}"/>
    <cellStyle name="Note 4 3 2 33 4" xfId="37626" xr:uid="{00000000-0005-0000-0000-0000A18C0000}"/>
    <cellStyle name="Note 4 3 2 33 5" xfId="37627" xr:uid="{00000000-0005-0000-0000-0000A28C0000}"/>
    <cellStyle name="Note 4 3 2 33 6" xfId="37628" xr:uid="{00000000-0005-0000-0000-0000A38C0000}"/>
    <cellStyle name="Note 4 3 2 33 7" xfId="37629" xr:uid="{00000000-0005-0000-0000-0000A48C0000}"/>
    <cellStyle name="Note 4 3 2 34" xfId="2648" xr:uid="{00000000-0005-0000-0000-0000A58C0000}"/>
    <cellStyle name="Note 4 3 2 34 2" xfId="12751" xr:uid="{00000000-0005-0000-0000-0000A68C0000}"/>
    <cellStyle name="Note 4 3 2 34 2 2" xfId="37630" xr:uid="{00000000-0005-0000-0000-0000A78C0000}"/>
    <cellStyle name="Note 4 3 2 34 2 3" xfId="37631" xr:uid="{00000000-0005-0000-0000-0000A88C0000}"/>
    <cellStyle name="Note 4 3 2 34 2 4" xfId="37632" xr:uid="{00000000-0005-0000-0000-0000A98C0000}"/>
    <cellStyle name="Note 4 3 2 34 2 5" xfId="37633" xr:uid="{00000000-0005-0000-0000-0000AA8C0000}"/>
    <cellStyle name="Note 4 3 2 34 2 6" xfId="37634" xr:uid="{00000000-0005-0000-0000-0000AB8C0000}"/>
    <cellStyle name="Note 4 3 2 34 3" xfId="37635" xr:uid="{00000000-0005-0000-0000-0000AC8C0000}"/>
    <cellStyle name="Note 4 3 2 34 4" xfId="37636" xr:uid="{00000000-0005-0000-0000-0000AD8C0000}"/>
    <cellStyle name="Note 4 3 2 34 5" xfId="37637" xr:uid="{00000000-0005-0000-0000-0000AE8C0000}"/>
    <cellStyle name="Note 4 3 2 34 6" xfId="37638" xr:uid="{00000000-0005-0000-0000-0000AF8C0000}"/>
    <cellStyle name="Note 4 3 2 34 7" xfId="37639" xr:uid="{00000000-0005-0000-0000-0000B08C0000}"/>
    <cellStyle name="Note 4 3 2 35" xfId="9817" xr:uid="{00000000-0005-0000-0000-0000B18C0000}"/>
    <cellStyle name="Note 4 3 2 35 2" xfId="37640" xr:uid="{00000000-0005-0000-0000-0000B28C0000}"/>
    <cellStyle name="Note 4 3 2 35 3" xfId="37641" xr:uid="{00000000-0005-0000-0000-0000B38C0000}"/>
    <cellStyle name="Note 4 3 2 35 4" xfId="37642" xr:uid="{00000000-0005-0000-0000-0000B48C0000}"/>
    <cellStyle name="Note 4 3 2 35 5" xfId="37643" xr:uid="{00000000-0005-0000-0000-0000B58C0000}"/>
    <cellStyle name="Note 4 3 2 35 6" xfId="37644" xr:uid="{00000000-0005-0000-0000-0000B68C0000}"/>
    <cellStyle name="Note 4 3 2 36" xfId="37645" xr:uid="{00000000-0005-0000-0000-0000B78C0000}"/>
    <cellStyle name="Note 4 3 2 37" xfId="37646" xr:uid="{00000000-0005-0000-0000-0000B88C0000}"/>
    <cellStyle name="Note 4 3 2 38" xfId="37647" xr:uid="{00000000-0005-0000-0000-0000B98C0000}"/>
    <cellStyle name="Note 4 3 2 39" xfId="37648" xr:uid="{00000000-0005-0000-0000-0000BA8C0000}"/>
    <cellStyle name="Note 4 3 2 4" xfId="2649" xr:uid="{00000000-0005-0000-0000-0000BB8C0000}"/>
    <cellStyle name="Note 4 3 2 4 2" xfId="10211" xr:uid="{00000000-0005-0000-0000-0000BC8C0000}"/>
    <cellStyle name="Note 4 3 2 4 2 2" xfId="37649" xr:uid="{00000000-0005-0000-0000-0000BD8C0000}"/>
    <cellStyle name="Note 4 3 2 4 2 3" xfId="37650" xr:uid="{00000000-0005-0000-0000-0000BE8C0000}"/>
    <cellStyle name="Note 4 3 2 4 2 4" xfId="37651" xr:uid="{00000000-0005-0000-0000-0000BF8C0000}"/>
    <cellStyle name="Note 4 3 2 4 2 5" xfId="37652" xr:uid="{00000000-0005-0000-0000-0000C08C0000}"/>
    <cellStyle name="Note 4 3 2 4 2 6" xfId="37653" xr:uid="{00000000-0005-0000-0000-0000C18C0000}"/>
    <cellStyle name="Note 4 3 2 4 3" xfId="37654" xr:uid="{00000000-0005-0000-0000-0000C28C0000}"/>
    <cellStyle name="Note 4 3 2 4 4" xfId="37655" xr:uid="{00000000-0005-0000-0000-0000C38C0000}"/>
    <cellStyle name="Note 4 3 2 4 5" xfId="37656" xr:uid="{00000000-0005-0000-0000-0000C48C0000}"/>
    <cellStyle name="Note 4 3 2 4 6" xfId="37657" xr:uid="{00000000-0005-0000-0000-0000C58C0000}"/>
    <cellStyle name="Note 4 3 2 4 7" xfId="37658" xr:uid="{00000000-0005-0000-0000-0000C68C0000}"/>
    <cellStyle name="Note 4 3 2 40" xfId="37659" xr:uid="{00000000-0005-0000-0000-0000C78C0000}"/>
    <cellStyle name="Note 4 3 2 5" xfId="2650" xr:uid="{00000000-0005-0000-0000-0000C88C0000}"/>
    <cellStyle name="Note 4 3 2 5 2" xfId="10297" xr:uid="{00000000-0005-0000-0000-0000C98C0000}"/>
    <cellStyle name="Note 4 3 2 5 2 2" xfId="37660" xr:uid="{00000000-0005-0000-0000-0000CA8C0000}"/>
    <cellStyle name="Note 4 3 2 5 2 3" xfId="37661" xr:uid="{00000000-0005-0000-0000-0000CB8C0000}"/>
    <cellStyle name="Note 4 3 2 5 2 4" xfId="37662" xr:uid="{00000000-0005-0000-0000-0000CC8C0000}"/>
    <cellStyle name="Note 4 3 2 5 2 5" xfId="37663" xr:uid="{00000000-0005-0000-0000-0000CD8C0000}"/>
    <cellStyle name="Note 4 3 2 5 2 6" xfId="37664" xr:uid="{00000000-0005-0000-0000-0000CE8C0000}"/>
    <cellStyle name="Note 4 3 2 5 3" xfId="37665" xr:uid="{00000000-0005-0000-0000-0000CF8C0000}"/>
    <cellStyle name="Note 4 3 2 5 4" xfId="37666" xr:uid="{00000000-0005-0000-0000-0000D08C0000}"/>
    <cellStyle name="Note 4 3 2 5 5" xfId="37667" xr:uid="{00000000-0005-0000-0000-0000D18C0000}"/>
    <cellStyle name="Note 4 3 2 5 6" xfId="37668" xr:uid="{00000000-0005-0000-0000-0000D28C0000}"/>
    <cellStyle name="Note 4 3 2 5 7" xfId="37669" xr:uid="{00000000-0005-0000-0000-0000D38C0000}"/>
    <cellStyle name="Note 4 3 2 6" xfId="2651" xr:uid="{00000000-0005-0000-0000-0000D48C0000}"/>
    <cellStyle name="Note 4 3 2 6 2" xfId="10385" xr:uid="{00000000-0005-0000-0000-0000D58C0000}"/>
    <cellStyle name="Note 4 3 2 6 2 2" xfId="37670" xr:uid="{00000000-0005-0000-0000-0000D68C0000}"/>
    <cellStyle name="Note 4 3 2 6 2 3" xfId="37671" xr:uid="{00000000-0005-0000-0000-0000D78C0000}"/>
    <cellStyle name="Note 4 3 2 6 2 4" xfId="37672" xr:uid="{00000000-0005-0000-0000-0000D88C0000}"/>
    <cellStyle name="Note 4 3 2 6 2 5" xfId="37673" xr:uid="{00000000-0005-0000-0000-0000D98C0000}"/>
    <cellStyle name="Note 4 3 2 6 2 6" xfId="37674" xr:uid="{00000000-0005-0000-0000-0000DA8C0000}"/>
    <cellStyle name="Note 4 3 2 6 3" xfId="37675" xr:uid="{00000000-0005-0000-0000-0000DB8C0000}"/>
    <cellStyle name="Note 4 3 2 6 4" xfId="37676" xr:uid="{00000000-0005-0000-0000-0000DC8C0000}"/>
    <cellStyle name="Note 4 3 2 6 5" xfId="37677" xr:uid="{00000000-0005-0000-0000-0000DD8C0000}"/>
    <cellStyle name="Note 4 3 2 6 6" xfId="37678" xr:uid="{00000000-0005-0000-0000-0000DE8C0000}"/>
    <cellStyle name="Note 4 3 2 6 7" xfId="37679" xr:uid="{00000000-0005-0000-0000-0000DF8C0000}"/>
    <cellStyle name="Note 4 3 2 7" xfId="2652" xr:uid="{00000000-0005-0000-0000-0000E08C0000}"/>
    <cellStyle name="Note 4 3 2 7 2" xfId="10472" xr:uid="{00000000-0005-0000-0000-0000E18C0000}"/>
    <cellStyle name="Note 4 3 2 7 2 2" xfId="37680" xr:uid="{00000000-0005-0000-0000-0000E28C0000}"/>
    <cellStyle name="Note 4 3 2 7 2 3" xfId="37681" xr:uid="{00000000-0005-0000-0000-0000E38C0000}"/>
    <cellStyle name="Note 4 3 2 7 2 4" xfId="37682" xr:uid="{00000000-0005-0000-0000-0000E48C0000}"/>
    <cellStyle name="Note 4 3 2 7 2 5" xfId="37683" xr:uid="{00000000-0005-0000-0000-0000E58C0000}"/>
    <cellStyle name="Note 4 3 2 7 2 6" xfId="37684" xr:uid="{00000000-0005-0000-0000-0000E68C0000}"/>
    <cellStyle name="Note 4 3 2 7 3" xfId="37685" xr:uid="{00000000-0005-0000-0000-0000E78C0000}"/>
    <cellStyle name="Note 4 3 2 7 4" xfId="37686" xr:uid="{00000000-0005-0000-0000-0000E88C0000}"/>
    <cellStyle name="Note 4 3 2 7 5" xfId="37687" xr:uid="{00000000-0005-0000-0000-0000E98C0000}"/>
    <cellStyle name="Note 4 3 2 7 6" xfId="37688" xr:uid="{00000000-0005-0000-0000-0000EA8C0000}"/>
    <cellStyle name="Note 4 3 2 7 7" xfId="37689" xr:uid="{00000000-0005-0000-0000-0000EB8C0000}"/>
    <cellStyle name="Note 4 3 2 8" xfId="2653" xr:uid="{00000000-0005-0000-0000-0000EC8C0000}"/>
    <cellStyle name="Note 4 3 2 8 2" xfId="10560" xr:uid="{00000000-0005-0000-0000-0000ED8C0000}"/>
    <cellStyle name="Note 4 3 2 8 2 2" xfId="37690" xr:uid="{00000000-0005-0000-0000-0000EE8C0000}"/>
    <cellStyle name="Note 4 3 2 8 2 3" xfId="37691" xr:uid="{00000000-0005-0000-0000-0000EF8C0000}"/>
    <cellStyle name="Note 4 3 2 8 2 4" xfId="37692" xr:uid="{00000000-0005-0000-0000-0000F08C0000}"/>
    <cellStyle name="Note 4 3 2 8 2 5" xfId="37693" xr:uid="{00000000-0005-0000-0000-0000F18C0000}"/>
    <cellStyle name="Note 4 3 2 8 2 6" xfId="37694" xr:uid="{00000000-0005-0000-0000-0000F28C0000}"/>
    <cellStyle name="Note 4 3 2 8 3" xfId="37695" xr:uid="{00000000-0005-0000-0000-0000F38C0000}"/>
    <cellStyle name="Note 4 3 2 8 4" xfId="37696" xr:uid="{00000000-0005-0000-0000-0000F48C0000}"/>
    <cellStyle name="Note 4 3 2 8 5" xfId="37697" xr:uid="{00000000-0005-0000-0000-0000F58C0000}"/>
    <cellStyle name="Note 4 3 2 8 6" xfId="37698" xr:uid="{00000000-0005-0000-0000-0000F68C0000}"/>
    <cellStyle name="Note 4 3 2 8 7" xfId="37699" xr:uid="{00000000-0005-0000-0000-0000F78C0000}"/>
    <cellStyle name="Note 4 3 2 9" xfId="2654" xr:uid="{00000000-0005-0000-0000-0000F88C0000}"/>
    <cellStyle name="Note 4 3 2 9 2" xfId="10642" xr:uid="{00000000-0005-0000-0000-0000F98C0000}"/>
    <cellStyle name="Note 4 3 2 9 2 2" xfId="37700" xr:uid="{00000000-0005-0000-0000-0000FA8C0000}"/>
    <cellStyle name="Note 4 3 2 9 2 3" xfId="37701" xr:uid="{00000000-0005-0000-0000-0000FB8C0000}"/>
    <cellStyle name="Note 4 3 2 9 2 4" xfId="37702" xr:uid="{00000000-0005-0000-0000-0000FC8C0000}"/>
    <cellStyle name="Note 4 3 2 9 2 5" xfId="37703" xr:uid="{00000000-0005-0000-0000-0000FD8C0000}"/>
    <cellStyle name="Note 4 3 2 9 2 6" xfId="37704" xr:uid="{00000000-0005-0000-0000-0000FE8C0000}"/>
    <cellStyle name="Note 4 3 2 9 3" xfId="37705" xr:uid="{00000000-0005-0000-0000-0000FF8C0000}"/>
    <cellStyle name="Note 4 3 2 9 4" xfId="37706" xr:uid="{00000000-0005-0000-0000-0000008D0000}"/>
    <cellStyle name="Note 4 3 2 9 5" xfId="37707" xr:uid="{00000000-0005-0000-0000-0000018D0000}"/>
    <cellStyle name="Note 4 3 2 9 6" xfId="37708" xr:uid="{00000000-0005-0000-0000-0000028D0000}"/>
    <cellStyle name="Note 4 3 2 9 7" xfId="37709" xr:uid="{00000000-0005-0000-0000-0000038D0000}"/>
    <cellStyle name="Note 4 3 20" xfId="2655" xr:uid="{00000000-0005-0000-0000-0000048D0000}"/>
    <cellStyle name="Note 4 3 20 2" xfId="11489" xr:uid="{00000000-0005-0000-0000-0000058D0000}"/>
    <cellStyle name="Note 4 3 20 2 2" xfId="37710" xr:uid="{00000000-0005-0000-0000-0000068D0000}"/>
    <cellStyle name="Note 4 3 20 2 3" xfId="37711" xr:uid="{00000000-0005-0000-0000-0000078D0000}"/>
    <cellStyle name="Note 4 3 20 2 4" xfId="37712" xr:uid="{00000000-0005-0000-0000-0000088D0000}"/>
    <cellStyle name="Note 4 3 20 2 5" xfId="37713" xr:uid="{00000000-0005-0000-0000-0000098D0000}"/>
    <cellStyle name="Note 4 3 20 2 6" xfId="37714" xr:uid="{00000000-0005-0000-0000-00000A8D0000}"/>
    <cellStyle name="Note 4 3 20 3" xfId="37715" xr:uid="{00000000-0005-0000-0000-00000B8D0000}"/>
    <cellStyle name="Note 4 3 20 4" xfId="37716" xr:uid="{00000000-0005-0000-0000-00000C8D0000}"/>
    <cellStyle name="Note 4 3 20 5" xfId="37717" xr:uid="{00000000-0005-0000-0000-00000D8D0000}"/>
    <cellStyle name="Note 4 3 20 6" xfId="37718" xr:uid="{00000000-0005-0000-0000-00000E8D0000}"/>
    <cellStyle name="Note 4 3 20 7" xfId="37719" xr:uid="{00000000-0005-0000-0000-00000F8D0000}"/>
    <cellStyle name="Note 4 3 21" xfId="2656" xr:uid="{00000000-0005-0000-0000-0000108D0000}"/>
    <cellStyle name="Note 4 3 21 2" xfId="11577" xr:uid="{00000000-0005-0000-0000-0000118D0000}"/>
    <cellStyle name="Note 4 3 21 2 2" xfId="37720" xr:uid="{00000000-0005-0000-0000-0000128D0000}"/>
    <cellStyle name="Note 4 3 21 2 3" xfId="37721" xr:uid="{00000000-0005-0000-0000-0000138D0000}"/>
    <cellStyle name="Note 4 3 21 2 4" xfId="37722" xr:uid="{00000000-0005-0000-0000-0000148D0000}"/>
    <cellStyle name="Note 4 3 21 2 5" xfId="37723" xr:uid="{00000000-0005-0000-0000-0000158D0000}"/>
    <cellStyle name="Note 4 3 21 2 6" xfId="37724" xr:uid="{00000000-0005-0000-0000-0000168D0000}"/>
    <cellStyle name="Note 4 3 21 3" xfId="37725" xr:uid="{00000000-0005-0000-0000-0000178D0000}"/>
    <cellStyle name="Note 4 3 21 4" xfId="37726" xr:uid="{00000000-0005-0000-0000-0000188D0000}"/>
    <cellStyle name="Note 4 3 21 5" xfId="37727" xr:uid="{00000000-0005-0000-0000-0000198D0000}"/>
    <cellStyle name="Note 4 3 21 6" xfId="37728" xr:uid="{00000000-0005-0000-0000-00001A8D0000}"/>
    <cellStyle name="Note 4 3 21 7" xfId="37729" xr:uid="{00000000-0005-0000-0000-00001B8D0000}"/>
    <cellStyle name="Note 4 3 22" xfId="2657" xr:uid="{00000000-0005-0000-0000-00001C8D0000}"/>
    <cellStyle name="Note 4 3 22 2" xfId="11662" xr:uid="{00000000-0005-0000-0000-00001D8D0000}"/>
    <cellStyle name="Note 4 3 22 2 2" xfId="37730" xr:uid="{00000000-0005-0000-0000-00001E8D0000}"/>
    <cellStyle name="Note 4 3 22 2 3" xfId="37731" xr:uid="{00000000-0005-0000-0000-00001F8D0000}"/>
    <cellStyle name="Note 4 3 22 2 4" xfId="37732" xr:uid="{00000000-0005-0000-0000-0000208D0000}"/>
    <cellStyle name="Note 4 3 22 2 5" xfId="37733" xr:uid="{00000000-0005-0000-0000-0000218D0000}"/>
    <cellStyle name="Note 4 3 22 2 6" xfId="37734" xr:uid="{00000000-0005-0000-0000-0000228D0000}"/>
    <cellStyle name="Note 4 3 22 3" xfId="37735" xr:uid="{00000000-0005-0000-0000-0000238D0000}"/>
    <cellStyle name="Note 4 3 22 4" xfId="37736" xr:uid="{00000000-0005-0000-0000-0000248D0000}"/>
    <cellStyle name="Note 4 3 22 5" xfId="37737" xr:uid="{00000000-0005-0000-0000-0000258D0000}"/>
    <cellStyle name="Note 4 3 22 6" xfId="37738" xr:uid="{00000000-0005-0000-0000-0000268D0000}"/>
    <cellStyle name="Note 4 3 22 7" xfId="37739" xr:uid="{00000000-0005-0000-0000-0000278D0000}"/>
    <cellStyle name="Note 4 3 23" xfId="2658" xr:uid="{00000000-0005-0000-0000-0000288D0000}"/>
    <cellStyle name="Note 4 3 23 2" xfId="11745" xr:uid="{00000000-0005-0000-0000-0000298D0000}"/>
    <cellStyle name="Note 4 3 23 2 2" xfId="37740" xr:uid="{00000000-0005-0000-0000-00002A8D0000}"/>
    <cellStyle name="Note 4 3 23 2 3" xfId="37741" xr:uid="{00000000-0005-0000-0000-00002B8D0000}"/>
    <cellStyle name="Note 4 3 23 2 4" xfId="37742" xr:uid="{00000000-0005-0000-0000-00002C8D0000}"/>
    <cellStyle name="Note 4 3 23 2 5" xfId="37743" xr:uid="{00000000-0005-0000-0000-00002D8D0000}"/>
    <cellStyle name="Note 4 3 23 2 6" xfId="37744" xr:uid="{00000000-0005-0000-0000-00002E8D0000}"/>
    <cellStyle name="Note 4 3 23 3" xfId="37745" xr:uid="{00000000-0005-0000-0000-00002F8D0000}"/>
    <cellStyle name="Note 4 3 23 4" xfId="37746" xr:uid="{00000000-0005-0000-0000-0000308D0000}"/>
    <cellStyle name="Note 4 3 23 5" xfId="37747" xr:uid="{00000000-0005-0000-0000-0000318D0000}"/>
    <cellStyle name="Note 4 3 23 6" xfId="37748" xr:uid="{00000000-0005-0000-0000-0000328D0000}"/>
    <cellStyle name="Note 4 3 23 7" xfId="37749" xr:uid="{00000000-0005-0000-0000-0000338D0000}"/>
    <cellStyle name="Note 4 3 24" xfId="2659" xr:uid="{00000000-0005-0000-0000-0000348D0000}"/>
    <cellStyle name="Note 4 3 24 2" xfId="11827" xr:uid="{00000000-0005-0000-0000-0000358D0000}"/>
    <cellStyle name="Note 4 3 24 2 2" xfId="37750" xr:uid="{00000000-0005-0000-0000-0000368D0000}"/>
    <cellStyle name="Note 4 3 24 2 3" xfId="37751" xr:uid="{00000000-0005-0000-0000-0000378D0000}"/>
    <cellStyle name="Note 4 3 24 2 4" xfId="37752" xr:uid="{00000000-0005-0000-0000-0000388D0000}"/>
    <cellStyle name="Note 4 3 24 2 5" xfId="37753" xr:uid="{00000000-0005-0000-0000-0000398D0000}"/>
    <cellStyle name="Note 4 3 24 2 6" xfId="37754" xr:uid="{00000000-0005-0000-0000-00003A8D0000}"/>
    <cellStyle name="Note 4 3 24 3" xfId="37755" xr:uid="{00000000-0005-0000-0000-00003B8D0000}"/>
    <cellStyle name="Note 4 3 24 4" xfId="37756" xr:uid="{00000000-0005-0000-0000-00003C8D0000}"/>
    <cellStyle name="Note 4 3 24 5" xfId="37757" xr:uid="{00000000-0005-0000-0000-00003D8D0000}"/>
    <cellStyle name="Note 4 3 24 6" xfId="37758" xr:uid="{00000000-0005-0000-0000-00003E8D0000}"/>
    <cellStyle name="Note 4 3 24 7" xfId="37759" xr:uid="{00000000-0005-0000-0000-00003F8D0000}"/>
    <cellStyle name="Note 4 3 25" xfId="2660" xr:uid="{00000000-0005-0000-0000-0000408D0000}"/>
    <cellStyle name="Note 4 3 25 2" xfId="11911" xr:uid="{00000000-0005-0000-0000-0000418D0000}"/>
    <cellStyle name="Note 4 3 25 2 2" xfId="37760" xr:uid="{00000000-0005-0000-0000-0000428D0000}"/>
    <cellStyle name="Note 4 3 25 2 3" xfId="37761" xr:uid="{00000000-0005-0000-0000-0000438D0000}"/>
    <cellStyle name="Note 4 3 25 2 4" xfId="37762" xr:uid="{00000000-0005-0000-0000-0000448D0000}"/>
    <cellStyle name="Note 4 3 25 2 5" xfId="37763" xr:uid="{00000000-0005-0000-0000-0000458D0000}"/>
    <cellStyle name="Note 4 3 25 2 6" xfId="37764" xr:uid="{00000000-0005-0000-0000-0000468D0000}"/>
    <cellStyle name="Note 4 3 25 3" xfId="37765" xr:uid="{00000000-0005-0000-0000-0000478D0000}"/>
    <cellStyle name="Note 4 3 25 4" xfId="37766" xr:uid="{00000000-0005-0000-0000-0000488D0000}"/>
    <cellStyle name="Note 4 3 25 5" xfId="37767" xr:uid="{00000000-0005-0000-0000-0000498D0000}"/>
    <cellStyle name="Note 4 3 25 6" xfId="37768" xr:uid="{00000000-0005-0000-0000-00004A8D0000}"/>
    <cellStyle name="Note 4 3 25 7" xfId="37769" xr:uid="{00000000-0005-0000-0000-00004B8D0000}"/>
    <cellStyle name="Note 4 3 26" xfId="2661" xr:uid="{00000000-0005-0000-0000-00004C8D0000}"/>
    <cellStyle name="Note 4 3 26 2" xfId="11995" xr:uid="{00000000-0005-0000-0000-00004D8D0000}"/>
    <cellStyle name="Note 4 3 26 2 2" xfId="37770" xr:uid="{00000000-0005-0000-0000-00004E8D0000}"/>
    <cellStyle name="Note 4 3 26 2 3" xfId="37771" xr:uid="{00000000-0005-0000-0000-00004F8D0000}"/>
    <cellStyle name="Note 4 3 26 2 4" xfId="37772" xr:uid="{00000000-0005-0000-0000-0000508D0000}"/>
    <cellStyle name="Note 4 3 26 2 5" xfId="37773" xr:uid="{00000000-0005-0000-0000-0000518D0000}"/>
    <cellStyle name="Note 4 3 26 2 6" xfId="37774" xr:uid="{00000000-0005-0000-0000-0000528D0000}"/>
    <cellStyle name="Note 4 3 26 3" xfId="37775" xr:uid="{00000000-0005-0000-0000-0000538D0000}"/>
    <cellStyle name="Note 4 3 26 4" xfId="37776" xr:uid="{00000000-0005-0000-0000-0000548D0000}"/>
    <cellStyle name="Note 4 3 26 5" xfId="37777" xr:uid="{00000000-0005-0000-0000-0000558D0000}"/>
    <cellStyle name="Note 4 3 26 6" xfId="37778" xr:uid="{00000000-0005-0000-0000-0000568D0000}"/>
    <cellStyle name="Note 4 3 26 7" xfId="37779" xr:uid="{00000000-0005-0000-0000-0000578D0000}"/>
    <cellStyle name="Note 4 3 27" xfId="2662" xr:uid="{00000000-0005-0000-0000-0000588D0000}"/>
    <cellStyle name="Note 4 3 27 2" xfId="12078" xr:uid="{00000000-0005-0000-0000-0000598D0000}"/>
    <cellStyle name="Note 4 3 27 2 2" xfId="37780" xr:uid="{00000000-0005-0000-0000-00005A8D0000}"/>
    <cellStyle name="Note 4 3 27 2 3" xfId="37781" xr:uid="{00000000-0005-0000-0000-00005B8D0000}"/>
    <cellStyle name="Note 4 3 27 2 4" xfId="37782" xr:uid="{00000000-0005-0000-0000-00005C8D0000}"/>
    <cellStyle name="Note 4 3 27 2 5" xfId="37783" xr:uid="{00000000-0005-0000-0000-00005D8D0000}"/>
    <cellStyle name="Note 4 3 27 2 6" xfId="37784" xr:uid="{00000000-0005-0000-0000-00005E8D0000}"/>
    <cellStyle name="Note 4 3 27 3" xfId="37785" xr:uid="{00000000-0005-0000-0000-00005F8D0000}"/>
    <cellStyle name="Note 4 3 27 4" xfId="37786" xr:uid="{00000000-0005-0000-0000-0000608D0000}"/>
    <cellStyle name="Note 4 3 27 5" xfId="37787" xr:uid="{00000000-0005-0000-0000-0000618D0000}"/>
    <cellStyle name="Note 4 3 27 6" xfId="37788" xr:uid="{00000000-0005-0000-0000-0000628D0000}"/>
    <cellStyle name="Note 4 3 27 7" xfId="37789" xr:uid="{00000000-0005-0000-0000-0000638D0000}"/>
    <cellStyle name="Note 4 3 28" xfId="2663" xr:uid="{00000000-0005-0000-0000-0000648D0000}"/>
    <cellStyle name="Note 4 3 28 2" xfId="12160" xr:uid="{00000000-0005-0000-0000-0000658D0000}"/>
    <cellStyle name="Note 4 3 28 2 2" xfId="37790" xr:uid="{00000000-0005-0000-0000-0000668D0000}"/>
    <cellStyle name="Note 4 3 28 2 3" xfId="37791" xr:uid="{00000000-0005-0000-0000-0000678D0000}"/>
    <cellStyle name="Note 4 3 28 2 4" xfId="37792" xr:uid="{00000000-0005-0000-0000-0000688D0000}"/>
    <cellStyle name="Note 4 3 28 2 5" xfId="37793" xr:uid="{00000000-0005-0000-0000-0000698D0000}"/>
    <cellStyle name="Note 4 3 28 2 6" xfId="37794" xr:uid="{00000000-0005-0000-0000-00006A8D0000}"/>
    <cellStyle name="Note 4 3 28 3" xfId="37795" xr:uid="{00000000-0005-0000-0000-00006B8D0000}"/>
    <cellStyle name="Note 4 3 28 4" xfId="37796" xr:uid="{00000000-0005-0000-0000-00006C8D0000}"/>
    <cellStyle name="Note 4 3 28 5" xfId="37797" xr:uid="{00000000-0005-0000-0000-00006D8D0000}"/>
    <cellStyle name="Note 4 3 28 6" xfId="37798" xr:uid="{00000000-0005-0000-0000-00006E8D0000}"/>
    <cellStyle name="Note 4 3 28 7" xfId="37799" xr:uid="{00000000-0005-0000-0000-00006F8D0000}"/>
    <cellStyle name="Note 4 3 29" xfId="2664" xr:uid="{00000000-0005-0000-0000-0000708D0000}"/>
    <cellStyle name="Note 4 3 29 2" xfId="12240" xr:uid="{00000000-0005-0000-0000-0000718D0000}"/>
    <cellStyle name="Note 4 3 29 2 2" xfId="37800" xr:uid="{00000000-0005-0000-0000-0000728D0000}"/>
    <cellStyle name="Note 4 3 29 2 3" xfId="37801" xr:uid="{00000000-0005-0000-0000-0000738D0000}"/>
    <cellStyle name="Note 4 3 29 2 4" xfId="37802" xr:uid="{00000000-0005-0000-0000-0000748D0000}"/>
    <cellStyle name="Note 4 3 29 2 5" xfId="37803" xr:uid="{00000000-0005-0000-0000-0000758D0000}"/>
    <cellStyle name="Note 4 3 29 2 6" xfId="37804" xr:uid="{00000000-0005-0000-0000-0000768D0000}"/>
    <cellStyle name="Note 4 3 29 3" xfId="37805" xr:uid="{00000000-0005-0000-0000-0000778D0000}"/>
    <cellStyle name="Note 4 3 29 4" xfId="37806" xr:uid="{00000000-0005-0000-0000-0000788D0000}"/>
    <cellStyle name="Note 4 3 29 5" xfId="37807" xr:uid="{00000000-0005-0000-0000-0000798D0000}"/>
    <cellStyle name="Note 4 3 29 6" xfId="37808" xr:uid="{00000000-0005-0000-0000-00007A8D0000}"/>
    <cellStyle name="Note 4 3 29 7" xfId="37809" xr:uid="{00000000-0005-0000-0000-00007B8D0000}"/>
    <cellStyle name="Note 4 3 3" xfId="2665" xr:uid="{00000000-0005-0000-0000-00007C8D0000}"/>
    <cellStyle name="Note 4 3 3 2" xfId="9996" xr:uid="{00000000-0005-0000-0000-00007D8D0000}"/>
    <cellStyle name="Note 4 3 3 2 2" xfId="37810" xr:uid="{00000000-0005-0000-0000-00007E8D0000}"/>
    <cellStyle name="Note 4 3 3 2 3" xfId="37811" xr:uid="{00000000-0005-0000-0000-00007F8D0000}"/>
    <cellStyle name="Note 4 3 3 2 4" xfId="37812" xr:uid="{00000000-0005-0000-0000-0000808D0000}"/>
    <cellStyle name="Note 4 3 3 2 5" xfId="37813" xr:uid="{00000000-0005-0000-0000-0000818D0000}"/>
    <cellStyle name="Note 4 3 3 2 6" xfId="37814" xr:uid="{00000000-0005-0000-0000-0000828D0000}"/>
    <cellStyle name="Note 4 3 3 3" xfId="37815" xr:uid="{00000000-0005-0000-0000-0000838D0000}"/>
    <cellStyle name="Note 4 3 3 4" xfId="37816" xr:uid="{00000000-0005-0000-0000-0000848D0000}"/>
    <cellStyle name="Note 4 3 3 5" xfId="37817" xr:uid="{00000000-0005-0000-0000-0000858D0000}"/>
    <cellStyle name="Note 4 3 3 6" xfId="37818" xr:uid="{00000000-0005-0000-0000-0000868D0000}"/>
    <cellStyle name="Note 4 3 3 7" xfId="37819" xr:uid="{00000000-0005-0000-0000-0000878D0000}"/>
    <cellStyle name="Note 4 3 30" xfId="2666" xr:uid="{00000000-0005-0000-0000-0000888D0000}"/>
    <cellStyle name="Note 4 3 30 2" xfId="12318" xr:uid="{00000000-0005-0000-0000-0000898D0000}"/>
    <cellStyle name="Note 4 3 30 2 2" xfId="37820" xr:uid="{00000000-0005-0000-0000-00008A8D0000}"/>
    <cellStyle name="Note 4 3 30 2 3" xfId="37821" xr:uid="{00000000-0005-0000-0000-00008B8D0000}"/>
    <cellStyle name="Note 4 3 30 2 4" xfId="37822" xr:uid="{00000000-0005-0000-0000-00008C8D0000}"/>
    <cellStyle name="Note 4 3 30 2 5" xfId="37823" xr:uid="{00000000-0005-0000-0000-00008D8D0000}"/>
    <cellStyle name="Note 4 3 30 2 6" xfId="37824" xr:uid="{00000000-0005-0000-0000-00008E8D0000}"/>
    <cellStyle name="Note 4 3 30 3" xfId="37825" xr:uid="{00000000-0005-0000-0000-00008F8D0000}"/>
    <cellStyle name="Note 4 3 30 4" xfId="37826" xr:uid="{00000000-0005-0000-0000-0000908D0000}"/>
    <cellStyle name="Note 4 3 30 5" xfId="37827" xr:uid="{00000000-0005-0000-0000-0000918D0000}"/>
    <cellStyle name="Note 4 3 30 6" xfId="37828" xr:uid="{00000000-0005-0000-0000-0000928D0000}"/>
    <cellStyle name="Note 4 3 30 7" xfId="37829" xr:uid="{00000000-0005-0000-0000-0000938D0000}"/>
    <cellStyle name="Note 4 3 31" xfId="2667" xr:uid="{00000000-0005-0000-0000-0000948D0000}"/>
    <cellStyle name="Note 4 3 31 2" xfId="12397" xr:uid="{00000000-0005-0000-0000-0000958D0000}"/>
    <cellStyle name="Note 4 3 31 2 2" xfId="37830" xr:uid="{00000000-0005-0000-0000-0000968D0000}"/>
    <cellStyle name="Note 4 3 31 2 3" xfId="37831" xr:uid="{00000000-0005-0000-0000-0000978D0000}"/>
    <cellStyle name="Note 4 3 31 2 4" xfId="37832" xr:uid="{00000000-0005-0000-0000-0000988D0000}"/>
    <cellStyle name="Note 4 3 31 2 5" xfId="37833" xr:uid="{00000000-0005-0000-0000-0000998D0000}"/>
    <cellStyle name="Note 4 3 31 2 6" xfId="37834" xr:uid="{00000000-0005-0000-0000-00009A8D0000}"/>
    <cellStyle name="Note 4 3 31 3" xfId="37835" xr:uid="{00000000-0005-0000-0000-00009B8D0000}"/>
    <cellStyle name="Note 4 3 31 4" xfId="37836" xr:uid="{00000000-0005-0000-0000-00009C8D0000}"/>
    <cellStyle name="Note 4 3 31 5" xfId="37837" xr:uid="{00000000-0005-0000-0000-00009D8D0000}"/>
    <cellStyle name="Note 4 3 31 6" xfId="37838" xr:uid="{00000000-0005-0000-0000-00009E8D0000}"/>
    <cellStyle name="Note 4 3 31 7" xfId="37839" xr:uid="{00000000-0005-0000-0000-00009F8D0000}"/>
    <cellStyle name="Note 4 3 32" xfId="2668" xr:uid="{00000000-0005-0000-0000-0000A08D0000}"/>
    <cellStyle name="Note 4 3 32 2" xfId="12476" xr:uid="{00000000-0005-0000-0000-0000A18D0000}"/>
    <cellStyle name="Note 4 3 32 2 2" xfId="37840" xr:uid="{00000000-0005-0000-0000-0000A28D0000}"/>
    <cellStyle name="Note 4 3 32 2 3" xfId="37841" xr:uid="{00000000-0005-0000-0000-0000A38D0000}"/>
    <cellStyle name="Note 4 3 32 2 4" xfId="37842" xr:uid="{00000000-0005-0000-0000-0000A48D0000}"/>
    <cellStyle name="Note 4 3 32 2 5" xfId="37843" xr:uid="{00000000-0005-0000-0000-0000A58D0000}"/>
    <cellStyle name="Note 4 3 32 2 6" xfId="37844" xr:uid="{00000000-0005-0000-0000-0000A68D0000}"/>
    <cellStyle name="Note 4 3 32 3" xfId="37845" xr:uid="{00000000-0005-0000-0000-0000A78D0000}"/>
    <cellStyle name="Note 4 3 32 4" xfId="37846" xr:uid="{00000000-0005-0000-0000-0000A88D0000}"/>
    <cellStyle name="Note 4 3 32 5" xfId="37847" xr:uid="{00000000-0005-0000-0000-0000A98D0000}"/>
    <cellStyle name="Note 4 3 32 6" xfId="37848" xr:uid="{00000000-0005-0000-0000-0000AA8D0000}"/>
    <cellStyle name="Note 4 3 32 7" xfId="37849" xr:uid="{00000000-0005-0000-0000-0000AB8D0000}"/>
    <cellStyle name="Note 4 3 33" xfId="2669" xr:uid="{00000000-0005-0000-0000-0000AC8D0000}"/>
    <cellStyle name="Note 4 3 33 2" xfId="12555" xr:uid="{00000000-0005-0000-0000-0000AD8D0000}"/>
    <cellStyle name="Note 4 3 33 2 2" xfId="37850" xr:uid="{00000000-0005-0000-0000-0000AE8D0000}"/>
    <cellStyle name="Note 4 3 33 2 3" xfId="37851" xr:uid="{00000000-0005-0000-0000-0000AF8D0000}"/>
    <cellStyle name="Note 4 3 33 2 4" xfId="37852" xr:uid="{00000000-0005-0000-0000-0000B08D0000}"/>
    <cellStyle name="Note 4 3 33 2 5" xfId="37853" xr:uid="{00000000-0005-0000-0000-0000B18D0000}"/>
    <cellStyle name="Note 4 3 33 2 6" xfId="37854" xr:uid="{00000000-0005-0000-0000-0000B28D0000}"/>
    <cellStyle name="Note 4 3 33 3" xfId="37855" xr:uid="{00000000-0005-0000-0000-0000B38D0000}"/>
    <cellStyle name="Note 4 3 33 4" xfId="37856" xr:uid="{00000000-0005-0000-0000-0000B48D0000}"/>
    <cellStyle name="Note 4 3 33 5" xfId="37857" xr:uid="{00000000-0005-0000-0000-0000B58D0000}"/>
    <cellStyle name="Note 4 3 33 6" xfId="37858" xr:uid="{00000000-0005-0000-0000-0000B68D0000}"/>
    <cellStyle name="Note 4 3 33 7" xfId="37859" xr:uid="{00000000-0005-0000-0000-0000B78D0000}"/>
    <cellStyle name="Note 4 3 34" xfId="2670" xr:uid="{00000000-0005-0000-0000-0000B88D0000}"/>
    <cellStyle name="Note 4 3 34 2" xfId="12634" xr:uid="{00000000-0005-0000-0000-0000B98D0000}"/>
    <cellStyle name="Note 4 3 34 2 2" xfId="37860" xr:uid="{00000000-0005-0000-0000-0000BA8D0000}"/>
    <cellStyle name="Note 4 3 34 2 3" xfId="37861" xr:uid="{00000000-0005-0000-0000-0000BB8D0000}"/>
    <cellStyle name="Note 4 3 34 2 4" xfId="37862" xr:uid="{00000000-0005-0000-0000-0000BC8D0000}"/>
    <cellStyle name="Note 4 3 34 2 5" xfId="37863" xr:uid="{00000000-0005-0000-0000-0000BD8D0000}"/>
    <cellStyle name="Note 4 3 34 2 6" xfId="37864" xr:uid="{00000000-0005-0000-0000-0000BE8D0000}"/>
    <cellStyle name="Note 4 3 34 3" xfId="37865" xr:uid="{00000000-0005-0000-0000-0000BF8D0000}"/>
    <cellStyle name="Note 4 3 34 4" xfId="37866" xr:uid="{00000000-0005-0000-0000-0000C08D0000}"/>
    <cellStyle name="Note 4 3 34 5" xfId="37867" xr:uid="{00000000-0005-0000-0000-0000C18D0000}"/>
    <cellStyle name="Note 4 3 34 6" xfId="37868" xr:uid="{00000000-0005-0000-0000-0000C28D0000}"/>
    <cellStyle name="Note 4 3 34 7" xfId="37869" xr:uid="{00000000-0005-0000-0000-0000C38D0000}"/>
    <cellStyle name="Note 4 3 35" xfId="2671" xr:uid="{00000000-0005-0000-0000-0000C48D0000}"/>
    <cellStyle name="Note 4 3 35 2" xfId="12718" xr:uid="{00000000-0005-0000-0000-0000C58D0000}"/>
    <cellStyle name="Note 4 3 35 2 2" xfId="37870" xr:uid="{00000000-0005-0000-0000-0000C68D0000}"/>
    <cellStyle name="Note 4 3 35 2 3" xfId="37871" xr:uid="{00000000-0005-0000-0000-0000C78D0000}"/>
    <cellStyle name="Note 4 3 35 2 4" xfId="37872" xr:uid="{00000000-0005-0000-0000-0000C88D0000}"/>
    <cellStyle name="Note 4 3 35 2 5" xfId="37873" xr:uid="{00000000-0005-0000-0000-0000C98D0000}"/>
    <cellStyle name="Note 4 3 35 2 6" xfId="37874" xr:uid="{00000000-0005-0000-0000-0000CA8D0000}"/>
    <cellStyle name="Note 4 3 35 3" xfId="37875" xr:uid="{00000000-0005-0000-0000-0000CB8D0000}"/>
    <cellStyle name="Note 4 3 35 4" xfId="37876" xr:uid="{00000000-0005-0000-0000-0000CC8D0000}"/>
    <cellStyle name="Note 4 3 35 5" xfId="37877" xr:uid="{00000000-0005-0000-0000-0000CD8D0000}"/>
    <cellStyle name="Note 4 3 35 6" xfId="37878" xr:uid="{00000000-0005-0000-0000-0000CE8D0000}"/>
    <cellStyle name="Note 4 3 35 7" xfId="37879" xr:uid="{00000000-0005-0000-0000-0000CF8D0000}"/>
    <cellStyle name="Note 4 3 36" xfId="9783" xr:uid="{00000000-0005-0000-0000-0000D08D0000}"/>
    <cellStyle name="Note 4 3 36 2" xfId="37880" xr:uid="{00000000-0005-0000-0000-0000D18D0000}"/>
    <cellStyle name="Note 4 3 36 3" xfId="37881" xr:uid="{00000000-0005-0000-0000-0000D28D0000}"/>
    <cellStyle name="Note 4 3 36 4" xfId="37882" xr:uid="{00000000-0005-0000-0000-0000D38D0000}"/>
    <cellStyle name="Note 4 3 36 5" xfId="37883" xr:uid="{00000000-0005-0000-0000-0000D48D0000}"/>
    <cellStyle name="Note 4 3 36 6" xfId="37884" xr:uid="{00000000-0005-0000-0000-0000D58D0000}"/>
    <cellStyle name="Note 4 3 37" xfId="37885" xr:uid="{00000000-0005-0000-0000-0000D68D0000}"/>
    <cellStyle name="Note 4 3 38" xfId="37886" xr:uid="{00000000-0005-0000-0000-0000D78D0000}"/>
    <cellStyle name="Note 4 3 39" xfId="37887" xr:uid="{00000000-0005-0000-0000-0000D88D0000}"/>
    <cellStyle name="Note 4 3 4" xfId="2672" xr:uid="{00000000-0005-0000-0000-0000D98D0000}"/>
    <cellStyle name="Note 4 3 4 2" xfId="10087" xr:uid="{00000000-0005-0000-0000-0000DA8D0000}"/>
    <cellStyle name="Note 4 3 4 2 2" xfId="37888" xr:uid="{00000000-0005-0000-0000-0000DB8D0000}"/>
    <cellStyle name="Note 4 3 4 2 3" xfId="37889" xr:uid="{00000000-0005-0000-0000-0000DC8D0000}"/>
    <cellStyle name="Note 4 3 4 2 4" xfId="37890" xr:uid="{00000000-0005-0000-0000-0000DD8D0000}"/>
    <cellStyle name="Note 4 3 4 2 5" xfId="37891" xr:uid="{00000000-0005-0000-0000-0000DE8D0000}"/>
    <cellStyle name="Note 4 3 4 2 6" xfId="37892" xr:uid="{00000000-0005-0000-0000-0000DF8D0000}"/>
    <cellStyle name="Note 4 3 4 3" xfId="37893" xr:uid="{00000000-0005-0000-0000-0000E08D0000}"/>
    <cellStyle name="Note 4 3 4 4" xfId="37894" xr:uid="{00000000-0005-0000-0000-0000E18D0000}"/>
    <cellStyle name="Note 4 3 4 5" xfId="37895" xr:uid="{00000000-0005-0000-0000-0000E28D0000}"/>
    <cellStyle name="Note 4 3 4 6" xfId="37896" xr:uid="{00000000-0005-0000-0000-0000E38D0000}"/>
    <cellStyle name="Note 4 3 4 7" xfId="37897" xr:uid="{00000000-0005-0000-0000-0000E48D0000}"/>
    <cellStyle name="Note 4 3 40" xfId="37898" xr:uid="{00000000-0005-0000-0000-0000E58D0000}"/>
    <cellStyle name="Note 4 3 41" xfId="37899" xr:uid="{00000000-0005-0000-0000-0000E68D0000}"/>
    <cellStyle name="Note 4 3 5" xfId="2673" xr:uid="{00000000-0005-0000-0000-0000E78D0000}"/>
    <cellStyle name="Note 4 3 5 2" xfId="10177" xr:uid="{00000000-0005-0000-0000-0000E88D0000}"/>
    <cellStyle name="Note 4 3 5 2 2" xfId="37900" xr:uid="{00000000-0005-0000-0000-0000E98D0000}"/>
    <cellStyle name="Note 4 3 5 2 3" xfId="37901" xr:uid="{00000000-0005-0000-0000-0000EA8D0000}"/>
    <cellStyle name="Note 4 3 5 2 4" xfId="37902" xr:uid="{00000000-0005-0000-0000-0000EB8D0000}"/>
    <cellStyle name="Note 4 3 5 2 5" xfId="37903" xr:uid="{00000000-0005-0000-0000-0000EC8D0000}"/>
    <cellStyle name="Note 4 3 5 2 6" xfId="37904" xr:uid="{00000000-0005-0000-0000-0000ED8D0000}"/>
    <cellStyle name="Note 4 3 5 3" xfId="37905" xr:uid="{00000000-0005-0000-0000-0000EE8D0000}"/>
    <cellStyle name="Note 4 3 5 4" xfId="37906" xr:uid="{00000000-0005-0000-0000-0000EF8D0000}"/>
    <cellStyle name="Note 4 3 5 5" xfId="37907" xr:uid="{00000000-0005-0000-0000-0000F08D0000}"/>
    <cellStyle name="Note 4 3 5 6" xfId="37908" xr:uid="{00000000-0005-0000-0000-0000F18D0000}"/>
    <cellStyle name="Note 4 3 5 7" xfId="37909" xr:uid="{00000000-0005-0000-0000-0000F28D0000}"/>
    <cellStyle name="Note 4 3 6" xfId="2674" xr:uid="{00000000-0005-0000-0000-0000F38D0000}"/>
    <cellStyle name="Note 4 3 6 2" xfId="10263" xr:uid="{00000000-0005-0000-0000-0000F48D0000}"/>
    <cellStyle name="Note 4 3 6 2 2" xfId="37910" xr:uid="{00000000-0005-0000-0000-0000F58D0000}"/>
    <cellStyle name="Note 4 3 6 2 3" xfId="37911" xr:uid="{00000000-0005-0000-0000-0000F68D0000}"/>
    <cellStyle name="Note 4 3 6 2 4" xfId="37912" xr:uid="{00000000-0005-0000-0000-0000F78D0000}"/>
    <cellStyle name="Note 4 3 6 2 5" xfId="37913" xr:uid="{00000000-0005-0000-0000-0000F88D0000}"/>
    <cellStyle name="Note 4 3 6 2 6" xfId="37914" xr:uid="{00000000-0005-0000-0000-0000F98D0000}"/>
    <cellStyle name="Note 4 3 6 3" xfId="37915" xr:uid="{00000000-0005-0000-0000-0000FA8D0000}"/>
    <cellStyle name="Note 4 3 6 4" xfId="37916" xr:uid="{00000000-0005-0000-0000-0000FB8D0000}"/>
    <cellStyle name="Note 4 3 6 5" xfId="37917" xr:uid="{00000000-0005-0000-0000-0000FC8D0000}"/>
    <cellStyle name="Note 4 3 6 6" xfId="37918" xr:uid="{00000000-0005-0000-0000-0000FD8D0000}"/>
    <cellStyle name="Note 4 3 6 7" xfId="37919" xr:uid="{00000000-0005-0000-0000-0000FE8D0000}"/>
    <cellStyle name="Note 4 3 7" xfId="2675" xr:uid="{00000000-0005-0000-0000-0000FF8D0000}"/>
    <cellStyle name="Note 4 3 7 2" xfId="10351" xr:uid="{00000000-0005-0000-0000-0000008E0000}"/>
    <cellStyle name="Note 4 3 7 2 2" xfId="37920" xr:uid="{00000000-0005-0000-0000-0000018E0000}"/>
    <cellStyle name="Note 4 3 7 2 3" xfId="37921" xr:uid="{00000000-0005-0000-0000-0000028E0000}"/>
    <cellStyle name="Note 4 3 7 2 4" xfId="37922" xr:uid="{00000000-0005-0000-0000-0000038E0000}"/>
    <cellStyle name="Note 4 3 7 2 5" xfId="37923" xr:uid="{00000000-0005-0000-0000-0000048E0000}"/>
    <cellStyle name="Note 4 3 7 2 6" xfId="37924" xr:uid="{00000000-0005-0000-0000-0000058E0000}"/>
    <cellStyle name="Note 4 3 7 3" xfId="37925" xr:uid="{00000000-0005-0000-0000-0000068E0000}"/>
    <cellStyle name="Note 4 3 7 4" xfId="37926" xr:uid="{00000000-0005-0000-0000-0000078E0000}"/>
    <cellStyle name="Note 4 3 7 5" xfId="37927" xr:uid="{00000000-0005-0000-0000-0000088E0000}"/>
    <cellStyle name="Note 4 3 7 6" xfId="37928" xr:uid="{00000000-0005-0000-0000-0000098E0000}"/>
    <cellStyle name="Note 4 3 7 7" xfId="37929" xr:uid="{00000000-0005-0000-0000-00000A8E0000}"/>
    <cellStyle name="Note 4 3 8" xfId="2676" xr:uid="{00000000-0005-0000-0000-00000B8E0000}"/>
    <cellStyle name="Note 4 3 8 2" xfId="10438" xr:uid="{00000000-0005-0000-0000-00000C8E0000}"/>
    <cellStyle name="Note 4 3 8 2 2" xfId="37930" xr:uid="{00000000-0005-0000-0000-00000D8E0000}"/>
    <cellStyle name="Note 4 3 8 2 3" xfId="37931" xr:uid="{00000000-0005-0000-0000-00000E8E0000}"/>
    <cellStyle name="Note 4 3 8 2 4" xfId="37932" xr:uid="{00000000-0005-0000-0000-00000F8E0000}"/>
    <cellStyle name="Note 4 3 8 2 5" xfId="37933" xr:uid="{00000000-0005-0000-0000-0000108E0000}"/>
    <cellStyle name="Note 4 3 8 2 6" xfId="37934" xr:uid="{00000000-0005-0000-0000-0000118E0000}"/>
    <cellStyle name="Note 4 3 8 3" xfId="37935" xr:uid="{00000000-0005-0000-0000-0000128E0000}"/>
    <cellStyle name="Note 4 3 8 4" xfId="37936" xr:uid="{00000000-0005-0000-0000-0000138E0000}"/>
    <cellStyle name="Note 4 3 8 5" xfId="37937" xr:uid="{00000000-0005-0000-0000-0000148E0000}"/>
    <cellStyle name="Note 4 3 8 6" xfId="37938" xr:uid="{00000000-0005-0000-0000-0000158E0000}"/>
    <cellStyle name="Note 4 3 8 7" xfId="37939" xr:uid="{00000000-0005-0000-0000-0000168E0000}"/>
    <cellStyle name="Note 4 3 9" xfId="2677" xr:uid="{00000000-0005-0000-0000-0000178E0000}"/>
    <cellStyle name="Note 4 3 9 2" xfId="10527" xr:uid="{00000000-0005-0000-0000-0000188E0000}"/>
    <cellStyle name="Note 4 3 9 2 2" xfId="37940" xr:uid="{00000000-0005-0000-0000-0000198E0000}"/>
    <cellStyle name="Note 4 3 9 2 3" xfId="37941" xr:uid="{00000000-0005-0000-0000-00001A8E0000}"/>
    <cellStyle name="Note 4 3 9 2 4" xfId="37942" xr:uid="{00000000-0005-0000-0000-00001B8E0000}"/>
    <cellStyle name="Note 4 3 9 2 5" xfId="37943" xr:uid="{00000000-0005-0000-0000-00001C8E0000}"/>
    <cellStyle name="Note 4 3 9 2 6" xfId="37944" xr:uid="{00000000-0005-0000-0000-00001D8E0000}"/>
    <cellStyle name="Note 4 3 9 3" xfId="37945" xr:uid="{00000000-0005-0000-0000-00001E8E0000}"/>
    <cellStyle name="Note 4 3 9 4" xfId="37946" xr:uid="{00000000-0005-0000-0000-00001F8E0000}"/>
    <cellStyle name="Note 4 3 9 5" xfId="37947" xr:uid="{00000000-0005-0000-0000-0000208E0000}"/>
    <cellStyle name="Note 4 3 9 6" xfId="37948" xr:uid="{00000000-0005-0000-0000-0000218E0000}"/>
    <cellStyle name="Note 4 3 9 7" xfId="37949" xr:uid="{00000000-0005-0000-0000-0000228E0000}"/>
    <cellStyle name="Note 4 30" xfId="2678" xr:uid="{00000000-0005-0000-0000-0000238E0000}"/>
    <cellStyle name="Note 4 30 2" xfId="11881" xr:uid="{00000000-0005-0000-0000-0000248E0000}"/>
    <cellStyle name="Note 4 30 2 2" xfId="37950" xr:uid="{00000000-0005-0000-0000-0000258E0000}"/>
    <cellStyle name="Note 4 30 2 3" xfId="37951" xr:uid="{00000000-0005-0000-0000-0000268E0000}"/>
    <cellStyle name="Note 4 30 2 4" xfId="37952" xr:uid="{00000000-0005-0000-0000-0000278E0000}"/>
    <cellStyle name="Note 4 30 2 5" xfId="37953" xr:uid="{00000000-0005-0000-0000-0000288E0000}"/>
    <cellStyle name="Note 4 30 2 6" xfId="37954" xr:uid="{00000000-0005-0000-0000-0000298E0000}"/>
    <cellStyle name="Note 4 30 3" xfId="37955" xr:uid="{00000000-0005-0000-0000-00002A8E0000}"/>
    <cellStyle name="Note 4 30 4" xfId="37956" xr:uid="{00000000-0005-0000-0000-00002B8E0000}"/>
    <cellStyle name="Note 4 30 5" xfId="37957" xr:uid="{00000000-0005-0000-0000-00002C8E0000}"/>
    <cellStyle name="Note 4 30 6" xfId="37958" xr:uid="{00000000-0005-0000-0000-00002D8E0000}"/>
    <cellStyle name="Note 4 30 7" xfId="37959" xr:uid="{00000000-0005-0000-0000-00002E8E0000}"/>
    <cellStyle name="Note 4 31" xfId="2679" xr:uid="{00000000-0005-0000-0000-00002F8E0000}"/>
    <cellStyle name="Note 4 31 2" xfId="11880" xr:uid="{00000000-0005-0000-0000-0000308E0000}"/>
    <cellStyle name="Note 4 31 2 2" xfId="37960" xr:uid="{00000000-0005-0000-0000-0000318E0000}"/>
    <cellStyle name="Note 4 31 2 3" xfId="37961" xr:uid="{00000000-0005-0000-0000-0000328E0000}"/>
    <cellStyle name="Note 4 31 2 4" xfId="37962" xr:uid="{00000000-0005-0000-0000-0000338E0000}"/>
    <cellStyle name="Note 4 31 2 5" xfId="37963" xr:uid="{00000000-0005-0000-0000-0000348E0000}"/>
    <cellStyle name="Note 4 31 2 6" xfId="37964" xr:uid="{00000000-0005-0000-0000-0000358E0000}"/>
    <cellStyle name="Note 4 31 3" xfId="37965" xr:uid="{00000000-0005-0000-0000-0000368E0000}"/>
    <cellStyle name="Note 4 31 4" xfId="37966" xr:uid="{00000000-0005-0000-0000-0000378E0000}"/>
    <cellStyle name="Note 4 31 5" xfId="37967" xr:uid="{00000000-0005-0000-0000-0000388E0000}"/>
    <cellStyle name="Note 4 31 6" xfId="37968" xr:uid="{00000000-0005-0000-0000-0000398E0000}"/>
    <cellStyle name="Note 4 31 7" xfId="37969" xr:uid="{00000000-0005-0000-0000-00003A8E0000}"/>
    <cellStyle name="Note 4 32" xfId="2680" xr:uid="{00000000-0005-0000-0000-00003B8E0000}"/>
    <cellStyle name="Note 4 32 2" xfId="11367" xr:uid="{00000000-0005-0000-0000-00003C8E0000}"/>
    <cellStyle name="Note 4 32 2 2" xfId="37970" xr:uid="{00000000-0005-0000-0000-00003D8E0000}"/>
    <cellStyle name="Note 4 32 2 3" xfId="37971" xr:uid="{00000000-0005-0000-0000-00003E8E0000}"/>
    <cellStyle name="Note 4 32 2 4" xfId="37972" xr:uid="{00000000-0005-0000-0000-00003F8E0000}"/>
    <cellStyle name="Note 4 32 2 5" xfId="37973" xr:uid="{00000000-0005-0000-0000-0000408E0000}"/>
    <cellStyle name="Note 4 32 2 6" xfId="37974" xr:uid="{00000000-0005-0000-0000-0000418E0000}"/>
    <cellStyle name="Note 4 32 3" xfId="37975" xr:uid="{00000000-0005-0000-0000-0000428E0000}"/>
    <cellStyle name="Note 4 32 4" xfId="37976" xr:uid="{00000000-0005-0000-0000-0000438E0000}"/>
    <cellStyle name="Note 4 32 5" xfId="37977" xr:uid="{00000000-0005-0000-0000-0000448E0000}"/>
    <cellStyle name="Note 4 32 6" xfId="37978" xr:uid="{00000000-0005-0000-0000-0000458E0000}"/>
    <cellStyle name="Note 4 32 7" xfId="37979" xr:uid="{00000000-0005-0000-0000-0000468E0000}"/>
    <cellStyle name="Note 4 33" xfId="2681" xr:uid="{00000000-0005-0000-0000-0000478E0000}"/>
    <cellStyle name="Note 4 33 2" xfId="11545" xr:uid="{00000000-0005-0000-0000-0000488E0000}"/>
    <cellStyle name="Note 4 33 2 2" xfId="37980" xr:uid="{00000000-0005-0000-0000-0000498E0000}"/>
    <cellStyle name="Note 4 33 2 3" xfId="37981" xr:uid="{00000000-0005-0000-0000-00004A8E0000}"/>
    <cellStyle name="Note 4 33 2 4" xfId="37982" xr:uid="{00000000-0005-0000-0000-00004B8E0000}"/>
    <cellStyle name="Note 4 33 2 5" xfId="37983" xr:uid="{00000000-0005-0000-0000-00004C8E0000}"/>
    <cellStyle name="Note 4 33 2 6" xfId="37984" xr:uid="{00000000-0005-0000-0000-00004D8E0000}"/>
    <cellStyle name="Note 4 33 3" xfId="37985" xr:uid="{00000000-0005-0000-0000-00004E8E0000}"/>
    <cellStyle name="Note 4 33 4" xfId="37986" xr:uid="{00000000-0005-0000-0000-00004F8E0000}"/>
    <cellStyle name="Note 4 33 5" xfId="37987" xr:uid="{00000000-0005-0000-0000-0000508E0000}"/>
    <cellStyle name="Note 4 33 6" xfId="37988" xr:uid="{00000000-0005-0000-0000-0000518E0000}"/>
    <cellStyle name="Note 4 33 7" xfId="37989" xr:uid="{00000000-0005-0000-0000-0000528E0000}"/>
    <cellStyle name="Note 4 34" xfId="2682" xr:uid="{00000000-0005-0000-0000-0000538E0000}"/>
    <cellStyle name="Note 4 34 2" xfId="12210" xr:uid="{00000000-0005-0000-0000-0000548E0000}"/>
    <cellStyle name="Note 4 34 2 2" xfId="37990" xr:uid="{00000000-0005-0000-0000-0000558E0000}"/>
    <cellStyle name="Note 4 34 2 3" xfId="37991" xr:uid="{00000000-0005-0000-0000-0000568E0000}"/>
    <cellStyle name="Note 4 34 2 4" xfId="37992" xr:uid="{00000000-0005-0000-0000-0000578E0000}"/>
    <cellStyle name="Note 4 34 2 5" xfId="37993" xr:uid="{00000000-0005-0000-0000-0000588E0000}"/>
    <cellStyle name="Note 4 34 2 6" xfId="37994" xr:uid="{00000000-0005-0000-0000-0000598E0000}"/>
    <cellStyle name="Note 4 34 3" xfId="37995" xr:uid="{00000000-0005-0000-0000-00005A8E0000}"/>
    <cellStyle name="Note 4 34 4" xfId="37996" xr:uid="{00000000-0005-0000-0000-00005B8E0000}"/>
    <cellStyle name="Note 4 34 5" xfId="37997" xr:uid="{00000000-0005-0000-0000-00005C8E0000}"/>
    <cellStyle name="Note 4 34 6" xfId="37998" xr:uid="{00000000-0005-0000-0000-00005D8E0000}"/>
    <cellStyle name="Note 4 34 7" xfId="37999" xr:uid="{00000000-0005-0000-0000-00005E8E0000}"/>
    <cellStyle name="Note 4 35" xfId="2683" xr:uid="{00000000-0005-0000-0000-00005F8E0000}"/>
    <cellStyle name="Note 4 35 2" xfId="12289" xr:uid="{00000000-0005-0000-0000-0000608E0000}"/>
    <cellStyle name="Note 4 35 2 2" xfId="38000" xr:uid="{00000000-0005-0000-0000-0000618E0000}"/>
    <cellStyle name="Note 4 35 2 3" xfId="38001" xr:uid="{00000000-0005-0000-0000-0000628E0000}"/>
    <cellStyle name="Note 4 35 2 4" xfId="38002" xr:uid="{00000000-0005-0000-0000-0000638E0000}"/>
    <cellStyle name="Note 4 35 2 5" xfId="38003" xr:uid="{00000000-0005-0000-0000-0000648E0000}"/>
    <cellStyle name="Note 4 35 2 6" xfId="38004" xr:uid="{00000000-0005-0000-0000-0000658E0000}"/>
    <cellStyle name="Note 4 35 3" xfId="38005" xr:uid="{00000000-0005-0000-0000-0000668E0000}"/>
    <cellStyle name="Note 4 35 4" xfId="38006" xr:uid="{00000000-0005-0000-0000-0000678E0000}"/>
    <cellStyle name="Note 4 35 5" xfId="38007" xr:uid="{00000000-0005-0000-0000-0000688E0000}"/>
    <cellStyle name="Note 4 35 6" xfId="38008" xr:uid="{00000000-0005-0000-0000-0000698E0000}"/>
    <cellStyle name="Note 4 35 7" xfId="38009" xr:uid="{00000000-0005-0000-0000-00006A8E0000}"/>
    <cellStyle name="Note 4 36" xfId="2684" xr:uid="{00000000-0005-0000-0000-00006B8E0000}"/>
    <cellStyle name="Note 4 36 2" xfId="12685" xr:uid="{00000000-0005-0000-0000-00006C8E0000}"/>
    <cellStyle name="Note 4 36 2 2" xfId="38010" xr:uid="{00000000-0005-0000-0000-00006D8E0000}"/>
    <cellStyle name="Note 4 36 2 3" xfId="38011" xr:uid="{00000000-0005-0000-0000-00006E8E0000}"/>
    <cellStyle name="Note 4 36 2 4" xfId="38012" xr:uid="{00000000-0005-0000-0000-00006F8E0000}"/>
    <cellStyle name="Note 4 36 2 5" xfId="38013" xr:uid="{00000000-0005-0000-0000-0000708E0000}"/>
    <cellStyle name="Note 4 36 2 6" xfId="38014" xr:uid="{00000000-0005-0000-0000-0000718E0000}"/>
    <cellStyle name="Note 4 36 3" xfId="38015" xr:uid="{00000000-0005-0000-0000-0000728E0000}"/>
    <cellStyle name="Note 4 36 4" xfId="38016" xr:uid="{00000000-0005-0000-0000-0000738E0000}"/>
    <cellStyle name="Note 4 36 5" xfId="38017" xr:uid="{00000000-0005-0000-0000-0000748E0000}"/>
    <cellStyle name="Note 4 36 6" xfId="38018" xr:uid="{00000000-0005-0000-0000-0000758E0000}"/>
    <cellStyle name="Note 4 36 7" xfId="38019" xr:uid="{00000000-0005-0000-0000-0000768E0000}"/>
    <cellStyle name="Note 4 37" xfId="8891" xr:uid="{00000000-0005-0000-0000-0000778E0000}"/>
    <cellStyle name="Note 4 38" xfId="9748" xr:uid="{00000000-0005-0000-0000-0000788E0000}"/>
    <cellStyle name="Note 4 38 2" xfId="38020" xr:uid="{00000000-0005-0000-0000-0000798E0000}"/>
    <cellStyle name="Note 4 38 3" xfId="38021" xr:uid="{00000000-0005-0000-0000-00007A8E0000}"/>
    <cellStyle name="Note 4 38 4" xfId="38022" xr:uid="{00000000-0005-0000-0000-00007B8E0000}"/>
    <cellStyle name="Note 4 38 5" xfId="38023" xr:uid="{00000000-0005-0000-0000-00007C8E0000}"/>
    <cellStyle name="Note 4 38 6" xfId="38024" xr:uid="{00000000-0005-0000-0000-00007D8E0000}"/>
    <cellStyle name="Note 4 39" xfId="38025" xr:uid="{00000000-0005-0000-0000-00007E8E0000}"/>
    <cellStyle name="Note 4 4" xfId="2685" xr:uid="{00000000-0005-0000-0000-00007F8E0000}"/>
    <cellStyle name="Note 4 4 10" xfId="2686" xr:uid="{00000000-0005-0000-0000-0000808E0000}"/>
    <cellStyle name="Note 4 4 10 2" xfId="10685" xr:uid="{00000000-0005-0000-0000-0000818E0000}"/>
    <cellStyle name="Note 4 4 10 2 2" xfId="38026" xr:uid="{00000000-0005-0000-0000-0000828E0000}"/>
    <cellStyle name="Note 4 4 10 2 3" xfId="38027" xr:uid="{00000000-0005-0000-0000-0000838E0000}"/>
    <cellStyle name="Note 4 4 10 2 4" xfId="38028" xr:uid="{00000000-0005-0000-0000-0000848E0000}"/>
    <cellStyle name="Note 4 4 10 2 5" xfId="38029" xr:uid="{00000000-0005-0000-0000-0000858E0000}"/>
    <cellStyle name="Note 4 4 10 2 6" xfId="38030" xr:uid="{00000000-0005-0000-0000-0000868E0000}"/>
    <cellStyle name="Note 4 4 10 3" xfId="38031" xr:uid="{00000000-0005-0000-0000-0000878E0000}"/>
    <cellStyle name="Note 4 4 10 4" xfId="38032" xr:uid="{00000000-0005-0000-0000-0000888E0000}"/>
    <cellStyle name="Note 4 4 10 5" xfId="38033" xr:uid="{00000000-0005-0000-0000-0000898E0000}"/>
    <cellStyle name="Note 4 4 10 6" xfId="38034" xr:uid="{00000000-0005-0000-0000-00008A8E0000}"/>
    <cellStyle name="Note 4 4 10 7" xfId="38035" xr:uid="{00000000-0005-0000-0000-00008B8E0000}"/>
    <cellStyle name="Note 4 4 11" xfId="2687" xr:uid="{00000000-0005-0000-0000-00008C8E0000}"/>
    <cellStyle name="Note 4 4 11 2" xfId="10776" xr:uid="{00000000-0005-0000-0000-00008D8E0000}"/>
    <cellStyle name="Note 4 4 11 2 2" xfId="38036" xr:uid="{00000000-0005-0000-0000-00008E8E0000}"/>
    <cellStyle name="Note 4 4 11 2 3" xfId="38037" xr:uid="{00000000-0005-0000-0000-00008F8E0000}"/>
    <cellStyle name="Note 4 4 11 2 4" xfId="38038" xr:uid="{00000000-0005-0000-0000-0000908E0000}"/>
    <cellStyle name="Note 4 4 11 2 5" xfId="38039" xr:uid="{00000000-0005-0000-0000-0000918E0000}"/>
    <cellStyle name="Note 4 4 11 2 6" xfId="38040" xr:uid="{00000000-0005-0000-0000-0000928E0000}"/>
    <cellStyle name="Note 4 4 11 3" xfId="38041" xr:uid="{00000000-0005-0000-0000-0000938E0000}"/>
    <cellStyle name="Note 4 4 11 4" xfId="38042" xr:uid="{00000000-0005-0000-0000-0000948E0000}"/>
    <cellStyle name="Note 4 4 11 5" xfId="38043" xr:uid="{00000000-0005-0000-0000-0000958E0000}"/>
    <cellStyle name="Note 4 4 11 6" xfId="38044" xr:uid="{00000000-0005-0000-0000-0000968E0000}"/>
    <cellStyle name="Note 4 4 11 7" xfId="38045" xr:uid="{00000000-0005-0000-0000-0000978E0000}"/>
    <cellStyle name="Note 4 4 12" xfId="2688" xr:uid="{00000000-0005-0000-0000-0000988E0000}"/>
    <cellStyle name="Note 4 4 12 2" xfId="10863" xr:uid="{00000000-0005-0000-0000-0000998E0000}"/>
    <cellStyle name="Note 4 4 12 2 2" xfId="38046" xr:uid="{00000000-0005-0000-0000-00009A8E0000}"/>
    <cellStyle name="Note 4 4 12 2 3" xfId="38047" xr:uid="{00000000-0005-0000-0000-00009B8E0000}"/>
    <cellStyle name="Note 4 4 12 2 4" xfId="38048" xr:uid="{00000000-0005-0000-0000-00009C8E0000}"/>
    <cellStyle name="Note 4 4 12 2 5" xfId="38049" xr:uid="{00000000-0005-0000-0000-00009D8E0000}"/>
    <cellStyle name="Note 4 4 12 2 6" xfId="38050" xr:uid="{00000000-0005-0000-0000-00009E8E0000}"/>
    <cellStyle name="Note 4 4 12 3" xfId="38051" xr:uid="{00000000-0005-0000-0000-00009F8E0000}"/>
    <cellStyle name="Note 4 4 12 4" xfId="38052" xr:uid="{00000000-0005-0000-0000-0000A08E0000}"/>
    <cellStyle name="Note 4 4 12 5" xfId="38053" xr:uid="{00000000-0005-0000-0000-0000A18E0000}"/>
    <cellStyle name="Note 4 4 12 6" xfId="38054" xr:uid="{00000000-0005-0000-0000-0000A28E0000}"/>
    <cellStyle name="Note 4 4 12 7" xfId="38055" xr:uid="{00000000-0005-0000-0000-0000A38E0000}"/>
    <cellStyle name="Note 4 4 13" xfId="2689" xr:uid="{00000000-0005-0000-0000-0000A48E0000}"/>
    <cellStyle name="Note 4 4 13 2" xfId="10952" xr:uid="{00000000-0005-0000-0000-0000A58E0000}"/>
    <cellStyle name="Note 4 4 13 2 2" xfId="38056" xr:uid="{00000000-0005-0000-0000-0000A68E0000}"/>
    <cellStyle name="Note 4 4 13 2 3" xfId="38057" xr:uid="{00000000-0005-0000-0000-0000A78E0000}"/>
    <cellStyle name="Note 4 4 13 2 4" xfId="38058" xr:uid="{00000000-0005-0000-0000-0000A88E0000}"/>
    <cellStyle name="Note 4 4 13 2 5" xfId="38059" xr:uid="{00000000-0005-0000-0000-0000A98E0000}"/>
    <cellStyle name="Note 4 4 13 2 6" xfId="38060" xr:uid="{00000000-0005-0000-0000-0000AA8E0000}"/>
    <cellStyle name="Note 4 4 13 3" xfId="38061" xr:uid="{00000000-0005-0000-0000-0000AB8E0000}"/>
    <cellStyle name="Note 4 4 13 4" xfId="38062" xr:uid="{00000000-0005-0000-0000-0000AC8E0000}"/>
    <cellStyle name="Note 4 4 13 5" xfId="38063" xr:uid="{00000000-0005-0000-0000-0000AD8E0000}"/>
    <cellStyle name="Note 4 4 13 6" xfId="38064" xr:uid="{00000000-0005-0000-0000-0000AE8E0000}"/>
    <cellStyle name="Note 4 4 13 7" xfId="38065" xr:uid="{00000000-0005-0000-0000-0000AF8E0000}"/>
    <cellStyle name="Note 4 4 14" xfId="2690" xr:uid="{00000000-0005-0000-0000-0000B08E0000}"/>
    <cellStyle name="Note 4 4 14 2" xfId="11044" xr:uid="{00000000-0005-0000-0000-0000B18E0000}"/>
    <cellStyle name="Note 4 4 14 2 2" xfId="38066" xr:uid="{00000000-0005-0000-0000-0000B28E0000}"/>
    <cellStyle name="Note 4 4 14 2 3" xfId="38067" xr:uid="{00000000-0005-0000-0000-0000B38E0000}"/>
    <cellStyle name="Note 4 4 14 2 4" xfId="38068" xr:uid="{00000000-0005-0000-0000-0000B48E0000}"/>
    <cellStyle name="Note 4 4 14 2 5" xfId="38069" xr:uid="{00000000-0005-0000-0000-0000B58E0000}"/>
    <cellStyle name="Note 4 4 14 2 6" xfId="38070" xr:uid="{00000000-0005-0000-0000-0000B68E0000}"/>
    <cellStyle name="Note 4 4 14 3" xfId="38071" xr:uid="{00000000-0005-0000-0000-0000B78E0000}"/>
    <cellStyle name="Note 4 4 14 4" xfId="38072" xr:uid="{00000000-0005-0000-0000-0000B88E0000}"/>
    <cellStyle name="Note 4 4 14 5" xfId="38073" xr:uid="{00000000-0005-0000-0000-0000B98E0000}"/>
    <cellStyle name="Note 4 4 14 6" xfId="38074" xr:uid="{00000000-0005-0000-0000-0000BA8E0000}"/>
    <cellStyle name="Note 4 4 14 7" xfId="38075" xr:uid="{00000000-0005-0000-0000-0000BB8E0000}"/>
    <cellStyle name="Note 4 4 15" xfId="2691" xr:uid="{00000000-0005-0000-0000-0000BC8E0000}"/>
    <cellStyle name="Note 4 4 15 2" xfId="11127" xr:uid="{00000000-0005-0000-0000-0000BD8E0000}"/>
    <cellStyle name="Note 4 4 15 2 2" xfId="38076" xr:uid="{00000000-0005-0000-0000-0000BE8E0000}"/>
    <cellStyle name="Note 4 4 15 2 3" xfId="38077" xr:uid="{00000000-0005-0000-0000-0000BF8E0000}"/>
    <cellStyle name="Note 4 4 15 2 4" xfId="38078" xr:uid="{00000000-0005-0000-0000-0000C08E0000}"/>
    <cellStyle name="Note 4 4 15 2 5" xfId="38079" xr:uid="{00000000-0005-0000-0000-0000C18E0000}"/>
    <cellStyle name="Note 4 4 15 2 6" xfId="38080" xr:uid="{00000000-0005-0000-0000-0000C28E0000}"/>
    <cellStyle name="Note 4 4 15 3" xfId="38081" xr:uid="{00000000-0005-0000-0000-0000C38E0000}"/>
    <cellStyle name="Note 4 4 15 4" xfId="38082" xr:uid="{00000000-0005-0000-0000-0000C48E0000}"/>
    <cellStyle name="Note 4 4 15 5" xfId="38083" xr:uid="{00000000-0005-0000-0000-0000C58E0000}"/>
    <cellStyle name="Note 4 4 15 6" xfId="38084" xr:uid="{00000000-0005-0000-0000-0000C68E0000}"/>
    <cellStyle name="Note 4 4 15 7" xfId="38085" xr:uid="{00000000-0005-0000-0000-0000C78E0000}"/>
    <cellStyle name="Note 4 4 16" xfId="2692" xr:uid="{00000000-0005-0000-0000-0000C88E0000}"/>
    <cellStyle name="Note 4 4 16 2" xfId="11216" xr:uid="{00000000-0005-0000-0000-0000C98E0000}"/>
    <cellStyle name="Note 4 4 16 2 2" xfId="38086" xr:uid="{00000000-0005-0000-0000-0000CA8E0000}"/>
    <cellStyle name="Note 4 4 16 2 3" xfId="38087" xr:uid="{00000000-0005-0000-0000-0000CB8E0000}"/>
    <cellStyle name="Note 4 4 16 2 4" xfId="38088" xr:uid="{00000000-0005-0000-0000-0000CC8E0000}"/>
    <cellStyle name="Note 4 4 16 2 5" xfId="38089" xr:uid="{00000000-0005-0000-0000-0000CD8E0000}"/>
    <cellStyle name="Note 4 4 16 2 6" xfId="38090" xr:uid="{00000000-0005-0000-0000-0000CE8E0000}"/>
    <cellStyle name="Note 4 4 16 3" xfId="38091" xr:uid="{00000000-0005-0000-0000-0000CF8E0000}"/>
    <cellStyle name="Note 4 4 16 4" xfId="38092" xr:uid="{00000000-0005-0000-0000-0000D08E0000}"/>
    <cellStyle name="Note 4 4 16 5" xfId="38093" xr:uid="{00000000-0005-0000-0000-0000D18E0000}"/>
    <cellStyle name="Note 4 4 16 6" xfId="38094" xr:uid="{00000000-0005-0000-0000-0000D28E0000}"/>
    <cellStyle name="Note 4 4 16 7" xfId="38095" xr:uid="{00000000-0005-0000-0000-0000D38E0000}"/>
    <cellStyle name="Note 4 4 17" xfId="2693" xr:uid="{00000000-0005-0000-0000-0000D48E0000}"/>
    <cellStyle name="Note 4 4 17 2" xfId="11302" xr:uid="{00000000-0005-0000-0000-0000D58E0000}"/>
    <cellStyle name="Note 4 4 17 2 2" xfId="38096" xr:uid="{00000000-0005-0000-0000-0000D68E0000}"/>
    <cellStyle name="Note 4 4 17 2 3" xfId="38097" xr:uid="{00000000-0005-0000-0000-0000D78E0000}"/>
    <cellStyle name="Note 4 4 17 2 4" xfId="38098" xr:uid="{00000000-0005-0000-0000-0000D88E0000}"/>
    <cellStyle name="Note 4 4 17 2 5" xfId="38099" xr:uid="{00000000-0005-0000-0000-0000D98E0000}"/>
    <cellStyle name="Note 4 4 17 2 6" xfId="38100" xr:uid="{00000000-0005-0000-0000-0000DA8E0000}"/>
    <cellStyle name="Note 4 4 17 3" xfId="38101" xr:uid="{00000000-0005-0000-0000-0000DB8E0000}"/>
    <cellStyle name="Note 4 4 17 4" xfId="38102" xr:uid="{00000000-0005-0000-0000-0000DC8E0000}"/>
    <cellStyle name="Note 4 4 17 5" xfId="38103" xr:uid="{00000000-0005-0000-0000-0000DD8E0000}"/>
    <cellStyle name="Note 4 4 17 6" xfId="38104" xr:uid="{00000000-0005-0000-0000-0000DE8E0000}"/>
    <cellStyle name="Note 4 4 17 7" xfId="38105" xr:uid="{00000000-0005-0000-0000-0000DF8E0000}"/>
    <cellStyle name="Note 4 4 18" xfId="2694" xr:uid="{00000000-0005-0000-0000-0000E08E0000}"/>
    <cellStyle name="Note 4 4 18 2" xfId="11389" xr:uid="{00000000-0005-0000-0000-0000E18E0000}"/>
    <cellStyle name="Note 4 4 18 2 2" xfId="38106" xr:uid="{00000000-0005-0000-0000-0000E28E0000}"/>
    <cellStyle name="Note 4 4 18 2 3" xfId="38107" xr:uid="{00000000-0005-0000-0000-0000E38E0000}"/>
    <cellStyle name="Note 4 4 18 2 4" xfId="38108" xr:uid="{00000000-0005-0000-0000-0000E48E0000}"/>
    <cellStyle name="Note 4 4 18 2 5" xfId="38109" xr:uid="{00000000-0005-0000-0000-0000E58E0000}"/>
    <cellStyle name="Note 4 4 18 2 6" xfId="38110" xr:uid="{00000000-0005-0000-0000-0000E68E0000}"/>
    <cellStyle name="Note 4 4 18 3" xfId="38111" xr:uid="{00000000-0005-0000-0000-0000E78E0000}"/>
    <cellStyle name="Note 4 4 18 4" xfId="38112" xr:uid="{00000000-0005-0000-0000-0000E88E0000}"/>
    <cellStyle name="Note 4 4 18 5" xfId="38113" xr:uid="{00000000-0005-0000-0000-0000E98E0000}"/>
    <cellStyle name="Note 4 4 18 6" xfId="38114" xr:uid="{00000000-0005-0000-0000-0000EA8E0000}"/>
    <cellStyle name="Note 4 4 18 7" xfId="38115" xr:uid="{00000000-0005-0000-0000-0000EB8E0000}"/>
    <cellStyle name="Note 4 4 19" xfId="2695" xr:uid="{00000000-0005-0000-0000-0000EC8E0000}"/>
    <cellStyle name="Note 4 4 19 2" xfId="11476" xr:uid="{00000000-0005-0000-0000-0000ED8E0000}"/>
    <cellStyle name="Note 4 4 19 2 2" xfId="38116" xr:uid="{00000000-0005-0000-0000-0000EE8E0000}"/>
    <cellStyle name="Note 4 4 19 2 3" xfId="38117" xr:uid="{00000000-0005-0000-0000-0000EF8E0000}"/>
    <cellStyle name="Note 4 4 19 2 4" xfId="38118" xr:uid="{00000000-0005-0000-0000-0000F08E0000}"/>
    <cellStyle name="Note 4 4 19 2 5" xfId="38119" xr:uid="{00000000-0005-0000-0000-0000F18E0000}"/>
    <cellStyle name="Note 4 4 19 2 6" xfId="38120" xr:uid="{00000000-0005-0000-0000-0000F28E0000}"/>
    <cellStyle name="Note 4 4 19 3" xfId="38121" xr:uid="{00000000-0005-0000-0000-0000F38E0000}"/>
    <cellStyle name="Note 4 4 19 4" xfId="38122" xr:uid="{00000000-0005-0000-0000-0000F48E0000}"/>
    <cellStyle name="Note 4 4 19 5" xfId="38123" xr:uid="{00000000-0005-0000-0000-0000F58E0000}"/>
    <cellStyle name="Note 4 4 19 6" xfId="38124" xr:uid="{00000000-0005-0000-0000-0000F68E0000}"/>
    <cellStyle name="Note 4 4 19 7" xfId="38125" xr:uid="{00000000-0005-0000-0000-0000F78E0000}"/>
    <cellStyle name="Note 4 4 2" xfId="2696" xr:uid="{00000000-0005-0000-0000-0000F88E0000}"/>
    <cellStyle name="Note 4 4 2 2" xfId="9982" xr:uid="{00000000-0005-0000-0000-0000F98E0000}"/>
    <cellStyle name="Note 4 4 2 2 2" xfId="38126" xr:uid="{00000000-0005-0000-0000-0000FA8E0000}"/>
    <cellStyle name="Note 4 4 2 2 3" xfId="38127" xr:uid="{00000000-0005-0000-0000-0000FB8E0000}"/>
    <cellStyle name="Note 4 4 2 2 4" xfId="38128" xr:uid="{00000000-0005-0000-0000-0000FC8E0000}"/>
    <cellStyle name="Note 4 4 2 2 5" xfId="38129" xr:uid="{00000000-0005-0000-0000-0000FD8E0000}"/>
    <cellStyle name="Note 4 4 2 2 6" xfId="38130" xr:uid="{00000000-0005-0000-0000-0000FE8E0000}"/>
    <cellStyle name="Note 4 4 2 3" xfId="38131" xr:uid="{00000000-0005-0000-0000-0000FF8E0000}"/>
    <cellStyle name="Note 4 4 2 4" xfId="38132" xr:uid="{00000000-0005-0000-0000-0000008F0000}"/>
    <cellStyle name="Note 4 4 2 5" xfId="38133" xr:uid="{00000000-0005-0000-0000-0000018F0000}"/>
    <cellStyle name="Note 4 4 2 6" xfId="38134" xr:uid="{00000000-0005-0000-0000-0000028F0000}"/>
    <cellStyle name="Note 4 4 2 7" xfId="38135" xr:uid="{00000000-0005-0000-0000-0000038F0000}"/>
    <cellStyle name="Note 4 4 20" xfId="2697" xr:uid="{00000000-0005-0000-0000-0000048F0000}"/>
    <cellStyle name="Note 4 4 20 2" xfId="11564" xr:uid="{00000000-0005-0000-0000-0000058F0000}"/>
    <cellStyle name="Note 4 4 20 2 2" xfId="38136" xr:uid="{00000000-0005-0000-0000-0000068F0000}"/>
    <cellStyle name="Note 4 4 20 2 3" xfId="38137" xr:uid="{00000000-0005-0000-0000-0000078F0000}"/>
    <cellStyle name="Note 4 4 20 2 4" xfId="38138" xr:uid="{00000000-0005-0000-0000-0000088F0000}"/>
    <cellStyle name="Note 4 4 20 2 5" xfId="38139" xr:uid="{00000000-0005-0000-0000-0000098F0000}"/>
    <cellStyle name="Note 4 4 20 2 6" xfId="38140" xr:uid="{00000000-0005-0000-0000-00000A8F0000}"/>
    <cellStyle name="Note 4 4 20 3" xfId="38141" xr:uid="{00000000-0005-0000-0000-00000B8F0000}"/>
    <cellStyle name="Note 4 4 20 4" xfId="38142" xr:uid="{00000000-0005-0000-0000-00000C8F0000}"/>
    <cellStyle name="Note 4 4 20 5" xfId="38143" xr:uid="{00000000-0005-0000-0000-00000D8F0000}"/>
    <cellStyle name="Note 4 4 20 6" xfId="38144" xr:uid="{00000000-0005-0000-0000-00000E8F0000}"/>
    <cellStyle name="Note 4 4 20 7" xfId="38145" xr:uid="{00000000-0005-0000-0000-00000F8F0000}"/>
    <cellStyle name="Note 4 4 21" xfId="2698" xr:uid="{00000000-0005-0000-0000-0000108F0000}"/>
    <cellStyle name="Note 4 4 21 2" xfId="11650" xr:uid="{00000000-0005-0000-0000-0000118F0000}"/>
    <cellStyle name="Note 4 4 21 2 2" xfId="38146" xr:uid="{00000000-0005-0000-0000-0000128F0000}"/>
    <cellStyle name="Note 4 4 21 2 3" xfId="38147" xr:uid="{00000000-0005-0000-0000-0000138F0000}"/>
    <cellStyle name="Note 4 4 21 2 4" xfId="38148" xr:uid="{00000000-0005-0000-0000-0000148F0000}"/>
    <cellStyle name="Note 4 4 21 2 5" xfId="38149" xr:uid="{00000000-0005-0000-0000-0000158F0000}"/>
    <cellStyle name="Note 4 4 21 2 6" xfId="38150" xr:uid="{00000000-0005-0000-0000-0000168F0000}"/>
    <cellStyle name="Note 4 4 21 3" xfId="38151" xr:uid="{00000000-0005-0000-0000-0000178F0000}"/>
    <cellStyle name="Note 4 4 21 4" xfId="38152" xr:uid="{00000000-0005-0000-0000-0000188F0000}"/>
    <cellStyle name="Note 4 4 21 5" xfId="38153" xr:uid="{00000000-0005-0000-0000-0000198F0000}"/>
    <cellStyle name="Note 4 4 21 6" xfId="38154" xr:uid="{00000000-0005-0000-0000-00001A8F0000}"/>
    <cellStyle name="Note 4 4 21 7" xfId="38155" xr:uid="{00000000-0005-0000-0000-00001B8F0000}"/>
    <cellStyle name="Note 4 4 22" xfId="2699" xr:uid="{00000000-0005-0000-0000-00001C8F0000}"/>
    <cellStyle name="Note 4 4 22 2" xfId="11733" xr:uid="{00000000-0005-0000-0000-00001D8F0000}"/>
    <cellStyle name="Note 4 4 22 2 2" xfId="38156" xr:uid="{00000000-0005-0000-0000-00001E8F0000}"/>
    <cellStyle name="Note 4 4 22 2 3" xfId="38157" xr:uid="{00000000-0005-0000-0000-00001F8F0000}"/>
    <cellStyle name="Note 4 4 22 2 4" xfId="38158" xr:uid="{00000000-0005-0000-0000-0000208F0000}"/>
    <cellStyle name="Note 4 4 22 2 5" xfId="38159" xr:uid="{00000000-0005-0000-0000-0000218F0000}"/>
    <cellStyle name="Note 4 4 22 2 6" xfId="38160" xr:uid="{00000000-0005-0000-0000-0000228F0000}"/>
    <cellStyle name="Note 4 4 22 3" xfId="38161" xr:uid="{00000000-0005-0000-0000-0000238F0000}"/>
    <cellStyle name="Note 4 4 22 4" xfId="38162" xr:uid="{00000000-0005-0000-0000-0000248F0000}"/>
    <cellStyle name="Note 4 4 22 5" xfId="38163" xr:uid="{00000000-0005-0000-0000-0000258F0000}"/>
    <cellStyle name="Note 4 4 22 6" xfId="38164" xr:uid="{00000000-0005-0000-0000-0000268F0000}"/>
    <cellStyle name="Note 4 4 22 7" xfId="38165" xr:uid="{00000000-0005-0000-0000-0000278F0000}"/>
    <cellStyle name="Note 4 4 23" xfId="2700" xr:uid="{00000000-0005-0000-0000-0000288F0000}"/>
    <cellStyle name="Note 4 4 23 2" xfId="11815" xr:uid="{00000000-0005-0000-0000-0000298F0000}"/>
    <cellStyle name="Note 4 4 23 2 2" xfId="38166" xr:uid="{00000000-0005-0000-0000-00002A8F0000}"/>
    <cellStyle name="Note 4 4 23 2 3" xfId="38167" xr:uid="{00000000-0005-0000-0000-00002B8F0000}"/>
    <cellStyle name="Note 4 4 23 2 4" xfId="38168" xr:uid="{00000000-0005-0000-0000-00002C8F0000}"/>
    <cellStyle name="Note 4 4 23 2 5" xfId="38169" xr:uid="{00000000-0005-0000-0000-00002D8F0000}"/>
    <cellStyle name="Note 4 4 23 2 6" xfId="38170" xr:uid="{00000000-0005-0000-0000-00002E8F0000}"/>
    <cellStyle name="Note 4 4 23 3" xfId="38171" xr:uid="{00000000-0005-0000-0000-00002F8F0000}"/>
    <cellStyle name="Note 4 4 23 4" xfId="38172" xr:uid="{00000000-0005-0000-0000-0000308F0000}"/>
    <cellStyle name="Note 4 4 23 5" xfId="38173" xr:uid="{00000000-0005-0000-0000-0000318F0000}"/>
    <cellStyle name="Note 4 4 23 6" xfId="38174" xr:uid="{00000000-0005-0000-0000-0000328F0000}"/>
    <cellStyle name="Note 4 4 23 7" xfId="38175" xr:uid="{00000000-0005-0000-0000-0000338F0000}"/>
    <cellStyle name="Note 4 4 24" xfId="2701" xr:uid="{00000000-0005-0000-0000-0000348F0000}"/>
    <cellStyle name="Note 4 4 24 2" xfId="11899" xr:uid="{00000000-0005-0000-0000-0000358F0000}"/>
    <cellStyle name="Note 4 4 24 2 2" xfId="38176" xr:uid="{00000000-0005-0000-0000-0000368F0000}"/>
    <cellStyle name="Note 4 4 24 2 3" xfId="38177" xr:uid="{00000000-0005-0000-0000-0000378F0000}"/>
    <cellStyle name="Note 4 4 24 2 4" xfId="38178" xr:uid="{00000000-0005-0000-0000-0000388F0000}"/>
    <cellStyle name="Note 4 4 24 2 5" xfId="38179" xr:uid="{00000000-0005-0000-0000-0000398F0000}"/>
    <cellStyle name="Note 4 4 24 2 6" xfId="38180" xr:uid="{00000000-0005-0000-0000-00003A8F0000}"/>
    <cellStyle name="Note 4 4 24 3" xfId="38181" xr:uid="{00000000-0005-0000-0000-00003B8F0000}"/>
    <cellStyle name="Note 4 4 24 4" xfId="38182" xr:uid="{00000000-0005-0000-0000-00003C8F0000}"/>
    <cellStyle name="Note 4 4 24 5" xfId="38183" xr:uid="{00000000-0005-0000-0000-00003D8F0000}"/>
    <cellStyle name="Note 4 4 24 6" xfId="38184" xr:uid="{00000000-0005-0000-0000-00003E8F0000}"/>
    <cellStyle name="Note 4 4 24 7" xfId="38185" xr:uid="{00000000-0005-0000-0000-00003F8F0000}"/>
    <cellStyle name="Note 4 4 25" xfId="2702" xr:uid="{00000000-0005-0000-0000-0000408F0000}"/>
    <cellStyle name="Note 4 4 25 2" xfId="11983" xr:uid="{00000000-0005-0000-0000-0000418F0000}"/>
    <cellStyle name="Note 4 4 25 2 2" xfId="38186" xr:uid="{00000000-0005-0000-0000-0000428F0000}"/>
    <cellStyle name="Note 4 4 25 2 3" xfId="38187" xr:uid="{00000000-0005-0000-0000-0000438F0000}"/>
    <cellStyle name="Note 4 4 25 2 4" xfId="38188" xr:uid="{00000000-0005-0000-0000-0000448F0000}"/>
    <cellStyle name="Note 4 4 25 2 5" xfId="38189" xr:uid="{00000000-0005-0000-0000-0000458F0000}"/>
    <cellStyle name="Note 4 4 25 2 6" xfId="38190" xr:uid="{00000000-0005-0000-0000-0000468F0000}"/>
    <cellStyle name="Note 4 4 25 3" xfId="38191" xr:uid="{00000000-0005-0000-0000-0000478F0000}"/>
    <cellStyle name="Note 4 4 25 4" xfId="38192" xr:uid="{00000000-0005-0000-0000-0000488F0000}"/>
    <cellStyle name="Note 4 4 25 5" xfId="38193" xr:uid="{00000000-0005-0000-0000-0000498F0000}"/>
    <cellStyle name="Note 4 4 25 6" xfId="38194" xr:uid="{00000000-0005-0000-0000-00004A8F0000}"/>
    <cellStyle name="Note 4 4 25 7" xfId="38195" xr:uid="{00000000-0005-0000-0000-00004B8F0000}"/>
    <cellStyle name="Note 4 4 26" xfId="2703" xr:uid="{00000000-0005-0000-0000-00004C8F0000}"/>
    <cellStyle name="Note 4 4 26 2" xfId="12066" xr:uid="{00000000-0005-0000-0000-00004D8F0000}"/>
    <cellStyle name="Note 4 4 26 2 2" xfId="38196" xr:uid="{00000000-0005-0000-0000-00004E8F0000}"/>
    <cellStyle name="Note 4 4 26 2 3" xfId="38197" xr:uid="{00000000-0005-0000-0000-00004F8F0000}"/>
    <cellStyle name="Note 4 4 26 2 4" xfId="38198" xr:uid="{00000000-0005-0000-0000-0000508F0000}"/>
    <cellStyle name="Note 4 4 26 2 5" xfId="38199" xr:uid="{00000000-0005-0000-0000-0000518F0000}"/>
    <cellStyle name="Note 4 4 26 2 6" xfId="38200" xr:uid="{00000000-0005-0000-0000-0000528F0000}"/>
    <cellStyle name="Note 4 4 26 3" xfId="38201" xr:uid="{00000000-0005-0000-0000-0000538F0000}"/>
    <cellStyle name="Note 4 4 26 4" xfId="38202" xr:uid="{00000000-0005-0000-0000-0000548F0000}"/>
    <cellStyle name="Note 4 4 26 5" xfId="38203" xr:uid="{00000000-0005-0000-0000-0000558F0000}"/>
    <cellStyle name="Note 4 4 26 6" xfId="38204" xr:uid="{00000000-0005-0000-0000-0000568F0000}"/>
    <cellStyle name="Note 4 4 26 7" xfId="38205" xr:uid="{00000000-0005-0000-0000-0000578F0000}"/>
    <cellStyle name="Note 4 4 27" xfId="2704" xr:uid="{00000000-0005-0000-0000-0000588F0000}"/>
    <cellStyle name="Note 4 4 27 2" xfId="12149" xr:uid="{00000000-0005-0000-0000-0000598F0000}"/>
    <cellStyle name="Note 4 4 27 2 2" xfId="38206" xr:uid="{00000000-0005-0000-0000-00005A8F0000}"/>
    <cellStyle name="Note 4 4 27 2 3" xfId="38207" xr:uid="{00000000-0005-0000-0000-00005B8F0000}"/>
    <cellStyle name="Note 4 4 27 2 4" xfId="38208" xr:uid="{00000000-0005-0000-0000-00005C8F0000}"/>
    <cellStyle name="Note 4 4 27 2 5" xfId="38209" xr:uid="{00000000-0005-0000-0000-00005D8F0000}"/>
    <cellStyle name="Note 4 4 27 2 6" xfId="38210" xr:uid="{00000000-0005-0000-0000-00005E8F0000}"/>
    <cellStyle name="Note 4 4 27 3" xfId="38211" xr:uid="{00000000-0005-0000-0000-00005F8F0000}"/>
    <cellStyle name="Note 4 4 27 4" xfId="38212" xr:uid="{00000000-0005-0000-0000-0000608F0000}"/>
    <cellStyle name="Note 4 4 27 5" xfId="38213" xr:uid="{00000000-0005-0000-0000-0000618F0000}"/>
    <cellStyle name="Note 4 4 27 6" xfId="38214" xr:uid="{00000000-0005-0000-0000-0000628F0000}"/>
    <cellStyle name="Note 4 4 27 7" xfId="38215" xr:uid="{00000000-0005-0000-0000-0000638F0000}"/>
    <cellStyle name="Note 4 4 28" xfId="2705" xr:uid="{00000000-0005-0000-0000-0000648F0000}"/>
    <cellStyle name="Note 4 4 28 2" xfId="12228" xr:uid="{00000000-0005-0000-0000-0000658F0000}"/>
    <cellStyle name="Note 4 4 28 2 2" xfId="38216" xr:uid="{00000000-0005-0000-0000-0000668F0000}"/>
    <cellStyle name="Note 4 4 28 2 3" xfId="38217" xr:uid="{00000000-0005-0000-0000-0000678F0000}"/>
    <cellStyle name="Note 4 4 28 2 4" xfId="38218" xr:uid="{00000000-0005-0000-0000-0000688F0000}"/>
    <cellStyle name="Note 4 4 28 2 5" xfId="38219" xr:uid="{00000000-0005-0000-0000-0000698F0000}"/>
    <cellStyle name="Note 4 4 28 2 6" xfId="38220" xr:uid="{00000000-0005-0000-0000-00006A8F0000}"/>
    <cellStyle name="Note 4 4 28 3" xfId="38221" xr:uid="{00000000-0005-0000-0000-00006B8F0000}"/>
    <cellStyle name="Note 4 4 28 4" xfId="38222" xr:uid="{00000000-0005-0000-0000-00006C8F0000}"/>
    <cellStyle name="Note 4 4 28 5" xfId="38223" xr:uid="{00000000-0005-0000-0000-00006D8F0000}"/>
    <cellStyle name="Note 4 4 28 6" xfId="38224" xr:uid="{00000000-0005-0000-0000-00006E8F0000}"/>
    <cellStyle name="Note 4 4 28 7" xfId="38225" xr:uid="{00000000-0005-0000-0000-00006F8F0000}"/>
    <cellStyle name="Note 4 4 29" xfId="2706" xr:uid="{00000000-0005-0000-0000-0000708F0000}"/>
    <cellStyle name="Note 4 4 29 2" xfId="12307" xr:uid="{00000000-0005-0000-0000-0000718F0000}"/>
    <cellStyle name="Note 4 4 29 2 2" xfId="38226" xr:uid="{00000000-0005-0000-0000-0000728F0000}"/>
    <cellStyle name="Note 4 4 29 2 3" xfId="38227" xr:uid="{00000000-0005-0000-0000-0000738F0000}"/>
    <cellStyle name="Note 4 4 29 2 4" xfId="38228" xr:uid="{00000000-0005-0000-0000-0000748F0000}"/>
    <cellStyle name="Note 4 4 29 2 5" xfId="38229" xr:uid="{00000000-0005-0000-0000-0000758F0000}"/>
    <cellStyle name="Note 4 4 29 2 6" xfId="38230" xr:uid="{00000000-0005-0000-0000-0000768F0000}"/>
    <cellStyle name="Note 4 4 29 3" xfId="38231" xr:uid="{00000000-0005-0000-0000-0000778F0000}"/>
    <cellStyle name="Note 4 4 29 4" xfId="38232" xr:uid="{00000000-0005-0000-0000-0000788F0000}"/>
    <cellStyle name="Note 4 4 29 5" xfId="38233" xr:uid="{00000000-0005-0000-0000-0000798F0000}"/>
    <cellStyle name="Note 4 4 29 6" xfId="38234" xr:uid="{00000000-0005-0000-0000-00007A8F0000}"/>
    <cellStyle name="Note 4 4 29 7" xfId="38235" xr:uid="{00000000-0005-0000-0000-00007B8F0000}"/>
    <cellStyle name="Note 4 4 3" xfId="2707" xr:uid="{00000000-0005-0000-0000-00007C8F0000}"/>
    <cellStyle name="Note 4 4 3 2" xfId="10073" xr:uid="{00000000-0005-0000-0000-00007D8F0000}"/>
    <cellStyle name="Note 4 4 3 2 2" xfId="38236" xr:uid="{00000000-0005-0000-0000-00007E8F0000}"/>
    <cellStyle name="Note 4 4 3 2 3" xfId="38237" xr:uid="{00000000-0005-0000-0000-00007F8F0000}"/>
    <cellStyle name="Note 4 4 3 2 4" xfId="38238" xr:uid="{00000000-0005-0000-0000-0000808F0000}"/>
    <cellStyle name="Note 4 4 3 2 5" xfId="38239" xr:uid="{00000000-0005-0000-0000-0000818F0000}"/>
    <cellStyle name="Note 4 4 3 2 6" xfId="38240" xr:uid="{00000000-0005-0000-0000-0000828F0000}"/>
    <cellStyle name="Note 4 4 3 3" xfId="38241" xr:uid="{00000000-0005-0000-0000-0000838F0000}"/>
    <cellStyle name="Note 4 4 3 4" xfId="38242" xr:uid="{00000000-0005-0000-0000-0000848F0000}"/>
    <cellStyle name="Note 4 4 3 5" xfId="38243" xr:uid="{00000000-0005-0000-0000-0000858F0000}"/>
    <cellStyle name="Note 4 4 3 6" xfId="38244" xr:uid="{00000000-0005-0000-0000-0000868F0000}"/>
    <cellStyle name="Note 4 4 3 7" xfId="38245" xr:uid="{00000000-0005-0000-0000-0000878F0000}"/>
    <cellStyle name="Note 4 4 30" xfId="2708" xr:uid="{00000000-0005-0000-0000-0000888F0000}"/>
    <cellStyle name="Note 4 4 30 2" xfId="12386" xr:uid="{00000000-0005-0000-0000-0000898F0000}"/>
    <cellStyle name="Note 4 4 30 2 2" xfId="38246" xr:uid="{00000000-0005-0000-0000-00008A8F0000}"/>
    <cellStyle name="Note 4 4 30 2 3" xfId="38247" xr:uid="{00000000-0005-0000-0000-00008B8F0000}"/>
    <cellStyle name="Note 4 4 30 2 4" xfId="38248" xr:uid="{00000000-0005-0000-0000-00008C8F0000}"/>
    <cellStyle name="Note 4 4 30 2 5" xfId="38249" xr:uid="{00000000-0005-0000-0000-00008D8F0000}"/>
    <cellStyle name="Note 4 4 30 2 6" xfId="38250" xr:uid="{00000000-0005-0000-0000-00008E8F0000}"/>
    <cellStyle name="Note 4 4 30 3" xfId="38251" xr:uid="{00000000-0005-0000-0000-00008F8F0000}"/>
    <cellStyle name="Note 4 4 30 4" xfId="38252" xr:uid="{00000000-0005-0000-0000-0000908F0000}"/>
    <cellStyle name="Note 4 4 30 5" xfId="38253" xr:uid="{00000000-0005-0000-0000-0000918F0000}"/>
    <cellStyle name="Note 4 4 30 6" xfId="38254" xr:uid="{00000000-0005-0000-0000-0000928F0000}"/>
    <cellStyle name="Note 4 4 30 7" xfId="38255" xr:uid="{00000000-0005-0000-0000-0000938F0000}"/>
    <cellStyle name="Note 4 4 31" xfId="2709" xr:uid="{00000000-0005-0000-0000-0000948F0000}"/>
    <cellStyle name="Note 4 4 31 2" xfId="12465" xr:uid="{00000000-0005-0000-0000-0000958F0000}"/>
    <cellStyle name="Note 4 4 31 2 2" xfId="38256" xr:uid="{00000000-0005-0000-0000-0000968F0000}"/>
    <cellStyle name="Note 4 4 31 2 3" xfId="38257" xr:uid="{00000000-0005-0000-0000-0000978F0000}"/>
    <cellStyle name="Note 4 4 31 2 4" xfId="38258" xr:uid="{00000000-0005-0000-0000-0000988F0000}"/>
    <cellStyle name="Note 4 4 31 2 5" xfId="38259" xr:uid="{00000000-0005-0000-0000-0000998F0000}"/>
    <cellStyle name="Note 4 4 31 2 6" xfId="38260" xr:uid="{00000000-0005-0000-0000-00009A8F0000}"/>
    <cellStyle name="Note 4 4 31 3" xfId="38261" xr:uid="{00000000-0005-0000-0000-00009B8F0000}"/>
    <cellStyle name="Note 4 4 31 4" xfId="38262" xr:uid="{00000000-0005-0000-0000-00009C8F0000}"/>
    <cellStyle name="Note 4 4 31 5" xfId="38263" xr:uid="{00000000-0005-0000-0000-00009D8F0000}"/>
    <cellStyle name="Note 4 4 31 6" xfId="38264" xr:uid="{00000000-0005-0000-0000-00009E8F0000}"/>
    <cellStyle name="Note 4 4 31 7" xfId="38265" xr:uid="{00000000-0005-0000-0000-00009F8F0000}"/>
    <cellStyle name="Note 4 4 32" xfId="2710" xr:uid="{00000000-0005-0000-0000-0000A08F0000}"/>
    <cellStyle name="Note 4 4 32 2" xfId="12544" xr:uid="{00000000-0005-0000-0000-0000A18F0000}"/>
    <cellStyle name="Note 4 4 32 2 2" xfId="38266" xr:uid="{00000000-0005-0000-0000-0000A28F0000}"/>
    <cellStyle name="Note 4 4 32 2 3" xfId="38267" xr:uid="{00000000-0005-0000-0000-0000A38F0000}"/>
    <cellStyle name="Note 4 4 32 2 4" xfId="38268" xr:uid="{00000000-0005-0000-0000-0000A48F0000}"/>
    <cellStyle name="Note 4 4 32 2 5" xfId="38269" xr:uid="{00000000-0005-0000-0000-0000A58F0000}"/>
    <cellStyle name="Note 4 4 32 2 6" xfId="38270" xr:uid="{00000000-0005-0000-0000-0000A68F0000}"/>
    <cellStyle name="Note 4 4 32 3" xfId="38271" xr:uid="{00000000-0005-0000-0000-0000A78F0000}"/>
    <cellStyle name="Note 4 4 32 4" xfId="38272" xr:uid="{00000000-0005-0000-0000-0000A88F0000}"/>
    <cellStyle name="Note 4 4 32 5" xfId="38273" xr:uid="{00000000-0005-0000-0000-0000A98F0000}"/>
    <cellStyle name="Note 4 4 32 6" xfId="38274" xr:uid="{00000000-0005-0000-0000-0000AA8F0000}"/>
    <cellStyle name="Note 4 4 32 7" xfId="38275" xr:uid="{00000000-0005-0000-0000-0000AB8F0000}"/>
    <cellStyle name="Note 4 4 33" xfId="2711" xr:uid="{00000000-0005-0000-0000-0000AC8F0000}"/>
    <cellStyle name="Note 4 4 33 2" xfId="12623" xr:uid="{00000000-0005-0000-0000-0000AD8F0000}"/>
    <cellStyle name="Note 4 4 33 2 2" xfId="38276" xr:uid="{00000000-0005-0000-0000-0000AE8F0000}"/>
    <cellStyle name="Note 4 4 33 2 3" xfId="38277" xr:uid="{00000000-0005-0000-0000-0000AF8F0000}"/>
    <cellStyle name="Note 4 4 33 2 4" xfId="38278" xr:uid="{00000000-0005-0000-0000-0000B08F0000}"/>
    <cellStyle name="Note 4 4 33 2 5" xfId="38279" xr:uid="{00000000-0005-0000-0000-0000B18F0000}"/>
    <cellStyle name="Note 4 4 33 2 6" xfId="38280" xr:uid="{00000000-0005-0000-0000-0000B28F0000}"/>
    <cellStyle name="Note 4 4 33 3" xfId="38281" xr:uid="{00000000-0005-0000-0000-0000B38F0000}"/>
    <cellStyle name="Note 4 4 33 4" xfId="38282" xr:uid="{00000000-0005-0000-0000-0000B48F0000}"/>
    <cellStyle name="Note 4 4 33 5" xfId="38283" xr:uid="{00000000-0005-0000-0000-0000B58F0000}"/>
    <cellStyle name="Note 4 4 33 6" xfId="38284" xr:uid="{00000000-0005-0000-0000-0000B68F0000}"/>
    <cellStyle name="Note 4 4 33 7" xfId="38285" xr:uid="{00000000-0005-0000-0000-0000B78F0000}"/>
    <cellStyle name="Note 4 4 34" xfId="2712" xr:uid="{00000000-0005-0000-0000-0000B88F0000}"/>
    <cellStyle name="Note 4 4 34 2" xfId="12707" xr:uid="{00000000-0005-0000-0000-0000B98F0000}"/>
    <cellStyle name="Note 4 4 34 2 2" xfId="38286" xr:uid="{00000000-0005-0000-0000-0000BA8F0000}"/>
    <cellStyle name="Note 4 4 34 2 3" xfId="38287" xr:uid="{00000000-0005-0000-0000-0000BB8F0000}"/>
    <cellStyle name="Note 4 4 34 2 4" xfId="38288" xr:uid="{00000000-0005-0000-0000-0000BC8F0000}"/>
    <cellStyle name="Note 4 4 34 2 5" xfId="38289" xr:uid="{00000000-0005-0000-0000-0000BD8F0000}"/>
    <cellStyle name="Note 4 4 34 2 6" xfId="38290" xr:uid="{00000000-0005-0000-0000-0000BE8F0000}"/>
    <cellStyle name="Note 4 4 34 3" xfId="38291" xr:uid="{00000000-0005-0000-0000-0000BF8F0000}"/>
    <cellStyle name="Note 4 4 34 4" xfId="38292" xr:uid="{00000000-0005-0000-0000-0000C08F0000}"/>
    <cellStyle name="Note 4 4 34 5" xfId="38293" xr:uid="{00000000-0005-0000-0000-0000C18F0000}"/>
    <cellStyle name="Note 4 4 34 6" xfId="38294" xr:uid="{00000000-0005-0000-0000-0000C28F0000}"/>
    <cellStyle name="Note 4 4 34 7" xfId="38295" xr:uid="{00000000-0005-0000-0000-0000C38F0000}"/>
    <cellStyle name="Note 4 4 35" xfId="9771" xr:uid="{00000000-0005-0000-0000-0000C48F0000}"/>
    <cellStyle name="Note 4 4 35 2" xfId="38296" xr:uid="{00000000-0005-0000-0000-0000C58F0000}"/>
    <cellStyle name="Note 4 4 35 3" xfId="38297" xr:uid="{00000000-0005-0000-0000-0000C68F0000}"/>
    <cellStyle name="Note 4 4 35 4" xfId="38298" xr:uid="{00000000-0005-0000-0000-0000C78F0000}"/>
    <cellStyle name="Note 4 4 35 5" xfId="38299" xr:uid="{00000000-0005-0000-0000-0000C88F0000}"/>
    <cellStyle name="Note 4 4 35 6" xfId="38300" xr:uid="{00000000-0005-0000-0000-0000C98F0000}"/>
    <cellStyle name="Note 4 4 36" xfId="38301" xr:uid="{00000000-0005-0000-0000-0000CA8F0000}"/>
    <cellStyle name="Note 4 4 37" xfId="38302" xr:uid="{00000000-0005-0000-0000-0000CB8F0000}"/>
    <cellStyle name="Note 4 4 38" xfId="38303" xr:uid="{00000000-0005-0000-0000-0000CC8F0000}"/>
    <cellStyle name="Note 4 4 39" xfId="38304" xr:uid="{00000000-0005-0000-0000-0000CD8F0000}"/>
    <cellStyle name="Note 4 4 4" xfId="2713" xr:uid="{00000000-0005-0000-0000-0000CE8F0000}"/>
    <cellStyle name="Note 4 4 4 2" xfId="10164" xr:uid="{00000000-0005-0000-0000-0000CF8F0000}"/>
    <cellStyle name="Note 4 4 4 2 2" xfId="38305" xr:uid="{00000000-0005-0000-0000-0000D08F0000}"/>
    <cellStyle name="Note 4 4 4 2 3" xfId="38306" xr:uid="{00000000-0005-0000-0000-0000D18F0000}"/>
    <cellStyle name="Note 4 4 4 2 4" xfId="38307" xr:uid="{00000000-0005-0000-0000-0000D28F0000}"/>
    <cellStyle name="Note 4 4 4 2 5" xfId="38308" xr:uid="{00000000-0005-0000-0000-0000D38F0000}"/>
    <cellStyle name="Note 4 4 4 2 6" xfId="38309" xr:uid="{00000000-0005-0000-0000-0000D48F0000}"/>
    <cellStyle name="Note 4 4 4 3" xfId="38310" xr:uid="{00000000-0005-0000-0000-0000D58F0000}"/>
    <cellStyle name="Note 4 4 4 4" xfId="38311" xr:uid="{00000000-0005-0000-0000-0000D68F0000}"/>
    <cellStyle name="Note 4 4 4 5" xfId="38312" xr:uid="{00000000-0005-0000-0000-0000D78F0000}"/>
    <cellStyle name="Note 4 4 4 6" xfId="38313" xr:uid="{00000000-0005-0000-0000-0000D88F0000}"/>
    <cellStyle name="Note 4 4 4 7" xfId="38314" xr:uid="{00000000-0005-0000-0000-0000D98F0000}"/>
    <cellStyle name="Note 4 4 40" xfId="38315" xr:uid="{00000000-0005-0000-0000-0000DA8F0000}"/>
    <cellStyle name="Note 4 4 5" xfId="2714" xr:uid="{00000000-0005-0000-0000-0000DB8F0000}"/>
    <cellStyle name="Note 4 4 5 2" xfId="10252" xr:uid="{00000000-0005-0000-0000-0000DC8F0000}"/>
    <cellStyle name="Note 4 4 5 2 2" xfId="38316" xr:uid="{00000000-0005-0000-0000-0000DD8F0000}"/>
    <cellStyle name="Note 4 4 5 2 3" xfId="38317" xr:uid="{00000000-0005-0000-0000-0000DE8F0000}"/>
    <cellStyle name="Note 4 4 5 2 4" xfId="38318" xr:uid="{00000000-0005-0000-0000-0000DF8F0000}"/>
    <cellStyle name="Note 4 4 5 2 5" xfId="38319" xr:uid="{00000000-0005-0000-0000-0000E08F0000}"/>
    <cellStyle name="Note 4 4 5 2 6" xfId="38320" xr:uid="{00000000-0005-0000-0000-0000E18F0000}"/>
    <cellStyle name="Note 4 4 5 3" xfId="38321" xr:uid="{00000000-0005-0000-0000-0000E28F0000}"/>
    <cellStyle name="Note 4 4 5 4" xfId="38322" xr:uid="{00000000-0005-0000-0000-0000E38F0000}"/>
    <cellStyle name="Note 4 4 5 5" xfId="38323" xr:uid="{00000000-0005-0000-0000-0000E48F0000}"/>
    <cellStyle name="Note 4 4 5 6" xfId="38324" xr:uid="{00000000-0005-0000-0000-0000E58F0000}"/>
    <cellStyle name="Note 4 4 5 7" xfId="38325" xr:uid="{00000000-0005-0000-0000-0000E68F0000}"/>
    <cellStyle name="Note 4 4 6" xfId="2715" xr:uid="{00000000-0005-0000-0000-0000E78F0000}"/>
    <cellStyle name="Note 4 4 6 2" xfId="10337" xr:uid="{00000000-0005-0000-0000-0000E88F0000}"/>
    <cellStyle name="Note 4 4 6 2 2" xfId="38326" xr:uid="{00000000-0005-0000-0000-0000E98F0000}"/>
    <cellStyle name="Note 4 4 6 2 3" xfId="38327" xr:uid="{00000000-0005-0000-0000-0000EA8F0000}"/>
    <cellStyle name="Note 4 4 6 2 4" xfId="38328" xr:uid="{00000000-0005-0000-0000-0000EB8F0000}"/>
    <cellStyle name="Note 4 4 6 2 5" xfId="38329" xr:uid="{00000000-0005-0000-0000-0000EC8F0000}"/>
    <cellStyle name="Note 4 4 6 2 6" xfId="38330" xr:uid="{00000000-0005-0000-0000-0000ED8F0000}"/>
    <cellStyle name="Note 4 4 6 3" xfId="38331" xr:uid="{00000000-0005-0000-0000-0000EE8F0000}"/>
    <cellStyle name="Note 4 4 6 4" xfId="38332" xr:uid="{00000000-0005-0000-0000-0000EF8F0000}"/>
    <cellStyle name="Note 4 4 6 5" xfId="38333" xr:uid="{00000000-0005-0000-0000-0000F08F0000}"/>
    <cellStyle name="Note 4 4 6 6" xfId="38334" xr:uid="{00000000-0005-0000-0000-0000F18F0000}"/>
    <cellStyle name="Note 4 4 6 7" xfId="38335" xr:uid="{00000000-0005-0000-0000-0000F28F0000}"/>
    <cellStyle name="Note 4 4 7" xfId="2716" xr:uid="{00000000-0005-0000-0000-0000F38F0000}"/>
    <cellStyle name="Note 4 4 7 2" xfId="10424" xr:uid="{00000000-0005-0000-0000-0000F48F0000}"/>
    <cellStyle name="Note 4 4 7 2 2" xfId="38336" xr:uid="{00000000-0005-0000-0000-0000F58F0000}"/>
    <cellStyle name="Note 4 4 7 2 3" xfId="38337" xr:uid="{00000000-0005-0000-0000-0000F68F0000}"/>
    <cellStyle name="Note 4 4 7 2 4" xfId="38338" xr:uid="{00000000-0005-0000-0000-0000F78F0000}"/>
    <cellStyle name="Note 4 4 7 2 5" xfId="38339" xr:uid="{00000000-0005-0000-0000-0000F88F0000}"/>
    <cellStyle name="Note 4 4 7 2 6" xfId="38340" xr:uid="{00000000-0005-0000-0000-0000F98F0000}"/>
    <cellStyle name="Note 4 4 7 3" xfId="38341" xr:uid="{00000000-0005-0000-0000-0000FA8F0000}"/>
    <cellStyle name="Note 4 4 7 4" xfId="38342" xr:uid="{00000000-0005-0000-0000-0000FB8F0000}"/>
    <cellStyle name="Note 4 4 7 5" xfId="38343" xr:uid="{00000000-0005-0000-0000-0000FC8F0000}"/>
    <cellStyle name="Note 4 4 7 6" xfId="38344" xr:uid="{00000000-0005-0000-0000-0000FD8F0000}"/>
    <cellStyle name="Note 4 4 7 7" xfId="38345" xr:uid="{00000000-0005-0000-0000-0000FE8F0000}"/>
    <cellStyle name="Note 4 4 8" xfId="2717" xr:uid="{00000000-0005-0000-0000-0000FF8F0000}"/>
    <cellStyle name="Note 4 4 8 2" xfId="10513" xr:uid="{00000000-0005-0000-0000-000000900000}"/>
    <cellStyle name="Note 4 4 8 2 2" xfId="38346" xr:uid="{00000000-0005-0000-0000-000001900000}"/>
    <cellStyle name="Note 4 4 8 2 3" xfId="38347" xr:uid="{00000000-0005-0000-0000-000002900000}"/>
    <cellStyle name="Note 4 4 8 2 4" xfId="38348" xr:uid="{00000000-0005-0000-0000-000003900000}"/>
    <cellStyle name="Note 4 4 8 2 5" xfId="38349" xr:uid="{00000000-0005-0000-0000-000004900000}"/>
    <cellStyle name="Note 4 4 8 2 6" xfId="38350" xr:uid="{00000000-0005-0000-0000-000005900000}"/>
    <cellStyle name="Note 4 4 8 3" xfId="38351" xr:uid="{00000000-0005-0000-0000-000006900000}"/>
    <cellStyle name="Note 4 4 8 4" xfId="38352" xr:uid="{00000000-0005-0000-0000-000007900000}"/>
    <cellStyle name="Note 4 4 8 5" xfId="38353" xr:uid="{00000000-0005-0000-0000-000008900000}"/>
    <cellStyle name="Note 4 4 8 6" xfId="38354" xr:uid="{00000000-0005-0000-0000-000009900000}"/>
    <cellStyle name="Note 4 4 8 7" xfId="38355" xr:uid="{00000000-0005-0000-0000-00000A900000}"/>
    <cellStyle name="Note 4 4 9" xfId="2718" xr:uid="{00000000-0005-0000-0000-00000B900000}"/>
    <cellStyle name="Note 4 4 9 2" xfId="10595" xr:uid="{00000000-0005-0000-0000-00000C900000}"/>
    <cellStyle name="Note 4 4 9 2 2" xfId="38356" xr:uid="{00000000-0005-0000-0000-00000D900000}"/>
    <cellStyle name="Note 4 4 9 2 3" xfId="38357" xr:uid="{00000000-0005-0000-0000-00000E900000}"/>
    <cellStyle name="Note 4 4 9 2 4" xfId="38358" xr:uid="{00000000-0005-0000-0000-00000F900000}"/>
    <cellStyle name="Note 4 4 9 2 5" xfId="38359" xr:uid="{00000000-0005-0000-0000-000010900000}"/>
    <cellStyle name="Note 4 4 9 2 6" xfId="38360" xr:uid="{00000000-0005-0000-0000-000011900000}"/>
    <cellStyle name="Note 4 4 9 3" xfId="38361" xr:uid="{00000000-0005-0000-0000-000012900000}"/>
    <cellStyle name="Note 4 4 9 4" xfId="38362" xr:uid="{00000000-0005-0000-0000-000013900000}"/>
    <cellStyle name="Note 4 4 9 5" xfId="38363" xr:uid="{00000000-0005-0000-0000-000014900000}"/>
    <cellStyle name="Note 4 4 9 6" xfId="38364" xr:uid="{00000000-0005-0000-0000-000015900000}"/>
    <cellStyle name="Note 4 4 9 7" xfId="38365" xr:uid="{00000000-0005-0000-0000-000016900000}"/>
    <cellStyle name="Note 4 5" xfId="2719" xr:uid="{00000000-0005-0000-0000-000017900000}"/>
    <cellStyle name="Note 4 5 10" xfId="2720" xr:uid="{00000000-0005-0000-0000-000018900000}"/>
    <cellStyle name="Note 4 5 10 2" xfId="10718" xr:uid="{00000000-0005-0000-0000-000019900000}"/>
    <cellStyle name="Note 4 5 10 2 2" xfId="38366" xr:uid="{00000000-0005-0000-0000-00001A900000}"/>
    <cellStyle name="Note 4 5 10 2 3" xfId="38367" xr:uid="{00000000-0005-0000-0000-00001B900000}"/>
    <cellStyle name="Note 4 5 10 2 4" xfId="38368" xr:uid="{00000000-0005-0000-0000-00001C900000}"/>
    <cellStyle name="Note 4 5 10 2 5" xfId="38369" xr:uid="{00000000-0005-0000-0000-00001D900000}"/>
    <cellStyle name="Note 4 5 10 2 6" xfId="38370" xr:uid="{00000000-0005-0000-0000-00001E900000}"/>
    <cellStyle name="Note 4 5 10 3" xfId="38371" xr:uid="{00000000-0005-0000-0000-00001F900000}"/>
    <cellStyle name="Note 4 5 10 4" xfId="38372" xr:uid="{00000000-0005-0000-0000-000020900000}"/>
    <cellStyle name="Note 4 5 10 5" xfId="38373" xr:uid="{00000000-0005-0000-0000-000021900000}"/>
    <cellStyle name="Note 4 5 10 6" xfId="38374" xr:uid="{00000000-0005-0000-0000-000022900000}"/>
    <cellStyle name="Note 4 5 10 7" xfId="38375" xr:uid="{00000000-0005-0000-0000-000023900000}"/>
    <cellStyle name="Note 4 5 11" xfId="2721" xr:uid="{00000000-0005-0000-0000-000024900000}"/>
    <cellStyle name="Note 4 5 11 2" xfId="10806" xr:uid="{00000000-0005-0000-0000-000025900000}"/>
    <cellStyle name="Note 4 5 11 2 2" xfId="38376" xr:uid="{00000000-0005-0000-0000-000026900000}"/>
    <cellStyle name="Note 4 5 11 2 3" xfId="38377" xr:uid="{00000000-0005-0000-0000-000027900000}"/>
    <cellStyle name="Note 4 5 11 2 4" xfId="38378" xr:uid="{00000000-0005-0000-0000-000028900000}"/>
    <cellStyle name="Note 4 5 11 2 5" xfId="38379" xr:uid="{00000000-0005-0000-0000-000029900000}"/>
    <cellStyle name="Note 4 5 11 2 6" xfId="38380" xr:uid="{00000000-0005-0000-0000-00002A900000}"/>
    <cellStyle name="Note 4 5 11 3" xfId="38381" xr:uid="{00000000-0005-0000-0000-00002B900000}"/>
    <cellStyle name="Note 4 5 11 4" xfId="38382" xr:uid="{00000000-0005-0000-0000-00002C900000}"/>
    <cellStyle name="Note 4 5 11 5" xfId="38383" xr:uid="{00000000-0005-0000-0000-00002D900000}"/>
    <cellStyle name="Note 4 5 11 6" xfId="38384" xr:uid="{00000000-0005-0000-0000-00002E900000}"/>
    <cellStyle name="Note 4 5 11 7" xfId="38385" xr:uid="{00000000-0005-0000-0000-00002F900000}"/>
    <cellStyle name="Note 4 5 12" xfId="2722" xr:uid="{00000000-0005-0000-0000-000030900000}"/>
    <cellStyle name="Note 4 5 12 2" xfId="10895" xr:uid="{00000000-0005-0000-0000-000031900000}"/>
    <cellStyle name="Note 4 5 12 2 2" xfId="38386" xr:uid="{00000000-0005-0000-0000-000032900000}"/>
    <cellStyle name="Note 4 5 12 2 3" xfId="38387" xr:uid="{00000000-0005-0000-0000-000033900000}"/>
    <cellStyle name="Note 4 5 12 2 4" xfId="38388" xr:uid="{00000000-0005-0000-0000-000034900000}"/>
    <cellStyle name="Note 4 5 12 2 5" xfId="38389" xr:uid="{00000000-0005-0000-0000-000035900000}"/>
    <cellStyle name="Note 4 5 12 2 6" xfId="38390" xr:uid="{00000000-0005-0000-0000-000036900000}"/>
    <cellStyle name="Note 4 5 12 3" xfId="38391" xr:uid="{00000000-0005-0000-0000-000037900000}"/>
    <cellStyle name="Note 4 5 12 4" xfId="38392" xr:uid="{00000000-0005-0000-0000-000038900000}"/>
    <cellStyle name="Note 4 5 12 5" xfId="38393" xr:uid="{00000000-0005-0000-0000-000039900000}"/>
    <cellStyle name="Note 4 5 12 6" xfId="38394" xr:uid="{00000000-0005-0000-0000-00003A900000}"/>
    <cellStyle name="Note 4 5 12 7" xfId="38395" xr:uid="{00000000-0005-0000-0000-00003B900000}"/>
    <cellStyle name="Note 4 5 13" xfId="2723" xr:uid="{00000000-0005-0000-0000-00003C900000}"/>
    <cellStyle name="Note 4 5 13 2" xfId="10985" xr:uid="{00000000-0005-0000-0000-00003D900000}"/>
    <cellStyle name="Note 4 5 13 2 2" xfId="38396" xr:uid="{00000000-0005-0000-0000-00003E900000}"/>
    <cellStyle name="Note 4 5 13 2 3" xfId="38397" xr:uid="{00000000-0005-0000-0000-00003F900000}"/>
    <cellStyle name="Note 4 5 13 2 4" xfId="38398" xr:uid="{00000000-0005-0000-0000-000040900000}"/>
    <cellStyle name="Note 4 5 13 2 5" xfId="38399" xr:uid="{00000000-0005-0000-0000-000041900000}"/>
    <cellStyle name="Note 4 5 13 2 6" xfId="38400" xr:uid="{00000000-0005-0000-0000-000042900000}"/>
    <cellStyle name="Note 4 5 13 3" xfId="38401" xr:uid="{00000000-0005-0000-0000-000043900000}"/>
    <cellStyle name="Note 4 5 13 4" xfId="38402" xr:uid="{00000000-0005-0000-0000-000044900000}"/>
    <cellStyle name="Note 4 5 13 5" xfId="38403" xr:uid="{00000000-0005-0000-0000-000045900000}"/>
    <cellStyle name="Note 4 5 13 6" xfId="38404" xr:uid="{00000000-0005-0000-0000-000046900000}"/>
    <cellStyle name="Note 4 5 13 7" xfId="38405" xr:uid="{00000000-0005-0000-0000-000047900000}"/>
    <cellStyle name="Note 4 5 14" xfId="2724" xr:uid="{00000000-0005-0000-0000-000048900000}"/>
    <cellStyle name="Note 4 5 14 2" xfId="11075" xr:uid="{00000000-0005-0000-0000-000049900000}"/>
    <cellStyle name="Note 4 5 14 2 2" xfId="38406" xr:uid="{00000000-0005-0000-0000-00004A900000}"/>
    <cellStyle name="Note 4 5 14 2 3" xfId="38407" xr:uid="{00000000-0005-0000-0000-00004B900000}"/>
    <cellStyle name="Note 4 5 14 2 4" xfId="38408" xr:uid="{00000000-0005-0000-0000-00004C900000}"/>
    <cellStyle name="Note 4 5 14 2 5" xfId="38409" xr:uid="{00000000-0005-0000-0000-00004D900000}"/>
    <cellStyle name="Note 4 5 14 2 6" xfId="38410" xr:uid="{00000000-0005-0000-0000-00004E900000}"/>
    <cellStyle name="Note 4 5 14 3" xfId="38411" xr:uid="{00000000-0005-0000-0000-00004F900000}"/>
    <cellStyle name="Note 4 5 14 4" xfId="38412" xr:uid="{00000000-0005-0000-0000-000050900000}"/>
    <cellStyle name="Note 4 5 14 5" xfId="38413" xr:uid="{00000000-0005-0000-0000-000051900000}"/>
    <cellStyle name="Note 4 5 14 6" xfId="38414" xr:uid="{00000000-0005-0000-0000-000052900000}"/>
    <cellStyle name="Note 4 5 14 7" xfId="38415" xr:uid="{00000000-0005-0000-0000-000053900000}"/>
    <cellStyle name="Note 4 5 15" xfId="2725" xr:uid="{00000000-0005-0000-0000-000054900000}"/>
    <cellStyle name="Note 4 5 15 2" xfId="11158" xr:uid="{00000000-0005-0000-0000-000055900000}"/>
    <cellStyle name="Note 4 5 15 2 2" xfId="38416" xr:uid="{00000000-0005-0000-0000-000056900000}"/>
    <cellStyle name="Note 4 5 15 2 3" xfId="38417" xr:uid="{00000000-0005-0000-0000-000057900000}"/>
    <cellStyle name="Note 4 5 15 2 4" xfId="38418" xr:uid="{00000000-0005-0000-0000-000058900000}"/>
    <cellStyle name="Note 4 5 15 2 5" xfId="38419" xr:uid="{00000000-0005-0000-0000-000059900000}"/>
    <cellStyle name="Note 4 5 15 2 6" xfId="38420" xr:uid="{00000000-0005-0000-0000-00005A900000}"/>
    <cellStyle name="Note 4 5 15 3" xfId="38421" xr:uid="{00000000-0005-0000-0000-00005B900000}"/>
    <cellStyle name="Note 4 5 15 4" xfId="38422" xr:uid="{00000000-0005-0000-0000-00005C900000}"/>
    <cellStyle name="Note 4 5 15 5" xfId="38423" xr:uid="{00000000-0005-0000-0000-00005D900000}"/>
    <cellStyle name="Note 4 5 15 6" xfId="38424" xr:uid="{00000000-0005-0000-0000-00005E900000}"/>
    <cellStyle name="Note 4 5 15 7" xfId="38425" xr:uid="{00000000-0005-0000-0000-00005F900000}"/>
    <cellStyle name="Note 4 5 16" xfId="2726" xr:uid="{00000000-0005-0000-0000-000060900000}"/>
    <cellStyle name="Note 4 5 16 2" xfId="11248" xr:uid="{00000000-0005-0000-0000-000061900000}"/>
    <cellStyle name="Note 4 5 16 2 2" xfId="38426" xr:uid="{00000000-0005-0000-0000-000062900000}"/>
    <cellStyle name="Note 4 5 16 2 3" xfId="38427" xr:uid="{00000000-0005-0000-0000-000063900000}"/>
    <cellStyle name="Note 4 5 16 2 4" xfId="38428" xr:uid="{00000000-0005-0000-0000-000064900000}"/>
    <cellStyle name="Note 4 5 16 2 5" xfId="38429" xr:uid="{00000000-0005-0000-0000-000065900000}"/>
    <cellStyle name="Note 4 5 16 2 6" xfId="38430" xr:uid="{00000000-0005-0000-0000-000066900000}"/>
    <cellStyle name="Note 4 5 16 3" xfId="38431" xr:uid="{00000000-0005-0000-0000-000067900000}"/>
    <cellStyle name="Note 4 5 16 4" xfId="38432" xr:uid="{00000000-0005-0000-0000-000068900000}"/>
    <cellStyle name="Note 4 5 16 5" xfId="38433" xr:uid="{00000000-0005-0000-0000-000069900000}"/>
    <cellStyle name="Note 4 5 16 6" xfId="38434" xr:uid="{00000000-0005-0000-0000-00006A900000}"/>
    <cellStyle name="Note 4 5 16 7" xfId="38435" xr:uid="{00000000-0005-0000-0000-00006B900000}"/>
    <cellStyle name="Note 4 5 17" xfId="2727" xr:uid="{00000000-0005-0000-0000-00006C900000}"/>
    <cellStyle name="Note 4 5 17 2" xfId="11334" xr:uid="{00000000-0005-0000-0000-00006D900000}"/>
    <cellStyle name="Note 4 5 17 2 2" xfId="38436" xr:uid="{00000000-0005-0000-0000-00006E900000}"/>
    <cellStyle name="Note 4 5 17 2 3" xfId="38437" xr:uid="{00000000-0005-0000-0000-00006F900000}"/>
    <cellStyle name="Note 4 5 17 2 4" xfId="38438" xr:uid="{00000000-0005-0000-0000-000070900000}"/>
    <cellStyle name="Note 4 5 17 2 5" xfId="38439" xr:uid="{00000000-0005-0000-0000-000071900000}"/>
    <cellStyle name="Note 4 5 17 2 6" xfId="38440" xr:uid="{00000000-0005-0000-0000-000072900000}"/>
    <cellStyle name="Note 4 5 17 3" xfId="38441" xr:uid="{00000000-0005-0000-0000-000073900000}"/>
    <cellStyle name="Note 4 5 17 4" xfId="38442" xr:uid="{00000000-0005-0000-0000-000074900000}"/>
    <cellStyle name="Note 4 5 17 5" xfId="38443" xr:uid="{00000000-0005-0000-0000-000075900000}"/>
    <cellStyle name="Note 4 5 17 6" xfId="38444" xr:uid="{00000000-0005-0000-0000-000076900000}"/>
    <cellStyle name="Note 4 5 17 7" xfId="38445" xr:uid="{00000000-0005-0000-0000-000077900000}"/>
    <cellStyle name="Note 4 5 18" xfId="2728" xr:uid="{00000000-0005-0000-0000-000078900000}"/>
    <cellStyle name="Note 4 5 18 2" xfId="11421" xr:uid="{00000000-0005-0000-0000-000079900000}"/>
    <cellStyle name="Note 4 5 18 2 2" xfId="38446" xr:uid="{00000000-0005-0000-0000-00007A900000}"/>
    <cellStyle name="Note 4 5 18 2 3" xfId="38447" xr:uid="{00000000-0005-0000-0000-00007B900000}"/>
    <cellStyle name="Note 4 5 18 2 4" xfId="38448" xr:uid="{00000000-0005-0000-0000-00007C900000}"/>
    <cellStyle name="Note 4 5 18 2 5" xfId="38449" xr:uid="{00000000-0005-0000-0000-00007D900000}"/>
    <cellStyle name="Note 4 5 18 2 6" xfId="38450" xr:uid="{00000000-0005-0000-0000-00007E900000}"/>
    <cellStyle name="Note 4 5 18 3" xfId="38451" xr:uid="{00000000-0005-0000-0000-00007F900000}"/>
    <cellStyle name="Note 4 5 18 4" xfId="38452" xr:uid="{00000000-0005-0000-0000-000080900000}"/>
    <cellStyle name="Note 4 5 18 5" xfId="38453" xr:uid="{00000000-0005-0000-0000-000081900000}"/>
    <cellStyle name="Note 4 5 18 6" xfId="38454" xr:uid="{00000000-0005-0000-0000-000082900000}"/>
    <cellStyle name="Note 4 5 18 7" xfId="38455" xr:uid="{00000000-0005-0000-0000-000083900000}"/>
    <cellStyle name="Note 4 5 19" xfId="2729" xr:uid="{00000000-0005-0000-0000-000084900000}"/>
    <cellStyle name="Note 4 5 19 2" xfId="11508" xr:uid="{00000000-0005-0000-0000-000085900000}"/>
    <cellStyle name="Note 4 5 19 2 2" xfId="38456" xr:uid="{00000000-0005-0000-0000-000086900000}"/>
    <cellStyle name="Note 4 5 19 2 3" xfId="38457" xr:uid="{00000000-0005-0000-0000-000087900000}"/>
    <cellStyle name="Note 4 5 19 2 4" xfId="38458" xr:uid="{00000000-0005-0000-0000-000088900000}"/>
    <cellStyle name="Note 4 5 19 2 5" xfId="38459" xr:uid="{00000000-0005-0000-0000-000089900000}"/>
    <cellStyle name="Note 4 5 19 2 6" xfId="38460" xr:uid="{00000000-0005-0000-0000-00008A900000}"/>
    <cellStyle name="Note 4 5 19 3" xfId="38461" xr:uid="{00000000-0005-0000-0000-00008B900000}"/>
    <cellStyle name="Note 4 5 19 4" xfId="38462" xr:uid="{00000000-0005-0000-0000-00008C900000}"/>
    <cellStyle name="Note 4 5 19 5" xfId="38463" xr:uid="{00000000-0005-0000-0000-00008D900000}"/>
    <cellStyle name="Note 4 5 19 6" xfId="38464" xr:uid="{00000000-0005-0000-0000-00008E900000}"/>
    <cellStyle name="Note 4 5 19 7" xfId="38465" xr:uid="{00000000-0005-0000-0000-00008F900000}"/>
    <cellStyle name="Note 4 5 2" xfId="2730" xr:uid="{00000000-0005-0000-0000-000090900000}"/>
    <cellStyle name="Note 4 5 2 2" xfId="10015" xr:uid="{00000000-0005-0000-0000-000091900000}"/>
    <cellStyle name="Note 4 5 2 2 2" xfId="38466" xr:uid="{00000000-0005-0000-0000-000092900000}"/>
    <cellStyle name="Note 4 5 2 2 3" xfId="38467" xr:uid="{00000000-0005-0000-0000-000093900000}"/>
    <cellStyle name="Note 4 5 2 2 4" xfId="38468" xr:uid="{00000000-0005-0000-0000-000094900000}"/>
    <cellStyle name="Note 4 5 2 2 5" xfId="38469" xr:uid="{00000000-0005-0000-0000-000095900000}"/>
    <cellStyle name="Note 4 5 2 2 6" xfId="38470" xr:uid="{00000000-0005-0000-0000-000096900000}"/>
    <cellStyle name="Note 4 5 2 3" xfId="38471" xr:uid="{00000000-0005-0000-0000-000097900000}"/>
    <cellStyle name="Note 4 5 2 4" xfId="38472" xr:uid="{00000000-0005-0000-0000-000098900000}"/>
    <cellStyle name="Note 4 5 2 5" xfId="38473" xr:uid="{00000000-0005-0000-0000-000099900000}"/>
    <cellStyle name="Note 4 5 2 6" xfId="38474" xr:uid="{00000000-0005-0000-0000-00009A900000}"/>
    <cellStyle name="Note 4 5 2 7" xfId="38475" xr:uid="{00000000-0005-0000-0000-00009B900000}"/>
    <cellStyle name="Note 4 5 20" xfId="2731" xr:uid="{00000000-0005-0000-0000-00009C900000}"/>
    <cellStyle name="Note 4 5 20 2" xfId="11596" xr:uid="{00000000-0005-0000-0000-00009D900000}"/>
    <cellStyle name="Note 4 5 20 2 2" xfId="38476" xr:uid="{00000000-0005-0000-0000-00009E900000}"/>
    <cellStyle name="Note 4 5 20 2 3" xfId="38477" xr:uid="{00000000-0005-0000-0000-00009F900000}"/>
    <cellStyle name="Note 4 5 20 2 4" xfId="38478" xr:uid="{00000000-0005-0000-0000-0000A0900000}"/>
    <cellStyle name="Note 4 5 20 2 5" xfId="38479" xr:uid="{00000000-0005-0000-0000-0000A1900000}"/>
    <cellStyle name="Note 4 5 20 2 6" xfId="38480" xr:uid="{00000000-0005-0000-0000-0000A2900000}"/>
    <cellStyle name="Note 4 5 20 3" xfId="38481" xr:uid="{00000000-0005-0000-0000-0000A3900000}"/>
    <cellStyle name="Note 4 5 20 4" xfId="38482" xr:uid="{00000000-0005-0000-0000-0000A4900000}"/>
    <cellStyle name="Note 4 5 20 5" xfId="38483" xr:uid="{00000000-0005-0000-0000-0000A5900000}"/>
    <cellStyle name="Note 4 5 20 6" xfId="38484" xr:uid="{00000000-0005-0000-0000-0000A6900000}"/>
    <cellStyle name="Note 4 5 20 7" xfId="38485" xr:uid="{00000000-0005-0000-0000-0000A7900000}"/>
    <cellStyle name="Note 4 5 21" xfId="2732" xr:uid="{00000000-0005-0000-0000-0000A8900000}"/>
    <cellStyle name="Note 4 5 21 2" xfId="11680" xr:uid="{00000000-0005-0000-0000-0000A9900000}"/>
    <cellStyle name="Note 4 5 21 2 2" xfId="38486" xr:uid="{00000000-0005-0000-0000-0000AA900000}"/>
    <cellStyle name="Note 4 5 21 2 3" xfId="38487" xr:uid="{00000000-0005-0000-0000-0000AB900000}"/>
    <cellStyle name="Note 4 5 21 2 4" xfId="38488" xr:uid="{00000000-0005-0000-0000-0000AC900000}"/>
    <cellStyle name="Note 4 5 21 2 5" xfId="38489" xr:uid="{00000000-0005-0000-0000-0000AD900000}"/>
    <cellStyle name="Note 4 5 21 2 6" xfId="38490" xr:uid="{00000000-0005-0000-0000-0000AE900000}"/>
    <cellStyle name="Note 4 5 21 3" xfId="38491" xr:uid="{00000000-0005-0000-0000-0000AF900000}"/>
    <cellStyle name="Note 4 5 21 4" xfId="38492" xr:uid="{00000000-0005-0000-0000-0000B0900000}"/>
    <cellStyle name="Note 4 5 21 5" xfId="38493" xr:uid="{00000000-0005-0000-0000-0000B1900000}"/>
    <cellStyle name="Note 4 5 21 6" xfId="38494" xr:uid="{00000000-0005-0000-0000-0000B2900000}"/>
    <cellStyle name="Note 4 5 21 7" xfId="38495" xr:uid="{00000000-0005-0000-0000-0000B3900000}"/>
    <cellStyle name="Note 4 5 22" xfId="2733" xr:uid="{00000000-0005-0000-0000-0000B4900000}"/>
    <cellStyle name="Note 4 5 22 2" xfId="11763" xr:uid="{00000000-0005-0000-0000-0000B5900000}"/>
    <cellStyle name="Note 4 5 22 2 2" xfId="38496" xr:uid="{00000000-0005-0000-0000-0000B6900000}"/>
    <cellStyle name="Note 4 5 22 2 3" xfId="38497" xr:uid="{00000000-0005-0000-0000-0000B7900000}"/>
    <cellStyle name="Note 4 5 22 2 4" xfId="38498" xr:uid="{00000000-0005-0000-0000-0000B8900000}"/>
    <cellStyle name="Note 4 5 22 2 5" xfId="38499" xr:uid="{00000000-0005-0000-0000-0000B9900000}"/>
    <cellStyle name="Note 4 5 22 2 6" xfId="38500" xr:uid="{00000000-0005-0000-0000-0000BA900000}"/>
    <cellStyle name="Note 4 5 22 3" xfId="38501" xr:uid="{00000000-0005-0000-0000-0000BB900000}"/>
    <cellStyle name="Note 4 5 22 4" xfId="38502" xr:uid="{00000000-0005-0000-0000-0000BC900000}"/>
    <cellStyle name="Note 4 5 22 5" xfId="38503" xr:uid="{00000000-0005-0000-0000-0000BD900000}"/>
    <cellStyle name="Note 4 5 22 6" xfId="38504" xr:uid="{00000000-0005-0000-0000-0000BE900000}"/>
    <cellStyle name="Note 4 5 22 7" xfId="38505" xr:uid="{00000000-0005-0000-0000-0000BF900000}"/>
    <cellStyle name="Note 4 5 23" xfId="2734" xr:uid="{00000000-0005-0000-0000-0000C0900000}"/>
    <cellStyle name="Note 4 5 23 2" xfId="11846" xr:uid="{00000000-0005-0000-0000-0000C1900000}"/>
    <cellStyle name="Note 4 5 23 2 2" xfId="38506" xr:uid="{00000000-0005-0000-0000-0000C2900000}"/>
    <cellStyle name="Note 4 5 23 2 3" xfId="38507" xr:uid="{00000000-0005-0000-0000-0000C3900000}"/>
    <cellStyle name="Note 4 5 23 2 4" xfId="38508" xr:uid="{00000000-0005-0000-0000-0000C4900000}"/>
    <cellStyle name="Note 4 5 23 2 5" xfId="38509" xr:uid="{00000000-0005-0000-0000-0000C5900000}"/>
    <cellStyle name="Note 4 5 23 2 6" xfId="38510" xr:uid="{00000000-0005-0000-0000-0000C6900000}"/>
    <cellStyle name="Note 4 5 23 3" xfId="38511" xr:uid="{00000000-0005-0000-0000-0000C7900000}"/>
    <cellStyle name="Note 4 5 23 4" xfId="38512" xr:uid="{00000000-0005-0000-0000-0000C8900000}"/>
    <cellStyle name="Note 4 5 23 5" xfId="38513" xr:uid="{00000000-0005-0000-0000-0000C9900000}"/>
    <cellStyle name="Note 4 5 23 6" xfId="38514" xr:uid="{00000000-0005-0000-0000-0000CA900000}"/>
    <cellStyle name="Note 4 5 23 7" xfId="38515" xr:uid="{00000000-0005-0000-0000-0000CB900000}"/>
    <cellStyle name="Note 4 5 24" xfId="2735" xr:uid="{00000000-0005-0000-0000-0000CC900000}"/>
    <cellStyle name="Note 4 5 24 2" xfId="11930" xr:uid="{00000000-0005-0000-0000-0000CD900000}"/>
    <cellStyle name="Note 4 5 24 2 2" xfId="38516" xr:uid="{00000000-0005-0000-0000-0000CE900000}"/>
    <cellStyle name="Note 4 5 24 2 3" xfId="38517" xr:uid="{00000000-0005-0000-0000-0000CF900000}"/>
    <cellStyle name="Note 4 5 24 2 4" xfId="38518" xr:uid="{00000000-0005-0000-0000-0000D0900000}"/>
    <cellStyle name="Note 4 5 24 2 5" xfId="38519" xr:uid="{00000000-0005-0000-0000-0000D1900000}"/>
    <cellStyle name="Note 4 5 24 2 6" xfId="38520" xr:uid="{00000000-0005-0000-0000-0000D2900000}"/>
    <cellStyle name="Note 4 5 24 3" xfId="38521" xr:uid="{00000000-0005-0000-0000-0000D3900000}"/>
    <cellStyle name="Note 4 5 24 4" xfId="38522" xr:uid="{00000000-0005-0000-0000-0000D4900000}"/>
    <cellStyle name="Note 4 5 24 5" xfId="38523" xr:uid="{00000000-0005-0000-0000-0000D5900000}"/>
    <cellStyle name="Note 4 5 24 6" xfId="38524" xr:uid="{00000000-0005-0000-0000-0000D6900000}"/>
    <cellStyle name="Note 4 5 24 7" xfId="38525" xr:uid="{00000000-0005-0000-0000-0000D7900000}"/>
    <cellStyle name="Note 4 5 25" xfId="2736" xr:uid="{00000000-0005-0000-0000-0000D8900000}"/>
    <cellStyle name="Note 4 5 25 2" xfId="12013" xr:uid="{00000000-0005-0000-0000-0000D9900000}"/>
    <cellStyle name="Note 4 5 25 2 2" xfId="38526" xr:uid="{00000000-0005-0000-0000-0000DA900000}"/>
    <cellStyle name="Note 4 5 25 2 3" xfId="38527" xr:uid="{00000000-0005-0000-0000-0000DB900000}"/>
    <cellStyle name="Note 4 5 25 2 4" xfId="38528" xr:uid="{00000000-0005-0000-0000-0000DC900000}"/>
    <cellStyle name="Note 4 5 25 2 5" xfId="38529" xr:uid="{00000000-0005-0000-0000-0000DD900000}"/>
    <cellStyle name="Note 4 5 25 2 6" xfId="38530" xr:uid="{00000000-0005-0000-0000-0000DE900000}"/>
    <cellStyle name="Note 4 5 25 3" xfId="38531" xr:uid="{00000000-0005-0000-0000-0000DF900000}"/>
    <cellStyle name="Note 4 5 25 4" xfId="38532" xr:uid="{00000000-0005-0000-0000-0000E0900000}"/>
    <cellStyle name="Note 4 5 25 5" xfId="38533" xr:uid="{00000000-0005-0000-0000-0000E1900000}"/>
    <cellStyle name="Note 4 5 25 6" xfId="38534" xr:uid="{00000000-0005-0000-0000-0000E2900000}"/>
    <cellStyle name="Note 4 5 25 7" xfId="38535" xr:uid="{00000000-0005-0000-0000-0000E3900000}"/>
    <cellStyle name="Note 4 5 26" xfId="2737" xr:uid="{00000000-0005-0000-0000-0000E4900000}"/>
    <cellStyle name="Note 4 5 26 2" xfId="12096" xr:uid="{00000000-0005-0000-0000-0000E5900000}"/>
    <cellStyle name="Note 4 5 26 2 2" xfId="38536" xr:uid="{00000000-0005-0000-0000-0000E6900000}"/>
    <cellStyle name="Note 4 5 26 2 3" xfId="38537" xr:uid="{00000000-0005-0000-0000-0000E7900000}"/>
    <cellStyle name="Note 4 5 26 2 4" xfId="38538" xr:uid="{00000000-0005-0000-0000-0000E8900000}"/>
    <cellStyle name="Note 4 5 26 2 5" xfId="38539" xr:uid="{00000000-0005-0000-0000-0000E9900000}"/>
    <cellStyle name="Note 4 5 26 2 6" xfId="38540" xr:uid="{00000000-0005-0000-0000-0000EA900000}"/>
    <cellStyle name="Note 4 5 26 3" xfId="38541" xr:uid="{00000000-0005-0000-0000-0000EB900000}"/>
    <cellStyle name="Note 4 5 26 4" xfId="38542" xr:uid="{00000000-0005-0000-0000-0000EC900000}"/>
    <cellStyle name="Note 4 5 26 5" xfId="38543" xr:uid="{00000000-0005-0000-0000-0000ED900000}"/>
    <cellStyle name="Note 4 5 26 6" xfId="38544" xr:uid="{00000000-0005-0000-0000-0000EE900000}"/>
    <cellStyle name="Note 4 5 26 7" xfId="38545" xr:uid="{00000000-0005-0000-0000-0000EF900000}"/>
    <cellStyle name="Note 4 5 27" xfId="2738" xr:uid="{00000000-0005-0000-0000-0000F0900000}"/>
    <cellStyle name="Note 4 5 27 2" xfId="12178" xr:uid="{00000000-0005-0000-0000-0000F1900000}"/>
    <cellStyle name="Note 4 5 27 2 2" xfId="38546" xr:uid="{00000000-0005-0000-0000-0000F2900000}"/>
    <cellStyle name="Note 4 5 27 2 3" xfId="38547" xr:uid="{00000000-0005-0000-0000-0000F3900000}"/>
    <cellStyle name="Note 4 5 27 2 4" xfId="38548" xr:uid="{00000000-0005-0000-0000-0000F4900000}"/>
    <cellStyle name="Note 4 5 27 2 5" xfId="38549" xr:uid="{00000000-0005-0000-0000-0000F5900000}"/>
    <cellStyle name="Note 4 5 27 2 6" xfId="38550" xr:uid="{00000000-0005-0000-0000-0000F6900000}"/>
    <cellStyle name="Note 4 5 27 3" xfId="38551" xr:uid="{00000000-0005-0000-0000-0000F7900000}"/>
    <cellStyle name="Note 4 5 27 4" xfId="38552" xr:uid="{00000000-0005-0000-0000-0000F8900000}"/>
    <cellStyle name="Note 4 5 27 5" xfId="38553" xr:uid="{00000000-0005-0000-0000-0000F9900000}"/>
    <cellStyle name="Note 4 5 27 6" xfId="38554" xr:uid="{00000000-0005-0000-0000-0000FA900000}"/>
    <cellStyle name="Note 4 5 27 7" xfId="38555" xr:uid="{00000000-0005-0000-0000-0000FB900000}"/>
    <cellStyle name="Note 4 5 28" xfId="2739" xr:uid="{00000000-0005-0000-0000-0000FC900000}"/>
    <cellStyle name="Note 4 5 28 2" xfId="12258" xr:uid="{00000000-0005-0000-0000-0000FD900000}"/>
    <cellStyle name="Note 4 5 28 2 2" xfId="38556" xr:uid="{00000000-0005-0000-0000-0000FE900000}"/>
    <cellStyle name="Note 4 5 28 2 3" xfId="38557" xr:uid="{00000000-0005-0000-0000-0000FF900000}"/>
    <cellStyle name="Note 4 5 28 2 4" xfId="38558" xr:uid="{00000000-0005-0000-0000-000000910000}"/>
    <cellStyle name="Note 4 5 28 2 5" xfId="38559" xr:uid="{00000000-0005-0000-0000-000001910000}"/>
    <cellStyle name="Note 4 5 28 2 6" xfId="38560" xr:uid="{00000000-0005-0000-0000-000002910000}"/>
    <cellStyle name="Note 4 5 28 3" xfId="38561" xr:uid="{00000000-0005-0000-0000-000003910000}"/>
    <cellStyle name="Note 4 5 28 4" xfId="38562" xr:uid="{00000000-0005-0000-0000-000004910000}"/>
    <cellStyle name="Note 4 5 28 5" xfId="38563" xr:uid="{00000000-0005-0000-0000-000005910000}"/>
    <cellStyle name="Note 4 5 28 6" xfId="38564" xr:uid="{00000000-0005-0000-0000-000006910000}"/>
    <cellStyle name="Note 4 5 28 7" xfId="38565" xr:uid="{00000000-0005-0000-0000-000007910000}"/>
    <cellStyle name="Note 4 5 29" xfId="2740" xr:uid="{00000000-0005-0000-0000-000008910000}"/>
    <cellStyle name="Note 4 5 29 2" xfId="12336" xr:uid="{00000000-0005-0000-0000-000009910000}"/>
    <cellStyle name="Note 4 5 29 2 2" xfId="38566" xr:uid="{00000000-0005-0000-0000-00000A910000}"/>
    <cellStyle name="Note 4 5 29 2 3" xfId="38567" xr:uid="{00000000-0005-0000-0000-00000B910000}"/>
    <cellStyle name="Note 4 5 29 2 4" xfId="38568" xr:uid="{00000000-0005-0000-0000-00000C910000}"/>
    <cellStyle name="Note 4 5 29 2 5" xfId="38569" xr:uid="{00000000-0005-0000-0000-00000D910000}"/>
    <cellStyle name="Note 4 5 29 2 6" xfId="38570" xr:uid="{00000000-0005-0000-0000-00000E910000}"/>
    <cellStyle name="Note 4 5 29 3" xfId="38571" xr:uid="{00000000-0005-0000-0000-00000F910000}"/>
    <cellStyle name="Note 4 5 29 4" xfId="38572" xr:uid="{00000000-0005-0000-0000-000010910000}"/>
    <cellStyle name="Note 4 5 29 5" xfId="38573" xr:uid="{00000000-0005-0000-0000-000011910000}"/>
    <cellStyle name="Note 4 5 29 6" xfId="38574" xr:uid="{00000000-0005-0000-0000-000012910000}"/>
    <cellStyle name="Note 4 5 29 7" xfId="38575" xr:uid="{00000000-0005-0000-0000-000013910000}"/>
    <cellStyle name="Note 4 5 3" xfId="2741" xr:uid="{00000000-0005-0000-0000-000014910000}"/>
    <cellStyle name="Note 4 5 3 2" xfId="10106" xr:uid="{00000000-0005-0000-0000-000015910000}"/>
    <cellStyle name="Note 4 5 3 2 2" xfId="38576" xr:uid="{00000000-0005-0000-0000-000016910000}"/>
    <cellStyle name="Note 4 5 3 2 3" xfId="38577" xr:uid="{00000000-0005-0000-0000-000017910000}"/>
    <cellStyle name="Note 4 5 3 2 4" xfId="38578" xr:uid="{00000000-0005-0000-0000-000018910000}"/>
    <cellStyle name="Note 4 5 3 2 5" xfId="38579" xr:uid="{00000000-0005-0000-0000-000019910000}"/>
    <cellStyle name="Note 4 5 3 2 6" xfId="38580" xr:uid="{00000000-0005-0000-0000-00001A910000}"/>
    <cellStyle name="Note 4 5 3 3" xfId="38581" xr:uid="{00000000-0005-0000-0000-00001B910000}"/>
    <cellStyle name="Note 4 5 3 4" xfId="38582" xr:uid="{00000000-0005-0000-0000-00001C910000}"/>
    <cellStyle name="Note 4 5 3 5" xfId="38583" xr:uid="{00000000-0005-0000-0000-00001D910000}"/>
    <cellStyle name="Note 4 5 3 6" xfId="38584" xr:uid="{00000000-0005-0000-0000-00001E910000}"/>
    <cellStyle name="Note 4 5 3 7" xfId="38585" xr:uid="{00000000-0005-0000-0000-00001F910000}"/>
    <cellStyle name="Note 4 5 30" xfId="2742" xr:uid="{00000000-0005-0000-0000-000020910000}"/>
    <cellStyle name="Note 4 5 30 2" xfId="12415" xr:uid="{00000000-0005-0000-0000-000021910000}"/>
    <cellStyle name="Note 4 5 30 2 2" xfId="38586" xr:uid="{00000000-0005-0000-0000-000022910000}"/>
    <cellStyle name="Note 4 5 30 2 3" xfId="38587" xr:uid="{00000000-0005-0000-0000-000023910000}"/>
    <cellStyle name="Note 4 5 30 2 4" xfId="38588" xr:uid="{00000000-0005-0000-0000-000024910000}"/>
    <cellStyle name="Note 4 5 30 2 5" xfId="38589" xr:uid="{00000000-0005-0000-0000-000025910000}"/>
    <cellStyle name="Note 4 5 30 2 6" xfId="38590" xr:uid="{00000000-0005-0000-0000-000026910000}"/>
    <cellStyle name="Note 4 5 30 3" xfId="38591" xr:uid="{00000000-0005-0000-0000-000027910000}"/>
    <cellStyle name="Note 4 5 30 4" xfId="38592" xr:uid="{00000000-0005-0000-0000-000028910000}"/>
    <cellStyle name="Note 4 5 30 5" xfId="38593" xr:uid="{00000000-0005-0000-0000-000029910000}"/>
    <cellStyle name="Note 4 5 30 6" xfId="38594" xr:uid="{00000000-0005-0000-0000-00002A910000}"/>
    <cellStyle name="Note 4 5 30 7" xfId="38595" xr:uid="{00000000-0005-0000-0000-00002B910000}"/>
    <cellStyle name="Note 4 5 31" xfId="2743" xr:uid="{00000000-0005-0000-0000-00002C910000}"/>
    <cellStyle name="Note 4 5 31 2" xfId="12494" xr:uid="{00000000-0005-0000-0000-00002D910000}"/>
    <cellStyle name="Note 4 5 31 2 2" xfId="38596" xr:uid="{00000000-0005-0000-0000-00002E910000}"/>
    <cellStyle name="Note 4 5 31 2 3" xfId="38597" xr:uid="{00000000-0005-0000-0000-00002F910000}"/>
    <cellStyle name="Note 4 5 31 2 4" xfId="38598" xr:uid="{00000000-0005-0000-0000-000030910000}"/>
    <cellStyle name="Note 4 5 31 2 5" xfId="38599" xr:uid="{00000000-0005-0000-0000-000031910000}"/>
    <cellStyle name="Note 4 5 31 2 6" xfId="38600" xr:uid="{00000000-0005-0000-0000-000032910000}"/>
    <cellStyle name="Note 4 5 31 3" xfId="38601" xr:uid="{00000000-0005-0000-0000-000033910000}"/>
    <cellStyle name="Note 4 5 31 4" xfId="38602" xr:uid="{00000000-0005-0000-0000-000034910000}"/>
    <cellStyle name="Note 4 5 31 5" xfId="38603" xr:uid="{00000000-0005-0000-0000-000035910000}"/>
    <cellStyle name="Note 4 5 31 6" xfId="38604" xr:uid="{00000000-0005-0000-0000-000036910000}"/>
    <cellStyle name="Note 4 5 31 7" xfId="38605" xr:uid="{00000000-0005-0000-0000-000037910000}"/>
    <cellStyle name="Note 4 5 32" xfId="2744" xr:uid="{00000000-0005-0000-0000-000038910000}"/>
    <cellStyle name="Note 4 5 32 2" xfId="12573" xr:uid="{00000000-0005-0000-0000-000039910000}"/>
    <cellStyle name="Note 4 5 32 2 2" xfId="38606" xr:uid="{00000000-0005-0000-0000-00003A910000}"/>
    <cellStyle name="Note 4 5 32 2 3" xfId="38607" xr:uid="{00000000-0005-0000-0000-00003B910000}"/>
    <cellStyle name="Note 4 5 32 2 4" xfId="38608" xr:uid="{00000000-0005-0000-0000-00003C910000}"/>
    <cellStyle name="Note 4 5 32 2 5" xfId="38609" xr:uid="{00000000-0005-0000-0000-00003D910000}"/>
    <cellStyle name="Note 4 5 32 2 6" xfId="38610" xr:uid="{00000000-0005-0000-0000-00003E910000}"/>
    <cellStyle name="Note 4 5 32 3" xfId="38611" xr:uid="{00000000-0005-0000-0000-00003F910000}"/>
    <cellStyle name="Note 4 5 32 4" xfId="38612" xr:uid="{00000000-0005-0000-0000-000040910000}"/>
    <cellStyle name="Note 4 5 32 5" xfId="38613" xr:uid="{00000000-0005-0000-0000-000041910000}"/>
    <cellStyle name="Note 4 5 32 6" xfId="38614" xr:uid="{00000000-0005-0000-0000-000042910000}"/>
    <cellStyle name="Note 4 5 32 7" xfId="38615" xr:uid="{00000000-0005-0000-0000-000043910000}"/>
    <cellStyle name="Note 4 5 33" xfId="2745" xr:uid="{00000000-0005-0000-0000-000044910000}"/>
    <cellStyle name="Note 4 5 33 2" xfId="12652" xr:uid="{00000000-0005-0000-0000-000045910000}"/>
    <cellStyle name="Note 4 5 33 2 2" xfId="38616" xr:uid="{00000000-0005-0000-0000-000046910000}"/>
    <cellStyle name="Note 4 5 33 2 3" xfId="38617" xr:uid="{00000000-0005-0000-0000-000047910000}"/>
    <cellStyle name="Note 4 5 33 2 4" xfId="38618" xr:uid="{00000000-0005-0000-0000-000048910000}"/>
    <cellStyle name="Note 4 5 33 2 5" xfId="38619" xr:uid="{00000000-0005-0000-0000-000049910000}"/>
    <cellStyle name="Note 4 5 33 2 6" xfId="38620" xr:uid="{00000000-0005-0000-0000-00004A910000}"/>
    <cellStyle name="Note 4 5 33 3" xfId="38621" xr:uid="{00000000-0005-0000-0000-00004B910000}"/>
    <cellStyle name="Note 4 5 33 4" xfId="38622" xr:uid="{00000000-0005-0000-0000-00004C910000}"/>
    <cellStyle name="Note 4 5 33 5" xfId="38623" xr:uid="{00000000-0005-0000-0000-00004D910000}"/>
    <cellStyle name="Note 4 5 33 6" xfId="38624" xr:uid="{00000000-0005-0000-0000-00004E910000}"/>
    <cellStyle name="Note 4 5 33 7" xfId="38625" xr:uid="{00000000-0005-0000-0000-00004F910000}"/>
    <cellStyle name="Note 4 5 34" xfId="2746" xr:uid="{00000000-0005-0000-0000-000050910000}"/>
    <cellStyle name="Note 4 5 34 2" xfId="12736" xr:uid="{00000000-0005-0000-0000-000051910000}"/>
    <cellStyle name="Note 4 5 34 2 2" xfId="38626" xr:uid="{00000000-0005-0000-0000-000052910000}"/>
    <cellStyle name="Note 4 5 34 2 3" xfId="38627" xr:uid="{00000000-0005-0000-0000-000053910000}"/>
    <cellStyle name="Note 4 5 34 2 4" xfId="38628" xr:uid="{00000000-0005-0000-0000-000054910000}"/>
    <cellStyle name="Note 4 5 34 2 5" xfId="38629" xr:uid="{00000000-0005-0000-0000-000055910000}"/>
    <cellStyle name="Note 4 5 34 2 6" xfId="38630" xr:uid="{00000000-0005-0000-0000-000056910000}"/>
    <cellStyle name="Note 4 5 34 3" xfId="38631" xr:uid="{00000000-0005-0000-0000-000057910000}"/>
    <cellStyle name="Note 4 5 34 4" xfId="38632" xr:uid="{00000000-0005-0000-0000-000058910000}"/>
    <cellStyle name="Note 4 5 34 5" xfId="38633" xr:uid="{00000000-0005-0000-0000-000059910000}"/>
    <cellStyle name="Note 4 5 34 6" xfId="38634" xr:uid="{00000000-0005-0000-0000-00005A910000}"/>
    <cellStyle name="Note 4 5 34 7" xfId="38635" xr:uid="{00000000-0005-0000-0000-00005B910000}"/>
    <cellStyle name="Note 4 5 35" xfId="9802" xr:uid="{00000000-0005-0000-0000-00005C910000}"/>
    <cellStyle name="Note 4 5 35 2" xfId="38636" xr:uid="{00000000-0005-0000-0000-00005D910000}"/>
    <cellStyle name="Note 4 5 35 3" xfId="38637" xr:uid="{00000000-0005-0000-0000-00005E910000}"/>
    <cellStyle name="Note 4 5 35 4" xfId="38638" xr:uid="{00000000-0005-0000-0000-00005F910000}"/>
    <cellStyle name="Note 4 5 35 5" xfId="38639" xr:uid="{00000000-0005-0000-0000-000060910000}"/>
    <cellStyle name="Note 4 5 35 6" xfId="38640" xr:uid="{00000000-0005-0000-0000-000061910000}"/>
    <cellStyle name="Note 4 5 36" xfId="38641" xr:uid="{00000000-0005-0000-0000-000062910000}"/>
    <cellStyle name="Note 4 5 37" xfId="38642" xr:uid="{00000000-0005-0000-0000-000063910000}"/>
    <cellStyle name="Note 4 5 38" xfId="38643" xr:uid="{00000000-0005-0000-0000-000064910000}"/>
    <cellStyle name="Note 4 5 39" xfId="38644" xr:uid="{00000000-0005-0000-0000-000065910000}"/>
    <cellStyle name="Note 4 5 4" xfId="2747" xr:uid="{00000000-0005-0000-0000-000066910000}"/>
    <cellStyle name="Note 4 5 4 2" xfId="10196" xr:uid="{00000000-0005-0000-0000-000067910000}"/>
    <cellStyle name="Note 4 5 4 2 2" xfId="38645" xr:uid="{00000000-0005-0000-0000-000068910000}"/>
    <cellStyle name="Note 4 5 4 2 3" xfId="38646" xr:uid="{00000000-0005-0000-0000-000069910000}"/>
    <cellStyle name="Note 4 5 4 2 4" xfId="38647" xr:uid="{00000000-0005-0000-0000-00006A910000}"/>
    <cellStyle name="Note 4 5 4 2 5" xfId="38648" xr:uid="{00000000-0005-0000-0000-00006B910000}"/>
    <cellStyle name="Note 4 5 4 2 6" xfId="38649" xr:uid="{00000000-0005-0000-0000-00006C910000}"/>
    <cellStyle name="Note 4 5 4 3" xfId="38650" xr:uid="{00000000-0005-0000-0000-00006D910000}"/>
    <cellStyle name="Note 4 5 4 4" xfId="38651" xr:uid="{00000000-0005-0000-0000-00006E910000}"/>
    <cellStyle name="Note 4 5 4 5" xfId="38652" xr:uid="{00000000-0005-0000-0000-00006F910000}"/>
    <cellStyle name="Note 4 5 4 6" xfId="38653" xr:uid="{00000000-0005-0000-0000-000070910000}"/>
    <cellStyle name="Note 4 5 4 7" xfId="38654" xr:uid="{00000000-0005-0000-0000-000071910000}"/>
    <cellStyle name="Note 4 5 40" xfId="38655" xr:uid="{00000000-0005-0000-0000-000072910000}"/>
    <cellStyle name="Note 4 5 5" xfId="2748" xr:uid="{00000000-0005-0000-0000-000073910000}"/>
    <cellStyle name="Note 4 5 5 2" xfId="10282" xr:uid="{00000000-0005-0000-0000-000074910000}"/>
    <cellStyle name="Note 4 5 5 2 2" xfId="38656" xr:uid="{00000000-0005-0000-0000-000075910000}"/>
    <cellStyle name="Note 4 5 5 2 3" xfId="38657" xr:uid="{00000000-0005-0000-0000-000076910000}"/>
    <cellStyle name="Note 4 5 5 2 4" xfId="38658" xr:uid="{00000000-0005-0000-0000-000077910000}"/>
    <cellStyle name="Note 4 5 5 2 5" xfId="38659" xr:uid="{00000000-0005-0000-0000-000078910000}"/>
    <cellStyle name="Note 4 5 5 2 6" xfId="38660" xr:uid="{00000000-0005-0000-0000-000079910000}"/>
    <cellStyle name="Note 4 5 5 3" xfId="38661" xr:uid="{00000000-0005-0000-0000-00007A910000}"/>
    <cellStyle name="Note 4 5 5 4" xfId="38662" xr:uid="{00000000-0005-0000-0000-00007B910000}"/>
    <cellStyle name="Note 4 5 5 5" xfId="38663" xr:uid="{00000000-0005-0000-0000-00007C910000}"/>
    <cellStyle name="Note 4 5 5 6" xfId="38664" xr:uid="{00000000-0005-0000-0000-00007D910000}"/>
    <cellStyle name="Note 4 5 5 7" xfId="38665" xr:uid="{00000000-0005-0000-0000-00007E910000}"/>
    <cellStyle name="Note 4 5 6" xfId="2749" xr:uid="{00000000-0005-0000-0000-00007F910000}"/>
    <cellStyle name="Note 4 5 6 2" xfId="10370" xr:uid="{00000000-0005-0000-0000-000080910000}"/>
    <cellStyle name="Note 4 5 6 2 2" xfId="38666" xr:uid="{00000000-0005-0000-0000-000081910000}"/>
    <cellStyle name="Note 4 5 6 2 3" xfId="38667" xr:uid="{00000000-0005-0000-0000-000082910000}"/>
    <cellStyle name="Note 4 5 6 2 4" xfId="38668" xr:uid="{00000000-0005-0000-0000-000083910000}"/>
    <cellStyle name="Note 4 5 6 2 5" xfId="38669" xr:uid="{00000000-0005-0000-0000-000084910000}"/>
    <cellStyle name="Note 4 5 6 2 6" xfId="38670" xr:uid="{00000000-0005-0000-0000-000085910000}"/>
    <cellStyle name="Note 4 5 6 3" xfId="38671" xr:uid="{00000000-0005-0000-0000-000086910000}"/>
    <cellStyle name="Note 4 5 6 4" xfId="38672" xr:uid="{00000000-0005-0000-0000-000087910000}"/>
    <cellStyle name="Note 4 5 6 5" xfId="38673" xr:uid="{00000000-0005-0000-0000-000088910000}"/>
    <cellStyle name="Note 4 5 6 6" xfId="38674" xr:uid="{00000000-0005-0000-0000-000089910000}"/>
    <cellStyle name="Note 4 5 6 7" xfId="38675" xr:uid="{00000000-0005-0000-0000-00008A910000}"/>
    <cellStyle name="Note 4 5 7" xfId="2750" xr:uid="{00000000-0005-0000-0000-00008B910000}"/>
    <cellStyle name="Note 4 5 7 2" xfId="10457" xr:uid="{00000000-0005-0000-0000-00008C910000}"/>
    <cellStyle name="Note 4 5 7 2 2" xfId="38676" xr:uid="{00000000-0005-0000-0000-00008D910000}"/>
    <cellStyle name="Note 4 5 7 2 3" xfId="38677" xr:uid="{00000000-0005-0000-0000-00008E910000}"/>
    <cellStyle name="Note 4 5 7 2 4" xfId="38678" xr:uid="{00000000-0005-0000-0000-00008F910000}"/>
    <cellStyle name="Note 4 5 7 2 5" xfId="38679" xr:uid="{00000000-0005-0000-0000-000090910000}"/>
    <cellStyle name="Note 4 5 7 2 6" xfId="38680" xr:uid="{00000000-0005-0000-0000-000091910000}"/>
    <cellStyle name="Note 4 5 7 3" xfId="38681" xr:uid="{00000000-0005-0000-0000-000092910000}"/>
    <cellStyle name="Note 4 5 7 4" xfId="38682" xr:uid="{00000000-0005-0000-0000-000093910000}"/>
    <cellStyle name="Note 4 5 7 5" xfId="38683" xr:uid="{00000000-0005-0000-0000-000094910000}"/>
    <cellStyle name="Note 4 5 7 6" xfId="38684" xr:uid="{00000000-0005-0000-0000-000095910000}"/>
    <cellStyle name="Note 4 5 7 7" xfId="38685" xr:uid="{00000000-0005-0000-0000-000096910000}"/>
    <cellStyle name="Note 4 5 8" xfId="2751" xr:uid="{00000000-0005-0000-0000-000097910000}"/>
    <cellStyle name="Note 4 5 8 2" xfId="10545" xr:uid="{00000000-0005-0000-0000-000098910000}"/>
    <cellStyle name="Note 4 5 8 2 2" xfId="38686" xr:uid="{00000000-0005-0000-0000-000099910000}"/>
    <cellStyle name="Note 4 5 8 2 3" xfId="38687" xr:uid="{00000000-0005-0000-0000-00009A910000}"/>
    <cellStyle name="Note 4 5 8 2 4" xfId="38688" xr:uid="{00000000-0005-0000-0000-00009B910000}"/>
    <cellStyle name="Note 4 5 8 2 5" xfId="38689" xr:uid="{00000000-0005-0000-0000-00009C910000}"/>
    <cellStyle name="Note 4 5 8 2 6" xfId="38690" xr:uid="{00000000-0005-0000-0000-00009D910000}"/>
    <cellStyle name="Note 4 5 8 3" xfId="38691" xr:uid="{00000000-0005-0000-0000-00009E910000}"/>
    <cellStyle name="Note 4 5 8 4" xfId="38692" xr:uid="{00000000-0005-0000-0000-00009F910000}"/>
    <cellStyle name="Note 4 5 8 5" xfId="38693" xr:uid="{00000000-0005-0000-0000-0000A0910000}"/>
    <cellStyle name="Note 4 5 8 6" xfId="38694" xr:uid="{00000000-0005-0000-0000-0000A1910000}"/>
    <cellStyle name="Note 4 5 8 7" xfId="38695" xr:uid="{00000000-0005-0000-0000-0000A2910000}"/>
    <cellStyle name="Note 4 5 9" xfId="2752" xr:uid="{00000000-0005-0000-0000-0000A3910000}"/>
    <cellStyle name="Note 4 5 9 2" xfId="10627" xr:uid="{00000000-0005-0000-0000-0000A4910000}"/>
    <cellStyle name="Note 4 5 9 2 2" xfId="38696" xr:uid="{00000000-0005-0000-0000-0000A5910000}"/>
    <cellStyle name="Note 4 5 9 2 3" xfId="38697" xr:uid="{00000000-0005-0000-0000-0000A6910000}"/>
    <cellStyle name="Note 4 5 9 2 4" xfId="38698" xr:uid="{00000000-0005-0000-0000-0000A7910000}"/>
    <cellStyle name="Note 4 5 9 2 5" xfId="38699" xr:uid="{00000000-0005-0000-0000-0000A8910000}"/>
    <cellStyle name="Note 4 5 9 2 6" xfId="38700" xr:uid="{00000000-0005-0000-0000-0000A9910000}"/>
    <cellStyle name="Note 4 5 9 3" xfId="38701" xr:uid="{00000000-0005-0000-0000-0000AA910000}"/>
    <cellStyle name="Note 4 5 9 4" xfId="38702" xr:uid="{00000000-0005-0000-0000-0000AB910000}"/>
    <cellStyle name="Note 4 5 9 5" xfId="38703" xr:uid="{00000000-0005-0000-0000-0000AC910000}"/>
    <cellStyle name="Note 4 5 9 6" xfId="38704" xr:uid="{00000000-0005-0000-0000-0000AD910000}"/>
    <cellStyle name="Note 4 5 9 7" xfId="38705" xr:uid="{00000000-0005-0000-0000-0000AE910000}"/>
    <cellStyle name="Note 4 6" xfId="2753" xr:uid="{00000000-0005-0000-0000-0000AF910000}"/>
    <cellStyle name="Note 4 6 2" xfId="9952" xr:uid="{00000000-0005-0000-0000-0000B0910000}"/>
    <cellStyle name="Note 4 6 2 2" xfId="38706" xr:uid="{00000000-0005-0000-0000-0000B1910000}"/>
    <cellStyle name="Note 4 6 2 3" xfId="38707" xr:uid="{00000000-0005-0000-0000-0000B2910000}"/>
    <cellStyle name="Note 4 6 2 4" xfId="38708" xr:uid="{00000000-0005-0000-0000-0000B3910000}"/>
    <cellStyle name="Note 4 6 2 5" xfId="38709" xr:uid="{00000000-0005-0000-0000-0000B4910000}"/>
    <cellStyle name="Note 4 6 2 6" xfId="38710" xr:uid="{00000000-0005-0000-0000-0000B5910000}"/>
    <cellStyle name="Note 4 6 3" xfId="38711" xr:uid="{00000000-0005-0000-0000-0000B6910000}"/>
    <cellStyle name="Note 4 6 4" xfId="38712" xr:uid="{00000000-0005-0000-0000-0000B7910000}"/>
    <cellStyle name="Note 4 6 5" xfId="38713" xr:uid="{00000000-0005-0000-0000-0000B8910000}"/>
    <cellStyle name="Note 4 6 6" xfId="38714" xr:uid="{00000000-0005-0000-0000-0000B9910000}"/>
    <cellStyle name="Note 4 6 7" xfId="38715" xr:uid="{00000000-0005-0000-0000-0000BA910000}"/>
    <cellStyle name="Note 4 7" xfId="2754" xr:uid="{00000000-0005-0000-0000-0000BB910000}"/>
    <cellStyle name="Note 4 7 2" xfId="9848" xr:uid="{00000000-0005-0000-0000-0000BC910000}"/>
    <cellStyle name="Note 4 7 2 2" xfId="38716" xr:uid="{00000000-0005-0000-0000-0000BD910000}"/>
    <cellStyle name="Note 4 7 2 3" xfId="38717" xr:uid="{00000000-0005-0000-0000-0000BE910000}"/>
    <cellStyle name="Note 4 7 2 4" xfId="38718" xr:uid="{00000000-0005-0000-0000-0000BF910000}"/>
    <cellStyle name="Note 4 7 2 5" xfId="38719" xr:uid="{00000000-0005-0000-0000-0000C0910000}"/>
    <cellStyle name="Note 4 7 2 6" xfId="38720" xr:uid="{00000000-0005-0000-0000-0000C1910000}"/>
    <cellStyle name="Note 4 7 3" xfId="38721" xr:uid="{00000000-0005-0000-0000-0000C2910000}"/>
    <cellStyle name="Note 4 7 4" xfId="38722" xr:uid="{00000000-0005-0000-0000-0000C3910000}"/>
    <cellStyle name="Note 4 7 5" xfId="38723" xr:uid="{00000000-0005-0000-0000-0000C4910000}"/>
    <cellStyle name="Note 4 7 6" xfId="38724" xr:uid="{00000000-0005-0000-0000-0000C5910000}"/>
    <cellStyle name="Note 4 7 7" xfId="38725" xr:uid="{00000000-0005-0000-0000-0000C6910000}"/>
    <cellStyle name="Note 4 8" xfId="2755" xr:uid="{00000000-0005-0000-0000-0000C7910000}"/>
    <cellStyle name="Note 4 8 2" xfId="9927" xr:uid="{00000000-0005-0000-0000-0000C8910000}"/>
    <cellStyle name="Note 4 8 2 2" xfId="38726" xr:uid="{00000000-0005-0000-0000-0000C9910000}"/>
    <cellStyle name="Note 4 8 2 3" xfId="38727" xr:uid="{00000000-0005-0000-0000-0000CA910000}"/>
    <cellStyle name="Note 4 8 2 4" xfId="38728" xr:uid="{00000000-0005-0000-0000-0000CB910000}"/>
    <cellStyle name="Note 4 8 2 5" xfId="38729" xr:uid="{00000000-0005-0000-0000-0000CC910000}"/>
    <cellStyle name="Note 4 8 2 6" xfId="38730" xr:uid="{00000000-0005-0000-0000-0000CD910000}"/>
    <cellStyle name="Note 4 8 3" xfId="38731" xr:uid="{00000000-0005-0000-0000-0000CE910000}"/>
    <cellStyle name="Note 4 8 4" xfId="38732" xr:uid="{00000000-0005-0000-0000-0000CF910000}"/>
    <cellStyle name="Note 4 8 5" xfId="38733" xr:uid="{00000000-0005-0000-0000-0000D0910000}"/>
    <cellStyle name="Note 4 8 6" xfId="38734" xr:uid="{00000000-0005-0000-0000-0000D1910000}"/>
    <cellStyle name="Note 4 8 7" xfId="38735" xr:uid="{00000000-0005-0000-0000-0000D2910000}"/>
    <cellStyle name="Note 4 9" xfId="2756" xr:uid="{00000000-0005-0000-0000-0000D3910000}"/>
    <cellStyle name="Note 4 9 2" xfId="9873" xr:uid="{00000000-0005-0000-0000-0000D4910000}"/>
    <cellStyle name="Note 4 9 2 2" xfId="38736" xr:uid="{00000000-0005-0000-0000-0000D5910000}"/>
    <cellStyle name="Note 4 9 2 3" xfId="38737" xr:uid="{00000000-0005-0000-0000-0000D6910000}"/>
    <cellStyle name="Note 4 9 2 4" xfId="38738" xr:uid="{00000000-0005-0000-0000-0000D7910000}"/>
    <cellStyle name="Note 4 9 2 5" xfId="38739" xr:uid="{00000000-0005-0000-0000-0000D8910000}"/>
    <cellStyle name="Note 4 9 2 6" xfId="38740" xr:uid="{00000000-0005-0000-0000-0000D9910000}"/>
    <cellStyle name="Note 4 9 3" xfId="38741" xr:uid="{00000000-0005-0000-0000-0000DA910000}"/>
    <cellStyle name="Note 4 9 4" xfId="38742" xr:uid="{00000000-0005-0000-0000-0000DB910000}"/>
    <cellStyle name="Note 4 9 5" xfId="38743" xr:uid="{00000000-0005-0000-0000-0000DC910000}"/>
    <cellStyle name="Note 4 9 6" xfId="38744" xr:uid="{00000000-0005-0000-0000-0000DD910000}"/>
    <cellStyle name="Note 4 9 7" xfId="38745" xr:uid="{00000000-0005-0000-0000-0000DE910000}"/>
    <cellStyle name="Note 5" xfId="8892" xr:uid="{00000000-0005-0000-0000-0000DF910000}"/>
    <cellStyle name="Note 6" xfId="8893" xr:uid="{00000000-0005-0000-0000-0000E0910000}"/>
    <cellStyle name="Note 7" xfId="8894" xr:uid="{00000000-0005-0000-0000-0000E1910000}"/>
    <cellStyle name="Note 8" xfId="8895" xr:uid="{00000000-0005-0000-0000-0000E2910000}"/>
    <cellStyle name="Note 9" xfId="44217" xr:uid="{00000000-0005-0000-0000-0000E3910000}"/>
    <cellStyle name="Output" xfId="44186" builtinId="21" customBuiltin="1"/>
    <cellStyle name="Output 2" xfId="2757" xr:uid="{00000000-0005-0000-0000-0000E5910000}"/>
    <cellStyle name="Output 2 10" xfId="2758" xr:uid="{00000000-0005-0000-0000-0000E6910000}"/>
    <cellStyle name="Output 2 10 2" xfId="9726" xr:uid="{00000000-0005-0000-0000-0000E7910000}"/>
    <cellStyle name="Output 2 10 2 2" xfId="38746" xr:uid="{00000000-0005-0000-0000-0000E8910000}"/>
    <cellStyle name="Output 2 10 2 3" xfId="38747" xr:uid="{00000000-0005-0000-0000-0000E9910000}"/>
    <cellStyle name="Output 2 10 2 4" xfId="38748" xr:uid="{00000000-0005-0000-0000-0000EA910000}"/>
    <cellStyle name="Output 2 10 2 5" xfId="38749" xr:uid="{00000000-0005-0000-0000-0000EB910000}"/>
    <cellStyle name="Output 2 10 2 6" xfId="38750" xr:uid="{00000000-0005-0000-0000-0000EC910000}"/>
    <cellStyle name="Output 2 10 3" xfId="38751" xr:uid="{00000000-0005-0000-0000-0000ED910000}"/>
    <cellStyle name="Output 2 10 4" xfId="38752" xr:uid="{00000000-0005-0000-0000-0000EE910000}"/>
    <cellStyle name="Output 2 10 5" xfId="38753" xr:uid="{00000000-0005-0000-0000-0000EF910000}"/>
    <cellStyle name="Output 2 10 6" xfId="38754" xr:uid="{00000000-0005-0000-0000-0000F0910000}"/>
    <cellStyle name="Output 2 10 7" xfId="38755" xr:uid="{00000000-0005-0000-0000-0000F1910000}"/>
    <cellStyle name="Output 2 11" xfId="2759" xr:uid="{00000000-0005-0000-0000-0000F2910000}"/>
    <cellStyle name="Output 2 11 2" xfId="9690" xr:uid="{00000000-0005-0000-0000-0000F3910000}"/>
    <cellStyle name="Output 2 11 2 2" xfId="38756" xr:uid="{00000000-0005-0000-0000-0000F4910000}"/>
    <cellStyle name="Output 2 11 2 3" xfId="38757" xr:uid="{00000000-0005-0000-0000-0000F5910000}"/>
    <cellStyle name="Output 2 11 2 4" xfId="38758" xr:uid="{00000000-0005-0000-0000-0000F6910000}"/>
    <cellStyle name="Output 2 11 2 5" xfId="38759" xr:uid="{00000000-0005-0000-0000-0000F7910000}"/>
    <cellStyle name="Output 2 11 2 6" xfId="38760" xr:uid="{00000000-0005-0000-0000-0000F8910000}"/>
    <cellStyle name="Output 2 11 3" xfId="38761" xr:uid="{00000000-0005-0000-0000-0000F9910000}"/>
    <cellStyle name="Output 2 11 4" xfId="38762" xr:uid="{00000000-0005-0000-0000-0000FA910000}"/>
    <cellStyle name="Output 2 11 5" xfId="38763" xr:uid="{00000000-0005-0000-0000-0000FB910000}"/>
    <cellStyle name="Output 2 11 6" xfId="38764" xr:uid="{00000000-0005-0000-0000-0000FC910000}"/>
    <cellStyle name="Output 2 11 7" xfId="38765" xr:uid="{00000000-0005-0000-0000-0000FD910000}"/>
    <cellStyle name="Output 2 12" xfId="2760" xr:uid="{00000000-0005-0000-0000-0000FE910000}"/>
    <cellStyle name="Output 2 12 2" xfId="9707" xr:uid="{00000000-0005-0000-0000-0000FF910000}"/>
    <cellStyle name="Output 2 12 2 2" xfId="38766" xr:uid="{00000000-0005-0000-0000-000000920000}"/>
    <cellStyle name="Output 2 12 2 3" xfId="38767" xr:uid="{00000000-0005-0000-0000-000001920000}"/>
    <cellStyle name="Output 2 12 2 4" xfId="38768" xr:uid="{00000000-0005-0000-0000-000002920000}"/>
    <cellStyle name="Output 2 12 2 5" xfId="38769" xr:uid="{00000000-0005-0000-0000-000003920000}"/>
    <cellStyle name="Output 2 12 2 6" xfId="38770" xr:uid="{00000000-0005-0000-0000-000004920000}"/>
    <cellStyle name="Output 2 12 3" xfId="38771" xr:uid="{00000000-0005-0000-0000-000005920000}"/>
    <cellStyle name="Output 2 12 4" xfId="38772" xr:uid="{00000000-0005-0000-0000-000006920000}"/>
    <cellStyle name="Output 2 12 5" xfId="38773" xr:uid="{00000000-0005-0000-0000-000007920000}"/>
    <cellStyle name="Output 2 12 6" xfId="38774" xr:uid="{00000000-0005-0000-0000-000008920000}"/>
    <cellStyle name="Output 2 12 7" xfId="38775" xr:uid="{00000000-0005-0000-0000-000009920000}"/>
    <cellStyle name="Output 2 13" xfId="2761" xr:uid="{00000000-0005-0000-0000-00000A920000}"/>
    <cellStyle name="Output 2 13 2" xfId="10577" xr:uid="{00000000-0005-0000-0000-00000B920000}"/>
    <cellStyle name="Output 2 13 2 2" xfId="38776" xr:uid="{00000000-0005-0000-0000-00000C920000}"/>
    <cellStyle name="Output 2 13 2 3" xfId="38777" xr:uid="{00000000-0005-0000-0000-00000D920000}"/>
    <cellStyle name="Output 2 13 2 4" xfId="38778" xr:uid="{00000000-0005-0000-0000-00000E920000}"/>
    <cellStyle name="Output 2 13 2 5" xfId="38779" xr:uid="{00000000-0005-0000-0000-00000F920000}"/>
    <cellStyle name="Output 2 13 2 6" xfId="38780" xr:uid="{00000000-0005-0000-0000-000010920000}"/>
    <cellStyle name="Output 2 13 3" xfId="38781" xr:uid="{00000000-0005-0000-0000-000011920000}"/>
    <cellStyle name="Output 2 13 4" xfId="38782" xr:uid="{00000000-0005-0000-0000-000012920000}"/>
    <cellStyle name="Output 2 13 5" xfId="38783" xr:uid="{00000000-0005-0000-0000-000013920000}"/>
    <cellStyle name="Output 2 13 6" xfId="38784" xr:uid="{00000000-0005-0000-0000-000014920000}"/>
    <cellStyle name="Output 2 13 7" xfId="38785" xr:uid="{00000000-0005-0000-0000-000015920000}"/>
    <cellStyle name="Output 2 14" xfId="2762" xr:uid="{00000000-0005-0000-0000-000016920000}"/>
    <cellStyle name="Output 2 14 2" xfId="9946" xr:uid="{00000000-0005-0000-0000-000017920000}"/>
    <cellStyle name="Output 2 14 2 2" xfId="38786" xr:uid="{00000000-0005-0000-0000-000018920000}"/>
    <cellStyle name="Output 2 14 2 3" xfId="38787" xr:uid="{00000000-0005-0000-0000-000019920000}"/>
    <cellStyle name="Output 2 14 2 4" xfId="38788" xr:uid="{00000000-0005-0000-0000-00001A920000}"/>
    <cellStyle name="Output 2 14 2 5" xfId="38789" xr:uid="{00000000-0005-0000-0000-00001B920000}"/>
    <cellStyle name="Output 2 14 2 6" xfId="38790" xr:uid="{00000000-0005-0000-0000-00001C920000}"/>
    <cellStyle name="Output 2 14 3" xfId="38791" xr:uid="{00000000-0005-0000-0000-00001D920000}"/>
    <cellStyle name="Output 2 14 4" xfId="38792" xr:uid="{00000000-0005-0000-0000-00001E920000}"/>
    <cellStyle name="Output 2 14 5" xfId="38793" xr:uid="{00000000-0005-0000-0000-00001F920000}"/>
    <cellStyle name="Output 2 14 6" xfId="38794" xr:uid="{00000000-0005-0000-0000-000020920000}"/>
    <cellStyle name="Output 2 14 7" xfId="38795" xr:uid="{00000000-0005-0000-0000-000021920000}"/>
    <cellStyle name="Output 2 15" xfId="2763" xr:uid="{00000000-0005-0000-0000-000022920000}"/>
    <cellStyle name="Output 2 15 2" xfId="9732" xr:uid="{00000000-0005-0000-0000-000023920000}"/>
    <cellStyle name="Output 2 15 2 2" xfId="38796" xr:uid="{00000000-0005-0000-0000-000024920000}"/>
    <cellStyle name="Output 2 15 2 3" xfId="38797" xr:uid="{00000000-0005-0000-0000-000025920000}"/>
    <cellStyle name="Output 2 15 2 4" xfId="38798" xr:uid="{00000000-0005-0000-0000-000026920000}"/>
    <cellStyle name="Output 2 15 2 5" xfId="38799" xr:uid="{00000000-0005-0000-0000-000027920000}"/>
    <cellStyle name="Output 2 15 2 6" xfId="38800" xr:uid="{00000000-0005-0000-0000-000028920000}"/>
    <cellStyle name="Output 2 15 3" xfId="38801" xr:uid="{00000000-0005-0000-0000-000029920000}"/>
    <cellStyle name="Output 2 15 4" xfId="38802" xr:uid="{00000000-0005-0000-0000-00002A920000}"/>
    <cellStyle name="Output 2 15 5" xfId="38803" xr:uid="{00000000-0005-0000-0000-00002B920000}"/>
    <cellStyle name="Output 2 15 6" xfId="38804" xr:uid="{00000000-0005-0000-0000-00002C920000}"/>
    <cellStyle name="Output 2 15 7" xfId="38805" xr:uid="{00000000-0005-0000-0000-00002D920000}"/>
    <cellStyle name="Output 2 16" xfId="2764" xr:uid="{00000000-0005-0000-0000-00002E920000}"/>
    <cellStyle name="Output 2 16 2" xfId="10230" xr:uid="{00000000-0005-0000-0000-00002F920000}"/>
    <cellStyle name="Output 2 16 2 2" xfId="38806" xr:uid="{00000000-0005-0000-0000-000030920000}"/>
    <cellStyle name="Output 2 16 2 3" xfId="38807" xr:uid="{00000000-0005-0000-0000-000031920000}"/>
    <cellStyle name="Output 2 16 2 4" xfId="38808" xr:uid="{00000000-0005-0000-0000-000032920000}"/>
    <cellStyle name="Output 2 16 2 5" xfId="38809" xr:uid="{00000000-0005-0000-0000-000033920000}"/>
    <cellStyle name="Output 2 16 2 6" xfId="38810" xr:uid="{00000000-0005-0000-0000-000034920000}"/>
    <cellStyle name="Output 2 16 3" xfId="38811" xr:uid="{00000000-0005-0000-0000-000035920000}"/>
    <cellStyle name="Output 2 16 4" xfId="38812" xr:uid="{00000000-0005-0000-0000-000036920000}"/>
    <cellStyle name="Output 2 16 5" xfId="38813" xr:uid="{00000000-0005-0000-0000-000037920000}"/>
    <cellStyle name="Output 2 16 6" xfId="38814" xr:uid="{00000000-0005-0000-0000-000038920000}"/>
    <cellStyle name="Output 2 16 7" xfId="38815" xr:uid="{00000000-0005-0000-0000-000039920000}"/>
    <cellStyle name="Output 2 17" xfId="2765" xr:uid="{00000000-0005-0000-0000-00003A920000}"/>
    <cellStyle name="Output 2 17 2" xfId="9859" xr:uid="{00000000-0005-0000-0000-00003B920000}"/>
    <cellStyle name="Output 2 17 2 2" xfId="38816" xr:uid="{00000000-0005-0000-0000-00003C920000}"/>
    <cellStyle name="Output 2 17 2 3" xfId="38817" xr:uid="{00000000-0005-0000-0000-00003D920000}"/>
    <cellStyle name="Output 2 17 2 4" xfId="38818" xr:uid="{00000000-0005-0000-0000-00003E920000}"/>
    <cellStyle name="Output 2 17 2 5" xfId="38819" xr:uid="{00000000-0005-0000-0000-00003F920000}"/>
    <cellStyle name="Output 2 17 2 6" xfId="38820" xr:uid="{00000000-0005-0000-0000-000040920000}"/>
    <cellStyle name="Output 2 17 3" xfId="38821" xr:uid="{00000000-0005-0000-0000-000041920000}"/>
    <cellStyle name="Output 2 17 4" xfId="38822" xr:uid="{00000000-0005-0000-0000-000042920000}"/>
    <cellStyle name="Output 2 17 5" xfId="38823" xr:uid="{00000000-0005-0000-0000-000043920000}"/>
    <cellStyle name="Output 2 17 6" xfId="38824" xr:uid="{00000000-0005-0000-0000-000044920000}"/>
    <cellStyle name="Output 2 17 7" xfId="38825" xr:uid="{00000000-0005-0000-0000-000045920000}"/>
    <cellStyle name="Output 2 18" xfId="2766" xr:uid="{00000000-0005-0000-0000-000046920000}"/>
    <cellStyle name="Output 2 18 2" xfId="9851" xr:uid="{00000000-0005-0000-0000-000047920000}"/>
    <cellStyle name="Output 2 18 2 2" xfId="38826" xr:uid="{00000000-0005-0000-0000-000048920000}"/>
    <cellStyle name="Output 2 18 2 3" xfId="38827" xr:uid="{00000000-0005-0000-0000-000049920000}"/>
    <cellStyle name="Output 2 18 2 4" xfId="38828" xr:uid="{00000000-0005-0000-0000-00004A920000}"/>
    <cellStyle name="Output 2 18 2 5" xfId="38829" xr:uid="{00000000-0005-0000-0000-00004B920000}"/>
    <cellStyle name="Output 2 18 2 6" xfId="38830" xr:uid="{00000000-0005-0000-0000-00004C920000}"/>
    <cellStyle name="Output 2 18 3" xfId="38831" xr:uid="{00000000-0005-0000-0000-00004D920000}"/>
    <cellStyle name="Output 2 18 4" xfId="38832" xr:uid="{00000000-0005-0000-0000-00004E920000}"/>
    <cellStyle name="Output 2 18 5" xfId="38833" xr:uid="{00000000-0005-0000-0000-00004F920000}"/>
    <cellStyle name="Output 2 18 6" xfId="38834" xr:uid="{00000000-0005-0000-0000-000050920000}"/>
    <cellStyle name="Output 2 18 7" xfId="38835" xr:uid="{00000000-0005-0000-0000-000051920000}"/>
    <cellStyle name="Output 2 19" xfId="2767" xr:uid="{00000000-0005-0000-0000-000052920000}"/>
    <cellStyle name="Output 2 19 2" xfId="10493" xr:uid="{00000000-0005-0000-0000-000053920000}"/>
    <cellStyle name="Output 2 19 2 2" xfId="38836" xr:uid="{00000000-0005-0000-0000-000054920000}"/>
    <cellStyle name="Output 2 19 2 3" xfId="38837" xr:uid="{00000000-0005-0000-0000-000055920000}"/>
    <cellStyle name="Output 2 19 2 4" xfId="38838" xr:uid="{00000000-0005-0000-0000-000056920000}"/>
    <cellStyle name="Output 2 19 2 5" xfId="38839" xr:uid="{00000000-0005-0000-0000-000057920000}"/>
    <cellStyle name="Output 2 19 2 6" xfId="38840" xr:uid="{00000000-0005-0000-0000-000058920000}"/>
    <cellStyle name="Output 2 19 3" xfId="38841" xr:uid="{00000000-0005-0000-0000-000059920000}"/>
    <cellStyle name="Output 2 19 4" xfId="38842" xr:uid="{00000000-0005-0000-0000-00005A920000}"/>
    <cellStyle name="Output 2 19 5" xfId="38843" xr:uid="{00000000-0005-0000-0000-00005B920000}"/>
    <cellStyle name="Output 2 19 6" xfId="38844" xr:uid="{00000000-0005-0000-0000-00005C920000}"/>
    <cellStyle name="Output 2 19 7" xfId="38845" xr:uid="{00000000-0005-0000-0000-00005D920000}"/>
    <cellStyle name="Output 2 2" xfId="2768" xr:uid="{00000000-0005-0000-0000-00005E920000}"/>
    <cellStyle name="Output 2 2 10" xfId="2769" xr:uid="{00000000-0005-0000-0000-00005F920000}"/>
    <cellStyle name="Output 2 2 10 2" xfId="10609" xr:uid="{00000000-0005-0000-0000-000060920000}"/>
    <cellStyle name="Output 2 2 10 2 2" xfId="38846" xr:uid="{00000000-0005-0000-0000-000061920000}"/>
    <cellStyle name="Output 2 2 10 2 3" xfId="38847" xr:uid="{00000000-0005-0000-0000-000062920000}"/>
    <cellStyle name="Output 2 2 10 2 4" xfId="38848" xr:uid="{00000000-0005-0000-0000-000063920000}"/>
    <cellStyle name="Output 2 2 10 2 5" xfId="38849" xr:uid="{00000000-0005-0000-0000-000064920000}"/>
    <cellStyle name="Output 2 2 10 2 6" xfId="38850" xr:uid="{00000000-0005-0000-0000-000065920000}"/>
    <cellStyle name="Output 2 2 10 3" xfId="38851" xr:uid="{00000000-0005-0000-0000-000066920000}"/>
    <cellStyle name="Output 2 2 10 4" xfId="38852" xr:uid="{00000000-0005-0000-0000-000067920000}"/>
    <cellStyle name="Output 2 2 10 5" xfId="38853" xr:uid="{00000000-0005-0000-0000-000068920000}"/>
    <cellStyle name="Output 2 2 10 6" xfId="38854" xr:uid="{00000000-0005-0000-0000-000069920000}"/>
    <cellStyle name="Output 2 2 10 7" xfId="38855" xr:uid="{00000000-0005-0000-0000-00006A920000}"/>
    <cellStyle name="Output 2 2 11" xfId="2770" xr:uid="{00000000-0005-0000-0000-00006B920000}"/>
    <cellStyle name="Output 2 2 11 2" xfId="10700" xr:uid="{00000000-0005-0000-0000-00006C920000}"/>
    <cellStyle name="Output 2 2 11 2 2" xfId="38856" xr:uid="{00000000-0005-0000-0000-00006D920000}"/>
    <cellStyle name="Output 2 2 11 2 3" xfId="38857" xr:uid="{00000000-0005-0000-0000-00006E920000}"/>
    <cellStyle name="Output 2 2 11 2 4" xfId="38858" xr:uid="{00000000-0005-0000-0000-00006F920000}"/>
    <cellStyle name="Output 2 2 11 2 5" xfId="38859" xr:uid="{00000000-0005-0000-0000-000070920000}"/>
    <cellStyle name="Output 2 2 11 2 6" xfId="38860" xr:uid="{00000000-0005-0000-0000-000071920000}"/>
    <cellStyle name="Output 2 2 11 3" xfId="38861" xr:uid="{00000000-0005-0000-0000-000072920000}"/>
    <cellStyle name="Output 2 2 11 4" xfId="38862" xr:uid="{00000000-0005-0000-0000-000073920000}"/>
    <cellStyle name="Output 2 2 11 5" xfId="38863" xr:uid="{00000000-0005-0000-0000-000074920000}"/>
    <cellStyle name="Output 2 2 11 6" xfId="38864" xr:uid="{00000000-0005-0000-0000-000075920000}"/>
    <cellStyle name="Output 2 2 11 7" xfId="38865" xr:uid="{00000000-0005-0000-0000-000076920000}"/>
    <cellStyle name="Output 2 2 12" xfId="2771" xr:uid="{00000000-0005-0000-0000-000077920000}"/>
    <cellStyle name="Output 2 2 12 2" xfId="10788" xr:uid="{00000000-0005-0000-0000-000078920000}"/>
    <cellStyle name="Output 2 2 12 2 2" xfId="38866" xr:uid="{00000000-0005-0000-0000-000079920000}"/>
    <cellStyle name="Output 2 2 12 2 3" xfId="38867" xr:uid="{00000000-0005-0000-0000-00007A920000}"/>
    <cellStyle name="Output 2 2 12 2 4" xfId="38868" xr:uid="{00000000-0005-0000-0000-00007B920000}"/>
    <cellStyle name="Output 2 2 12 2 5" xfId="38869" xr:uid="{00000000-0005-0000-0000-00007C920000}"/>
    <cellStyle name="Output 2 2 12 2 6" xfId="38870" xr:uid="{00000000-0005-0000-0000-00007D920000}"/>
    <cellStyle name="Output 2 2 12 3" xfId="38871" xr:uid="{00000000-0005-0000-0000-00007E920000}"/>
    <cellStyle name="Output 2 2 12 4" xfId="38872" xr:uid="{00000000-0005-0000-0000-00007F920000}"/>
    <cellStyle name="Output 2 2 12 5" xfId="38873" xr:uid="{00000000-0005-0000-0000-000080920000}"/>
    <cellStyle name="Output 2 2 12 6" xfId="38874" xr:uid="{00000000-0005-0000-0000-000081920000}"/>
    <cellStyle name="Output 2 2 12 7" xfId="38875" xr:uid="{00000000-0005-0000-0000-000082920000}"/>
    <cellStyle name="Output 2 2 13" xfId="2772" xr:uid="{00000000-0005-0000-0000-000083920000}"/>
    <cellStyle name="Output 2 2 13 2" xfId="10877" xr:uid="{00000000-0005-0000-0000-000084920000}"/>
    <cellStyle name="Output 2 2 13 2 2" xfId="38876" xr:uid="{00000000-0005-0000-0000-000085920000}"/>
    <cellStyle name="Output 2 2 13 2 3" xfId="38877" xr:uid="{00000000-0005-0000-0000-000086920000}"/>
    <cellStyle name="Output 2 2 13 2 4" xfId="38878" xr:uid="{00000000-0005-0000-0000-000087920000}"/>
    <cellStyle name="Output 2 2 13 2 5" xfId="38879" xr:uid="{00000000-0005-0000-0000-000088920000}"/>
    <cellStyle name="Output 2 2 13 2 6" xfId="38880" xr:uid="{00000000-0005-0000-0000-000089920000}"/>
    <cellStyle name="Output 2 2 13 3" xfId="38881" xr:uid="{00000000-0005-0000-0000-00008A920000}"/>
    <cellStyle name="Output 2 2 13 4" xfId="38882" xr:uid="{00000000-0005-0000-0000-00008B920000}"/>
    <cellStyle name="Output 2 2 13 5" xfId="38883" xr:uid="{00000000-0005-0000-0000-00008C920000}"/>
    <cellStyle name="Output 2 2 13 6" xfId="38884" xr:uid="{00000000-0005-0000-0000-00008D920000}"/>
    <cellStyle name="Output 2 2 13 7" xfId="38885" xr:uid="{00000000-0005-0000-0000-00008E920000}"/>
    <cellStyle name="Output 2 2 14" xfId="2773" xr:uid="{00000000-0005-0000-0000-00008F920000}"/>
    <cellStyle name="Output 2 2 14 2" xfId="10967" xr:uid="{00000000-0005-0000-0000-000090920000}"/>
    <cellStyle name="Output 2 2 14 2 2" xfId="38886" xr:uid="{00000000-0005-0000-0000-000091920000}"/>
    <cellStyle name="Output 2 2 14 2 3" xfId="38887" xr:uid="{00000000-0005-0000-0000-000092920000}"/>
    <cellStyle name="Output 2 2 14 2 4" xfId="38888" xr:uid="{00000000-0005-0000-0000-000093920000}"/>
    <cellStyle name="Output 2 2 14 2 5" xfId="38889" xr:uid="{00000000-0005-0000-0000-000094920000}"/>
    <cellStyle name="Output 2 2 14 2 6" xfId="38890" xr:uid="{00000000-0005-0000-0000-000095920000}"/>
    <cellStyle name="Output 2 2 14 3" xfId="38891" xr:uid="{00000000-0005-0000-0000-000096920000}"/>
    <cellStyle name="Output 2 2 14 4" xfId="38892" xr:uid="{00000000-0005-0000-0000-000097920000}"/>
    <cellStyle name="Output 2 2 14 5" xfId="38893" xr:uid="{00000000-0005-0000-0000-000098920000}"/>
    <cellStyle name="Output 2 2 14 6" xfId="38894" xr:uid="{00000000-0005-0000-0000-000099920000}"/>
    <cellStyle name="Output 2 2 14 7" xfId="38895" xr:uid="{00000000-0005-0000-0000-00009A920000}"/>
    <cellStyle name="Output 2 2 15" xfId="2774" xr:uid="{00000000-0005-0000-0000-00009B920000}"/>
    <cellStyle name="Output 2 2 15 2" xfId="11058" xr:uid="{00000000-0005-0000-0000-00009C920000}"/>
    <cellStyle name="Output 2 2 15 2 2" xfId="38896" xr:uid="{00000000-0005-0000-0000-00009D920000}"/>
    <cellStyle name="Output 2 2 15 2 3" xfId="38897" xr:uid="{00000000-0005-0000-0000-00009E920000}"/>
    <cellStyle name="Output 2 2 15 2 4" xfId="38898" xr:uid="{00000000-0005-0000-0000-00009F920000}"/>
    <cellStyle name="Output 2 2 15 2 5" xfId="38899" xr:uid="{00000000-0005-0000-0000-0000A0920000}"/>
    <cellStyle name="Output 2 2 15 2 6" xfId="38900" xr:uid="{00000000-0005-0000-0000-0000A1920000}"/>
    <cellStyle name="Output 2 2 15 3" xfId="38901" xr:uid="{00000000-0005-0000-0000-0000A2920000}"/>
    <cellStyle name="Output 2 2 15 4" xfId="38902" xr:uid="{00000000-0005-0000-0000-0000A3920000}"/>
    <cellStyle name="Output 2 2 15 5" xfId="38903" xr:uid="{00000000-0005-0000-0000-0000A4920000}"/>
    <cellStyle name="Output 2 2 15 6" xfId="38904" xr:uid="{00000000-0005-0000-0000-0000A5920000}"/>
    <cellStyle name="Output 2 2 15 7" xfId="38905" xr:uid="{00000000-0005-0000-0000-0000A6920000}"/>
    <cellStyle name="Output 2 2 16" xfId="2775" xr:uid="{00000000-0005-0000-0000-0000A7920000}"/>
    <cellStyle name="Output 2 2 16 2" xfId="11141" xr:uid="{00000000-0005-0000-0000-0000A8920000}"/>
    <cellStyle name="Output 2 2 16 2 2" xfId="38906" xr:uid="{00000000-0005-0000-0000-0000A9920000}"/>
    <cellStyle name="Output 2 2 16 2 3" xfId="38907" xr:uid="{00000000-0005-0000-0000-0000AA920000}"/>
    <cellStyle name="Output 2 2 16 2 4" xfId="38908" xr:uid="{00000000-0005-0000-0000-0000AB920000}"/>
    <cellStyle name="Output 2 2 16 2 5" xfId="38909" xr:uid="{00000000-0005-0000-0000-0000AC920000}"/>
    <cellStyle name="Output 2 2 16 2 6" xfId="38910" xr:uid="{00000000-0005-0000-0000-0000AD920000}"/>
    <cellStyle name="Output 2 2 16 3" xfId="38911" xr:uid="{00000000-0005-0000-0000-0000AE920000}"/>
    <cellStyle name="Output 2 2 16 4" xfId="38912" xr:uid="{00000000-0005-0000-0000-0000AF920000}"/>
    <cellStyle name="Output 2 2 16 5" xfId="38913" xr:uid="{00000000-0005-0000-0000-0000B0920000}"/>
    <cellStyle name="Output 2 2 16 6" xfId="38914" xr:uid="{00000000-0005-0000-0000-0000B1920000}"/>
    <cellStyle name="Output 2 2 16 7" xfId="38915" xr:uid="{00000000-0005-0000-0000-0000B2920000}"/>
    <cellStyle name="Output 2 2 17" xfId="2776" xr:uid="{00000000-0005-0000-0000-0000B3920000}"/>
    <cellStyle name="Output 2 2 17 2" xfId="11231" xr:uid="{00000000-0005-0000-0000-0000B4920000}"/>
    <cellStyle name="Output 2 2 17 2 2" xfId="38916" xr:uid="{00000000-0005-0000-0000-0000B5920000}"/>
    <cellStyle name="Output 2 2 17 2 3" xfId="38917" xr:uid="{00000000-0005-0000-0000-0000B6920000}"/>
    <cellStyle name="Output 2 2 17 2 4" xfId="38918" xr:uid="{00000000-0005-0000-0000-0000B7920000}"/>
    <cellStyle name="Output 2 2 17 2 5" xfId="38919" xr:uid="{00000000-0005-0000-0000-0000B8920000}"/>
    <cellStyle name="Output 2 2 17 2 6" xfId="38920" xr:uid="{00000000-0005-0000-0000-0000B9920000}"/>
    <cellStyle name="Output 2 2 17 3" xfId="38921" xr:uid="{00000000-0005-0000-0000-0000BA920000}"/>
    <cellStyle name="Output 2 2 17 4" xfId="38922" xr:uid="{00000000-0005-0000-0000-0000BB920000}"/>
    <cellStyle name="Output 2 2 17 5" xfId="38923" xr:uid="{00000000-0005-0000-0000-0000BC920000}"/>
    <cellStyle name="Output 2 2 17 6" xfId="38924" xr:uid="{00000000-0005-0000-0000-0000BD920000}"/>
    <cellStyle name="Output 2 2 17 7" xfId="38925" xr:uid="{00000000-0005-0000-0000-0000BE920000}"/>
    <cellStyle name="Output 2 2 18" xfId="2777" xr:uid="{00000000-0005-0000-0000-0000BF920000}"/>
    <cellStyle name="Output 2 2 18 2" xfId="11317" xr:uid="{00000000-0005-0000-0000-0000C0920000}"/>
    <cellStyle name="Output 2 2 18 2 2" xfId="38926" xr:uid="{00000000-0005-0000-0000-0000C1920000}"/>
    <cellStyle name="Output 2 2 18 2 3" xfId="38927" xr:uid="{00000000-0005-0000-0000-0000C2920000}"/>
    <cellStyle name="Output 2 2 18 2 4" xfId="38928" xr:uid="{00000000-0005-0000-0000-0000C3920000}"/>
    <cellStyle name="Output 2 2 18 2 5" xfId="38929" xr:uid="{00000000-0005-0000-0000-0000C4920000}"/>
    <cellStyle name="Output 2 2 18 2 6" xfId="38930" xr:uid="{00000000-0005-0000-0000-0000C5920000}"/>
    <cellStyle name="Output 2 2 18 3" xfId="38931" xr:uid="{00000000-0005-0000-0000-0000C6920000}"/>
    <cellStyle name="Output 2 2 18 4" xfId="38932" xr:uid="{00000000-0005-0000-0000-0000C7920000}"/>
    <cellStyle name="Output 2 2 18 5" xfId="38933" xr:uid="{00000000-0005-0000-0000-0000C8920000}"/>
    <cellStyle name="Output 2 2 18 6" xfId="38934" xr:uid="{00000000-0005-0000-0000-0000C9920000}"/>
    <cellStyle name="Output 2 2 18 7" xfId="38935" xr:uid="{00000000-0005-0000-0000-0000CA920000}"/>
    <cellStyle name="Output 2 2 19" xfId="2778" xr:uid="{00000000-0005-0000-0000-0000CB920000}"/>
    <cellStyle name="Output 2 2 19 2" xfId="11403" xr:uid="{00000000-0005-0000-0000-0000CC920000}"/>
    <cellStyle name="Output 2 2 19 2 2" xfId="38936" xr:uid="{00000000-0005-0000-0000-0000CD920000}"/>
    <cellStyle name="Output 2 2 19 2 3" xfId="38937" xr:uid="{00000000-0005-0000-0000-0000CE920000}"/>
    <cellStyle name="Output 2 2 19 2 4" xfId="38938" xr:uid="{00000000-0005-0000-0000-0000CF920000}"/>
    <cellStyle name="Output 2 2 19 2 5" xfId="38939" xr:uid="{00000000-0005-0000-0000-0000D0920000}"/>
    <cellStyle name="Output 2 2 19 2 6" xfId="38940" xr:uid="{00000000-0005-0000-0000-0000D1920000}"/>
    <cellStyle name="Output 2 2 19 3" xfId="38941" xr:uid="{00000000-0005-0000-0000-0000D2920000}"/>
    <cellStyle name="Output 2 2 19 4" xfId="38942" xr:uid="{00000000-0005-0000-0000-0000D3920000}"/>
    <cellStyle name="Output 2 2 19 5" xfId="38943" xr:uid="{00000000-0005-0000-0000-0000D4920000}"/>
    <cellStyle name="Output 2 2 19 6" xfId="38944" xr:uid="{00000000-0005-0000-0000-0000D5920000}"/>
    <cellStyle name="Output 2 2 19 7" xfId="38945" xr:uid="{00000000-0005-0000-0000-0000D6920000}"/>
    <cellStyle name="Output 2 2 2" xfId="2779" xr:uid="{00000000-0005-0000-0000-0000D7920000}"/>
    <cellStyle name="Output 2 2 2 10" xfId="2780" xr:uid="{00000000-0005-0000-0000-0000D8920000}"/>
    <cellStyle name="Output 2 2 2 10 2" xfId="10734" xr:uid="{00000000-0005-0000-0000-0000D9920000}"/>
    <cellStyle name="Output 2 2 2 10 2 2" xfId="38946" xr:uid="{00000000-0005-0000-0000-0000DA920000}"/>
    <cellStyle name="Output 2 2 2 10 2 3" xfId="38947" xr:uid="{00000000-0005-0000-0000-0000DB920000}"/>
    <cellStyle name="Output 2 2 2 10 2 4" xfId="38948" xr:uid="{00000000-0005-0000-0000-0000DC920000}"/>
    <cellStyle name="Output 2 2 2 10 2 5" xfId="38949" xr:uid="{00000000-0005-0000-0000-0000DD920000}"/>
    <cellStyle name="Output 2 2 2 10 2 6" xfId="38950" xr:uid="{00000000-0005-0000-0000-0000DE920000}"/>
    <cellStyle name="Output 2 2 2 10 3" xfId="38951" xr:uid="{00000000-0005-0000-0000-0000DF920000}"/>
    <cellStyle name="Output 2 2 2 10 4" xfId="38952" xr:uid="{00000000-0005-0000-0000-0000E0920000}"/>
    <cellStyle name="Output 2 2 2 10 5" xfId="38953" xr:uid="{00000000-0005-0000-0000-0000E1920000}"/>
    <cellStyle name="Output 2 2 2 10 6" xfId="38954" xr:uid="{00000000-0005-0000-0000-0000E2920000}"/>
    <cellStyle name="Output 2 2 2 10 7" xfId="38955" xr:uid="{00000000-0005-0000-0000-0000E3920000}"/>
    <cellStyle name="Output 2 2 2 11" xfId="2781" xr:uid="{00000000-0005-0000-0000-0000E4920000}"/>
    <cellStyle name="Output 2 2 2 11 2" xfId="10822" xr:uid="{00000000-0005-0000-0000-0000E5920000}"/>
    <cellStyle name="Output 2 2 2 11 2 2" xfId="38956" xr:uid="{00000000-0005-0000-0000-0000E6920000}"/>
    <cellStyle name="Output 2 2 2 11 2 3" xfId="38957" xr:uid="{00000000-0005-0000-0000-0000E7920000}"/>
    <cellStyle name="Output 2 2 2 11 2 4" xfId="38958" xr:uid="{00000000-0005-0000-0000-0000E8920000}"/>
    <cellStyle name="Output 2 2 2 11 2 5" xfId="38959" xr:uid="{00000000-0005-0000-0000-0000E9920000}"/>
    <cellStyle name="Output 2 2 2 11 2 6" xfId="38960" xr:uid="{00000000-0005-0000-0000-0000EA920000}"/>
    <cellStyle name="Output 2 2 2 11 3" xfId="38961" xr:uid="{00000000-0005-0000-0000-0000EB920000}"/>
    <cellStyle name="Output 2 2 2 11 4" xfId="38962" xr:uid="{00000000-0005-0000-0000-0000EC920000}"/>
    <cellStyle name="Output 2 2 2 11 5" xfId="38963" xr:uid="{00000000-0005-0000-0000-0000ED920000}"/>
    <cellStyle name="Output 2 2 2 11 6" xfId="38964" xr:uid="{00000000-0005-0000-0000-0000EE920000}"/>
    <cellStyle name="Output 2 2 2 11 7" xfId="38965" xr:uid="{00000000-0005-0000-0000-0000EF920000}"/>
    <cellStyle name="Output 2 2 2 12" xfId="2782" xr:uid="{00000000-0005-0000-0000-0000F0920000}"/>
    <cellStyle name="Output 2 2 2 12 2" xfId="10911" xr:uid="{00000000-0005-0000-0000-0000F1920000}"/>
    <cellStyle name="Output 2 2 2 12 2 2" xfId="38966" xr:uid="{00000000-0005-0000-0000-0000F2920000}"/>
    <cellStyle name="Output 2 2 2 12 2 3" xfId="38967" xr:uid="{00000000-0005-0000-0000-0000F3920000}"/>
    <cellStyle name="Output 2 2 2 12 2 4" xfId="38968" xr:uid="{00000000-0005-0000-0000-0000F4920000}"/>
    <cellStyle name="Output 2 2 2 12 2 5" xfId="38969" xr:uid="{00000000-0005-0000-0000-0000F5920000}"/>
    <cellStyle name="Output 2 2 2 12 2 6" xfId="38970" xr:uid="{00000000-0005-0000-0000-0000F6920000}"/>
    <cellStyle name="Output 2 2 2 12 3" xfId="38971" xr:uid="{00000000-0005-0000-0000-0000F7920000}"/>
    <cellStyle name="Output 2 2 2 12 4" xfId="38972" xr:uid="{00000000-0005-0000-0000-0000F8920000}"/>
    <cellStyle name="Output 2 2 2 12 5" xfId="38973" xr:uid="{00000000-0005-0000-0000-0000F9920000}"/>
    <cellStyle name="Output 2 2 2 12 6" xfId="38974" xr:uid="{00000000-0005-0000-0000-0000FA920000}"/>
    <cellStyle name="Output 2 2 2 12 7" xfId="38975" xr:uid="{00000000-0005-0000-0000-0000FB920000}"/>
    <cellStyle name="Output 2 2 2 13" xfId="2783" xr:uid="{00000000-0005-0000-0000-0000FC920000}"/>
    <cellStyle name="Output 2 2 2 13 2" xfId="11001" xr:uid="{00000000-0005-0000-0000-0000FD920000}"/>
    <cellStyle name="Output 2 2 2 13 2 2" xfId="38976" xr:uid="{00000000-0005-0000-0000-0000FE920000}"/>
    <cellStyle name="Output 2 2 2 13 2 3" xfId="38977" xr:uid="{00000000-0005-0000-0000-0000FF920000}"/>
    <cellStyle name="Output 2 2 2 13 2 4" xfId="38978" xr:uid="{00000000-0005-0000-0000-000000930000}"/>
    <cellStyle name="Output 2 2 2 13 2 5" xfId="38979" xr:uid="{00000000-0005-0000-0000-000001930000}"/>
    <cellStyle name="Output 2 2 2 13 2 6" xfId="38980" xr:uid="{00000000-0005-0000-0000-000002930000}"/>
    <cellStyle name="Output 2 2 2 13 3" xfId="38981" xr:uid="{00000000-0005-0000-0000-000003930000}"/>
    <cellStyle name="Output 2 2 2 13 4" xfId="38982" xr:uid="{00000000-0005-0000-0000-000004930000}"/>
    <cellStyle name="Output 2 2 2 13 5" xfId="38983" xr:uid="{00000000-0005-0000-0000-000005930000}"/>
    <cellStyle name="Output 2 2 2 13 6" xfId="38984" xr:uid="{00000000-0005-0000-0000-000006930000}"/>
    <cellStyle name="Output 2 2 2 13 7" xfId="38985" xr:uid="{00000000-0005-0000-0000-000007930000}"/>
    <cellStyle name="Output 2 2 2 14" xfId="2784" xr:uid="{00000000-0005-0000-0000-000008930000}"/>
    <cellStyle name="Output 2 2 2 14 2" xfId="11091" xr:uid="{00000000-0005-0000-0000-000009930000}"/>
    <cellStyle name="Output 2 2 2 14 2 2" xfId="38986" xr:uid="{00000000-0005-0000-0000-00000A930000}"/>
    <cellStyle name="Output 2 2 2 14 2 3" xfId="38987" xr:uid="{00000000-0005-0000-0000-00000B930000}"/>
    <cellStyle name="Output 2 2 2 14 2 4" xfId="38988" xr:uid="{00000000-0005-0000-0000-00000C930000}"/>
    <cellStyle name="Output 2 2 2 14 2 5" xfId="38989" xr:uid="{00000000-0005-0000-0000-00000D930000}"/>
    <cellStyle name="Output 2 2 2 14 2 6" xfId="38990" xr:uid="{00000000-0005-0000-0000-00000E930000}"/>
    <cellStyle name="Output 2 2 2 14 3" xfId="38991" xr:uid="{00000000-0005-0000-0000-00000F930000}"/>
    <cellStyle name="Output 2 2 2 14 4" xfId="38992" xr:uid="{00000000-0005-0000-0000-000010930000}"/>
    <cellStyle name="Output 2 2 2 14 5" xfId="38993" xr:uid="{00000000-0005-0000-0000-000011930000}"/>
    <cellStyle name="Output 2 2 2 14 6" xfId="38994" xr:uid="{00000000-0005-0000-0000-000012930000}"/>
    <cellStyle name="Output 2 2 2 14 7" xfId="38995" xr:uid="{00000000-0005-0000-0000-000013930000}"/>
    <cellStyle name="Output 2 2 2 15" xfId="2785" xr:uid="{00000000-0005-0000-0000-000014930000}"/>
    <cellStyle name="Output 2 2 2 15 2" xfId="11174" xr:uid="{00000000-0005-0000-0000-000015930000}"/>
    <cellStyle name="Output 2 2 2 15 2 2" xfId="38996" xr:uid="{00000000-0005-0000-0000-000016930000}"/>
    <cellStyle name="Output 2 2 2 15 2 3" xfId="38997" xr:uid="{00000000-0005-0000-0000-000017930000}"/>
    <cellStyle name="Output 2 2 2 15 2 4" xfId="38998" xr:uid="{00000000-0005-0000-0000-000018930000}"/>
    <cellStyle name="Output 2 2 2 15 2 5" xfId="38999" xr:uid="{00000000-0005-0000-0000-000019930000}"/>
    <cellStyle name="Output 2 2 2 15 2 6" xfId="39000" xr:uid="{00000000-0005-0000-0000-00001A930000}"/>
    <cellStyle name="Output 2 2 2 15 3" xfId="39001" xr:uid="{00000000-0005-0000-0000-00001B930000}"/>
    <cellStyle name="Output 2 2 2 15 4" xfId="39002" xr:uid="{00000000-0005-0000-0000-00001C930000}"/>
    <cellStyle name="Output 2 2 2 15 5" xfId="39003" xr:uid="{00000000-0005-0000-0000-00001D930000}"/>
    <cellStyle name="Output 2 2 2 15 6" xfId="39004" xr:uid="{00000000-0005-0000-0000-00001E930000}"/>
    <cellStyle name="Output 2 2 2 15 7" xfId="39005" xr:uid="{00000000-0005-0000-0000-00001F930000}"/>
    <cellStyle name="Output 2 2 2 16" xfId="2786" xr:uid="{00000000-0005-0000-0000-000020930000}"/>
    <cellStyle name="Output 2 2 2 16 2" xfId="11264" xr:uid="{00000000-0005-0000-0000-000021930000}"/>
    <cellStyle name="Output 2 2 2 16 2 2" xfId="39006" xr:uid="{00000000-0005-0000-0000-000022930000}"/>
    <cellStyle name="Output 2 2 2 16 2 3" xfId="39007" xr:uid="{00000000-0005-0000-0000-000023930000}"/>
    <cellStyle name="Output 2 2 2 16 2 4" xfId="39008" xr:uid="{00000000-0005-0000-0000-000024930000}"/>
    <cellStyle name="Output 2 2 2 16 2 5" xfId="39009" xr:uid="{00000000-0005-0000-0000-000025930000}"/>
    <cellStyle name="Output 2 2 2 16 2 6" xfId="39010" xr:uid="{00000000-0005-0000-0000-000026930000}"/>
    <cellStyle name="Output 2 2 2 16 3" xfId="39011" xr:uid="{00000000-0005-0000-0000-000027930000}"/>
    <cellStyle name="Output 2 2 2 16 4" xfId="39012" xr:uid="{00000000-0005-0000-0000-000028930000}"/>
    <cellStyle name="Output 2 2 2 16 5" xfId="39013" xr:uid="{00000000-0005-0000-0000-000029930000}"/>
    <cellStyle name="Output 2 2 2 16 6" xfId="39014" xr:uid="{00000000-0005-0000-0000-00002A930000}"/>
    <cellStyle name="Output 2 2 2 16 7" xfId="39015" xr:uid="{00000000-0005-0000-0000-00002B930000}"/>
    <cellStyle name="Output 2 2 2 17" xfId="2787" xr:uid="{00000000-0005-0000-0000-00002C930000}"/>
    <cellStyle name="Output 2 2 2 17 2" xfId="11350" xr:uid="{00000000-0005-0000-0000-00002D930000}"/>
    <cellStyle name="Output 2 2 2 17 2 2" xfId="39016" xr:uid="{00000000-0005-0000-0000-00002E930000}"/>
    <cellStyle name="Output 2 2 2 17 2 3" xfId="39017" xr:uid="{00000000-0005-0000-0000-00002F930000}"/>
    <cellStyle name="Output 2 2 2 17 2 4" xfId="39018" xr:uid="{00000000-0005-0000-0000-000030930000}"/>
    <cellStyle name="Output 2 2 2 17 2 5" xfId="39019" xr:uid="{00000000-0005-0000-0000-000031930000}"/>
    <cellStyle name="Output 2 2 2 17 2 6" xfId="39020" xr:uid="{00000000-0005-0000-0000-000032930000}"/>
    <cellStyle name="Output 2 2 2 17 3" xfId="39021" xr:uid="{00000000-0005-0000-0000-000033930000}"/>
    <cellStyle name="Output 2 2 2 17 4" xfId="39022" xr:uid="{00000000-0005-0000-0000-000034930000}"/>
    <cellStyle name="Output 2 2 2 17 5" xfId="39023" xr:uid="{00000000-0005-0000-0000-000035930000}"/>
    <cellStyle name="Output 2 2 2 17 6" xfId="39024" xr:uid="{00000000-0005-0000-0000-000036930000}"/>
    <cellStyle name="Output 2 2 2 17 7" xfId="39025" xr:uid="{00000000-0005-0000-0000-000037930000}"/>
    <cellStyle name="Output 2 2 2 18" xfId="2788" xr:uid="{00000000-0005-0000-0000-000038930000}"/>
    <cellStyle name="Output 2 2 2 18 2" xfId="11437" xr:uid="{00000000-0005-0000-0000-000039930000}"/>
    <cellStyle name="Output 2 2 2 18 2 2" xfId="39026" xr:uid="{00000000-0005-0000-0000-00003A930000}"/>
    <cellStyle name="Output 2 2 2 18 2 3" xfId="39027" xr:uid="{00000000-0005-0000-0000-00003B930000}"/>
    <cellStyle name="Output 2 2 2 18 2 4" xfId="39028" xr:uid="{00000000-0005-0000-0000-00003C930000}"/>
    <cellStyle name="Output 2 2 2 18 2 5" xfId="39029" xr:uid="{00000000-0005-0000-0000-00003D930000}"/>
    <cellStyle name="Output 2 2 2 18 2 6" xfId="39030" xr:uid="{00000000-0005-0000-0000-00003E930000}"/>
    <cellStyle name="Output 2 2 2 18 3" xfId="39031" xr:uid="{00000000-0005-0000-0000-00003F930000}"/>
    <cellStyle name="Output 2 2 2 18 4" xfId="39032" xr:uid="{00000000-0005-0000-0000-000040930000}"/>
    <cellStyle name="Output 2 2 2 18 5" xfId="39033" xr:uid="{00000000-0005-0000-0000-000041930000}"/>
    <cellStyle name="Output 2 2 2 18 6" xfId="39034" xr:uid="{00000000-0005-0000-0000-000042930000}"/>
    <cellStyle name="Output 2 2 2 18 7" xfId="39035" xr:uid="{00000000-0005-0000-0000-000043930000}"/>
    <cellStyle name="Output 2 2 2 19" xfId="2789" xr:uid="{00000000-0005-0000-0000-000044930000}"/>
    <cellStyle name="Output 2 2 2 19 2" xfId="11524" xr:uid="{00000000-0005-0000-0000-000045930000}"/>
    <cellStyle name="Output 2 2 2 19 2 2" xfId="39036" xr:uid="{00000000-0005-0000-0000-000046930000}"/>
    <cellStyle name="Output 2 2 2 19 2 3" xfId="39037" xr:uid="{00000000-0005-0000-0000-000047930000}"/>
    <cellStyle name="Output 2 2 2 19 2 4" xfId="39038" xr:uid="{00000000-0005-0000-0000-000048930000}"/>
    <cellStyle name="Output 2 2 2 19 2 5" xfId="39039" xr:uid="{00000000-0005-0000-0000-000049930000}"/>
    <cellStyle name="Output 2 2 2 19 2 6" xfId="39040" xr:uid="{00000000-0005-0000-0000-00004A930000}"/>
    <cellStyle name="Output 2 2 2 19 3" xfId="39041" xr:uid="{00000000-0005-0000-0000-00004B930000}"/>
    <cellStyle name="Output 2 2 2 19 4" xfId="39042" xr:uid="{00000000-0005-0000-0000-00004C930000}"/>
    <cellStyle name="Output 2 2 2 19 5" xfId="39043" xr:uid="{00000000-0005-0000-0000-00004D930000}"/>
    <cellStyle name="Output 2 2 2 19 6" xfId="39044" xr:uid="{00000000-0005-0000-0000-00004E930000}"/>
    <cellStyle name="Output 2 2 2 19 7" xfId="39045" xr:uid="{00000000-0005-0000-0000-00004F930000}"/>
    <cellStyle name="Output 2 2 2 2" xfId="2790" xr:uid="{00000000-0005-0000-0000-000050930000}"/>
    <cellStyle name="Output 2 2 2 2 2" xfId="10031" xr:uid="{00000000-0005-0000-0000-000051930000}"/>
    <cellStyle name="Output 2 2 2 2 2 2" xfId="39046" xr:uid="{00000000-0005-0000-0000-000052930000}"/>
    <cellStyle name="Output 2 2 2 2 2 3" xfId="39047" xr:uid="{00000000-0005-0000-0000-000053930000}"/>
    <cellStyle name="Output 2 2 2 2 2 4" xfId="39048" xr:uid="{00000000-0005-0000-0000-000054930000}"/>
    <cellStyle name="Output 2 2 2 2 2 5" xfId="39049" xr:uid="{00000000-0005-0000-0000-000055930000}"/>
    <cellStyle name="Output 2 2 2 2 2 6" xfId="39050" xr:uid="{00000000-0005-0000-0000-000056930000}"/>
    <cellStyle name="Output 2 2 2 2 3" xfId="39051" xr:uid="{00000000-0005-0000-0000-000057930000}"/>
    <cellStyle name="Output 2 2 2 2 4" xfId="39052" xr:uid="{00000000-0005-0000-0000-000058930000}"/>
    <cellStyle name="Output 2 2 2 2 5" xfId="39053" xr:uid="{00000000-0005-0000-0000-000059930000}"/>
    <cellStyle name="Output 2 2 2 2 6" xfId="39054" xr:uid="{00000000-0005-0000-0000-00005A930000}"/>
    <cellStyle name="Output 2 2 2 2 7" xfId="39055" xr:uid="{00000000-0005-0000-0000-00005B930000}"/>
    <cellStyle name="Output 2 2 2 20" xfId="2791" xr:uid="{00000000-0005-0000-0000-00005C930000}"/>
    <cellStyle name="Output 2 2 2 20 2" xfId="11612" xr:uid="{00000000-0005-0000-0000-00005D930000}"/>
    <cellStyle name="Output 2 2 2 20 2 2" xfId="39056" xr:uid="{00000000-0005-0000-0000-00005E930000}"/>
    <cellStyle name="Output 2 2 2 20 2 3" xfId="39057" xr:uid="{00000000-0005-0000-0000-00005F930000}"/>
    <cellStyle name="Output 2 2 2 20 2 4" xfId="39058" xr:uid="{00000000-0005-0000-0000-000060930000}"/>
    <cellStyle name="Output 2 2 2 20 2 5" xfId="39059" xr:uid="{00000000-0005-0000-0000-000061930000}"/>
    <cellStyle name="Output 2 2 2 20 2 6" xfId="39060" xr:uid="{00000000-0005-0000-0000-000062930000}"/>
    <cellStyle name="Output 2 2 2 20 3" xfId="39061" xr:uid="{00000000-0005-0000-0000-000063930000}"/>
    <cellStyle name="Output 2 2 2 20 4" xfId="39062" xr:uid="{00000000-0005-0000-0000-000064930000}"/>
    <cellStyle name="Output 2 2 2 20 5" xfId="39063" xr:uid="{00000000-0005-0000-0000-000065930000}"/>
    <cellStyle name="Output 2 2 2 20 6" xfId="39064" xr:uid="{00000000-0005-0000-0000-000066930000}"/>
    <cellStyle name="Output 2 2 2 20 7" xfId="39065" xr:uid="{00000000-0005-0000-0000-000067930000}"/>
    <cellStyle name="Output 2 2 2 21" xfId="2792" xr:uid="{00000000-0005-0000-0000-000068930000}"/>
    <cellStyle name="Output 2 2 2 21 2" xfId="11696" xr:uid="{00000000-0005-0000-0000-000069930000}"/>
    <cellStyle name="Output 2 2 2 21 2 2" xfId="39066" xr:uid="{00000000-0005-0000-0000-00006A930000}"/>
    <cellStyle name="Output 2 2 2 21 2 3" xfId="39067" xr:uid="{00000000-0005-0000-0000-00006B930000}"/>
    <cellStyle name="Output 2 2 2 21 2 4" xfId="39068" xr:uid="{00000000-0005-0000-0000-00006C930000}"/>
    <cellStyle name="Output 2 2 2 21 2 5" xfId="39069" xr:uid="{00000000-0005-0000-0000-00006D930000}"/>
    <cellStyle name="Output 2 2 2 21 2 6" xfId="39070" xr:uid="{00000000-0005-0000-0000-00006E930000}"/>
    <cellStyle name="Output 2 2 2 21 3" xfId="39071" xr:uid="{00000000-0005-0000-0000-00006F930000}"/>
    <cellStyle name="Output 2 2 2 21 4" xfId="39072" xr:uid="{00000000-0005-0000-0000-000070930000}"/>
    <cellStyle name="Output 2 2 2 21 5" xfId="39073" xr:uid="{00000000-0005-0000-0000-000071930000}"/>
    <cellStyle name="Output 2 2 2 21 6" xfId="39074" xr:uid="{00000000-0005-0000-0000-000072930000}"/>
    <cellStyle name="Output 2 2 2 21 7" xfId="39075" xr:uid="{00000000-0005-0000-0000-000073930000}"/>
    <cellStyle name="Output 2 2 2 22" xfId="2793" xr:uid="{00000000-0005-0000-0000-000074930000}"/>
    <cellStyle name="Output 2 2 2 22 2" xfId="11779" xr:uid="{00000000-0005-0000-0000-000075930000}"/>
    <cellStyle name="Output 2 2 2 22 2 2" xfId="39076" xr:uid="{00000000-0005-0000-0000-000076930000}"/>
    <cellStyle name="Output 2 2 2 22 2 3" xfId="39077" xr:uid="{00000000-0005-0000-0000-000077930000}"/>
    <cellStyle name="Output 2 2 2 22 2 4" xfId="39078" xr:uid="{00000000-0005-0000-0000-000078930000}"/>
    <cellStyle name="Output 2 2 2 22 2 5" xfId="39079" xr:uid="{00000000-0005-0000-0000-000079930000}"/>
    <cellStyle name="Output 2 2 2 22 2 6" xfId="39080" xr:uid="{00000000-0005-0000-0000-00007A930000}"/>
    <cellStyle name="Output 2 2 2 22 3" xfId="39081" xr:uid="{00000000-0005-0000-0000-00007B930000}"/>
    <cellStyle name="Output 2 2 2 22 4" xfId="39082" xr:uid="{00000000-0005-0000-0000-00007C930000}"/>
    <cellStyle name="Output 2 2 2 22 5" xfId="39083" xr:uid="{00000000-0005-0000-0000-00007D930000}"/>
    <cellStyle name="Output 2 2 2 22 6" xfId="39084" xr:uid="{00000000-0005-0000-0000-00007E930000}"/>
    <cellStyle name="Output 2 2 2 22 7" xfId="39085" xr:uid="{00000000-0005-0000-0000-00007F930000}"/>
    <cellStyle name="Output 2 2 2 23" xfId="2794" xr:uid="{00000000-0005-0000-0000-000080930000}"/>
    <cellStyle name="Output 2 2 2 23 2" xfId="11862" xr:uid="{00000000-0005-0000-0000-000081930000}"/>
    <cellStyle name="Output 2 2 2 23 2 2" xfId="39086" xr:uid="{00000000-0005-0000-0000-000082930000}"/>
    <cellStyle name="Output 2 2 2 23 2 3" xfId="39087" xr:uid="{00000000-0005-0000-0000-000083930000}"/>
    <cellStyle name="Output 2 2 2 23 2 4" xfId="39088" xr:uid="{00000000-0005-0000-0000-000084930000}"/>
    <cellStyle name="Output 2 2 2 23 2 5" xfId="39089" xr:uid="{00000000-0005-0000-0000-000085930000}"/>
    <cellStyle name="Output 2 2 2 23 2 6" xfId="39090" xr:uid="{00000000-0005-0000-0000-000086930000}"/>
    <cellStyle name="Output 2 2 2 23 3" xfId="39091" xr:uid="{00000000-0005-0000-0000-000087930000}"/>
    <cellStyle name="Output 2 2 2 23 4" xfId="39092" xr:uid="{00000000-0005-0000-0000-000088930000}"/>
    <cellStyle name="Output 2 2 2 23 5" xfId="39093" xr:uid="{00000000-0005-0000-0000-000089930000}"/>
    <cellStyle name="Output 2 2 2 23 6" xfId="39094" xr:uid="{00000000-0005-0000-0000-00008A930000}"/>
    <cellStyle name="Output 2 2 2 23 7" xfId="39095" xr:uid="{00000000-0005-0000-0000-00008B930000}"/>
    <cellStyle name="Output 2 2 2 24" xfId="2795" xr:uid="{00000000-0005-0000-0000-00008C930000}"/>
    <cellStyle name="Output 2 2 2 24 2" xfId="11946" xr:uid="{00000000-0005-0000-0000-00008D930000}"/>
    <cellStyle name="Output 2 2 2 24 2 2" xfId="39096" xr:uid="{00000000-0005-0000-0000-00008E930000}"/>
    <cellStyle name="Output 2 2 2 24 2 3" xfId="39097" xr:uid="{00000000-0005-0000-0000-00008F930000}"/>
    <cellStyle name="Output 2 2 2 24 2 4" xfId="39098" xr:uid="{00000000-0005-0000-0000-000090930000}"/>
    <cellStyle name="Output 2 2 2 24 2 5" xfId="39099" xr:uid="{00000000-0005-0000-0000-000091930000}"/>
    <cellStyle name="Output 2 2 2 24 2 6" xfId="39100" xr:uid="{00000000-0005-0000-0000-000092930000}"/>
    <cellStyle name="Output 2 2 2 24 3" xfId="39101" xr:uid="{00000000-0005-0000-0000-000093930000}"/>
    <cellStyle name="Output 2 2 2 24 4" xfId="39102" xr:uid="{00000000-0005-0000-0000-000094930000}"/>
    <cellStyle name="Output 2 2 2 24 5" xfId="39103" xr:uid="{00000000-0005-0000-0000-000095930000}"/>
    <cellStyle name="Output 2 2 2 24 6" xfId="39104" xr:uid="{00000000-0005-0000-0000-000096930000}"/>
    <cellStyle name="Output 2 2 2 24 7" xfId="39105" xr:uid="{00000000-0005-0000-0000-000097930000}"/>
    <cellStyle name="Output 2 2 2 25" xfId="2796" xr:uid="{00000000-0005-0000-0000-000098930000}"/>
    <cellStyle name="Output 2 2 2 25 2" xfId="12029" xr:uid="{00000000-0005-0000-0000-000099930000}"/>
    <cellStyle name="Output 2 2 2 25 2 2" xfId="39106" xr:uid="{00000000-0005-0000-0000-00009A930000}"/>
    <cellStyle name="Output 2 2 2 25 2 3" xfId="39107" xr:uid="{00000000-0005-0000-0000-00009B930000}"/>
    <cellStyle name="Output 2 2 2 25 2 4" xfId="39108" xr:uid="{00000000-0005-0000-0000-00009C930000}"/>
    <cellStyle name="Output 2 2 2 25 2 5" xfId="39109" xr:uid="{00000000-0005-0000-0000-00009D930000}"/>
    <cellStyle name="Output 2 2 2 25 2 6" xfId="39110" xr:uid="{00000000-0005-0000-0000-00009E930000}"/>
    <cellStyle name="Output 2 2 2 25 3" xfId="39111" xr:uid="{00000000-0005-0000-0000-00009F930000}"/>
    <cellStyle name="Output 2 2 2 25 4" xfId="39112" xr:uid="{00000000-0005-0000-0000-0000A0930000}"/>
    <cellStyle name="Output 2 2 2 25 5" xfId="39113" xr:uid="{00000000-0005-0000-0000-0000A1930000}"/>
    <cellStyle name="Output 2 2 2 25 6" xfId="39114" xr:uid="{00000000-0005-0000-0000-0000A2930000}"/>
    <cellStyle name="Output 2 2 2 25 7" xfId="39115" xr:uid="{00000000-0005-0000-0000-0000A3930000}"/>
    <cellStyle name="Output 2 2 2 26" xfId="2797" xr:uid="{00000000-0005-0000-0000-0000A4930000}"/>
    <cellStyle name="Output 2 2 2 26 2" xfId="12112" xr:uid="{00000000-0005-0000-0000-0000A5930000}"/>
    <cellStyle name="Output 2 2 2 26 2 2" xfId="39116" xr:uid="{00000000-0005-0000-0000-0000A6930000}"/>
    <cellStyle name="Output 2 2 2 26 2 3" xfId="39117" xr:uid="{00000000-0005-0000-0000-0000A7930000}"/>
    <cellStyle name="Output 2 2 2 26 2 4" xfId="39118" xr:uid="{00000000-0005-0000-0000-0000A8930000}"/>
    <cellStyle name="Output 2 2 2 26 2 5" xfId="39119" xr:uid="{00000000-0005-0000-0000-0000A9930000}"/>
    <cellStyle name="Output 2 2 2 26 2 6" xfId="39120" xr:uid="{00000000-0005-0000-0000-0000AA930000}"/>
    <cellStyle name="Output 2 2 2 26 3" xfId="39121" xr:uid="{00000000-0005-0000-0000-0000AB930000}"/>
    <cellStyle name="Output 2 2 2 26 4" xfId="39122" xr:uid="{00000000-0005-0000-0000-0000AC930000}"/>
    <cellStyle name="Output 2 2 2 26 5" xfId="39123" xr:uid="{00000000-0005-0000-0000-0000AD930000}"/>
    <cellStyle name="Output 2 2 2 26 6" xfId="39124" xr:uid="{00000000-0005-0000-0000-0000AE930000}"/>
    <cellStyle name="Output 2 2 2 26 7" xfId="39125" xr:uid="{00000000-0005-0000-0000-0000AF930000}"/>
    <cellStyle name="Output 2 2 2 27" xfId="2798" xr:uid="{00000000-0005-0000-0000-0000B0930000}"/>
    <cellStyle name="Output 2 2 2 27 2" xfId="12194" xr:uid="{00000000-0005-0000-0000-0000B1930000}"/>
    <cellStyle name="Output 2 2 2 27 2 2" xfId="39126" xr:uid="{00000000-0005-0000-0000-0000B2930000}"/>
    <cellStyle name="Output 2 2 2 27 2 3" xfId="39127" xr:uid="{00000000-0005-0000-0000-0000B3930000}"/>
    <cellStyle name="Output 2 2 2 27 2 4" xfId="39128" xr:uid="{00000000-0005-0000-0000-0000B4930000}"/>
    <cellStyle name="Output 2 2 2 27 2 5" xfId="39129" xr:uid="{00000000-0005-0000-0000-0000B5930000}"/>
    <cellStyle name="Output 2 2 2 27 2 6" xfId="39130" xr:uid="{00000000-0005-0000-0000-0000B6930000}"/>
    <cellStyle name="Output 2 2 2 27 3" xfId="39131" xr:uid="{00000000-0005-0000-0000-0000B7930000}"/>
    <cellStyle name="Output 2 2 2 27 4" xfId="39132" xr:uid="{00000000-0005-0000-0000-0000B8930000}"/>
    <cellStyle name="Output 2 2 2 27 5" xfId="39133" xr:uid="{00000000-0005-0000-0000-0000B9930000}"/>
    <cellStyle name="Output 2 2 2 27 6" xfId="39134" xr:uid="{00000000-0005-0000-0000-0000BA930000}"/>
    <cellStyle name="Output 2 2 2 27 7" xfId="39135" xr:uid="{00000000-0005-0000-0000-0000BB930000}"/>
    <cellStyle name="Output 2 2 2 28" xfId="2799" xr:uid="{00000000-0005-0000-0000-0000BC930000}"/>
    <cellStyle name="Output 2 2 2 28 2" xfId="12274" xr:uid="{00000000-0005-0000-0000-0000BD930000}"/>
    <cellStyle name="Output 2 2 2 28 2 2" xfId="39136" xr:uid="{00000000-0005-0000-0000-0000BE930000}"/>
    <cellStyle name="Output 2 2 2 28 2 3" xfId="39137" xr:uid="{00000000-0005-0000-0000-0000BF930000}"/>
    <cellStyle name="Output 2 2 2 28 2 4" xfId="39138" xr:uid="{00000000-0005-0000-0000-0000C0930000}"/>
    <cellStyle name="Output 2 2 2 28 2 5" xfId="39139" xr:uid="{00000000-0005-0000-0000-0000C1930000}"/>
    <cellStyle name="Output 2 2 2 28 2 6" xfId="39140" xr:uid="{00000000-0005-0000-0000-0000C2930000}"/>
    <cellStyle name="Output 2 2 2 28 3" xfId="39141" xr:uid="{00000000-0005-0000-0000-0000C3930000}"/>
    <cellStyle name="Output 2 2 2 28 4" xfId="39142" xr:uid="{00000000-0005-0000-0000-0000C4930000}"/>
    <cellStyle name="Output 2 2 2 28 5" xfId="39143" xr:uid="{00000000-0005-0000-0000-0000C5930000}"/>
    <cellStyle name="Output 2 2 2 28 6" xfId="39144" xr:uid="{00000000-0005-0000-0000-0000C6930000}"/>
    <cellStyle name="Output 2 2 2 28 7" xfId="39145" xr:uid="{00000000-0005-0000-0000-0000C7930000}"/>
    <cellStyle name="Output 2 2 2 29" xfId="2800" xr:uid="{00000000-0005-0000-0000-0000C8930000}"/>
    <cellStyle name="Output 2 2 2 29 2" xfId="12352" xr:uid="{00000000-0005-0000-0000-0000C9930000}"/>
    <cellStyle name="Output 2 2 2 29 2 2" xfId="39146" xr:uid="{00000000-0005-0000-0000-0000CA930000}"/>
    <cellStyle name="Output 2 2 2 29 2 3" xfId="39147" xr:uid="{00000000-0005-0000-0000-0000CB930000}"/>
    <cellStyle name="Output 2 2 2 29 2 4" xfId="39148" xr:uid="{00000000-0005-0000-0000-0000CC930000}"/>
    <cellStyle name="Output 2 2 2 29 2 5" xfId="39149" xr:uid="{00000000-0005-0000-0000-0000CD930000}"/>
    <cellStyle name="Output 2 2 2 29 2 6" xfId="39150" xr:uid="{00000000-0005-0000-0000-0000CE930000}"/>
    <cellStyle name="Output 2 2 2 29 3" xfId="39151" xr:uid="{00000000-0005-0000-0000-0000CF930000}"/>
    <cellStyle name="Output 2 2 2 29 4" xfId="39152" xr:uid="{00000000-0005-0000-0000-0000D0930000}"/>
    <cellStyle name="Output 2 2 2 29 5" xfId="39153" xr:uid="{00000000-0005-0000-0000-0000D1930000}"/>
    <cellStyle name="Output 2 2 2 29 6" xfId="39154" xr:uid="{00000000-0005-0000-0000-0000D2930000}"/>
    <cellStyle name="Output 2 2 2 29 7" xfId="39155" xr:uid="{00000000-0005-0000-0000-0000D3930000}"/>
    <cellStyle name="Output 2 2 2 3" xfId="2801" xr:uid="{00000000-0005-0000-0000-0000D4930000}"/>
    <cellStyle name="Output 2 2 2 3 2" xfId="10122" xr:uid="{00000000-0005-0000-0000-0000D5930000}"/>
    <cellStyle name="Output 2 2 2 3 2 2" xfId="39156" xr:uid="{00000000-0005-0000-0000-0000D6930000}"/>
    <cellStyle name="Output 2 2 2 3 2 3" xfId="39157" xr:uid="{00000000-0005-0000-0000-0000D7930000}"/>
    <cellStyle name="Output 2 2 2 3 2 4" xfId="39158" xr:uid="{00000000-0005-0000-0000-0000D8930000}"/>
    <cellStyle name="Output 2 2 2 3 2 5" xfId="39159" xr:uid="{00000000-0005-0000-0000-0000D9930000}"/>
    <cellStyle name="Output 2 2 2 3 2 6" xfId="39160" xr:uid="{00000000-0005-0000-0000-0000DA930000}"/>
    <cellStyle name="Output 2 2 2 3 3" xfId="39161" xr:uid="{00000000-0005-0000-0000-0000DB930000}"/>
    <cellStyle name="Output 2 2 2 3 4" xfId="39162" xr:uid="{00000000-0005-0000-0000-0000DC930000}"/>
    <cellStyle name="Output 2 2 2 3 5" xfId="39163" xr:uid="{00000000-0005-0000-0000-0000DD930000}"/>
    <cellStyle name="Output 2 2 2 3 6" xfId="39164" xr:uid="{00000000-0005-0000-0000-0000DE930000}"/>
    <cellStyle name="Output 2 2 2 3 7" xfId="39165" xr:uid="{00000000-0005-0000-0000-0000DF930000}"/>
    <cellStyle name="Output 2 2 2 30" xfId="2802" xr:uid="{00000000-0005-0000-0000-0000E0930000}"/>
    <cellStyle name="Output 2 2 2 30 2" xfId="12431" xr:uid="{00000000-0005-0000-0000-0000E1930000}"/>
    <cellStyle name="Output 2 2 2 30 2 2" xfId="39166" xr:uid="{00000000-0005-0000-0000-0000E2930000}"/>
    <cellStyle name="Output 2 2 2 30 2 3" xfId="39167" xr:uid="{00000000-0005-0000-0000-0000E3930000}"/>
    <cellStyle name="Output 2 2 2 30 2 4" xfId="39168" xr:uid="{00000000-0005-0000-0000-0000E4930000}"/>
    <cellStyle name="Output 2 2 2 30 2 5" xfId="39169" xr:uid="{00000000-0005-0000-0000-0000E5930000}"/>
    <cellStyle name="Output 2 2 2 30 2 6" xfId="39170" xr:uid="{00000000-0005-0000-0000-0000E6930000}"/>
    <cellStyle name="Output 2 2 2 30 3" xfId="39171" xr:uid="{00000000-0005-0000-0000-0000E7930000}"/>
    <cellStyle name="Output 2 2 2 30 4" xfId="39172" xr:uid="{00000000-0005-0000-0000-0000E8930000}"/>
    <cellStyle name="Output 2 2 2 30 5" xfId="39173" xr:uid="{00000000-0005-0000-0000-0000E9930000}"/>
    <cellStyle name="Output 2 2 2 30 6" xfId="39174" xr:uid="{00000000-0005-0000-0000-0000EA930000}"/>
    <cellStyle name="Output 2 2 2 30 7" xfId="39175" xr:uid="{00000000-0005-0000-0000-0000EB930000}"/>
    <cellStyle name="Output 2 2 2 31" xfId="2803" xr:uid="{00000000-0005-0000-0000-0000EC930000}"/>
    <cellStyle name="Output 2 2 2 31 2" xfId="12510" xr:uid="{00000000-0005-0000-0000-0000ED930000}"/>
    <cellStyle name="Output 2 2 2 31 2 2" xfId="39176" xr:uid="{00000000-0005-0000-0000-0000EE930000}"/>
    <cellStyle name="Output 2 2 2 31 2 3" xfId="39177" xr:uid="{00000000-0005-0000-0000-0000EF930000}"/>
    <cellStyle name="Output 2 2 2 31 2 4" xfId="39178" xr:uid="{00000000-0005-0000-0000-0000F0930000}"/>
    <cellStyle name="Output 2 2 2 31 2 5" xfId="39179" xr:uid="{00000000-0005-0000-0000-0000F1930000}"/>
    <cellStyle name="Output 2 2 2 31 2 6" xfId="39180" xr:uid="{00000000-0005-0000-0000-0000F2930000}"/>
    <cellStyle name="Output 2 2 2 31 3" xfId="39181" xr:uid="{00000000-0005-0000-0000-0000F3930000}"/>
    <cellStyle name="Output 2 2 2 31 4" xfId="39182" xr:uid="{00000000-0005-0000-0000-0000F4930000}"/>
    <cellStyle name="Output 2 2 2 31 5" xfId="39183" xr:uid="{00000000-0005-0000-0000-0000F5930000}"/>
    <cellStyle name="Output 2 2 2 31 6" xfId="39184" xr:uid="{00000000-0005-0000-0000-0000F6930000}"/>
    <cellStyle name="Output 2 2 2 31 7" xfId="39185" xr:uid="{00000000-0005-0000-0000-0000F7930000}"/>
    <cellStyle name="Output 2 2 2 32" xfId="2804" xr:uid="{00000000-0005-0000-0000-0000F8930000}"/>
    <cellStyle name="Output 2 2 2 32 2" xfId="12589" xr:uid="{00000000-0005-0000-0000-0000F9930000}"/>
    <cellStyle name="Output 2 2 2 32 2 2" xfId="39186" xr:uid="{00000000-0005-0000-0000-0000FA930000}"/>
    <cellStyle name="Output 2 2 2 32 2 3" xfId="39187" xr:uid="{00000000-0005-0000-0000-0000FB930000}"/>
    <cellStyle name="Output 2 2 2 32 2 4" xfId="39188" xr:uid="{00000000-0005-0000-0000-0000FC930000}"/>
    <cellStyle name="Output 2 2 2 32 2 5" xfId="39189" xr:uid="{00000000-0005-0000-0000-0000FD930000}"/>
    <cellStyle name="Output 2 2 2 32 2 6" xfId="39190" xr:uid="{00000000-0005-0000-0000-0000FE930000}"/>
    <cellStyle name="Output 2 2 2 32 3" xfId="39191" xr:uid="{00000000-0005-0000-0000-0000FF930000}"/>
    <cellStyle name="Output 2 2 2 32 4" xfId="39192" xr:uid="{00000000-0005-0000-0000-000000940000}"/>
    <cellStyle name="Output 2 2 2 32 5" xfId="39193" xr:uid="{00000000-0005-0000-0000-000001940000}"/>
    <cellStyle name="Output 2 2 2 32 6" xfId="39194" xr:uid="{00000000-0005-0000-0000-000002940000}"/>
    <cellStyle name="Output 2 2 2 32 7" xfId="39195" xr:uid="{00000000-0005-0000-0000-000003940000}"/>
    <cellStyle name="Output 2 2 2 33" xfId="2805" xr:uid="{00000000-0005-0000-0000-000004940000}"/>
    <cellStyle name="Output 2 2 2 33 2" xfId="12668" xr:uid="{00000000-0005-0000-0000-000005940000}"/>
    <cellStyle name="Output 2 2 2 33 2 2" xfId="39196" xr:uid="{00000000-0005-0000-0000-000006940000}"/>
    <cellStyle name="Output 2 2 2 33 2 3" xfId="39197" xr:uid="{00000000-0005-0000-0000-000007940000}"/>
    <cellStyle name="Output 2 2 2 33 2 4" xfId="39198" xr:uid="{00000000-0005-0000-0000-000008940000}"/>
    <cellStyle name="Output 2 2 2 33 2 5" xfId="39199" xr:uid="{00000000-0005-0000-0000-000009940000}"/>
    <cellStyle name="Output 2 2 2 33 2 6" xfId="39200" xr:uid="{00000000-0005-0000-0000-00000A940000}"/>
    <cellStyle name="Output 2 2 2 33 3" xfId="39201" xr:uid="{00000000-0005-0000-0000-00000B940000}"/>
    <cellStyle name="Output 2 2 2 33 4" xfId="39202" xr:uid="{00000000-0005-0000-0000-00000C940000}"/>
    <cellStyle name="Output 2 2 2 33 5" xfId="39203" xr:uid="{00000000-0005-0000-0000-00000D940000}"/>
    <cellStyle name="Output 2 2 2 33 6" xfId="39204" xr:uid="{00000000-0005-0000-0000-00000E940000}"/>
    <cellStyle name="Output 2 2 2 33 7" xfId="39205" xr:uid="{00000000-0005-0000-0000-00000F940000}"/>
    <cellStyle name="Output 2 2 2 34" xfId="2806" xr:uid="{00000000-0005-0000-0000-000010940000}"/>
    <cellStyle name="Output 2 2 2 34 2" xfId="12752" xr:uid="{00000000-0005-0000-0000-000011940000}"/>
    <cellStyle name="Output 2 2 2 34 2 2" xfId="39206" xr:uid="{00000000-0005-0000-0000-000012940000}"/>
    <cellStyle name="Output 2 2 2 34 2 3" xfId="39207" xr:uid="{00000000-0005-0000-0000-000013940000}"/>
    <cellStyle name="Output 2 2 2 34 2 4" xfId="39208" xr:uid="{00000000-0005-0000-0000-000014940000}"/>
    <cellStyle name="Output 2 2 2 34 2 5" xfId="39209" xr:uid="{00000000-0005-0000-0000-000015940000}"/>
    <cellStyle name="Output 2 2 2 34 2 6" xfId="39210" xr:uid="{00000000-0005-0000-0000-000016940000}"/>
    <cellStyle name="Output 2 2 2 34 3" xfId="39211" xr:uid="{00000000-0005-0000-0000-000017940000}"/>
    <cellStyle name="Output 2 2 2 34 4" xfId="39212" xr:uid="{00000000-0005-0000-0000-000018940000}"/>
    <cellStyle name="Output 2 2 2 34 5" xfId="39213" xr:uid="{00000000-0005-0000-0000-000019940000}"/>
    <cellStyle name="Output 2 2 2 34 6" xfId="39214" xr:uid="{00000000-0005-0000-0000-00001A940000}"/>
    <cellStyle name="Output 2 2 2 35" xfId="9818" xr:uid="{00000000-0005-0000-0000-00001B940000}"/>
    <cellStyle name="Output 2 2 2 35 2" xfId="39215" xr:uid="{00000000-0005-0000-0000-00001C940000}"/>
    <cellStyle name="Output 2 2 2 35 3" xfId="39216" xr:uid="{00000000-0005-0000-0000-00001D940000}"/>
    <cellStyle name="Output 2 2 2 35 4" xfId="39217" xr:uid="{00000000-0005-0000-0000-00001E940000}"/>
    <cellStyle name="Output 2 2 2 35 5" xfId="39218" xr:uid="{00000000-0005-0000-0000-00001F940000}"/>
    <cellStyle name="Output 2 2 2 35 6" xfId="39219" xr:uid="{00000000-0005-0000-0000-000020940000}"/>
    <cellStyle name="Output 2 2 2 36" xfId="39220" xr:uid="{00000000-0005-0000-0000-000021940000}"/>
    <cellStyle name="Output 2 2 2 37" xfId="39221" xr:uid="{00000000-0005-0000-0000-000022940000}"/>
    <cellStyle name="Output 2 2 2 38" xfId="39222" xr:uid="{00000000-0005-0000-0000-000023940000}"/>
    <cellStyle name="Output 2 2 2 39" xfId="39223" xr:uid="{00000000-0005-0000-0000-000024940000}"/>
    <cellStyle name="Output 2 2 2 4" xfId="2807" xr:uid="{00000000-0005-0000-0000-000025940000}"/>
    <cellStyle name="Output 2 2 2 4 2" xfId="10212" xr:uid="{00000000-0005-0000-0000-000026940000}"/>
    <cellStyle name="Output 2 2 2 4 2 2" xfId="39224" xr:uid="{00000000-0005-0000-0000-000027940000}"/>
    <cellStyle name="Output 2 2 2 4 2 3" xfId="39225" xr:uid="{00000000-0005-0000-0000-000028940000}"/>
    <cellStyle name="Output 2 2 2 4 2 4" xfId="39226" xr:uid="{00000000-0005-0000-0000-000029940000}"/>
    <cellStyle name="Output 2 2 2 4 2 5" xfId="39227" xr:uid="{00000000-0005-0000-0000-00002A940000}"/>
    <cellStyle name="Output 2 2 2 4 2 6" xfId="39228" xr:uid="{00000000-0005-0000-0000-00002B940000}"/>
    <cellStyle name="Output 2 2 2 4 3" xfId="39229" xr:uid="{00000000-0005-0000-0000-00002C940000}"/>
    <cellStyle name="Output 2 2 2 4 4" xfId="39230" xr:uid="{00000000-0005-0000-0000-00002D940000}"/>
    <cellStyle name="Output 2 2 2 4 5" xfId="39231" xr:uid="{00000000-0005-0000-0000-00002E940000}"/>
    <cellStyle name="Output 2 2 2 4 6" xfId="39232" xr:uid="{00000000-0005-0000-0000-00002F940000}"/>
    <cellStyle name="Output 2 2 2 4 7" xfId="39233" xr:uid="{00000000-0005-0000-0000-000030940000}"/>
    <cellStyle name="Output 2 2 2 5" xfId="2808" xr:uid="{00000000-0005-0000-0000-000031940000}"/>
    <cellStyle name="Output 2 2 2 5 2" xfId="10298" xr:uid="{00000000-0005-0000-0000-000032940000}"/>
    <cellStyle name="Output 2 2 2 5 2 2" xfId="39234" xr:uid="{00000000-0005-0000-0000-000033940000}"/>
    <cellStyle name="Output 2 2 2 5 2 3" xfId="39235" xr:uid="{00000000-0005-0000-0000-000034940000}"/>
    <cellStyle name="Output 2 2 2 5 2 4" xfId="39236" xr:uid="{00000000-0005-0000-0000-000035940000}"/>
    <cellStyle name="Output 2 2 2 5 2 5" xfId="39237" xr:uid="{00000000-0005-0000-0000-000036940000}"/>
    <cellStyle name="Output 2 2 2 5 2 6" xfId="39238" xr:uid="{00000000-0005-0000-0000-000037940000}"/>
    <cellStyle name="Output 2 2 2 5 3" xfId="39239" xr:uid="{00000000-0005-0000-0000-000038940000}"/>
    <cellStyle name="Output 2 2 2 5 4" xfId="39240" xr:uid="{00000000-0005-0000-0000-000039940000}"/>
    <cellStyle name="Output 2 2 2 5 5" xfId="39241" xr:uid="{00000000-0005-0000-0000-00003A940000}"/>
    <cellStyle name="Output 2 2 2 5 6" xfId="39242" xr:uid="{00000000-0005-0000-0000-00003B940000}"/>
    <cellStyle name="Output 2 2 2 5 7" xfId="39243" xr:uid="{00000000-0005-0000-0000-00003C940000}"/>
    <cellStyle name="Output 2 2 2 6" xfId="2809" xr:uid="{00000000-0005-0000-0000-00003D940000}"/>
    <cellStyle name="Output 2 2 2 6 2" xfId="10386" xr:uid="{00000000-0005-0000-0000-00003E940000}"/>
    <cellStyle name="Output 2 2 2 6 2 2" xfId="39244" xr:uid="{00000000-0005-0000-0000-00003F940000}"/>
    <cellStyle name="Output 2 2 2 6 2 3" xfId="39245" xr:uid="{00000000-0005-0000-0000-000040940000}"/>
    <cellStyle name="Output 2 2 2 6 2 4" xfId="39246" xr:uid="{00000000-0005-0000-0000-000041940000}"/>
    <cellStyle name="Output 2 2 2 6 2 5" xfId="39247" xr:uid="{00000000-0005-0000-0000-000042940000}"/>
    <cellStyle name="Output 2 2 2 6 2 6" xfId="39248" xr:uid="{00000000-0005-0000-0000-000043940000}"/>
    <cellStyle name="Output 2 2 2 6 3" xfId="39249" xr:uid="{00000000-0005-0000-0000-000044940000}"/>
    <cellStyle name="Output 2 2 2 6 4" xfId="39250" xr:uid="{00000000-0005-0000-0000-000045940000}"/>
    <cellStyle name="Output 2 2 2 6 5" xfId="39251" xr:uid="{00000000-0005-0000-0000-000046940000}"/>
    <cellStyle name="Output 2 2 2 6 6" xfId="39252" xr:uid="{00000000-0005-0000-0000-000047940000}"/>
    <cellStyle name="Output 2 2 2 6 7" xfId="39253" xr:uid="{00000000-0005-0000-0000-000048940000}"/>
    <cellStyle name="Output 2 2 2 7" xfId="2810" xr:uid="{00000000-0005-0000-0000-000049940000}"/>
    <cellStyle name="Output 2 2 2 7 2" xfId="10473" xr:uid="{00000000-0005-0000-0000-00004A940000}"/>
    <cellStyle name="Output 2 2 2 7 2 2" xfId="39254" xr:uid="{00000000-0005-0000-0000-00004B940000}"/>
    <cellStyle name="Output 2 2 2 7 2 3" xfId="39255" xr:uid="{00000000-0005-0000-0000-00004C940000}"/>
    <cellStyle name="Output 2 2 2 7 2 4" xfId="39256" xr:uid="{00000000-0005-0000-0000-00004D940000}"/>
    <cellStyle name="Output 2 2 2 7 2 5" xfId="39257" xr:uid="{00000000-0005-0000-0000-00004E940000}"/>
    <cellStyle name="Output 2 2 2 7 2 6" xfId="39258" xr:uid="{00000000-0005-0000-0000-00004F940000}"/>
    <cellStyle name="Output 2 2 2 7 3" xfId="39259" xr:uid="{00000000-0005-0000-0000-000050940000}"/>
    <cellStyle name="Output 2 2 2 7 4" xfId="39260" xr:uid="{00000000-0005-0000-0000-000051940000}"/>
    <cellStyle name="Output 2 2 2 7 5" xfId="39261" xr:uid="{00000000-0005-0000-0000-000052940000}"/>
    <cellStyle name="Output 2 2 2 7 6" xfId="39262" xr:uid="{00000000-0005-0000-0000-000053940000}"/>
    <cellStyle name="Output 2 2 2 7 7" xfId="39263" xr:uid="{00000000-0005-0000-0000-000054940000}"/>
    <cellStyle name="Output 2 2 2 8" xfId="2811" xr:uid="{00000000-0005-0000-0000-000055940000}"/>
    <cellStyle name="Output 2 2 2 8 2" xfId="10561" xr:uid="{00000000-0005-0000-0000-000056940000}"/>
    <cellStyle name="Output 2 2 2 8 2 2" xfId="39264" xr:uid="{00000000-0005-0000-0000-000057940000}"/>
    <cellStyle name="Output 2 2 2 8 2 3" xfId="39265" xr:uid="{00000000-0005-0000-0000-000058940000}"/>
    <cellStyle name="Output 2 2 2 8 2 4" xfId="39266" xr:uid="{00000000-0005-0000-0000-000059940000}"/>
    <cellStyle name="Output 2 2 2 8 2 5" xfId="39267" xr:uid="{00000000-0005-0000-0000-00005A940000}"/>
    <cellStyle name="Output 2 2 2 8 2 6" xfId="39268" xr:uid="{00000000-0005-0000-0000-00005B940000}"/>
    <cellStyle name="Output 2 2 2 8 3" xfId="39269" xr:uid="{00000000-0005-0000-0000-00005C940000}"/>
    <cellStyle name="Output 2 2 2 8 4" xfId="39270" xr:uid="{00000000-0005-0000-0000-00005D940000}"/>
    <cellStyle name="Output 2 2 2 8 5" xfId="39271" xr:uid="{00000000-0005-0000-0000-00005E940000}"/>
    <cellStyle name="Output 2 2 2 8 6" xfId="39272" xr:uid="{00000000-0005-0000-0000-00005F940000}"/>
    <cellStyle name="Output 2 2 2 8 7" xfId="39273" xr:uid="{00000000-0005-0000-0000-000060940000}"/>
    <cellStyle name="Output 2 2 2 9" xfId="2812" xr:uid="{00000000-0005-0000-0000-000061940000}"/>
    <cellStyle name="Output 2 2 2 9 2" xfId="10643" xr:uid="{00000000-0005-0000-0000-000062940000}"/>
    <cellStyle name="Output 2 2 2 9 2 2" xfId="39274" xr:uid="{00000000-0005-0000-0000-000063940000}"/>
    <cellStyle name="Output 2 2 2 9 2 3" xfId="39275" xr:uid="{00000000-0005-0000-0000-000064940000}"/>
    <cellStyle name="Output 2 2 2 9 2 4" xfId="39276" xr:uid="{00000000-0005-0000-0000-000065940000}"/>
    <cellStyle name="Output 2 2 2 9 2 5" xfId="39277" xr:uid="{00000000-0005-0000-0000-000066940000}"/>
    <cellStyle name="Output 2 2 2 9 2 6" xfId="39278" xr:uid="{00000000-0005-0000-0000-000067940000}"/>
    <cellStyle name="Output 2 2 2 9 3" xfId="39279" xr:uid="{00000000-0005-0000-0000-000068940000}"/>
    <cellStyle name="Output 2 2 2 9 4" xfId="39280" xr:uid="{00000000-0005-0000-0000-000069940000}"/>
    <cellStyle name="Output 2 2 2 9 5" xfId="39281" xr:uid="{00000000-0005-0000-0000-00006A940000}"/>
    <cellStyle name="Output 2 2 2 9 6" xfId="39282" xr:uid="{00000000-0005-0000-0000-00006B940000}"/>
    <cellStyle name="Output 2 2 2 9 7" xfId="39283" xr:uid="{00000000-0005-0000-0000-00006C940000}"/>
    <cellStyle name="Output 2 2 20" xfId="2813" xr:uid="{00000000-0005-0000-0000-00006D940000}"/>
    <cellStyle name="Output 2 2 20 2" xfId="11490" xr:uid="{00000000-0005-0000-0000-00006E940000}"/>
    <cellStyle name="Output 2 2 20 2 2" xfId="39284" xr:uid="{00000000-0005-0000-0000-00006F940000}"/>
    <cellStyle name="Output 2 2 20 2 3" xfId="39285" xr:uid="{00000000-0005-0000-0000-000070940000}"/>
    <cellStyle name="Output 2 2 20 2 4" xfId="39286" xr:uid="{00000000-0005-0000-0000-000071940000}"/>
    <cellStyle name="Output 2 2 20 2 5" xfId="39287" xr:uid="{00000000-0005-0000-0000-000072940000}"/>
    <cellStyle name="Output 2 2 20 2 6" xfId="39288" xr:uid="{00000000-0005-0000-0000-000073940000}"/>
    <cellStyle name="Output 2 2 20 3" xfId="39289" xr:uid="{00000000-0005-0000-0000-000074940000}"/>
    <cellStyle name="Output 2 2 20 4" xfId="39290" xr:uid="{00000000-0005-0000-0000-000075940000}"/>
    <cellStyle name="Output 2 2 20 5" xfId="39291" xr:uid="{00000000-0005-0000-0000-000076940000}"/>
    <cellStyle name="Output 2 2 20 6" xfId="39292" xr:uid="{00000000-0005-0000-0000-000077940000}"/>
    <cellStyle name="Output 2 2 20 7" xfId="39293" xr:uid="{00000000-0005-0000-0000-000078940000}"/>
    <cellStyle name="Output 2 2 21" xfId="2814" xr:uid="{00000000-0005-0000-0000-000079940000}"/>
    <cellStyle name="Output 2 2 21 2" xfId="11578" xr:uid="{00000000-0005-0000-0000-00007A940000}"/>
    <cellStyle name="Output 2 2 21 2 2" xfId="39294" xr:uid="{00000000-0005-0000-0000-00007B940000}"/>
    <cellStyle name="Output 2 2 21 2 3" xfId="39295" xr:uid="{00000000-0005-0000-0000-00007C940000}"/>
    <cellStyle name="Output 2 2 21 2 4" xfId="39296" xr:uid="{00000000-0005-0000-0000-00007D940000}"/>
    <cellStyle name="Output 2 2 21 2 5" xfId="39297" xr:uid="{00000000-0005-0000-0000-00007E940000}"/>
    <cellStyle name="Output 2 2 21 2 6" xfId="39298" xr:uid="{00000000-0005-0000-0000-00007F940000}"/>
    <cellStyle name="Output 2 2 21 3" xfId="39299" xr:uid="{00000000-0005-0000-0000-000080940000}"/>
    <cellStyle name="Output 2 2 21 4" xfId="39300" xr:uid="{00000000-0005-0000-0000-000081940000}"/>
    <cellStyle name="Output 2 2 21 5" xfId="39301" xr:uid="{00000000-0005-0000-0000-000082940000}"/>
    <cellStyle name="Output 2 2 21 6" xfId="39302" xr:uid="{00000000-0005-0000-0000-000083940000}"/>
    <cellStyle name="Output 2 2 21 7" xfId="39303" xr:uid="{00000000-0005-0000-0000-000084940000}"/>
    <cellStyle name="Output 2 2 22" xfId="2815" xr:uid="{00000000-0005-0000-0000-000085940000}"/>
    <cellStyle name="Output 2 2 22 2" xfId="11663" xr:uid="{00000000-0005-0000-0000-000086940000}"/>
    <cellStyle name="Output 2 2 22 2 2" xfId="39304" xr:uid="{00000000-0005-0000-0000-000087940000}"/>
    <cellStyle name="Output 2 2 22 2 3" xfId="39305" xr:uid="{00000000-0005-0000-0000-000088940000}"/>
    <cellStyle name="Output 2 2 22 2 4" xfId="39306" xr:uid="{00000000-0005-0000-0000-000089940000}"/>
    <cellStyle name="Output 2 2 22 2 5" xfId="39307" xr:uid="{00000000-0005-0000-0000-00008A940000}"/>
    <cellStyle name="Output 2 2 22 2 6" xfId="39308" xr:uid="{00000000-0005-0000-0000-00008B940000}"/>
    <cellStyle name="Output 2 2 22 3" xfId="39309" xr:uid="{00000000-0005-0000-0000-00008C940000}"/>
    <cellStyle name="Output 2 2 22 4" xfId="39310" xr:uid="{00000000-0005-0000-0000-00008D940000}"/>
    <cellStyle name="Output 2 2 22 5" xfId="39311" xr:uid="{00000000-0005-0000-0000-00008E940000}"/>
    <cellStyle name="Output 2 2 22 6" xfId="39312" xr:uid="{00000000-0005-0000-0000-00008F940000}"/>
    <cellStyle name="Output 2 2 22 7" xfId="39313" xr:uid="{00000000-0005-0000-0000-000090940000}"/>
    <cellStyle name="Output 2 2 23" xfId="2816" xr:uid="{00000000-0005-0000-0000-000091940000}"/>
    <cellStyle name="Output 2 2 23 2" xfId="11746" xr:uid="{00000000-0005-0000-0000-000092940000}"/>
    <cellStyle name="Output 2 2 23 2 2" xfId="39314" xr:uid="{00000000-0005-0000-0000-000093940000}"/>
    <cellStyle name="Output 2 2 23 2 3" xfId="39315" xr:uid="{00000000-0005-0000-0000-000094940000}"/>
    <cellStyle name="Output 2 2 23 2 4" xfId="39316" xr:uid="{00000000-0005-0000-0000-000095940000}"/>
    <cellStyle name="Output 2 2 23 2 5" xfId="39317" xr:uid="{00000000-0005-0000-0000-000096940000}"/>
    <cellStyle name="Output 2 2 23 2 6" xfId="39318" xr:uid="{00000000-0005-0000-0000-000097940000}"/>
    <cellStyle name="Output 2 2 23 3" xfId="39319" xr:uid="{00000000-0005-0000-0000-000098940000}"/>
    <cellStyle name="Output 2 2 23 4" xfId="39320" xr:uid="{00000000-0005-0000-0000-000099940000}"/>
    <cellStyle name="Output 2 2 23 5" xfId="39321" xr:uid="{00000000-0005-0000-0000-00009A940000}"/>
    <cellStyle name="Output 2 2 23 6" xfId="39322" xr:uid="{00000000-0005-0000-0000-00009B940000}"/>
    <cellStyle name="Output 2 2 23 7" xfId="39323" xr:uid="{00000000-0005-0000-0000-00009C940000}"/>
    <cellStyle name="Output 2 2 24" xfId="2817" xr:uid="{00000000-0005-0000-0000-00009D940000}"/>
    <cellStyle name="Output 2 2 24 2" xfId="11828" xr:uid="{00000000-0005-0000-0000-00009E940000}"/>
    <cellStyle name="Output 2 2 24 2 2" xfId="39324" xr:uid="{00000000-0005-0000-0000-00009F940000}"/>
    <cellStyle name="Output 2 2 24 2 3" xfId="39325" xr:uid="{00000000-0005-0000-0000-0000A0940000}"/>
    <cellStyle name="Output 2 2 24 2 4" xfId="39326" xr:uid="{00000000-0005-0000-0000-0000A1940000}"/>
    <cellStyle name="Output 2 2 24 2 5" xfId="39327" xr:uid="{00000000-0005-0000-0000-0000A2940000}"/>
    <cellStyle name="Output 2 2 24 2 6" xfId="39328" xr:uid="{00000000-0005-0000-0000-0000A3940000}"/>
    <cellStyle name="Output 2 2 24 3" xfId="39329" xr:uid="{00000000-0005-0000-0000-0000A4940000}"/>
    <cellStyle name="Output 2 2 24 4" xfId="39330" xr:uid="{00000000-0005-0000-0000-0000A5940000}"/>
    <cellStyle name="Output 2 2 24 5" xfId="39331" xr:uid="{00000000-0005-0000-0000-0000A6940000}"/>
    <cellStyle name="Output 2 2 24 6" xfId="39332" xr:uid="{00000000-0005-0000-0000-0000A7940000}"/>
    <cellStyle name="Output 2 2 24 7" xfId="39333" xr:uid="{00000000-0005-0000-0000-0000A8940000}"/>
    <cellStyle name="Output 2 2 25" xfId="2818" xr:uid="{00000000-0005-0000-0000-0000A9940000}"/>
    <cellStyle name="Output 2 2 25 2" xfId="11912" xr:uid="{00000000-0005-0000-0000-0000AA940000}"/>
    <cellStyle name="Output 2 2 25 2 2" xfId="39334" xr:uid="{00000000-0005-0000-0000-0000AB940000}"/>
    <cellStyle name="Output 2 2 25 2 3" xfId="39335" xr:uid="{00000000-0005-0000-0000-0000AC940000}"/>
    <cellStyle name="Output 2 2 25 2 4" xfId="39336" xr:uid="{00000000-0005-0000-0000-0000AD940000}"/>
    <cellStyle name="Output 2 2 25 2 5" xfId="39337" xr:uid="{00000000-0005-0000-0000-0000AE940000}"/>
    <cellStyle name="Output 2 2 25 2 6" xfId="39338" xr:uid="{00000000-0005-0000-0000-0000AF940000}"/>
    <cellStyle name="Output 2 2 25 3" xfId="39339" xr:uid="{00000000-0005-0000-0000-0000B0940000}"/>
    <cellStyle name="Output 2 2 25 4" xfId="39340" xr:uid="{00000000-0005-0000-0000-0000B1940000}"/>
    <cellStyle name="Output 2 2 25 5" xfId="39341" xr:uid="{00000000-0005-0000-0000-0000B2940000}"/>
    <cellStyle name="Output 2 2 25 6" xfId="39342" xr:uid="{00000000-0005-0000-0000-0000B3940000}"/>
    <cellStyle name="Output 2 2 25 7" xfId="39343" xr:uid="{00000000-0005-0000-0000-0000B4940000}"/>
    <cellStyle name="Output 2 2 26" xfId="2819" xr:uid="{00000000-0005-0000-0000-0000B5940000}"/>
    <cellStyle name="Output 2 2 26 2" xfId="11996" xr:uid="{00000000-0005-0000-0000-0000B6940000}"/>
    <cellStyle name="Output 2 2 26 2 2" xfId="39344" xr:uid="{00000000-0005-0000-0000-0000B7940000}"/>
    <cellStyle name="Output 2 2 26 2 3" xfId="39345" xr:uid="{00000000-0005-0000-0000-0000B8940000}"/>
    <cellStyle name="Output 2 2 26 2 4" xfId="39346" xr:uid="{00000000-0005-0000-0000-0000B9940000}"/>
    <cellStyle name="Output 2 2 26 2 5" xfId="39347" xr:uid="{00000000-0005-0000-0000-0000BA940000}"/>
    <cellStyle name="Output 2 2 26 2 6" xfId="39348" xr:uid="{00000000-0005-0000-0000-0000BB940000}"/>
    <cellStyle name="Output 2 2 26 3" xfId="39349" xr:uid="{00000000-0005-0000-0000-0000BC940000}"/>
    <cellStyle name="Output 2 2 26 4" xfId="39350" xr:uid="{00000000-0005-0000-0000-0000BD940000}"/>
    <cellStyle name="Output 2 2 26 5" xfId="39351" xr:uid="{00000000-0005-0000-0000-0000BE940000}"/>
    <cellStyle name="Output 2 2 26 6" xfId="39352" xr:uid="{00000000-0005-0000-0000-0000BF940000}"/>
    <cellStyle name="Output 2 2 26 7" xfId="39353" xr:uid="{00000000-0005-0000-0000-0000C0940000}"/>
    <cellStyle name="Output 2 2 27" xfId="2820" xr:uid="{00000000-0005-0000-0000-0000C1940000}"/>
    <cellStyle name="Output 2 2 27 2" xfId="12079" xr:uid="{00000000-0005-0000-0000-0000C2940000}"/>
    <cellStyle name="Output 2 2 27 2 2" xfId="39354" xr:uid="{00000000-0005-0000-0000-0000C3940000}"/>
    <cellStyle name="Output 2 2 27 2 3" xfId="39355" xr:uid="{00000000-0005-0000-0000-0000C4940000}"/>
    <cellStyle name="Output 2 2 27 2 4" xfId="39356" xr:uid="{00000000-0005-0000-0000-0000C5940000}"/>
    <cellStyle name="Output 2 2 27 2 5" xfId="39357" xr:uid="{00000000-0005-0000-0000-0000C6940000}"/>
    <cellStyle name="Output 2 2 27 2 6" xfId="39358" xr:uid="{00000000-0005-0000-0000-0000C7940000}"/>
    <cellStyle name="Output 2 2 27 3" xfId="39359" xr:uid="{00000000-0005-0000-0000-0000C8940000}"/>
    <cellStyle name="Output 2 2 27 4" xfId="39360" xr:uid="{00000000-0005-0000-0000-0000C9940000}"/>
    <cellStyle name="Output 2 2 27 5" xfId="39361" xr:uid="{00000000-0005-0000-0000-0000CA940000}"/>
    <cellStyle name="Output 2 2 27 6" xfId="39362" xr:uid="{00000000-0005-0000-0000-0000CB940000}"/>
    <cellStyle name="Output 2 2 27 7" xfId="39363" xr:uid="{00000000-0005-0000-0000-0000CC940000}"/>
    <cellStyle name="Output 2 2 28" xfId="2821" xr:uid="{00000000-0005-0000-0000-0000CD940000}"/>
    <cellStyle name="Output 2 2 28 2" xfId="12161" xr:uid="{00000000-0005-0000-0000-0000CE940000}"/>
    <cellStyle name="Output 2 2 28 2 2" xfId="39364" xr:uid="{00000000-0005-0000-0000-0000CF940000}"/>
    <cellStyle name="Output 2 2 28 2 3" xfId="39365" xr:uid="{00000000-0005-0000-0000-0000D0940000}"/>
    <cellStyle name="Output 2 2 28 2 4" xfId="39366" xr:uid="{00000000-0005-0000-0000-0000D1940000}"/>
    <cellStyle name="Output 2 2 28 2 5" xfId="39367" xr:uid="{00000000-0005-0000-0000-0000D2940000}"/>
    <cellStyle name="Output 2 2 28 2 6" xfId="39368" xr:uid="{00000000-0005-0000-0000-0000D3940000}"/>
    <cellStyle name="Output 2 2 28 3" xfId="39369" xr:uid="{00000000-0005-0000-0000-0000D4940000}"/>
    <cellStyle name="Output 2 2 28 4" xfId="39370" xr:uid="{00000000-0005-0000-0000-0000D5940000}"/>
    <cellStyle name="Output 2 2 28 5" xfId="39371" xr:uid="{00000000-0005-0000-0000-0000D6940000}"/>
    <cellStyle name="Output 2 2 28 6" xfId="39372" xr:uid="{00000000-0005-0000-0000-0000D7940000}"/>
    <cellStyle name="Output 2 2 28 7" xfId="39373" xr:uid="{00000000-0005-0000-0000-0000D8940000}"/>
    <cellStyle name="Output 2 2 29" xfId="2822" xr:uid="{00000000-0005-0000-0000-0000D9940000}"/>
    <cellStyle name="Output 2 2 29 2" xfId="12241" xr:uid="{00000000-0005-0000-0000-0000DA940000}"/>
    <cellStyle name="Output 2 2 29 2 2" xfId="39374" xr:uid="{00000000-0005-0000-0000-0000DB940000}"/>
    <cellStyle name="Output 2 2 29 2 3" xfId="39375" xr:uid="{00000000-0005-0000-0000-0000DC940000}"/>
    <cellStyle name="Output 2 2 29 2 4" xfId="39376" xr:uid="{00000000-0005-0000-0000-0000DD940000}"/>
    <cellStyle name="Output 2 2 29 2 5" xfId="39377" xr:uid="{00000000-0005-0000-0000-0000DE940000}"/>
    <cellStyle name="Output 2 2 29 2 6" xfId="39378" xr:uid="{00000000-0005-0000-0000-0000DF940000}"/>
    <cellStyle name="Output 2 2 29 3" xfId="39379" xr:uid="{00000000-0005-0000-0000-0000E0940000}"/>
    <cellStyle name="Output 2 2 29 4" xfId="39380" xr:uid="{00000000-0005-0000-0000-0000E1940000}"/>
    <cellStyle name="Output 2 2 29 5" xfId="39381" xr:uid="{00000000-0005-0000-0000-0000E2940000}"/>
    <cellStyle name="Output 2 2 29 6" xfId="39382" xr:uid="{00000000-0005-0000-0000-0000E3940000}"/>
    <cellStyle name="Output 2 2 29 7" xfId="39383" xr:uid="{00000000-0005-0000-0000-0000E4940000}"/>
    <cellStyle name="Output 2 2 3" xfId="2823" xr:uid="{00000000-0005-0000-0000-0000E5940000}"/>
    <cellStyle name="Output 2 2 3 2" xfId="9997" xr:uid="{00000000-0005-0000-0000-0000E6940000}"/>
    <cellStyle name="Output 2 2 3 2 2" xfId="39384" xr:uid="{00000000-0005-0000-0000-0000E7940000}"/>
    <cellStyle name="Output 2 2 3 2 3" xfId="39385" xr:uid="{00000000-0005-0000-0000-0000E8940000}"/>
    <cellStyle name="Output 2 2 3 2 4" xfId="39386" xr:uid="{00000000-0005-0000-0000-0000E9940000}"/>
    <cellStyle name="Output 2 2 3 2 5" xfId="39387" xr:uid="{00000000-0005-0000-0000-0000EA940000}"/>
    <cellStyle name="Output 2 2 3 2 6" xfId="39388" xr:uid="{00000000-0005-0000-0000-0000EB940000}"/>
    <cellStyle name="Output 2 2 3 3" xfId="39389" xr:uid="{00000000-0005-0000-0000-0000EC940000}"/>
    <cellStyle name="Output 2 2 3 4" xfId="39390" xr:uid="{00000000-0005-0000-0000-0000ED940000}"/>
    <cellStyle name="Output 2 2 3 5" xfId="39391" xr:uid="{00000000-0005-0000-0000-0000EE940000}"/>
    <cellStyle name="Output 2 2 3 6" xfId="39392" xr:uid="{00000000-0005-0000-0000-0000EF940000}"/>
    <cellStyle name="Output 2 2 3 7" xfId="39393" xr:uid="{00000000-0005-0000-0000-0000F0940000}"/>
    <cellStyle name="Output 2 2 30" xfId="2824" xr:uid="{00000000-0005-0000-0000-0000F1940000}"/>
    <cellStyle name="Output 2 2 30 2" xfId="12319" xr:uid="{00000000-0005-0000-0000-0000F2940000}"/>
    <cellStyle name="Output 2 2 30 2 2" xfId="39394" xr:uid="{00000000-0005-0000-0000-0000F3940000}"/>
    <cellStyle name="Output 2 2 30 2 3" xfId="39395" xr:uid="{00000000-0005-0000-0000-0000F4940000}"/>
    <cellStyle name="Output 2 2 30 2 4" xfId="39396" xr:uid="{00000000-0005-0000-0000-0000F5940000}"/>
    <cellStyle name="Output 2 2 30 2 5" xfId="39397" xr:uid="{00000000-0005-0000-0000-0000F6940000}"/>
    <cellStyle name="Output 2 2 30 2 6" xfId="39398" xr:uid="{00000000-0005-0000-0000-0000F7940000}"/>
    <cellStyle name="Output 2 2 30 3" xfId="39399" xr:uid="{00000000-0005-0000-0000-0000F8940000}"/>
    <cellStyle name="Output 2 2 30 4" xfId="39400" xr:uid="{00000000-0005-0000-0000-0000F9940000}"/>
    <cellStyle name="Output 2 2 30 5" xfId="39401" xr:uid="{00000000-0005-0000-0000-0000FA940000}"/>
    <cellStyle name="Output 2 2 30 6" xfId="39402" xr:uid="{00000000-0005-0000-0000-0000FB940000}"/>
    <cellStyle name="Output 2 2 30 7" xfId="39403" xr:uid="{00000000-0005-0000-0000-0000FC940000}"/>
    <cellStyle name="Output 2 2 31" xfId="2825" xr:uid="{00000000-0005-0000-0000-0000FD940000}"/>
    <cellStyle name="Output 2 2 31 2" xfId="12398" xr:uid="{00000000-0005-0000-0000-0000FE940000}"/>
    <cellStyle name="Output 2 2 31 2 2" xfId="39404" xr:uid="{00000000-0005-0000-0000-0000FF940000}"/>
    <cellStyle name="Output 2 2 31 2 3" xfId="39405" xr:uid="{00000000-0005-0000-0000-000000950000}"/>
    <cellStyle name="Output 2 2 31 2 4" xfId="39406" xr:uid="{00000000-0005-0000-0000-000001950000}"/>
    <cellStyle name="Output 2 2 31 2 5" xfId="39407" xr:uid="{00000000-0005-0000-0000-000002950000}"/>
    <cellStyle name="Output 2 2 31 2 6" xfId="39408" xr:uid="{00000000-0005-0000-0000-000003950000}"/>
    <cellStyle name="Output 2 2 31 3" xfId="39409" xr:uid="{00000000-0005-0000-0000-000004950000}"/>
    <cellStyle name="Output 2 2 31 4" xfId="39410" xr:uid="{00000000-0005-0000-0000-000005950000}"/>
    <cellStyle name="Output 2 2 31 5" xfId="39411" xr:uid="{00000000-0005-0000-0000-000006950000}"/>
    <cellStyle name="Output 2 2 31 6" xfId="39412" xr:uid="{00000000-0005-0000-0000-000007950000}"/>
    <cellStyle name="Output 2 2 31 7" xfId="39413" xr:uid="{00000000-0005-0000-0000-000008950000}"/>
    <cellStyle name="Output 2 2 32" xfId="2826" xr:uid="{00000000-0005-0000-0000-000009950000}"/>
    <cellStyle name="Output 2 2 32 2" xfId="12477" xr:uid="{00000000-0005-0000-0000-00000A950000}"/>
    <cellStyle name="Output 2 2 32 2 2" xfId="39414" xr:uid="{00000000-0005-0000-0000-00000B950000}"/>
    <cellStyle name="Output 2 2 32 2 3" xfId="39415" xr:uid="{00000000-0005-0000-0000-00000C950000}"/>
    <cellStyle name="Output 2 2 32 2 4" xfId="39416" xr:uid="{00000000-0005-0000-0000-00000D950000}"/>
    <cellStyle name="Output 2 2 32 2 5" xfId="39417" xr:uid="{00000000-0005-0000-0000-00000E950000}"/>
    <cellStyle name="Output 2 2 32 2 6" xfId="39418" xr:uid="{00000000-0005-0000-0000-00000F950000}"/>
    <cellStyle name="Output 2 2 32 3" xfId="39419" xr:uid="{00000000-0005-0000-0000-000010950000}"/>
    <cellStyle name="Output 2 2 32 4" xfId="39420" xr:uid="{00000000-0005-0000-0000-000011950000}"/>
    <cellStyle name="Output 2 2 32 5" xfId="39421" xr:uid="{00000000-0005-0000-0000-000012950000}"/>
    <cellStyle name="Output 2 2 32 6" xfId="39422" xr:uid="{00000000-0005-0000-0000-000013950000}"/>
    <cellStyle name="Output 2 2 32 7" xfId="39423" xr:uid="{00000000-0005-0000-0000-000014950000}"/>
    <cellStyle name="Output 2 2 33" xfId="2827" xr:uid="{00000000-0005-0000-0000-000015950000}"/>
    <cellStyle name="Output 2 2 33 2" xfId="12556" xr:uid="{00000000-0005-0000-0000-000016950000}"/>
    <cellStyle name="Output 2 2 33 2 2" xfId="39424" xr:uid="{00000000-0005-0000-0000-000017950000}"/>
    <cellStyle name="Output 2 2 33 2 3" xfId="39425" xr:uid="{00000000-0005-0000-0000-000018950000}"/>
    <cellStyle name="Output 2 2 33 2 4" xfId="39426" xr:uid="{00000000-0005-0000-0000-000019950000}"/>
    <cellStyle name="Output 2 2 33 2 5" xfId="39427" xr:uid="{00000000-0005-0000-0000-00001A950000}"/>
    <cellStyle name="Output 2 2 33 2 6" xfId="39428" xr:uid="{00000000-0005-0000-0000-00001B950000}"/>
    <cellStyle name="Output 2 2 33 3" xfId="39429" xr:uid="{00000000-0005-0000-0000-00001C950000}"/>
    <cellStyle name="Output 2 2 33 4" xfId="39430" xr:uid="{00000000-0005-0000-0000-00001D950000}"/>
    <cellStyle name="Output 2 2 33 5" xfId="39431" xr:uid="{00000000-0005-0000-0000-00001E950000}"/>
    <cellStyle name="Output 2 2 33 6" xfId="39432" xr:uid="{00000000-0005-0000-0000-00001F950000}"/>
    <cellStyle name="Output 2 2 33 7" xfId="39433" xr:uid="{00000000-0005-0000-0000-000020950000}"/>
    <cellStyle name="Output 2 2 34" xfId="2828" xr:uid="{00000000-0005-0000-0000-000021950000}"/>
    <cellStyle name="Output 2 2 34 2" xfId="12635" xr:uid="{00000000-0005-0000-0000-000022950000}"/>
    <cellStyle name="Output 2 2 34 2 2" xfId="39434" xr:uid="{00000000-0005-0000-0000-000023950000}"/>
    <cellStyle name="Output 2 2 34 2 3" xfId="39435" xr:uid="{00000000-0005-0000-0000-000024950000}"/>
    <cellStyle name="Output 2 2 34 2 4" xfId="39436" xr:uid="{00000000-0005-0000-0000-000025950000}"/>
    <cellStyle name="Output 2 2 34 2 5" xfId="39437" xr:uid="{00000000-0005-0000-0000-000026950000}"/>
    <cellStyle name="Output 2 2 34 2 6" xfId="39438" xr:uid="{00000000-0005-0000-0000-000027950000}"/>
    <cellStyle name="Output 2 2 34 3" xfId="39439" xr:uid="{00000000-0005-0000-0000-000028950000}"/>
    <cellStyle name="Output 2 2 34 4" xfId="39440" xr:uid="{00000000-0005-0000-0000-000029950000}"/>
    <cellStyle name="Output 2 2 34 5" xfId="39441" xr:uid="{00000000-0005-0000-0000-00002A950000}"/>
    <cellStyle name="Output 2 2 34 6" xfId="39442" xr:uid="{00000000-0005-0000-0000-00002B950000}"/>
    <cellStyle name="Output 2 2 34 7" xfId="39443" xr:uid="{00000000-0005-0000-0000-00002C950000}"/>
    <cellStyle name="Output 2 2 35" xfId="2829" xr:uid="{00000000-0005-0000-0000-00002D950000}"/>
    <cellStyle name="Output 2 2 35 2" xfId="12719" xr:uid="{00000000-0005-0000-0000-00002E950000}"/>
    <cellStyle name="Output 2 2 35 2 2" xfId="39444" xr:uid="{00000000-0005-0000-0000-00002F950000}"/>
    <cellStyle name="Output 2 2 35 2 3" xfId="39445" xr:uid="{00000000-0005-0000-0000-000030950000}"/>
    <cellStyle name="Output 2 2 35 2 4" xfId="39446" xr:uid="{00000000-0005-0000-0000-000031950000}"/>
    <cellStyle name="Output 2 2 35 2 5" xfId="39447" xr:uid="{00000000-0005-0000-0000-000032950000}"/>
    <cellStyle name="Output 2 2 35 2 6" xfId="39448" xr:uid="{00000000-0005-0000-0000-000033950000}"/>
    <cellStyle name="Output 2 2 35 3" xfId="39449" xr:uid="{00000000-0005-0000-0000-000034950000}"/>
    <cellStyle name="Output 2 2 35 4" xfId="39450" xr:uid="{00000000-0005-0000-0000-000035950000}"/>
    <cellStyle name="Output 2 2 35 5" xfId="39451" xr:uid="{00000000-0005-0000-0000-000036950000}"/>
    <cellStyle name="Output 2 2 35 6" xfId="39452" xr:uid="{00000000-0005-0000-0000-000037950000}"/>
    <cellStyle name="Output 2 2 35 7" xfId="39453" xr:uid="{00000000-0005-0000-0000-000038950000}"/>
    <cellStyle name="Output 2 2 36" xfId="9784" xr:uid="{00000000-0005-0000-0000-000039950000}"/>
    <cellStyle name="Output 2 2 36 2" xfId="39454" xr:uid="{00000000-0005-0000-0000-00003A950000}"/>
    <cellStyle name="Output 2 2 36 3" xfId="39455" xr:uid="{00000000-0005-0000-0000-00003B950000}"/>
    <cellStyle name="Output 2 2 36 4" xfId="39456" xr:uid="{00000000-0005-0000-0000-00003C950000}"/>
    <cellStyle name="Output 2 2 36 5" xfId="39457" xr:uid="{00000000-0005-0000-0000-00003D950000}"/>
    <cellStyle name="Output 2 2 36 6" xfId="39458" xr:uid="{00000000-0005-0000-0000-00003E950000}"/>
    <cellStyle name="Output 2 2 37" xfId="39459" xr:uid="{00000000-0005-0000-0000-00003F950000}"/>
    <cellStyle name="Output 2 2 38" xfId="39460" xr:uid="{00000000-0005-0000-0000-000040950000}"/>
    <cellStyle name="Output 2 2 39" xfId="39461" xr:uid="{00000000-0005-0000-0000-000041950000}"/>
    <cellStyle name="Output 2 2 4" xfId="2830" xr:uid="{00000000-0005-0000-0000-000042950000}"/>
    <cellStyle name="Output 2 2 4 2" xfId="10088" xr:uid="{00000000-0005-0000-0000-000043950000}"/>
    <cellStyle name="Output 2 2 4 2 2" xfId="39462" xr:uid="{00000000-0005-0000-0000-000044950000}"/>
    <cellStyle name="Output 2 2 4 2 3" xfId="39463" xr:uid="{00000000-0005-0000-0000-000045950000}"/>
    <cellStyle name="Output 2 2 4 2 4" xfId="39464" xr:uid="{00000000-0005-0000-0000-000046950000}"/>
    <cellStyle name="Output 2 2 4 2 5" xfId="39465" xr:uid="{00000000-0005-0000-0000-000047950000}"/>
    <cellStyle name="Output 2 2 4 2 6" xfId="39466" xr:uid="{00000000-0005-0000-0000-000048950000}"/>
    <cellStyle name="Output 2 2 4 3" xfId="39467" xr:uid="{00000000-0005-0000-0000-000049950000}"/>
    <cellStyle name="Output 2 2 4 4" xfId="39468" xr:uid="{00000000-0005-0000-0000-00004A950000}"/>
    <cellStyle name="Output 2 2 4 5" xfId="39469" xr:uid="{00000000-0005-0000-0000-00004B950000}"/>
    <cellStyle name="Output 2 2 4 6" xfId="39470" xr:uid="{00000000-0005-0000-0000-00004C950000}"/>
    <cellStyle name="Output 2 2 4 7" xfId="39471" xr:uid="{00000000-0005-0000-0000-00004D950000}"/>
    <cellStyle name="Output 2 2 40" xfId="39472" xr:uid="{00000000-0005-0000-0000-00004E950000}"/>
    <cellStyle name="Output 2 2 5" xfId="2831" xr:uid="{00000000-0005-0000-0000-00004F950000}"/>
    <cellStyle name="Output 2 2 5 2" xfId="10178" xr:uid="{00000000-0005-0000-0000-000050950000}"/>
    <cellStyle name="Output 2 2 5 2 2" xfId="39473" xr:uid="{00000000-0005-0000-0000-000051950000}"/>
    <cellStyle name="Output 2 2 5 2 3" xfId="39474" xr:uid="{00000000-0005-0000-0000-000052950000}"/>
    <cellStyle name="Output 2 2 5 2 4" xfId="39475" xr:uid="{00000000-0005-0000-0000-000053950000}"/>
    <cellStyle name="Output 2 2 5 2 5" xfId="39476" xr:uid="{00000000-0005-0000-0000-000054950000}"/>
    <cellStyle name="Output 2 2 5 2 6" xfId="39477" xr:uid="{00000000-0005-0000-0000-000055950000}"/>
    <cellStyle name="Output 2 2 5 3" xfId="39478" xr:uid="{00000000-0005-0000-0000-000056950000}"/>
    <cellStyle name="Output 2 2 5 4" xfId="39479" xr:uid="{00000000-0005-0000-0000-000057950000}"/>
    <cellStyle name="Output 2 2 5 5" xfId="39480" xr:uid="{00000000-0005-0000-0000-000058950000}"/>
    <cellStyle name="Output 2 2 5 6" xfId="39481" xr:uid="{00000000-0005-0000-0000-000059950000}"/>
    <cellStyle name="Output 2 2 5 7" xfId="39482" xr:uid="{00000000-0005-0000-0000-00005A950000}"/>
    <cellStyle name="Output 2 2 6" xfId="2832" xr:uid="{00000000-0005-0000-0000-00005B950000}"/>
    <cellStyle name="Output 2 2 6 2" xfId="10264" xr:uid="{00000000-0005-0000-0000-00005C950000}"/>
    <cellStyle name="Output 2 2 6 2 2" xfId="39483" xr:uid="{00000000-0005-0000-0000-00005D950000}"/>
    <cellStyle name="Output 2 2 6 2 3" xfId="39484" xr:uid="{00000000-0005-0000-0000-00005E950000}"/>
    <cellStyle name="Output 2 2 6 2 4" xfId="39485" xr:uid="{00000000-0005-0000-0000-00005F950000}"/>
    <cellStyle name="Output 2 2 6 2 5" xfId="39486" xr:uid="{00000000-0005-0000-0000-000060950000}"/>
    <cellStyle name="Output 2 2 6 2 6" xfId="39487" xr:uid="{00000000-0005-0000-0000-000061950000}"/>
    <cellStyle name="Output 2 2 6 3" xfId="39488" xr:uid="{00000000-0005-0000-0000-000062950000}"/>
    <cellStyle name="Output 2 2 6 4" xfId="39489" xr:uid="{00000000-0005-0000-0000-000063950000}"/>
    <cellStyle name="Output 2 2 6 5" xfId="39490" xr:uid="{00000000-0005-0000-0000-000064950000}"/>
    <cellStyle name="Output 2 2 6 6" xfId="39491" xr:uid="{00000000-0005-0000-0000-000065950000}"/>
    <cellStyle name="Output 2 2 6 7" xfId="39492" xr:uid="{00000000-0005-0000-0000-000066950000}"/>
    <cellStyle name="Output 2 2 7" xfId="2833" xr:uid="{00000000-0005-0000-0000-000067950000}"/>
    <cellStyle name="Output 2 2 7 2" xfId="10352" xr:uid="{00000000-0005-0000-0000-000068950000}"/>
    <cellStyle name="Output 2 2 7 2 2" xfId="39493" xr:uid="{00000000-0005-0000-0000-000069950000}"/>
    <cellStyle name="Output 2 2 7 2 3" xfId="39494" xr:uid="{00000000-0005-0000-0000-00006A950000}"/>
    <cellStyle name="Output 2 2 7 2 4" xfId="39495" xr:uid="{00000000-0005-0000-0000-00006B950000}"/>
    <cellStyle name="Output 2 2 7 2 5" xfId="39496" xr:uid="{00000000-0005-0000-0000-00006C950000}"/>
    <cellStyle name="Output 2 2 7 2 6" xfId="39497" xr:uid="{00000000-0005-0000-0000-00006D950000}"/>
    <cellStyle name="Output 2 2 7 3" xfId="39498" xr:uid="{00000000-0005-0000-0000-00006E950000}"/>
    <cellStyle name="Output 2 2 7 4" xfId="39499" xr:uid="{00000000-0005-0000-0000-00006F950000}"/>
    <cellStyle name="Output 2 2 7 5" xfId="39500" xr:uid="{00000000-0005-0000-0000-000070950000}"/>
    <cellStyle name="Output 2 2 7 6" xfId="39501" xr:uid="{00000000-0005-0000-0000-000071950000}"/>
    <cellStyle name="Output 2 2 7 7" xfId="39502" xr:uid="{00000000-0005-0000-0000-000072950000}"/>
    <cellStyle name="Output 2 2 8" xfId="2834" xr:uid="{00000000-0005-0000-0000-000073950000}"/>
    <cellStyle name="Output 2 2 8 2" xfId="10439" xr:uid="{00000000-0005-0000-0000-000074950000}"/>
    <cellStyle name="Output 2 2 8 2 2" xfId="39503" xr:uid="{00000000-0005-0000-0000-000075950000}"/>
    <cellStyle name="Output 2 2 8 2 3" xfId="39504" xr:uid="{00000000-0005-0000-0000-000076950000}"/>
    <cellStyle name="Output 2 2 8 2 4" xfId="39505" xr:uid="{00000000-0005-0000-0000-000077950000}"/>
    <cellStyle name="Output 2 2 8 2 5" xfId="39506" xr:uid="{00000000-0005-0000-0000-000078950000}"/>
    <cellStyle name="Output 2 2 8 2 6" xfId="39507" xr:uid="{00000000-0005-0000-0000-000079950000}"/>
    <cellStyle name="Output 2 2 8 3" xfId="39508" xr:uid="{00000000-0005-0000-0000-00007A950000}"/>
    <cellStyle name="Output 2 2 8 4" xfId="39509" xr:uid="{00000000-0005-0000-0000-00007B950000}"/>
    <cellStyle name="Output 2 2 8 5" xfId="39510" xr:uid="{00000000-0005-0000-0000-00007C950000}"/>
    <cellStyle name="Output 2 2 8 6" xfId="39511" xr:uid="{00000000-0005-0000-0000-00007D950000}"/>
    <cellStyle name="Output 2 2 8 7" xfId="39512" xr:uid="{00000000-0005-0000-0000-00007E950000}"/>
    <cellStyle name="Output 2 2 9" xfId="2835" xr:uid="{00000000-0005-0000-0000-00007F950000}"/>
    <cellStyle name="Output 2 2 9 2" xfId="10528" xr:uid="{00000000-0005-0000-0000-000080950000}"/>
    <cellStyle name="Output 2 2 9 2 2" xfId="39513" xr:uid="{00000000-0005-0000-0000-000081950000}"/>
    <cellStyle name="Output 2 2 9 2 3" xfId="39514" xr:uid="{00000000-0005-0000-0000-000082950000}"/>
    <cellStyle name="Output 2 2 9 2 4" xfId="39515" xr:uid="{00000000-0005-0000-0000-000083950000}"/>
    <cellStyle name="Output 2 2 9 2 5" xfId="39516" xr:uid="{00000000-0005-0000-0000-000084950000}"/>
    <cellStyle name="Output 2 2 9 2 6" xfId="39517" xr:uid="{00000000-0005-0000-0000-000085950000}"/>
    <cellStyle name="Output 2 2 9 3" xfId="39518" xr:uid="{00000000-0005-0000-0000-000086950000}"/>
    <cellStyle name="Output 2 2 9 4" xfId="39519" xr:uid="{00000000-0005-0000-0000-000087950000}"/>
    <cellStyle name="Output 2 2 9 5" xfId="39520" xr:uid="{00000000-0005-0000-0000-000088950000}"/>
    <cellStyle name="Output 2 2 9 6" xfId="39521" xr:uid="{00000000-0005-0000-0000-000089950000}"/>
    <cellStyle name="Output 2 2 9 7" xfId="39522" xr:uid="{00000000-0005-0000-0000-00008A950000}"/>
    <cellStyle name="Output 2 20" xfId="2836" xr:uid="{00000000-0005-0000-0000-00008B950000}"/>
    <cellStyle name="Output 2 20 2" xfId="11368" xr:uid="{00000000-0005-0000-0000-00008C950000}"/>
    <cellStyle name="Output 2 20 2 2" xfId="39523" xr:uid="{00000000-0005-0000-0000-00008D950000}"/>
    <cellStyle name="Output 2 20 2 3" xfId="39524" xr:uid="{00000000-0005-0000-0000-00008E950000}"/>
    <cellStyle name="Output 2 20 2 4" xfId="39525" xr:uid="{00000000-0005-0000-0000-00008F950000}"/>
    <cellStyle name="Output 2 20 2 5" xfId="39526" xr:uid="{00000000-0005-0000-0000-000090950000}"/>
    <cellStyle name="Output 2 20 2 6" xfId="39527" xr:uid="{00000000-0005-0000-0000-000091950000}"/>
    <cellStyle name="Output 2 20 3" xfId="39528" xr:uid="{00000000-0005-0000-0000-000092950000}"/>
    <cellStyle name="Output 2 20 4" xfId="39529" xr:uid="{00000000-0005-0000-0000-000093950000}"/>
    <cellStyle name="Output 2 20 5" xfId="39530" xr:uid="{00000000-0005-0000-0000-000094950000}"/>
    <cellStyle name="Output 2 20 6" xfId="39531" xr:uid="{00000000-0005-0000-0000-000095950000}"/>
    <cellStyle name="Output 2 20 7" xfId="39532" xr:uid="{00000000-0005-0000-0000-000096950000}"/>
    <cellStyle name="Output 2 21" xfId="2837" xr:uid="{00000000-0005-0000-0000-000097950000}"/>
    <cellStyle name="Output 2 21 2" xfId="10053" xr:uid="{00000000-0005-0000-0000-000098950000}"/>
    <cellStyle name="Output 2 21 2 2" xfId="39533" xr:uid="{00000000-0005-0000-0000-000099950000}"/>
    <cellStyle name="Output 2 21 2 3" xfId="39534" xr:uid="{00000000-0005-0000-0000-00009A950000}"/>
    <cellStyle name="Output 2 21 2 4" xfId="39535" xr:uid="{00000000-0005-0000-0000-00009B950000}"/>
    <cellStyle name="Output 2 21 2 5" xfId="39536" xr:uid="{00000000-0005-0000-0000-00009C950000}"/>
    <cellStyle name="Output 2 21 2 6" xfId="39537" xr:uid="{00000000-0005-0000-0000-00009D950000}"/>
    <cellStyle name="Output 2 21 3" xfId="39538" xr:uid="{00000000-0005-0000-0000-00009E950000}"/>
    <cellStyle name="Output 2 21 4" xfId="39539" xr:uid="{00000000-0005-0000-0000-00009F950000}"/>
    <cellStyle name="Output 2 21 5" xfId="39540" xr:uid="{00000000-0005-0000-0000-0000A0950000}"/>
    <cellStyle name="Output 2 21 6" xfId="39541" xr:uid="{00000000-0005-0000-0000-0000A1950000}"/>
    <cellStyle name="Output 2 21 7" xfId="39542" xr:uid="{00000000-0005-0000-0000-0000A2950000}"/>
    <cellStyle name="Output 2 22" xfId="2838" xr:uid="{00000000-0005-0000-0000-0000A3950000}"/>
    <cellStyle name="Output 2 22 2" xfId="11456" xr:uid="{00000000-0005-0000-0000-0000A4950000}"/>
    <cellStyle name="Output 2 22 2 2" xfId="39543" xr:uid="{00000000-0005-0000-0000-0000A5950000}"/>
    <cellStyle name="Output 2 22 2 3" xfId="39544" xr:uid="{00000000-0005-0000-0000-0000A6950000}"/>
    <cellStyle name="Output 2 22 2 4" xfId="39545" xr:uid="{00000000-0005-0000-0000-0000A7950000}"/>
    <cellStyle name="Output 2 22 2 5" xfId="39546" xr:uid="{00000000-0005-0000-0000-0000A8950000}"/>
    <cellStyle name="Output 2 22 2 6" xfId="39547" xr:uid="{00000000-0005-0000-0000-0000A9950000}"/>
    <cellStyle name="Output 2 22 3" xfId="39548" xr:uid="{00000000-0005-0000-0000-0000AA950000}"/>
    <cellStyle name="Output 2 22 4" xfId="39549" xr:uid="{00000000-0005-0000-0000-0000AB950000}"/>
    <cellStyle name="Output 2 22 5" xfId="39550" xr:uid="{00000000-0005-0000-0000-0000AC950000}"/>
    <cellStyle name="Output 2 22 6" xfId="39551" xr:uid="{00000000-0005-0000-0000-0000AD950000}"/>
    <cellStyle name="Output 2 22 7" xfId="39552" xr:uid="{00000000-0005-0000-0000-0000AE950000}"/>
    <cellStyle name="Output 2 23" xfId="2839" xr:uid="{00000000-0005-0000-0000-0000AF950000}"/>
    <cellStyle name="Output 2 23 2" xfId="11539" xr:uid="{00000000-0005-0000-0000-0000B0950000}"/>
    <cellStyle name="Output 2 23 2 2" xfId="39553" xr:uid="{00000000-0005-0000-0000-0000B1950000}"/>
    <cellStyle name="Output 2 23 2 3" xfId="39554" xr:uid="{00000000-0005-0000-0000-0000B2950000}"/>
    <cellStyle name="Output 2 23 2 4" xfId="39555" xr:uid="{00000000-0005-0000-0000-0000B3950000}"/>
    <cellStyle name="Output 2 23 2 5" xfId="39556" xr:uid="{00000000-0005-0000-0000-0000B4950000}"/>
    <cellStyle name="Output 2 23 2 6" xfId="39557" xr:uid="{00000000-0005-0000-0000-0000B5950000}"/>
    <cellStyle name="Output 2 23 3" xfId="39558" xr:uid="{00000000-0005-0000-0000-0000B6950000}"/>
    <cellStyle name="Output 2 23 4" xfId="39559" xr:uid="{00000000-0005-0000-0000-0000B7950000}"/>
    <cellStyle name="Output 2 23 5" xfId="39560" xr:uid="{00000000-0005-0000-0000-0000B8950000}"/>
    <cellStyle name="Output 2 23 6" xfId="39561" xr:uid="{00000000-0005-0000-0000-0000B9950000}"/>
    <cellStyle name="Output 2 23 7" xfId="39562" xr:uid="{00000000-0005-0000-0000-0000BA950000}"/>
    <cellStyle name="Output 2 24" xfId="2840" xr:uid="{00000000-0005-0000-0000-0000BB950000}"/>
    <cellStyle name="Output 2 24 2" xfId="9721" xr:uid="{00000000-0005-0000-0000-0000BC950000}"/>
    <cellStyle name="Output 2 24 2 2" xfId="39563" xr:uid="{00000000-0005-0000-0000-0000BD950000}"/>
    <cellStyle name="Output 2 24 2 3" xfId="39564" xr:uid="{00000000-0005-0000-0000-0000BE950000}"/>
    <cellStyle name="Output 2 24 2 4" xfId="39565" xr:uid="{00000000-0005-0000-0000-0000BF950000}"/>
    <cellStyle name="Output 2 24 2 5" xfId="39566" xr:uid="{00000000-0005-0000-0000-0000C0950000}"/>
    <cellStyle name="Output 2 24 2 6" xfId="39567" xr:uid="{00000000-0005-0000-0000-0000C1950000}"/>
    <cellStyle name="Output 2 24 3" xfId="39568" xr:uid="{00000000-0005-0000-0000-0000C2950000}"/>
    <cellStyle name="Output 2 24 4" xfId="39569" xr:uid="{00000000-0005-0000-0000-0000C3950000}"/>
    <cellStyle name="Output 2 24 5" xfId="39570" xr:uid="{00000000-0005-0000-0000-0000C4950000}"/>
    <cellStyle name="Output 2 24 6" xfId="39571" xr:uid="{00000000-0005-0000-0000-0000C5950000}"/>
    <cellStyle name="Output 2 24 7" xfId="39572" xr:uid="{00000000-0005-0000-0000-0000C6950000}"/>
    <cellStyle name="Output 2 25" xfId="2841" xr:uid="{00000000-0005-0000-0000-0000C7950000}"/>
    <cellStyle name="Output 2 25 2" xfId="11478" xr:uid="{00000000-0005-0000-0000-0000C8950000}"/>
    <cellStyle name="Output 2 25 2 2" xfId="39573" xr:uid="{00000000-0005-0000-0000-0000C9950000}"/>
    <cellStyle name="Output 2 25 2 3" xfId="39574" xr:uid="{00000000-0005-0000-0000-0000CA950000}"/>
    <cellStyle name="Output 2 25 2 4" xfId="39575" xr:uid="{00000000-0005-0000-0000-0000CB950000}"/>
    <cellStyle name="Output 2 25 2 5" xfId="39576" xr:uid="{00000000-0005-0000-0000-0000CC950000}"/>
    <cellStyle name="Output 2 25 2 6" xfId="39577" xr:uid="{00000000-0005-0000-0000-0000CD950000}"/>
    <cellStyle name="Output 2 25 3" xfId="39578" xr:uid="{00000000-0005-0000-0000-0000CE950000}"/>
    <cellStyle name="Output 2 25 4" xfId="39579" xr:uid="{00000000-0005-0000-0000-0000CF950000}"/>
    <cellStyle name="Output 2 25 5" xfId="39580" xr:uid="{00000000-0005-0000-0000-0000D0950000}"/>
    <cellStyle name="Output 2 25 6" xfId="39581" xr:uid="{00000000-0005-0000-0000-0000D1950000}"/>
    <cellStyle name="Output 2 25 7" xfId="39582" xr:uid="{00000000-0005-0000-0000-0000D2950000}"/>
    <cellStyle name="Output 2 26" xfId="2842" xr:uid="{00000000-0005-0000-0000-0000D3950000}"/>
    <cellStyle name="Output 2 26 2" xfId="11282" xr:uid="{00000000-0005-0000-0000-0000D4950000}"/>
    <cellStyle name="Output 2 26 2 2" xfId="39583" xr:uid="{00000000-0005-0000-0000-0000D5950000}"/>
    <cellStyle name="Output 2 26 2 3" xfId="39584" xr:uid="{00000000-0005-0000-0000-0000D6950000}"/>
    <cellStyle name="Output 2 26 2 4" xfId="39585" xr:uid="{00000000-0005-0000-0000-0000D7950000}"/>
    <cellStyle name="Output 2 26 2 5" xfId="39586" xr:uid="{00000000-0005-0000-0000-0000D8950000}"/>
    <cellStyle name="Output 2 26 2 6" xfId="39587" xr:uid="{00000000-0005-0000-0000-0000D9950000}"/>
    <cellStyle name="Output 2 26 3" xfId="39588" xr:uid="{00000000-0005-0000-0000-0000DA950000}"/>
    <cellStyle name="Output 2 26 4" xfId="39589" xr:uid="{00000000-0005-0000-0000-0000DB950000}"/>
    <cellStyle name="Output 2 26 5" xfId="39590" xr:uid="{00000000-0005-0000-0000-0000DC950000}"/>
    <cellStyle name="Output 2 26 6" xfId="39591" xr:uid="{00000000-0005-0000-0000-0000DD950000}"/>
    <cellStyle name="Output 2 26 7" xfId="39592" xr:uid="{00000000-0005-0000-0000-0000DE950000}"/>
    <cellStyle name="Output 2 27" xfId="2843" xr:uid="{00000000-0005-0000-0000-0000DF950000}"/>
    <cellStyle name="Output 2 27 2" xfId="10934" xr:uid="{00000000-0005-0000-0000-0000E0950000}"/>
    <cellStyle name="Output 2 27 2 2" xfId="39593" xr:uid="{00000000-0005-0000-0000-0000E1950000}"/>
    <cellStyle name="Output 2 27 2 3" xfId="39594" xr:uid="{00000000-0005-0000-0000-0000E2950000}"/>
    <cellStyle name="Output 2 27 2 4" xfId="39595" xr:uid="{00000000-0005-0000-0000-0000E3950000}"/>
    <cellStyle name="Output 2 27 2 5" xfId="39596" xr:uid="{00000000-0005-0000-0000-0000E4950000}"/>
    <cellStyle name="Output 2 27 2 6" xfId="39597" xr:uid="{00000000-0005-0000-0000-0000E5950000}"/>
    <cellStyle name="Output 2 27 3" xfId="39598" xr:uid="{00000000-0005-0000-0000-0000E6950000}"/>
    <cellStyle name="Output 2 27 4" xfId="39599" xr:uid="{00000000-0005-0000-0000-0000E7950000}"/>
    <cellStyle name="Output 2 27 5" xfId="39600" xr:uid="{00000000-0005-0000-0000-0000E8950000}"/>
    <cellStyle name="Output 2 27 6" xfId="39601" xr:uid="{00000000-0005-0000-0000-0000E9950000}"/>
    <cellStyle name="Output 2 27 7" xfId="39602" xr:uid="{00000000-0005-0000-0000-0000EA950000}"/>
    <cellStyle name="Output 2 28" xfId="2844" xr:uid="{00000000-0005-0000-0000-0000EB950000}"/>
    <cellStyle name="Output 2 28 2" xfId="12686" xr:uid="{00000000-0005-0000-0000-0000EC950000}"/>
    <cellStyle name="Output 2 28 2 2" xfId="39603" xr:uid="{00000000-0005-0000-0000-0000ED950000}"/>
    <cellStyle name="Output 2 28 2 3" xfId="39604" xr:uid="{00000000-0005-0000-0000-0000EE950000}"/>
    <cellStyle name="Output 2 28 2 4" xfId="39605" xr:uid="{00000000-0005-0000-0000-0000EF950000}"/>
    <cellStyle name="Output 2 28 2 5" xfId="39606" xr:uid="{00000000-0005-0000-0000-0000F0950000}"/>
    <cellStyle name="Output 2 28 2 6" xfId="39607" xr:uid="{00000000-0005-0000-0000-0000F1950000}"/>
    <cellStyle name="Output 2 28 3" xfId="39608" xr:uid="{00000000-0005-0000-0000-0000F2950000}"/>
    <cellStyle name="Output 2 28 4" xfId="39609" xr:uid="{00000000-0005-0000-0000-0000F3950000}"/>
    <cellStyle name="Output 2 28 5" xfId="39610" xr:uid="{00000000-0005-0000-0000-0000F4950000}"/>
    <cellStyle name="Output 2 29" xfId="8896" xr:uid="{00000000-0005-0000-0000-0000F5950000}"/>
    <cellStyle name="Output 2 29 2" xfId="39611" xr:uid="{00000000-0005-0000-0000-0000F6950000}"/>
    <cellStyle name="Output 2 29 3" xfId="39612" xr:uid="{00000000-0005-0000-0000-0000F7950000}"/>
    <cellStyle name="Output 2 29 4" xfId="39613" xr:uid="{00000000-0005-0000-0000-0000F8950000}"/>
    <cellStyle name="Output 2 29 5" xfId="39614" xr:uid="{00000000-0005-0000-0000-0000F9950000}"/>
    <cellStyle name="Output 2 29 6" xfId="39615" xr:uid="{00000000-0005-0000-0000-0000FA950000}"/>
    <cellStyle name="Output 2 3" xfId="2845" xr:uid="{00000000-0005-0000-0000-0000FB950000}"/>
    <cellStyle name="Output 2 3 10" xfId="2846" xr:uid="{00000000-0005-0000-0000-0000FC950000}"/>
    <cellStyle name="Output 2 3 10 2" xfId="10719" xr:uid="{00000000-0005-0000-0000-0000FD950000}"/>
    <cellStyle name="Output 2 3 10 2 2" xfId="39616" xr:uid="{00000000-0005-0000-0000-0000FE950000}"/>
    <cellStyle name="Output 2 3 10 2 3" xfId="39617" xr:uid="{00000000-0005-0000-0000-0000FF950000}"/>
    <cellStyle name="Output 2 3 10 2 4" xfId="39618" xr:uid="{00000000-0005-0000-0000-000000960000}"/>
    <cellStyle name="Output 2 3 10 2 5" xfId="39619" xr:uid="{00000000-0005-0000-0000-000001960000}"/>
    <cellStyle name="Output 2 3 10 2 6" xfId="39620" xr:uid="{00000000-0005-0000-0000-000002960000}"/>
    <cellStyle name="Output 2 3 10 3" xfId="39621" xr:uid="{00000000-0005-0000-0000-000003960000}"/>
    <cellStyle name="Output 2 3 10 4" xfId="39622" xr:uid="{00000000-0005-0000-0000-000004960000}"/>
    <cellStyle name="Output 2 3 10 5" xfId="39623" xr:uid="{00000000-0005-0000-0000-000005960000}"/>
    <cellStyle name="Output 2 3 10 6" xfId="39624" xr:uid="{00000000-0005-0000-0000-000006960000}"/>
    <cellStyle name="Output 2 3 10 7" xfId="39625" xr:uid="{00000000-0005-0000-0000-000007960000}"/>
    <cellStyle name="Output 2 3 11" xfId="2847" xr:uid="{00000000-0005-0000-0000-000008960000}"/>
    <cellStyle name="Output 2 3 11 2" xfId="10807" xr:uid="{00000000-0005-0000-0000-000009960000}"/>
    <cellStyle name="Output 2 3 11 2 2" xfId="39626" xr:uid="{00000000-0005-0000-0000-00000A960000}"/>
    <cellStyle name="Output 2 3 11 2 3" xfId="39627" xr:uid="{00000000-0005-0000-0000-00000B960000}"/>
    <cellStyle name="Output 2 3 11 2 4" xfId="39628" xr:uid="{00000000-0005-0000-0000-00000C960000}"/>
    <cellStyle name="Output 2 3 11 2 5" xfId="39629" xr:uid="{00000000-0005-0000-0000-00000D960000}"/>
    <cellStyle name="Output 2 3 11 2 6" xfId="39630" xr:uid="{00000000-0005-0000-0000-00000E960000}"/>
    <cellStyle name="Output 2 3 11 3" xfId="39631" xr:uid="{00000000-0005-0000-0000-00000F960000}"/>
    <cellStyle name="Output 2 3 11 4" xfId="39632" xr:uid="{00000000-0005-0000-0000-000010960000}"/>
    <cellStyle name="Output 2 3 11 5" xfId="39633" xr:uid="{00000000-0005-0000-0000-000011960000}"/>
    <cellStyle name="Output 2 3 11 6" xfId="39634" xr:uid="{00000000-0005-0000-0000-000012960000}"/>
    <cellStyle name="Output 2 3 11 7" xfId="39635" xr:uid="{00000000-0005-0000-0000-000013960000}"/>
    <cellStyle name="Output 2 3 12" xfId="2848" xr:uid="{00000000-0005-0000-0000-000014960000}"/>
    <cellStyle name="Output 2 3 12 2" xfId="10896" xr:uid="{00000000-0005-0000-0000-000015960000}"/>
    <cellStyle name="Output 2 3 12 2 2" xfId="39636" xr:uid="{00000000-0005-0000-0000-000016960000}"/>
    <cellStyle name="Output 2 3 12 2 3" xfId="39637" xr:uid="{00000000-0005-0000-0000-000017960000}"/>
    <cellStyle name="Output 2 3 12 2 4" xfId="39638" xr:uid="{00000000-0005-0000-0000-000018960000}"/>
    <cellStyle name="Output 2 3 12 2 5" xfId="39639" xr:uid="{00000000-0005-0000-0000-000019960000}"/>
    <cellStyle name="Output 2 3 12 2 6" xfId="39640" xr:uid="{00000000-0005-0000-0000-00001A960000}"/>
    <cellStyle name="Output 2 3 12 3" xfId="39641" xr:uid="{00000000-0005-0000-0000-00001B960000}"/>
    <cellStyle name="Output 2 3 12 4" xfId="39642" xr:uid="{00000000-0005-0000-0000-00001C960000}"/>
    <cellStyle name="Output 2 3 12 5" xfId="39643" xr:uid="{00000000-0005-0000-0000-00001D960000}"/>
    <cellStyle name="Output 2 3 12 6" xfId="39644" xr:uid="{00000000-0005-0000-0000-00001E960000}"/>
    <cellStyle name="Output 2 3 12 7" xfId="39645" xr:uid="{00000000-0005-0000-0000-00001F960000}"/>
    <cellStyle name="Output 2 3 13" xfId="2849" xr:uid="{00000000-0005-0000-0000-000020960000}"/>
    <cellStyle name="Output 2 3 13 2" xfId="10986" xr:uid="{00000000-0005-0000-0000-000021960000}"/>
    <cellStyle name="Output 2 3 13 2 2" xfId="39646" xr:uid="{00000000-0005-0000-0000-000022960000}"/>
    <cellStyle name="Output 2 3 13 2 3" xfId="39647" xr:uid="{00000000-0005-0000-0000-000023960000}"/>
    <cellStyle name="Output 2 3 13 2 4" xfId="39648" xr:uid="{00000000-0005-0000-0000-000024960000}"/>
    <cellStyle name="Output 2 3 13 2 5" xfId="39649" xr:uid="{00000000-0005-0000-0000-000025960000}"/>
    <cellStyle name="Output 2 3 13 2 6" xfId="39650" xr:uid="{00000000-0005-0000-0000-000026960000}"/>
    <cellStyle name="Output 2 3 13 3" xfId="39651" xr:uid="{00000000-0005-0000-0000-000027960000}"/>
    <cellStyle name="Output 2 3 13 4" xfId="39652" xr:uid="{00000000-0005-0000-0000-000028960000}"/>
    <cellStyle name="Output 2 3 13 5" xfId="39653" xr:uid="{00000000-0005-0000-0000-000029960000}"/>
    <cellStyle name="Output 2 3 13 6" xfId="39654" xr:uid="{00000000-0005-0000-0000-00002A960000}"/>
    <cellStyle name="Output 2 3 13 7" xfId="39655" xr:uid="{00000000-0005-0000-0000-00002B960000}"/>
    <cellStyle name="Output 2 3 14" xfId="2850" xr:uid="{00000000-0005-0000-0000-00002C960000}"/>
    <cellStyle name="Output 2 3 14 2" xfId="11076" xr:uid="{00000000-0005-0000-0000-00002D960000}"/>
    <cellStyle name="Output 2 3 14 2 2" xfId="39656" xr:uid="{00000000-0005-0000-0000-00002E960000}"/>
    <cellStyle name="Output 2 3 14 2 3" xfId="39657" xr:uid="{00000000-0005-0000-0000-00002F960000}"/>
    <cellStyle name="Output 2 3 14 2 4" xfId="39658" xr:uid="{00000000-0005-0000-0000-000030960000}"/>
    <cellStyle name="Output 2 3 14 2 5" xfId="39659" xr:uid="{00000000-0005-0000-0000-000031960000}"/>
    <cellStyle name="Output 2 3 14 2 6" xfId="39660" xr:uid="{00000000-0005-0000-0000-000032960000}"/>
    <cellStyle name="Output 2 3 14 3" xfId="39661" xr:uid="{00000000-0005-0000-0000-000033960000}"/>
    <cellStyle name="Output 2 3 14 4" xfId="39662" xr:uid="{00000000-0005-0000-0000-000034960000}"/>
    <cellStyle name="Output 2 3 14 5" xfId="39663" xr:uid="{00000000-0005-0000-0000-000035960000}"/>
    <cellStyle name="Output 2 3 14 6" xfId="39664" xr:uid="{00000000-0005-0000-0000-000036960000}"/>
    <cellStyle name="Output 2 3 14 7" xfId="39665" xr:uid="{00000000-0005-0000-0000-000037960000}"/>
    <cellStyle name="Output 2 3 15" xfId="2851" xr:uid="{00000000-0005-0000-0000-000038960000}"/>
    <cellStyle name="Output 2 3 15 2" xfId="11159" xr:uid="{00000000-0005-0000-0000-000039960000}"/>
    <cellStyle name="Output 2 3 15 2 2" xfId="39666" xr:uid="{00000000-0005-0000-0000-00003A960000}"/>
    <cellStyle name="Output 2 3 15 2 3" xfId="39667" xr:uid="{00000000-0005-0000-0000-00003B960000}"/>
    <cellStyle name="Output 2 3 15 2 4" xfId="39668" xr:uid="{00000000-0005-0000-0000-00003C960000}"/>
    <cellStyle name="Output 2 3 15 2 5" xfId="39669" xr:uid="{00000000-0005-0000-0000-00003D960000}"/>
    <cellStyle name="Output 2 3 15 2 6" xfId="39670" xr:uid="{00000000-0005-0000-0000-00003E960000}"/>
    <cellStyle name="Output 2 3 15 3" xfId="39671" xr:uid="{00000000-0005-0000-0000-00003F960000}"/>
    <cellStyle name="Output 2 3 15 4" xfId="39672" xr:uid="{00000000-0005-0000-0000-000040960000}"/>
    <cellStyle name="Output 2 3 15 5" xfId="39673" xr:uid="{00000000-0005-0000-0000-000041960000}"/>
    <cellStyle name="Output 2 3 15 6" xfId="39674" xr:uid="{00000000-0005-0000-0000-000042960000}"/>
    <cellStyle name="Output 2 3 15 7" xfId="39675" xr:uid="{00000000-0005-0000-0000-000043960000}"/>
    <cellStyle name="Output 2 3 16" xfId="2852" xr:uid="{00000000-0005-0000-0000-000044960000}"/>
    <cellStyle name="Output 2 3 16 2" xfId="11249" xr:uid="{00000000-0005-0000-0000-000045960000}"/>
    <cellStyle name="Output 2 3 16 2 2" xfId="39676" xr:uid="{00000000-0005-0000-0000-000046960000}"/>
    <cellStyle name="Output 2 3 16 2 3" xfId="39677" xr:uid="{00000000-0005-0000-0000-000047960000}"/>
    <cellStyle name="Output 2 3 16 2 4" xfId="39678" xr:uid="{00000000-0005-0000-0000-000048960000}"/>
    <cellStyle name="Output 2 3 16 2 5" xfId="39679" xr:uid="{00000000-0005-0000-0000-000049960000}"/>
    <cellStyle name="Output 2 3 16 2 6" xfId="39680" xr:uid="{00000000-0005-0000-0000-00004A960000}"/>
    <cellStyle name="Output 2 3 16 3" xfId="39681" xr:uid="{00000000-0005-0000-0000-00004B960000}"/>
    <cellStyle name="Output 2 3 16 4" xfId="39682" xr:uid="{00000000-0005-0000-0000-00004C960000}"/>
    <cellStyle name="Output 2 3 16 5" xfId="39683" xr:uid="{00000000-0005-0000-0000-00004D960000}"/>
    <cellStyle name="Output 2 3 16 6" xfId="39684" xr:uid="{00000000-0005-0000-0000-00004E960000}"/>
    <cellStyle name="Output 2 3 16 7" xfId="39685" xr:uid="{00000000-0005-0000-0000-00004F960000}"/>
    <cellStyle name="Output 2 3 17" xfId="2853" xr:uid="{00000000-0005-0000-0000-000050960000}"/>
    <cellStyle name="Output 2 3 17 2" xfId="11335" xr:uid="{00000000-0005-0000-0000-000051960000}"/>
    <cellStyle name="Output 2 3 17 2 2" xfId="39686" xr:uid="{00000000-0005-0000-0000-000052960000}"/>
    <cellStyle name="Output 2 3 17 2 3" xfId="39687" xr:uid="{00000000-0005-0000-0000-000053960000}"/>
    <cellStyle name="Output 2 3 17 2 4" xfId="39688" xr:uid="{00000000-0005-0000-0000-000054960000}"/>
    <cellStyle name="Output 2 3 17 2 5" xfId="39689" xr:uid="{00000000-0005-0000-0000-000055960000}"/>
    <cellStyle name="Output 2 3 17 2 6" xfId="39690" xr:uid="{00000000-0005-0000-0000-000056960000}"/>
    <cellStyle name="Output 2 3 17 3" xfId="39691" xr:uid="{00000000-0005-0000-0000-000057960000}"/>
    <cellStyle name="Output 2 3 17 4" xfId="39692" xr:uid="{00000000-0005-0000-0000-000058960000}"/>
    <cellStyle name="Output 2 3 17 5" xfId="39693" xr:uid="{00000000-0005-0000-0000-000059960000}"/>
    <cellStyle name="Output 2 3 17 6" xfId="39694" xr:uid="{00000000-0005-0000-0000-00005A960000}"/>
    <cellStyle name="Output 2 3 17 7" xfId="39695" xr:uid="{00000000-0005-0000-0000-00005B960000}"/>
    <cellStyle name="Output 2 3 18" xfId="2854" xr:uid="{00000000-0005-0000-0000-00005C960000}"/>
    <cellStyle name="Output 2 3 18 2" xfId="11422" xr:uid="{00000000-0005-0000-0000-00005D960000}"/>
    <cellStyle name="Output 2 3 18 2 2" xfId="39696" xr:uid="{00000000-0005-0000-0000-00005E960000}"/>
    <cellStyle name="Output 2 3 18 2 3" xfId="39697" xr:uid="{00000000-0005-0000-0000-00005F960000}"/>
    <cellStyle name="Output 2 3 18 2 4" xfId="39698" xr:uid="{00000000-0005-0000-0000-000060960000}"/>
    <cellStyle name="Output 2 3 18 2 5" xfId="39699" xr:uid="{00000000-0005-0000-0000-000061960000}"/>
    <cellStyle name="Output 2 3 18 2 6" xfId="39700" xr:uid="{00000000-0005-0000-0000-000062960000}"/>
    <cellStyle name="Output 2 3 18 3" xfId="39701" xr:uid="{00000000-0005-0000-0000-000063960000}"/>
    <cellStyle name="Output 2 3 18 4" xfId="39702" xr:uid="{00000000-0005-0000-0000-000064960000}"/>
    <cellStyle name="Output 2 3 18 5" xfId="39703" xr:uid="{00000000-0005-0000-0000-000065960000}"/>
    <cellStyle name="Output 2 3 18 6" xfId="39704" xr:uid="{00000000-0005-0000-0000-000066960000}"/>
    <cellStyle name="Output 2 3 18 7" xfId="39705" xr:uid="{00000000-0005-0000-0000-000067960000}"/>
    <cellStyle name="Output 2 3 19" xfId="2855" xr:uid="{00000000-0005-0000-0000-000068960000}"/>
    <cellStyle name="Output 2 3 19 2" xfId="11509" xr:uid="{00000000-0005-0000-0000-000069960000}"/>
    <cellStyle name="Output 2 3 19 2 2" xfId="39706" xr:uid="{00000000-0005-0000-0000-00006A960000}"/>
    <cellStyle name="Output 2 3 19 2 3" xfId="39707" xr:uid="{00000000-0005-0000-0000-00006B960000}"/>
    <cellStyle name="Output 2 3 19 2 4" xfId="39708" xr:uid="{00000000-0005-0000-0000-00006C960000}"/>
    <cellStyle name="Output 2 3 19 2 5" xfId="39709" xr:uid="{00000000-0005-0000-0000-00006D960000}"/>
    <cellStyle name="Output 2 3 19 2 6" xfId="39710" xr:uid="{00000000-0005-0000-0000-00006E960000}"/>
    <cellStyle name="Output 2 3 19 3" xfId="39711" xr:uid="{00000000-0005-0000-0000-00006F960000}"/>
    <cellStyle name="Output 2 3 19 4" xfId="39712" xr:uid="{00000000-0005-0000-0000-000070960000}"/>
    <cellStyle name="Output 2 3 19 5" xfId="39713" xr:uid="{00000000-0005-0000-0000-000071960000}"/>
    <cellStyle name="Output 2 3 19 6" xfId="39714" xr:uid="{00000000-0005-0000-0000-000072960000}"/>
    <cellStyle name="Output 2 3 19 7" xfId="39715" xr:uid="{00000000-0005-0000-0000-000073960000}"/>
    <cellStyle name="Output 2 3 2" xfId="2856" xr:uid="{00000000-0005-0000-0000-000074960000}"/>
    <cellStyle name="Output 2 3 2 2" xfId="10016" xr:uid="{00000000-0005-0000-0000-000075960000}"/>
    <cellStyle name="Output 2 3 2 2 2" xfId="39716" xr:uid="{00000000-0005-0000-0000-000076960000}"/>
    <cellStyle name="Output 2 3 2 2 3" xfId="39717" xr:uid="{00000000-0005-0000-0000-000077960000}"/>
    <cellStyle name="Output 2 3 2 2 4" xfId="39718" xr:uid="{00000000-0005-0000-0000-000078960000}"/>
    <cellStyle name="Output 2 3 2 2 5" xfId="39719" xr:uid="{00000000-0005-0000-0000-000079960000}"/>
    <cellStyle name="Output 2 3 2 2 6" xfId="39720" xr:uid="{00000000-0005-0000-0000-00007A960000}"/>
    <cellStyle name="Output 2 3 2 3" xfId="39721" xr:uid="{00000000-0005-0000-0000-00007B960000}"/>
    <cellStyle name="Output 2 3 2 4" xfId="39722" xr:uid="{00000000-0005-0000-0000-00007C960000}"/>
    <cellStyle name="Output 2 3 2 5" xfId="39723" xr:uid="{00000000-0005-0000-0000-00007D960000}"/>
    <cellStyle name="Output 2 3 2 6" xfId="39724" xr:uid="{00000000-0005-0000-0000-00007E960000}"/>
    <cellStyle name="Output 2 3 2 7" xfId="39725" xr:uid="{00000000-0005-0000-0000-00007F960000}"/>
    <cellStyle name="Output 2 3 20" xfId="2857" xr:uid="{00000000-0005-0000-0000-000080960000}"/>
    <cellStyle name="Output 2 3 20 2" xfId="11597" xr:uid="{00000000-0005-0000-0000-000081960000}"/>
    <cellStyle name="Output 2 3 20 2 2" xfId="39726" xr:uid="{00000000-0005-0000-0000-000082960000}"/>
    <cellStyle name="Output 2 3 20 2 3" xfId="39727" xr:uid="{00000000-0005-0000-0000-000083960000}"/>
    <cellStyle name="Output 2 3 20 2 4" xfId="39728" xr:uid="{00000000-0005-0000-0000-000084960000}"/>
    <cellStyle name="Output 2 3 20 2 5" xfId="39729" xr:uid="{00000000-0005-0000-0000-000085960000}"/>
    <cellStyle name="Output 2 3 20 2 6" xfId="39730" xr:uid="{00000000-0005-0000-0000-000086960000}"/>
    <cellStyle name="Output 2 3 20 3" xfId="39731" xr:uid="{00000000-0005-0000-0000-000087960000}"/>
    <cellStyle name="Output 2 3 20 4" xfId="39732" xr:uid="{00000000-0005-0000-0000-000088960000}"/>
    <cellStyle name="Output 2 3 20 5" xfId="39733" xr:uid="{00000000-0005-0000-0000-000089960000}"/>
    <cellStyle name="Output 2 3 20 6" xfId="39734" xr:uid="{00000000-0005-0000-0000-00008A960000}"/>
    <cellStyle name="Output 2 3 20 7" xfId="39735" xr:uid="{00000000-0005-0000-0000-00008B960000}"/>
    <cellStyle name="Output 2 3 21" xfId="2858" xr:uid="{00000000-0005-0000-0000-00008C960000}"/>
    <cellStyle name="Output 2 3 21 2" xfId="11681" xr:uid="{00000000-0005-0000-0000-00008D960000}"/>
    <cellStyle name="Output 2 3 21 2 2" xfId="39736" xr:uid="{00000000-0005-0000-0000-00008E960000}"/>
    <cellStyle name="Output 2 3 21 2 3" xfId="39737" xr:uid="{00000000-0005-0000-0000-00008F960000}"/>
    <cellStyle name="Output 2 3 21 2 4" xfId="39738" xr:uid="{00000000-0005-0000-0000-000090960000}"/>
    <cellStyle name="Output 2 3 21 2 5" xfId="39739" xr:uid="{00000000-0005-0000-0000-000091960000}"/>
    <cellStyle name="Output 2 3 21 2 6" xfId="39740" xr:uid="{00000000-0005-0000-0000-000092960000}"/>
    <cellStyle name="Output 2 3 21 3" xfId="39741" xr:uid="{00000000-0005-0000-0000-000093960000}"/>
    <cellStyle name="Output 2 3 21 4" xfId="39742" xr:uid="{00000000-0005-0000-0000-000094960000}"/>
    <cellStyle name="Output 2 3 21 5" xfId="39743" xr:uid="{00000000-0005-0000-0000-000095960000}"/>
    <cellStyle name="Output 2 3 21 6" xfId="39744" xr:uid="{00000000-0005-0000-0000-000096960000}"/>
    <cellStyle name="Output 2 3 21 7" xfId="39745" xr:uid="{00000000-0005-0000-0000-000097960000}"/>
    <cellStyle name="Output 2 3 22" xfId="2859" xr:uid="{00000000-0005-0000-0000-000098960000}"/>
    <cellStyle name="Output 2 3 22 2" xfId="11764" xr:uid="{00000000-0005-0000-0000-000099960000}"/>
    <cellStyle name="Output 2 3 22 2 2" xfId="39746" xr:uid="{00000000-0005-0000-0000-00009A960000}"/>
    <cellStyle name="Output 2 3 22 2 3" xfId="39747" xr:uid="{00000000-0005-0000-0000-00009B960000}"/>
    <cellStyle name="Output 2 3 22 2 4" xfId="39748" xr:uid="{00000000-0005-0000-0000-00009C960000}"/>
    <cellStyle name="Output 2 3 22 2 5" xfId="39749" xr:uid="{00000000-0005-0000-0000-00009D960000}"/>
    <cellStyle name="Output 2 3 22 2 6" xfId="39750" xr:uid="{00000000-0005-0000-0000-00009E960000}"/>
    <cellStyle name="Output 2 3 22 3" xfId="39751" xr:uid="{00000000-0005-0000-0000-00009F960000}"/>
    <cellStyle name="Output 2 3 22 4" xfId="39752" xr:uid="{00000000-0005-0000-0000-0000A0960000}"/>
    <cellStyle name="Output 2 3 22 5" xfId="39753" xr:uid="{00000000-0005-0000-0000-0000A1960000}"/>
    <cellStyle name="Output 2 3 22 6" xfId="39754" xr:uid="{00000000-0005-0000-0000-0000A2960000}"/>
    <cellStyle name="Output 2 3 22 7" xfId="39755" xr:uid="{00000000-0005-0000-0000-0000A3960000}"/>
    <cellStyle name="Output 2 3 23" xfId="2860" xr:uid="{00000000-0005-0000-0000-0000A4960000}"/>
    <cellStyle name="Output 2 3 23 2" xfId="11847" xr:uid="{00000000-0005-0000-0000-0000A5960000}"/>
    <cellStyle name="Output 2 3 23 2 2" xfId="39756" xr:uid="{00000000-0005-0000-0000-0000A6960000}"/>
    <cellStyle name="Output 2 3 23 2 3" xfId="39757" xr:uid="{00000000-0005-0000-0000-0000A7960000}"/>
    <cellStyle name="Output 2 3 23 2 4" xfId="39758" xr:uid="{00000000-0005-0000-0000-0000A8960000}"/>
    <cellStyle name="Output 2 3 23 2 5" xfId="39759" xr:uid="{00000000-0005-0000-0000-0000A9960000}"/>
    <cellStyle name="Output 2 3 23 2 6" xfId="39760" xr:uid="{00000000-0005-0000-0000-0000AA960000}"/>
    <cellStyle name="Output 2 3 23 3" xfId="39761" xr:uid="{00000000-0005-0000-0000-0000AB960000}"/>
    <cellStyle name="Output 2 3 23 4" xfId="39762" xr:uid="{00000000-0005-0000-0000-0000AC960000}"/>
    <cellStyle name="Output 2 3 23 5" xfId="39763" xr:uid="{00000000-0005-0000-0000-0000AD960000}"/>
    <cellStyle name="Output 2 3 23 6" xfId="39764" xr:uid="{00000000-0005-0000-0000-0000AE960000}"/>
    <cellStyle name="Output 2 3 23 7" xfId="39765" xr:uid="{00000000-0005-0000-0000-0000AF960000}"/>
    <cellStyle name="Output 2 3 24" xfId="2861" xr:uid="{00000000-0005-0000-0000-0000B0960000}"/>
    <cellStyle name="Output 2 3 24 2" xfId="11931" xr:uid="{00000000-0005-0000-0000-0000B1960000}"/>
    <cellStyle name="Output 2 3 24 2 2" xfId="39766" xr:uid="{00000000-0005-0000-0000-0000B2960000}"/>
    <cellStyle name="Output 2 3 24 2 3" xfId="39767" xr:uid="{00000000-0005-0000-0000-0000B3960000}"/>
    <cellStyle name="Output 2 3 24 2 4" xfId="39768" xr:uid="{00000000-0005-0000-0000-0000B4960000}"/>
    <cellStyle name="Output 2 3 24 2 5" xfId="39769" xr:uid="{00000000-0005-0000-0000-0000B5960000}"/>
    <cellStyle name="Output 2 3 24 2 6" xfId="39770" xr:uid="{00000000-0005-0000-0000-0000B6960000}"/>
    <cellStyle name="Output 2 3 24 3" xfId="39771" xr:uid="{00000000-0005-0000-0000-0000B7960000}"/>
    <cellStyle name="Output 2 3 24 4" xfId="39772" xr:uid="{00000000-0005-0000-0000-0000B8960000}"/>
    <cellStyle name="Output 2 3 24 5" xfId="39773" xr:uid="{00000000-0005-0000-0000-0000B9960000}"/>
    <cellStyle name="Output 2 3 24 6" xfId="39774" xr:uid="{00000000-0005-0000-0000-0000BA960000}"/>
    <cellStyle name="Output 2 3 24 7" xfId="39775" xr:uid="{00000000-0005-0000-0000-0000BB960000}"/>
    <cellStyle name="Output 2 3 25" xfId="2862" xr:uid="{00000000-0005-0000-0000-0000BC960000}"/>
    <cellStyle name="Output 2 3 25 2" xfId="12014" xr:uid="{00000000-0005-0000-0000-0000BD960000}"/>
    <cellStyle name="Output 2 3 25 2 2" xfId="39776" xr:uid="{00000000-0005-0000-0000-0000BE960000}"/>
    <cellStyle name="Output 2 3 25 2 3" xfId="39777" xr:uid="{00000000-0005-0000-0000-0000BF960000}"/>
    <cellStyle name="Output 2 3 25 2 4" xfId="39778" xr:uid="{00000000-0005-0000-0000-0000C0960000}"/>
    <cellStyle name="Output 2 3 25 2 5" xfId="39779" xr:uid="{00000000-0005-0000-0000-0000C1960000}"/>
    <cellStyle name="Output 2 3 25 2 6" xfId="39780" xr:uid="{00000000-0005-0000-0000-0000C2960000}"/>
    <cellStyle name="Output 2 3 25 3" xfId="39781" xr:uid="{00000000-0005-0000-0000-0000C3960000}"/>
    <cellStyle name="Output 2 3 25 4" xfId="39782" xr:uid="{00000000-0005-0000-0000-0000C4960000}"/>
    <cellStyle name="Output 2 3 25 5" xfId="39783" xr:uid="{00000000-0005-0000-0000-0000C5960000}"/>
    <cellStyle name="Output 2 3 25 6" xfId="39784" xr:uid="{00000000-0005-0000-0000-0000C6960000}"/>
    <cellStyle name="Output 2 3 25 7" xfId="39785" xr:uid="{00000000-0005-0000-0000-0000C7960000}"/>
    <cellStyle name="Output 2 3 26" xfId="2863" xr:uid="{00000000-0005-0000-0000-0000C8960000}"/>
    <cellStyle name="Output 2 3 26 2" xfId="12097" xr:uid="{00000000-0005-0000-0000-0000C9960000}"/>
    <cellStyle name="Output 2 3 26 2 2" xfId="39786" xr:uid="{00000000-0005-0000-0000-0000CA960000}"/>
    <cellStyle name="Output 2 3 26 2 3" xfId="39787" xr:uid="{00000000-0005-0000-0000-0000CB960000}"/>
    <cellStyle name="Output 2 3 26 2 4" xfId="39788" xr:uid="{00000000-0005-0000-0000-0000CC960000}"/>
    <cellStyle name="Output 2 3 26 2 5" xfId="39789" xr:uid="{00000000-0005-0000-0000-0000CD960000}"/>
    <cellStyle name="Output 2 3 26 2 6" xfId="39790" xr:uid="{00000000-0005-0000-0000-0000CE960000}"/>
    <cellStyle name="Output 2 3 26 3" xfId="39791" xr:uid="{00000000-0005-0000-0000-0000CF960000}"/>
    <cellStyle name="Output 2 3 26 4" xfId="39792" xr:uid="{00000000-0005-0000-0000-0000D0960000}"/>
    <cellStyle name="Output 2 3 26 5" xfId="39793" xr:uid="{00000000-0005-0000-0000-0000D1960000}"/>
    <cellStyle name="Output 2 3 26 6" xfId="39794" xr:uid="{00000000-0005-0000-0000-0000D2960000}"/>
    <cellStyle name="Output 2 3 26 7" xfId="39795" xr:uid="{00000000-0005-0000-0000-0000D3960000}"/>
    <cellStyle name="Output 2 3 27" xfId="2864" xr:uid="{00000000-0005-0000-0000-0000D4960000}"/>
    <cellStyle name="Output 2 3 27 2" xfId="12179" xr:uid="{00000000-0005-0000-0000-0000D5960000}"/>
    <cellStyle name="Output 2 3 27 2 2" xfId="39796" xr:uid="{00000000-0005-0000-0000-0000D6960000}"/>
    <cellStyle name="Output 2 3 27 2 3" xfId="39797" xr:uid="{00000000-0005-0000-0000-0000D7960000}"/>
    <cellStyle name="Output 2 3 27 2 4" xfId="39798" xr:uid="{00000000-0005-0000-0000-0000D8960000}"/>
    <cellStyle name="Output 2 3 27 2 5" xfId="39799" xr:uid="{00000000-0005-0000-0000-0000D9960000}"/>
    <cellStyle name="Output 2 3 27 2 6" xfId="39800" xr:uid="{00000000-0005-0000-0000-0000DA960000}"/>
    <cellStyle name="Output 2 3 27 3" xfId="39801" xr:uid="{00000000-0005-0000-0000-0000DB960000}"/>
    <cellStyle name="Output 2 3 27 4" xfId="39802" xr:uid="{00000000-0005-0000-0000-0000DC960000}"/>
    <cellStyle name="Output 2 3 27 5" xfId="39803" xr:uid="{00000000-0005-0000-0000-0000DD960000}"/>
    <cellStyle name="Output 2 3 27 6" xfId="39804" xr:uid="{00000000-0005-0000-0000-0000DE960000}"/>
    <cellStyle name="Output 2 3 27 7" xfId="39805" xr:uid="{00000000-0005-0000-0000-0000DF960000}"/>
    <cellStyle name="Output 2 3 28" xfId="2865" xr:uid="{00000000-0005-0000-0000-0000E0960000}"/>
    <cellStyle name="Output 2 3 28 2" xfId="12259" xr:uid="{00000000-0005-0000-0000-0000E1960000}"/>
    <cellStyle name="Output 2 3 28 2 2" xfId="39806" xr:uid="{00000000-0005-0000-0000-0000E2960000}"/>
    <cellStyle name="Output 2 3 28 2 3" xfId="39807" xr:uid="{00000000-0005-0000-0000-0000E3960000}"/>
    <cellStyle name="Output 2 3 28 2 4" xfId="39808" xr:uid="{00000000-0005-0000-0000-0000E4960000}"/>
    <cellStyle name="Output 2 3 28 2 5" xfId="39809" xr:uid="{00000000-0005-0000-0000-0000E5960000}"/>
    <cellStyle name="Output 2 3 28 2 6" xfId="39810" xr:uid="{00000000-0005-0000-0000-0000E6960000}"/>
    <cellStyle name="Output 2 3 28 3" xfId="39811" xr:uid="{00000000-0005-0000-0000-0000E7960000}"/>
    <cellStyle name="Output 2 3 28 4" xfId="39812" xr:uid="{00000000-0005-0000-0000-0000E8960000}"/>
    <cellStyle name="Output 2 3 28 5" xfId="39813" xr:uid="{00000000-0005-0000-0000-0000E9960000}"/>
    <cellStyle name="Output 2 3 28 6" xfId="39814" xr:uid="{00000000-0005-0000-0000-0000EA960000}"/>
    <cellStyle name="Output 2 3 28 7" xfId="39815" xr:uid="{00000000-0005-0000-0000-0000EB960000}"/>
    <cellStyle name="Output 2 3 29" xfId="2866" xr:uid="{00000000-0005-0000-0000-0000EC960000}"/>
    <cellStyle name="Output 2 3 29 2" xfId="12337" xr:uid="{00000000-0005-0000-0000-0000ED960000}"/>
    <cellStyle name="Output 2 3 29 2 2" xfId="39816" xr:uid="{00000000-0005-0000-0000-0000EE960000}"/>
    <cellStyle name="Output 2 3 29 2 3" xfId="39817" xr:uid="{00000000-0005-0000-0000-0000EF960000}"/>
    <cellStyle name="Output 2 3 29 2 4" xfId="39818" xr:uid="{00000000-0005-0000-0000-0000F0960000}"/>
    <cellStyle name="Output 2 3 29 2 5" xfId="39819" xr:uid="{00000000-0005-0000-0000-0000F1960000}"/>
    <cellStyle name="Output 2 3 29 2 6" xfId="39820" xr:uid="{00000000-0005-0000-0000-0000F2960000}"/>
    <cellStyle name="Output 2 3 29 3" xfId="39821" xr:uid="{00000000-0005-0000-0000-0000F3960000}"/>
    <cellStyle name="Output 2 3 29 4" xfId="39822" xr:uid="{00000000-0005-0000-0000-0000F4960000}"/>
    <cellStyle name="Output 2 3 29 5" xfId="39823" xr:uid="{00000000-0005-0000-0000-0000F5960000}"/>
    <cellStyle name="Output 2 3 29 6" xfId="39824" xr:uid="{00000000-0005-0000-0000-0000F6960000}"/>
    <cellStyle name="Output 2 3 29 7" xfId="39825" xr:uid="{00000000-0005-0000-0000-0000F7960000}"/>
    <cellStyle name="Output 2 3 3" xfId="2867" xr:uid="{00000000-0005-0000-0000-0000F8960000}"/>
    <cellStyle name="Output 2 3 3 2" xfId="10107" xr:uid="{00000000-0005-0000-0000-0000F9960000}"/>
    <cellStyle name="Output 2 3 3 2 2" xfId="39826" xr:uid="{00000000-0005-0000-0000-0000FA960000}"/>
    <cellStyle name="Output 2 3 3 2 3" xfId="39827" xr:uid="{00000000-0005-0000-0000-0000FB960000}"/>
    <cellStyle name="Output 2 3 3 2 4" xfId="39828" xr:uid="{00000000-0005-0000-0000-0000FC960000}"/>
    <cellStyle name="Output 2 3 3 2 5" xfId="39829" xr:uid="{00000000-0005-0000-0000-0000FD960000}"/>
    <cellStyle name="Output 2 3 3 2 6" xfId="39830" xr:uid="{00000000-0005-0000-0000-0000FE960000}"/>
    <cellStyle name="Output 2 3 3 3" xfId="39831" xr:uid="{00000000-0005-0000-0000-0000FF960000}"/>
    <cellStyle name="Output 2 3 3 4" xfId="39832" xr:uid="{00000000-0005-0000-0000-000000970000}"/>
    <cellStyle name="Output 2 3 3 5" xfId="39833" xr:uid="{00000000-0005-0000-0000-000001970000}"/>
    <cellStyle name="Output 2 3 3 6" xfId="39834" xr:uid="{00000000-0005-0000-0000-000002970000}"/>
    <cellStyle name="Output 2 3 3 7" xfId="39835" xr:uid="{00000000-0005-0000-0000-000003970000}"/>
    <cellStyle name="Output 2 3 30" xfId="2868" xr:uid="{00000000-0005-0000-0000-000004970000}"/>
    <cellStyle name="Output 2 3 30 2" xfId="12416" xr:uid="{00000000-0005-0000-0000-000005970000}"/>
    <cellStyle name="Output 2 3 30 2 2" xfId="39836" xr:uid="{00000000-0005-0000-0000-000006970000}"/>
    <cellStyle name="Output 2 3 30 2 3" xfId="39837" xr:uid="{00000000-0005-0000-0000-000007970000}"/>
    <cellStyle name="Output 2 3 30 2 4" xfId="39838" xr:uid="{00000000-0005-0000-0000-000008970000}"/>
    <cellStyle name="Output 2 3 30 2 5" xfId="39839" xr:uid="{00000000-0005-0000-0000-000009970000}"/>
    <cellStyle name="Output 2 3 30 2 6" xfId="39840" xr:uid="{00000000-0005-0000-0000-00000A970000}"/>
    <cellStyle name="Output 2 3 30 3" xfId="39841" xr:uid="{00000000-0005-0000-0000-00000B970000}"/>
    <cellStyle name="Output 2 3 30 4" xfId="39842" xr:uid="{00000000-0005-0000-0000-00000C970000}"/>
    <cellStyle name="Output 2 3 30 5" xfId="39843" xr:uid="{00000000-0005-0000-0000-00000D970000}"/>
    <cellStyle name="Output 2 3 30 6" xfId="39844" xr:uid="{00000000-0005-0000-0000-00000E970000}"/>
    <cellStyle name="Output 2 3 30 7" xfId="39845" xr:uid="{00000000-0005-0000-0000-00000F970000}"/>
    <cellStyle name="Output 2 3 31" xfId="2869" xr:uid="{00000000-0005-0000-0000-000010970000}"/>
    <cellStyle name="Output 2 3 31 2" xfId="12495" xr:uid="{00000000-0005-0000-0000-000011970000}"/>
    <cellStyle name="Output 2 3 31 2 2" xfId="39846" xr:uid="{00000000-0005-0000-0000-000012970000}"/>
    <cellStyle name="Output 2 3 31 2 3" xfId="39847" xr:uid="{00000000-0005-0000-0000-000013970000}"/>
    <cellStyle name="Output 2 3 31 2 4" xfId="39848" xr:uid="{00000000-0005-0000-0000-000014970000}"/>
    <cellStyle name="Output 2 3 31 2 5" xfId="39849" xr:uid="{00000000-0005-0000-0000-000015970000}"/>
    <cellStyle name="Output 2 3 31 2 6" xfId="39850" xr:uid="{00000000-0005-0000-0000-000016970000}"/>
    <cellStyle name="Output 2 3 31 3" xfId="39851" xr:uid="{00000000-0005-0000-0000-000017970000}"/>
    <cellStyle name="Output 2 3 31 4" xfId="39852" xr:uid="{00000000-0005-0000-0000-000018970000}"/>
    <cellStyle name="Output 2 3 31 5" xfId="39853" xr:uid="{00000000-0005-0000-0000-000019970000}"/>
    <cellStyle name="Output 2 3 31 6" xfId="39854" xr:uid="{00000000-0005-0000-0000-00001A970000}"/>
    <cellStyle name="Output 2 3 31 7" xfId="39855" xr:uid="{00000000-0005-0000-0000-00001B970000}"/>
    <cellStyle name="Output 2 3 32" xfId="2870" xr:uid="{00000000-0005-0000-0000-00001C970000}"/>
    <cellStyle name="Output 2 3 32 2" xfId="12574" xr:uid="{00000000-0005-0000-0000-00001D970000}"/>
    <cellStyle name="Output 2 3 32 2 2" xfId="39856" xr:uid="{00000000-0005-0000-0000-00001E970000}"/>
    <cellStyle name="Output 2 3 32 2 3" xfId="39857" xr:uid="{00000000-0005-0000-0000-00001F970000}"/>
    <cellStyle name="Output 2 3 32 2 4" xfId="39858" xr:uid="{00000000-0005-0000-0000-000020970000}"/>
    <cellStyle name="Output 2 3 32 2 5" xfId="39859" xr:uid="{00000000-0005-0000-0000-000021970000}"/>
    <cellStyle name="Output 2 3 32 2 6" xfId="39860" xr:uid="{00000000-0005-0000-0000-000022970000}"/>
    <cellStyle name="Output 2 3 32 3" xfId="39861" xr:uid="{00000000-0005-0000-0000-000023970000}"/>
    <cellStyle name="Output 2 3 32 4" xfId="39862" xr:uid="{00000000-0005-0000-0000-000024970000}"/>
    <cellStyle name="Output 2 3 32 5" xfId="39863" xr:uid="{00000000-0005-0000-0000-000025970000}"/>
    <cellStyle name="Output 2 3 32 6" xfId="39864" xr:uid="{00000000-0005-0000-0000-000026970000}"/>
    <cellStyle name="Output 2 3 32 7" xfId="39865" xr:uid="{00000000-0005-0000-0000-000027970000}"/>
    <cellStyle name="Output 2 3 33" xfId="2871" xr:uid="{00000000-0005-0000-0000-000028970000}"/>
    <cellStyle name="Output 2 3 33 2" xfId="12653" xr:uid="{00000000-0005-0000-0000-000029970000}"/>
    <cellStyle name="Output 2 3 33 2 2" xfId="39866" xr:uid="{00000000-0005-0000-0000-00002A970000}"/>
    <cellStyle name="Output 2 3 33 2 3" xfId="39867" xr:uid="{00000000-0005-0000-0000-00002B970000}"/>
    <cellStyle name="Output 2 3 33 2 4" xfId="39868" xr:uid="{00000000-0005-0000-0000-00002C970000}"/>
    <cellStyle name="Output 2 3 33 2 5" xfId="39869" xr:uid="{00000000-0005-0000-0000-00002D970000}"/>
    <cellStyle name="Output 2 3 33 2 6" xfId="39870" xr:uid="{00000000-0005-0000-0000-00002E970000}"/>
    <cellStyle name="Output 2 3 33 3" xfId="39871" xr:uid="{00000000-0005-0000-0000-00002F970000}"/>
    <cellStyle name="Output 2 3 33 4" xfId="39872" xr:uid="{00000000-0005-0000-0000-000030970000}"/>
    <cellStyle name="Output 2 3 33 5" xfId="39873" xr:uid="{00000000-0005-0000-0000-000031970000}"/>
    <cellStyle name="Output 2 3 33 6" xfId="39874" xr:uid="{00000000-0005-0000-0000-000032970000}"/>
    <cellStyle name="Output 2 3 33 7" xfId="39875" xr:uid="{00000000-0005-0000-0000-000033970000}"/>
    <cellStyle name="Output 2 3 34" xfId="2872" xr:uid="{00000000-0005-0000-0000-000034970000}"/>
    <cellStyle name="Output 2 3 34 2" xfId="12737" xr:uid="{00000000-0005-0000-0000-000035970000}"/>
    <cellStyle name="Output 2 3 34 2 2" xfId="39876" xr:uid="{00000000-0005-0000-0000-000036970000}"/>
    <cellStyle name="Output 2 3 34 2 3" xfId="39877" xr:uid="{00000000-0005-0000-0000-000037970000}"/>
    <cellStyle name="Output 2 3 34 2 4" xfId="39878" xr:uid="{00000000-0005-0000-0000-000038970000}"/>
    <cellStyle name="Output 2 3 34 2 5" xfId="39879" xr:uid="{00000000-0005-0000-0000-000039970000}"/>
    <cellStyle name="Output 2 3 34 2 6" xfId="39880" xr:uid="{00000000-0005-0000-0000-00003A970000}"/>
    <cellStyle name="Output 2 3 34 3" xfId="39881" xr:uid="{00000000-0005-0000-0000-00003B970000}"/>
    <cellStyle name="Output 2 3 34 4" xfId="39882" xr:uid="{00000000-0005-0000-0000-00003C970000}"/>
    <cellStyle name="Output 2 3 34 5" xfId="39883" xr:uid="{00000000-0005-0000-0000-00003D970000}"/>
    <cellStyle name="Output 2 3 35" xfId="9803" xr:uid="{00000000-0005-0000-0000-00003E970000}"/>
    <cellStyle name="Output 2 3 35 2" xfId="39884" xr:uid="{00000000-0005-0000-0000-00003F970000}"/>
    <cellStyle name="Output 2 3 35 3" xfId="39885" xr:uid="{00000000-0005-0000-0000-000040970000}"/>
    <cellStyle name="Output 2 3 35 4" xfId="39886" xr:uid="{00000000-0005-0000-0000-000041970000}"/>
    <cellStyle name="Output 2 3 35 5" xfId="39887" xr:uid="{00000000-0005-0000-0000-000042970000}"/>
    <cellStyle name="Output 2 3 35 6" xfId="39888" xr:uid="{00000000-0005-0000-0000-000043970000}"/>
    <cellStyle name="Output 2 3 36" xfId="39889" xr:uid="{00000000-0005-0000-0000-000044970000}"/>
    <cellStyle name="Output 2 3 37" xfId="39890" xr:uid="{00000000-0005-0000-0000-000045970000}"/>
    <cellStyle name="Output 2 3 38" xfId="39891" xr:uid="{00000000-0005-0000-0000-000046970000}"/>
    <cellStyle name="Output 2 3 4" xfId="2873" xr:uid="{00000000-0005-0000-0000-000047970000}"/>
    <cellStyle name="Output 2 3 4 2" xfId="10197" xr:uid="{00000000-0005-0000-0000-000048970000}"/>
    <cellStyle name="Output 2 3 4 2 2" xfId="39892" xr:uid="{00000000-0005-0000-0000-000049970000}"/>
    <cellStyle name="Output 2 3 4 2 3" xfId="39893" xr:uid="{00000000-0005-0000-0000-00004A970000}"/>
    <cellStyle name="Output 2 3 4 2 4" xfId="39894" xr:uid="{00000000-0005-0000-0000-00004B970000}"/>
    <cellStyle name="Output 2 3 4 2 5" xfId="39895" xr:uid="{00000000-0005-0000-0000-00004C970000}"/>
    <cellStyle name="Output 2 3 4 2 6" xfId="39896" xr:uid="{00000000-0005-0000-0000-00004D970000}"/>
    <cellStyle name="Output 2 3 4 3" xfId="39897" xr:uid="{00000000-0005-0000-0000-00004E970000}"/>
    <cellStyle name="Output 2 3 4 4" xfId="39898" xr:uid="{00000000-0005-0000-0000-00004F970000}"/>
    <cellStyle name="Output 2 3 4 5" xfId="39899" xr:uid="{00000000-0005-0000-0000-000050970000}"/>
    <cellStyle name="Output 2 3 4 6" xfId="39900" xr:uid="{00000000-0005-0000-0000-000051970000}"/>
    <cellStyle name="Output 2 3 4 7" xfId="39901" xr:uid="{00000000-0005-0000-0000-000052970000}"/>
    <cellStyle name="Output 2 3 5" xfId="2874" xr:uid="{00000000-0005-0000-0000-000053970000}"/>
    <cellStyle name="Output 2 3 5 2" xfId="10283" xr:uid="{00000000-0005-0000-0000-000054970000}"/>
    <cellStyle name="Output 2 3 5 2 2" xfId="39902" xr:uid="{00000000-0005-0000-0000-000055970000}"/>
    <cellStyle name="Output 2 3 5 2 3" xfId="39903" xr:uid="{00000000-0005-0000-0000-000056970000}"/>
    <cellStyle name="Output 2 3 5 2 4" xfId="39904" xr:uid="{00000000-0005-0000-0000-000057970000}"/>
    <cellStyle name="Output 2 3 5 2 5" xfId="39905" xr:uid="{00000000-0005-0000-0000-000058970000}"/>
    <cellStyle name="Output 2 3 5 2 6" xfId="39906" xr:uid="{00000000-0005-0000-0000-000059970000}"/>
    <cellStyle name="Output 2 3 5 3" xfId="39907" xr:uid="{00000000-0005-0000-0000-00005A970000}"/>
    <cellStyle name="Output 2 3 5 4" xfId="39908" xr:uid="{00000000-0005-0000-0000-00005B970000}"/>
    <cellStyle name="Output 2 3 5 5" xfId="39909" xr:uid="{00000000-0005-0000-0000-00005C970000}"/>
    <cellStyle name="Output 2 3 5 6" xfId="39910" xr:uid="{00000000-0005-0000-0000-00005D970000}"/>
    <cellStyle name="Output 2 3 5 7" xfId="39911" xr:uid="{00000000-0005-0000-0000-00005E970000}"/>
    <cellStyle name="Output 2 3 6" xfId="2875" xr:uid="{00000000-0005-0000-0000-00005F970000}"/>
    <cellStyle name="Output 2 3 6 2" xfId="10371" xr:uid="{00000000-0005-0000-0000-000060970000}"/>
    <cellStyle name="Output 2 3 6 2 2" xfId="39912" xr:uid="{00000000-0005-0000-0000-000061970000}"/>
    <cellStyle name="Output 2 3 6 2 3" xfId="39913" xr:uid="{00000000-0005-0000-0000-000062970000}"/>
    <cellStyle name="Output 2 3 6 2 4" xfId="39914" xr:uid="{00000000-0005-0000-0000-000063970000}"/>
    <cellStyle name="Output 2 3 6 2 5" xfId="39915" xr:uid="{00000000-0005-0000-0000-000064970000}"/>
    <cellStyle name="Output 2 3 6 2 6" xfId="39916" xr:uid="{00000000-0005-0000-0000-000065970000}"/>
    <cellStyle name="Output 2 3 6 3" xfId="39917" xr:uid="{00000000-0005-0000-0000-000066970000}"/>
    <cellStyle name="Output 2 3 6 4" xfId="39918" xr:uid="{00000000-0005-0000-0000-000067970000}"/>
    <cellStyle name="Output 2 3 6 5" xfId="39919" xr:uid="{00000000-0005-0000-0000-000068970000}"/>
    <cellStyle name="Output 2 3 6 6" xfId="39920" xr:uid="{00000000-0005-0000-0000-000069970000}"/>
    <cellStyle name="Output 2 3 6 7" xfId="39921" xr:uid="{00000000-0005-0000-0000-00006A970000}"/>
    <cellStyle name="Output 2 3 7" xfId="2876" xr:uid="{00000000-0005-0000-0000-00006B970000}"/>
    <cellStyle name="Output 2 3 7 2" xfId="10458" xr:uid="{00000000-0005-0000-0000-00006C970000}"/>
    <cellStyle name="Output 2 3 7 2 2" xfId="39922" xr:uid="{00000000-0005-0000-0000-00006D970000}"/>
    <cellStyle name="Output 2 3 7 2 3" xfId="39923" xr:uid="{00000000-0005-0000-0000-00006E970000}"/>
    <cellStyle name="Output 2 3 7 2 4" xfId="39924" xr:uid="{00000000-0005-0000-0000-00006F970000}"/>
    <cellStyle name="Output 2 3 7 2 5" xfId="39925" xr:uid="{00000000-0005-0000-0000-000070970000}"/>
    <cellStyle name="Output 2 3 7 2 6" xfId="39926" xr:uid="{00000000-0005-0000-0000-000071970000}"/>
    <cellStyle name="Output 2 3 7 3" xfId="39927" xr:uid="{00000000-0005-0000-0000-000072970000}"/>
    <cellStyle name="Output 2 3 7 4" xfId="39928" xr:uid="{00000000-0005-0000-0000-000073970000}"/>
    <cellStyle name="Output 2 3 7 5" xfId="39929" xr:uid="{00000000-0005-0000-0000-000074970000}"/>
    <cellStyle name="Output 2 3 7 6" xfId="39930" xr:uid="{00000000-0005-0000-0000-000075970000}"/>
    <cellStyle name="Output 2 3 7 7" xfId="39931" xr:uid="{00000000-0005-0000-0000-000076970000}"/>
    <cellStyle name="Output 2 3 8" xfId="2877" xr:uid="{00000000-0005-0000-0000-000077970000}"/>
    <cellStyle name="Output 2 3 8 2" xfId="10546" xr:uid="{00000000-0005-0000-0000-000078970000}"/>
    <cellStyle name="Output 2 3 8 2 2" xfId="39932" xr:uid="{00000000-0005-0000-0000-000079970000}"/>
    <cellStyle name="Output 2 3 8 2 3" xfId="39933" xr:uid="{00000000-0005-0000-0000-00007A970000}"/>
    <cellStyle name="Output 2 3 8 2 4" xfId="39934" xr:uid="{00000000-0005-0000-0000-00007B970000}"/>
    <cellStyle name="Output 2 3 8 2 5" xfId="39935" xr:uid="{00000000-0005-0000-0000-00007C970000}"/>
    <cellStyle name="Output 2 3 8 2 6" xfId="39936" xr:uid="{00000000-0005-0000-0000-00007D970000}"/>
    <cellStyle name="Output 2 3 8 3" xfId="39937" xr:uid="{00000000-0005-0000-0000-00007E970000}"/>
    <cellStyle name="Output 2 3 8 4" xfId="39938" xr:uid="{00000000-0005-0000-0000-00007F970000}"/>
    <cellStyle name="Output 2 3 8 5" xfId="39939" xr:uid="{00000000-0005-0000-0000-000080970000}"/>
    <cellStyle name="Output 2 3 8 6" xfId="39940" xr:uid="{00000000-0005-0000-0000-000081970000}"/>
    <cellStyle name="Output 2 3 8 7" xfId="39941" xr:uid="{00000000-0005-0000-0000-000082970000}"/>
    <cellStyle name="Output 2 3 9" xfId="2878" xr:uid="{00000000-0005-0000-0000-000083970000}"/>
    <cellStyle name="Output 2 3 9 2" xfId="10628" xr:uid="{00000000-0005-0000-0000-000084970000}"/>
    <cellStyle name="Output 2 3 9 2 2" xfId="39942" xr:uid="{00000000-0005-0000-0000-000085970000}"/>
    <cellStyle name="Output 2 3 9 2 3" xfId="39943" xr:uid="{00000000-0005-0000-0000-000086970000}"/>
    <cellStyle name="Output 2 3 9 2 4" xfId="39944" xr:uid="{00000000-0005-0000-0000-000087970000}"/>
    <cellStyle name="Output 2 3 9 2 5" xfId="39945" xr:uid="{00000000-0005-0000-0000-000088970000}"/>
    <cellStyle name="Output 2 3 9 2 6" xfId="39946" xr:uid="{00000000-0005-0000-0000-000089970000}"/>
    <cellStyle name="Output 2 3 9 3" xfId="39947" xr:uid="{00000000-0005-0000-0000-00008A970000}"/>
    <cellStyle name="Output 2 3 9 4" xfId="39948" xr:uid="{00000000-0005-0000-0000-00008B970000}"/>
    <cellStyle name="Output 2 3 9 5" xfId="39949" xr:uid="{00000000-0005-0000-0000-00008C970000}"/>
    <cellStyle name="Output 2 3 9 6" xfId="39950" xr:uid="{00000000-0005-0000-0000-00008D970000}"/>
    <cellStyle name="Output 2 3 9 7" xfId="39951" xr:uid="{00000000-0005-0000-0000-00008E970000}"/>
    <cellStyle name="Output 2 30" xfId="9749" xr:uid="{00000000-0005-0000-0000-00008F970000}"/>
    <cellStyle name="Output 2 30 2" xfId="39952" xr:uid="{00000000-0005-0000-0000-000090970000}"/>
    <cellStyle name="Output 2 30 3" xfId="39953" xr:uid="{00000000-0005-0000-0000-000091970000}"/>
    <cellStyle name="Output 2 30 4" xfId="39954" xr:uid="{00000000-0005-0000-0000-000092970000}"/>
    <cellStyle name="Output 2 30 5" xfId="39955" xr:uid="{00000000-0005-0000-0000-000093970000}"/>
    <cellStyle name="Output 2 30 6" xfId="39956" xr:uid="{00000000-0005-0000-0000-000094970000}"/>
    <cellStyle name="Output 2 31" xfId="44163" xr:uid="{00000000-0005-0000-0000-000095970000}"/>
    <cellStyle name="Output 2 4" xfId="2879" xr:uid="{00000000-0005-0000-0000-000096970000}"/>
    <cellStyle name="Output 2 4 2" xfId="9953" xr:uid="{00000000-0005-0000-0000-000097970000}"/>
    <cellStyle name="Output 2 4 2 2" xfId="39957" xr:uid="{00000000-0005-0000-0000-000098970000}"/>
    <cellStyle name="Output 2 4 2 3" xfId="39958" xr:uid="{00000000-0005-0000-0000-000099970000}"/>
    <cellStyle name="Output 2 4 2 4" xfId="39959" xr:uid="{00000000-0005-0000-0000-00009A970000}"/>
    <cellStyle name="Output 2 4 2 5" xfId="39960" xr:uid="{00000000-0005-0000-0000-00009B970000}"/>
    <cellStyle name="Output 2 4 2 6" xfId="39961" xr:uid="{00000000-0005-0000-0000-00009C970000}"/>
    <cellStyle name="Output 2 4 3" xfId="39962" xr:uid="{00000000-0005-0000-0000-00009D970000}"/>
    <cellStyle name="Output 2 4 4" xfId="39963" xr:uid="{00000000-0005-0000-0000-00009E970000}"/>
    <cellStyle name="Output 2 4 5" xfId="39964" xr:uid="{00000000-0005-0000-0000-00009F970000}"/>
    <cellStyle name="Output 2 4 6" xfId="39965" xr:uid="{00000000-0005-0000-0000-0000A0970000}"/>
    <cellStyle name="Output 2 4 7" xfId="39966" xr:uid="{00000000-0005-0000-0000-0000A1970000}"/>
    <cellStyle name="Output 2 5" xfId="2880" xr:uid="{00000000-0005-0000-0000-0000A2970000}"/>
    <cellStyle name="Output 2 5 2" xfId="9847" xr:uid="{00000000-0005-0000-0000-0000A3970000}"/>
    <cellStyle name="Output 2 5 2 2" xfId="39967" xr:uid="{00000000-0005-0000-0000-0000A4970000}"/>
    <cellStyle name="Output 2 5 2 3" xfId="39968" xr:uid="{00000000-0005-0000-0000-0000A5970000}"/>
    <cellStyle name="Output 2 5 2 4" xfId="39969" xr:uid="{00000000-0005-0000-0000-0000A6970000}"/>
    <cellStyle name="Output 2 5 2 5" xfId="39970" xr:uid="{00000000-0005-0000-0000-0000A7970000}"/>
    <cellStyle name="Output 2 5 2 6" xfId="39971" xr:uid="{00000000-0005-0000-0000-0000A8970000}"/>
    <cellStyle name="Output 2 5 3" xfId="39972" xr:uid="{00000000-0005-0000-0000-0000A9970000}"/>
    <cellStyle name="Output 2 5 4" xfId="39973" xr:uid="{00000000-0005-0000-0000-0000AA970000}"/>
    <cellStyle name="Output 2 5 5" xfId="39974" xr:uid="{00000000-0005-0000-0000-0000AB970000}"/>
    <cellStyle name="Output 2 5 6" xfId="39975" xr:uid="{00000000-0005-0000-0000-0000AC970000}"/>
    <cellStyle name="Output 2 5 7" xfId="39976" xr:uid="{00000000-0005-0000-0000-0000AD970000}"/>
    <cellStyle name="Output 2 6" xfId="2881" xr:uid="{00000000-0005-0000-0000-0000AE970000}"/>
    <cellStyle name="Output 2 6 2" xfId="9928" xr:uid="{00000000-0005-0000-0000-0000AF970000}"/>
    <cellStyle name="Output 2 6 2 2" xfId="39977" xr:uid="{00000000-0005-0000-0000-0000B0970000}"/>
    <cellStyle name="Output 2 6 2 3" xfId="39978" xr:uid="{00000000-0005-0000-0000-0000B1970000}"/>
    <cellStyle name="Output 2 6 2 4" xfId="39979" xr:uid="{00000000-0005-0000-0000-0000B2970000}"/>
    <cellStyle name="Output 2 6 2 5" xfId="39980" xr:uid="{00000000-0005-0000-0000-0000B3970000}"/>
    <cellStyle name="Output 2 6 2 6" xfId="39981" xr:uid="{00000000-0005-0000-0000-0000B4970000}"/>
    <cellStyle name="Output 2 6 3" xfId="39982" xr:uid="{00000000-0005-0000-0000-0000B5970000}"/>
    <cellStyle name="Output 2 6 4" xfId="39983" xr:uid="{00000000-0005-0000-0000-0000B6970000}"/>
    <cellStyle name="Output 2 6 5" xfId="39984" xr:uid="{00000000-0005-0000-0000-0000B7970000}"/>
    <cellStyle name="Output 2 6 6" xfId="39985" xr:uid="{00000000-0005-0000-0000-0000B8970000}"/>
    <cellStyle name="Output 2 6 7" xfId="39986" xr:uid="{00000000-0005-0000-0000-0000B9970000}"/>
    <cellStyle name="Output 2 7" xfId="2882" xr:uid="{00000000-0005-0000-0000-0000BA970000}"/>
    <cellStyle name="Output 2 7 2" xfId="9962" xr:uid="{00000000-0005-0000-0000-0000BB970000}"/>
    <cellStyle name="Output 2 7 2 2" xfId="39987" xr:uid="{00000000-0005-0000-0000-0000BC970000}"/>
    <cellStyle name="Output 2 7 2 3" xfId="39988" xr:uid="{00000000-0005-0000-0000-0000BD970000}"/>
    <cellStyle name="Output 2 7 2 4" xfId="39989" xr:uid="{00000000-0005-0000-0000-0000BE970000}"/>
    <cellStyle name="Output 2 7 2 5" xfId="39990" xr:uid="{00000000-0005-0000-0000-0000BF970000}"/>
    <cellStyle name="Output 2 7 2 6" xfId="39991" xr:uid="{00000000-0005-0000-0000-0000C0970000}"/>
    <cellStyle name="Output 2 7 3" xfId="39992" xr:uid="{00000000-0005-0000-0000-0000C1970000}"/>
    <cellStyle name="Output 2 7 4" xfId="39993" xr:uid="{00000000-0005-0000-0000-0000C2970000}"/>
    <cellStyle name="Output 2 7 5" xfId="39994" xr:uid="{00000000-0005-0000-0000-0000C3970000}"/>
    <cellStyle name="Output 2 7 6" xfId="39995" xr:uid="{00000000-0005-0000-0000-0000C4970000}"/>
    <cellStyle name="Output 2 7 7" xfId="39996" xr:uid="{00000000-0005-0000-0000-0000C5970000}"/>
    <cellStyle name="Output 2 8" xfId="2883" xr:uid="{00000000-0005-0000-0000-0000C6970000}"/>
    <cellStyle name="Output 2 8 2" xfId="9948" xr:uid="{00000000-0005-0000-0000-0000C7970000}"/>
    <cellStyle name="Output 2 8 2 2" xfId="39997" xr:uid="{00000000-0005-0000-0000-0000C8970000}"/>
    <cellStyle name="Output 2 8 2 3" xfId="39998" xr:uid="{00000000-0005-0000-0000-0000C9970000}"/>
    <cellStyle name="Output 2 8 2 4" xfId="39999" xr:uid="{00000000-0005-0000-0000-0000CA970000}"/>
    <cellStyle name="Output 2 8 2 5" xfId="40000" xr:uid="{00000000-0005-0000-0000-0000CB970000}"/>
    <cellStyle name="Output 2 8 2 6" xfId="40001" xr:uid="{00000000-0005-0000-0000-0000CC970000}"/>
    <cellStyle name="Output 2 8 3" xfId="40002" xr:uid="{00000000-0005-0000-0000-0000CD970000}"/>
    <cellStyle name="Output 2 8 4" xfId="40003" xr:uid="{00000000-0005-0000-0000-0000CE970000}"/>
    <cellStyle name="Output 2 8 5" xfId="40004" xr:uid="{00000000-0005-0000-0000-0000CF970000}"/>
    <cellStyle name="Output 2 8 6" xfId="40005" xr:uid="{00000000-0005-0000-0000-0000D0970000}"/>
    <cellStyle name="Output 2 8 7" xfId="40006" xr:uid="{00000000-0005-0000-0000-0000D1970000}"/>
    <cellStyle name="Output 2 9" xfId="2884" xr:uid="{00000000-0005-0000-0000-0000D2970000}"/>
    <cellStyle name="Output 2 9 2" xfId="9915" xr:uid="{00000000-0005-0000-0000-0000D3970000}"/>
    <cellStyle name="Output 2 9 2 2" xfId="40007" xr:uid="{00000000-0005-0000-0000-0000D4970000}"/>
    <cellStyle name="Output 2 9 2 3" xfId="40008" xr:uid="{00000000-0005-0000-0000-0000D5970000}"/>
    <cellStyle name="Output 2 9 2 4" xfId="40009" xr:uid="{00000000-0005-0000-0000-0000D6970000}"/>
    <cellStyle name="Output 2 9 2 5" xfId="40010" xr:uid="{00000000-0005-0000-0000-0000D7970000}"/>
    <cellStyle name="Output 2 9 2 6" xfId="40011" xr:uid="{00000000-0005-0000-0000-0000D8970000}"/>
    <cellStyle name="Output 2 9 3" xfId="40012" xr:uid="{00000000-0005-0000-0000-0000D9970000}"/>
    <cellStyle name="Output 2 9 4" xfId="40013" xr:uid="{00000000-0005-0000-0000-0000DA970000}"/>
    <cellStyle name="Output 2 9 5" xfId="40014" xr:uid="{00000000-0005-0000-0000-0000DB970000}"/>
    <cellStyle name="Output 2 9 6" xfId="40015" xr:uid="{00000000-0005-0000-0000-0000DC970000}"/>
    <cellStyle name="Output 2 9 7" xfId="40016" xr:uid="{00000000-0005-0000-0000-0000DD970000}"/>
    <cellStyle name="Output 3" xfId="2885" xr:uid="{00000000-0005-0000-0000-0000DE970000}"/>
    <cellStyle name="Output 3 10" xfId="2886" xr:uid="{00000000-0005-0000-0000-0000DF970000}"/>
    <cellStyle name="Output 3 10 2" xfId="9856" xr:uid="{00000000-0005-0000-0000-0000E0970000}"/>
    <cellStyle name="Output 3 10 2 2" xfId="40017" xr:uid="{00000000-0005-0000-0000-0000E1970000}"/>
    <cellStyle name="Output 3 10 2 3" xfId="40018" xr:uid="{00000000-0005-0000-0000-0000E2970000}"/>
    <cellStyle name="Output 3 10 2 4" xfId="40019" xr:uid="{00000000-0005-0000-0000-0000E3970000}"/>
    <cellStyle name="Output 3 10 2 5" xfId="40020" xr:uid="{00000000-0005-0000-0000-0000E4970000}"/>
    <cellStyle name="Output 3 10 2 6" xfId="40021" xr:uid="{00000000-0005-0000-0000-0000E5970000}"/>
    <cellStyle name="Output 3 10 3" xfId="40022" xr:uid="{00000000-0005-0000-0000-0000E6970000}"/>
    <cellStyle name="Output 3 10 4" xfId="40023" xr:uid="{00000000-0005-0000-0000-0000E7970000}"/>
    <cellStyle name="Output 3 10 5" xfId="40024" xr:uid="{00000000-0005-0000-0000-0000E8970000}"/>
    <cellStyle name="Output 3 10 6" xfId="40025" xr:uid="{00000000-0005-0000-0000-0000E9970000}"/>
    <cellStyle name="Output 3 10 7" xfId="40026" xr:uid="{00000000-0005-0000-0000-0000EA970000}"/>
    <cellStyle name="Output 3 11" xfId="2887" xr:uid="{00000000-0005-0000-0000-0000EB970000}"/>
    <cellStyle name="Output 3 11 2" xfId="10356" xr:uid="{00000000-0005-0000-0000-0000EC970000}"/>
    <cellStyle name="Output 3 11 2 2" xfId="40027" xr:uid="{00000000-0005-0000-0000-0000ED970000}"/>
    <cellStyle name="Output 3 11 2 3" xfId="40028" xr:uid="{00000000-0005-0000-0000-0000EE970000}"/>
    <cellStyle name="Output 3 11 2 4" xfId="40029" xr:uid="{00000000-0005-0000-0000-0000EF970000}"/>
    <cellStyle name="Output 3 11 2 5" xfId="40030" xr:uid="{00000000-0005-0000-0000-0000F0970000}"/>
    <cellStyle name="Output 3 11 2 6" xfId="40031" xr:uid="{00000000-0005-0000-0000-0000F1970000}"/>
    <cellStyle name="Output 3 11 3" xfId="40032" xr:uid="{00000000-0005-0000-0000-0000F2970000}"/>
    <cellStyle name="Output 3 11 4" xfId="40033" xr:uid="{00000000-0005-0000-0000-0000F3970000}"/>
    <cellStyle name="Output 3 11 5" xfId="40034" xr:uid="{00000000-0005-0000-0000-0000F4970000}"/>
    <cellStyle name="Output 3 11 6" xfId="40035" xr:uid="{00000000-0005-0000-0000-0000F5970000}"/>
    <cellStyle name="Output 3 11 7" xfId="40036" xr:uid="{00000000-0005-0000-0000-0000F6970000}"/>
    <cellStyle name="Output 3 12" xfId="2888" xr:uid="{00000000-0005-0000-0000-0000F7970000}"/>
    <cellStyle name="Output 3 12 2" xfId="9883" xr:uid="{00000000-0005-0000-0000-0000F8970000}"/>
    <cellStyle name="Output 3 12 2 2" xfId="40037" xr:uid="{00000000-0005-0000-0000-0000F9970000}"/>
    <cellStyle name="Output 3 12 2 3" xfId="40038" xr:uid="{00000000-0005-0000-0000-0000FA970000}"/>
    <cellStyle name="Output 3 12 2 4" xfId="40039" xr:uid="{00000000-0005-0000-0000-0000FB970000}"/>
    <cellStyle name="Output 3 12 2 5" xfId="40040" xr:uid="{00000000-0005-0000-0000-0000FC970000}"/>
    <cellStyle name="Output 3 12 2 6" xfId="40041" xr:uid="{00000000-0005-0000-0000-0000FD970000}"/>
    <cellStyle name="Output 3 12 3" xfId="40042" xr:uid="{00000000-0005-0000-0000-0000FE970000}"/>
    <cellStyle name="Output 3 12 4" xfId="40043" xr:uid="{00000000-0005-0000-0000-0000FF970000}"/>
    <cellStyle name="Output 3 12 5" xfId="40044" xr:uid="{00000000-0005-0000-0000-000000980000}"/>
    <cellStyle name="Output 3 12 6" xfId="40045" xr:uid="{00000000-0005-0000-0000-000001980000}"/>
    <cellStyle name="Output 3 12 7" xfId="40046" xr:uid="{00000000-0005-0000-0000-000002980000}"/>
    <cellStyle name="Output 3 13" xfId="2889" xr:uid="{00000000-0005-0000-0000-000003980000}"/>
    <cellStyle name="Output 3 13 2" xfId="9839" xr:uid="{00000000-0005-0000-0000-000004980000}"/>
    <cellStyle name="Output 3 13 2 2" xfId="40047" xr:uid="{00000000-0005-0000-0000-000005980000}"/>
    <cellStyle name="Output 3 13 2 3" xfId="40048" xr:uid="{00000000-0005-0000-0000-000006980000}"/>
    <cellStyle name="Output 3 13 2 4" xfId="40049" xr:uid="{00000000-0005-0000-0000-000007980000}"/>
    <cellStyle name="Output 3 13 2 5" xfId="40050" xr:uid="{00000000-0005-0000-0000-000008980000}"/>
    <cellStyle name="Output 3 13 2 6" xfId="40051" xr:uid="{00000000-0005-0000-0000-000009980000}"/>
    <cellStyle name="Output 3 13 3" xfId="40052" xr:uid="{00000000-0005-0000-0000-00000A980000}"/>
    <cellStyle name="Output 3 13 4" xfId="40053" xr:uid="{00000000-0005-0000-0000-00000B980000}"/>
    <cellStyle name="Output 3 13 5" xfId="40054" xr:uid="{00000000-0005-0000-0000-00000C980000}"/>
    <cellStyle name="Output 3 13 6" xfId="40055" xr:uid="{00000000-0005-0000-0000-00000D980000}"/>
    <cellStyle name="Output 3 13 7" xfId="40056" xr:uid="{00000000-0005-0000-0000-00000E980000}"/>
    <cellStyle name="Output 3 14" xfId="2890" xr:uid="{00000000-0005-0000-0000-00000F980000}"/>
    <cellStyle name="Output 3 14 2" xfId="10664" xr:uid="{00000000-0005-0000-0000-000010980000}"/>
    <cellStyle name="Output 3 14 2 2" xfId="40057" xr:uid="{00000000-0005-0000-0000-000011980000}"/>
    <cellStyle name="Output 3 14 2 3" xfId="40058" xr:uid="{00000000-0005-0000-0000-000012980000}"/>
    <cellStyle name="Output 3 14 2 4" xfId="40059" xr:uid="{00000000-0005-0000-0000-000013980000}"/>
    <cellStyle name="Output 3 14 2 5" xfId="40060" xr:uid="{00000000-0005-0000-0000-000014980000}"/>
    <cellStyle name="Output 3 14 2 6" xfId="40061" xr:uid="{00000000-0005-0000-0000-000015980000}"/>
    <cellStyle name="Output 3 14 3" xfId="40062" xr:uid="{00000000-0005-0000-0000-000016980000}"/>
    <cellStyle name="Output 3 14 4" xfId="40063" xr:uid="{00000000-0005-0000-0000-000017980000}"/>
    <cellStyle name="Output 3 14 5" xfId="40064" xr:uid="{00000000-0005-0000-0000-000018980000}"/>
    <cellStyle name="Output 3 14 6" xfId="40065" xr:uid="{00000000-0005-0000-0000-000019980000}"/>
    <cellStyle name="Output 3 14 7" xfId="40066" xr:uid="{00000000-0005-0000-0000-00001A980000}"/>
    <cellStyle name="Output 3 15" xfId="2891" xr:uid="{00000000-0005-0000-0000-00001B980000}"/>
    <cellStyle name="Output 3 15 2" xfId="10881" xr:uid="{00000000-0005-0000-0000-00001C980000}"/>
    <cellStyle name="Output 3 15 2 2" xfId="40067" xr:uid="{00000000-0005-0000-0000-00001D980000}"/>
    <cellStyle name="Output 3 15 2 3" xfId="40068" xr:uid="{00000000-0005-0000-0000-00001E980000}"/>
    <cellStyle name="Output 3 15 2 4" xfId="40069" xr:uid="{00000000-0005-0000-0000-00001F980000}"/>
    <cellStyle name="Output 3 15 2 5" xfId="40070" xr:uid="{00000000-0005-0000-0000-000020980000}"/>
    <cellStyle name="Output 3 15 2 6" xfId="40071" xr:uid="{00000000-0005-0000-0000-000021980000}"/>
    <cellStyle name="Output 3 15 3" xfId="40072" xr:uid="{00000000-0005-0000-0000-000022980000}"/>
    <cellStyle name="Output 3 15 4" xfId="40073" xr:uid="{00000000-0005-0000-0000-000023980000}"/>
    <cellStyle name="Output 3 15 5" xfId="40074" xr:uid="{00000000-0005-0000-0000-000024980000}"/>
    <cellStyle name="Output 3 15 6" xfId="40075" xr:uid="{00000000-0005-0000-0000-000025980000}"/>
    <cellStyle name="Output 3 15 7" xfId="40076" xr:uid="{00000000-0005-0000-0000-000026980000}"/>
    <cellStyle name="Output 3 16" xfId="2892" xr:uid="{00000000-0005-0000-0000-000027980000}"/>
    <cellStyle name="Output 3 16 2" xfId="10837" xr:uid="{00000000-0005-0000-0000-000028980000}"/>
    <cellStyle name="Output 3 16 2 2" xfId="40077" xr:uid="{00000000-0005-0000-0000-000029980000}"/>
    <cellStyle name="Output 3 16 2 3" xfId="40078" xr:uid="{00000000-0005-0000-0000-00002A980000}"/>
    <cellStyle name="Output 3 16 2 4" xfId="40079" xr:uid="{00000000-0005-0000-0000-00002B980000}"/>
    <cellStyle name="Output 3 16 2 5" xfId="40080" xr:uid="{00000000-0005-0000-0000-00002C980000}"/>
    <cellStyle name="Output 3 16 2 6" xfId="40081" xr:uid="{00000000-0005-0000-0000-00002D980000}"/>
    <cellStyle name="Output 3 16 3" xfId="40082" xr:uid="{00000000-0005-0000-0000-00002E980000}"/>
    <cellStyle name="Output 3 16 4" xfId="40083" xr:uid="{00000000-0005-0000-0000-00002F980000}"/>
    <cellStyle name="Output 3 16 5" xfId="40084" xr:uid="{00000000-0005-0000-0000-000030980000}"/>
    <cellStyle name="Output 3 16 6" xfId="40085" xr:uid="{00000000-0005-0000-0000-000031980000}"/>
    <cellStyle name="Output 3 16 7" xfId="40086" xr:uid="{00000000-0005-0000-0000-000032980000}"/>
    <cellStyle name="Output 3 17" xfId="2893" xr:uid="{00000000-0005-0000-0000-000033980000}"/>
    <cellStyle name="Output 3 17 2" xfId="9731" xr:uid="{00000000-0005-0000-0000-000034980000}"/>
    <cellStyle name="Output 3 17 2 2" xfId="40087" xr:uid="{00000000-0005-0000-0000-000035980000}"/>
    <cellStyle name="Output 3 17 2 3" xfId="40088" xr:uid="{00000000-0005-0000-0000-000036980000}"/>
    <cellStyle name="Output 3 17 2 4" xfId="40089" xr:uid="{00000000-0005-0000-0000-000037980000}"/>
    <cellStyle name="Output 3 17 2 5" xfId="40090" xr:uid="{00000000-0005-0000-0000-000038980000}"/>
    <cellStyle name="Output 3 17 2 6" xfId="40091" xr:uid="{00000000-0005-0000-0000-000039980000}"/>
    <cellStyle name="Output 3 17 3" xfId="40092" xr:uid="{00000000-0005-0000-0000-00003A980000}"/>
    <cellStyle name="Output 3 17 4" xfId="40093" xr:uid="{00000000-0005-0000-0000-00003B980000}"/>
    <cellStyle name="Output 3 17 5" xfId="40094" xr:uid="{00000000-0005-0000-0000-00003C980000}"/>
    <cellStyle name="Output 3 17 6" xfId="40095" xr:uid="{00000000-0005-0000-0000-00003D980000}"/>
    <cellStyle name="Output 3 17 7" xfId="40096" xr:uid="{00000000-0005-0000-0000-00003E980000}"/>
    <cellStyle name="Output 3 18" xfId="2894" xr:uid="{00000000-0005-0000-0000-00003F980000}"/>
    <cellStyle name="Output 3 18 2" xfId="9855" xr:uid="{00000000-0005-0000-0000-000040980000}"/>
    <cellStyle name="Output 3 18 2 2" xfId="40097" xr:uid="{00000000-0005-0000-0000-000041980000}"/>
    <cellStyle name="Output 3 18 2 3" xfId="40098" xr:uid="{00000000-0005-0000-0000-000042980000}"/>
    <cellStyle name="Output 3 18 2 4" xfId="40099" xr:uid="{00000000-0005-0000-0000-000043980000}"/>
    <cellStyle name="Output 3 18 2 5" xfId="40100" xr:uid="{00000000-0005-0000-0000-000044980000}"/>
    <cellStyle name="Output 3 18 2 6" xfId="40101" xr:uid="{00000000-0005-0000-0000-000045980000}"/>
    <cellStyle name="Output 3 18 3" xfId="40102" xr:uid="{00000000-0005-0000-0000-000046980000}"/>
    <cellStyle name="Output 3 18 4" xfId="40103" xr:uid="{00000000-0005-0000-0000-000047980000}"/>
    <cellStyle name="Output 3 18 5" xfId="40104" xr:uid="{00000000-0005-0000-0000-000048980000}"/>
    <cellStyle name="Output 3 18 6" xfId="40105" xr:uid="{00000000-0005-0000-0000-000049980000}"/>
    <cellStyle name="Output 3 18 7" xfId="40106" xr:uid="{00000000-0005-0000-0000-00004A980000}"/>
    <cellStyle name="Output 3 19" xfId="2895" xr:uid="{00000000-0005-0000-0000-00004B980000}"/>
    <cellStyle name="Output 3 19 2" xfId="11018" xr:uid="{00000000-0005-0000-0000-00004C980000}"/>
    <cellStyle name="Output 3 19 2 2" xfId="40107" xr:uid="{00000000-0005-0000-0000-00004D980000}"/>
    <cellStyle name="Output 3 19 2 3" xfId="40108" xr:uid="{00000000-0005-0000-0000-00004E980000}"/>
    <cellStyle name="Output 3 19 2 4" xfId="40109" xr:uid="{00000000-0005-0000-0000-00004F980000}"/>
    <cellStyle name="Output 3 19 2 5" xfId="40110" xr:uid="{00000000-0005-0000-0000-000050980000}"/>
    <cellStyle name="Output 3 19 2 6" xfId="40111" xr:uid="{00000000-0005-0000-0000-000051980000}"/>
    <cellStyle name="Output 3 19 3" xfId="40112" xr:uid="{00000000-0005-0000-0000-000052980000}"/>
    <cellStyle name="Output 3 19 4" xfId="40113" xr:uid="{00000000-0005-0000-0000-000053980000}"/>
    <cellStyle name="Output 3 19 5" xfId="40114" xr:uid="{00000000-0005-0000-0000-000054980000}"/>
    <cellStyle name="Output 3 19 6" xfId="40115" xr:uid="{00000000-0005-0000-0000-000055980000}"/>
    <cellStyle name="Output 3 19 7" xfId="40116" xr:uid="{00000000-0005-0000-0000-000056980000}"/>
    <cellStyle name="Output 3 2" xfId="2896" xr:uid="{00000000-0005-0000-0000-000057980000}"/>
    <cellStyle name="Output 3 2 10" xfId="2897" xr:uid="{00000000-0005-0000-0000-000058980000}"/>
    <cellStyle name="Output 3 2 10 2" xfId="10610" xr:uid="{00000000-0005-0000-0000-000059980000}"/>
    <cellStyle name="Output 3 2 10 2 2" xfId="40117" xr:uid="{00000000-0005-0000-0000-00005A980000}"/>
    <cellStyle name="Output 3 2 10 2 3" xfId="40118" xr:uid="{00000000-0005-0000-0000-00005B980000}"/>
    <cellStyle name="Output 3 2 10 2 4" xfId="40119" xr:uid="{00000000-0005-0000-0000-00005C980000}"/>
    <cellStyle name="Output 3 2 10 2 5" xfId="40120" xr:uid="{00000000-0005-0000-0000-00005D980000}"/>
    <cellStyle name="Output 3 2 10 2 6" xfId="40121" xr:uid="{00000000-0005-0000-0000-00005E980000}"/>
    <cellStyle name="Output 3 2 10 3" xfId="40122" xr:uid="{00000000-0005-0000-0000-00005F980000}"/>
    <cellStyle name="Output 3 2 10 4" xfId="40123" xr:uid="{00000000-0005-0000-0000-000060980000}"/>
    <cellStyle name="Output 3 2 10 5" xfId="40124" xr:uid="{00000000-0005-0000-0000-000061980000}"/>
    <cellStyle name="Output 3 2 10 6" xfId="40125" xr:uid="{00000000-0005-0000-0000-000062980000}"/>
    <cellStyle name="Output 3 2 10 7" xfId="40126" xr:uid="{00000000-0005-0000-0000-000063980000}"/>
    <cellStyle name="Output 3 2 11" xfId="2898" xr:uid="{00000000-0005-0000-0000-000064980000}"/>
    <cellStyle name="Output 3 2 11 2" xfId="10701" xr:uid="{00000000-0005-0000-0000-000065980000}"/>
    <cellStyle name="Output 3 2 11 2 2" xfId="40127" xr:uid="{00000000-0005-0000-0000-000066980000}"/>
    <cellStyle name="Output 3 2 11 2 3" xfId="40128" xr:uid="{00000000-0005-0000-0000-000067980000}"/>
    <cellStyle name="Output 3 2 11 2 4" xfId="40129" xr:uid="{00000000-0005-0000-0000-000068980000}"/>
    <cellStyle name="Output 3 2 11 2 5" xfId="40130" xr:uid="{00000000-0005-0000-0000-000069980000}"/>
    <cellStyle name="Output 3 2 11 2 6" xfId="40131" xr:uid="{00000000-0005-0000-0000-00006A980000}"/>
    <cellStyle name="Output 3 2 11 3" xfId="40132" xr:uid="{00000000-0005-0000-0000-00006B980000}"/>
    <cellStyle name="Output 3 2 11 4" xfId="40133" xr:uid="{00000000-0005-0000-0000-00006C980000}"/>
    <cellStyle name="Output 3 2 11 5" xfId="40134" xr:uid="{00000000-0005-0000-0000-00006D980000}"/>
    <cellStyle name="Output 3 2 11 6" xfId="40135" xr:uid="{00000000-0005-0000-0000-00006E980000}"/>
    <cellStyle name="Output 3 2 11 7" xfId="40136" xr:uid="{00000000-0005-0000-0000-00006F980000}"/>
    <cellStyle name="Output 3 2 12" xfId="2899" xr:uid="{00000000-0005-0000-0000-000070980000}"/>
    <cellStyle name="Output 3 2 12 2" xfId="10789" xr:uid="{00000000-0005-0000-0000-000071980000}"/>
    <cellStyle name="Output 3 2 12 2 2" xfId="40137" xr:uid="{00000000-0005-0000-0000-000072980000}"/>
    <cellStyle name="Output 3 2 12 2 3" xfId="40138" xr:uid="{00000000-0005-0000-0000-000073980000}"/>
    <cellStyle name="Output 3 2 12 2 4" xfId="40139" xr:uid="{00000000-0005-0000-0000-000074980000}"/>
    <cellStyle name="Output 3 2 12 2 5" xfId="40140" xr:uid="{00000000-0005-0000-0000-000075980000}"/>
    <cellStyle name="Output 3 2 12 2 6" xfId="40141" xr:uid="{00000000-0005-0000-0000-000076980000}"/>
    <cellStyle name="Output 3 2 12 3" xfId="40142" xr:uid="{00000000-0005-0000-0000-000077980000}"/>
    <cellStyle name="Output 3 2 12 4" xfId="40143" xr:uid="{00000000-0005-0000-0000-000078980000}"/>
    <cellStyle name="Output 3 2 12 5" xfId="40144" xr:uid="{00000000-0005-0000-0000-000079980000}"/>
    <cellStyle name="Output 3 2 12 6" xfId="40145" xr:uid="{00000000-0005-0000-0000-00007A980000}"/>
    <cellStyle name="Output 3 2 12 7" xfId="40146" xr:uid="{00000000-0005-0000-0000-00007B980000}"/>
    <cellStyle name="Output 3 2 13" xfId="2900" xr:uid="{00000000-0005-0000-0000-00007C980000}"/>
    <cellStyle name="Output 3 2 13 2" xfId="10878" xr:uid="{00000000-0005-0000-0000-00007D980000}"/>
    <cellStyle name="Output 3 2 13 2 2" xfId="40147" xr:uid="{00000000-0005-0000-0000-00007E980000}"/>
    <cellStyle name="Output 3 2 13 2 3" xfId="40148" xr:uid="{00000000-0005-0000-0000-00007F980000}"/>
    <cellStyle name="Output 3 2 13 2 4" xfId="40149" xr:uid="{00000000-0005-0000-0000-000080980000}"/>
    <cellStyle name="Output 3 2 13 2 5" xfId="40150" xr:uid="{00000000-0005-0000-0000-000081980000}"/>
    <cellStyle name="Output 3 2 13 2 6" xfId="40151" xr:uid="{00000000-0005-0000-0000-000082980000}"/>
    <cellStyle name="Output 3 2 13 3" xfId="40152" xr:uid="{00000000-0005-0000-0000-000083980000}"/>
    <cellStyle name="Output 3 2 13 4" xfId="40153" xr:uid="{00000000-0005-0000-0000-000084980000}"/>
    <cellStyle name="Output 3 2 13 5" xfId="40154" xr:uid="{00000000-0005-0000-0000-000085980000}"/>
    <cellStyle name="Output 3 2 13 6" xfId="40155" xr:uid="{00000000-0005-0000-0000-000086980000}"/>
    <cellStyle name="Output 3 2 13 7" xfId="40156" xr:uid="{00000000-0005-0000-0000-000087980000}"/>
    <cellStyle name="Output 3 2 14" xfId="2901" xr:uid="{00000000-0005-0000-0000-000088980000}"/>
    <cellStyle name="Output 3 2 14 2" xfId="10968" xr:uid="{00000000-0005-0000-0000-000089980000}"/>
    <cellStyle name="Output 3 2 14 2 2" xfId="40157" xr:uid="{00000000-0005-0000-0000-00008A980000}"/>
    <cellStyle name="Output 3 2 14 2 3" xfId="40158" xr:uid="{00000000-0005-0000-0000-00008B980000}"/>
    <cellStyle name="Output 3 2 14 2 4" xfId="40159" xr:uid="{00000000-0005-0000-0000-00008C980000}"/>
    <cellStyle name="Output 3 2 14 2 5" xfId="40160" xr:uid="{00000000-0005-0000-0000-00008D980000}"/>
    <cellStyle name="Output 3 2 14 2 6" xfId="40161" xr:uid="{00000000-0005-0000-0000-00008E980000}"/>
    <cellStyle name="Output 3 2 14 3" xfId="40162" xr:uid="{00000000-0005-0000-0000-00008F980000}"/>
    <cellStyle name="Output 3 2 14 4" xfId="40163" xr:uid="{00000000-0005-0000-0000-000090980000}"/>
    <cellStyle name="Output 3 2 14 5" xfId="40164" xr:uid="{00000000-0005-0000-0000-000091980000}"/>
    <cellStyle name="Output 3 2 14 6" xfId="40165" xr:uid="{00000000-0005-0000-0000-000092980000}"/>
    <cellStyle name="Output 3 2 14 7" xfId="40166" xr:uid="{00000000-0005-0000-0000-000093980000}"/>
    <cellStyle name="Output 3 2 15" xfId="2902" xr:uid="{00000000-0005-0000-0000-000094980000}"/>
    <cellStyle name="Output 3 2 15 2" xfId="11059" xr:uid="{00000000-0005-0000-0000-000095980000}"/>
    <cellStyle name="Output 3 2 15 2 2" xfId="40167" xr:uid="{00000000-0005-0000-0000-000096980000}"/>
    <cellStyle name="Output 3 2 15 2 3" xfId="40168" xr:uid="{00000000-0005-0000-0000-000097980000}"/>
    <cellStyle name="Output 3 2 15 2 4" xfId="40169" xr:uid="{00000000-0005-0000-0000-000098980000}"/>
    <cellStyle name="Output 3 2 15 2 5" xfId="40170" xr:uid="{00000000-0005-0000-0000-000099980000}"/>
    <cellStyle name="Output 3 2 15 2 6" xfId="40171" xr:uid="{00000000-0005-0000-0000-00009A980000}"/>
    <cellStyle name="Output 3 2 15 3" xfId="40172" xr:uid="{00000000-0005-0000-0000-00009B980000}"/>
    <cellStyle name="Output 3 2 15 4" xfId="40173" xr:uid="{00000000-0005-0000-0000-00009C980000}"/>
    <cellStyle name="Output 3 2 15 5" xfId="40174" xr:uid="{00000000-0005-0000-0000-00009D980000}"/>
    <cellStyle name="Output 3 2 15 6" xfId="40175" xr:uid="{00000000-0005-0000-0000-00009E980000}"/>
    <cellStyle name="Output 3 2 15 7" xfId="40176" xr:uid="{00000000-0005-0000-0000-00009F980000}"/>
    <cellStyle name="Output 3 2 16" xfId="2903" xr:uid="{00000000-0005-0000-0000-0000A0980000}"/>
    <cellStyle name="Output 3 2 16 2" xfId="11142" xr:uid="{00000000-0005-0000-0000-0000A1980000}"/>
    <cellStyle name="Output 3 2 16 2 2" xfId="40177" xr:uid="{00000000-0005-0000-0000-0000A2980000}"/>
    <cellStyle name="Output 3 2 16 2 3" xfId="40178" xr:uid="{00000000-0005-0000-0000-0000A3980000}"/>
    <cellStyle name="Output 3 2 16 2 4" xfId="40179" xr:uid="{00000000-0005-0000-0000-0000A4980000}"/>
    <cellStyle name="Output 3 2 16 2 5" xfId="40180" xr:uid="{00000000-0005-0000-0000-0000A5980000}"/>
    <cellStyle name="Output 3 2 16 2 6" xfId="40181" xr:uid="{00000000-0005-0000-0000-0000A6980000}"/>
    <cellStyle name="Output 3 2 16 3" xfId="40182" xr:uid="{00000000-0005-0000-0000-0000A7980000}"/>
    <cellStyle name="Output 3 2 16 4" xfId="40183" xr:uid="{00000000-0005-0000-0000-0000A8980000}"/>
    <cellStyle name="Output 3 2 16 5" xfId="40184" xr:uid="{00000000-0005-0000-0000-0000A9980000}"/>
    <cellStyle name="Output 3 2 16 6" xfId="40185" xr:uid="{00000000-0005-0000-0000-0000AA980000}"/>
    <cellStyle name="Output 3 2 16 7" xfId="40186" xr:uid="{00000000-0005-0000-0000-0000AB980000}"/>
    <cellStyle name="Output 3 2 17" xfId="2904" xr:uid="{00000000-0005-0000-0000-0000AC980000}"/>
    <cellStyle name="Output 3 2 17 2" xfId="11232" xr:uid="{00000000-0005-0000-0000-0000AD980000}"/>
    <cellStyle name="Output 3 2 17 2 2" xfId="40187" xr:uid="{00000000-0005-0000-0000-0000AE980000}"/>
    <cellStyle name="Output 3 2 17 2 3" xfId="40188" xr:uid="{00000000-0005-0000-0000-0000AF980000}"/>
    <cellStyle name="Output 3 2 17 2 4" xfId="40189" xr:uid="{00000000-0005-0000-0000-0000B0980000}"/>
    <cellStyle name="Output 3 2 17 2 5" xfId="40190" xr:uid="{00000000-0005-0000-0000-0000B1980000}"/>
    <cellStyle name="Output 3 2 17 2 6" xfId="40191" xr:uid="{00000000-0005-0000-0000-0000B2980000}"/>
    <cellStyle name="Output 3 2 17 3" xfId="40192" xr:uid="{00000000-0005-0000-0000-0000B3980000}"/>
    <cellStyle name="Output 3 2 17 4" xfId="40193" xr:uid="{00000000-0005-0000-0000-0000B4980000}"/>
    <cellStyle name="Output 3 2 17 5" xfId="40194" xr:uid="{00000000-0005-0000-0000-0000B5980000}"/>
    <cellStyle name="Output 3 2 17 6" xfId="40195" xr:uid="{00000000-0005-0000-0000-0000B6980000}"/>
    <cellStyle name="Output 3 2 17 7" xfId="40196" xr:uid="{00000000-0005-0000-0000-0000B7980000}"/>
    <cellStyle name="Output 3 2 18" xfId="2905" xr:uid="{00000000-0005-0000-0000-0000B8980000}"/>
    <cellStyle name="Output 3 2 18 2" xfId="11318" xr:uid="{00000000-0005-0000-0000-0000B9980000}"/>
    <cellStyle name="Output 3 2 18 2 2" xfId="40197" xr:uid="{00000000-0005-0000-0000-0000BA980000}"/>
    <cellStyle name="Output 3 2 18 2 3" xfId="40198" xr:uid="{00000000-0005-0000-0000-0000BB980000}"/>
    <cellStyle name="Output 3 2 18 2 4" xfId="40199" xr:uid="{00000000-0005-0000-0000-0000BC980000}"/>
    <cellStyle name="Output 3 2 18 2 5" xfId="40200" xr:uid="{00000000-0005-0000-0000-0000BD980000}"/>
    <cellStyle name="Output 3 2 18 2 6" xfId="40201" xr:uid="{00000000-0005-0000-0000-0000BE980000}"/>
    <cellStyle name="Output 3 2 18 3" xfId="40202" xr:uid="{00000000-0005-0000-0000-0000BF980000}"/>
    <cellStyle name="Output 3 2 18 4" xfId="40203" xr:uid="{00000000-0005-0000-0000-0000C0980000}"/>
    <cellStyle name="Output 3 2 18 5" xfId="40204" xr:uid="{00000000-0005-0000-0000-0000C1980000}"/>
    <cellStyle name="Output 3 2 18 6" xfId="40205" xr:uid="{00000000-0005-0000-0000-0000C2980000}"/>
    <cellStyle name="Output 3 2 18 7" xfId="40206" xr:uid="{00000000-0005-0000-0000-0000C3980000}"/>
    <cellStyle name="Output 3 2 19" xfId="2906" xr:uid="{00000000-0005-0000-0000-0000C4980000}"/>
    <cellStyle name="Output 3 2 19 2" xfId="11404" xr:uid="{00000000-0005-0000-0000-0000C5980000}"/>
    <cellStyle name="Output 3 2 19 2 2" xfId="40207" xr:uid="{00000000-0005-0000-0000-0000C6980000}"/>
    <cellStyle name="Output 3 2 19 2 3" xfId="40208" xr:uid="{00000000-0005-0000-0000-0000C7980000}"/>
    <cellStyle name="Output 3 2 19 2 4" xfId="40209" xr:uid="{00000000-0005-0000-0000-0000C8980000}"/>
    <cellStyle name="Output 3 2 19 2 5" xfId="40210" xr:uid="{00000000-0005-0000-0000-0000C9980000}"/>
    <cellStyle name="Output 3 2 19 2 6" xfId="40211" xr:uid="{00000000-0005-0000-0000-0000CA980000}"/>
    <cellStyle name="Output 3 2 19 3" xfId="40212" xr:uid="{00000000-0005-0000-0000-0000CB980000}"/>
    <cellStyle name="Output 3 2 19 4" xfId="40213" xr:uid="{00000000-0005-0000-0000-0000CC980000}"/>
    <cellStyle name="Output 3 2 19 5" xfId="40214" xr:uid="{00000000-0005-0000-0000-0000CD980000}"/>
    <cellStyle name="Output 3 2 19 6" xfId="40215" xr:uid="{00000000-0005-0000-0000-0000CE980000}"/>
    <cellStyle name="Output 3 2 19 7" xfId="40216" xr:uid="{00000000-0005-0000-0000-0000CF980000}"/>
    <cellStyle name="Output 3 2 2" xfId="2907" xr:uid="{00000000-0005-0000-0000-0000D0980000}"/>
    <cellStyle name="Output 3 2 2 10" xfId="2908" xr:uid="{00000000-0005-0000-0000-0000D1980000}"/>
    <cellStyle name="Output 3 2 2 10 2" xfId="10735" xr:uid="{00000000-0005-0000-0000-0000D2980000}"/>
    <cellStyle name="Output 3 2 2 10 2 2" xfId="40217" xr:uid="{00000000-0005-0000-0000-0000D3980000}"/>
    <cellStyle name="Output 3 2 2 10 2 3" xfId="40218" xr:uid="{00000000-0005-0000-0000-0000D4980000}"/>
    <cellStyle name="Output 3 2 2 10 2 4" xfId="40219" xr:uid="{00000000-0005-0000-0000-0000D5980000}"/>
    <cellStyle name="Output 3 2 2 10 2 5" xfId="40220" xr:uid="{00000000-0005-0000-0000-0000D6980000}"/>
    <cellStyle name="Output 3 2 2 10 2 6" xfId="40221" xr:uid="{00000000-0005-0000-0000-0000D7980000}"/>
    <cellStyle name="Output 3 2 2 10 3" xfId="40222" xr:uid="{00000000-0005-0000-0000-0000D8980000}"/>
    <cellStyle name="Output 3 2 2 10 4" xfId="40223" xr:uid="{00000000-0005-0000-0000-0000D9980000}"/>
    <cellStyle name="Output 3 2 2 10 5" xfId="40224" xr:uid="{00000000-0005-0000-0000-0000DA980000}"/>
    <cellStyle name="Output 3 2 2 10 6" xfId="40225" xr:uid="{00000000-0005-0000-0000-0000DB980000}"/>
    <cellStyle name="Output 3 2 2 10 7" xfId="40226" xr:uid="{00000000-0005-0000-0000-0000DC980000}"/>
    <cellStyle name="Output 3 2 2 11" xfId="2909" xr:uid="{00000000-0005-0000-0000-0000DD980000}"/>
    <cellStyle name="Output 3 2 2 11 2" xfId="10823" xr:uid="{00000000-0005-0000-0000-0000DE980000}"/>
    <cellStyle name="Output 3 2 2 11 2 2" xfId="40227" xr:uid="{00000000-0005-0000-0000-0000DF980000}"/>
    <cellStyle name="Output 3 2 2 11 2 3" xfId="40228" xr:uid="{00000000-0005-0000-0000-0000E0980000}"/>
    <cellStyle name="Output 3 2 2 11 2 4" xfId="40229" xr:uid="{00000000-0005-0000-0000-0000E1980000}"/>
    <cellStyle name="Output 3 2 2 11 2 5" xfId="40230" xr:uid="{00000000-0005-0000-0000-0000E2980000}"/>
    <cellStyle name="Output 3 2 2 11 2 6" xfId="40231" xr:uid="{00000000-0005-0000-0000-0000E3980000}"/>
    <cellStyle name="Output 3 2 2 11 3" xfId="40232" xr:uid="{00000000-0005-0000-0000-0000E4980000}"/>
    <cellStyle name="Output 3 2 2 11 4" xfId="40233" xr:uid="{00000000-0005-0000-0000-0000E5980000}"/>
    <cellStyle name="Output 3 2 2 11 5" xfId="40234" xr:uid="{00000000-0005-0000-0000-0000E6980000}"/>
    <cellStyle name="Output 3 2 2 11 6" xfId="40235" xr:uid="{00000000-0005-0000-0000-0000E7980000}"/>
    <cellStyle name="Output 3 2 2 11 7" xfId="40236" xr:uid="{00000000-0005-0000-0000-0000E8980000}"/>
    <cellStyle name="Output 3 2 2 12" xfId="2910" xr:uid="{00000000-0005-0000-0000-0000E9980000}"/>
    <cellStyle name="Output 3 2 2 12 2" xfId="10912" xr:uid="{00000000-0005-0000-0000-0000EA980000}"/>
    <cellStyle name="Output 3 2 2 12 2 2" xfId="40237" xr:uid="{00000000-0005-0000-0000-0000EB980000}"/>
    <cellStyle name="Output 3 2 2 12 2 3" xfId="40238" xr:uid="{00000000-0005-0000-0000-0000EC980000}"/>
    <cellStyle name="Output 3 2 2 12 2 4" xfId="40239" xr:uid="{00000000-0005-0000-0000-0000ED980000}"/>
    <cellStyle name="Output 3 2 2 12 2 5" xfId="40240" xr:uid="{00000000-0005-0000-0000-0000EE980000}"/>
    <cellStyle name="Output 3 2 2 12 2 6" xfId="40241" xr:uid="{00000000-0005-0000-0000-0000EF980000}"/>
    <cellStyle name="Output 3 2 2 12 3" xfId="40242" xr:uid="{00000000-0005-0000-0000-0000F0980000}"/>
    <cellStyle name="Output 3 2 2 12 4" xfId="40243" xr:uid="{00000000-0005-0000-0000-0000F1980000}"/>
    <cellStyle name="Output 3 2 2 12 5" xfId="40244" xr:uid="{00000000-0005-0000-0000-0000F2980000}"/>
    <cellStyle name="Output 3 2 2 12 6" xfId="40245" xr:uid="{00000000-0005-0000-0000-0000F3980000}"/>
    <cellStyle name="Output 3 2 2 12 7" xfId="40246" xr:uid="{00000000-0005-0000-0000-0000F4980000}"/>
    <cellStyle name="Output 3 2 2 13" xfId="2911" xr:uid="{00000000-0005-0000-0000-0000F5980000}"/>
    <cellStyle name="Output 3 2 2 13 2" xfId="11002" xr:uid="{00000000-0005-0000-0000-0000F6980000}"/>
    <cellStyle name="Output 3 2 2 13 2 2" xfId="40247" xr:uid="{00000000-0005-0000-0000-0000F7980000}"/>
    <cellStyle name="Output 3 2 2 13 2 3" xfId="40248" xr:uid="{00000000-0005-0000-0000-0000F8980000}"/>
    <cellStyle name="Output 3 2 2 13 2 4" xfId="40249" xr:uid="{00000000-0005-0000-0000-0000F9980000}"/>
    <cellStyle name="Output 3 2 2 13 2 5" xfId="40250" xr:uid="{00000000-0005-0000-0000-0000FA980000}"/>
    <cellStyle name="Output 3 2 2 13 2 6" xfId="40251" xr:uid="{00000000-0005-0000-0000-0000FB980000}"/>
    <cellStyle name="Output 3 2 2 13 3" xfId="40252" xr:uid="{00000000-0005-0000-0000-0000FC980000}"/>
    <cellStyle name="Output 3 2 2 13 4" xfId="40253" xr:uid="{00000000-0005-0000-0000-0000FD980000}"/>
    <cellStyle name="Output 3 2 2 13 5" xfId="40254" xr:uid="{00000000-0005-0000-0000-0000FE980000}"/>
    <cellStyle name="Output 3 2 2 13 6" xfId="40255" xr:uid="{00000000-0005-0000-0000-0000FF980000}"/>
    <cellStyle name="Output 3 2 2 13 7" xfId="40256" xr:uid="{00000000-0005-0000-0000-000000990000}"/>
    <cellStyle name="Output 3 2 2 14" xfId="2912" xr:uid="{00000000-0005-0000-0000-000001990000}"/>
    <cellStyle name="Output 3 2 2 14 2" xfId="11092" xr:uid="{00000000-0005-0000-0000-000002990000}"/>
    <cellStyle name="Output 3 2 2 14 2 2" xfId="40257" xr:uid="{00000000-0005-0000-0000-000003990000}"/>
    <cellStyle name="Output 3 2 2 14 2 3" xfId="40258" xr:uid="{00000000-0005-0000-0000-000004990000}"/>
    <cellStyle name="Output 3 2 2 14 2 4" xfId="40259" xr:uid="{00000000-0005-0000-0000-000005990000}"/>
    <cellStyle name="Output 3 2 2 14 2 5" xfId="40260" xr:uid="{00000000-0005-0000-0000-000006990000}"/>
    <cellStyle name="Output 3 2 2 14 2 6" xfId="40261" xr:uid="{00000000-0005-0000-0000-000007990000}"/>
    <cellStyle name="Output 3 2 2 14 3" xfId="40262" xr:uid="{00000000-0005-0000-0000-000008990000}"/>
    <cellStyle name="Output 3 2 2 14 4" xfId="40263" xr:uid="{00000000-0005-0000-0000-000009990000}"/>
    <cellStyle name="Output 3 2 2 14 5" xfId="40264" xr:uid="{00000000-0005-0000-0000-00000A990000}"/>
    <cellStyle name="Output 3 2 2 14 6" xfId="40265" xr:uid="{00000000-0005-0000-0000-00000B990000}"/>
    <cellStyle name="Output 3 2 2 14 7" xfId="40266" xr:uid="{00000000-0005-0000-0000-00000C990000}"/>
    <cellStyle name="Output 3 2 2 15" xfId="2913" xr:uid="{00000000-0005-0000-0000-00000D990000}"/>
    <cellStyle name="Output 3 2 2 15 2" xfId="11175" xr:uid="{00000000-0005-0000-0000-00000E990000}"/>
    <cellStyle name="Output 3 2 2 15 2 2" xfId="40267" xr:uid="{00000000-0005-0000-0000-00000F990000}"/>
    <cellStyle name="Output 3 2 2 15 2 3" xfId="40268" xr:uid="{00000000-0005-0000-0000-000010990000}"/>
    <cellStyle name="Output 3 2 2 15 2 4" xfId="40269" xr:uid="{00000000-0005-0000-0000-000011990000}"/>
    <cellStyle name="Output 3 2 2 15 2 5" xfId="40270" xr:uid="{00000000-0005-0000-0000-000012990000}"/>
    <cellStyle name="Output 3 2 2 15 2 6" xfId="40271" xr:uid="{00000000-0005-0000-0000-000013990000}"/>
    <cellStyle name="Output 3 2 2 15 3" xfId="40272" xr:uid="{00000000-0005-0000-0000-000014990000}"/>
    <cellStyle name="Output 3 2 2 15 4" xfId="40273" xr:uid="{00000000-0005-0000-0000-000015990000}"/>
    <cellStyle name="Output 3 2 2 15 5" xfId="40274" xr:uid="{00000000-0005-0000-0000-000016990000}"/>
    <cellStyle name="Output 3 2 2 15 6" xfId="40275" xr:uid="{00000000-0005-0000-0000-000017990000}"/>
    <cellStyle name="Output 3 2 2 15 7" xfId="40276" xr:uid="{00000000-0005-0000-0000-000018990000}"/>
    <cellStyle name="Output 3 2 2 16" xfId="2914" xr:uid="{00000000-0005-0000-0000-000019990000}"/>
    <cellStyle name="Output 3 2 2 16 2" xfId="11265" xr:uid="{00000000-0005-0000-0000-00001A990000}"/>
    <cellStyle name="Output 3 2 2 16 2 2" xfId="40277" xr:uid="{00000000-0005-0000-0000-00001B990000}"/>
    <cellStyle name="Output 3 2 2 16 2 3" xfId="40278" xr:uid="{00000000-0005-0000-0000-00001C990000}"/>
    <cellStyle name="Output 3 2 2 16 2 4" xfId="40279" xr:uid="{00000000-0005-0000-0000-00001D990000}"/>
    <cellStyle name="Output 3 2 2 16 2 5" xfId="40280" xr:uid="{00000000-0005-0000-0000-00001E990000}"/>
    <cellStyle name="Output 3 2 2 16 2 6" xfId="40281" xr:uid="{00000000-0005-0000-0000-00001F990000}"/>
    <cellStyle name="Output 3 2 2 16 3" xfId="40282" xr:uid="{00000000-0005-0000-0000-000020990000}"/>
    <cellStyle name="Output 3 2 2 16 4" xfId="40283" xr:uid="{00000000-0005-0000-0000-000021990000}"/>
    <cellStyle name="Output 3 2 2 16 5" xfId="40284" xr:uid="{00000000-0005-0000-0000-000022990000}"/>
    <cellStyle name="Output 3 2 2 16 6" xfId="40285" xr:uid="{00000000-0005-0000-0000-000023990000}"/>
    <cellStyle name="Output 3 2 2 16 7" xfId="40286" xr:uid="{00000000-0005-0000-0000-000024990000}"/>
    <cellStyle name="Output 3 2 2 17" xfId="2915" xr:uid="{00000000-0005-0000-0000-000025990000}"/>
    <cellStyle name="Output 3 2 2 17 2" xfId="11351" xr:uid="{00000000-0005-0000-0000-000026990000}"/>
    <cellStyle name="Output 3 2 2 17 2 2" xfId="40287" xr:uid="{00000000-0005-0000-0000-000027990000}"/>
    <cellStyle name="Output 3 2 2 17 2 3" xfId="40288" xr:uid="{00000000-0005-0000-0000-000028990000}"/>
    <cellStyle name="Output 3 2 2 17 2 4" xfId="40289" xr:uid="{00000000-0005-0000-0000-000029990000}"/>
    <cellStyle name="Output 3 2 2 17 2 5" xfId="40290" xr:uid="{00000000-0005-0000-0000-00002A990000}"/>
    <cellStyle name="Output 3 2 2 17 2 6" xfId="40291" xr:uid="{00000000-0005-0000-0000-00002B990000}"/>
    <cellStyle name="Output 3 2 2 17 3" xfId="40292" xr:uid="{00000000-0005-0000-0000-00002C990000}"/>
    <cellStyle name="Output 3 2 2 17 4" xfId="40293" xr:uid="{00000000-0005-0000-0000-00002D990000}"/>
    <cellStyle name="Output 3 2 2 17 5" xfId="40294" xr:uid="{00000000-0005-0000-0000-00002E990000}"/>
    <cellStyle name="Output 3 2 2 17 6" xfId="40295" xr:uid="{00000000-0005-0000-0000-00002F990000}"/>
    <cellStyle name="Output 3 2 2 17 7" xfId="40296" xr:uid="{00000000-0005-0000-0000-000030990000}"/>
    <cellStyle name="Output 3 2 2 18" xfId="2916" xr:uid="{00000000-0005-0000-0000-000031990000}"/>
    <cellStyle name="Output 3 2 2 18 2" xfId="11438" xr:uid="{00000000-0005-0000-0000-000032990000}"/>
    <cellStyle name="Output 3 2 2 18 2 2" xfId="40297" xr:uid="{00000000-0005-0000-0000-000033990000}"/>
    <cellStyle name="Output 3 2 2 18 2 3" xfId="40298" xr:uid="{00000000-0005-0000-0000-000034990000}"/>
    <cellStyle name="Output 3 2 2 18 2 4" xfId="40299" xr:uid="{00000000-0005-0000-0000-000035990000}"/>
    <cellStyle name="Output 3 2 2 18 2 5" xfId="40300" xr:uid="{00000000-0005-0000-0000-000036990000}"/>
    <cellStyle name="Output 3 2 2 18 2 6" xfId="40301" xr:uid="{00000000-0005-0000-0000-000037990000}"/>
    <cellStyle name="Output 3 2 2 18 3" xfId="40302" xr:uid="{00000000-0005-0000-0000-000038990000}"/>
    <cellStyle name="Output 3 2 2 18 4" xfId="40303" xr:uid="{00000000-0005-0000-0000-000039990000}"/>
    <cellStyle name="Output 3 2 2 18 5" xfId="40304" xr:uid="{00000000-0005-0000-0000-00003A990000}"/>
    <cellStyle name="Output 3 2 2 18 6" xfId="40305" xr:uid="{00000000-0005-0000-0000-00003B990000}"/>
    <cellStyle name="Output 3 2 2 18 7" xfId="40306" xr:uid="{00000000-0005-0000-0000-00003C990000}"/>
    <cellStyle name="Output 3 2 2 19" xfId="2917" xr:uid="{00000000-0005-0000-0000-00003D990000}"/>
    <cellStyle name="Output 3 2 2 19 2" xfId="11525" xr:uid="{00000000-0005-0000-0000-00003E990000}"/>
    <cellStyle name="Output 3 2 2 19 2 2" xfId="40307" xr:uid="{00000000-0005-0000-0000-00003F990000}"/>
    <cellStyle name="Output 3 2 2 19 2 3" xfId="40308" xr:uid="{00000000-0005-0000-0000-000040990000}"/>
    <cellStyle name="Output 3 2 2 19 2 4" xfId="40309" xr:uid="{00000000-0005-0000-0000-000041990000}"/>
    <cellStyle name="Output 3 2 2 19 2 5" xfId="40310" xr:uid="{00000000-0005-0000-0000-000042990000}"/>
    <cellStyle name="Output 3 2 2 19 2 6" xfId="40311" xr:uid="{00000000-0005-0000-0000-000043990000}"/>
    <cellStyle name="Output 3 2 2 19 3" xfId="40312" xr:uid="{00000000-0005-0000-0000-000044990000}"/>
    <cellStyle name="Output 3 2 2 19 4" xfId="40313" xr:uid="{00000000-0005-0000-0000-000045990000}"/>
    <cellStyle name="Output 3 2 2 19 5" xfId="40314" xr:uid="{00000000-0005-0000-0000-000046990000}"/>
    <cellStyle name="Output 3 2 2 19 6" xfId="40315" xr:uid="{00000000-0005-0000-0000-000047990000}"/>
    <cellStyle name="Output 3 2 2 19 7" xfId="40316" xr:uid="{00000000-0005-0000-0000-000048990000}"/>
    <cellStyle name="Output 3 2 2 2" xfId="2918" xr:uid="{00000000-0005-0000-0000-000049990000}"/>
    <cellStyle name="Output 3 2 2 2 2" xfId="10032" xr:uid="{00000000-0005-0000-0000-00004A990000}"/>
    <cellStyle name="Output 3 2 2 2 2 2" xfId="40317" xr:uid="{00000000-0005-0000-0000-00004B990000}"/>
    <cellStyle name="Output 3 2 2 2 2 3" xfId="40318" xr:uid="{00000000-0005-0000-0000-00004C990000}"/>
    <cellStyle name="Output 3 2 2 2 2 4" xfId="40319" xr:uid="{00000000-0005-0000-0000-00004D990000}"/>
    <cellStyle name="Output 3 2 2 2 2 5" xfId="40320" xr:uid="{00000000-0005-0000-0000-00004E990000}"/>
    <cellStyle name="Output 3 2 2 2 2 6" xfId="40321" xr:uid="{00000000-0005-0000-0000-00004F990000}"/>
    <cellStyle name="Output 3 2 2 2 3" xfId="40322" xr:uid="{00000000-0005-0000-0000-000050990000}"/>
    <cellStyle name="Output 3 2 2 2 4" xfId="40323" xr:uid="{00000000-0005-0000-0000-000051990000}"/>
    <cellStyle name="Output 3 2 2 2 5" xfId="40324" xr:uid="{00000000-0005-0000-0000-000052990000}"/>
    <cellStyle name="Output 3 2 2 2 6" xfId="40325" xr:uid="{00000000-0005-0000-0000-000053990000}"/>
    <cellStyle name="Output 3 2 2 2 7" xfId="40326" xr:uid="{00000000-0005-0000-0000-000054990000}"/>
    <cellStyle name="Output 3 2 2 20" xfId="2919" xr:uid="{00000000-0005-0000-0000-000055990000}"/>
    <cellStyle name="Output 3 2 2 20 2" xfId="11613" xr:uid="{00000000-0005-0000-0000-000056990000}"/>
    <cellStyle name="Output 3 2 2 20 2 2" xfId="40327" xr:uid="{00000000-0005-0000-0000-000057990000}"/>
    <cellStyle name="Output 3 2 2 20 2 3" xfId="40328" xr:uid="{00000000-0005-0000-0000-000058990000}"/>
    <cellStyle name="Output 3 2 2 20 2 4" xfId="40329" xr:uid="{00000000-0005-0000-0000-000059990000}"/>
    <cellStyle name="Output 3 2 2 20 2 5" xfId="40330" xr:uid="{00000000-0005-0000-0000-00005A990000}"/>
    <cellStyle name="Output 3 2 2 20 2 6" xfId="40331" xr:uid="{00000000-0005-0000-0000-00005B990000}"/>
    <cellStyle name="Output 3 2 2 20 3" xfId="40332" xr:uid="{00000000-0005-0000-0000-00005C990000}"/>
    <cellStyle name="Output 3 2 2 20 4" xfId="40333" xr:uid="{00000000-0005-0000-0000-00005D990000}"/>
    <cellStyle name="Output 3 2 2 20 5" xfId="40334" xr:uid="{00000000-0005-0000-0000-00005E990000}"/>
    <cellStyle name="Output 3 2 2 20 6" xfId="40335" xr:uid="{00000000-0005-0000-0000-00005F990000}"/>
    <cellStyle name="Output 3 2 2 20 7" xfId="40336" xr:uid="{00000000-0005-0000-0000-000060990000}"/>
    <cellStyle name="Output 3 2 2 21" xfId="2920" xr:uid="{00000000-0005-0000-0000-000061990000}"/>
    <cellStyle name="Output 3 2 2 21 2" xfId="11697" xr:uid="{00000000-0005-0000-0000-000062990000}"/>
    <cellStyle name="Output 3 2 2 21 2 2" xfId="40337" xr:uid="{00000000-0005-0000-0000-000063990000}"/>
    <cellStyle name="Output 3 2 2 21 2 3" xfId="40338" xr:uid="{00000000-0005-0000-0000-000064990000}"/>
    <cellStyle name="Output 3 2 2 21 2 4" xfId="40339" xr:uid="{00000000-0005-0000-0000-000065990000}"/>
    <cellStyle name="Output 3 2 2 21 2 5" xfId="40340" xr:uid="{00000000-0005-0000-0000-000066990000}"/>
    <cellStyle name="Output 3 2 2 21 2 6" xfId="40341" xr:uid="{00000000-0005-0000-0000-000067990000}"/>
    <cellStyle name="Output 3 2 2 21 3" xfId="40342" xr:uid="{00000000-0005-0000-0000-000068990000}"/>
    <cellStyle name="Output 3 2 2 21 4" xfId="40343" xr:uid="{00000000-0005-0000-0000-000069990000}"/>
    <cellStyle name="Output 3 2 2 21 5" xfId="40344" xr:uid="{00000000-0005-0000-0000-00006A990000}"/>
    <cellStyle name="Output 3 2 2 21 6" xfId="40345" xr:uid="{00000000-0005-0000-0000-00006B990000}"/>
    <cellStyle name="Output 3 2 2 21 7" xfId="40346" xr:uid="{00000000-0005-0000-0000-00006C990000}"/>
    <cellStyle name="Output 3 2 2 22" xfId="2921" xr:uid="{00000000-0005-0000-0000-00006D990000}"/>
    <cellStyle name="Output 3 2 2 22 2" xfId="11780" xr:uid="{00000000-0005-0000-0000-00006E990000}"/>
    <cellStyle name="Output 3 2 2 22 2 2" xfId="40347" xr:uid="{00000000-0005-0000-0000-00006F990000}"/>
    <cellStyle name="Output 3 2 2 22 2 3" xfId="40348" xr:uid="{00000000-0005-0000-0000-000070990000}"/>
    <cellStyle name="Output 3 2 2 22 2 4" xfId="40349" xr:uid="{00000000-0005-0000-0000-000071990000}"/>
    <cellStyle name="Output 3 2 2 22 2 5" xfId="40350" xr:uid="{00000000-0005-0000-0000-000072990000}"/>
    <cellStyle name="Output 3 2 2 22 2 6" xfId="40351" xr:uid="{00000000-0005-0000-0000-000073990000}"/>
    <cellStyle name="Output 3 2 2 22 3" xfId="40352" xr:uid="{00000000-0005-0000-0000-000074990000}"/>
    <cellStyle name="Output 3 2 2 22 4" xfId="40353" xr:uid="{00000000-0005-0000-0000-000075990000}"/>
    <cellStyle name="Output 3 2 2 22 5" xfId="40354" xr:uid="{00000000-0005-0000-0000-000076990000}"/>
    <cellStyle name="Output 3 2 2 22 6" xfId="40355" xr:uid="{00000000-0005-0000-0000-000077990000}"/>
    <cellStyle name="Output 3 2 2 22 7" xfId="40356" xr:uid="{00000000-0005-0000-0000-000078990000}"/>
    <cellStyle name="Output 3 2 2 23" xfId="2922" xr:uid="{00000000-0005-0000-0000-000079990000}"/>
    <cellStyle name="Output 3 2 2 23 2" xfId="11863" xr:uid="{00000000-0005-0000-0000-00007A990000}"/>
    <cellStyle name="Output 3 2 2 23 2 2" xfId="40357" xr:uid="{00000000-0005-0000-0000-00007B990000}"/>
    <cellStyle name="Output 3 2 2 23 2 3" xfId="40358" xr:uid="{00000000-0005-0000-0000-00007C990000}"/>
    <cellStyle name="Output 3 2 2 23 2 4" xfId="40359" xr:uid="{00000000-0005-0000-0000-00007D990000}"/>
    <cellStyle name="Output 3 2 2 23 2 5" xfId="40360" xr:uid="{00000000-0005-0000-0000-00007E990000}"/>
    <cellStyle name="Output 3 2 2 23 2 6" xfId="40361" xr:uid="{00000000-0005-0000-0000-00007F990000}"/>
    <cellStyle name="Output 3 2 2 23 3" xfId="40362" xr:uid="{00000000-0005-0000-0000-000080990000}"/>
    <cellStyle name="Output 3 2 2 23 4" xfId="40363" xr:uid="{00000000-0005-0000-0000-000081990000}"/>
    <cellStyle name="Output 3 2 2 23 5" xfId="40364" xr:uid="{00000000-0005-0000-0000-000082990000}"/>
    <cellStyle name="Output 3 2 2 23 6" xfId="40365" xr:uid="{00000000-0005-0000-0000-000083990000}"/>
    <cellStyle name="Output 3 2 2 23 7" xfId="40366" xr:uid="{00000000-0005-0000-0000-000084990000}"/>
    <cellStyle name="Output 3 2 2 24" xfId="2923" xr:uid="{00000000-0005-0000-0000-000085990000}"/>
    <cellStyle name="Output 3 2 2 24 2" xfId="11947" xr:uid="{00000000-0005-0000-0000-000086990000}"/>
    <cellStyle name="Output 3 2 2 24 2 2" xfId="40367" xr:uid="{00000000-0005-0000-0000-000087990000}"/>
    <cellStyle name="Output 3 2 2 24 2 3" xfId="40368" xr:uid="{00000000-0005-0000-0000-000088990000}"/>
    <cellStyle name="Output 3 2 2 24 2 4" xfId="40369" xr:uid="{00000000-0005-0000-0000-000089990000}"/>
    <cellStyle name="Output 3 2 2 24 2 5" xfId="40370" xr:uid="{00000000-0005-0000-0000-00008A990000}"/>
    <cellStyle name="Output 3 2 2 24 2 6" xfId="40371" xr:uid="{00000000-0005-0000-0000-00008B990000}"/>
    <cellStyle name="Output 3 2 2 24 3" xfId="40372" xr:uid="{00000000-0005-0000-0000-00008C990000}"/>
    <cellStyle name="Output 3 2 2 24 4" xfId="40373" xr:uid="{00000000-0005-0000-0000-00008D990000}"/>
    <cellStyle name="Output 3 2 2 24 5" xfId="40374" xr:uid="{00000000-0005-0000-0000-00008E990000}"/>
    <cellStyle name="Output 3 2 2 24 6" xfId="40375" xr:uid="{00000000-0005-0000-0000-00008F990000}"/>
    <cellStyle name="Output 3 2 2 24 7" xfId="40376" xr:uid="{00000000-0005-0000-0000-000090990000}"/>
    <cellStyle name="Output 3 2 2 25" xfId="2924" xr:uid="{00000000-0005-0000-0000-000091990000}"/>
    <cellStyle name="Output 3 2 2 25 2" xfId="12030" xr:uid="{00000000-0005-0000-0000-000092990000}"/>
    <cellStyle name="Output 3 2 2 25 2 2" xfId="40377" xr:uid="{00000000-0005-0000-0000-000093990000}"/>
    <cellStyle name="Output 3 2 2 25 2 3" xfId="40378" xr:uid="{00000000-0005-0000-0000-000094990000}"/>
    <cellStyle name="Output 3 2 2 25 2 4" xfId="40379" xr:uid="{00000000-0005-0000-0000-000095990000}"/>
    <cellStyle name="Output 3 2 2 25 2 5" xfId="40380" xr:uid="{00000000-0005-0000-0000-000096990000}"/>
    <cellStyle name="Output 3 2 2 25 2 6" xfId="40381" xr:uid="{00000000-0005-0000-0000-000097990000}"/>
    <cellStyle name="Output 3 2 2 25 3" xfId="40382" xr:uid="{00000000-0005-0000-0000-000098990000}"/>
    <cellStyle name="Output 3 2 2 25 4" xfId="40383" xr:uid="{00000000-0005-0000-0000-000099990000}"/>
    <cellStyle name="Output 3 2 2 25 5" xfId="40384" xr:uid="{00000000-0005-0000-0000-00009A990000}"/>
    <cellStyle name="Output 3 2 2 25 6" xfId="40385" xr:uid="{00000000-0005-0000-0000-00009B990000}"/>
    <cellStyle name="Output 3 2 2 25 7" xfId="40386" xr:uid="{00000000-0005-0000-0000-00009C990000}"/>
    <cellStyle name="Output 3 2 2 26" xfId="2925" xr:uid="{00000000-0005-0000-0000-00009D990000}"/>
    <cellStyle name="Output 3 2 2 26 2" xfId="12113" xr:uid="{00000000-0005-0000-0000-00009E990000}"/>
    <cellStyle name="Output 3 2 2 26 2 2" xfId="40387" xr:uid="{00000000-0005-0000-0000-00009F990000}"/>
    <cellStyle name="Output 3 2 2 26 2 3" xfId="40388" xr:uid="{00000000-0005-0000-0000-0000A0990000}"/>
    <cellStyle name="Output 3 2 2 26 2 4" xfId="40389" xr:uid="{00000000-0005-0000-0000-0000A1990000}"/>
    <cellStyle name="Output 3 2 2 26 2 5" xfId="40390" xr:uid="{00000000-0005-0000-0000-0000A2990000}"/>
    <cellStyle name="Output 3 2 2 26 2 6" xfId="40391" xr:uid="{00000000-0005-0000-0000-0000A3990000}"/>
    <cellStyle name="Output 3 2 2 26 3" xfId="40392" xr:uid="{00000000-0005-0000-0000-0000A4990000}"/>
    <cellStyle name="Output 3 2 2 26 4" xfId="40393" xr:uid="{00000000-0005-0000-0000-0000A5990000}"/>
    <cellStyle name="Output 3 2 2 26 5" xfId="40394" xr:uid="{00000000-0005-0000-0000-0000A6990000}"/>
    <cellStyle name="Output 3 2 2 26 6" xfId="40395" xr:uid="{00000000-0005-0000-0000-0000A7990000}"/>
    <cellStyle name="Output 3 2 2 26 7" xfId="40396" xr:uid="{00000000-0005-0000-0000-0000A8990000}"/>
    <cellStyle name="Output 3 2 2 27" xfId="2926" xr:uid="{00000000-0005-0000-0000-0000A9990000}"/>
    <cellStyle name="Output 3 2 2 27 2" xfId="12195" xr:uid="{00000000-0005-0000-0000-0000AA990000}"/>
    <cellStyle name="Output 3 2 2 27 2 2" xfId="40397" xr:uid="{00000000-0005-0000-0000-0000AB990000}"/>
    <cellStyle name="Output 3 2 2 27 2 3" xfId="40398" xr:uid="{00000000-0005-0000-0000-0000AC990000}"/>
    <cellStyle name="Output 3 2 2 27 2 4" xfId="40399" xr:uid="{00000000-0005-0000-0000-0000AD990000}"/>
    <cellStyle name="Output 3 2 2 27 2 5" xfId="40400" xr:uid="{00000000-0005-0000-0000-0000AE990000}"/>
    <cellStyle name="Output 3 2 2 27 2 6" xfId="40401" xr:uid="{00000000-0005-0000-0000-0000AF990000}"/>
    <cellStyle name="Output 3 2 2 27 3" xfId="40402" xr:uid="{00000000-0005-0000-0000-0000B0990000}"/>
    <cellStyle name="Output 3 2 2 27 4" xfId="40403" xr:uid="{00000000-0005-0000-0000-0000B1990000}"/>
    <cellStyle name="Output 3 2 2 27 5" xfId="40404" xr:uid="{00000000-0005-0000-0000-0000B2990000}"/>
    <cellStyle name="Output 3 2 2 27 6" xfId="40405" xr:uid="{00000000-0005-0000-0000-0000B3990000}"/>
    <cellStyle name="Output 3 2 2 27 7" xfId="40406" xr:uid="{00000000-0005-0000-0000-0000B4990000}"/>
    <cellStyle name="Output 3 2 2 28" xfId="2927" xr:uid="{00000000-0005-0000-0000-0000B5990000}"/>
    <cellStyle name="Output 3 2 2 28 2" xfId="12275" xr:uid="{00000000-0005-0000-0000-0000B6990000}"/>
    <cellStyle name="Output 3 2 2 28 2 2" xfId="40407" xr:uid="{00000000-0005-0000-0000-0000B7990000}"/>
    <cellStyle name="Output 3 2 2 28 2 3" xfId="40408" xr:uid="{00000000-0005-0000-0000-0000B8990000}"/>
    <cellStyle name="Output 3 2 2 28 2 4" xfId="40409" xr:uid="{00000000-0005-0000-0000-0000B9990000}"/>
    <cellStyle name="Output 3 2 2 28 2 5" xfId="40410" xr:uid="{00000000-0005-0000-0000-0000BA990000}"/>
    <cellStyle name="Output 3 2 2 28 2 6" xfId="40411" xr:uid="{00000000-0005-0000-0000-0000BB990000}"/>
    <cellStyle name="Output 3 2 2 28 3" xfId="40412" xr:uid="{00000000-0005-0000-0000-0000BC990000}"/>
    <cellStyle name="Output 3 2 2 28 4" xfId="40413" xr:uid="{00000000-0005-0000-0000-0000BD990000}"/>
    <cellStyle name="Output 3 2 2 28 5" xfId="40414" xr:uid="{00000000-0005-0000-0000-0000BE990000}"/>
    <cellStyle name="Output 3 2 2 28 6" xfId="40415" xr:uid="{00000000-0005-0000-0000-0000BF990000}"/>
    <cellStyle name="Output 3 2 2 28 7" xfId="40416" xr:uid="{00000000-0005-0000-0000-0000C0990000}"/>
    <cellStyle name="Output 3 2 2 29" xfId="2928" xr:uid="{00000000-0005-0000-0000-0000C1990000}"/>
    <cellStyle name="Output 3 2 2 29 2" xfId="12353" xr:uid="{00000000-0005-0000-0000-0000C2990000}"/>
    <cellStyle name="Output 3 2 2 29 2 2" xfId="40417" xr:uid="{00000000-0005-0000-0000-0000C3990000}"/>
    <cellStyle name="Output 3 2 2 29 2 3" xfId="40418" xr:uid="{00000000-0005-0000-0000-0000C4990000}"/>
    <cellStyle name="Output 3 2 2 29 2 4" xfId="40419" xr:uid="{00000000-0005-0000-0000-0000C5990000}"/>
    <cellStyle name="Output 3 2 2 29 2 5" xfId="40420" xr:uid="{00000000-0005-0000-0000-0000C6990000}"/>
    <cellStyle name="Output 3 2 2 29 2 6" xfId="40421" xr:uid="{00000000-0005-0000-0000-0000C7990000}"/>
    <cellStyle name="Output 3 2 2 29 3" xfId="40422" xr:uid="{00000000-0005-0000-0000-0000C8990000}"/>
    <cellStyle name="Output 3 2 2 29 4" xfId="40423" xr:uid="{00000000-0005-0000-0000-0000C9990000}"/>
    <cellStyle name="Output 3 2 2 29 5" xfId="40424" xr:uid="{00000000-0005-0000-0000-0000CA990000}"/>
    <cellStyle name="Output 3 2 2 29 6" xfId="40425" xr:uid="{00000000-0005-0000-0000-0000CB990000}"/>
    <cellStyle name="Output 3 2 2 29 7" xfId="40426" xr:uid="{00000000-0005-0000-0000-0000CC990000}"/>
    <cellStyle name="Output 3 2 2 3" xfId="2929" xr:uid="{00000000-0005-0000-0000-0000CD990000}"/>
    <cellStyle name="Output 3 2 2 3 2" xfId="10123" xr:uid="{00000000-0005-0000-0000-0000CE990000}"/>
    <cellStyle name="Output 3 2 2 3 2 2" xfId="40427" xr:uid="{00000000-0005-0000-0000-0000CF990000}"/>
    <cellStyle name="Output 3 2 2 3 2 3" xfId="40428" xr:uid="{00000000-0005-0000-0000-0000D0990000}"/>
    <cellStyle name="Output 3 2 2 3 2 4" xfId="40429" xr:uid="{00000000-0005-0000-0000-0000D1990000}"/>
    <cellStyle name="Output 3 2 2 3 2 5" xfId="40430" xr:uid="{00000000-0005-0000-0000-0000D2990000}"/>
    <cellStyle name="Output 3 2 2 3 2 6" xfId="40431" xr:uid="{00000000-0005-0000-0000-0000D3990000}"/>
    <cellStyle name="Output 3 2 2 3 3" xfId="40432" xr:uid="{00000000-0005-0000-0000-0000D4990000}"/>
    <cellStyle name="Output 3 2 2 3 4" xfId="40433" xr:uid="{00000000-0005-0000-0000-0000D5990000}"/>
    <cellStyle name="Output 3 2 2 3 5" xfId="40434" xr:uid="{00000000-0005-0000-0000-0000D6990000}"/>
    <cellStyle name="Output 3 2 2 3 6" xfId="40435" xr:uid="{00000000-0005-0000-0000-0000D7990000}"/>
    <cellStyle name="Output 3 2 2 3 7" xfId="40436" xr:uid="{00000000-0005-0000-0000-0000D8990000}"/>
    <cellStyle name="Output 3 2 2 30" xfId="2930" xr:uid="{00000000-0005-0000-0000-0000D9990000}"/>
    <cellStyle name="Output 3 2 2 30 2" xfId="12432" xr:uid="{00000000-0005-0000-0000-0000DA990000}"/>
    <cellStyle name="Output 3 2 2 30 2 2" xfId="40437" xr:uid="{00000000-0005-0000-0000-0000DB990000}"/>
    <cellStyle name="Output 3 2 2 30 2 3" xfId="40438" xr:uid="{00000000-0005-0000-0000-0000DC990000}"/>
    <cellStyle name="Output 3 2 2 30 2 4" xfId="40439" xr:uid="{00000000-0005-0000-0000-0000DD990000}"/>
    <cellStyle name="Output 3 2 2 30 2 5" xfId="40440" xr:uid="{00000000-0005-0000-0000-0000DE990000}"/>
    <cellStyle name="Output 3 2 2 30 2 6" xfId="40441" xr:uid="{00000000-0005-0000-0000-0000DF990000}"/>
    <cellStyle name="Output 3 2 2 30 3" xfId="40442" xr:uid="{00000000-0005-0000-0000-0000E0990000}"/>
    <cellStyle name="Output 3 2 2 30 4" xfId="40443" xr:uid="{00000000-0005-0000-0000-0000E1990000}"/>
    <cellStyle name="Output 3 2 2 30 5" xfId="40444" xr:uid="{00000000-0005-0000-0000-0000E2990000}"/>
    <cellStyle name="Output 3 2 2 30 6" xfId="40445" xr:uid="{00000000-0005-0000-0000-0000E3990000}"/>
    <cellStyle name="Output 3 2 2 30 7" xfId="40446" xr:uid="{00000000-0005-0000-0000-0000E4990000}"/>
    <cellStyle name="Output 3 2 2 31" xfId="2931" xr:uid="{00000000-0005-0000-0000-0000E5990000}"/>
    <cellStyle name="Output 3 2 2 31 2" xfId="12511" xr:uid="{00000000-0005-0000-0000-0000E6990000}"/>
    <cellStyle name="Output 3 2 2 31 2 2" xfId="40447" xr:uid="{00000000-0005-0000-0000-0000E7990000}"/>
    <cellStyle name="Output 3 2 2 31 2 3" xfId="40448" xr:uid="{00000000-0005-0000-0000-0000E8990000}"/>
    <cellStyle name="Output 3 2 2 31 2 4" xfId="40449" xr:uid="{00000000-0005-0000-0000-0000E9990000}"/>
    <cellStyle name="Output 3 2 2 31 2 5" xfId="40450" xr:uid="{00000000-0005-0000-0000-0000EA990000}"/>
    <cellStyle name="Output 3 2 2 31 2 6" xfId="40451" xr:uid="{00000000-0005-0000-0000-0000EB990000}"/>
    <cellStyle name="Output 3 2 2 31 3" xfId="40452" xr:uid="{00000000-0005-0000-0000-0000EC990000}"/>
    <cellStyle name="Output 3 2 2 31 4" xfId="40453" xr:uid="{00000000-0005-0000-0000-0000ED990000}"/>
    <cellStyle name="Output 3 2 2 31 5" xfId="40454" xr:uid="{00000000-0005-0000-0000-0000EE990000}"/>
    <cellStyle name="Output 3 2 2 31 6" xfId="40455" xr:uid="{00000000-0005-0000-0000-0000EF990000}"/>
    <cellStyle name="Output 3 2 2 31 7" xfId="40456" xr:uid="{00000000-0005-0000-0000-0000F0990000}"/>
    <cellStyle name="Output 3 2 2 32" xfId="2932" xr:uid="{00000000-0005-0000-0000-0000F1990000}"/>
    <cellStyle name="Output 3 2 2 32 2" xfId="12590" xr:uid="{00000000-0005-0000-0000-0000F2990000}"/>
    <cellStyle name="Output 3 2 2 32 2 2" xfId="40457" xr:uid="{00000000-0005-0000-0000-0000F3990000}"/>
    <cellStyle name="Output 3 2 2 32 2 3" xfId="40458" xr:uid="{00000000-0005-0000-0000-0000F4990000}"/>
    <cellStyle name="Output 3 2 2 32 2 4" xfId="40459" xr:uid="{00000000-0005-0000-0000-0000F5990000}"/>
    <cellStyle name="Output 3 2 2 32 2 5" xfId="40460" xr:uid="{00000000-0005-0000-0000-0000F6990000}"/>
    <cellStyle name="Output 3 2 2 32 2 6" xfId="40461" xr:uid="{00000000-0005-0000-0000-0000F7990000}"/>
    <cellStyle name="Output 3 2 2 32 3" xfId="40462" xr:uid="{00000000-0005-0000-0000-0000F8990000}"/>
    <cellStyle name="Output 3 2 2 32 4" xfId="40463" xr:uid="{00000000-0005-0000-0000-0000F9990000}"/>
    <cellStyle name="Output 3 2 2 32 5" xfId="40464" xr:uid="{00000000-0005-0000-0000-0000FA990000}"/>
    <cellStyle name="Output 3 2 2 32 6" xfId="40465" xr:uid="{00000000-0005-0000-0000-0000FB990000}"/>
    <cellStyle name="Output 3 2 2 32 7" xfId="40466" xr:uid="{00000000-0005-0000-0000-0000FC990000}"/>
    <cellStyle name="Output 3 2 2 33" xfId="2933" xr:uid="{00000000-0005-0000-0000-0000FD990000}"/>
    <cellStyle name="Output 3 2 2 33 2" xfId="12669" xr:uid="{00000000-0005-0000-0000-0000FE990000}"/>
    <cellStyle name="Output 3 2 2 33 2 2" xfId="40467" xr:uid="{00000000-0005-0000-0000-0000FF990000}"/>
    <cellStyle name="Output 3 2 2 33 2 3" xfId="40468" xr:uid="{00000000-0005-0000-0000-0000009A0000}"/>
    <cellStyle name="Output 3 2 2 33 2 4" xfId="40469" xr:uid="{00000000-0005-0000-0000-0000019A0000}"/>
    <cellStyle name="Output 3 2 2 33 2 5" xfId="40470" xr:uid="{00000000-0005-0000-0000-0000029A0000}"/>
    <cellStyle name="Output 3 2 2 33 2 6" xfId="40471" xr:uid="{00000000-0005-0000-0000-0000039A0000}"/>
    <cellStyle name="Output 3 2 2 33 3" xfId="40472" xr:uid="{00000000-0005-0000-0000-0000049A0000}"/>
    <cellStyle name="Output 3 2 2 33 4" xfId="40473" xr:uid="{00000000-0005-0000-0000-0000059A0000}"/>
    <cellStyle name="Output 3 2 2 33 5" xfId="40474" xr:uid="{00000000-0005-0000-0000-0000069A0000}"/>
    <cellStyle name="Output 3 2 2 33 6" xfId="40475" xr:uid="{00000000-0005-0000-0000-0000079A0000}"/>
    <cellStyle name="Output 3 2 2 33 7" xfId="40476" xr:uid="{00000000-0005-0000-0000-0000089A0000}"/>
    <cellStyle name="Output 3 2 2 34" xfId="2934" xr:uid="{00000000-0005-0000-0000-0000099A0000}"/>
    <cellStyle name="Output 3 2 2 34 2" xfId="12753" xr:uid="{00000000-0005-0000-0000-00000A9A0000}"/>
    <cellStyle name="Output 3 2 2 34 2 2" xfId="40477" xr:uid="{00000000-0005-0000-0000-00000B9A0000}"/>
    <cellStyle name="Output 3 2 2 34 2 3" xfId="40478" xr:uid="{00000000-0005-0000-0000-00000C9A0000}"/>
    <cellStyle name="Output 3 2 2 34 2 4" xfId="40479" xr:uid="{00000000-0005-0000-0000-00000D9A0000}"/>
    <cellStyle name="Output 3 2 2 34 2 5" xfId="40480" xr:uid="{00000000-0005-0000-0000-00000E9A0000}"/>
    <cellStyle name="Output 3 2 2 34 2 6" xfId="40481" xr:uid="{00000000-0005-0000-0000-00000F9A0000}"/>
    <cellStyle name="Output 3 2 2 34 3" xfId="40482" xr:uid="{00000000-0005-0000-0000-0000109A0000}"/>
    <cellStyle name="Output 3 2 2 34 4" xfId="40483" xr:uid="{00000000-0005-0000-0000-0000119A0000}"/>
    <cellStyle name="Output 3 2 2 34 5" xfId="40484" xr:uid="{00000000-0005-0000-0000-0000129A0000}"/>
    <cellStyle name="Output 3 2 2 34 6" xfId="40485" xr:uid="{00000000-0005-0000-0000-0000139A0000}"/>
    <cellStyle name="Output 3 2 2 35" xfId="8897" xr:uid="{00000000-0005-0000-0000-0000149A0000}"/>
    <cellStyle name="Output 3 2 2 35 2" xfId="40486" xr:uid="{00000000-0005-0000-0000-0000159A0000}"/>
    <cellStyle name="Output 3 2 2 35 3" xfId="40487" xr:uid="{00000000-0005-0000-0000-0000169A0000}"/>
    <cellStyle name="Output 3 2 2 35 4" xfId="40488" xr:uid="{00000000-0005-0000-0000-0000179A0000}"/>
    <cellStyle name="Output 3 2 2 35 5" xfId="40489" xr:uid="{00000000-0005-0000-0000-0000189A0000}"/>
    <cellStyle name="Output 3 2 2 35 6" xfId="40490" xr:uid="{00000000-0005-0000-0000-0000199A0000}"/>
    <cellStyle name="Output 3 2 2 36" xfId="9819" xr:uid="{00000000-0005-0000-0000-00001A9A0000}"/>
    <cellStyle name="Output 3 2 2 36 2" xfId="40491" xr:uid="{00000000-0005-0000-0000-00001B9A0000}"/>
    <cellStyle name="Output 3 2 2 36 3" xfId="40492" xr:uid="{00000000-0005-0000-0000-00001C9A0000}"/>
    <cellStyle name="Output 3 2 2 36 4" xfId="40493" xr:uid="{00000000-0005-0000-0000-00001D9A0000}"/>
    <cellStyle name="Output 3 2 2 36 5" xfId="40494" xr:uid="{00000000-0005-0000-0000-00001E9A0000}"/>
    <cellStyle name="Output 3 2 2 36 6" xfId="40495" xr:uid="{00000000-0005-0000-0000-00001F9A0000}"/>
    <cellStyle name="Output 3 2 2 37" xfId="40496" xr:uid="{00000000-0005-0000-0000-0000209A0000}"/>
    <cellStyle name="Output 3 2 2 38" xfId="40497" xr:uid="{00000000-0005-0000-0000-0000219A0000}"/>
    <cellStyle name="Output 3 2 2 39" xfId="40498" xr:uid="{00000000-0005-0000-0000-0000229A0000}"/>
    <cellStyle name="Output 3 2 2 4" xfId="2935" xr:uid="{00000000-0005-0000-0000-0000239A0000}"/>
    <cellStyle name="Output 3 2 2 4 2" xfId="10213" xr:uid="{00000000-0005-0000-0000-0000249A0000}"/>
    <cellStyle name="Output 3 2 2 4 2 2" xfId="40499" xr:uid="{00000000-0005-0000-0000-0000259A0000}"/>
    <cellStyle name="Output 3 2 2 4 2 3" xfId="40500" xr:uid="{00000000-0005-0000-0000-0000269A0000}"/>
    <cellStyle name="Output 3 2 2 4 2 4" xfId="40501" xr:uid="{00000000-0005-0000-0000-0000279A0000}"/>
    <cellStyle name="Output 3 2 2 4 2 5" xfId="40502" xr:uid="{00000000-0005-0000-0000-0000289A0000}"/>
    <cellStyle name="Output 3 2 2 4 2 6" xfId="40503" xr:uid="{00000000-0005-0000-0000-0000299A0000}"/>
    <cellStyle name="Output 3 2 2 4 3" xfId="40504" xr:uid="{00000000-0005-0000-0000-00002A9A0000}"/>
    <cellStyle name="Output 3 2 2 4 4" xfId="40505" xr:uid="{00000000-0005-0000-0000-00002B9A0000}"/>
    <cellStyle name="Output 3 2 2 4 5" xfId="40506" xr:uid="{00000000-0005-0000-0000-00002C9A0000}"/>
    <cellStyle name="Output 3 2 2 4 6" xfId="40507" xr:uid="{00000000-0005-0000-0000-00002D9A0000}"/>
    <cellStyle name="Output 3 2 2 4 7" xfId="40508" xr:uid="{00000000-0005-0000-0000-00002E9A0000}"/>
    <cellStyle name="Output 3 2 2 40" xfId="40509" xr:uid="{00000000-0005-0000-0000-00002F9A0000}"/>
    <cellStyle name="Output 3 2 2 5" xfId="2936" xr:uid="{00000000-0005-0000-0000-0000309A0000}"/>
    <cellStyle name="Output 3 2 2 5 2" xfId="10299" xr:uid="{00000000-0005-0000-0000-0000319A0000}"/>
    <cellStyle name="Output 3 2 2 5 2 2" xfId="40510" xr:uid="{00000000-0005-0000-0000-0000329A0000}"/>
    <cellStyle name="Output 3 2 2 5 2 3" xfId="40511" xr:uid="{00000000-0005-0000-0000-0000339A0000}"/>
    <cellStyle name="Output 3 2 2 5 2 4" xfId="40512" xr:uid="{00000000-0005-0000-0000-0000349A0000}"/>
    <cellStyle name="Output 3 2 2 5 2 5" xfId="40513" xr:uid="{00000000-0005-0000-0000-0000359A0000}"/>
    <cellStyle name="Output 3 2 2 5 2 6" xfId="40514" xr:uid="{00000000-0005-0000-0000-0000369A0000}"/>
    <cellStyle name="Output 3 2 2 5 3" xfId="40515" xr:uid="{00000000-0005-0000-0000-0000379A0000}"/>
    <cellStyle name="Output 3 2 2 5 4" xfId="40516" xr:uid="{00000000-0005-0000-0000-0000389A0000}"/>
    <cellStyle name="Output 3 2 2 5 5" xfId="40517" xr:uid="{00000000-0005-0000-0000-0000399A0000}"/>
    <cellStyle name="Output 3 2 2 5 6" xfId="40518" xr:uid="{00000000-0005-0000-0000-00003A9A0000}"/>
    <cellStyle name="Output 3 2 2 5 7" xfId="40519" xr:uid="{00000000-0005-0000-0000-00003B9A0000}"/>
    <cellStyle name="Output 3 2 2 6" xfId="2937" xr:uid="{00000000-0005-0000-0000-00003C9A0000}"/>
    <cellStyle name="Output 3 2 2 6 2" xfId="10387" xr:uid="{00000000-0005-0000-0000-00003D9A0000}"/>
    <cellStyle name="Output 3 2 2 6 2 2" xfId="40520" xr:uid="{00000000-0005-0000-0000-00003E9A0000}"/>
    <cellStyle name="Output 3 2 2 6 2 3" xfId="40521" xr:uid="{00000000-0005-0000-0000-00003F9A0000}"/>
    <cellStyle name="Output 3 2 2 6 2 4" xfId="40522" xr:uid="{00000000-0005-0000-0000-0000409A0000}"/>
    <cellStyle name="Output 3 2 2 6 2 5" xfId="40523" xr:uid="{00000000-0005-0000-0000-0000419A0000}"/>
    <cellStyle name="Output 3 2 2 6 2 6" xfId="40524" xr:uid="{00000000-0005-0000-0000-0000429A0000}"/>
    <cellStyle name="Output 3 2 2 6 3" xfId="40525" xr:uid="{00000000-0005-0000-0000-0000439A0000}"/>
    <cellStyle name="Output 3 2 2 6 4" xfId="40526" xr:uid="{00000000-0005-0000-0000-0000449A0000}"/>
    <cellStyle name="Output 3 2 2 6 5" xfId="40527" xr:uid="{00000000-0005-0000-0000-0000459A0000}"/>
    <cellStyle name="Output 3 2 2 6 6" xfId="40528" xr:uid="{00000000-0005-0000-0000-0000469A0000}"/>
    <cellStyle name="Output 3 2 2 6 7" xfId="40529" xr:uid="{00000000-0005-0000-0000-0000479A0000}"/>
    <cellStyle name="Output 3 2 2 7" xfId="2938" xr:uid="{00000000-0005-0000-0000-0000489A0000}"/>
    <cellStyle name="Output 3 2 2 7 2" xfId="10474" xr:uid="{00000000-0005-0000-0000-0000499A0000}"/>
    <cellStyle name="Output 3 2 2 7 2 2" xfId="40530" xr:uid="{00000000-0005-0000-0000-00004A9A0000}"/>
    <cellStyle name="Output 3 2 2 7 2 3" xfId="40531" xr:uid="{00000000-0005-0000-0000-00004B9A0000}"/>
    <cellStyle name="Output 3 2 2 7 2 4" xfId="40532" xr:uid="{00000000-0005-0000-0000-00004C9A0000}"/>
    <cellStyle name="Output 3 2 2 7 2 5" xfId="40533" xr:uid="{00000000-0005-0000-0000-00004D9A0000}"/>
    <cellStyle name="Output 3 2 2 7 2 6" xfId="40534" xr:uid="{00000000-0005-0000-0000-00004E9A0000}"/>
    <cellStyle name="Output 3 2 2 7 3" xfId="40535" xr:uid="{00000000-0005-0000-0000-00004F9A0000}"/>
    <cellStyle name="Output 3 2 2 7 4" xfId="40536" xr:uid="{00000000-0005-0000-0000-0000509A0000}"/>
    <cellStyle name="Output 3 2 2 7 5" xfId="40537" xr:uid="{00000000-0005-0000-0000-0000519A0000}"/>
    <cellStyle name="Output 3 2 2 7 6" xfId="40538" xr:uid="{00000000-0005-0000-0000-0000529A0000}"/>
    <cellStyle name="Output 3 2 2 7 7" xfId="40539" xr:uid="{00000000-0005-0000-0000-0000539A0000}"/>
    <cellStyle name="Output 3 2 2 8" xfId="2939" xr:uid="{00000000-0005-0000-0000-0000549A0000}"/>
    <cellStyle name="Output 3 2 2 8 2" xfId="10562" xr:uid="{00000000-0005-0000-0000-0000559A0000}"/>
    <cellStyle name="Output 3 2 2 8 2 2" xfId="40540" xr:uid="{00000000-0005-0000-0000-0000569A0000}"/>
    <cellStyle name="Output 3 2 2 8 2 3" xfId="40541" xr:uid="{00000000-0005-0000-0000-0000579A0000}"/>
    <cellStyle name="Output 3 2 2 8 2 4" xfId="40542" xr:uid="{00000000-0005-0000-0000-0000589A0000}"/>
    <cellStyle name="Output 3 2 2 8 2 5" xfId="40543" xr:uid="{00000000-0005-0000-0000-0000599A0000}"/>
    <cellStyle name="Output 3 2 2 8 2 6" xfId="40544" xr:uid="{00000000-0005-0000-0000-00005A9A0000}"/>
    <cellStyle name="Output 3 2 2 8 3" xfId="40545" xr:uid="{00000000-0005-0000-0000-00005B9A0000}"/>
    <cellStyle name="Output 3 2 2 8 4" xfId="40546" xr:uid="{00000000-0005-0000-0000-00005C9A0000}"/>
    <cellStyle name="Output 3 2 2 8 5" xfId="40547" xr:uid="{00000000-0005-0000-0000-00005D9A0000}"/>
    <cellStyle name="Output 3 2 2 8 6" xfId="40548" xr:uid="{00000000-0005-0000-0000-00005E9A0000}"/>
    <cellStyle name="Output 3 2 2 8 7" xfId="40549" xr:uid="{00000000-0005-0000-0000-00005F9A0000}"/>
    <cellStyle name="Output 3 2 2 9" xfId="2940" xr:uid="{00000000-0005-0000-0000-0000609A0000}"/>
    <cellStyle name="Output 3 2 2 9 2" xfId="10644" xr:uid="{00000000-0005-0000-0000-0000619A0000}"/>
    <cellStyle name="Output 3 2 2 9 2 2" xfId="40550" xr:uid="{00000000-0005-0000-0000-0000629A0000}"/>
    <cellStyle name="Output 3 2 2 9 2 3" xfId="40551" xr:uid="{00000000-0005-0000-0000-0000639A0000}"/>
    <cellStyle name="Output 3 2 2 9 2 4" xfId="40552" xr:uid="{00000000-0005-0000-0000-0000649A0000}"/>
    <cellStyle name="Output 3 2 2 9 2 5" xfId="40553" xr:uid="{00000000-0005-0000-0000-0000659A0000}"/>
    <cellStyle name="Output 3 2 2 9 2 6" xfId="40554" xr:uid="{00000000-0005-0000-0000-0000669A0000}"/>
    <cellStyle name="Output 3 2 2 9 3" xfId="40555" xr:uid="{00000000-0005-0000-0000-0000679A0000}"/>
    <cellStyle name="Output 3 2 2 9 4" xfId="40556" xr:uid="{00000000-0005-0000-0000-0000689A0000}"/>
    <cellStyle name="Output 3 2 2 9 5" xfId="40557" xr:uid="{00000000-0005-0000-0000-0000699A0000}"/>
    <cellStyle name="Output 3 2 2 9 6" xfId="40558" xr:uid="{00000000-0005-0000-0000-00006A9A0000}"/>
    <cellStyle name="Output 3 2 2 9 7" xfId="40559" xr:uid="{00000000-0005-0000-0000-00006B9A0000}"/>
    <cellStyle name="Output 3 2 20" xfId="2941" xr:uid="{00000000-0005-0000-0000-00006C9A0000}"/>
    <cellStyle name="Output 3 2 20 2" xfId="11491" xr:uid="{00000000-0005-0000-0000-00006D9A0000}"/>
    <cellStyle name="Output 3 2 20 2 2" xfId="40560" xr:uid="{00000000-0005-0000-0000-00006E9A0000}"/>
    <cellStyle name="Output 3 2 20 2 3" xfId="40561" xr:uid="{00000000-0005-0000-0000-00006F9A0000}"/>
    <cellStyle name="Output 3 2 20 2 4" xfId="40562" xr:uid="{00000000-0005-0000-0000-0000709A0000}"/>
    <cellStyle name="Output 3 2 20 2 5" xfId="40563" xr:uid="{00000000-0005-0000-0000-0000719A0000}"/>
    <cellStyle name="Output 3 2 20 2 6" xfId="40564" xr:uid="{00000000-0005-0000-0000-0000729A0000}"/>
    <cellStyle name="Output 3 2 20 3" xfId="40565" xr:uid="{00000000-0005-0000-0000-0000739A0000}"/>
    <cellStyle name="Output 3 2 20 4" xfId="40566" xr:uid="{00000000-0005-0000-0000-0000749A0000}"/>
    <cellStyle name="Output 3 2 20 5" xfId="40567" xr:uid="{00000000-0005-0000-0000-0000759A0000}"/>
    <cellStyle name="Output 3 2 20 6" xfId="40568" xr:uid="{00000000-0005-0000-0000-0000769A0000}"/>
    <cellStyle name="Output 3 2 20 7" xfId="40569" xr:uid="{00000000-0005-0000-0000-0000779A0000}"/>
    <cellStyle name="Output 3 2 21" xfId="2942" xr:uid="{00000000-0005-0000-0000-0000789A0000}"/>
    <cellStyle name="Output 3 2 21 2" xfId="11579" xr:uid="{00000000-0005-0000-0000-0000799A0000}"/>
    <cellStyle name="Output 3 2 21 2 2" xfId="40570" xr:uid="{00000000-0005-0000-0000-00007A9A0000}"/>
    <cellStyle name="Output 3 2 21 2 3" xfId="40571" xr:uid="{00000000-0005-0000-0000-00007B9A0000}"/>
    <cellStyle name="Output 3 2 21 2 4" xfId="40572" xr:uid="{00000000-0005-0000-0000-00007C9A0000}"/>
    <cellStyle name="Output 3 2 21 2 5" xfId="40573" xr:uid="{00000000-0005-0000-0000-00007D9A0000}"/>
    <cellStyle name="Output 3 2 21 2 6" xfId="40574" xr:uid="{00000000-0005-0000-0000-00007E9A0000}"/>
    <cellStyle name="Output 3 2 21 3" xfId="40575" xr:uid="{00000000-0005-0000-0000-00007F9A0000}"/>
    <cellStyle name="Output 3 2 21 4" xfId="40576" xr:uid="{00000000-0005-0000-0000-0000809A0000}"/>
    <cellStyle name="Output 3 2 21 5" xfId="40577" xr:uid="{00000000-0005-0000-0000-0000819A0000}"/>
    <cellStyle name="Output 3 2 21 6" xfId="40578" xr:uid="{00000000-0005-0000-0000-0000829A0000}"/>
    <cellStyle name="Output 3 2 21 7" xfId="40579" xr:uid="{00000000-0005-0000-0000-0000839A0000}"/>
    <cellStyle name="Output 3 2 22" xfId="2943" xr:uid="{00000000-0005-0000-0000-0000849A0000}"/>
    <cellStyle name="Output 3 2 22 2" xfId="11664" xr:uid="{00000000-0005-0000-0000-0000859A0000}"/>
    <cellStyle name="Output 3 2 22 2 2" xfId="40580" xr:uid="{00000000-0005-0000-0000-0000869A0000}"/>
    <cellStyle name="Output 3 2 22 2 3" xfId="40581" xr:uid="{00000000-0005-0000-0000-0000879A0000}"/>
    <cellStyle name="Output 3 2 22 2 4" xfId="40582" xr:uid="{00000000-0005-0000-0000-0000889A0000}"/>
    <cellStyle name="Output 3 2 22 2 5" xfId="40583" xr:uid="{00000000-0005-0000-0000-0000899A0000}"/>
    <cellStyle name="Output 3 2 22 2 6" xfId="40584" xr:uid="{00000000-0005-0000-0000-00008A9A0000}"/>
    <cellStyle name="Output 3 2 22 3" xfId="40585" xr:uid="{00000000-0005-0000-0000-00008B9A0000}"/>
    <cellStyle name="Output 3 2 22 4" xfId="40586" xr:uid="{00000000-0005-0000-0000-00008C9A0000}"/>
    <cellStyle name="Output 3 2 22 5" xfId="40587" xr:uid="{00000000-0005-0000-0000-00008D9A0000}"/>
    <cellStyle name="Output 3 2 22 6" xfId="40588" xr:uid="{00000000-0005-0000-0000-00008E9A0000}"/>
    <cellStyle name="Output 3 2 22 7" xfId="40589" xr:uid="{00000000-0005-0000-0000-00008F9A0000}"/>
    <cellStyle name="Output 3 2 23" xfId="2944" xr:uid="{00000000-0005-0000-0000-0000909A0000}"/>
    <cellStyle name="Output 3 2 23 2" xfId="11747" xr:uid="{00000000-0005-0000-0000-0000919A0000}"/>
    <cellStyle name="Output 3 2 23 2 2" xfId="40590" xr:uid="{00000000-0005-0000-0000-0000929A0000}"/>
    <cellStyle name="Output 3 2 23 2 3" xfId="40591" xr:uid="{00000000-0005-0000-0000-0000939A0000}"/>
    <cellStyle name="Output 3 2 23 2 4" xfId="40592" xr:uid="{00000000-0005-0000-0000-0000949A0000}"/>
    <cellStyle name="Output 3 2 23 2 5" xfId="40593" xr:uid="{00000000-0005-0000-0000-0000959A0000}"/>
    <cellStyle name="Output 3 2 23 2 6" xfId="40594" xr:uid="{00000000-0005-0000-0000-0000969A0000}"/>
    <cellStyle name="Output 3 2 23 3" xfId="40595" xr:uid="{00000000-0005-0000-0000-0000979A0000}"/>
    <cellStyle name="Output 3 2 23 4" xfId="40596" xr:uid="{00000000-0005-0000-0000-0000989A0000}"/>
    <cellStyle name="Output 3 2 23 5" xfId="40597" xr:uid="{00000000-0005-0000-0000-0000999A0000}"/>
    <cellStyle name="Output 3 2 23 6" xfId="40598" xr:uid="{00000000-0005-0000-0000-00009A9A0000}"/>
    <cellStyle name="Output 3 2 23 7" xfId="40599" xr:uid="{00000000-0005-0000-0000-00009B9A0000}"/>
    <cellStyle name="Output 3 2 24" xfId="2945" xr:uid="{00000000-0005-0000-0000-00009C9A0000}"/>
    <cellStyle name="Output 3 2 24 2" xfId="11829" xr:uid="{00000000-0005-0000-0000-00009D9A0000}"/>
    <cellStyle name="Output 3 2 24 2 2" xfId="40600" xr:uid="{00000000-0005-0000-0000-00009E9A0000}"/>
    <cellStyle name="Output 3 2 24 2 3" xfId="40601" xr:uid="{00000000-0005-0000-0000-00009F9A0000}"/>
    <cellStyle name="Output 3 2 24 2 4" xfId="40602" xr:uid="{00000000-0005-0000-0000-0000A09A0000}"/>
    <cellStyle name="Output 3 2 24 2 5" xfId="40603" xr:uid="{00000000-0005-0000-0000-0000A19A0000}"/>
    <cellStyle name="Output 3 2 24 2 6" xfId="40604" xr:uid="{00000000-0005-0000-0000-0000A29A0000}"/>
    <cellStyle name="Output 3 2 24 3" xfId="40605" xr:uid="{00000000-0005-0000-0000-0000A39A0000}"/>
    <cellStyle name="Output 3 2 24 4" xfId="40606" xr:uid="{00000000-0005-0000-0000-0000A49A0000}"/>
    <cellStyle name="Output 3 2 24 5" xfId="40607" xr:uid="{00000000-0005-0000-0000-0000A59A0000}"/>
    <cellStyle name="Output 3 2 24 6" xfId="40608" xr:uid="{00000000-0005-0000-0000-0000A69A0000}"/>
    <cellStyle name="Output 3 2 24 7" xfId="40609" xr:uid="{00000000-0005-0000-0000-0000A79A0000}"/>
    <cellStyle name="Output 3 2 25" xfId="2946" xr:uid="{00000000-0005-0000-0000-0000A89A0000}"/>
    <cellStyle name="Output 3 2 25 2" xfId="11913" xr:uid="{00000000-0005-0000-0000-0000A99A0000}"/>
    <cellStyle name="Output 3 2 25 2 2" xfId="40610" xr:uid="{00000000-0005-0000-0000-0000AA9A0000}"/>
    <cellStyle name="Output 3 2 25 2 3" xfId="40611" xr:uid="{00000000-0005-0000-0000-0000AB9A0000}"/>
    <cellStyle name="Output 3 2 25 2 4" xfId="40612" xr:uid="{00000000-0005-0000-0000-0000AC9A0000}"/>
    <cellStyle name="Output 3 2 25 2 5" xfId="40613" xr:uid="{00000000-0005-0000-0000-0000AD9A0000}"/>
    <cellStyle name="Output 3 2 25 2 6" xfId="40614" xr:uid="{00000000-0005-0000-0000-0000AE9A0000}"/>
    <cellStyle name="Output 3 2 25 3" xfId="40615" xr:uid="{00000000-0005-0000-0000-0000AF9A0000}"/>
    <cellStyle name="Output 3 2 25 4" xfId="40616" xr:uid="{00000000-0005-0000-0000-0000B09A0000}"/>
    <cellStyle name="Output 3 2 25 5" xfId="40617" xr:uid="{00000000-0005-0000-0000-0000B19A0000}"/>
    <cellStyle name="Output 3 2 25 6" xfId="40618" xr:uid="{00000000-0005-0000-0000-0000B29A0000}"/>
    <cellStyle name="Output 3 2 25 7" xfId="40619" xr:uid="{00000000-0005-0000-0000-0000B39A0000}"/>
    <cellStyle name="Output 3 2 26" xfId="2947" xr:uid="{00000000-0005-0000-0000-0000B49A0000}"/>
    <cellStyle name="Output 3 2 26 2" xfId="11997" xr:uid="{00000000-0005-0000-0000-0000B59A0000}"/>
    <cellStyle name="Output 3 2 26 2 2" xfId="40620" xr:uid="{00000000-0005-0000-0000-0000B69A0000}"/>
    <cellStyle name="Output 3 2 26 2 3" xfId="40621" xr:uid="{00000000-0005-0000-0000-0000B79A0000}"/>
    <cellStyle name="Output 3 2 26 2 4" xfId="40622" xr:uid="{00000000-0005-0000-0000-0000B89A0000}"/>
    <cellStyle name="Output 3 2 26 2 5" xfId="40623" xr:uid="{00000000-0005-0000-0000-0000B99A0000}"/>
    <cellStyle name="Output 3 2 26 2 6" xfId="40624" xr:uid="{00000000-0005-0000-0000-0000BA9A0000}"/>
    <cellStyle name="Output 3 2 26 3" xfId="40625" xr:uid="{00000000-0005-0000-0000-0000BB9A0000}"/>
    <cellStyle name="Output 3 2 26 4" xfId="40626" xr:uid="{00000000-0005-0000-0000-0000BC9A0000}"/>
    <cellStyle name="Output 3 2 26 5" xfId="40627" xr:uid="{00000000-0005-0000-0000-0000BD9A0000}"/>
    <cellStyle name="Output 3 2 26 6" xfId="40628" xr:uid="{00000000-0005-0000-0000-0000BE9A0000}"/>
    <cellStyle name="Output 3 2 26 7" xfId="40629" xr:uid="{00000000-0005-0000-0000-0000BF9A0000}"/>
    <cellStyle name="Output 3 2 27" xfId="2948" xr:uid="{00000000-0005-0000-0000-0000C09A0000}"/>
    <cellStyle name="Output 3 2 27 2" xfId="12080" xr:uid="{00000000-0005-0000-0000-0000C19A0000}"/>
    <cellStyle name="Output 3 2 27 2 2" xfId="40630" xr:uid="{00000000-0005-0000-0000-0000C29A0000}"/>
    <cellStyle name="Output 3 2 27 2 3" xfId="40631" xr:uid="{00000000-0005-0000-0000-0000C39A0000}"/>
    <cellStyle name="Output 3 2 27 2 4" xfId="40632" xr:uid="{00000000-0005-0000-0000-0000C49A0000}"/>
    <cellStyle name="Output 3 2 27 2 5" xfId="40633" xr:uid="{00000000-0005-0000-0000-0000C59A0000}"/>
    <cellStyle name="Output 3 2 27 2 6" xfId="40634" xr:uid="{00000000-0005-0000-0000-0000C69A0000}"/>
    <cellStyle name="Output 3 2 27 3" xfId="40635" xr:uid="{00000000-0005-0000-0000-0000C79A0000}"/>
    <cellStyle name="Output 3 2 27 4" xfId="40636" xr:uid="{00000000-0005-0000-0000-0000C89A0000}"/>
    <cellStyle name="Output 3 2 27 5" xfId="40637" xr:uid="{00000000-0005-0000-0000-0000C99A0000}"/>
    <cellStyle name="Output 3 2 27 6" xfId="40638" xr:uid="{00000000-0005-0000-0000-0000CA9A0000}"/>
    <cellStyle name="Output 3 2 27 7" xfId="40639" xr:uid="{00000000-0005-0000-0000-0000CB9A0000}"/>
    <cellStyle name="Output 3 2 28" xfId="2949" xr:uid="{00000000-0005-0000-0000-0000CC9A0000}"/>
    <cellStyle name="Output 3 2 28 2" xfId="12162" xr:uid="{00000000-0005-0000-0000-0000CD9A0000}"/>
    <cellStyle name="Output 3 2 28 2 2" xfId="40640" xr:uid="{00000000-0005-0000-0000-0000CE9A0000}"/>
    <cellStyle name="Output 3 2 28 2 3" xfId="40641" xr:uid="{00000000-0005-0000-0000-0000CF9A0000}"/>
    <cellStyle name="Output 3 2 28 2 4" xfId="40642" xr:uid="{00000000-0005-0000-0000-0000D09A0000}"/>
    <cellStyle name="Output 3 2 28 2 5" xfId="40643" xr:uid="{00000000-0005-0000-0000-0000D19A0000}"/>
    <cellStyle name="Output 3 2 28 2 6" xfId="40644" xr:uid="{00000000-0005-0000-0000-0000D29A0000}"/>
    <cellStyle name="Output 3 2 28 3" xfId="40645" xr:uid="{00000000-0005-0000-0000-0000D39A0000}"/>
    <cellStyle name="Output 3 2 28 4" xfId="40646" xr:uid="{00000000-0005-0000-0000-0000D49A0000}"/>
    <cellStyle name="Output 3 2 28 5" xfId="40647" xr:uid="{00000000-0005-0000-0000-0000D59A0000}"/>
    <cellStyle name="Output 3 2 28 6" xfId="40648" xr:uid="{00000000-0005-0000-0000-0000D69A0000}"/>
    <cellStyle name="Output 3 2 28 7" xfId="40649" xr:uid="{00000000-0005-0000-0000-0000D79A0000}"/>
    <cellStyle name="Output 3 2 29" xfId="2950" xr:uid="{00000000-0005-0000-0000-0000D89A0000}"/>
    <cellStyle name="Output 3 2 29 2" xfId="12242" xr:uid="{00000000-0005-0000-0000-0000D99A0000}"/>
    <cellStyle name="Output 3 2 29 2 2" xfId="40650" xr:uid="{00000000-0005-0000-0000-0000DA9A0000}"/>
    <cellStyle name="Output 3 2 29 2 3" xfId="40651" xr:uid="{00000000-0005-0000-0000-0000DB9A0000}"/>
    <cellStyle name="Output 3 2 29 2 4" xfId="40652" xr:uid="{00000000-0005-0000-0000-0000DC9A0000}"/>
    <cellStyle name="Output 3 2 29 2 5" xfId="40653" xr:uid="{00000000-0005-0000-0000-0000DD9A0000}"/>
    <cellStyle name="Output 3 2 29 2 6" xfId="40654" xr:uid="{00000000-0005-0000-0000-0000DE9A0000}"/>
    <cellStyle name="Output 3 2 29 3" xfId="40655" xr:uid="{00000000-0005-0000-0000-0000DF9A0000}"/>
    <cellStyle name="Output 3 2 29 4" xfId="40656" xr:uid="{00000000-0005-0000-0000-0000E09A0000}"/>
    <cellStyle name="Output 3 2 29 5" xfId="40657" xr:uid="{00000000-0005-0000-0000-0000E19A0000}"/>
    <cellStyle name="Output 3 2 29 6" xfId="40658" xr:uid="{00000000-0005-0000-0000-0000E29A0000}"/>
    <cellStyle name="Output 3 2 29 7" xfId="40659" xr:uid="{00000000-0005-0000-0000-0000E39A0000}"/>
    <cellStyle name="Output 3 2 3" xfId="2951" xr:uid="{00000000-0005-0000-0000-0000E49A0000}"/>
    <cellStyle name="Output 3 2 3 2" xfId="9998" xr:uid="{00000000-0005-0000-0000-0000E59A0000}"/>
    <cellStyle name="Output 3 2 3 2 2" xfId="40660" xr:uid="{00000000-0005-0000-0000-0000E69A0000}"/>
    <cellStyle name="Output 3 2 3 2 3" xfId="40661" xr:uid="{00000000-0005-0000-0000-0000E79A0000}"/>
    <cellStyle name="Output 3 2 3 2 4" xfId="40662" xr:uid="{00000000-0005-0000-0000-0000E89A0000}"/>
    <cellStyle name="Output 3 2 3 2 5" xfId="40663" xr:uid="{00000000-0005-0000-0000-0000E99A0000}"/>
    <cellStyle name="Output 3 2 3 2 6" xfId="40664" xr:uid="{00000000-0005-0000-0000-0000EA9A0000}"/>
    <cellStyle name="Output 3 2 3 3" xfId="40665" xr:uid="{00000000-0005-0000-0000-0000EB9A0000}"/>
    <cellStyle name="Output 3 2 3 4" xfId="40666" xr:uid="{00000000-0005-0000-0000-0000EC9A0000}"/>
    <cellStyle name="Output 3 2 3 5" xfId="40667" xr:uid="{00000000-0005-0000-0000-0000ED9A0000}"/>
    <cellStyle name="Output 3 2 3 6" xfId="40668" xr:uid="{00000000-0005-0000-0000-0000EE9A0000}"/>
    <cellStyle name="Output 3 2 3 7" xfId="40669" xr:uid="{00000000-0005-0000-0000-0000EF9A0000}"/>
    <cellStyle name="Output 3 2 30" xfId="2952" xr:uid="{00000000-0005-0000-0000-0000F09A0000}"/>
    <cellStyle name="Output 3 2 30 2" xfId="12320" xr:uid="{00000000-0005-0000-0000-0000F19A0000}"/>
    <cellStyle name="Output 3 2 30 2 2" xfId="40670" xr:uid="{00000000-0005-0000-0000-0000F29A0000}"/>
    <cellStyle name="Output 3 2 30 2 3" xfId="40671" xr:uid="{00000000-0005-0000-0000-0000F39A0000}"/>
    <cellStyle name="Output 3 2 30 2 4" xfId="40672" xr:uid="{00000000-0005-0000-0000-0000F49A0000}"/>
    <cellStyle name="Output 3 2 30 2 5" xfId="40673" xr:uid="{00000000-0005-0000-0000-0000F59A0000}"/>
    <cellStyle name="Output 3 2 30 2 6" xfId="40674" xr:uid="{00000000-0005-0000-0000-0000F69A0000}"/>
    <cellStyle name="Output 3 2 30 3" xfId="40675" xr:uid="{00000000-0005-0000-0000-0000F79A0000}"/>
    <cellStyle name="Output 3 2 30 4" xfId="40676" xr:uid="{00000000-0005-0000-0000-0000F89A0000}"/>
    <cellStyle name="Output 3 2 30 5" xfId="40677" xr:uid="{00000000-0005-0000-0000-0000F99A0000}"/>
    <cellStyle name="Output 3 2 30 6" xfId="40678" xr:uid="{00000000-0005-0000-0000-0000FA9A0000}"/>
    <cellStyle name="Output 3 2 30 7" xfId="40679" xr:uid="{00000000-0005-0000-0000-0000FB9A0000}"/>
    <cellStyle name="Output 3 2 31" xfId="2953" xr:uid="{00000000-0005-0000-0000-0000FC9A0000}"/>
    <cellStyle name="Output 3 2 31 2" xfId="12399" xr:uid="{00000000-0005-0000-0000-0000FD9A0000}"/>
    <cellStyle name="Output 3 2 31 2 2" xfId="40680" xr:uid="{00000000-0005-0000-0000-0000FE9A0000}"/>
    <cellStyle name="Output 3 2 31 2 3" xfId="40681" xr:uid="{00000000-0005-0000-0000-0000FF9A0000}"/>
    <cellStyle name="Output 3 2 31 2 4" xfId="40682" xr:uid="{00000000-0005-0000-0000-0000009B0000}"/>
    <cellStyle name="Output 3 2 31 2 5" xfId="40683" xr:uid="{00000000-0005-0000-0000-0000019B0000}"/>
    <cellStyle name="Output 3 2 31 2 6" xfId="40684" xr:uid="{00000000-0005-0000-0000-0000029B0000}"/>
    <cellStyle name="Output 3 2 31 3" xfId="40685" xr:uid="{00000000-0005-0000-0000-0000039B0000}"/>
    <cellStyle name="Output 3 2 31 4" xfId="40686" xr:uid="{00000000-0005-0000-0000-0000049B0000}"/>
    <cellStyle name="Output 3 2 31 5" xfId="40687" xr:uid="{00000000-0005-0000-0000-0000059B0000}"/>
    <cellStyle name="Output 3 2 31 6" xfId="40688" xr:uid="{00000000-0005-0000-0000-0000069B0000}"/>
    <cellStyle name="Output 3 2 31 7" xfId="40689" xr:uid="{00000000-0005-0000-0000-0000079B0000}"/>
    <cellStyle name="Output 3 2 32" xfId="2954" xr:uid="{00000000-0005-0000-0000-0000089B0000}"/>
    <cellStyle name="Output 3 2 32 2" xfId="12478" xr:uid="{00000000-0005-0000-0000-0000099B0000}"/>
    <cellStyle name="Output 3 2 32 2 2" xfId="40690" xr:uid="{00000000-0005-0000-0000-00000A9B0000}"/>
    <cellStyle name="Output 3 2 32 2 3" xfId="40691" xr:uid="{00000000-0005-0000-0000-00000B9B0000}"/>
    <cellStyle name="Output 3 2 32 2 4" xfId="40692" xr:uid="{00000000-0005-0000-0000-00000C9B0000}"/>
    <cellStyle name="Output 3 2 32 2 5" xfId="40693" xr:uid="{00000000-0005-0000-0000-00000D9B0000}"/>
    <cellStyle name="Output 3 2 32 2 6" xfId="40694" xr:uid="{00000000-0005-0000-0000-00000E9B0000}"/>
    <cellStyle name="Output 3 2 32 3" xfId="40695" xr:uid="{00000000-0005-0000-0000-00000F9B0000}"/>
    <cellStyle name="Output 3 2 32 4" xfId="40696" xr:uid="{00000000-0005-0000-0000-0000109B0000}"/>
    <cellStyle name="Output 3 2 32 5" xfId="40697" xr:uid="{00000000-0005-0000-0000-0000119B0000}"/>
    <cellStyle name="Output 3 2 32 6" xfId="40698" xr:uid="{00000000-0005-0000-0000-0000129B0000}"/>
    <cellStyle name="Output 3 2 32 7" xfId="40699" xr:uid="{00000000-0005-0000-0000-0000139B0000}"/>
    <cellStyle name="Output 3 2 33" xfId="2955" xr:uid="{00000000-0005-0000-0000-0000149B0000}"/>
    <cellStyle name="Output 3 2 33 2" xfId="12557" xr:uid="{00000000-0005-0000-0000-0000159B0000}"/>
    <cellStyle name="Output 3 2 33 2 2" xfId="40700" xr:uid="{00000000-0005-0000-0000-0000169B0000}"/>
    <cellStyle name="Output 3 2 33 2 3" xfId="40701" xr:uid="{00000000-0005-0000-0000-0000179B0000}"/>
    <cellStyle name="Output 3 2 33 2 4" xfId="40702" xr:uid="{00000000-0005-0000-0000-0000189B0000}"/>
    <cellStyle name="Output 3 2 33 2 5" xfId="40703" xr:uid="{00000000-0005-0000-0000-0000199B0000}"/>
    <cellStyle name="Output 3 2 33 2 6" xfId="40704" xr:uid="{00000000-0005-0000-0000-00001A9B0000}"/>
    <cellStyle name="Output 3 2 33 3" xfId="40705" xr:uid="{00000000-0005-0000-0000-00001B9B0000}"/>
    <cellStyle name="Output 3 2 33 4" xfId="40706" xr:uid="{00000000-0005-0000-0000-00001C9B0000}"/>
    <cellStyle name="Output 3 2 33 5" xfId="40707" xr:uid="{00000000-0005-0000-0000-00001D9B0000}"/>
    <cellStyle name="Output 3 2 33 6" xfId="40708" xr:uid="{00000000-0005-0000-0000-00001E9B0000}"/>
    <cellStyle name="Output 3 2 33 7" xfId="40709" xr:uid="{00000000-0005-0000-0000-00001F9B0000}"/>
    <cellStyle name="Output 3 2 34" xfId="2956" xr:uid="{00000000-0005-0000-0000-0000209B0000}"/>
    <cellStyle name="Output 3 2 34 2" xfId="12636" xr:uid="{00000000-0005-0000-0000-0000219B0000}"/>
    <cellStyle name="Output 3 2 34 2 2" xfId="40710" xr:uid="{00000000-0005-0000-0000-0000229B0000}"/>
    <cellStyle name="Output 3 2 34 2 3" xfId="40711" xr:uid="{00000000-0005-0000-0000-0000239B0000}"/>
    <cellStyle name="Output 3 2 34 2 4" xfId="40712" xr:uid="{00000000-0005-0000-0000-0000249B0000}"/>
    <cellStyle name="Output 3 2 34 2 5" xfId="40713" xr:uid="{00000000-0005-0000-0000-0000259B0000}"/>
    <cellStyle name="Output 3 2 34 2 6" xfId="40714" xr:uid="{00000000-0005-0000-0000-0000269B0000}"/>
    <cellStyle name="Output 3 2 34 3" xfId="40715" xr:uid="{00000000-0005-0000-0000-0000279B0000}"/>
    <cellStyle name="Output 3 2 34 4" xfId="40716" xr:uid="{00000000-0005-0000-0000-0000289B0000}"/>
    <cellStyle name="Output 3 2 34 5" xfId="40717" xr:uid="{00000000-0005-0000-0000-0000299B0000}"/>
    <cellStyle name="Output 3 2 34 6" xfId="40718" xr:uid="{00000000-0005-0000-0000-00002A9B0000}"/>
    <cellStyle name="Output 3 2 34 7" xfId="40719" xr:uid="{00000000-0005-0000-0000-00002B9B0000}"/>
    <cellStyle name="Output 3 2 35" xfId="2957" xr:uid="{00000000-0005-0000-0000-00002C9B0000}"/>
    <cellStyle name="Output 3 2 35 2" xfId="12720" xr:uid="{00000000-0005-0000-0000-00002D9B0000}"/>
    <cellStyle name="Output 3 2 35 2 2" xfId="40720" xr:uid="{00000000-0005-0000-0000-00002E9B0000}"/>
    <cellStyle name="Output 3 2 35 2 3" xfId="40721" xr:uid="{00000000-0005-0000-0000-00002F9B0000}"/>
    <cellStyle name="Output 3 2 35 2 4" xfId="40722" xr:uid="{00000000-0005-0000-0000-0000309B0000}"/>
    <cellStyle name="Output 3 2 35 2 5" xfId="40723" xr:uid="{00000000-0005-0000-0000-0000319B0000}"/>
    <cellStyle name="Output 3 2 35 2 6" xfId="40724" xr:uid="{00000000-0005-0000-0000-0000329B0000}"/>
    <cellStyle name="Output 3 2 35 3" xfId="40725" xr:uid="{00000000-0005-0000-0000-0000339B0000}"/>
    <cellStyle name="Output 3 2 35 4" xfId="40726" xr:uid="{00000000-0005-0000-0000-0000349B0000}"/>
    <cellStyle name="Output 3 2 35 5" xfId="40727" xr:uid="{00000000-0005-0000-0000-0000359B0000}"/>
    <cellStyle name="Output 3 2 35 6" xfId="40728" xr:uid="{00000000-0005-0000-0000-0000369B0000}"/>
    <cellStyle name="Output 3 2 35 7" xfId="40729" xr:uid="{00000000-0005-0000-0000-0000379B0000}"/>
    <cellStyle name="Output 3 2 36" xfId="8898" xr:uid="{00000000-0005-0000-0000-0000389B0000}"/>
    <cellStyle name="Output 3 2 36 2" xfId="40730" xr:uid="{00000000-0005-0000-0000-0000399B0000}"/>
    <cellStyle name="Output 3 2 36 3" xfId="40731" xr:uid="{00000000-0005-0000-0000-00003A9B0000}"/>
    <cellStyle name="Output 3 2 36 4" xfId="40732" xr:uid="{00000000-0005-0000-0000-00003B9B0000}"/>
    <cellStyle name="Output 3 2 36 5" xfId="40733" xr:uid="{00000000-0005-0000-0000-00003C9B0000}"/>
    <cellStyle name="Output 3 2 36 6" xfId="40734" xr:uid="{00000000-0005-0000-0000-00003D9B0000}"/>
    <cellStyle name="Output 3 2 37" xfId="9785" xr:uid="{00000000-0005-0000-0000-00003E9B0000}"/>
    <cellStyle name="Output 3 2 37 2" xfId="40735" xr:uid="{00000000-0005-0000-0000-00003F9B0000}"/>
    <cellStyle name="Output 3 2 37 3" xfId="40736" xr:uid="{00000000-0005-0000-0000-0000409B0000}"/>
    <cellStyle name="Output 3 2 37 4" xfId="40737" xr:uid="{00000000-0005-0000-0000-0000419B0000}"/>
    <cellStyle name="Output 3 2 37 5" xfId="40738" xr:uid="{00000000-0005-0000-0000-0000429B0000}"/>
    <cellStyle name="Output 3 2 37 6" xfId="40739" xr:uid="{00000000-0005-0000-0000-0000439B0000}"/>
    <cellStyle name="Output 3 2 38" xfId="40740" xr:uid="{00000000-0005-0000-0000-0000449B0000}"/>
    <cellStyle name="Output 3 2 39" xfId="40741" xr:uid="{00000000-0005-0000-0000-0000459B0000}"/>
    <cellStyle name="Output 3 2 4" xfId="2958" xr:uid="{00000000-0005-0000-0000-0000469B0000}"/>
    <cellStyle name="Output 3 2 4 2" xfId="10089" xr:uid="{00000000-0005-0000-0000-0000479B0000}"/>
    <cellStyle name="Output 3 2 4 2 2" xfId="40742" xr:uid="{00000000-0005-0000-0000-0000489B0000}"/>
    <cellStyle name="Output 3 2 4 2 3" xfId="40743" xr:uid="{00000000-0005-0000-0000-0000499B0000}"/>
    <cellStyle name="Output 3 2 4 2 4" xfId="40744" xr:uid="{00000000-0005-0000-0000-00004A9B0000}"/>
    <cellStyle name="Output 3 2 4 2 5" xfId="40745" xr:uid="{00000000-0005-0000-0000-00004B9B0000}"/>
    <cellStyle name="Output 3 2 4 2 6" xfId="40746" xr:uid="{00000000-0005-0000-0000-00004C9B0000}"/>
    <cellStyle name="Output 3 2 4 3" xfId="40747" xr:uid="{00000000-0005-0000-0000-00004D9B0000}"/>
    <cellStyle name="Output 3 2 4 4" xfId="40748" xr:uid="{00000000-0005-0000-0000-00004E9B0000}"/>
    <cellStyle name="Output 3 2 4 5" xfId="40749" xr:uid="{00000000-0005-0000-0000-00004F9B0000}"/>
    <cellStyle name="Output 3 2 4 6" xfId="40750" xr:uid="{00000000-0005-0000-0000-0000509B0000}"/>
    <cellStyle name="Output 3 2 4 7" xfId="40751" xr:uid="{00000000-0005-0000-0000-0000519B0000}"/>
    <cellStyle name="Output 3 2 40" xfId="40752" xr:uid="{00000000-0005-0000-0000-0000529B0000}"/>
    <cellStyle name="Output 3 2 41" xfId="40753" xr:uid="{00000000-0005-0000-0000-0000539B0000}"/>
    <cellStyle name="Output 3 2 5" xfId="2959" xr:uid="{00000000-0005-0000-0000-0000549B0000}"/>
    <cellStyle name="Output 3 2 5 2" xfId="10179" xr:uid="{00000000-0005-0000-0000-0000559B0000}"/>
    <cellStyle name="Output 3 2 5 2 2" xfId="40754" xr:uid="{00000000-0005-0000-0000-0000569B0000}"/>
    <cellStyle name="Output 3 2 5 2 3" xfId="40755" xr:uid="{00000000-0005-0000-0000-0000579B0000}"/>
    <cellStyle name="Output 3 2 5 2 4" xfId="40756" xr:uid="{00000000-0005-0000-0000-0000589B0000}"/>
    <cellStyle name="Output 3 2 5 2 5" xfId="40757" xr:uid="{00000000-0005-0000-0000-0000599B0000}"/>
    <cellStyle name="Output 3 2 5 2 6" xfId="40758" xr:uid="{00000000-0005-0000-0000-00005A9B0000}"/>
    <cellStyle name="Output 3 2 5 3" xfId="40759" xr:uid="{00000000-0005-0000-0000-00005B9B0000}"/>
    <cellStyle name="Output 3 2 5 4" xfId="40760" xr:uid="{00000000-0005-0000-0000-00005C9B0000}"/>
    <cellStyle name="Output 3 2 5 5" xfId="40761" xr:uid="{00000000-0005-0000-0000-00005D9B0000}"/>
    <cellStyle name="Output 3 2 5 6" xfId="40762" xr:uid="{00000000-0005-0000-0000-00005E9B0000}"/>
    <cellStyle name="Output 3 2 5 7" xfId="40763" xr:uid="{00000000-0005-0000-0000-00005F9B0000}"/>
    <cellStyle name="Output 3 2 6" xfId="2960" xr:uid="{00000000-0005-0000-0000-0000609B0000}"/>
    <cellStyle name="Output 3 2 6 2" xfId="10265" xr:uid="{00000000-0005-0000-0000-0000619B0000}"/>
    <cellStyle name="Output 3 2 6 2 2" xfId="40764" xr:uid="{00000000-0005-0000-0000-0000629B0000}"/>
    <cellStyle name="Output 3 2 6 2 3" xfId="40765" xr:uid="{00000000-0005-0000-0000-0000639B0000}"/>
    <cellStyle name="Output 3 2 6 2 4" xfId="40766" xr:uid="{00000000-0005-0000-0000-0000649B0000}"/>
    <cellStyle name="Output 3 2 6 2 5" xfId="40767" xr:uid="{00000000-0005-0000-0000-0000659B0000}"/>
    <cellStyle name="Output 3 2 6 2 6" xfId="40768" xr:uid="{00000000-0005-0000-0000-0000669B0000}"/>
    <cellStyle name="Output 3 2 6 3" xfId="40769" xr:uid="{00000000-0005-0000-0000-0000679B0000}"/>
    <cellStyle name="Output 3 2 6 4" xfId="40770" xr:uid="{00000000-0005-0000-0000-0000689B0000}"/>
    <cellStyle name="Output 3 2 6 5" xfId="40771" xr:uid="{00000000-0005-0000-0000-0000699B0000}"/>
    <cellStyle name="Output 3 2 6 6" xfId="40772" xr:uid="{00000000-0005-0000-0000-00006A9B0000}"/>
    <cellStyle name="Output 3 2 6 7" xfId="40773" xr:uid="{00000000-0005-0000-0000-00006B9B0000}"/>
    <cellStyle name="Output 3 2 7" xfId="2961" xr:uid="{00000000-0005-0000-0000-00006C9B0000}"/>
    <cellStyle name="Output 3 2 7 2" xfId="10353" xr:uid="{00000000-0005-0000-0000-00006D9B0000}"/>
    <cellStyle name="Output 3 2 7 2 2" xfId="40774" xr:uid="{00000000-0005-0000-0000-00006E9B0000}"/>
    <cellStyle name="Output 3 2 7 2 3" xfId="40775" xr:uid="{00000000-0005-0000-0000-00006F9B0000}"/>
    <cellStyle name="Output 3 2 7 2 4" xfId="40776" xr:uid="{00000000-0005-0000-0000-0000709B0000}"/>
    <cellStyle name="Output 3 2 7 2 5" xfId="40777" xr:uid="{00000000-0005-0000-0000-0000719B0000}"/>
    <cellStyle name="Output 3 2 7 2 6" xfId="40778" xr:uid="{00000000-0005-0000-0000-0000729B0000}"/>
    <cellStyle name="Output 3 2 7 3" xfId="40779" xr:uid="{00000000-0005-0000-0000-0000739B0000}"/>
    <cellStyle name="Output 3 2 7 4" xfId="40780" xr:uid="{00000000-0005-0000-0000-0000749B0000}"/>
    <cellStyle name="Output 3 2 7 5" xfId="40781" xr:uid="{00000000-0005-0000-0000-0000759B0000}"/>
    <cellStyle name="Output 3 2 7 6" xfId="40782" xr:uid="{00000000-0005-0000-0000-0000769B0000}"/>
    <cellStyle name="Output 3 2 7 7" xfId="40783" xr:uid="{00000000-0005-0000-0000-0000779B0000}"/>
    <cellStyle name="Output 3 2 8" xfId="2962" xr:uid="{00000000-0005-0000-0000-0000789B0000}"/>
    <cellStyle name="Output 3 2 8 2" xfId="10440" xr:uid="{00000000-0005-0000-0000-0000799B0000}"/>
    <cellStyle name="Output 3 2 8 2 2" xfId="40784" xr:uid="{00000000-0005-0000-0000-00007A9B0000}"/>
    <cellStyle name="Output 3 2 8 2 3" xfId="40785" xr:uid="{00000000-0005-0000-0000-00007B9B0000}"/>
    <cellStyle name="Output 3 2 8 2 4" xfId="40786" xr:uid="{00000000-0005-0000-0000-00007C9B0000}"/>
    <cellStyle name="Output 3 2 8 2 5" xfId="40787" xr:uid="{00000000-0005-0000-0000-00007D9B0000}"/>
    <cellStyle name="Output 3 2 8 2 6" xfId="40788" xr:uid="{00000000-0005-0000-0000-00007E9B0000}"/>
    <cellStyle name="Output 3 2 8 3" xfId="40789" xr:uid="{00000000-0005-0000-0000-00007F9B0000}"/>
    <cellStyle name="Output 3 2 8 4" xfId="40790" xr:uid="{00000000-0005-0000-0000-0000809B0000}"/>
    <cellStyle name="Output 3 2 8 5" xfId="40791" xr:uid="{00000000-0005-0000-0000-0000819B0000}"/>
    <cellStyle name="Output 3 2 8 6" xfId="40792" xr:uid="{00000000-0005-0000-0000-0000829B0000}"/>
    <cellStyle name="Output 3 2 8 7" xfId="40793" xr:uid="{00000000-0005-0000-0000-0000839B0000}"/>
    <cellStyle name="Output 3 2 9" xfId="2963" xr:uid="{00000000-0005-0000-0000-0000849B0000}"/>
    <cellStyle name="Output 3 2 9 2" xfId="10529" xr:uid="{00000000-0005-0000-0000-0000859B0000}"/>
    <cellStyle name="Output 3 2 9 2 2" xfId="40794" xr:uid="{00000000-0005-0000-0000-0000869B0000}"/>
    <cellStyle name="Output 3 2 9 2 3" xfId="40795" xr:uid="{00000000-0005-0000-0000-0000879B0000}"/>
    <cellStyle name="Output 3 2 9 2 4" xfId="40796" xr:uid="{00000000-0005-0000-0000-0000889B0000}"/>
    <cellStyle name="Output 3 2 9 2 5" xfId="40797" xr:uid="{00000000-0005-0000-0000-0000899B0000}"/>
    <cellStyle name="Output 3 2 9 2 6" xfId="40798" xr:uid="{00000000-0005-0000-0000-00008A9B0000}"/>
    <cellStyle name="Output 3 2 9 3" xfId="40799" xr:uid="{00000000-0005-0000-0000-00008B9B0000}"/>
    <cellStyle name="Output 3 2 9 4" xfId="40800" xr:uid="{00000000-0005-0000-0000-00008C9B0000}"/>
    <cellStyle name="Output 3 2 9 5" xfId="40801" xr:uid="{00000000-0005-0000-0000-00008D9B0000}"/>
    <cellStyle name="Output 3 2 9 6" xfId="40802" xr:uid="{00000000-0005-0000-0000-00008E9B0000}"/>
    <cellStyle name="Output 3 2 9 7" xfId="40803" xr:uid="{00000000-0005-0000-0000-00008F9B0000}"/>
    <cellStyle name="Output 3 20" xfId="2964" xr:uid="{00000000-0005-0000-0000-0000909B0000}"/>
    <cellStyle name="Output 3 20 2" xfId="11457" xr:uid="{00000000-0005-0000-0000-0000919B0000}"/>
    <cellStyle name="Output 3 20 2 2" xfId="40804" xr:uid="{00000000-0005-0000-0000-0000929B0000}"/>
    <cellStyle name="Output 3 20 2 3" xfId="40805" xr:uid="{00000000-0005-0000-0000-0000939B0000}"/>
    <cellStyle name="Output 3 20 2 4" xfId="40806" xr:uid="{00000000-0005-0000-0000-0000949B0000}"/>
    <cellStyle name="Output 3 20 2 5" xfId="40807" xr:uid="{00000000-0005-0000-0000-0000959B0000}"/>
    <cellStyle name="Output 3 20 2 6" xfId="40808" xr:uid="{00000000-0005-0000-0000-0000969B0000}"/>
    <cellStyle name="Output 3 20 3" xfId="40809" xr:uid="{00000000-0005-0000-0000-0000979B0000}"/>
    <cellStyle name="Output 3 20 4" xfId="40810" xr:uid="{00000000-0005-0000-0000-0000989B0000}"/>
    <cellStyle name="Output 3 20 5" xfId="40811" xr:uid="{00000000-0005-0000-0000-0000999B0000}"/>
    <cellStyle name="Output 3 20 6" xfId="40812" xr:uid="{00000000-0005-0000-0000-00009A9B0000}"/>
    <cellStyle name="Output 3 20 7" xfId="40813" xr:uid="{00000000-0005-0000-0000-00009B9B0000}"/>
    <cellStyle name="Output 3 21" xfId="2965" xr:uid="{00000000-0005-0000-0000-00009C9B0000}"/>
    <cellStyle name="Output 3 21 2" xfId="10757" xr:uid="{00000000-0005-0000-0000-00009D9B0000}"/>
    <cellStyle name="Output 3 21 2 2" xfId="40814" xr:uid="{00000000-0005-0000-0000-00009E9B0000}"/>
    <cellStyle name="Output 3 21 2 3" xfId="40815" xr:uid="{00000000-0005-0000-0000-00009F9B0000}"/>
    <cellStyle name="Output 3 21 2 4" xfId="40816" xr:uid="{00000000-0005-0000-0000-0000A09B0000}"/>
    <cellStyle name="Output 3 21 2 5" xfId="40817" xr:uid="{00000000-0005-0000-0000-0000A19B0000}"/>
    <cellStyle name="Output 3 21 2 6" xfId="40818" xr:uid="{00000000-0005-0000-0000-0000A29B0000}"/>
    <cellStyle name="Output 3 21 3" xfId="40819" xr:uid="{00000000-0005-0000-0000-0000A39B0000}"/>
    <cellStyle name="Output 3 21 4" xfId="40820" xr:uid="{00000000-0005-0000-0000-0000A49B0000}"/>
    <cellStyle name="Output 3 21 5" xfId="40821" xr:uid="{00000000-0005-0000-0000-0000A59B0000}"/>
    <cellStyle name="Output 3 21 6" xfId="40822" xr:uid="{00000000-0005-0000-0000-0000A69B0000}"/>
    <cellStyle name="Output 3 21 7" xfId="40823" xr:uid="{00000000-0005-0000-0000-0000A79B0000}"/>
    <cellStyle name="Output 3 22" xfId="2966" xr:uid="{00000000-0005-0000-0000-0000A89B0000}"/>
    <cellStyle name="Output 3 22 2" xfId="11544" xr:uid="{00000000-0005-0000-0000-0000A99B0000}"/>
    <cellStyle name="Output 3 22 2 2" xfId="40824" xr:uid="{00000000-0005-0000-0000-0000AA9B0000}"/>
    <cellStyle name="Output 3 22 2 3" xfId="40825" xr:uid="{00000000-0005-0000-0000-0000AB9B0000}"/>
    <cellStyle name="Output 3 22 2 4" xfId="40826" xr:uid="{00000000-0005-0000-0000-0000AC9B0000}"/>
    <cellStyle name="Output 3 22 2 5" xfId="40827" xr:uid="{00000000-0005-0000-0000-0000AD9B0000}"/>
    <cellStyle name="Output 3 22 2 6" xfId="40828" xr:uid="{00000000-0005-0000-0000-0000AE9B0000}"/>
    <cellStyle name="Output 3 22 3" xfId="40829" xr:uid="{00000000-0005-0000-0000-0000AF9B0000}"/>
    <cellStyle name="Output 3 22 4" xfId="40830" xr:uid="{00000000-0005-0000-0000-0000B09B0000}"/>
    <cellStyle name="Output 3 22 5" xfId="40831" xr:uid="{00000000-0005-0000-0000-0000B19B0000}"/>
    <cellStyle name="Output 3 22 6" xfId="40832" xr:uid="{00000000-0005-0000-0000-0000B29B0000}"/>
    <cellStyle name="Output 3 22 7" xfId="40833" xr:uid="{00000000-0005-0000-0000-0000B39B0000}"/>
    <cellStyle name="Output 3 23" xfId="2967" xr:uid="{00000000-0005-0000-0000-0000B49B0000}"/>
    <cellStyle name="Output 3 23 2" xfId="10662" xr:uid="{00000000-0005-0000-0000-0000B59B0000}"/>
    <cellStyle name="Output 3 23 2 2" xfId="40834" xr:uid="{00000000-0005-0000-0000-0000B69B0000}"/>
    <cellStyle name="Output 3 23 2 3" xfId="40835" xr:uid="{00000000-0005-0000-0000-0000B79B0000}"/>
    <cellStyle name="Output 3 23 2 4" xfId="40836" xr:uid="{00000000-0005-0000-0000-0000B89B0000}"/>
    <cellStyle name="Output 3 23 2 5" xfId="40837" xr:uid="{00000000-0005-0000-0000-0000B99B0000}"/>
    <cellStyle name="Output 3 23 2 6" xfId="40838" xr:uid="{00000000-0005-0000-0000-0000BA9B0000}"/>
    <cellStyle name="Output 3 23 3" xfId="40839" xr:uid="{00000000-0005-0000-0000-0000BB9B0000}"/>
    <cellStyle name="Output 3 23 4" xfId="40840" xr:uid="{00000000-0005-0000-0000-0000BC9B0000}"/>
    <cellStyle name="Output 3 23 5" xfId="40841" xr:uid="{00000000-0005-0000-0000-0000BD9B0000}"/>
    <cellStyle name="Output 3 23 6" xfId="40842" xr:uid="{00000000-0005-0000-0000-0000BE9B0000}"/>
    <cellStyle name="Output 3 23 7" xfId="40843" xr:uid="{00000000-0005-0000-0000-0000BF9B0000}"/>
    <cellStyle name="Output 3 24" xfId="2968" xr:uid="{00000000-0005-0000-0000-0000C09B0000}"/>
    <cellStyle name="Output 3 24 2" xfId="12048" xr:uid="{00000000-0005-0000-0000-0000C19B0000}"/>
    <cellStyle name="Output 3 24 2 2" xfId="40844" xr:uid="{00000000-0005-0000-0000-0000C29B0000}"/>
    <cellStyle name="Output 3 24 2 3" xfId="40845" xr:uid="{00000000-0005-0000-0000-0000C39B0000}"/>
    <cellStyle name="Output 3 24 2 4" xfId="40846" xr:uid="{00000000-0005-0000-0000-0000C49B0000}"/>
    <cellStyle name="Output 3 24 2 5" xfId="40847" xr:uid="{00000000-0005-0000-0000-0000C59B0000}"/>
    <cellStyle name="Output 3 24 2 6" xfId="40848" xr:uid="{00000000-0005-0000-0000-0000C69B0000}"/>
    <cellStyle name="Output 3 24 3" xfId="40849" xr:uid="{00000000-0005-0000-0000-0000C79B0000}"/>
    <cellStyle name="Output 3 24 4" xfId="40850" xr:uid="{00000000-0005-0000-0000-0000C89B0000}"/>
    <cellStyle name="Output 3 24 5" xfId="40851" xr:uid="{00000000-0005-0000-0000-0000C99B0000}"/>
    <cellStyle name="Output 3 24 6" xfId="40852" xr:uid="{00000000-0005-0000-0000-0000CA9B0000}"/>
    <cellStyle name="Output 3 24 7" xfId="40853" xr:uid="{00000000-0005-0000-0000-0000CB9B0000}"/>
    <cellStyle name="Output 3 25" xfId="2969" xr:uid="{00000000-0005-0000-0000-0000CC9B0000}"/>
    <cellStyle name="Output 3 25 2" xfId="12131" xr:uid="{00000000-0005-0000-0000-0000CD9B0000}"/>
    <cellStyle name="Output 3 25 2 2" xfId="40854" xr:uid="{00000000-0005-0000-0000-0000CE9B0000}"/>
    <cellStyle name="Output 3 25 2 3" xfId="40855" xr:uid="{00000000-0005-0000-0000-0000CF9B0000}"/>
    <cellStyle name="Output 3 25 2 4" xfId="40856" xr:uid="{00000000-0005-0000-0000-0000D09B0000}"/>
    <cellStyle name="Output 3 25 2 5" xfId="40857" xr:uid="{00000000-0005-0000-0000-0000D19B0000}"/>
    <cellStyle name="Output 3 25 2 6" xfId="40858" xr:uid="{00000000-0005-0000-0000-0000D29B0000}"/>
    <cellStyle name="Output 3 25 3" xfId="40859" xr:uid="{00000000-0005-0000-0000-0000D39B0000}"/>
    <cellStyle name="Output 3 25 4" xfId="40860" xr:uid="{00000000-0005-0000-0000-0000D49B0000}"/>
    <cellStyle name="Output 3 25 5" xfId="40861" xr:uid="{00000000-0005-0000-0000-0000D59B0000}"/>
    <cellStyle name="Output 3 25 6" xfId="40862" xr:uid="{00000000-0005-0000-0000-0000D69B0000}"/>
    <cellStyle name="Output 3 25 7" xfId="40863" xr:uid="{00000000-0005-0000-0000-0000D79B0000}"/>
    <cellStyle name="Output 3 26" xfId="2970" xr:uid="{00000000-0005-0000-0000-0000D89B0000}"/>
    <cellStyle name="Output 3 26 2" xfId="10844" xr:uid="{00000000-0005-0000-0000-0000D99B0000}"/>
    <cellStyle name="Output 3 26 2 2" xfId="40864" xr:uid="{00000000-0005-0000-0000-0000DA9B0000}"/>
    <cellStyle name="Output 3 26 2 3" xfId="40865" xr:uid="{00000000-0005-0000-0000-0000DB9B0000}"/>
    <cellStyle name="Output 3 26 2 4" xfId="40866" xr:uid="{00000000-0005-0000-0000-0000DC9B0000}"/>
    <cellStyle name="Output 3 26 2 5" xfId="40867" xr:uid="{00000000-0005-0000-0000-0000DD9B0000}"/>
    <cellStyle name="Output 3 26 2 6" xfId="40868" xr:uid="{00000000-0005-0000-0000-0000DE9B0000}"/>
    <cellStyle name="Output 3 26 3" xfId="40869" xr:uid="{00000000-0005-0000-0000-0000DF9B0000}"/>
    <cellStyle name="Output 3 26 4" xfId="40870" xr:uid="{00000000-0005-0000-0000-0000E09B0000}"/>
    <cellStyle name="Output 3 26 5" xfId="40871" xr:uid="{00000000-0005-0000-0000-0000E19B0000}"/>
    <cellStyle name="Output 3 26 6" xfId="40872" xr:uid="{00000000-0005-0000-0000-0000E29B0000}"/>
    <cellStyle name="Output 3 26 7" xfId="40873" xr:uid="{00000000-0005-0000-0000-0000E39B0000}"/>
    <cellStyle name="Output 3 27" xfId="2971" xr:uid="{00000000-0005-0000-0000-0000E49B0000}"/>
    <cellStyle name="Output 3 27 2" xfId="10971" xr:uid="{00000000-0005-0000-0000-0000E59B0000}"/>
    <cellStyle name="Output 3 27 2 2" xfId="40874" xr:uid="{00000000-0005-0000-0000-0000E69B0000}"/>
    <cellStyle name="Output 3 27 2 3" xfId="40875" xr:uid="{00000000-0005-0000-0000-0000E79B0000}"/>
    <cellStyle name="Output 3 27 2 4" xfId="40876" xr:uid="{00000000-0005-0000-0000-0000E89B0000}"/>
    <cellStyle name="Output 3 27 2 5" xfId="40877" xr:uid="{00000000-0005-0000-0000-0000E99B0000}"/>
    <cellStyle name="Output 3 27 2 6" xfId="40878" xr:uid="{00000000-0005-0000-0000-0000EA9B0000}"/>
    <cellStyle name="Output 3 27 3" xfId="40879" xr:uid="{00000000-0005-0000-0000-0000EB9B0000}"/>
    <cellStyle name="Output 3 27 4" xfId="40880" xr:uid="{00000000-0005-0000-0000-0000EC9B0000}"/>
    <cellStyle name="Output 3 27 5" xfId="40881" xr:uid="{00000000-0005-0000-0000-0000ED9B0000}"/>
    <cellStyle name="Output 3 27 6" xfId="40882" xr:uid="{00000000-0005-0000-0000-0000EE9B0000}"/>
    <cellStyle name="Output 3 27 7" xfId="40883" xr:uid="{00000000-0005-0000-0000-0000EF9B0000}"/>
    <cellStyle name="Output 3 28" xfId="2972" xr:uid="{00000000-0005-0000-0000-0000F09B0000}"/>
    <cellStyle name="Output 3 28 2" xfId="12687" xr:uid="{00000000-0005-0000-0000-0000F19B0000}"/>
    <cellStyle name="Output 3 28 2 2" xfId="40884" xr:uid="{00000000-0005-0000-0000-0000F29B0000}"/>
    <cellStyle name="Output 3 28 2 3" xfId="40885" xr:uid="{00000000-0005-0000-0000-0000F39B0000}"/>
    <cellStyle name="Output 3 28 2 4" xfId="40886" xr:uid="{00000000-0005-0000-0000-0000F49B0000}"/>
    <cellStyle name="Output 3 28 2 5" xfId="40887" xr:uid="{00000000-0005-0000-0000-0000F59B0000}"/>
    <cellStyle name="Output 3 28 2 6" xfId="40888" xr:uid="{00000000-0005-0000-0000-0000F69B0000}"/>
    <cellStyle name="Output 3 28 3" xfId="40889" xr:uid="{00000000-0005-0000-0000-0000F79B0000}"/>
    <cellStyle name="Output 3 28 4" xfId="40890" xr:uid="{00000000-0005-0000-0000-0000F89B0000}"/>
    <cellStyle name="Output 3 28 5" xfId="40891" xr:uid="{00000000-0005-0000-0000-0000F99B0000}"/>
    <cellStyle name="Output 3 29" xfId="8899" xr:uid="{00000000-0005-0000-0000-0000FA9B0000}"/>
    <cellStyle name="Output 3 29 2" xfId="40892" xr:uid="{00000000-0005-0000-0000-0000FB9B0000}"/>
    <cellStyle name="Output 3 29 3" xfId="40893" xr:uid="{00000000-0005-0000-0000-0000FC9B0000}"/>
    <cellStyle name="Output 3 29 4" xfId="40894" xr:uid="{00000000-0005-0000-0000-0000FD9B0000}"/>
    <cellStyle name="Output 3 29 5" xfId="40895" xr:uid="{00000000-0005-0000-0000-0000FE9B0000}"/>
    <cellStyle name="Output 3 29 6" xfId="40896" xr:uid="{00000000-0005-0000-0000-0000FF9B0000}"/>
    <cellStyle name="Output 3 3" xfId="2973" xr:uid="{00000000-0005-0000-0000-0000009C0000}"/>
    <cellStyle name="Output 3 3 10" xfId="2974" xr:uid="{00000000-0005-0000-0000-0000019C0000}"/>
    <cellStyle name="Output 3 3 10 2" xfId="10720" xr:uid="{00000000-0005-0000-0000-0000029C0000}"/>
    <cellStyle name="Output 3 3 10 2 2" xfId="40897" xr:uid="{00000000-0005-0000-0000-0000039C0000}"/>
    <cellStyle name="Output 3 3 10 2 3" xfId="40898" xr:uid="{00000000-0005-0000-0000-0000049C0000}"/>
    <cellStyle name="Output 3 3 10 2 4" xfId="40899" xr:uid="{00000000-0005-0000-0000-0000059C0000}"/>
    <cellStyle name="Output 3 3 10 2 5" xfId="40900" xr:uid="{00000000-0005-0000-0000-0000069C0000}"/>
    <cellStyle name="Output 3 3 10 2 6" xfId="40901" xr:uid="{00000000-0005-0000-0000-0000079C0000}"/>
    <cellStyle name="Output 3 3 10 3" xfId="40902" xr:uid="{00000000-0005-0000-0000-0000089C0000}"/>
    <cellStyle name="Output 3 3 10 4" xfId="40903" xr:uid="{00000000-0005-0000-0000-0000099C0000}"/>
    <cellStyle name="Output 3 3 10 5" xfId="40904" xr:uid="{00000000-0005-0000-0000-00000A9C0000}"/>
    <cellStyle name="Output 3 3 10 6" xfId="40905" xr:uid="{00000000-0005-0000-0000-00000B9C0000}"/>
    <cellStyle name="Output 3 3 10 7" xfId="40906" xr:uid="{00000000-0005-0000-0000-00000C9C0000}"/>
    <cellStyle name="Output 3 3 11" xfId="2975" xr:uid="{00000000-0005-0000-0000-00000D9C0000}"/>
    <cellStyle name="Output 3 3 11 2" xfId="10808" xr:uid="{00000000-0005-0000-0000-00000E9C0000}"/>
    <cellStyle name="Output 3 3 11 2 2" xfId="40907" xr:uid="{00000000-0005-0000-0000-00000F9C0000}"/>
    <cellStyle name="Output 3 3 11 2 3" xfId="40908" xr:uid="{00000000-0005-0000-0000-0000109C0000}"/>
    <cellStyle name="Output 3 3 11 2 4" xfId="40909" xr:uid="{00000000-0005-0000-0000-0000119C0000}"/>
    <cellStyle name="Output 3 3 11 2 5" xfId="40910" xr:uid="{00000000-0005-0000-0000-0000129C0000}"/>
    <cellStyle name="Output 3 3 11 2 6" xfId="40911" xr:uid="{00000000-0005-0000-0000-0000139C0000}"/>
    <cellStyle name="Output 3 3 11 3" xfId="40912" xr:uid="{00000000-0005-0000-0000-0000149C0000}"/>
    <cellStyle name="Output 3 3 11 4" xfId="40913" xr:uid="{00000000-0005-0000-0000-0000159C0000}"/>
    <cellStyle name="Output 3 3 11 5" xfId="40914" xr:uid="{00000000-0005-0000-0000-0000169C0000}"/>
    <cellStyle name="Output 3 3 11 6" xfId="40915" xr:uid="{00000000-0005-0000-0000-0000179C0000}"/>
    <cellStyle name="Output 3 3 11 7" xfId="40916" xr:uid="{00000000-0005-0000-0000-0000189C0000}"/>
    <cellStyle name="Output 3 3 12" xfId="2976" xr:uid="{00000000-0005-0000-0000-0000199C0000}"/>
    <cellStyle name="Output 3 3 12 2" xfId="10897" xr:uid="{00000000-0005-0000-0000-00001A9C0000}"/>
    <cellStyle name="Output 3 3 12 2 2" xfId="40917" xr:uid="{00000000-0005-0000-0000-00001B9C0000}"/>
    <cellStyle name="Output 3 3 12 2 3" xfId="40918" xr:uid="{00000000-0005-0000-0000-00001C9C0000}"/>
    <cellStyle name="Output 3 3 12 2 4" xfId="40919" xr:uid="{00000000-0005-0000-0000-00001D9C0000}"/>
    <cellStyle name="Output 3 3 12 2 5" xfId="40920" xr:uid="{00000000-0005-0000-0000-00001E9C0000}"/>
    <cellStyle name="Output 3 3 12 2 6" xfId="40921" xr:uid="{00000000-0005-0000-0000-00001F9C0000}"/>
    <cellStyle name="Output 3 3 12 3" xfId="40922" xr:uid="{00000000-0005-0000-0000-0000209C0000}"/>
    <cellStyle name="Output 3 3 12 4" xfId="40923" xr:uid="{00000000-0005-0000-0000-0000219C0000}"/>
    <cellStyle name="Output 3 3 12 5" xfId="40924" xr:uid="{00000000-0005-0000-0000-0000229C0000}"/>
    <cellStyle name="Output 3 3 12 6" xfId="40925" xr:uid="{00000000-0005-0000-0000-0000239C0000}"/>
    <cellStyle name="Output 3 3 12 7" xfId="40926" xr:uid="{00000000-0005-0000-0000-0000249C0000}"/>
    <cellStyle name="Output 3 3 13" xfId="2977" xr:uid="{00000000-0005-0000-0000-0000259C0000}"/>
    <cellStyle name="Output 3 3 13 2" xfId="10987" xr:uid="{00000000-0005-0000-0000-0000269C0000}"/>
    <cellStyle name="Output 3 3 13 2 2" xfId="40927" xr:uid="{00000000-0005-0000-0000-0000279C0000}"/>
    <cellStyle name="Output 3 3 13 2 3" xfId="40928" xr:uid="{00000000-0005-0000-0000-0000289C0000}"/>
    <cellStyle name="Output 3 3 13 2 4" xfId="40929" xr:uid="{00000000-0005-0000-0000-0000299C0000}"/>
    <cellStyle name="Output 3 3 13 2 5" xfId="40930" xr:uid="{00000000-0005-0000-0000-00002A9C0000}"/>
    <cellStyle name="Output 3 3 13 2 6" xfId="40931" xr:uid="{00000000-0005-0000-0000-00002B9C0000}"/>
    <cellStyle name="Output 3 3 13 3" xfId="40932" xr:uid="{00000000-0005-0000-0000-00002C9C0000}"/>
    <cellStyle name="Output 3 3 13 4" xfId="40933" xr:uid="{00000000-0005-0000-0000-00002D9C0000}"/>
    <cellStyle name="Output 3 3 13 5" xfId="40934" xr:uid="{00000000-0005-0000-0000-00002E9C0000}"/>
    <cellStyle name="Output 3 3 13 6" xfId="40935" xr:uid="{00000000-0005-0000-0000-00002F9C0000}"/>
    <cellStyle name="Output 3 3 13 7" xfId="40936" xr:uid="{00000000-0005-0000-0000-0000309C0000}"/>
    <cellStyle name="Output 3 3 14" xfId="2978" xr:uid="{00000000-0005-0000-0000-0000319C0000}"/>
    <cellStyle name="Output 3 3 14 2" xfId="11077" xr:uid="{00000000-0005-0000-0000-0000329C0000}"/>
    <cellStyle name="Output 3 3 14 2 2" xfId="40937" xr:uid="{00000000-0005-0000-0000-0000339C0000}"/>
    <cellStyle name="Output 3 3 14 2 3" xfId="40938" xr:uid="{00000000-0005-0000-0000-0000349C0000}"/>
    <cellStyle name="Output 3 3 14 2 4" xfId="40939" xr:uid="{00000000-0005-0000-0000-0000359C0000}"/>
    <cellStyle name="Output 3 3 14 2 5" xfId="40940" xr:uid="{00000000-0005-0000-0000-0000369C0000}"/>
    <cellStyle name="Output 3 3 14 2 6" xfId="40941" xr:uid="{00000000-0005-0000-0000-0000379C0000}"/>
    <cellStyle name="Output 3 3 14 3" xfId="40942" xr:uid="{00000000-0005-0000-0000-0000389C0000}"/>
    <cellStyle name="Output 3 3 14 4" xfId="40943" xr:uid="{00000000-0005-0000-0000-0000399C0000}"/>
    <cellStyle name="Output 3 3 14 5" xfId="40944" xr:uid="{00000000-0005-0000-0000-00003A9C0000}"/>
    <cellStyle name="Output 3 3 14 6" xfId="40945" xr:uid="{00000000-0005-0000-0000-00003B9C0000}"/>
    <cellStyle name="Output 3 3 14 7" xfId="40946" xr:uid="{00000000-0005-0000-0000-00003C9C0000}"/>
    <cellStyle name="Output 3 3 15" xfId="2979" xr:uid="{00000000-0005-0000-0000-00003D9C0000}"/>
    <cellStyle name="Output 3 3 15 2" xfId="11160" xr:uid="{00000000-0005-0000-0000-00003E9C0000}"/>
    <cellStyle name="Output 3 3 15 2 2" xfId="40947" xr:uid="{00000000-0005-0000-0000-00003F9C0000}"/>
    <cellStyle name="Output 3 3 15 2 3" xfId="40948" xr:uid="{00000000-0005-0000-0000-0000409C0000}"/>
    <cellStyle name="Output 3 3 15 2 4" xfId="40949" xr:uid="{00000000-0005-0000-0000-0000419C0000}"/>
    <cellStyle name="Output 3 3 15 2 5" xfId="40950" xr:uid="{00000000-0005-0000-0000-0000429C0000}"/>
    <cellStyle name="Output 3 3 15 2 6" xfId="40951" xr:uid="{00000000-0005-0000-0000-0000439C0000}"/>
    <cellStyle name="Output 3 3 15 3" xfId="40952" xr:uid="{00000000-0005-0000-0000-0000449C0000}"/>
    <cellStyle name="Output 3 3 15 4" xfId="40953" xr:uid="{00000000-0005-0000-0000-0000459C0000}"/>
    <cellStyle name="Output 3 3 15 5" xfId="40954" xr:uid="{00000000-0005-0000-0000-0000469C0000}"/>
    <cellStyle name="Output 3 3 15 6" xfId="40955" xr:uid="{00000000-0005-0000-0000-0000479C0000}"/>
    <cellStyle name="Output 3 3 15 7" xfId="40956" xr:uid="{00000000-0005-0000-0000-0000489C0000}"/>
    <cellStyle name="Output 3 3 16" xfId="2980" xr:uid="{00000000-0005-0000-0000-0000499C0000}"/>
    <cellStyle name="Output 3 3 16 2" xfId="11250" xr:uid="{00000000-0005-0000-0000-00004A9C0000}"/>
    <cellStyle name="Output 3 3 16 2 2" xfId="40957" xr:uid="{00000000-0005-0000-0000-00004B9C0000}"/>
    <cellStyle name="Output 3 3 16 2 3" xfId="40958" xr:uid="{00000000-0005-0000-0000-00004C9C0000}"/>
    <cellStyle name="Output 3 3 16 2 4" xfId="40959" xr:uid="{00000000-0005-0000-0000-00004D9C0000}"/>
    <cellStyle name="Output 3 3 16 2 5" xfId="40960" xr:uid="{00000000-0005-0000-0000-00004E9C0000}"/>
    <cellStyle name="Output 3 3 16 2 6" xfId="40961" xr:uid="{00000000-0005-0000-0000-00004F9C0000}"/>
    <cellStyle name="Output 3 3 16 3" xfId="40962" xr:uid="{00000000-0005-0000-0000-0000509C0000}"/>
    <cellStyle name="Output 3 3 16 4" xfId="40963" xr:uid="{00000000-0005-0000-0000-0000519C0000}"/>
    <cellStyle name="Output 3 3 16 5" xfId="40964" xr:uid="{00000000-0005-0000-0000-0000529C0000}"/>
    <cellStyle name="Output 3 3 16 6" xfId="40965" xr:uid="{00000000-0005-0000-0000-0000539C0000}"/>
    <cellStyle name="Output 3 3 16 7" xfId="40966" xr:uid="{00000000-0005-0000-0000-0000549C0000}"/>
    <cellStyle name="Output 3 3 17" xfId="2981" xr:uid="{00000000-0005-0000-0000-0000559C0000}"/>
    <cellStyle name="Output 3 3 17 2" xfId="11336" xr:uid="{00000000-0005-0000-0000-0000569C0000}"/>
    <cellStyle name="Output 3 3 17 2 2" xfId="40967" xr:uid="{00000000-0005-0000-0000-0000579C0000}"/>
    <cellStyle name="Output 3 3 17 2 3" xfId="40968" xr:uid="{00000000-0005-0000-0000-0000589C0000}"/>
    <cellStyle name="Output 3 3 17 2 4" xfId="40969" xr:uid="{00000000-0005-0000-0000-0000599C0000}"/>
    <cellStyle name="Output 3 3 17 2 5" xfId="40970" xr:uid="{00000000-0005-0000-0000-00005A9C0000}"/>
    <cellStyle name="Output 3 3 17 2 6" xfId="40971" xr:uid="{00000000-0005-0000-0000-00005B9C0000}"/>
    <cellStyle name="Output 3 3 17 3" xfId="40972" xr:uid="{00000000-0005-0000-0000-00005C9C0000}"/>
    <cellStyle name="Output 3 3 17 4" xfId="40973" xr:uid="{00000000-0005-0000-0000-00005D9C0000}"/>
    <cellStyle name="Output 3 3 17 5" xfId="40974" xr:uid="{00000000-0005-0000-0000-00005E9C0000}"/>
    <cellStyle name="Output 3 3 17 6" xfId="40975" xr:uid="{00000000-0005-0000-0000-00005F9C0000}"/>
    <cellStyle name="Output 3 3 17 7" xfId="40976" xr:uid="{00000000-0005-0000-0000-0000609C0000}"/>
    <cellStyle name="Output 3 3 18" xfId="2982" xr:uid="{00000000-0005-0000-0000-0000619C0000}"/>
    <cellStyle name="Output 3 3 18 2" xfId="11423" xr:uid="{00000000-0005-0000-0000-0000629C0000}"/>
    <cellStyle name="Output 3 3 18 2 2" xfId="40977" xr:uid="{00000000-0005-0000-0000-0000639C0000}"/>
    <cellStyle name="Output 3 3 18 2 3" xfId="40978" xr:uid="{00000000-0005-0000-0000-0000649C0000}"/>
    <cellStyle name="Output 3 3 18 2 4" xfId="40979" xr:uid="{00000000-0005-0000-0000-0000659C0000}"/>
    <cellStyle name="Output 3 3 18 2 5" xfId="40980" xr:uid="{00000000-0005-0000-0000-0000669C0000}"/>
    <cellStyle name="Output 3 3 18 2 6" xfId="40981" xr:uid="{00000000-0005-0000-0000-0000679C0000}"/>
    <cellStyle name="Output 3 3 18 3" xfId="40982" xr:uid="{00000000-0005-0000-0000-0000689C0000}"/>
    <cellStyle name="Output 3 3 18 4" xfId="40983" xr:uid="{00000000-0005-0000-0000-0000699C0000}"/>
    <cellStyle name="Output 3 3 18 5" xfId="40984" xr:uid="{00000000-0005-0000-0000-00006A9C0000}"/>
    <cellStyle name="Output 3 3 18 6" xfId="40985" xr:uid="{00000000-0005-0000-0000-00006B9C0000}"/>
    <cellStyle name="Output 3 3 18 7" xfId="40986" xr:uid="{00000000-0005-0000-0000-00006C9C0000}"/>
    <cellStyle name="Output 3 3 19" xfId="2983" xr:uid="{00000000-0005-0000-0000-00006D9C0000}"/>
    <cellStyle name="Output 3 3 19 2" xfId="11510" xr:uid="{00000000-0005-0000-0000-00006E9C0000}"/>
    <cellStyle name="Output 3 3 19 2 2" xfId="40987" xr:uid="{00000000-0005-0000-0000-00006F9C0000}"/>
    <cellStyle name="Output 3 3 19 2 3" xfId="40988" xr:uid="{00000000-0005-0000-0000-0000709C0000}"/>
    <cellStyle name="Output 3 3 19 2 4" xfId="40989" xr:uid="{00000000-0005-0000-0000-0000719C0000}"/>
    <cellStyle name="Output 3 3 19 2 5" xfId="40990" xr:uid="{00000000-0005-0000-0000-0000729C0000}"/>
    <cellStyle name="Output 3 3 19 2 6" xfId="40991" xr:uid="{00000000-0005-0000-0000-0000739C0000}"/>
    <cellStyle name="Output 3 3 19 3" xfId="40992" xr:uid="{00000000-0005-0000-0000-0000749C0000}"/>
    <cellStyle name="Output 3 3 19 4" xfId="40993" xr:uid="{00000000-0005-0000-0000-0000759C0000}"/>
    <cellStyle name="Output 3 3 19 5" xfId="40994" xr:uid="{00000000-0005-0000-0000-0000769C0000}"/>
    <cellStyle name="Output 3 3 19 6" xfId="40995" xr:uid="{00000000-0005-0000-0000-0000779C0000}"/>
    <cellStyle name="Output 3 3 19 7" xfId="40996" xr:uid="{00000000-0005-0000-0000-0000789C0000}"/>
    <cellStyle name="Output 3 3 2" xfId="2984" xr:uid="{00000000-0005-0000-0000-0000799C0000}"/>
    <cellStyle name="Output 3 3 2 2" xfId="10017" xr:uid="{00000000-0005-0000-0000-00007A9C0000}"/>
    <cellStyle name="Output 3 3 2 2 2" xfId="40997" xr:uid="{00000000-0005-0000-0000-00007B9C0000}"/>
    <cellStyle name="Output 3 3 2 2 3" xfId="40998" xr:uid="{00000000-0005-0000-0000-00007C9C0000}"/>
    <cellStyle name="Output 3 3 2 2 4" xfId="40999" xr:uid="{00000000-0005-0000-0000-00007D9C0000}"/>
    <cellStyle name="Output 3 3 2 2 5" xfId="41000" xr:uid="{00000000-0005-0000-0000-00007E9C0000}"/>
    <cellStyle name="Output 3 3 2 2 6" xfId="41001" xr:uid="{00000000-0005-0000-0000-00007F9C0000}"/>
    <cellStyle name="Output 3 3 2 3" xfId="41002" xr:uid="{00000000-0005-0000-0000-0000809C0000}"/>
    <cellStyle name="Output 3 3 2 4" xfId="41003" xr:uid="{00000000-0005-0000-0000-0000819C0000}"/>
    <cellStyle name="Output 3 3 2 5" xfId="41004" xr:uid="{00000000-0005-0000-0000-0000829C0000}"/>
    <cellStyle name="Output 3 3 2 6" xfId="41005" xr:uid="{00000000-0005-0000-0000-0000839C0000}"/>
    <cellStyle name="Output 3 3 2 7" xfId="41006" xr:uid="{00000000-0005-0000-0000-0000849C0000}"/>
    <cellStyle name="Output 3 3 20" xfId="2985" xr:uid="{00000000-0005-0000-0000-0000859C0000}"/>
    <cellStyle name="Output 3 3 20 2" xfId="11598" xr:uid="{00000000-0005-0000-0000-0000869C0000}"/>
    <cellStyle name="Output 3 3 20 2 2" xfId="41007" xr:uid="{00000000-0005-0000-0000-0000879C0000}"/>
    <cellStyle name="Output 3 3 20 2 3" xfId="41008" xr:uid="{00000000-0005-0000-0000-0000889C0000}"/>
    <cellStyle name="Output 3 3 20 2 4" xfId="41009" xr:uid="{00000000-0005-0000-0000-0000899C0000}"/>
    <cellStyle name="Output 3 3 20 2 5" xfId="41010" xr:uid="{00000000-0005-0000-0000-00008A9C0000}"/>
    <cellStyle name="Output 3 3 20 2 6" xfId="41011" xr:uid="{00000000-0005-0000-0000-00008B9C0000}"/>
    <cellStyle name="Output 3 3 20 3" xfId="41012" xr:uid="{00000000-0005-0000-0000-00008C9C0000}"/>
    <cellStyle name="Output 3 3 20 4" xfId="41013" xr:uid="{00000000-0005-0000-0000-00008D9C0000}"/>
    <cellStyle name="Output 3 3 20 5" xfId="41014" xr:uid="{00000000-0005-0000-0000-00008E9C0000}"/>
    <cellStyle name="Output 3 3 20 6" xfId="41015" xr:uid="{00000000-0005-0000-0000-00008F9C0000}"/>
    <cellStyle name="Output 3 3 20 7" xfId="41016" xr:uid="{00000000-0005-0000-0000-0000909C0000}"/>
    <cellStyle name="Output 3 3 21" xfId="2986" xr:uid="{00000000-0005-0000-0000-0000919C0000}"/>
    <cellStyle name="Output 3 3 21 2" xfId="11682" xr:uid="{00000000-0005-0000-0000-0000929C0000}"/>
    <cellStyle name="Output 3 3 21 2 2" xfId="41017" xr:uid="{00000000-0005-0000-0000-0000939C0000}"/>
    <cellStyle name="Output 3 3 21 2 3" xfId="41018" xr:uid="{00000000-0005-0000-0000-0000949C0000}"/>
    <cellStyle name="Output 3 3 21 2 4" xfId="41019" xr:uid="{00000000-0005-0000-0000-0000959C0000}"/>
    <cellStyle name="Output 3 3 21 2 5" xfId="41020" xr:uid="{00000000-0005-0000-0000-0000969C0000}"/>
    <cellStyle name="Output 3 3 21 2 6" xfId="41021" xr:uid="{00000000-0005-0000-0000-0000979C0000}"/>
    <cellStyle name="Output 3 3 21 3" xfId="41022" xr:uid="{00000000-0005-0000-0000-0000989C0000}"/>
    <cellStyle name="Output 3 3 21 4" xfId="41023" xr:uid="{00000000-0005-0000-0000-0000999C0000}"/>
    <cellStyle name="Output 3 3 21 5" xfId="41024" xr:uid="{00000000-0005-0000-0000-00009A9C0000}"/>
    <cellStyle name="Output 3 3 21 6" xfId="41025" xr:uid="{00000000-0005-0000-0000-00009B9C0000}"/>
    <cellStyle name="Output 3 3 21 7" xfId="41026" xr:uid="{00000000-0005-0000-0000-00009C9C0000}"/>
    <cellStyle name="Output 3 3 22" xfId="2987" xr:uid="{00000000-0005-0000-0000-00009D9C0000}"/>
    <cellStyle name="Output 3 3 22 2" xfId="11765" xr:uid="{00000000-0005-0000-0000-00009E9C0000}"/>
    <cellStyle name="Output 3 3 22 2 2" xfId="41027" xr:uid="{00000000-0005-0000-0000-00009F9C0000}"/>
    <cellStyle name="Output 3 3 22 2 3" xfId="41028" xr:uid="{00000000-0005-0000-0000-0000A09C0000}"/>
    <cellStyle name="Output 3 3 22 2 4" xfId="41029" xr:uid="{00000000-0005-0000-0000-0000A19C0000}"/>
    <cellStyle name="Output 3 3 22 2 5" xfId="41030" xr:uid="{00000000-0005-0000-0000-0000A29C0000}"/>
    <cellStyle name="Output 3 3 22 2 6" xfId="41031" xr:uid="{00000000-0005-0000-0000-0000A39C0000}"/>
    <cellStyle name="Output 3 3 22 3" xfId="41032" xr:uid="{00000000-0005-0000-0000-0000A49C0000}"/>
    <cellStyle name="Output 3 3 22 4" xfId="41033" xr:uid="{00000000-0005-0000-0000-0000A59C0000}"/>
    <cellStyle name="Output 3 3 22 5" xfId="41034" xr:uid="{00000000-0005-0000-0000-0000A69C0000}"/>
    <cellStyle name="Output 3 3 22 6" xfId="41035" xr:uid="{00000000-0005-0000-0000-0000A79C0000}"/>
    <cellStyle name="Output 3 3 22 7" xfId="41036" xr:uid="{00000000-0005-0000-0000-0000A89C0000}"/>
    <cellStyle name="Output 3 3 23" xfId="2988" xr:uid="{00000000-0005-0000-0000-0000A99C0000}"/>
    <cellStyle name="Output 3 3 23 2" xfId="11848" xr:uid="{00000000-0005-0000-0000-0000AA9C0000}"/>
    <cellStyle name="Output 3 3 23 2 2" xfId="41037" xr:uid="{00000000-0005-0000-0000-0000AB9C0000}"/>
    <cellStyle name="Output 3 3 23 2 3" xfId="41038" xr:uid="{00000000-0005-0000-0000-0000AC9C0000}"/>
    <cellStyle name="Output 3 3 23 2 4" xfId="41039" xr:uid="{00000000-0005-0000-0000-0000AD9C0000}"/>
    <cellStyle name="Output 3 3 23 2 5" xfId="41040" xr:uid="{00000000-0005-0000-0000-0000AE9C0000}"/>
    <cellStyle name="Output 3 3 23 2 6" xfId="41041" xr:uid="{00000000-0005-0000-0000-0000AF9C0000}"/>
    <cellStyle name="Output 3 3 23 3" xfId="41042" xr:uid="{00000000-0005-0000-0000-0000B09C0000}"/>
    <cellStyle name="Output 3 3 23 4" xfId="41043" xr:uid="{00000000-0005-0000-0000-0000B19C0000}"/>
    <cellStyle name="Output 3 3 23 5" xfId="41044" xr:uid="{00000000-0005-0000-0000-0000B29C0000}"/>
    <cellStyle name="Output 3 3 23 6" xfId="41045" xr:uid="{00000000-0005-0000-0000-0000B39C0000}"/>
    <cellStyle name="Output 3 3 23 7" xfId="41046" xr:uid="{00000000-0005-0000-0000-0000B49C0000}"/>
    <cellStyle name="Output 3 3 24" xfId="2989" xr:uid="{00000000-0005-0000-0000-0000B59C0000}"/>
    <cellStyle name="Output 3 3 24 2" xfId="11932" xr:uid="{00000000-0005-0000-0000-0000B69C0000}"/>
    <cellStyle name="Output 3 3 24 2 2" xfId="41047" xr:uid="{00000000-0005-0000-0000-0000B79C0000}"/>
    <cellStyle name="Output 3 3 24 2 3" xfId="41048" xr:uid="{00000000-0005-0000-0000-0000B89C0000}"/>
    <cellStyle name="Output 3 3 24 2 4" xfId="41049" xr:uid="{00000000-0005-0000-0000-0000B99C0000}"/>
    <cellStyle name="Output 3 3 24 2 5" xfId="41050" xr:uid="{00000000-0005-0000-0000-0000BA9C0000}"/>
    <cellStyle name="Output 3 3 24 2 6" xfId="41051" xr:uid="{00000000-0005-0000-0000-0000BB9C0000}"/>
    <cellStyle name="Output 3 3 24 3" xfId="41052" xr:uid="{00000000-0005-0000-0000-0000BC9C0000}"/>
    <cellStyle name="Output 3 3 24 4" xfId="41053" xr:uid="{00000000-0005-0000-0000-0000BD9C0000}"/>
    <cellStyle name="Output 3 3 24 5" xfId="41054" xr:uid="{00000000-0005-0000-0000-0000BE9C0000}"/>
    <cellStyle name="Output 3 3 24 6" xfId="41055" xr:uid="{00000000-0005-0000-0000-0000BF9C0000}"/>
    <cellStyle name="Output 3 3 24 7" xfId="41056" xr:uid="{00000000-0005-0000-0000-0000C09C0000}"/>
    <cellStyle name="Output 3 3 25" xfId="2990" xr:uid="{00000000-0005-0000-0000-0000C19C0000}"/>
    <cellStyle name="Output 3 3 25 2" xfId="12015" xr:uid="{00000000-0005-0000-0000-0000C29C0000}"/>
    <cellStyle name="Output 3 3 25 2 2" xfId="41057" xr:uid="{00000000-0005-0000-0000-0000C39C0000}"/>
    <cellStyle name="Output 3 3 25 2 3" xfId="41058" xr:uid="{00000000-0005-0000-0000-0000C49C0000}"/>
    <cellStyle name="Output 3 3 25 2 4" xfId="41059" xr:uid="{00000000-0005-0000-0000-0000C59C0000}"/>
    <cellStyle name="Output 3 3 25 2 5" xfId="41060" xr:uid="{00000000-0005-0000-0000-0000C69C0000}"/>
    <cellStyle name="Output 3 3 25 2 6" xfId="41061" xr:uid="{00000000-0005-0000-0000-0000C79C0000}"/>
    <cellStyle name="Output 3 3 25 3" xfId="41062" xr:uid="{00000000-0005-0000-0000-0000C89C0000}"/>
    <cellStyle name="Output 3 3 25 4" xfId="41063" xr:uid="{00000000-0005-0000-0000-0000C99C0000}"/>
    <cellStyle name="Output 3 3 25 5" xfId="41064" xr:uid="{00000000-0005-0000-0000-0000CA9C0000}"/>
    <cellStyle name="Output 3 3 25 6" xfId="41065" xr:uid="{00000000-0005-0000-0000-0000CB9C0000}"/>
    <cellStyle name="Output 3 3 25 7" xfId="41066" xr:uid="{00000000-0005-0000-0000-0000CC9C0000}"/>
    <cellStyle name="Output 3 3 26" xfId="2991" xr:uid="{00000000-0005-0000-0000-0000CD9C0000}"/>
    <cellStyle name="Output 3 3 26 2" xfId="12098" xr:uid="{00000000-0005-0000-0000-0000CE9C0000}"/>
    <cellStyle name="Output 3 3 26 2 2" xfId="41067" xr:uid="{00000000-0005-0000-0000-0000CF9C0000}"/>
    <cellStyle name="Output 3 3 26 2 3" xfId="41068" xr:uid="{00000000-0005-0000-0000-0000D09C0000}"/>
    <cellStyle name="Output 3 3 26 2 4" xfId="41069" xr:uid="{00000000-0005-0000-0000-0000D19C0000}"/>
    <cellStyle name="Output 3 3 26 2 5" xfId="41070" xr:uid="{00000000-0005-0000-0000-0000D29C0000}"/>
    <cellStyle name="Output 3 3 26 2 6" xfId="41071" xr:uid="{00000000-0005-0000-0000-0000D39C0000}"/>
    <cellStyle name="Output 3 3 26 3" xfId="41072" xr:uid="{00000000-0005-0000-0000-0000D49C0000}"/>
    <cellStyle name="Output 3 3 26 4" xfId="41073" xr:uid="{00000000-0005-0000-0000-0000D59C0000}"/>
    <cellStyle name="Output 3 3 26 5" xfId="41074" xr:uid="{00000000-0005-0000-0000-0000D69C0000}"/>
    <cellStyle name="Output 3 3 26 6" xfId="41075" xr:uid="{00000000-0005-0000-0000-0000D79C0000}"/>
    <cellStyle name="Output 3 3 26 7" xfId="41076" xr:uid="{00000000-0005-0000-0000-0000D89C0000}"/>
    <cellStyle name="Output 3 3 27" xfId="2992" xr:uid="{00000000-0005-0000-0000-0000D99C0000}"/>
    <cellStyle name="Output 3 3 27 2" xfId="12180" xr:uid="{00000000-0005-0000-0000-0000DA9C0000}"/>
    <cellStyle name="Output 3 3 27 2 2" xfId="41077" xr:uid="{00000000-0005-0000-0000-0000DB9C0000}"/>
    <cellStyle name="Output 3 3 27 2 3" xfId="41078" xr:uid="{00000000-0005-0000-0000-0000DC9C0000}"/>
    <cellStyle name="Output 3 3 27 2 4" xfId="41079" xr:uid="{00000000-0005-0000-0000-0000DD9C0000}"/>
    <cellStyle name="Output 3 3 27 2 5" xfId="41080" xr:uid="{00000000-0005-0000-0000-0000DE9C0000}"/>
    <cellStyle name="Output 3 3 27 2 6" xfId="41081" xr:uid="{00000000-0005-0000-0000-0000DF9C0000}"/>
    <cellStyle name="Output 3 3 27 3" xfId="41082" xr:uid="{00000000-0005-0000-0000-0000E09C0000}"/>
    <cellStyle name="Output 3 3 27 4" xfId="41083" xr:uid="{00000000-0005-0000-0000-0000E19C0000}"/>
    <cellStyle name="Output 3 3 27 5" xfId="41084" xr:uid="{00000000-0005-0000-0000-0000E29C0000}"/>
    <cellStyle name="Output 3 3 27 6" xfId="41085" xr:uid="{00000000-0005-0000-0000-0000E39C0000}"/>
    <cellStyle name="Output 3 3 27 7" xfId="41086" xr:uid="{00000000-0005-0000-0000-0000E49C0000}"/>
    <cellStyle name="Output 3 3 28" xfId="2993" xr:uid="{00000000-0005-0000-0000-0000E59C0000}"/>
    <cellStyle name="Output 3 3 28 2" xfId="12260" xr:uid="{00000000-0005-0000-0000-0000E69C0000}"/>
    <cellStyle name="Output 3 3 28 2 2" xfId="41087" xr:uid="{00000000-0005-0000-0000-0000E79C0000}"/>
    <cellStyle name="Output 3 3 28 2 3" xfId="41088" xr:uid="{00000000-0005-0000-0000-0000E89C0000}"/>
    <cellStyle name="Output 3 3 28 2 4" xfId="41089" xr:uid="{00000000-0005-0000-0000-0000E99C0000}"/>
    <cellStyle name="Output 3 3 28 2 5" xfId="41090" xr:uid="{00000000-0005-0000-0000-0000EA9C0000}"/>
    <cellStyle name="Output 3 3 28 2 6" xfId="41091" xr:uid="{00000000-0005-0000-0000-0000EB9C0000}"/>
    <cellStyle name="Output 3 3 28 3" xfId="41092" xr:uid="{00000000-0005-0000-0000-0000EC9C0000}"/>
    <cellStyle name="Output 3 3 28 4" xfId="41093" xr:uid="{00000000-0005-0000-0000-0000ED9C0000}"/>
    <cellStyle name="Output 3 3 28 5" xfId="41094" xr:uid="{00000000-0005-0000-0000-0000EE9C0000}"/>
    <cellStyle name="Output 3 3 28 6" xfId="41095" xr:uid="{00000000-0005-0000-0000-0000EF9C0000}"/>
    <cellStyle name="Output 3 3 28 7" xfId="41096" xr:uid="{00000000-0005-0000-0000-0000F09C0000}"/>
    <cellStyle name="Output 3 3 29" xfId="2994" xr:uid="{00000000-0005-0000-0000-0000F19C0000}"/>
    <cellStyle name="Output 3 3 29 2" xfId="12338" xr:uid="{00000000-0005-0000-0000-0000F29C0000}"/>
    <cellStyle name="Output 3 3 29 2 2" xfId="41097" xr:uid="{00000000-0005-0000-0000-0000F39C0000}"/>
    <cellStyle name="Output 3 3 29 2 3" xfId="41098" xr:uid="{00000000-0005-0000-0000-0000F49C0000}"/>
    <cellStyle name="Output 3 3 29 2 4" xfId="41099" xr:uid="{00000000-0005-0000-0000-0000F59C0000}"/>
    <cellStyle name="Output 3 3 29 2 5" xfId="41100" xr:uid="{00000000-0005-0000-0000-0000F69C0000}"/>
    <cellStyle name="Output 3 3 29 2 6" xfId="41101" xr:uid="{00000000-0005-0000-0000-0000F79C0000}"/>
    <cellStyle name="Output 3 3 29 3" xfId="41102" xr:uid="{00000000-0005-0000-0000-0000F89C0000}"/>
    <cellStyle name="Output 3 3 29 4" xfId="41103" xr:uid="{00000000-0005-0000-0000-0000F99C0000}"/>
    <cellStyle name="Output 3 3 29 5" xfId="41104" xr:uid="{00000000-0005-0000-0000-0000FA9C0000}"/>
    <cellStyle name="Output 3 3 29 6" xfId="41105" xr:uid="{00000000-0005-0000-0000-0000FB9C0000}"/>
    <cellStyle name="Output 3 3 29 7" xfId="41106" xr:uid="{00000000-0005-0000-0000-0000FC9C0000}"/>
    <cellStyle name="Output 3 3 3" xfId="2995" xr:uid="{00000000-0005-0000-0000-0000FD9C0000}"/>
    <cellStyle name="Output 3 3 3 2" xfId="10108" xr:uid="{00000000-0005-0000-0000-0000FE9C0000}"/>
    <cellStyle name="Output 3 3 3 2 2" xfId="41107" xr:uid="{00000000-0005-0000-0000-0000FF9C0000}"/>
    <cellStyle name="Output 3 3 3 2 3" xfId="41108" xr:uid="{00000000-0005-0000-0000-0000009D0000}"/>
    <cellStyle name="Output 3 3 3 2 4" xfId="41109" xr:uid="{00000000-0005-0000-0000-0000019D0000}"/>
    <cellStyle name="Output 3 3 3 2 5" xfId="41110" xr:uid="{00000000-0005-0000-0000-0000029D0000}"/>
    <cellStyle name="Output 3 3 3 2 6" xfId="41111" xr:uid="{00000000-0005-0000-0000-0000039D0000}"/>
    <cellStyle name="Output 3 3 3 3" xfId="41112" xr:uid="{00000000-0005-0000-0000-0000049D0000}"/>
    <cellStyle name="Output 3 3 3 4" xfId="41113" xr:uid="{00000000-0005-0000-0000-0000059D0000}"/>
    <cellStyle name="Output 3 3 3 5" xfId="41114" xr:uid="{00000000-0005-0000-0000-0000069D0000}"/>
    <cellStyle name="Output 3 3 3 6" xfId="41115" xr:uid="{00000000-0005-0000-0000-0000079D0000}"/>
    <cellStyle name="Output 3 3 3 7" xfId="41116" xr:uid="{00000000-0005-0000-0000-0000089D0000}"/>
    <cellStyle name="Output 3 3 30" xfId="2996" xr:uid="{00000000-0005-0000-0000-0000099D0000}"/>
    <cellStyle name="Output 3 3 30 2" xfId="12417" xr:uid="{00000000-0005-0000-0000-00000A9D0000}"/>
    <cellStyle name="Output 3 3 30 2 2" xfId="41117" xr:uid="{00000000-0005-0000-0000-00000B9D0000}"/>
    <cellStyle name="Output 3 3 30 2 3" xfId="41118" xr:uid="{00000000-0005-0000-0000-00000C9D0000}"/>
    <cellStyle name="Output 3 3 30 2 4" xfId="41119" xr:uid="{00000000-0005-0000-0000-00000D9D0000}"/>
    <cellStyle name="Output 3 3 30 2 5" xfId="41120" xr:uid="{00000000-0005-0000-0000-00000E9D0000}"/>
    <cellStyle name="Output 3 3 30 2 6" xfId="41121" xr:uid="{00000000-0005-0000-0000-00000F9D0000}"/>
    <cellStyle name="Output 3 3 30 3" xfId="41122" xr:uid="{00000000-0005-0000-0000-0000109D0000}"/>
    <cellStyle name="Output 3 3 30 4" xfId="41123" xr:uid="{00000000-0005-0000-0000-0000119D0000}"/>
    <cellStyle name="Output 3 3 30 5" xfId="41124" xr:uid="{00000000-0005-0000-0000-0000129D0000}"/>
    <cellStyle name="Output 3 3 30 6" xfId="41125" xr:uid="{00000000-0005-0000-0000-0000139D0000}"/>
    <cellStyle name="Output 3 3 30 7" xfId="41126" xr:uid="{00000000-0005-0000-0000-0000149D0000}"/>
    <cellStyle name="Output 3 3 31" xfId="2997" xr:uid="{00000000-0005-0000-0000-0000159D0000}"/>
    <cellStyle name="Output 3 3 31 2" xfId="12496" xr:uid="{00000000-0005-0000-0000-0000169D0000}"/>
    <cellStyle name="Output 3 3 31 2 2" xfId="41127" xr:uid="{00000000-0005-0000-0000-0000179D0000}"/>
    <cellStyle name="Output 3 3 31 2 3" xfId="41128" xr:uid="{00000000-0005-0000-0000-0000189D0000}"/>
    <cellStyle name="Output 3 3 31 2 4" xfId="41129" xr:uid="{00000000-0005-0000-0000-0000199D0000}"/>
    <cellStyle name="Output 3 3 31 2 5" xfId="41130" xr:uid="{00000000-0005-0000-0000-00001A9D0000}"/>
    <cellStyle name="Output 3 3 31 2 6" xfId="41131" xr:uid="{00000000-0005-0000-0000-00001B9D0000}"/>
    <cellStyle name="Output 3 3 31 3" xfId="41132" xr:uid="{00000000-0005-0000-0000-00001C9D0000}"/>
    <cellStyle name="Output 3 3 31 4" xfId="41133" xr:uid="{00000000-0005-0000-0000-00001D9D0000}"/>
    <cellStyle name="Output 3 3 31 5" xfId="41134" xr:uid="{00000000-0005-0000-0000-00001E9D0000}"/>
    <cellStyle name="Output 3 3 31 6" xfId="41135" xr:uid="{00000000-0005-0000-0000-00001F9D0000}"/>
    <cellStyle name="Output 3 3 31 7" xfId="41136" xr:uid="{00000000-0005-0000-0000-0000209D0000}"/>
    <cellStyle name="Output 3 3 32" xfId="2998" xr:uid="{00000000-0005-0000-0000-0000219D0000}"/>
    <cellStyle name="Output 3 3 32 2" xfId="12575" xr:uid="{00000000-0005-0000-0000-0000229D0000}"/>
    <cellStyle name="Output 3 3 32 2 2" xfId="41137" xr:uid="{00000000-0005-0000-0000-0000239D0000}"/>
    <cellStyle name="Output 3 3 32 2 3" xfId="41138" xr:uid="{00000000-0005-0000-0000-0000249D0000}"/>
    <cellStyle name="Output 3 3 32 2 4" xfId="41139" xr:uid="{00000000-0005-0000-0000-0000259D0000}"/>
    <cellStyle name="Output 3 3 32 2 5" xfId="41140" xr:uid="{00000000-0005-0000-0000-0000269D0000}"/>
    <cellStyle name="Output 3 3 32 2 6" xfId="41141" xr:uid="{00000000-0005-0000-0000-0000279D0000}"/>
    <cellStyle name="Output 3 3 32 3" xfId="41142" xr:uid="{00000000-0005-0000-0000-0000289D0000}"/>
    <cellStyle name="Output 3 3 32 4" xfId="41143" xr:uid="{00000000-0005-0000-0000-0000299D0000}"/>
    <cellStyle name="Output 3 3 32 5" xfId="41144" xr:uid="{00000000-0005-0000-0000-00002A9D0000}"/>
    <cellStyle name="Output 3 3 32 6" xfId="41145" xr:uid="{00000000-0005-0000-0000-00002B9D0000}"/>
    <cellStyle name="Output 3 3 32 7" xfId="41146" xr:uid="{00000000-0005-0000-0000-00002C9D0000}"/>
    <cellStyle name="Output 3 3 33" xfId="2999" xr:uid="{00000000-0005-0000-0000-00002D9D0000}"/>
    <cellStyle name="Output 3 3 33 2" xfId="12654" xr:uid="{00000000-0005-0000-0000-00002E9D0000}"/>
    <cellStyle name="Output 3 3 33 2 2" xfId="41147" xr:uid="{00000000-0005-0000-0000-00002F9D0000}"/>
    <cellStyle name="Output 3 3 33 2 3" xfId="41148" xr:uid="{00000000-0005-0000-0000-0000309D0000}"/>
    <cellStyle name="Output 3 3 33 2 4" xfId="41149" xr:uid="{00000000-0005-0000-0000-0000319D0000}"/>
    <cellStyle name="Output 3 3 33 2 5" xfId="41150" xr:uid="{00000000-0005-0000-0000-0000329D0000}"/>
    <cellStyle name="Output 3 3 33 2 6" xfId="41151" xr:uid="{00000000-0005-0000-0000-0000339D0000}"/>
    <cellStyle name="Output 3 3 33 3" xfId="41152" xr:uid="{00000000-0005-0000-0000-0000349D0000}"/>
    <cellStyle name="Output 3 3 33 4" xfId="41153" xr:uid="{00000000-0005-0000-0000-0000359D0000}"/>
    <cellStyle name="Output 3 3 33 5" xfId="41154" xr:uid="{00000000-0005-0000-0000-0000369D0000}"/>
    <cellStyle name="Output 3 3 33 6" xfId="41155" xr:uid="{00000000-0005-0000-0000-0000379D0000}"/>
    <cellStyle name="Output 3 3 33 7" xfId="41156" xr:uid="{00000000-0005-0000-0000-0000389D0000}"/>
    <cellStyle name="Output 3 3 34" xfId="3000" xr:uid="{00000000-0005-0000-0000-0000399D0000}"/>
    <cellStyle name="Output 3 3 34 2" xfId="12738" xr:uid="{00000000-0005-0000-0000-00003A9D0000}"/>
    <cellStyle name="Output 3 3 34 2 2" xfId="41157" xr:uid="{00000000-0005-0000-0000-00003B9D0000}"/>
    <cellStyle name="Output 3 3 34 2 3" xfId="41158" xr:uid="{00000000-0005-0000-0000-00003C9D0000}"/>
    <cellStyle name="Output 3 3 34 2 4" xfId="41159" xr:uid="{00000000-0005-0000-0000-00003D9D0000}"/>
    <cellStyle name="Output 3 3 34 2 5" xfId="41160" xr:uid="{00000000-0005-0000-0000-00003E9D0000}"/>
    <cellStyle name="Output 3 3 34 2 6" xfId="41161" xr:uid="{00000000-0005-0000-0000-00003F9D0000}"/>
    <cellStyle name="Output 3 3 34 3" xfId="41162" xr:uid="{00000000-0005-0000-0000-0000409D0000}"/>
    <cellStyle name="Output 3 3 34 4" xfId="41163" xr:uid="{00000000-0005-0000-0000-0000419D0000}"/>
    <cellStyle name="Output 3 3 34 5" xfId="41164" xr:uid="{00000000-0005-0000-0000-0000429D0000}"/>
    <cellStyle name="Output 3 3 35" xfId="8900" xr:uid="{00000000-0005-0000-0000-0000439D0000}"/>
    <cellStyle name="Output 3 3 35 2" xfId="41165" xr:uid="{00000000-0005-0000-0000-0000449D0000}"/>
    <cellStyle name="Output 3 3 35 3" xfId="41166" xr:uid="{00000000-0005-0000-0000-0000459D0000}"/>
    <cellStyle name="Output 3 3 35 4" xfId="41167" xr:uid="{00000000-0005-0000-0000-0000469D0000}"/>
    <cellStyle name="Output 3 3 35 5" xfId="41168" xr:uid="{00000000-0005-0000-0000-0000479D0000}"/>
    <cellStyle name="Output 3 3 35 6" xfId="41169" xr:uid="{00000000-0005-0000-0000-0000489D0000}"/>
    <cellStyle name="Output 3 3 36" xfId="9804" xr:uid="{00000000-0005-0000-0000-0000499D0000}"/>
    <cellStyle name="Output 3 3 36 2" xfId="41170" xr:uid="{00000000-0005-0000-0000-00004A9D0000}"/>
    <cellStyle name="Output 3 3 36 3" xfId="41171" xr:uid="{00000000-0005-0000-0000-00004B9D0000}"/>
    <cellStyle name="Output 3 3 36 4" xfId="41172" xr:uid="{00000000-0005-0000-0000-00004C9D0000}"/>
    <cellStyle name="Output 3 3 36 5" xfId="41173" xr:uid="{00000000-0005-0000-0000-00004D9D0000}"/>
    <cellStyle name="Output 3 3 36 6" xfId="41174" xr:uid="{00000000-0005-0000-0000-00004E9D0000}"/>
    <cellStyle name="Output 3 3 37" xfId="41175" xr:uid="{00000000-0005-0000-0000-00004F9D0000}"/>
    <cellStyle name="Output 3 3 38" xfId="41176" xr:uid="{00000000-0005-0000-0000-0000509D0000}"/>
    <cellStyle name="Output 3 3 39" xfId="41177" xr:uid="{00000000-0005-0000-0000-0000519D0000}"/>
    <cellStyle name="Output 3 3 4" xfId="3001" xr:uid="{00000000-0005-0000-0000-0000529D0000}"/>
    <cellStyle name="Output 3 3 4 2" xfId="10198" xr:uid="{00000000-0005-0000-0000-0000539D0000}"/>
    <cellStyle name="Output 3 3 4 2 2" xfId="41178" xr:uid="{00000000-0005-0000-0000-0000549D0000}"/>
    <cellStyle name="Output 3 3 4 2 3" xfId="41179" xr:uid="{00000000-0005-0000-0000-0000559D0000}"/>
    <cellStyle name="Output 3 3 4 2 4" xfId="41180" xr:uid="{00000000-0005-0000-0000-0000569D0000}"/>
    <cellStyle name="Output 3 3 4 2 5" xfId="41181" xr:uid="{00000000-0005-0000-0000-0000579D0000}"/>
    <cellStyle name="Output 3 3 4 2 6" xfId="41182" xr:uid="{00000000-0005-0000-0000-0000589D0000}"/>
    <cellStyle name="Output 3 3 4 3" xfId="41183" xr:uid="{00000000-0005-0000-0000-0000599D0000}"/>
    <cellStyle name="Output 3 3 4 4" xfId="41184" xr:uid="{00000000-0005-0000-0000-00005A9D0000}"/>
    <cellStyle name="Output 3 3 4 5" xfId="41185" xr:uid="{00000000-0005-0000-0000-00005B9D0000}"/>
    <cellStyle name="Output 3 3 4 6" xfId="41186" xr:uid="{00000000-0005-0000-0000-00005C9D0000}"/>
    <cellStyle name="Output 3 3 4 7" xfId="41187" xr:uid="{00000000-0005-0000-0000-00005D9D0000}"/>
    <cellStyle name="Output 3 3 5" xfId="3002" xr:uid="{00000000-0005-0000-0000-00005E9D0000}"/>
    <cellStyle name="Output 3 3 5 2" xfId="10284" xr:uid="{00000000-0005-0000-0000-00005F9D0000}"/>
    <cellStyle name="Output 3 3 5 2 2" xfId="41188" xr:uid="{00000000-0005-0000-0000-0000609D0000}"/>
    <cellStyle name="Output 3 3 5 2 3" xfId="41189" xr:uid="{00000000-0005-0000-0000-0000619D0000}"/>
    <cellStyle name="Output 3 3 5 2 4" xfId="41190" xr:uid="{00000000-0005-0000-0000-0000629D0000}"/>
    <cellStyle name="Output 3 3 5 2 5" xfId="41191" xr:uid="{00000000-0005-0000-0000-0000639D0000}"/>
    <cellStyle name="Output 3 3 5 2 6" xfId="41192" xr:uid="{00000000-0005-0000-0000-0000649D0000}"/>
    <cellStyle name="Output 3 3 5 3" xfId="41193" xr:uid="{00000000-0005-0000-0000-0000659D0000}"/>
    <cellStyle name="Output 3 3 5 4" xfId="41194" xr:uid="{00000000-0005-0000-0000-0000669D0000}"/>
    <cellStyle name="Output 3 3 5 5" xfId="41195" xr:uid="{00000000-0005-0000-0000-0000679D0000}"/>
    <cellStyle name="Output 3 3 5 6" xfId="41196" xr:uid="{00000000-0005-0000-0000-0000689D0000}"/>
    <cellStyle name="Output 3 3 5 7" xfId="41197" xr:uid="{00000000-0005-0000-0000-0000699D0000}"/>
    <cellStyle name="Output 3 3 6" xfId="3003" xr:uid="{00000000-0005-0000-0000-00006A9D0000}"/>
    <cellStyle name="Output 3 3 6 2" xfId="10372" xr:uid="{00000000-0005-0000-0000-00006B9D0000}"/>
    <cellStyle name="Output 3 3 6 2 2" xfId="41198" xr:uid="{00000000-0005-0000-0000-00006C9D0000}"/>
    <cellStyle name="Output 3 3 6 2 3" xfId="41199" xr:uid="{00000000-0005-0000-0000-00006D9D0000}"/>
    <cellStyle name="Output 3 3 6 2 4" xfId="41200" xr:uid="{00000000-0005-0000-0000-00006E9D0000}"/>
    <cellStyle name="Output 3 3 6 2 5" xfId="41201" xr:uid="{00000000-0005-0000-0000-00006F9D0000}"/>
    <cellStyle name="Output 3 3 6 2 6" xfId="41202" xr:uid="{00000000-0005-0000-0000-0000709D0000}"/>
    <cellStyle name="Output 3 3 6 3" xfId="41203" xr:uid="{00000000-0005-0000-0000-0000719D0000}"/>
    <cellStyle name="Output 3 3 6 4" xfId="41204" xr:uid="{00000000-0005-0000-0000-0000729D0000}"/>
    <cellStyle name="Output 3 3 6 5" xfId="41205" xr:uid="{00000000-0005-0000-0000-0000739D0000}"/>
    <cellStyle name="Output 3 3 6 6" xfId="41206" xr:uid="{00000000-0005-0000-0000-0000749D0000}"/>
    <cellStyle name="Output 3 3 6 7" xfId="41207" xr:uid="{00000000-0005-0000-0000-0000759D0000}"/>
    <cellStyle name="Output 3 3 7" xfId="3004" xr:uid="{00000000-0005-0000-0000-0000769D0000}"/>
    <cellStyle name="Output 3 3 7 2" xfId="10459" xr:uid="{00000000-0005-0000-0000-0000779D0000}"/>
    <cellStyle name="Output 3 3 7 2 2" xfId="41208" xr:uid="{00000000-0005-0000-0000-0000789D0000}"/>
    <cellStyle name="Output 3 3 7 2 3" xfId="41209" xr:uid="{00000000-0005-0000-0000-0000799D0000}"/>
    <cellStyle name="Output 3 3 7 2 4" xfId="41210" xr:uid="{00000000-0005-0000-0000-00007A9D0000}"/>
    <cellStyle name="Output 3 3 7 2 5" xfId="41211" xr:uid="{00000000-0005-0000-0000-00007B9D0000}"/>
    <cellStyle name="Output 3 3 7 2 6" xfId="41212" xr:uid="{00000000-0005-0000-0000-00007C9D0000}"/>
    <cellStyle name="Output 3 3 7 3" xfId="41213" xr:uid="{00000000-0005-0000-0000-00007D9D0000}"/>
    <cellStyle name="Output 3 3 7 4" xfId="41214" xr:uid="{00000000-0005-0000-0000-00007E9D0000}"/>
    <cellStyle name="Output 3 3 7 5" xfId="41215" xr:uid="{00000000-0005-0000-0000-00007F9D0000}"/>
    <cellStyle name="Output 3 3 7 6" xfId="41216" xr:uid="{00000000-0005-0000-0000-0000809D0000}"/>
    <cellStyle name="Output 3 3 7 7" xfId="41217" xr:uid="{00000000-0005-0000-0000-0000819D0000}"/>
    <cellStyle name="Output 3 3 8" xfId="3005" xr:uid="{00000000-0005-0000-0000-0000829D0000}"/>
    <cellStyle name="Output 3 3 8 2" xfId="10547" xr:uid="{00000000-0005-0000-0000-0000839D0000}"/>
    <cellStyle name="Output 3 3 8 2 2" xfId="41218" xr:uid="{00000000-0005-0000-0000-0000849D0000}"/>
    <cellStyle name="Output 3 3 8 2 3" xfId="41219" xr:uid="{00000000-0005-0000-0000-0000859D0000}"/>
    <cellStyle name="Output 3 3 8 2 4" xfId="41220" xr:uid="{00000000-0005-0000-0000-0000869D0000}"/>
    <cellStyle name="Output 3 3 8 2 5" xfId="41221" xr:uid="{00000000-0005-0000-0000-0000879D0000}"/>
    <cellStyle name="Output 3 3 8 2 6" xfId="41222" xr:uid="{00000000-0005-0000-0000-0000889D0000}"/>
    <cellStyle name="Output 3 3 8 3" xfId="41223" xr:uid="{00000000-0005-0000-0000-0000899D0000}"/>
    <cellStyle name="Output 3 3 8 4" xfId="41224" xr:uid="{00000000-0005-0000-0000-00008A9D0000}"/>
    <cellStyle name="Output 3 3 8 5" xfId="41225" xr:uid="{00000000-0005-0000-0000-00008B9D0000}"/>
    <cellStyle name="Output 3 3 8 6" xfId="41226" xr:uid="{00000000-0005-0000-0000-00008C9D0000}"/>
    <cellStyle name="Output 3 3 8 7" xfId="41227" xr:uid="{00000000-0005-0000-0000-00008D9D0000}"/>
    <cellStyle name="Output 3 3 9" xfId="3006" xr:uid="{00000000-0005-0000-0000-00008E9D0000}"/>
    <cellStyle name="Output 3 3 9 2" xfId="10629" xr:uid="{00000000-0005-0000-0000-00008F9D0000}"/>
    <cellStyle name="Output 3 3 9 2 2" xfId="41228" xr:uid="{00000000-0005-0000-0000-0000909D0000}"/>
    <cellStyle name="Output 3 3 9 2 3" xfId="41229" xr:uid="{00000000-0005-0000-0000-0000919D0000}"/>
    <cellStyle name="Output 3 3 9 2 4" xfId="41230" xr:uid="{00000000-0005-0000-0000-0000929D0000}"/>
    <cellStyle name="Output 3 3 9 2 5" xfId="41231" xr:uid="{00000000-0005-0000-0000-0000939D0000}"/>
    <cellStyle name="Output 3 3 9 2 6" xfId="41232" xr:uid="{00000000-0005-0000-0000-0000949D0000}"/>
    <cellStyle name="Output 3 3 9 3" xfId="41233" xr:uid="{00000000-0005-0000-0000-0000959D0000}"/>
    <cellStyle name="Output 3 3 9 4" xfId="41234" xr:uid="{00000000-0005-0000-0000-0000969D0000}"/>
    <cellStyle name="Output 3 3 9 5" xfId="41235" xr:uid="{00000000-0005-0000-0000-0000979D0000}"/>
    <cellStyle name="Output 3 3 9 6" xfId="41236" xr:uid="{00000000-0005-0000-0000-0000989D0000}"/>
    <cellStyle name="Output 3 3 9 7" xfId="41237" xr:uid="{00000000-0005-0000-0000-0000999D0000}"/>
    <cellStyle name="Output 3 30" xfId="9750" xr:uid="{00000000-0005-0000-0000-00009A9D0000}"/>
    <cellStyle name="Output 3 30 2" xfId="41238" xr:uid="{00000000-0005-0000-0000-00009B9D0000}"/>
    <cellStyle name="Output 3 30 3" xfId="41239" xr:uid="{00000000-0005-0000-0000-00009C9D0000}"/>
    <cellStyle name="Output 3 30 4" xfId="41240" xr:uid="{00000000-0005-0000-0000-00009D9D0000}"/>
    <cellStyle name="Output 3 30 5" xfId="41241" xr:uid="{00000000-0005-0000-0000-00009E9D0000}"/>
    <cellStyle name="Output 3 30 6" xfId="41242" xr:uid="{00000000-0005-0000-0000-00009F9D0000}"/>
    <cellStyle name="Output 3 31" xfId="44164" xr:uid="{00000000-0005-0000-0000-0000A09D0000}"/>
    <cellStyle name="Output 3 4" xfId="3007" xr:uid="{00000000-0005-0000-0000-0000A19D0000}"/>
    <cellStyle name="Output 3 4 2" xfId="9954" xr:uid="{00000000-0005-0000-0000-0000A29D0000}"/>
    <cellStyle name="Output 3 4 2 2" xfId="41243" xr:uid="{00000000-0005-0000-0000-0000A39D0000}"/>
    <cellStyle name="Output 3 4 2 3" xfId="41244" xr:uid="{00000000-0005-0000-0000-0000A49D0000}"/>
    <cellStyle name="Output 3 4 2 4" xfId="41245" xr:uid="{00000000-0005-0000-0000-0000A59D0000}"/>
    <cellStyle name="Output 3 4 2 5" xfId="41246" xr:uid="{00000000-0005-0000-0000-0000A69D0000}"/>
    <cellStyle name="Output 3 4 2 6" xfId="41247" xr:uid="{00000000-0005-0000-0000-0000A79D0000}"/>
    <cellStyle name="Output 3 4 3" xfId="41248" xr:uid="{00000000-0005-0000-0000-0000A89D0000}"/>
    <cellStyle name="Output 3 4 4" xfId="41249" xr:uid="{00000000-0005-0000-0000-0000A99D0000}"/>
    <cellStyle name="Output 3 4 5" xfId="41250" xr:uid="{00000000-0005-0000-0000-0000AA9D0000}"/>
    <cellStyle name="Output 3 4 6" xfId="41251" xr:uid="{00000000-0005-0000-0000-0000AB9D0000}"/>
    <cellStyle name="Output 3 4 7" xfId="41252" xr:uid="{00000000-0005-0000-0000-0000AC9D0000}"/>
    <cellStyle name="Output 3 5" xfId="3008" xr:uid="{00000000-0005-0000-0000-0000AD9D0000}"/>
    <cellStyle name="Output 3 5 2" xfId="9846" xr:uid="{00000000-0005-0000-0000-0000AE9D0000}"/>
    <cellStyle name="Output 3 5 2 2" xfId="41253" xr:uid="{00000000-0005-0000-0000-0000AF9D0000}"/>
    <cellStyle name="Output 3 5 2 3" xfId="41254" xr:uid="{00000000-0005-0000-0000-0000B09D0000}"/>
    <cellStyle name="Output 3 5 2 4" xfId="41255" xr:uid="{00000000-0005-0000-0000-0000B19D0000}"/>
    <cellStyle name="Output 3 5 2 5" xfId="41256" xr:uid="{00000000-0005-0000-0000-0000B29D0000}"/>
    <cellStyle name="Output 3 5 2 6" xfId="41257" xr:uid="{00000000-0005-0000-0000-0000B39D0000}"/>
    <cellStyle name="Output 3 5 3" xfId="41258" xr:uid="{00000000-0005-0000-0000-0000B49D0000}"/>
    <cellStyle name="Output 3 5 4" xfId="41259" xr:uid="{00000000-0005-0000-0000-0000B59D0000}"/>
    <cellStyle name="Output 3 5 5" xfId="41260" xr:uid="{00000000-0005-0000-0000-0000B69D0000}"/>
    <cellStyle name="Output 3 5 6" xfId="41261" xr:uid="{00000000-0005-0000-0000-0000B79D0000}"/>
    <cellStyle name="Output 3 5 7" xfId="41262" xr:uid="{00000000-0005-0000-0000-0000B89D0000}"/>
    <cellStyle name="Output 3 6" xfId="3009" xr:uid="{00000000-0005-0000-0000-0000B99D0000}"/>
    <cellStyle name="Output 3 6 2" xfId="9929" xr:uid="{00000000-0005-0000-0000-0000BA9D0000}"/>
    <cellStyle name="Output 3 6 2 2" xfId="41263" xr:uid="{00000000-0005-0000-0000-0000BB9D0000}"/>
    <cellStyle name="Output 3 6 2 3" xfId="41264" xr:uid="{00000000-0005-0000-0000-0000BC9D0000}"/>
    <cellStyle name="Output 3 6 2 4" xfId="41265" xr:uid="{00000000-0005-0000-0000-0000BD9D0000}"/>
    <cellStyle name="Output 3 6 2 5" xfId="41266" xr:uid="{00000000-0005-0000-0000-0000BE9D0000}"/>
    <cellStyle name="Output 3 6 2 6" xfId="41267" xr:uid="{00000000-0005-0000-0000-0000BF9D0000}"/>
    <cellStyle name="Output 3 6 3" xfId="41268" xr:uid="{00000000-0005-0000-0000-0000C09D0000}"/>
    <cellStyle name="Output 3 6 4" xfId="41269" xr:uid="{00000000-0005-0000-0000-0000C19D0000}"/>
    <cellStyle name="Output 3 6 5" xfId="41270" xr:uid="{00000000-0005-0000-0000-0000C29D0000}"/>
    <cellStyle name="Output 3 6 6" xfId="41271" xr:uid="{00000000-0005-0000-0000-0000C39D0000}"/>
    <cellStyle name="Output 3 6 7" xfId="41272" xr:uid="{00000000-0005-0000-0000-0000C49D0000}"/>
    <cellStyle name="Output 3 7" xfId="3010" xr:uid="{00000000-0005-0000-0000-0000C59D0000}"/>
    <cellStyle name="Output 3 7 2" xfId="9702" xr:uid="{00000000-0005-0000-0000-0000C69D0000}"/>
    <cellStyle name="Output 3 7 2 2" xfId="41273" xr:uid="{00000000-0005-0000-0000-0000C79D0000}"/>
    <cellStyle name="Output 3 7 2 3" xfId="41274" xr:uid="{00000000-0005-0000-0000-0000C89D0000}"/>
    <cellStyle name="Output 3 7 2 4" xfId="41275" xr:uid="{00000000-0005-0000-0000-0000C99D0000}"/>
    <cellStyle name="Output 3 7 2 5" xfId="41276" xr:uid="{00000000-0005-0000-0000-0000CA9D0000}"/>
    <cellStyle name="Output 3 7 2 6" xfId="41277" xr:uid="{00000000-0005-0000-0000-0000CB9D0000}"/>
    <cellStyle name="Output 3 7 3" xfId="41278" xr:uid="{00000000-0005-0000-0000-0000CC9D0000}"/>
    <cellStyle name="Output 3 7 4" xfId="41279" xr:uid="{00000000-0005-0000-0000-0000CD9D0000}"/>
    <cellStyle name="Output 3 7 5" xfId="41280" xr:uid="{00000000-0005-0000-0000-0000CE9D0000}"/>
    <cellStyle name="Output 3 7 6" xfId="41281" xr:uid="{00000000-0005-0000-0000-0000CF9D0000}"/>
    <cellStyle name="Output 3 7 7" xfId="41282" xr:uid="{00000000-0005-0000-0000-0000D09D0000}"/>
    <cellStyle name="Output 3 8" xfId="3011" xr:uid="{00000000-0005-0000-0000-0000D19D0000}"/>
    <cellStyle name="Output 3 8 2" xfId="9888" xr:uid="{00000000-0005-0000-0000-0000D29D0000}"/>
    <cellStyle name="Output 3 8 2 2" xfId="41283" xr:uid="{00000000-0005-0000-0000-0000D39D0000}"/>
    <cellStyle name="Output 3 8 2 3" xfId="41284" xr:uid="{00000000-0005-0000-0000-0000D49D0000}"/>
    <cellStyle name="Output 3 8 2 4" xfId="41285" xr:uid="{00000000-0005-0000-0000-0000D59D0000}"/>
    <cellStyle name="Output 3 8 2 5" xfId="41286" xr:uid="{00000000-0005-0000-0000-0000D69D0000}"/>
    <cellStyle name="Output 3 8 2 6" xfId="41287" xr:uid="{00000000-0005-0000-0000-0000D79D0000}"/>
    <cellStyle name="Output 3 8 3" xfId="41288" xr:uid="{00000000-0005-0000-0000-0000D89D0000}"/>
    <cellStyle name="Output 3 8 4" xfId="41289" xr:uid="{00000000-0005-0000-0000-0000D99D0000}"/>
    <cellStyle name="Output 3 8 5" xfId="41290" xr:uid="{00000000-0005-0000-0000-0000DA9D0000}"/>
    <cellStyle name="Output 3 8 6" xfId="41291" xr:uid="{00000000-0005-0000-0000-0000DB9D0000}"/>
    <cellStyle name="Output 3 8 7" xfId="41292" xr:uid="{00000000-0005-0000-0000-0000DC9D0000}"/>
    <cellStyle name="Output 3 9" xfId="3012" xr:uid="{00000000-0005-0000-0000-0000DD9D0000}"/>
    <cellStyle name="Output 3 9 2" xfId="10182" xr:uid="{00000000-0005-0000-0000-0000DE9D0000}"/>
    <cellStyle name="Output 3 9 2 2" xfId="41293" xr:uid="{00000000-0005-0000-0000-0000DF9D0000}"/>
    <cellStyle name="Output 3 9 2 3" xfId="41294" xr:uid="{00000000-0005-0000-0000-0000E09D0000}"/>
    <cellStyle name="Output 3 9 2 4" xfId="41295" xr:uid="{00000000-0005-0000-0000-0000E19D0000}"/>
    <cellStyle name="Output 3 9 2 5" xfId="41296" xr:uid="{00000000-0005-0000-0000-0000E29D0000}"/>
    <cellStyle name="Output 3 9 2 6" xfId="41297" xr:uid="{00000000-0005-0000-0000-0000E39D0000}"/>
    <cellStyle name="Output 3 9 3" xfId="41298" xr:uid="{00000000-0005-0000-0000-0000E49D0000}"/>
    <cellStyle name="Output 3 9 4" xfId="41299" xr:uid="{00000000-0005-0000-0000-0000E59D0000}"/>
    <cellStyle name="Output 3 9 5" xfId="41300" xr:uid="{00000000-0005-0000-0000-0000E69D0000}"/>
    <cellStyle name="Output 3 9 6" xfId="41301" xr:uid="{00000000-0005-0000-0000-0000E79D0000}"/>
    <cellStyle name="Output 3 9 7" xfId="41302" xr:uid="{00000000-0005-0000-0000-0000E89D0000}"/>
    <cellStyle name="Output 4" xfId="8901" xr:uid="{00000000-0005-0000-0000-0000E99D0000}"/>
    <cellStyle name="Output 5" xfId="44809" xr:uid="{BB8BAB09-4B02-4E4C-B4FA-61D703B59697}"/>
    <cellStyle name="Percent" xfId="3" builtinId="5"/>
    <cellStyle name="Percent [2]" xfId="3013" xr:uid="{00000000-0005-0000-0000-0000EB9D0000}"/>
    <cellStyle name="Percent 10" xfId="9681" xr:uid="{00000000-0005-0000-0000-0000EC9D0000}"/>
    <cellStyle name="Percent 11" xfId="41303" xr:uid="{00000000-0005-0000-0000-0000ED9D0000}"/>
    <cellStyle name="Percent 12" xfId="41304" xr:uid="{00000000-0005-0000-0000-0000EE9D0000}"/>
    <cellStyle name="Percent 13" xfId="41305" xr:uid="{00000000-0005-0000-0000-0000EF9D0000}"/>
    <cellStyle name="Percent 14" xfId="41306" xr:uid="{00000000-0005-0000-0000-0000F09D0000}"/>
    <cellStyle name="Percent 15" xfId="41307" xr:uid="{00000000-0005-0000-0000-0000F19D0000}"/>
    <cellStyle name="Percent 16" xfId="41308" xr:uid="{00000000-0005-0000-0000-0000F29D0000}"/>
    <cellStyle name="Percent 17" xfId="44231" xr:uid="{00000000-0005-0000-0000-0000F39D0000}"/>
    <cellStyle name="Percent 17 2" xfId="44719" xr:uid="{B62BB13D-D65B-41DC-88F5-78E396D54FF2}"/>
    <cellStyle name="Percent 18" xfId="44243" xr:uid="{00000000-0005-0000-0000-0000F49D0000}"/>
    <cellStyle name="Percent 18 2" xfId="44756" xr:uid="{00000000-0005-0000-0000-000033000000}"/>
    <cellStyle name="Percent 19" xfId="44244" xr:uid="{00000000-0005-0000-0000-0000F59D0000}"/>
    <cellStyle name="Percent 2" xfId="9" xr:uid="{00000000-0005-0000-0000-0000F69D0000}"/>
    <cellStyle name="Percent 2 10" xfId="8902" xr:uid="{00000000-0005-0000-0000-0000F79D0000}"/>
    <cellStyle name="Percent 2 10 10" xfId="8903" xr:uid="{00000000-0005-0000-0000-0000F89D0000}"/>
    <cellStyle name="Percent 2 10 2" xfId="8904" xr:uid="{00000000-0005-0000-0000-0000F99D0000}"/>
    <cellStyle name="Percent 2 10 2 2" xfId="8905" xr:uid="{00000000-0005-0000-0000-0000FA9D0000}"/>
    <cellStyle name="Percent 2 10 2 2 2" xfId="8906" xr:uid="{00000000-0005-0000-0000-0000FB9D0000}"/>
    <cellStyle name="Percent 2 10 2 2 2 2" xfId="8907" xr:uid="{00000000-0005-0000-0000-0000FC9D0000}"/>
    <cellStyle name="Percent 2 10 2 2 3" xfId="8908" xr:uid="{00000000-0005-0000-0000-0000FD9D0000}"/>
    <cellStyle name="Percent 2 10 2 2 4" xfId="8909" xr:uid="{00000000-0005-0000-0000-0000FE9D0000}"/>
    <cellStyle name="Percent 2 10 2 3" xfId="8910" xr:uid="{00000000-0005-0000-0000-0000FF9D0000}"/>
    <cellStyle name="Percent 2 10 2 3 2" xfId="8911" xr:uid="{00000000-0005-0000-0000-0000009E0000}"/>
    <cellStyle name="Percent 2 10 2 4" xfId="8912" xr:uid="{00000000-0005-0000-0000-0000019E0000}"/>
    <cellStyle name="Percent 2 10 2 5" xfId="8913" xr:uid="{00000000-0005-0000-0000-0000029E0000}"/>
    <cellStyle name="Percent 2 10 3" xfId="8914" xr:uid="{00000000-0005-0000-0000-0000039E0000}"/>
    <cellStyle name="Percent 2 10 4" xfId="8915" xr:uid="{00000000-0005-0000-0000-0000049E0000}"/>
    <cellStyle name="Percent 2 10 5" xfId="8916" xr:uid="{00000000-0005-0000-0000-0000059E0000}"/>
    <cellStyle name="Percent 2 10 6" xfId="8917" xr:uid="{00000000-0005-0000-0000-0000069E0000}"/>
    <cellStyle name="Percent 2 10 6 2" xfId="8918" xr:uid="{00000000-0005-0000-0000-0000079E0000}"/>
    <cellStyle name="Percent 2 10 6 2 2" xfId="8919" xr:uid="{00000000-0005-0000-0000-0000089E0000}"/>
    <cellStyle name="Percent 2 10 6 3" xfId="8920" xr:uid="{00000000-0005-0000-0000-0000099E0000}"/>
    <cellStyle name="Percent 2 10 7" xfId="8921" xr:uid="{00000000-0005-0000-0000-00000A9E0000}"/>
    <cellStyle name="Percent 2 10 7 2" xfId="8922" xr:uid="{00000000-0005-0000-0000-00000B9E0000}"/>
    <cellStyle name="Percent 2 10 7 2 2" xfId="8923" xr:uid="{00000000-0005-0000-0000-00000C9E0000}"/>
    <cellStyle name="Percent 2 10 7 3" xfId="8924" xr:uid="{00000000-0005-0000-0000-00000D9E0000}"/>
    <cellStyle name="Percent 2 10 8" xfId="8925" xr:uid="{00000000-0005-0000-0000-00000E9E0000}"/>
    <cellStyle name="Percent 2 10 8 2" xfId="8926" xr:uid="{00000000-0005-0000-0000-00000F9E0000}"/>
    <cellStyle name="Percent 2 10 9" xfId="8927" xr:uid="{00000000-0005-0000-0000-0000109E0000}"/>
    <cellStyle name="Percent 2 11" xfId="8928" xr:uid="{00000000-0005-0000-0000-0000119E0000}"/>
    <cellStyle name="Percent 2 11 10" xfId="8929" xr:uid="{00000000-0005-0000-0000-0000129E0000}"/>
    <cellStyle name="Percent 2 11 2" xfId="8930" xr:uid="{00000000-0005-0000-0000-0000139E0000}"/>
    <cellStyle name="Percent 2 11 2 2" xfId="8931" xr:uid="{00000000-0005-0000-0000-0000149E0000}"/>
    <cellStyle name="Percent 2 11 2 2 2" xfId="8932" xr:uid="{00000000-0005-0000-0000-0000159E0000}"/>
    <cellStyle name="Percent 2 11 2 2 2 2" xfId="8933" xr:uid="{00000000-0005-0000-0000-0000169E0000}"/>
    <cellStyle name="Percent 2 11 2 2 3" xfId="8934" xr:uid="{00000000-0005-0000-0000-0000179E0000}"/>
    <cellStyle name="Percent 2 11 2 2 4" xfId="8935" xr:uid="{00000000-0005-0000-0000-0000189E0000}"/>
    <cellStyle name="Percent 2 11 2 3" xfId="8936" xr:uid="{00000000-0005-0000-0000-0000199E0000}"/>
    <cellStyle name="Percent 2 11 2 3 2" xfId="8937" xr:uid="{00000000-0005-0000-0000-00001A9E0000}"/>
    <cellStyle name="Percent 2 11 2 4" xfId="8938" xr:uid="{00000000-0005-0000-0000-00001B9E0000}"/>
    <cellStyle name="Percent 2 11 2 5" xfId="8939" xr:uid="{00000000-0005-0000-0000-00001C9E0000}"/>
    <cellStyle name="Percent 2 11 3" xfId="8940" xr:uid="{00000000-0005-0000-0000-00001D9E0000}"/>
    <cellStyle name="Percent 2 11 4" xfId="8941" xr:uid="{00000000-0005-0000-0000-00001E9E0000}"/>
    <cellStyle name="Percent 2 11 5" xfId="8942" xr:uid="{00000000-0005-0000-0000-00001F9E0000}"/>
    <cellStyle name="Percent 2 11 6" xfId="8943" xr:uid="{00000000-0005-0000-0000-0000209E0000}"/>
    <cellStyle name="Percent 2 11 6 2" xfId="8944" xr:uid="{00000000-0005-0000-0000-0000219E0000}"/>
    <cellStyle name="Percent 2 11 6 2 2" xfId="8945" xr:uid="{00000000-0005-0000-0000-0000229E0000}"/>
    <cellStyle name="Percent 2 11 6 3" xfId="8946" xr:uid="{00000000-0005-0000-0000-0000239E0000}"/>
    <cellStyle name="Percent 2 11 7" xfId="8947" xr:uid="{00000000-0005-0000-0000-0000249E0000}"/>
    <cellStyle name="Percent 2 11 7 2" xfId="8948" xr:uid="{00000000-0005-0000-0000-0000259E0000}"/>
    <cellStyle name="Percent 2 11 7 2 2" xfId="8949" xr:uid="{00000000-0005-0000-0000-0000269E0000}"/>
    <cellStyle name="Percent 2 11 7 3" xfId="8950" xr:uid="{00000000-0005-0000-0000-0000279E0000}"/>
    <cellStyle name="Percent 2 11 8" xfId="8951" xr:uid="{00000000-0005-0000-0000-0000289E0000}"/>
    <cellStyle name="Percent 2 11 8 2" xfId="8952" xr:uid="{00000000-0005-0000-0000-0000299E0000}"/>
    <cellStyle name="Percent 2 11 9" xfId="8953" xr:uid="{00000000-0005-0000-0000-00002A9E0000}"/>
    <cellStyle name="Percent 2 12" xfId="8954" xr:uid="{00000000-0005-0000-0000-00002B9E0000}"/>
    <cellStyle name="Percent 2 12 10" xfId="8955" xr:uid="{00000000-0005-0000-0000-00002C9E0000}"/>
    <cellStyle name="Percent 2 12 2" xfId="8956" xr:uid="{00000000-0005-0000-0000-00002D9E0000}"/>
    <cellStyle name="Percent 2 12 2 2" xfId="8957" xr:uid="{00000000-0005-0000-0000-00002E9E0000}"/>
    <cellStyle name="Percent 2 12 2 2 2" xfId="8958" xr:uid="{00000000-0005-0000-0000-00002F9E0000}"/>
    <cellStyle name="Percent 2 12 2 2 2 2" xfId="8959" xr:uid="{00000000-0005-0000-0000-0000309E0000}"/>
    <cellStyle name="Percent 2 12 2 2 3" xfId="8960" xr:uid="{00000000-0005-0000-0000-0000319E0000}"/>
    <cellStyle name="Percent 2 12 2 2 4" xfId="8961" xr:uid="{00000000-0005-0000-0000-0000329E0000}"/>
    <cellStyle name="Percent 2 12 2 3" xfId="8962" xr:uid="{00000000-0005-0000-0000-0000339E0000}"/>
    <cellStyle name="Percent 2 12 2 3 2" xfId="8963" xr:uid="{00000000-0005-0000-0000-0000349E0000}"/>
    <cellStyle name="Percent 2 12 2 4" xfId="8964" xr:uid="{00000000-0005-0000-0000-0000359E0000}"/>
    <cellStyle name="Percent 2 12 2 5" xfId="8965" xr:uid="{00000000-0005-0000-0000-0000369E0000}"/>
    <cellStyle name="Percent 2 12 3" xfId="8966" xr:uid="{00000000-0005-0000-0000-0000379E0000}"/>
    <cellStyle name="Percent 2 12 4" xfId="8967" xr:uid="{00000000-0005-0000-0000-0000389E0000}"/>
    <cellStyle name="Percent 2 12 5" xfId="8968" xr:uid="{00000000-0005-0000-0000-0000399E0000}"/>
    <cellStyle name="Percent 2 12 6" xfId="8969" xr:uid="{00000000-0005-0000-0000-00003A9E0000}"/>
    <cellStyle name="Percent 2 12 6 2" xfId="8970" xr:uid="{00000000-0005-0000-0000-00003B9E0000}"/>
    <cellStyle name="Percent 2 12 6 2 2" xfId="8971" xr:uid="{00000000-0005-0000-0000-00003C9E0000}"/>
    <cellStyle name="Percent 2 12 6 3" xfId="8972" xr:uid="{00000000-0005-0000-0000-00003D9E0000}"/>
    <cellStyle name="Percent 2 12 7" xfId="8973" xr:uid="{00000000-0005-0000-0000-00003E9E0000}"/>
    <cellStyle name="Percent 2 12 7 2" xfId="8974" xr:uid="{00000000-0005-0000-0000-00003F9E0000}"/>
    <cellStyle name="Percent 2 12 7 2 2" xfId="8975" xr:uid="{00000000-0005-0000-0000-0000409E0000}"/>
    <cellStyle name="Percent 2 12 7 3" xfId="8976" xr:uid="{00000000-0005-0000-0000-0000419E0000}"/>
    <cellStyle name="Percent 2 12 8" xfId="8977" xr:uid="{00000000-0005-0000-0000-0000429E0000}"/>
    <cellStyle name="Percent 2 12 8 2" xfId="8978" xr:uid="{00000000-0005-0000-0000-0000439E0000}"/>
    <cellStyle name="Percent 2 12 9" xfId="8979" xr:uid="{00000000-0005-0000-0000-0000449E0000}"/>
    <cellStyle name="Percent 2 13" xfId="8980" xr:uid="{00000000-0005-0000-0000-0000459E0000}"/>
    <cellStyle name="Percent 2 13 10" xfId="8981" xr:uid="{00000000-0005-0000-0000-0000469E0000}"/>
    <cellStyle name="Percent 2 13 2" xfId="8982" xr:uid="{00000000-0005-0000-0000-0000479E0000}"/>
    <cellStyle name="Percent 2 13 2 2" xfId="8983" xr:uid="{00000000-0005-0000-0000-0000489E0000}"/>
    <cellStyle name="Percent 2 13 2 2 2" xfId="8984" xr:uid="{00000000-0005-0000-0000-0000499E0000}"/>
    <cellStyle name="Percent 2 13 2 2 2 2" xfId="8985" xr:uid="{00000000-0005-0000-0000-00004A9E0000}"/>
    <cellStyle name="Percent 2 13 2 2 3" xfId="8986" xr:uid="{00000000-0005-0000-0000-00004B9E0000}"/>
    <cellStyle name="Percent 2 13 2 2 4" xfId="8987" xr:uid="{00000000-0005-0000-0000-00004C9E0000}"/>
    <cellStyle name="Percent 2 13 2 3" xfId="8988" xr:uid="{00000000-0005-0000-0000-00004D9E0000}"/>
    <cellStyle name="Percent 2 13 2 3 2" xfId="8989" xr:uid="{00000000-0005-0000-0000-00004E9E0000}"/>
    <cellStyle name="Percent 2 13 2 4" xfId="8990" xr:uid="{00000000-0005-0000-0000-00004F9E0000}"/>
    <cellStyle name="Percent 2 13 2 5" xfId="8991" xr:uid="{00000000-0005-0000-0000-0000509E0000}"/>
    <cellStyle name="Percent 2 13 3" xfId="8992" xr:uid="{00000000-0005-0000-0000-0000519E0000}"/>
    <cellStyle name="Percent 2 13 4" xfId="8993" xr:uid="{00000000-0005-0000-0000-0000529E0000}"/>
    <cellStyle name="Percent 2 13 5" xfId="8994" xr:uid="{00000000-0005-0000-0000-0000539E0000}"/>
    <cellStyle name="Percent 2 13 6" xfId="8995" xr:uid="{00000000-0005-0000-0000-0000549E0000}"/>
    <cellStyle name="Percent 2 13 6 2" xfId="8996" xr:uid="{00000000-0005-0000-0000-0000559E0000}"/>
    <cellStyle name="Percent 2 13 6 2 2" xfId="8997" xr:uid="{00000000-0005-0000-0000-0000569E0000}"/>
    <cellStyle name="Percent 2 13 6 3" xfId="8998" xr:uid="{00000000-0005-0000-0000-0000579E0000}"/>
    <cellStyle name="Percent 2 13 7" xfId="8999" xr:uid="{00000000-0005-0000-0000-0000589E0000}"/>
    <cellStyle name="Percent 2 13 7 2" xfId="9000" xr:uid="{00000000-0005-0000-0000-0000599E0000}"/>
    <cellStyle name="Percent 2 13 7 2 2" xfId="9001" xr:uid="{00000000-0005-0000-0000-00005A9E0000}"/>
    <cellStyle name="Percent 2 13 7 3" xfId="9002" xr:uid="{00000000-0005-0000-0000-00005B9E0000}"/>
    <cellStyle name="Percent 2 13 8" xfId="9003" xr:uid="{00000000-0005-0000-0000-00005C9E0000}"/>
    <cellStyle name="Percent 2 13 8 2" xfId="9004" xr:uid="{00000000-0005-0000-0000-00005D9E0000}"/>
    <cellStyle name="Percent 2 13 9" xfId="9005" xr:uid="{00000000-0005-0000-0000-00005E9E0000}"/>
    <cellStyle name="Percent 2 14" xfId="9006" xr:uid="{00000000-0005-0000-0000-00005F9E0000}"/>
    <cellStyle name="Percent 2 14 10" xfId="9007" xr:uid="{00000000-0005-0000-0000-0000609E0000}"/>
    <cellStyle name="Percent 2 14 2" xfId="9008" xr:uid="{00000000-0005-0000-0000-0000619E0000}"/>
    <cellStyle name="Percent 2 14 2 2" xfId="9009" xr:uid="{00000000-0005-0000-0000-0000629E0000}"/>
    <cellStyle name="Percent 2 14 2 2 2" xfId="9010" xr:uid="{00000000-0005-0000-0000-0000639E0000}"/>
    <cellStyle name="Percent 2 14 2 2 2 2" xfId="9011" xr:uid="{00000000-0005-0000-0000-0000649E0000}"/>
    <cellStyle name="Percent 2 14 2 2 3" xfId="9012" xr:uid="{00000000-0005-0000-0000-0000659E0000}"/>
    <cellStyle name="Percent 2 14 2 2 4" xfId="9013" xr:uid="{00000000-0005-0000-0000-0000669E0000}"/>
    <cellStyle name="Percent 2 14 2 3" xfId="9014" xr:uid="{00000000-0005-0000-0000-0000679E0000}"/>
    <cellStyle name="Percent 2 14 2 3 2" xfId="9015" xr:uid="{00000000-0005-0000-0000-0000689E0000}"/>
    <cellStyle name="Percent 2 14 2 4" xfId="9016" xr:uid="{00000000-0005-0000-0000-0000699E0000}"/>
    <cellStyle name="Percent 2 14 2 5" xfId="9017" xr:uid="{00000000-0005-0000-0000-00006A9E0000}"/>
    <cellStyle name="Percent 2 14 3" xfId="9018" xr:uid="{00000000-0005-0000-0000-00006B9E0000}"/>
    <cellStyle name="Percent 2 14 4" xfId="9019" xr:uid="{00000000-0005-0000-0000-00006C9E0000}"/>
    <cellStyle name="Percent 2 14 5" xfId="9020" xr:uid="{00000000-0005-0000-0000-00006D9E0000}"/>
    <cellStyle name="Percent 2 14 6" xfId="9021" xr:uid="{00000000-0005-0000-0000-00006E9E0000}"/>
    <cellStyle name="Percent 2 14 6 2" xfId="9022" xr:uid="{00000000-0005-0000-0000-00006F9E0000}"/>
    <cellStyle name="Percent 2 14 6 2 2" xfId="9023" xr:uid="{00000000-0005-0000-0000-0000709E0000}"/>
    <cellStyle name="Percent 2 14 6 3" xfId="9024" xr:uid="{00000000-0005-0000-0000-0000719E0000}"/>
    <cellStyle name="Percent 2 14 7" xfId="9025" xr:uid="{00000000-0005-0000-0000-0000729E0000}"/>
    <cellStyle name="Percent 2 14 7 2" xfId="9026" xr:uid="{00000000-0005-0000-0000-0000739E0000}"/>
    <cellStyle name="Percent 2 14 7 2 2" xfId="9027" xr:uid="{00000000-0005-0000-0000-0000749E0000}"/>
    <cellStyle name="Percent 2 14 7 3" xfId="9028" xr:uid="{00000000-0005-0000-0000-0000759E0000}"/>
    <cellStyle name="Percent 2 14 8" xfId="9029" xr:uid="{00000000-0005-0000-0000-0000769E0000}"/>
    <cellStyle name="Percent 2 14 8 2" xfId="9030" xr:uid="{00000000-0005-0000-0000-0000779E0000}"/>
    <cellStyle name="Percent 2 14 9" xfId="9031" xr:uid="{00000000-0005-0000-0000-0000789E0000}"/>
    <cellStyle name="Percent 2 15" xfId="9032" xr:uid="{00000000-0005-0000-0000-0000799E0000}"/>
    <cellStyle name="Percent 2 15 2" xfId="9033" xr:uid="{00000000-0005-0000-0000-00007A9E0000}"/>
    <cellStyle name="Percent 2 15 2 2" xfId="9034" xr:uid="{00000000-0005-0000-0000-00007B9E0000}"/>
    <cellStyle name="Percent 2 15 2 2 2" xfId="9035" xr:uid="{00000000-0005-0000-0000-00007C9E0000}"/>
    <cellStyle name="Percent 2 15 2 2 2 2" xfId="9036" xr:uid="{00000000-0005-0000-0000-00007D9E0000}"/>
    <cellStyle name="Percent 2 15 2 2 3" xfId="9037" xr:uid="{00000000-0005-0000-0000-00007E9E0000}"/>
    <cellStyle name="Percent 2 15 2 2 4" xfId="9038" xr:uid="{00000000-0005-0000-0000-00007F9E0000}"/>
    <cellStyle name="Percent 2 15 2 3" xfId="9039" xr:uid="{00000000-0005-0000-0000-0000809E0000}"/>
    <cellStyle name="Percent 2 15 2 3 2" xfId="9040" xr:uid="{00000000-0005-0000-0000-0000819E0000}"/>
    <cellStyle name="Percent 2 15 2 4" xfId="9041" xr:uid="{00000000-0005-0000-0000-0000829E0000}"/>
    <cellStyle name="Percent 2 15 2 5" xfId="9042" xr:uid="{00000000-0005-0000-0000-0000839E0000}"/>
    <cellStyle name="Percent 2 15 3" xfId="9043" xr:uid="{00000000-0005-0000-0000-0000849E0000}"/>
    <cellStyle name="Percent 2 15 4" xfId="9044" xr:uid="{00000000-0005-0000-0000-0000859E0000}"/>
    <cellStyle name="Percent 2 15 5" xfId="9045" xr:uid="{00000000-0005-0000-0000-0000869E0000}"/>
    <cellStyle name="Percent 2 15 5 2" xfId="9046" xr:uid="{00000000-0005-0000-0000-0000879E0000}"/>
    <cellStyle name="Percent 2 15 6" xfId="9047" xr:uid="{00000000-0005-0000-0000-0000889E0000}"/>
    <cellStyle name="Percent 2 15 7" xfId="9048" xr:uid="{00000000-0005-0000-0000-0000899E0000}"/>
    <cellStyle name="Percent 2 16" xfId="9049" xr:uid="{00000000-0005-0000-0000-00008A9E0000}"/>
    <cellStyle name="Percent 2 16 2" xfId="9050" xr:uid="{00000000-0005-0000-0000-00008B9E0000}"/>
    <cellStyle name="Percent 2 16 3" xfId="9051" xr:uid="{00000000-0005-0000-0000-00008C9E0000}"/>
    <cellStyle name="Percent 2 16 3 2" xfId="9052" xr:uid="{00000000-0005-0000-0000-00008D9E0000}"/>
    <cellStyle name="Percent 2 16 4" xfId="9053" xr:uid="{00000000-0005-0000-0000-00008E9E0000}"/>
    <cellStyle name="Percent 2 16 5" xfId="9054" xr:uid="{00000000-0005-0000-0000-00008F9E0000}"/>
    <cellStyle name="Percent 2 17" xfId="9055" xr:uid="{00000000-0005-0000-0000-0000909E0000}"/>
    <cellStyle name="Percent 2 18" xfId="9056" xr:uid="{00000000-0005-0000-0000-0000919E0000}"/>
    <cellStyle name="Percent 2 18 2" xfId="9057" xr:uid="{00000000-0005-0000-0000-0000929E0000}"/>
    <cellStyle name="Percent 2 18 2 2" xfId="9058" xr:uid="{00000000-0005-0000-0000-0000939E0000}"/>
    <cellStyle name="Percent 2 18 2 2 2" xfId="9059" xr:uid="{00000000-0005-0000-0000-0000949E0000}"/>
    <cellStyle name="Percent 2 18 2 3" xfId="9060" xr:uid="{00000000-0005-0000-0000-0000959E0000}"/>
    <cellStyle name="Percent 2 18 2 4" xfId="9061" xr:uid="{00000000-0005-0000-0000-0000969E0000}"/>
    <cellStyle name="Percent 2 18 3" xfId="9062" xr:uid="{00000000-0005-0000-0000-0000979E0000}"/>
    <cellStyle name="Percent 2 18 3 2" xfId="9063" xr:uid="{00000000-0005-0000-0000-0000989E0000}"/>
    <cellStyle name="Percent 2 18 4" xfId="9064" xr:uid="{00000000-0005-0000-0000-0000999E0000}"/>
    <cellStyle name="Percent 2 18 5" xfId="9065" xr:uid="{00000000-0005-0000-0000-00009A9E0000}"/>
    <cellStyle name="Percent 2 19" xfId="9066" xr:uid="{00000000-0005-0000-0000-00009B9E0000}"/>
    <cellStyle name="Percent 2 2" xfId="3014" xr:uid="{00000000-0005-0000-0000-00009C9E0000}"/>
    <cellStyle name="Percent 2 2 2" xfId="9067" xr:uid="{00000000-0005-0000-0000-00009D9E0000}"/>
    <cellStyle name="Percent 2 2 3" xfId="44165" xr:uid="{00000000-0005-0000-0000-00009E9E0000}"/>
    <cellStyle name="Percent 2 2 4" xfId="44732" xr:uid="{00000000-0005-0000-0000-000035000000}"/>
    <cellStyle name="Percent 2 20" xfId="9068" xr:uid="{00000000-0005-0000-0000-00009F9E0000}"/>
    <cellStyle name="Percent 2 21" xfId="9069" xr:uid="{00000000-0005-0000-0000-0000A09E0000}"/>
    <cellStyle name="Percent 2 21 2" xfId="9070" xr:uid="{00000000-0005-0000-0000-0000A19E0000}"/>
    <cellStyle name="Percent 2 21 2 2" xfId="9071" xr:uid="{00000000-0005-0000-0000-0000A29E0000}"/>
    <cellStyle name="Percent 2 21 3" xfId="9072" xr:uid="{00000000-0005-0000-0000-0000A39E0000}"/>
    <cellStyle name="Percent 2 22" xfId="9073" xr:uid="{00000000-0005-0000-0000-0000A49E0000}"/>
    <cellStyle name="Percent 2 22 2" xfId="9074" xr:uid="{00000000-0005-0000-0000-0000A59E0000}"/>
    <cellStyle name="Percent 2 22 2 2" xfId="9075" xr:uid="{00000000-0005-0000-0000-0000A69E0000}"/>
    <cellStyle name="Percent 2 22 3" xfId="9076" xr:uid="{00000000-0005-0000-0000-0000A79E0000}"/>
    <cellStyle name="Percent 2 23" xfId="9077" xr:uid="{00000000-0005-0000-0000-0000A89E0000}"/>
    <cellStyle name="Percent 2 23 2" xfId="9078" xr:uid="{00000000-0005-0000-0000-0000A99E0000}"/>
    <cellStyle name="Percent 2 24" xfId="9079" xr:uid="{00000000-0005-0000-0000-0000AA9E0000}"/>
    <cellStyle name="Percent 2 25" xfId="9080" xr:uid="{00000000-0005-0000-0000-0000AB9E0000}"/>
    <cellStyle name="Percent 2 26" xfId="9081" xr:uid="{00000000-0005-0000-0000-0000AC9E0000}"/>
    <cellStyle name="Percent 2 27" xfId="9082" xr:uid="{00000000-0005-0000-0000-0000AD9E0000}"/>
    <cellStyle name="Percent 2 28" xfId="44702" xr:uid="{00000000-0005-0000-0000-0000AE9E0000}"/>
    <cellStyle name="Percent 2 29" xfId="44733" xr:uid="{00000000-0005-0000-0000-000034000000}"/>
    <cellStyle name="Percent 2 3" xfId="9083" xr:uid="{00000000-0005-0000-0000-0000AF9E0000}"/>
    <cellStyle name="Percent 2 3 10" xfId="9084" xr:uid="{00000000-0005-0000-0000-0000B09E0000}"/>
    <cellStyle name="Percent 2 3 10 2" xfId="9085" xr:uid="{00000000-0005-0000-0000-0000B19E0000}"/>
    <cellStyle name="Percent 2 3 11" xfId="9086" xr:uid="{00000000-0005-0000-0000-0000B29E0000}"/>
    <cellStyle name="Percent 2 3 12" xfId="9087" xr:uid="{00000000-0005-0000-0000-0000B39E0000}"/>
    <cellStyle name="Percent 2 3 13" xfId="9088" xr:uid="{00000000-0005-0000-0000-0000B49E0000}"/>
    <cellStyle name="Percent 2 3 14" xfId="9089" xr:uid="{00000000-0005-0000-0000-0000B59E0000}"/>
    <cellStyle name="Percent 2 3 15" xfId="9090" xr:uid="{00000000-0005-0000-0000-0000B69E0000}"/>
    <cellStyle name="Percent 2 3 2" xfId="9091" xr:uid="{00000000-0005-0000-0000-0000B79E0000}"/>
    <cellStyle name="Percent 2 3 2 2" xfId="9092" xr:uid="{00000000-0005-0000-0000-0000B89E0000}"/>
    <cellStyle name="Percent 2 3 2 2 2" xfId="9093" xr:uid="{00000000-0005-0000-0000-0000B99E0000}"/>
    <cellStyle name="Percent 2 3 2 2 2 2" xfId="9094" xr:uid="{00000000-0005-0000-0000-0000BA9E0000}"/>
    <cellStyle name="Percent 2 3 2 2 2 2 2" xfId="9095" xr:uid="{00000000-0005-0000-0000-0000BB9E0000}"/>
    <cellStyle name="Percent 2 3 2 2 2 3" xfId="9096" xr:uid="{00000000-0005-0000-0000-0000BC9E0000}"/>
    <cellStyle name="Percent 2 3 2 2 2 4" xfId="9097" xr:uid="{00000000-0005-0000-0000-0000BD9E0000}"/>
    <cellStyle name="Percent 2 3 2 2 3" xfId="9098" xr:uid="{00000000-0005-0000-0000-0000BE9E0000}"/>
    <cellStyle name="Percent 2 3 2 2 3 2" xfId="9099" xr:uid="{00000000-0005-0000-0000-0000BF9E0000}"/>
    <cellStyle name="Percent 2 3 2 2 4" xfId="9100" xr:uid="{00000000-0005-0000-0000-0000C09E0000}"/>
    <cellStyle name="Percent 2 3 2 2 5" xfId="9101" xr:uid="{00000000-0005-0000-0000-0000C19E0000}"/>
    <cellStyle name="Percent 2 3 2 3" xfId="9102" xr:uid="{00000000-0005-0000-0000-0000C29E0000}"/>
    <cellStyle name="Percent 2 3 3" xfId="9103" xr:uid="{00000000-0005-0000-0000-0000C39E0000}"/>
    <cellStyle name="Percent 2 3 3 2" xfId="44597" xr:uid="{00000000-0005-0000-0000-0000C49E0000}"/>
    <cellStyle name="Percent 2 3 4" xfId="9104" xr:uid="{00000000-0005-0000-0000-0000C59E0000}"/>
    <cellStyle name="Percent 2 3 4 2" xfId="44598" xr:uid="{00000000-0005-0000-0000-0000C69E0000}"/>
    <cellStyle name="Percent 2 3 5" xfId="9105" xr:uid="{00000000-0005-0000-0000-0000C79E0000}"/>
    <cellStyle name="Percent 2 3 5 2" xfId="9106" xr:uid="{00000000-0005-0000-0000-0000C89E0000}"/>
    <cellStyle name="Percent 2 3 5 2 2" xfId="9107" xr:uid="{00000000-0005-0000-0000-0000C99E0000}"/>
    <cellStyle name="Percent 2 3 5 2 2 2" xfId="9108" xr:uid="{00000000-0005-0000-0000-0000CA9E0000}"/>
    <cellStyle name="Percent 2 3 5 2 3" xfId="9109" xr:uid="{00000000-0005-0000-0000-0000CB9E0000}"/>
    <cellStyle name="Percent 2 3 5 2 4" xfId="9110" xr:uid="{00000000-0005-0000-0000-0000CC9E0000}"/>
    <cellStyle name="Percent 2 3 5 3" xfId="9111" xr:uid="{00000000-0005-0000-0000-0000CD9E0000}"/>
    <cellStyle name="Percent 2 3 5 3 2" xfId="9112" xr:uid="{00000000-0005-0000-0000-0000CE9E0000}"/>
    <cellStyle name="Percent 2 3 5 4" xfId="9113" xr:uid="{00000000-0005-0000-0000-0000CF9E0000}"/>
    <cellStyle name="Percent 2 3 5 5" xfId="9114" xr:uid="{00000000-0005-0000-0000-0000D09E0000}"/>
    <cellStyle name="Percent 2 3 6" xfId="9115" xr:uid="{00000000-0005-0000-0000-0000D19E0000}"/>
    <cellStyle name="Percent 2 3 7" xfId="9116" xr:uid="{00000000-0005-0000-0000-0000D29E0000}"/>
    <cellStyle name="Percent 2 3 8" xfId="9117" xr:uid="{00000000-0005-0000-0000-0000D39E0000}"/>
    <cellStyle name="Percent 2 3 8 2" xfId="9118" xr:uid="{00000000-0005-0000-0000-0000D49E0000}"/>
    <cellStyle name="Percent 2 3 8 2 2" xfId="9119" xr:uid="{00000000-0005-0000-0000-0000D59E0000}"/>
    <cellStyle name="Percent 2 3 8 3" xfId="9120" xr:uid="{00000000-0005-0000-0000-0000D69E0000}"/>
    <cellStyle name="Percent 2 3 9" xfId="9121" xr:uid="{00000000-0005-0000-0000-0000D79E0000}"/>
    <cellStyle name="Percent 2 3 9 2" xfId="9122" xr:uid="{00000000-0005-0000-0000-0000D89E0000}"/>
    <cellStyle name="Percent 2 3 9 2 2" xfId="9123" xr:uid="{00000000-0005-0000-0000-0000D99E0000}"/>
    <cellStyle name="Percent 2 3 9 3" xfId="9124" xr:uid="{00000000-0005-0000-0000-0000DA9E0000}"/>
    <cellStyle name="Percent 2 4" xfId="9125" xr:uid="{00000000-0005-0000-0000-0000DB9E0000}"/>
    <cellStyle name="Percent 2 4 2" xfId="9126" xr:uid="{00000000-0005-0000-0000-0000DC9E0000}"/>
    <cellStyle name="Percent 2 4 2 2" xfId="44599" xr:uid="{00000000-0005-0000-0000-0000DD9E0000}"/>
    <cellStyle name="Percent 2 4 3" xfId="9127" xr:uid="{00000000-0005-0000-0000-0000DE9E0000}"/>
    <cellStyle name="Percent 2 4 3 2" xfId="41309" xr:uid="{00000000-0005-0000-0000-0000DF9E0000}"/>
    <cellStyle name="Percent 2 4 4" xfId="9128" xr:uid="{00000000-0005-0000-0000-0000E09E0000}"/>
    <cellStyle name="Percent 2 4 4 2" xfId="41310" xr:uid="{00000000-0005-0000-0000-0000E19E0000}"/>
    <cellStyle name="Percent 2 5" xfId="9129" xr:uid="{00000000-0005-0000-0000-0000E29E0000}"/>
    <cellStyle name="Percent 2 5 10" xfId="9130" xr:uid="{00000000-0005-0000-0000-0000E39E0000}"/>
    <cellStyle name="Percent 2 5 11" xfId="9131" xr:uid="{00000000-0005-0000-0000-0000E49E0000}"/>
    <cellStyle name="Percent 2 5 12" xfId="9132" xr:uid="{00000000-0005-0000-0000-0000E59E0000}"/>
    <cellStyle name="Percent 2 5 13" xfId="9133" xr:uid="{00000000-0005-0000-0000-0000E69E0000}"/>
    <cellStyle name="Percent 2 5 2" xfId="9134" xr:uid="{00000000-0005-0000-0000-0000E79E0000}"/>
    <cellStyle name="Percent 2 5 2 2" xfId="9135" xr:uid="{00000000-0005-0000-0000-0000E89E0000}"/>
    <cellStyle name="Percent 2 5 2 2 2" xfId="9136" xr:uid="{00000000-0005-0000-0000-0000E99E0000}"/>
    <cellStyle name="Percent 2 5 2 2 2 2" xfId="9137" xr:uid="{00000000-0005-0000-0000-0000EA9E0000}"/>
    <cellStyle name="Percent 2 5 2 2 3" xfId="9138" xr:uid="{00000000-0005-0000-0000-0000EB9E0000}"/>
    <cellStyle name="Percent 2 5 2 2 4" xfId="9139" xr:uid="{00000000-0005-0000-0000-0000EC9E0000}"/>
    <cellStyle name="Percent 2 5 2 3" xfId="9140" xr:uid="{00000000-0005-0000-0000-0000ED9E0000}"/>
    <cellStyle name="Percent 2 5 2 3 2" xfId="9141" xr:uid="{00000000-0005-0000-0000-0000EE9E0000}"/>
    <cellStyle name="Percent 2 5 2 4" xfId="9142" xr:uid="{00000000-0005-0000-0000-0000EF9E0000}"/>
    <cellStyle name="Percent 2 5 2 5" xfId="9143" xr:uid="{00000000-0005-0000-0000-0000F09E0000}"/>
    <cellStyle name="Percent 2 5 3" xfId="9144" xr:uid="{00000000-0005-0000-0000-0000F19E0000}"/>
    <cellStyle name="Percent 2 5 4" xfId="9145" xr:uid="{00000000-0005-0000-0000-0000F29E0000}"/>
    <cellStyle name="Percent 2 5 5" xfId="9146" xr:uid="{00000000-0005-0000-0000-0000F39E0000}"/>
    <cellStyle name="Percent 2 5 6" xfId="9147" xr:uid="{00000000-0005-0000-0000-0000F49E0000}"/>
    <cellStyle name="Percent 2 5 6 2" xfId="9148" xr:uid="{00000000-0005-0000-0000-0000F59E0000}"/>
    <cellStyle name="Percent 2 5 6 2 2" xfId="9149" xr:uid="{00000000-0005-0000-0000-0000F69E0000}"/>
    <cellStyle name="Percent 2 5 6 3" xfId="9150" xr:uid="{00000000-0005-0000-0000-0000F79E0000}"/>
    <cellStyle name="Percent 2 5 7" xfId="9151" xr:uid="{00000000-0005-0000-0000-0000F89E0000}"/>
    <cellStyle name="Percent 2 5 7 2" xfId="9152" xr:uid="{00000000-0005-0000-0000-0000F99E0000}"/>
    <cellStyle name="Percent 2 5 7 2 2" xfId="9153" xr:uid="{00000000-0005-0000-0000-0000FA9E0000}"/>
    <cellStyle name="Percent 2 5 7 3" xfId="9154" xr:uid="{00000000-0005-0000-0000-0000FB9E0000}"/>
    <cellStyle name="Percent 2 5 8" xfId="9155" xr:uid="{00000000-0005-0000-0000-0000FC9E0000}"/>
    <cellStyle name="Percent 2 5 8 2" xfId="9156" xr:uid="{00000000-0005-0000-0000-0000FD9E0000}"/>
    <cellStyle name="Percent 2 5 9" xfId="9157" xr:uid="{00000000-0005-0000-0000-0000FE9E0000}"/>
    <cellStyle name="Percent 2 6" xfId="9158" xr:uid="{00000000-0005-0000-0000-0000FF9E0000}"/>
    <cellStyle name="Percent 2 6 10" xfId="9159" xr:uid="{00000000-0005-0000-0000-0000009F0000}"/>
    <cellStyle name="Percent 2 6 11" xfId="9160" xr:uid="{00000000-0005-0000-0000-0000019F0000}"/>
    <cellStyle name="Percent 2 6 12" xfId="9161" xr:uid="{00000000-0005-0000-0000-0000029F0000}"/>
    <cellStyle name="Percent 2 6 13" xfId="9162" xr:uid="{00000000-0005-0000-0000-0000039F0000}"/>
    <cellStyle name="Percent 2 6 2" xfId="9163" xr:uid="{00000000-0005-0000-0000-0000049F0000}"/>
    <cellStyle name="Percent 2 6 2 2" xfId="9164" xr:uid="{00000000-0005-0000-0000-0000059F0000}"/>
    <cellStyle name="Percent 2 6 2 2 2" xfId="9165" xr:uid="{00000000-0005-0000-0000-0000069F0000}"/>
    <cellStyle name="Percent 2 6 2 2 2 2" xfId="9166" xr:uid="{00000000-0005-0000-0000-0000079F0000}"/>
    <cellStyle name="Percent 2 6 2 2 3" xfId="9167" xr:uid="{00000000-0005-0000-0000-0000089F0000}"/>
    <cellStyle name="Percent 2 6 2 2 4" xfId="9168" xr:uid="{00000000-0005-0000-0000-0000099F0000}"/>
    <cellStyle name="Percent 2 6 2 3" xfId="9169" xr:uid="{00000000-0005-0000-0000-00000A9F0000}"/>
    <cellStyle name="Percent 2 6 2 3 2" xfId="9170" xr:uid="{00000000-0005-0000-0000-00000B9F0000}"/>
    <cellStyle name="Percent 2 6 2 4" xfId="9171" xr:uid="{00000000-0005-0000-0000-00000C9F0000}"/>
    <cellStyle name="Percent 2 6 2 5" xfId="9172" xr:uid="{00000000-0005-0000-0000-00000D9F0000}"/>
    <cellStyle name="Percent 2 6 3" xfId="9173" xr:uid="{00000000-0005-0000-0000-00000E9F0000}"/>
    <cellStyle name="Percent 2 6 4" xfId="9174" xr:uid="{00000000-0005-0000-0000-00000F9F0000}"/>
    <cellStyle name="Percent 2 6 5" xfId="9175" xr:uid="{00000000-0005-0000-0000-0000109F0000}"/>
    <cellStyle name="Percent 2 6 6" xfId="9176" xr:uid="{00000000-0005-0000-0000-0000119F0000}"/>
    <cellStyle name="Percent 2 6 6 2" xfId="9177" xr:uid="{00000000-0005-0000-0000-0000129F0000}"/>
    <cellStyle name="Percent 2 6 6 2 2" xfId="9178" xr:uid="{00000000-0005-0000-0000-0000139F0000}"/>
    <cellStyle name="Percent 2 6 6 3" xfId="9179" xr:uid="{00000000-0005-0000-0000-0000149F0000}"/>
    <cellStyle name="Percent 2 6 7" xfId="9180" xr:uid="{00000000-0005-0000-0000-0000159F0000}"/>
    <cellStyle name="Percent 2 6 7 2" xfId="9181" xr:uid="{00000000-0005-0000-0000-0000169F0000}"/>
    <cellStyle name="Percent 2 6 7 2 2" xfId="9182" xr:uid="{00000000-0005-0000-0000-0000179F0000}"/>
    <cellStyle name="Percent 2 6 7 3" xfId="9183" xr:uid="{00000000-0005-0000-0000-0000189F0000}"/>
    <cellStyle name="Percent 2 6 8" xfId="9184" xr:uid="{00000000-0005-0000-0000-0000199F0000}"/>
    <cellStyle name="Percent 2 6 8 2" xfId="9185" xr:uid="{00000000-0005-0000-0000-00001A9F0000}"/>
    <cellStyle name="Percent 2 6 9" xfId="9186" xr:uid="{00000000-0005-0000-0000-00001B9F0000}"/>
    <cellStyle name="Percent 2 7" xfId="9187" xr:uid="{00000000-0005-0000-0000-00001C9F0000}"/>
    <cellStyle name="Percent 2 7 10" xfId="9188" xr:uid="{00000000-0005-0000-0000-00001D9F0000}"/>
    <cellStyle name="Percent 2 7 2" xfId="9189" xr:uid="{00000000-0005-0000-0000-00001E9F0000}"/>
    <cellStyle name="Percent 2 7 2 2" xfId="9190" xr:uid="{00000000-0005-0000-0000-00001F9F0000}"/>
    <cellStyle name="Percent 2 7 2 2 2" xfId="9191" xr:uid="{00000000-0005-0000-0000-0000209F0000}"/>
    <cellStyle name="Percent 2 7 2 2 2 2" xfId="9192" xr:uid="{00000000-0005-0000-0000-0000219F0000}"/>
    <cellStyle name="Percent 2 7 2 2 3" xfId="9193" xr:uid="{00000000-0005-0000-0000-0000229F0000}"/>
    <cellStyle name="Percent 2 7 2 2 4" xfId="9194" xr:uid="{00000000-0005-0000-0000-0000239F0000}"/>
    <cellStyle name="Percent 2 7 2 3" xfId="9195" xr:uid="{00000000-0005-0000-0000-0000249F0000}"/>
    <cellStyle name="Percent 2 7 2 3 2" xfId="9196" xr:uid="{00000000-0005-0000-0000-0000259F0000}"/>
    <cellStyle name="Percent 2 7 2 4" xfId="9197" xr:uid="{00000000-0005-0000-0000-0000269F0000}"/>
    <cellStyle name="Percent 2 7 2 5" xfId="9198" xr:uid="{00000000-0005-0000-0000-0000279F0000}"/>
    <cellStyle name="Percent 2 7 3" xfId="9199" xr:uid="{00000000-0005-0000-0000-0000289F0000}"/>
    <cellStyle name="Percent 2 7 4" xfId="9200" xr:uid="{00000000-0005-0000-0000-0000299F0000}"/>
    <cellStyle name="Percent 2 7 5" xfId="9201" xr:uid="{00000000-0005-0000-0000-00002A9F0000}"/>
    <cellStyle name="Percent 2 7 6" xfId="9202" xr:uid="{00000000-0005-0000-0000-00002B9F0000}"/>
    <cellStyle name="Percent 2 7 6 2" xfId="9203" xr:uid="{00000000-0005-0000-0000-00002C9F0000}"/>
    <cellStyle name="Percent 2 7 6 2 2" xfId="9204" xr:uid="{00000000-0005-0000-0000-00002D9F0000}"/>
    <cellStyle name="Percent 2 7 6 3" xfId="9205" xr:uid="{00000000-0005-0000-0000-00002E9F0000}"/>
    <cellStyle name="Percent 2 7 7" xfId="9206" xr:uid="{00000000-0005-0000-0000-00002F9F0000}"/>
    <cellStyle name="Percent 2 7 7 2" xfId="9207" xr:uid="{00000000-0005-0000-0000-0000309F0000}"/>
    <cellStyle name="Percent 2 7 7 2 2" xfId="9208" xr:uid="{00000000-0005-0000-0000-0000319F0000}"/>
    <cellStyle name="Percent 2 7 7 3" xfId="9209" xr:uid="{00000000-0005-0000-0000-0000329F0000}"/>
    <cellStyle name="Percent 2 7 8" xfId="9210" xr:uid="{00000000-0005-0000-0000-0000339F0000}"/>
    <cellStyle name="Percent 2 7 8 2" xfId="9211" xr:uid="{00000000-0005-0000-0000-0000349F0000}"/>
    <cellStyle name="Percent 2 7 9" xfId="9212" xr:uid="{00000000-0005-0000-0000-0000359F0000}"/>
    <cellStyle name="Percent 2 8" xfId="9213" xr:uid="{00000000-0005-0000-0000-0000369F0000}"/>
    <cellStyle name="Percent 2 8 10" xfId="9214" xr:uid="{00000000-0005-0000-0000-0000379F0000}"/>
    <cellStyle name="Percent 2 8 2" xfId="9215" xr:uid="{00000000-0005-0000-0000-0000389F0000}"/>
    <cellStyle name="Percent 2 8 2 2" xfId="9216" xr:uid="{00000000-0005-0000-0000-0000399F0000}"/>
    <cellStyle name="Percent 2 8 2 2 2" xfId="9217" xr:uid="{00000000-0005-0000-0000-00003A9F0000}"/>
    <cellStyle name="Percent 2 8 2 2 2 2" xfId="9218" xr:uid="{00000000-0005-0000-0000-00003B9F0000}"/>
    <cellStyle name="Percent 2 8 2 2 3" xfId="9219" xr:uid="{00000000-0005-0000-0000-00003C9F0000}"/>
    <cellStyle name="Percent 2 8 2 2 4" xfId="9220" xr:uid="{00000000-0005-0000-0000-00003D9F0000}"/>
    <cellStyle name="Percent 2 8 2 3" xfId="9221" xr:uid="{00000000-0005-0000-0000-00003E9F0000}"/>
    <cellStyle name="Percent 2 8 2 3 2" xfId="9222" xr:uid="{00000000-0005-0000-0000-00003F9F0000}"/>
    <cellStyle name="Percent 2 8 2 4" xfId="9223" xr:uid="{00000000-0005-0000-0000-0000409F0000}"/>
    <cellStyle name="Percent 2 8 2 5" xfId="9224" xr:uid="{00000000-0005-0000-0000-0000419F0000}"/>
    <cellStyle name="Percent 2 8 3" xfId="9225" xr:uid="{00000000-0005-0000-0000-0000429F0000}"/>
    <cellStyle name="Percent 2 8 4" xfId="9226" xr:uid="{00000000-0005-0000-0000-0000439F0000}"/>
    <cellStyle name="Percent 2 8 5" xfId="9227" xr:uid="{00000000-0005-0000-0000-0000449F0000}"/>
    <cellStyle name="Percent 2 8 6" xfId="9228" xr:uid="{00000000-0005-0000-0000-0000459F0000}"/>
    <cellStyle name="Percent 2 8 6 2" xfId="9229" xr:uid="{00000000-0005-0000-0000-0000469F0000}"/>
    <cellStyle name="Percent 2 8 6 2 2" xfId="9230" xr:uid="{00000000-0005-0000-0000-0000479F0000}"/>
    <cellStyle name="Percent 2 8 6 3" xfId="9231" xr:uid="{00000000-0005-0000-0000-0000489F0000}"/>
    <cellStyle name="Percent 2 8 7" xfId="9232" xr:uid="{00000000-0005-0000-0000-0000499F0000}"/>
    <cellStyle name="Percent 2 8 7 2" xfId="9233" xr:uid="{00000000-0005-0000-0000-00004A9F0000}"/>
    <cellStyle name="Percent 2 8 7 2 2" xfId="9234" xr:uid="{00000000-0005-0000-0000-00004B9F0000}"/>
    <cellStyle name="Percent 2 8 7 3" xfId="9235" xr:uid="{00000000-0005-0000-0000-00004C9F0000}"/>
    <cellStyle name="Percent 2 8 8" xfId="9236" xr:uid="{00000000-0005-0000-0000-00004D9F0000}"/>
    <cellStyle name="Percent 2 8 8 2" xfId="9237" xr:uid="{00000000-0005-0000-0000-00004E9F0000}"/>
    <cellStyle name="Percent 2 8 9" xfId="9238" xr:uid="{00000000-0005-0000-0000-00004F9F0000}"/>
    <cellStyle name="Percent 2 9" xfId="9239" xr:uid="{00000000-0005-0000-0000-0000509F0000}"/>
    <cellStyle name="Percent 2 9 10" xfId="9240" xr:uid="{00000000-0005-0000-0000-0000519F0000}"/>
    <cellStyle name="Percent 2 9 2" xfId="9241" xr:uid="{00000000-0005-0000-0000-0000529F0000}"/>
    <cellStyle name="Percent 2 9 2 2" xfId="9242" xr:uid="{00000000-0005-0000-0000-0000539F0000}"/>
    <cellStyle name="Percent 2 9 2 2 2" xfId="9243" xr:uid="{00000000-0005-0000-0000-0000549F0000}"/>
    <cellStyle name="Percent 2 9 2 2 2 2" xfId="9244" xr:uid="{00000000-0005-0000-0000-0000559F0000}"/>
    <cellStyle name="Percent 2 9 2 2 3" xfId="9245" xr:uid="{00000000-0005-0000-0000-0000569F0000}"/>
    <cellStyle name="Percent 2 9 2 2 4" xfId="9246" xr:uid="{00000000-0005-0000-0000-0000579F0000}"/>
    <cellStyle name="Percent 2 9 2 3" xfId="9247" xr:uid="{00000000-0005-0000-0000-0000589F0000}"/>
    <cellStyle name="Percent 2 9 2 3 2" xfId="9248" xr:uid="{00000000-0005-0000-0000-0000599F0000}"/>
    <cellStyle name="Percent 2 9 2 4" xfId="9249" xr:uid="{00000000-0005-0000-0000-00005A9F0000}"/>
    <cellStyle name="Percent 2 9 2 5" xfId="9250" xr:uid="{00000000-0005-0000-0000-00005B9F0000}"/>
    <cellStyle name="Percent 2 9 3" xfId="9251" xr:uid="{00000000-0005-0000-0000-00005C9F0000}"/>
    <cellStyle name="Percent 2 9 4" xfId="9252" xr:uid="{00000000-0005-0000-0000-00005D9F0000}"/>
    <cellStyle name="Percent 2 9 5" xfId="9253" xr:uid="{00000000-0005-0000-0000-00005E9F0000}"/>
    <cellStyle name="Percent 2 9 6" xfId="9254" xr:uid="{00000000-0005-0000-0000-00005F9F0000}"/>
    <cellStyle name="Percent 2 9 6 2" xfId="9255" xr:uid="{00000000-0005-0000-0000-0000609F0000}"/>
    <cellStyle name="Percent 2 9 6 2 2" xfId="9256" xr:uid="{00000000-0005-0000-0000-0000619F0000}"/>
    <cellStyle name="Percent 2 9 6 3" xfId="9257" xr:uid="{00000000-0005-0000-0000-0000629F0000}"/>
    <cellStyle name="Percent 2 9 7" xfId="9258" xr:uid="{00000000-0005-0000-0000-0000639F0000}"/>
    <cellStyle name="Percent 2 9 7 2" xfId="9259" xr:uid="{00000000-0005-0000-0000-0000649F0000}"/>
    <cellStyle name="Percent 2 9 7 2 2" xfId="9260" xr:uid="{00000000-0005-0000-0000-0000659F0000}"/>
    <cellStyle name="Percent 2 9 7 3" xfId="9261" xr:uid="{00000000-0005-0000-0000-0000669F0000}"/>
    <cellStyle name="Percent 2 9 8" xfId="9262" xr:uid="{00000000-0005-0000-0000-0000679F0000}"/>
    <cellStyle name="Percent 2 9 8 2" xfId="9263" xr:uid="{00000000-0005-0000-0000-0000689F0000}"/>
    <cellStyle name="Percent 2 9 9" xfId="9264" xr:uid="{00000000-0005-0000-0000-0000699F0000}"/>
    <cellStyle name="Percent 20" xfId="44245" xr:uid="{00000000-0005-0000-0000-00006A9F0000}"/>
    <cellStyle name="Percent 21" xfId="44246" xr:uid="{00000000-0005-0000-0000-00006B9F0000}"/>
    <cellStyle name="Percent 22" xfId="44600" xr:uid="{00000000-0005-0000-0000-00006C9F0000}"/>
    <cellStyle name="Percent 23" xfId="44601" xr:uid="{00000000-0005-0000-0000-00006D9F0000}"/>
    <cellStyle name="Percent 24" xfId="44602" xr:uid="{00000000-0005-0000-0000-00006E9F0000}"/>
    <cellStyle name="Percent 25" xfId="44603" xr:uid="{00000000-0005-0000-0000-00006F9F0000}"/>
    <cellStyle name="Percent 26" xfId="44604" xr:uid="{00000000-0005-0000-0000-0000709F0000}"/>
    <cellStyle name="Percent 27" xfId="44605" xr:uid="{00000000-0005-0000-0000-0000719F0000}"/>
    <cellStyle name="Percent 28" xfId="44606" xr:uid="{00000000-0005-0000-0000-0000729F0000}"/>
    <cellStyle name="Percent 29" xfId="44607" xr:uid="{00000000-0005-0000-0000-0000739F0000}"/>
    <cellStyle name="Percent 3" xfId="27" xr:uid="{00000000-0005-0000-0000-0000749F0000}"/>
    <cellStyle name="Percent 3 10" xfId="9265" xr:uid="{00000000-0005-0000-0000-0000759F0000}"/>
    <cellStyle name="Percent 3 11" xfId="9266" xr:uid="{00000000-0005-0000-0000-0000769F0000}"/>
    <cellStyle name="Percent 3 12" xfId="9267" xr:uid="{00000000-0005-0000-0000-0000779F0000}"/>
    <cellStyle name="Percent 3 13" xfId="9268" xr:uid="{00000000-0005-0000-0000-0000789F0000}"/>
    <cellStyle name="Percent 3 13 2" xfId="9269" xr:uid="{00000000-0005-0000-0000-0000799F0000}"/>
    <cellStyle name="Percent 3 13 2 2" xfId="9270" xr:uid="{00000000-0005-0000-0000-00007A9F0000}"/>
    <cellStyle name="Percent 3 13 2 2 2" xfId="9271" xr:uid="{00000000-0005-0000-0000-00007B9F0000}"/>
    <cellStyle name="Percent 3 13 2 2 2 2" xfId="9272" xr:uid="{00000000-0005-0000-0000-00007C9F0000}"/>
    <cellStyle name="Percent 3 13 2 2 3" xfId="9273" xr:uid="{00000000-0005-0000-0000-00007D9F0000}"/>
    <cellStyle name="Percent 3 13 2 2 4" xfId="9274" xr:uid="{00000000-0005-0000-0000-00007E9F0000}"/>
    <cellStyle name="Percent 3 13 2 3" xfId="9275" xr:uid="{00000000-0005-0000-0000-00007F9F0000}"/>
    <cellStyle name="Percent 3 13 2 3 2" xfId="9276" xr:uid="{00000000-0005-0000-0000-0000809F0000}"/>
    <cellStyle name="Percent 3 13 2 4" xfId="9277" xr:uid="{00000000-0005-0000-0000-0000819F0000}"/>
    <cellStyle name="Percent 3 13 2 5" xfId="9278" xr:uid="{00000000-0005-0000-0000-0000829F0000}"/>
    <cellStyle name="Percent 3 13 3" xfId="9279" xr:uid="{00000000-0005-0000-0000-0000839F0000}"/>
    <cellStyle name="Percent 3 14" xfId="9280" xr:uid="{00000000-0005-0000-0000-0000849F0000}"/>
    <cellStyle name="Percent 3 14 2" xfId="9281" xr:uid="{00000000-0005-0000-0000-0000859F0000}"/>
    <cellStyle name="Percent 3 14 2 2" xfId="9282" xr:uid="{00000000-0005-0000-0000-0000869F0000}"/>
    <cellStyle name="Percent 3 14 2 2 2" xfId="9283" xr:uid="{00000000-0005-0000-0000-0000879F0000}"/>
    <cellStyle name="Percent 3 14 2 3" xfId="9284" xr:uid="{00000000-0005-0000-0000-0000889F0000}"/>
    <cellStyle name="Percent 3 14 2 4" xfId="9285" xr:uid="{00000000-0005-0000-0000-0000899F0000}"/>
    <cellStyle name="Percent 3 14 3" xfId="9286" xr:uid="{00000000-0005-0000-0000-00008A9F0000}"/>
    <cellStyle name="Percent 3 14 3 2" xfId="9287" xr:uid="{00000000-0005-0000-0000-00008B9F0000}"/>
    <cellStyle name="Percent 3 14 4" xfId="9288" xr:uid="{00000000-0005-0000-0000-00008C9F0000}"/>
    <cellStyle name="Percent 3 14 5" xfId="9289" xr:uid="{00000000-0005-0000-0000-00008D9F0000}"/>
    <cellStyle name="Percent 3 15" xfId="9290" xr:uid="{00000000-0005-0000-0000-00008E9F0000}"/>
    <cellStyle name="Percent 3 15 2" xfId="9291" xr:uid="{00000000-0005-0000-0000-00008F9F0000}"/>
    <cellStyle name="Percent 3 15 2 2" xfId="9292" xr:uid="{00000000-0005-0000-0000-0000909F0000}"/>
    <cellStyle name="Percent 3 15 3" xfId="9293" xr:uid="{00000000-0005-0000-0000-0000919F0000}"/>
    <cellStyle name="Percent 3 16" xfId="9294" xr:uid="{00000000-0005-0000-0000-0000929F0000}"/>
    <cellStyle name="Percent 3 16 2" xfId="9295" xr:uid="{00000000-0005-0000-0000-0000939F0000}"/>
    <cellStyle name="Percent 3 16 2 2" xfId="9296" xr:uid="{00000000-0005-0000-0000-0000949F0000}"/>
    <cellStyle name="Percent 3 16 3" xfId="9297" xr:uid="{00000000-0005-0000-0000-0000959F0000}"/>
    <cellStyle name="Percent 3 17" xfId="9298" xr:uid="{00000000-0005-0000-0000-0000969F0000}"/>
    <cellStyle name="Percent 3 17 2" xfId="9299" xr:uid="{00000000-0005-0000-0000-0000979F0000}"/>
    <cellStyle name="Percent 3 17 2 2" xfId="9300" xr:uid="{00000000-0005-0000-0000-0000989F0000}"/>
    <cellStyle name="Percent 3 17 3" xfId="9301" xr:uid="{00000000-0005-0000-0000-0000999F0000}"/>
    <cellStyle name="Percent 3 18" xfId="9302" xr:uid="{00000000-0005-0000-0000-00009A9F0000}"/>
    <cellStyle name="Percent 3 18 2" xfId="9303" xr:uid="{00000000-0005-0000-0000-00009B9F0000}"/>
    <cellStyle name="Percent 3 18 2 2" xfId="9304" xr:uid="{00000000-0005-0000-0000-00009C9F0000}"/>
    <cellStyle name="Percent 3 18 3" xfId="9305" xr:uid="{00000000-0005-0000-0000-00009D9F0000}"/>
    <cellStyle name="Percent 3 19" xfId="9306" xr:uid="{00000000-0005-0000-0000-00009E9F0000}"/>
    <cellStyle name="Percent 3 19 2" xfId="9307" xr:uid="{00000000-0005-0000-0000-00009F9F0000}"/>
    <cellStyle name="Percent 3 19 2 2" xfId="9308" xr:uid="{00000000-0005-0000-0000-0000A09F0000}"/>
    <cellStyle name="Percent 3 19 3" xfId="9309" xr:uid="{00000000-0005-0000-0000-0000A19F0000}"/>
    <cellStyle name="Percent 3 2" xfId="28" xr:uid="{00000000-0005-0000-0000-0000A29F0000}"/>
    <cellStyle name="Percent 3 2 10" xfId="9310" xr:uid="{00000000-0005-0000-0000-0000A39F0000}"/>
    <cellStyle name="Percent 3 2 11" xfId="9311" xr:uid="{00000000-0005-0000-0000-0000A49F0000}"/>
    <cellStyle name="Percent 3 2 11 2" xfId="9312" xr:uid="{00000000-0005-0000-0000-0000A59F0000}"/>
    <cellStyle name="Percent 3 2 11 2 2" xfId="9313" xr:uid="{00000000-0005-0000-0000-0000A69F0000}"/>
    <cellStyle name="Percent 3 2 11 2 2 2" xfId="9314" xr:uid="{00000000-0005-0000-0000-0000A79F0000}"/>
    <cellStyle name="Percent 3 2 11 2 2 2 2" xfId="9315" xr:uid="{00000000-0005-0000-0000-0000A89F0000}"/>
    <cellStyle name="Percent 3 2 11 2 2 3" xfId="9316" xr:uid="{00000000-0005-0000-0000-0000A99F0000}"/>
    <cellStyle name="Percent 3 2 11 2 2 4" xfId="9317" xr:uid="{00000000-0005-0000-0000-0000AA9F0000}"/>
    <cellStyle name="Percent 3 2 11 2 3" xfId="9318" xr:uid="{00000000-0005-0000-0000-0000AB9F0000}"/>
    <cellStyle name="Percent 3 2 11 2 3 2" xfId="9319" xr:uid="{00000000-0005-0000-0000-0000AC9F0000}"/>
    <cellStyle name="Percent 3 2 11 2 4" xfId="9320" xr:uid="{00000000-0005-0000-0000-0000AD9F0000}"/>
    <cellStyle name="Percent 3 2 11 2 5" xfId="9321" xr:uid="{00000000-0005-0000-0000-0000AE9F0000}"/>
    <cellStyle name="Percent 3 2 11 3" xfId="9322" xr:uid="{00000000-0005-0000-0000-0000AF9F0000}"/>
    <cellStyle name="Percent 3 2 12" xfId="9323" xr:uid="{00000000-0005-0000-0000-0000B09F0000}"/>
    <cellStyle name="Percent 3 2 12 2" xfId="9324" xr:uid="{00000000-0005-0000-0000-0000B19F0000}"/>
    <cellStyle name="Percent 3 2 12 2 2" xfId="9325" xr:uid="{00000000-0005-0000-0000-0000B29F0000}"/>
    <cellStyle name="Percent 3 2 12 2 2 2" xfId="9326" xr:uid="{00000000-0005-0000-0000-0000B39F0000}"/>
    <cellStyle name="Percent 3 2 12 2 3" xfId="9327" xr:uid="{00000000-0005-0000-0000-0000B49F0000}"/>
    <cellStyle name="Percent 3 2 12 2 4" xfId="9328" xr:uid="{00000000-0005-0000-0000-0000B59F0000}"/>
    <cellStyle name="Percent 3 2 12 3" xfId="9329" xr:uid="{00000000-0005-0000-0000-0000B69F0000}"/>
    <cellStyle name="Percent 3 2 12 3 2" xfId="9330" xr:uid="{00000000-0005-0000-0000-0000B79F0000}"/>
    <cellStyle name="Percent 3 2 12 4" xfId="9331" xr:uid="{00000000-0005-0000-0000-0000B89F0000}"/>
    <cellStyle name="Percent 3 2 12 5" xfId="9332" xr:uid="{00000000-0005-0000-0000-0000B99F0000}"/>
    <cellStyle name="Percent 3 2 13" xfId="9333" xr:uid="{00000000-0005-0000-0000-0000BA9F0000}"/>
    <cellStyle name="Percent 3 2 13 2" xfId="9334" xr:uid="{00000000-0005-0000-0000-0000BB9F0000}"/>
    <cellStyle name="Percent 3 2 13 2 2" xfId="9335" xr:uid="{00000000-0005-0000-0000-0000BC9F0000}"/>
    <cellStyle name="Percent 3 2 13 3" xfId="9336" xr:uid="{00000000-0005-0000-0000-0000BD9F0000}"/>
    <cellStyle name="Percent 3 2 14" xfId="9337" xr:uid="{00000000-0005-0000-0000-0000BE9F0000}"/>
    <cellStyle name="Percent 3 2 14 2" xfId="9338" xr:uid="{00000000-0005-0000-0000-0000BF9F0000}"/>
    <cellStyle name="Percent 3 2 14 2 2" xfId="9339" xr:uid="{00000000-0005-0000-0000-0000C09F0000}"/>
    <cellStyle name="Percent 3 2 14 3" xfId="9340" xr:uid="{00000000-0005-0000-0000-0000C19F0000}"/>
    <cellStyle name="Percent 3 2 15" xfId="9341" xr:uid="{00000000-0005-0000-0000-0000C29F0000}"/>
    <cellStyle name="Percent 3 2 15 2" xfId="9342" xr:uid="{00000000-0005-0000-0000-0000C39F0000}"/>
    <cellStyle name="Percent 3 2 15 2 2" xfId="9343" xr:uid="{00000000-0005-0000-0000-0000C49F0000}"/>
    <cellStyle name="Percent 3 2 15 3" xfId="9344" xr:uid="{00000000-0005-0000-0000-0000C59F0000}"/>
    <cellStyle name="Percent 3 2 16" xfId="9345" xr:uid="{00000000-0005-0000-0000-0000C69F0000}"/>
    <cellStyle name="Percent 3 2 16 2" xfId="9346" xr:uid="{00000000-0005-0000-0000-0000C79F0000}"/>
    <cellStyle name="Percent 3 2 16 2 2" xfId="9347" xr:uid="{00000000-0005-0000-0000-0000C89F0000}"/>
    <cellStyle name="Percent 3 2 16 3" xfId="9348" xr:uid="{00000000-0005-0000-0000-0000C99F0000}"/>
    <cellStyle name="Percent 3 2 17" xfId="9349" xr:uid="{00000000-0005-0000-0000-0000CA9F0000}"/>
    <cellStyle name="Percent 3 2 17 2" xfId="9350" xr:uid="{00000000-0005-0000-0000-0000CB9F0000}"/>
    <cellStyle name="Percent 3 2 17 2 2" xfId="9351" xr:uid="{00000000-0005-0000-0000-0000CC9F0000}"/>
    <cellStyle name="Percent 3 2 17 3" xfId="9352" xr:uid="{00000000-0005-0000-0000-0000CD9F0000}"/>
    <cellStyle name="Percent 3 2 18" xfId="9353" xr:uid="{00000000-0005-0000-0000-0000CE9F0000}"/>
    <cellStyle name="Percent 3 2 18 2" xfId="9354" xr:uid="{00000000-0005-0000-0000-0000CF9F0000}"/>
    <cellStyle name="Percent 3 2 19" xfId="9355" xr:uid="{00000000-0005-0000-0000-0000D09F0000}"/>
    <cellStyle name="Percent 3 2 2" xfId="3015" xr:uid="{00000000-0005-0000-0000-0000D19F0000}"/>
    <cellStyle name="Percent 3 2 2 10" xfId="9356" xr:uid="{00000000-0005-0000-0000-0000D29F0000}"/>
    <cellStyle name="Percent 3 2 2 10 2" xfId="9357" xr:uid="{00000000-0005-0000-0000-0000D39F0000}"/>
    <cellStyle name="Percent 3 2 2 10 2 2" xfId="9358" xr:uid="{00000000-0005-0000-0000-0000D49F0000}"/>
    <cellStyle name="Percent 3 2 2 10 2 2 2" xfId="9359" xr:uid="{00000000-0005-0000-0000-0000D59F0000}"/>
    <cellStyle name="Percent 3 2 2 10 2 2 2 2" xfId="9360" xr:uid="{00000000-0005-0000-0000-0000D69F0000}"/>
    <cellStyle name="Percent 3 2 2 10 2 2 3" xfId="9361" xr:uid="{00000000-0005-0000-0000-0000D79F0000}"/>
    <cellStyle name="Percent 3 2 2 10 2 2 4" xfId="9362" xr:uid="{00000000-0005-0000-0000-0000D89F0000}"/>
    <cellStyle name="Percent 3 2 2 10 2 3" xfId="9363" xr:uid="{00000000-0005-0000-0000-0000D99F0000}"/>
    <cellStyle name="Percent 3 2 2 10 2 3 2" xfId="9364" xr:uid="{00000000-0005-0000-0000-0000DA9F0000}"/>
    <cellStyle name="Percent 3 2 2 10 2 4" xfId="9365" xr:uid="{00000000-0005-0000-0000-0000DB9F0000}"/>
    <cellStyle name="Percent 3 2 2 10 2 5" xfId="9366" xr:uid="{00000000-0005-0000-0000-0000DC9F0000}"/>
    <cellStyle name="Percent 3 2 2 10 3" xfId="9367" xr:uid="{00000000-0005-0000-0000-0000DD9F0000}"/>
    <cellStyle name="Percent 3 2 2 11" xfId="9368" xr:uid="{00000000-0005-0000-0000-0000DE9F0000}"/>
    <cellStyle name="Percent 3 2 2 11 2" xfId="9369" xr:uid="{00000000-0005-0000-0000-0000DF9F0000}"/>
    <cellStyle name="Percent 3 2 2 11 2 2" xfId="9370" xr:uid="{00000000-0005-0000-0000-0000E09F0000}"/>
    <cellStyle name="Percent 3 2 2 11 2 2 2" xfId="9371" xr:uid="{00000000-0005-0000-0000-0000E19F0000}"/>
    <cellStyle name="Percent 3 2 2 11 2 3" xfId="9372" xr:uid="{00000000-0005-0000-0000-0000E29F0000}"/>
    <cellStyle name="Percent 3 2 2 11 2 4" xfId="9373" xr:uid="{00000000-0005-0000-0000-0000E39F0000}"/>
    <cellStyle name="Percent 3 2 2 11 3" xfId="9374" xr:uid="{00000000-0005-0000-0000-0000E49F0000}"/>
    <cellStyle name="Percent 3 2 2 11 3 2" xfId="9375" xr:uid="{00000000-0005-0000-0000-0000E59F0000}"/>
    <cellStyle name="Percent 3 2 2 11 4" xfId="9376" xr:uid="{00000000-0005-0000-0000-0000E69F0000}"/>
    <cellStyle name="Percent 3 2 2 11 5" xfId="9377" xr:uid="{00000000-0005-0000-0000-0000E79F0000}"/>
    <cellStyle name="Percent 3 2 2 12" xfId="9378" xr:uid="{00000000-0005-0000-0000-0000E89F0000}"/>
    <cellStyle name="Percent 3 2 2 12 2" xfId="9379" xr:uid="{00000000-0005-0000-0000-0000E99F0000}"/>
    <cellStyle name="Percent 3 2 2 12 2 2" xfId="9380" xr:uid="{00000000-0005-0000-0000-0000EA9F0000}"/>
    <cellStyle name="Percent 3 2 2 12 3" xfId="9381" xr:uid="{00000000-0005-0000-0000-0000EB9F0000}"/>
    <cellStyle name="Percent 3 2 2 13" xfId="9382" xr:uid="{00000000-0005-0000-0000-0000EC9F0000}"/>
    <cellStyle name="Percent 3 2 2 13 2" xfId="9383" xr:uid="{00000000-0005-0000-0000-0000ED9F0000}"/>
    <cellStyle name="Percent 3 2 2 13 2 2" xfId="9384" xr:uid="{00000000-0005-0000-0000-0000EE9F0000}"/>
    <cellStyle name="Percent 3 2 2 13 3" xfId="9385" xr:uid="{00000000-0005-0000-0000-0000EF9F0000}"/>
    <cellStyle name="Percent 3 2 2 14" xfId="9386" xr:uid="{00000000-0005-0000-0000-0000F09F0000}"/>
    <cellStyle name="Percent 3 2 2 14 2" xfId="9387" xr:uid="{00000000-0005-0000-0000-0000F19F0000}"/>
    <cellStyle name="Percent 3 2 2 14 2 2" xfId="9388" xr:uid="{00000000-0005-0000-0000-0000F29F0000}"/>
    <cellStyle name="Percent 3 2 2 14 3" xfId="9389" xr:uid="{00000000-0005-0000-0000-0000F39F0000}"/>
    <cellStyle name="Percent 3 2 2 15" xfId="9390" xr:uid="{00000000-0005-0000-0000-0000F49F0000}"/>
    <cellStyle name="Percent 3 2 2 15 2" xfId="9391" xr:uid="{00000000-0005-0000-0000-0000F59F0000}"/>
    <cellStyle name="Percent 3 2 2 15 2 2" xfId="9392" xr:uid="{00000000-0005-0000-0000-0000F69F0000}"/>
    <cellStyle name="Percent 3 2 2 15 3" xfId="9393" xr:uid="{00000000-0005-0000-0000-0000F79F0000}"/>
    <cellStyle name="Percent 3 2 2 16" xfId="9394" xr:uid="{00000000-0005-0000-0000-0000F89F0000}"/>
    <cellStyle name="Percent 3 2 2 16 2" xfId="9395" xr:uid="{00000000-0005-0000-0000-0000F99F0000}"/>
    <cellStyle name="Percent 3 2 2 16 2 2" xfId="9396" xr:uid="{00000000-0005-0000-0000-0000FA9F0000}"/>
    <cellStyle name="Percent 3 2 2 16 3" xfId="9397" xr:uid="{00000000-0005-0000-0000-0000FB9F0000}"/>
    <cellStyle name="Percent 3 2 2 17" xfId="9398" xr:uid="{00000000-0005-0000-0000-0000FC9F0000}"/>
    <cellStyle name="Percent 3 2 2 17 2" xfId="9399" xr:uid="{00000000-0005-0000-0000-0000FD9F0000}"/>
    <cellStyle name="Percent 3 2 2 18" xfId="9400" xr:uid="{00000000-0005-0000-0000-0000FE9F0000}"/>
    <cellStyle name="Percent 3 2 2 19" xfId="9401" xr:uid="{00000000-0005-0000-0000-0000FF9F0000}"/>
    <cellStyle name="Percent 3 2 2 2" xfId="3016" xr:uid="{00000000-0005-0000-0000-000000A00000}"/>
    <cellStyle name="Percent 3 2 2 20" xfId="44775" xr:uid="{00000000-0005-0000-0000-000038000000}"/>
    <cellStyle name="Percent 3 2 2 3" xfId="9402" xr:uid="{00000000-0005-0000-0000-000001A00000}"/>
    <cellStyle name="Percent 3 2 2 4" xfId="9403" xr:uid="{00000000-0005-0000-0000-000002A00000}"/>
    <cellStyle name="Percent 3 2 2 5" xfId="9404" xr:uid="{00000000-0005-0000-0000-000003A00000}"/>
    <cellStyle name="Percent 3 2 2 6" xfId="9405" xr:uid="{00000000-0005-0000-0000-000004A00000}"/>
    <cellStyle name="Percent 3 2 2 7" xfId="9406" xr:uid="{00000000-0005-0000-0000-000005A00000}"/>
    <cellStyle name="Percent 3 2 2 8" xfId="9407" xr:uid="{00000000-0005-0000-0000-000006A00000}"/>
    <cellStyle name="Percent 3 2 2 9" xfId="9408" xr:uid="{00000000-0005-0000-0000-000007A00000}"/>
    <cellStyle name="Percent 3 2 20" xfId="9409" xr:uid="{00000000-0005-0000-0000-000008A00000}"/>
    <cellStyle name="Percent 3 2 21" xfId="44703" xr:uid="{00000000-0005-0000-0000-000009A00000}"/>
    <cellStyle name="Percent 3 2 22" xfId="44758" xr:uid="{00000000-0005-0000-0000-000037000000}"/>
    <cellStyle name="Percent 3 2 3" xfId="9410" xr:uid="{00000000-0005-0000-0000-00000AA00000}"/>
    <cellStyle name="Percent 3 2 4" xfId="9411" xr:uid="{00000000-0005-0000-0000-00000BA00000}"/>
    <cellStyle name="Percent 3 2 5" xfId="9412" xr:uid="{00000000-0005-0000-0000-00000CA00000}"/>
    <cellStyle name="Percent 3 2 6" xfId="9413" xr:uid="{00000000-0005-0000-0000-00000DA00000}"/>
    <cellStyle name="Percent 3 2 7" xfId="9414" xr:uid="{00000000-0005-0000-0000-00000EA00000}"/>
    <cellStyle name="Percent 3 2 8" xfId="9415" xr:uid="{00000000-0005-0000-0000-00000FA00000}"/>
    <cellStyle name="Percent 3 2 9" xfId="9416" xr:uid="{00000000-0005-0000-0000-000010A00000}"/>
    <cellStyle name="Percent 3 20" xfId="9417" xr:uid="{00000000-0005-0000-0000-000011A00000}"/>
    <cellStyle name="Percent 3 20 2" xfId="9418" xr:uid="{00000000-0005-0000-0000-000012A00000}"/>
    <cellStyle name="Percent 3 21" xfId="9419" xr:uid="{00000000-0005-0000-0000-000013A00000}"/>
    <cellStyle name="Percent 3 22" xfId="9420" xr:uid="{00000000-0005-0000-0000-000014A00000}"/>
    <cellStyle name="Percent 3 23" xfId="9421" xr:uid="{00000000-0005-0000-0000-000015A00000}"/>
    <cellStyle name="Percent 3 24" xfId="9422" xr:uid="{00000000-0005-0000-0000-000016A00000}"/>
    <cellStyle name="Percent 3 25" xfId="44704" xr:uid="{00000000-0005-0000-0000-000017A00000}"/>
    <cellStyle name="Percent 3 26" xfId="44742" xr:uid="{00000000-0005-0000-0000-000036000000}"/>
    <cellStyle name="Percent 3 3" xfId="3017" xr:uid="{00000000-0005-0000-0000-000018A00000}"/>
    <cellStyle name="Percent 3 3 10" xfId="9423" xr:uid="{00000000-0005-0000-0000-000019A00000}"/>
    <cellStyle name="Percent 3 3 10 2" xfId="9424" xr:uid="{00000000-0005-0000-0000-00001AA00000}"/>
    <cellStyle name="Percent 3 3 10 2 2" xfId="9425" xr:uid="{00000000-0005-0000-0000-00001BA00000}"/>
    <cellStyle name="Percent 3 3 10 2 2 2" xfId="9426" xr:uid="{00000000-0005-0000-0000-00001CA00000}"/>
    <cellStyle name="Percent 3 3 10 2 2 2 2" xfId="9427" xr:uid="{00000000-0005-0000-0000-00001DA00000}"/>
    <cellStyle name="Percent 3 3 10 2 2 3" xfId="9428" xr:uid="{00000000-0005-0000-0000-00001EA00000}"/>
    <cellStyle name="Percent 3 3 10 2 2 4" xfId="9429" xr:uid="{00000000-0005-0000-0000-00001FA00000}"/>
    <cellStyle name="Percent 3 3 10 2 3" xfId="9430" xr:uid="{00000000-0005-0000-0000-000020A00000}"/>
    <cellStyle name="Percent 3 3 10 2 3 2" xfId="9431" xr:uid="{00000000-0005-0000-0000-000021A00000}"/>
    <cellStyle name="Percent 3 3 10 2 4" xfId="9432" xr:uid="{00000000-0005-0000-0000-000022A00000}"/>
    <cellStyle name="Percent 3 3 10 2 5" xfId="9433" xr:uid="{00000000-0005-0000-0000-000023A00000}"/>
    <cellStyle name="Percent 3 3 10 3" xfId="9434" xr:uid="{00000000-0005-0000-0000-000024A00000}"/>
    <cellStyle name="Percent 3 3 11" xfId="9435" xr:uid="{00000000-0005-0000-0000-000025A00000}"/>
    <cellStyle name="Percent 3 3 11 2" xfId="9436" xr:uid="{00000000-0005-0000-0000-000026A00000}"/>
    <cellStyle name="Percent 3 3 11 2 2" xfId="9437" xr:uid="{00000000-0005-0000-0000-000027A00000}"/>
    <cellStyle name="Percent 3 3 11 2 2 2" xfId="9438" xr:uid="{00000000-0005-0000-0000-000028A00000}"/>
    <cellStyle name="Percent 3 3 11 2 3" xfId="9439" xr:uid="{00000000-0005-0000-0000-000029A00000}"/>
    <cellStyle name="Percent 3 3 11 2 4" xfId="9440" xr:uid="{00000000-0005-0000-0000-00002AA00000}"/>
    <cellStyle name="Percent 3 3 11 3" xfId="9441" xr:uid="{00000000-0005-0000-0000-00002BA00000}"/>
    <cellStyle name="Percent 3 3 11 3 2" xfId="9442" xr:uid="{00000000-0005-0000-0000-00002CA00000}"/>
    <cellStyle name="Percent 3 3 11 4" xfId="9443" xr:uid="{00000000-0005-0000-0000-00002DA00000}"/>
    <cellStyle name="Percent 3 3 11 5" xfId="9444" xr:uid="{00000000-0005-0000-0000-00002EA00000}"/>
    <cellStyle name="Percent 3 3 12" xfId="9445" xr:uid="{00000000-0005-0000-0000-00002FA00000}"/>
    <cellStyle name="Percent 3 3 12 2" xfId="9446" xr:uid="{00000000-0005-0000-0000-000030A00000}"/>
    <cellStyle name="Percent 3 3 12 2 2" xfId="9447" xr:uid="{00000000-0005-0000-0000-000031A00000}"/>
    <cellStyle name="Percent 3 3 12 3" xfId="9448" xr:uid="{00000000-0005-0000-0000-000032A00000}"/>
    <cellStyle name="Percent 3 3 13" xfId="9449" xr:uid="{00000000-0005-0000-0000-000033A00000}"/>
    <cellStyle name="Percent 3 3 13 2" xfId="9450" xr:uid="{00000000-0005-0000-0000-000034A00000}"/>
    <cellStyle name="Percent 3 3 13 2 2" xfId="9451" xr:uid="{00000000-0005-0000-0000-000035A00000}"/>
    <cellStyle name="Percent 3 3 13 3" xfId="9452" xr:uid="{00000000-0005-0000-0000-000036A00000}"/>
    <cellStyle name="Percent 3 3 14" xfId="9453" xr:uid="{00000000-0005-0000-0000-000037A00000}"/>
    <cellStyle name="Percent 3 3 14 2" xfId="9454" xr:uid="{00000000-0005-0000-0000-000038A00000}"/>
    <cellStyle name="Percent 3 3 14 2 2" xfId="9455" xr:uid="{00000000-0005-0000-0000-000039A00000}"/>
    <cellStyle name="Percent 3 3 14 3" xfId="9456" xr:uid="{00000000-0005-0000-0000-00003AA00000}"/>
    <cellStyle name="Percent 3 3 15" xfId="9457" xr:uid="{00000000-0005-0000-0000-00003BA00000}"/>
    <cellStyle name="Percent 3 3 15 2" xfId="9458" xr:uid="{00000000-0005-0000-0000-00003CA00000}"/>
    <cellStyle name="Percent 3 3 15 2 2" xfId="9459" xr:uid="{00000000-0005-0000-0000-00003DA00000}"/>
    <cellStyle name="Percent 3 3 15 3" xfId="9460" xr:uid="{00000000-0005-0000-0000-00003EA00000}"/>
    <cellStyle name="Percent 3 3 16" xfId="9461" xr:uid="{00000000-0005-0000-0000-00003FA00000}"/>
    <cellStyle name="Percent 3 3 16 2" xfId="9462" xr:uid="{00000000-0005-0000-0000-000040A00000}"/>
    <cellStyle name="Percent 3 3 16 2 2" xfId="9463" xr:uid="{00000000-0005-0000-0000-000041A00000}"/>
    <cellStyle name="Percent 3 3 16 3" xfId="9464" xr:uid="{00000000-0005-0000-0000-000042A00000}"/>
    <cellStyle name="Percent 3 3 17" xfId="9465" xr:uid="{00000000-0005-0000-0000-000043A00000}"/>
    <cellStyle name="Percent 3 3 17 2" xfId="9466" xr:uid="{00000000-0005-0000-0000-000044A00000}"/>
    <cellStyle name="Percent 3 3 18" xfId="9467" xr:uid="{00000000-0005-0000-0000-000045A00000}"/>
    <cellStyle name="Percent 3 3 19" xfId="9468" xr:uid="{00000000-0005-0000-0000-000046A00000}"/>
    <cellStyle name="Percent 3 3 2" xfId="9469" xr:uid="{00000000-0005-0000-0000-000047A00000}"/>
    <cellStyle name="Percent 3 3 2 2" xfId="9470" xr:uid="{00000000-0005-0000-0000-000048A00000}"/>
    <cellStyle name="Percent 3 3 2 2 2" xfId="44608" xr:uid="{00000000-0005-0000-0000-000049A00000}"/>
    <cellStyle name="Percent 3 3 2 3" xfId="44609" xr:uid="{00000000-0005-0000-0000-00004AA00000}"/>
    <cellStyle name="Percent 3 3 20" xfId="9471" xr:uid="{00000000-0005-0000-0000-00004BA00000}"/>
    <cellStyle name="Percent 3 3 21" xfId="9472" xr:uid="{00000000-0005-0000-0000-00004CA00000}"/>
    <cellStyle name="Percent 3 3 22" xfId="9473" xr:uid="{00000000-0005-0000-0000-00004DA00000}"/>
    <cellStyle name="Percent 3 3 23" xfId="44765" xr:uid="{00000000-0005-0000-0000-000039000000}"/>
    <cellStyle name="Percent 3 3 3" xfId="9474" xr:uid="{00000000-0005-0000-0000-00004EA00000}"/>
    <cellStyle name="Percent 3 3 3 2" xfId="44610" xr:uid="{00000000-0005-0000-0000-00004FA00000}"/>
    <cellStyle name="Percent 3 3 4" xfId="9475" xr:uid="{00000000-0005-0000-0000-000050A00000}"/>
    <cellStyle name="Percent 3 3 4 2" xfId="44611" xr:uid="{00000000-0005-0000-0000-000051A00000}"/>
    <cellStyle name="Percent 3 3 5" xfId="9476" xr:uid="{00000000-0005-0000-0000-000052A00000}"/>
    <cellStyle name="Percent 3 3 6" xfId="9477" xr:uid="{00000000-0005-0000-0000-000053A00000}"/>
    <cellStyle name="Percent 3 3 7" xfId="9478" xr:uid="{00000000-0005-0000-0000-000054A00000}"/>
    <cellStyle name="Percent 3 3 8" xfId="9479" xr:uid="{00000000-0005-0000-0000-000055A00000}"/>
    <cellStyle name="Percent 3 3 9" xfId="9480" xr:uid="{00000000-0005-0000-0000-000056A00000}"/>
    <cellStyle name="Percent 3 4" xfId="9481" xr:uid="{00000000-0005-0000-0000-000057A00000}"/>
    <cellStyle name="Percent 3 4 10" xfId="9482" xr:uid="{00000000-0005-0000-0000-000058A00000}"/>
    <cellStyle name="Percent 3 4 10 2" xfId="9483" xr:uid="{00000000-0005-0000-0000-000059A00000}"/>
    <cellStyle name="Percent 3 4 10 2 2" xfId="9484" xr:uid="{00000000-0005-0000-0000-00005AA00000}"/>
    <cellStyle name="Percent 3 4 10 2 2 2" xfId="9485" xr:uid="{00000000-0005-0000-0000-00005BA00000}"/>
    <cellStyle name="Percent 3 4 10 2 2 2 2" xfId="9486" xr:uid="{00000000-0005-0000-0000-00005CA00000}"/>
    <cellStyle name="Percent 3 4 10 2 2 3" xfId="9487" xr:uid="{00000000-0005-0000-0000-00005DA00000}"/>
    <cellStyle name="Percent 3 4 10 2 2 4" xfId="9488" xr:uid="{00000000-0005-0000-0000-00005EA00000}"/>
    <cellStyle name="Percent 3 4 10 2 3" xfId="9489" xr:uid="{00000000-0005-0000-0000-00005FA00000}"/>
    <cellStyle name="Percent 3 4 10 2 3 2" xfId="9490" xr:uid="{00000000-0005-0000-0000-000060A00000}"/>
    <cellStyle name="Percent 3 4 10 2 4" xfId="9491" xr:uid="{00000000-0005-0000-0000-000061A00000}"/>
    <cellStyle name="Percent 3 4 10 2 5" xfId="9492" xr:uid="{00000000-0005-0000-0000-000062A00000}"/>
    <cellStyle name="Percent 3 4 10 3" xfId="9493" xr:uid="{00000000-0005-0000-0000-000063A00000}"/>
    <cellStyle name="Percent 3 4 11" xfId="9494" xr:uid="{00000000-0005-0000-0000-000064A00000}"/>
    <cellStyle name="Percent 3 4 11 2" xfId="9495" xr:uid="{00000000-0005-0000-0000-000065A00000}"/>
    <cellStyle name="Percent 3 4 11 2 2" xfId="9496" xr:uid="{00000000-0005-0000-0000-000066A00000}"/>
    <cellStyle name="Percent 3 4 11 2 2 2" xfId="9497" xr:uid="{00000000-0005-0000-0000-000067A00000}"/>
    <cellStyle name="Percent 3 4 11 2 3" xfId="9498" xr:uid="{00000000-0005-0000-0000-000068A00000}"/>
    <cellStyle name="Percent 3 4 11 2 4" xfId="9499" xr:uid="{00000000-0005-0000-0000-000069A00000}"/>
    <cellStyle name="Percent 3 4 11 3" xfId="9500" xr:uid="{00000000-0005-0000-0000-00006AA00000}"/>
    <cellStyle name="Percent 3 4 11 3 2" xfId="9501" xr:uid="{00000000-0005-0000-0000-00006BA00000}"/>
    <cellStyle name="Percent 3 4 11 4" xfId="9502" xr:uid="{00000000-0005-0000-0000-00006CA00000}"/>
    <cellStyle name="Percent 3 4 11 5" xfId="9503" xr:uid="{00000000-0005-0000-0000-00006DA00000}"/>
    <cellStyle name="Percent 3 4 12" xfId="9504" xr:uid="{00000000-0005-0000-0000-00006EA00000}"/>
    <cellStyle name="Percent 3 4 12 2" xfId="9505" xr:uid="{00000000-0005-0000-0000-00006FA00000}"/>
    <cellStyle name="Percent 3 4 12 2 2" xfId="9506" xr:uid="{00000000-0005-0000-0000-000070A00000}"/>
    <cellStyle name="Percent 3 4 12 3" xfId="9507" xr:uid="{00000000-0005-0000-0000-000071A00000}"/>
    <cellStyle name="Percent 3 4 13" xfId="9508" xr:uid="{00000000-0005-0000-0000-000072A00000}"/>
    <cellStyle name="Percent 3 4 13 2" xfId="9509" xr:uid="{00000000-0005-0000-0000-000073A00000}"/>
    <cellStyle name="Percent 3 4 13 2 2" xfId="9510" xr:uid="{00000000-0005-0000-0000-000074A00000}"/>
    <cellStyle name="Percent 3 4 13 3" xfId="9511" xr:uid="{00000000-0005-0000-0000-000075A00000}"/>
    <cellStyle name="Percent 3 4 14" xfId="9512" xr:uid="{00000000-0005-0000-0000-000076A00000}"/>
    <cellStyle name="Percent 3 4 14 2" xfId="9513" xr:uid="{00000000-0005-0000-0000-000077A00000}"/>
    <cellStyle name="Percent 3 4 14 2 2" xfId="9514" xr:uid="{00000000-0005-0000-0000-000078A00000}"/>
    <cellStyle name="Percent 3 4 14 3" xfId="9515" xr:uid="{00000000-0005-0000-0000-000079A00000}"/>
    <cellStyle name="Percent 3 4 15" xfId="9516" xr:uid="{00000000-0005-0000-0000-00007AA00000}"/>
    <cellStyle name="Percent 3 4 15 2" xfId="9517" xr:uid="{00000000-0005-0000-0000-00007BA00000}"/>
    <cellStyle name="Percent 3 4 15 2 2" xfId="9518" xr:uid="{00000000-0005-0000-0000-00007CA00000}"/>
    <cellStyle name="Percent 3 4 15 3" xfId="9519" xr:uid="{00000000-0005-0000-0000-00007DA00000}"/>
    <cellStyle name="Percent 3 4 16" xfId="9520" xr:uid="{00000000-0005-0000-0000-00007EA00000}"/>
    <cellStyle name="Percent 3 4 16 2" xfId="9521" xr:uid="{00000000-0005-0000-0000-00007FA00000}"/>
    <cellStyle name="Percent 3 4 16 2 2" xfId="9522" xr:uid="{00000000-0005-0000-0000-000080A00000}"/>
    <cellStyle name="Percent 3 4 16 3" xfId="9523" xr:uid="{00000000-0005-0000-0000-000081A00000}"/>
    <cellStyle name="Percent 3 4 17" xfId="9524" xr:uid="{00000000-0005-0000-0000-000082A00000}"/>
    <cellStyle name="Percent 3 4 17 2" xfId="9525" xr:uid="{00000000-0005-0000-0000-000083A00000}"/>
    <cellStyle name="Percent 3 4 18" xfId="9526" xr:uid="{00000000-0005-0000-0000-000084A00000}"/>
    <cellStyle name="Percent 3 4 19" xfId="9527" xr:uid="{00000000-0005-0000-0000-000085A00000}"/>
    <cellStyle name="Percent 3 4 2" xfId="9528" xr:uid="{00000000-0005-0000-0000-000086A00000}"/>
    <cellStyle name="Percent 3 4 2 2" xfId="44612" xr:uid="{00000000-0005-0000-0000-000087A00000}"/>
    <cellStyle name="Percent 3 4 3" xfId="9529" xr:uid="{00000000-0005-0000-0000-000088A00000}"/>
    <cellStyle name="Percent 3 4 3 2" xfId="44613" xr:uid="{00000000-0005-0000-0000-000089A00000}"/>
    <cellStyle name="Percent 3 4 4" xfId="9530" xr:uid="{00000000-0005-0000-0000-00008AA00000}"/>
    <cellStyle name="Percent 3 4 5" xfId="9531" xr:uid="{00000000-0005-0000-0000-00008BA00000}"/>
    <cellStyle name="Percent 3 4 6" xfId="9532" xr:uid="{00000000-0005-0000-0000-00008CA00000}"/>
    <cellStyle name="Percent 3 4 7" xfId="9533" xr:uid="{00000000-0005-0000-0000-00008DA00000}"/>
    <cellStyle name="Percent 3 4 8" xfId="9534" xr:uid="{00000000-0005-0000-0000-00008EA00000}"/>
    <cellStyle name="Percent 3 4 9" xfId="9535" xr:uid="{00000000-0005-0000-0000-00008FA00000}"/>
    <cellStyle name="Percent 3 5" xfId="9536" xr:uid="{00000000-0005-0000-0000-000090A00000}"/>
    <cellStyle name="Percent 3 5 2" xfId="44614" xr:uid="{00000000-0005-0000-0000-000091A00000}"/>
    <cellStyle name="Percent 3 5 2 2" xfId="44615" xr:uid="{00000000-0005-0000-0000-000092A00000}"/>
    <cellStyle name="Percent 3 5 3" xfId="44616" xr:uid="{00000000-0005-0000-0000-000093A00000}"/>
    <cellStyle name="Percent 3 6" xfId="9537" xr:uid="{00000000-0005-0000-0000-000094A00000}"/>
    <cellStyle name="Percent 3 6 2" xfId="44617" xr:uid="{00000000-0005-0000-0000-000095A00000}"/>
    <cellStyle name="Percent 3 7" xfId="9538" xr:uid="{00000000-0005-0000-0000-000096A00000}"/>
    <cellStyle name="Percent 3 8" xfId="9539" xr:uid="{00000000-0005-0000-0000-000097A00000}"/>
    <cellStyle name="Percent 3 9" xfId="9540" xr:uid="{00000000-0005-0000-0000-000098A00000}"/>
    <cellStyle name="Percent 30" xfId="44618" xr:uid="{00000000-0005-0000-0000-000099A00000}"/>
    <cellStyle name="Percent 31" xfId="44619" xr:uid="{00000000-0005-0000-0000-00009AA00000}"/>
    <cellStyle name="Percent 32" xfId="44620" xr:uid="{00000000-0005-0000-0000-00009BA00000}"/>
    <cellStyle name="Percent 33" xfId="44621" xr:uid="{00000000-0005-0000-0000-00009CA00000}"/>
    <cellStyle name="Percent 34" xfId="44622" xr:uid="{00000000-0005-0000-0000-00009DA00000}"/>
    <cellStyle name="Percent 35" xfId="44623" xr:uid="{00000000-0005-0000-0000-00009EA00000}"/>
    <cellStyle name="Percent 36" xfId="44624" xr:uid="{00000000-0005-0000-0000-00009FA00000}"/>
    <cellStyle name="Percent 37" xfId="44625" xr:uid="{00000000-0005-0000-0000-0000A0A00000}"/>
    <cellStyle name="Percent 38" xfId="44626" xr:uid="{00000000-0005-0000-0000-0000A1A00000}"/>
    <cellStyle name="Percent 39" xfId="44627" xr:uid="{00000000-0005-0000-0000-0000A2A00000}"/>
    <cellStyle name="Percent 4" xfId="3018" xr:uid="{00000000-0005-0000-0000-0000A3A00000}"/>
    <cellStyle name="Percent 4 2" xfId="3019" xr:uid="{00000000-0005-0000-0000-0000A4A00000}"/>
    <cellStyle name="Percent 4 2 2" xfId="9541" xr:uid="{00000000-0005-0000-0000-0000A5A00000}"/>
    <cellStyle name="Percent 4 2 2 2" xfId="44628" xr:uid="{00000000-0005-0000-0000-0000A6A00000}"/>
    <cellStyle name="Percent 4 2 2 2 2" xfId="44629" xr:uid="{00000000-0005-0000-0000-0000A7A00000}"/>
    <cellStyle name="Percent 4 2 2 3" xfId="44630" xr:uid="{00000000-0005-0000-0000-0000A8A00000}"/>
    <cellStyle name="Percent 4 2 2 4" xfId="44778" xr:uid="{00000000-0005-0000-0000-00003C000000}"/>
    <cellStyle name="Percent 4 2 3" xfId="44167" xr:uid="{00000000-0005-0000-0000-0000A9A00000}"/>
    <cellStyle name="Percent 4 2 3 2" xfId="44631" xr:uid="{00000000-0005-0000-0000-0000AAA00000}"/>
    <cellStyle name="Percent 4 2 4" xfId="44632" xr:uid="{00000000-0005-0000-0000-0000ABA00000}"/>
    <cellStyle name="Percent 4 2 5" xfId="44633" xr:uid="{00000000-0005-0000-0000-0000ACA00000}"/>
    <cellStyle name="Percent 4 2 6" xfId="44761" xr:uid="{00000000-0005-0000-0000-00003B000000}"/>
    <cellStyle name="Percent 4 3" xfId="9542" xr:uid="{00000000-0005-0000-0000-0000ADA00000}"/>
    <cellStyle name="Percent 4 3 2" xfId="44634" xr:uid="{00000000-0005-0000-0000-0000AEA00000}"/>
    <cellStyle name="Percent 4 3 2 2" xfId="44635" xr:uid="{00000000-0005-0000-0000-0000AFA00000}"/>
    <cellStyle name="Percent 4 3 3" xfId="44636" xr:uid="{00000000-0005-0000-0000-0000B0A00000}"/>
    <cellStyle name="Percent 4 3 3 2" xfId="44637" xr:uid="{00000000-0005-0000-0000-0000B1A00000}"/>
    <cellStyle name="Percent 4 3 4" xfId="44638" xr:uid="{00000000-0005-0000-0000-0000B2A00000}"/>
    <cellStyle name="Percent 4 3 5" xfId="44768" xr:uid="{00000000-0005-0000-0000-00003D000000}"/>
    <cellStyle name="Percent 4 4" xfId="9689" xr:uid="{00000000-0005-0000-0000-0000B3A00000}"/>
    <cellStyle name="Percent 4 4 2" xfId="44639" xr:uid="{00000000-0005-0000-0000-0000B4A00000}"/>
    <cellStyle name="Percent 4 4 2 2" xfId="44640" xr:uid="{00000000-0005-0000-0000-0000B5A00000}"/>
    <cellStyle name="Percent 4 4 3" xfId="44641" xr:uid="{00000000-0005-0000-0000-0000B6A00000}"/>
    <cellStyle name="Percent 4 5" xfId="44166" xr:uid="{00000000-0005-0000-0000-0000B7A00000}"/>
    <cellStyle name="Percent 4 5 2" xfId="44642" xr:uid="{00000000-0005-0000-0000-0000B8A00000}"/>
    <cellStyle name="Percent 4 6" xfId="44643" xr:uid="{00000000-0005-0000-0000-0000B9A00000}"/>
    <cellStyle name="Percent 4 6 2" xfId="44644" xr:uid="{00000000-0005-0000-0000-0000BAA00000}"/>
    <cellStyle name="Percent 4 7" xfId="44645" xr:uid="{00000000-0005-0000-0000-0000BBA00000}"/>
    <cellStyle name="Percent 4 8" xfId="44745" xr:uid="{00000000-0005-0000-0000-00003A000000}"/>
    <cellStyle name="Percent 40" xfId="44646" xr:uid="{00000000-0005-0000-0000-0000BCA00000}"/>
    <cellStyle name="Percent 41" xfId="44647" xr:uid="{00000000-0005-0000-0000-0000BDA00000}"/>
    <cellStyle name="Percent 42" xfId="44648" xr:uid="{00000000-0005-0000-0000-0000BEA00000}"/>
    <cellStyle name="Percent 43" xfId="44649" xr:uid="{00000000-0005-0000-0000-0000BFA00000}"/>
    <cellStyle name="Percent 44" xfId="44650" xr:uid="{00000000-0005-0000-0000-0000C0A00000}"/>
    <cellStyle name="Percent 45" xfId="44651" xr:uid="{00000000-0005-0000-0000-0000C1A00000}"/>
    <cellStyle name="Percent 46" xfId="44652" xr:uid="{00000000-0005-0000-0000-0000C2A00000}"/>
    <cellStyle name="Percent 47" xfId="44653" xr:uid="{00000000-0005-0000-0000-0000C3A00000}"/>
    <cellStyle name="Percent 48" xfId="44654" xr:uid="{00000000-0005-0000-0000-0000C4A00000}"/>
    <cellStyle name="Percent 49" xfId="44655" xr:uid="{00000000-0005-0000-0000-0000C5A00000}"/>
    <cellStyle name="Percent 5" xfId="38" xr:uid="{00000000-0005-0000-0000-0000C6A00000}"/>
    <cellStyle name="Percent 5 10" xfId="9543" xr:uid="{00000000-0005-0000-0000-0000C7A00000}"/>
    <cellStyle name="Percent 5 10 2" xfId="9544" xr:uid="{00000000-0005-0000-0000-0000C8A00000}"/>
    <cellStyle name="Percent 5 10 2 2" xfId="9545" xr:uid="{00000000-0005-0000-0000-0000C9A00000}"/>
    <cellStyle name="Percent 5 10 2 2 2" xfId="9546" xr:uid="{00000000-0005-0000-0000-0000CAA00000}"/>
    <cellStyle name="Percent 5 10 2 2 2 2" xfId="9547" xr:uid="{00000000-0005-0000-0000-0000CBA00000}"/>
    <cellStyle name="Percent 5 10 2 2 2 2 2" xfId="41311" xr:uid="{00000000-0005-0000-0000-0000CCA00000}"/>
    <cellStyle name="Percent 5 10 2 2 2 3" xfId="41312" xr:uid="{00000000-0005-0000-0000-0000CDA00000}"/>
    <cellStyle name="Percent 5 10 2 2 3" xfId="9548" xr:uid="{00000000-0005-0000-0000-0000CEA00000}"/>
    <cellStyle name="Percent 5 10 2 2 3 2" xfId="41313" xr:uid="{00000000-0005-0000-0000-0000CFA00000}"/>
    <cellStyle name="Percent 5 10 2 2 4" xfId="9549" xr:uid="{00000000-0005-0000-0000-0000D0A00000}"/>
    <cellStyle name="Percent 5 10 2 2 4 2" xfId="41314" xr:uid="{00000000-0005-0000-0000-0000D1A00000}"/>
    <cellStyle name="Percent 5 10 2 2 5" xfId="41315" xr:uid="{00000000-0005-0000-0000-0000D2A00000}"/>
    <cellStyle name="Percent 5 10 2 3" xfId="9550" xr:uid="{00000000-0005-0000-0000-0000D3A00000}"/>
    <cellStyle name="Percent 5 10 2 3 2" xfId="9551" xr:uid="{00000000-0005-0000-0000-0000D4A00000}"/>
    <cellStyle name="Percent 5 10 2 3 2 2" xfId="9552" xr:uid="{00000000-0005-0000-0000-0000D5A00000}"/>
    <cellStyle name="Percent 5 10 2 3 2 2 2" xfId="41316" xr:uid="{00000000-0005-0000-0000-0000D6A00000}"/>
    <cellStyle name="Percent 5 10 2 3 2 3" xfId="41317" xr:uid="{00000000-0005-0000-0000-0000D7A00000}"/>
    <cellStyle name="Percent 5 10 2 3 3" xfId="9553" xr:uid="{00000000-0005-0000-0000-0000D8A00000}"/>
    <cellStyle name="Percent 5 10 2 3 3 2" xfId="41318" xr:uid="{00000000-0005-0000-0000-0000D9A00000}"/>
    <cellStyle name="Percent 5 10 2 3 4" xfId="9554" xr:uid="{00000000-0005-0000-0000-0000DAA00000}"/>
    <cellStyle name="Percent 5 10 2 3 4 2" xfId="41319" xr:uid="{00000000-0005-0000-0000-0000DBA00000}"/>
    <cellStyle name="Percent 5 10 2 3 5" xfId="41320" xr:uid="{00000000-0005-0000-0000-0000DCA00000}"/>
    <cellStyle name="Percent 5 10 2 4" xfId="9555" xr:uid="{00000000-0005-0000-0000-0000DDA00000}"/>
    <cellStyle name="Percent 5 10 2 4 2" xfId="9556" xr:uid="{00000000-0005-0000-0000-0000DEA00000}"/>
    <cellStyle name="Percent 5 10 2 4 2 2" xfId="41321" xr:uid="{00000000-0005-0000-0000-0000DFA00000}"/>
    <cellStyle name="Percent 5 10 2 4 3" xfId="41322" xr:uid="{00000000-0005-0000-0000-0000E0A00000}"/>
    <cellStyle name="Percent 5 10 2 5" xfId="9557" xr:uid="{00000000-0005-0000-0000-0000E1A00000}"/>
    <cellStyle name="Percent 5 10 2 5 2" xfId="9558" xr:uid="{00000000-0005-0000-0000-0000E2A00000}"/>
    <cellStyle name="Percent 5 10 2 5 2 2" xfId="41323" xr:uid="{00000000-0005-0000-0000-0000E3A00000}"/>
    <cellStyle name="Percent 5 10 2 5 3" xfId="41324" xr:uid="{00000000-0005-0000-0000-0000E4A00000}"/>
    <cellStyle name="Percent 5 10 2 6" xfId="9559" xr:uid="{00000000-0005-0000-0000-0000E5A00000}"/>
    <cellStyle name="Percent 5 10 2 6 2" xfId="41325" xr:uid="{00000000-0005-0000-0000-0000E6A00000}"/>
    <cellStyle name="Percent 5 10 2 7" xfId="9560" xr:uid="{00000000-0005-0000-0000-0000E7A00000}"/>
    <cellStyle name="Percent 5 10 2 7 2" xfId="41326" xr:uid="{00000000-0005-0000-0000-0000E8A00000}"/>
    <cellStyle name="Percent 5 10 2 8" xfId="41327" xr:uid="{00000000-0005-0000-0000-0000E9A00000}"/>
    <cellStyle name="Percent 5 10 2 9" xfId="44739" xr:uid="{00000000-0005-0000-0000-00003F000000}"/>
    <cellStyle name="Percent 5 10 3" xfId="9561" xr:uid="{00000000-0005-0000-0000-0000EAA00000}"/>
    <cellStyle name="Percent 5 11" xfId="9562" xr:uid="{00000000-0005-0000-0000-0000EBA00000}"/>
    <cellStyle name="Percent 5 11 2" xfId="9563" xr:uid="{00000000-0005-0000-0000-0000ECA00000}"/>
    <cellStyle name="Percent 5 11 2 2" xfId="9564" xr:uid="{00000000-0005-0000-0000-0000EDA00000}"/>
    <cellStyle name="Percent 5 11 2 2 2" xfId="9565" xr:uid="{00000000-0005-0000-0000-0000EEA00000}"/>
    <cellStyle name="Percent 5 11 2 2 2 2" xfId="41328" xr:uid="{00000000-0005-0000-0000-0000EFA00000}"/>
    <cellStyle name="Percent 5 11 2 2 3" xfId="41329" xr:uid="{00000000-0005-0000-0000-0000F0A00000}"/>
    <cellStyle name="Percent 5 11 2 3" xfId="9566" xr:uid="{00000000-0005-0000-0000-0000F1A00000}"/>
    <cellStyle name="Percent 5 11 2 3 2" xfId="41330" xr:uid="{00000000-0005-0000-0000-0000F2A00000}"/>
    <cellStyle name="Percent 5 11 2 4" xfId="9567" xr:uid="{00000000-0005-0000-0000-0000F3A00000}"/>
    <cellStyle name="Percent 5 11 2 4 2" xfId="41331" xr:uid="{00000000-0005-0000-0000-0000F4A00000}"/>
    <cellStyle name="Percent 5 11 2 5" xfId="41332" xr:uid="{00000000-0005-0000-0000-0000F5A00000}"/>
    <cellStyle name="Percent 5 11 3" xfId="9568" xr:uid="{00000000-0005-0000-0000-0000F6A00000}"/>
    <cellStyle name="Percent 5 11 3 2" xfId="9569" xr:uid="{00000000-0005-0000-0000-0000F7A00000}"/>
    <cellStyle name="Percent 5 11 3 2 2" xfId="9570" xr:uid="{00000000-0005-0000-0000-0000F8A00000}"/>
    <cellStyle name="Percent 5 11 3 2 2 2" xfId="41333" xr:uid="{00000000-0005-0000-0000-0000F9A00000}"/>
    <cellStyle name="Percent 5 11 3 2 3" xfId="41334" xr:uid="{00000000-0005-0000-0000-0000FAA00000}"/>
    <cellStyle name="Percent 5 11 3 3" xfId="9571" xr:uid="{00000000-0005-0000-0000-0000FBA00000}"/>
    <cellStyle name="Percent 5 11 3 3 2" xfId="41335" xr:uid="{00000000-0005-0000-0000-0000FCA00000}"/>
    <cellStyle name="Percent 5 11 3 4" xfId="9572" xr:uid="{00000000-0005-0000-0000-0000FDA00000}"/>
    <cellStyle name="Percent 5 11 3 4 2" xfId="41336" xr:uid="{00000000-0005-0000-0000-0000FEA00000}"/>
    <cellStyle name="Percent 5 11 3 5" xfId="41337" xr:uid="{00000000-0005-0000-0000-0000FFA00000}"/>
    <cellStyle name="Percent 5 11 4" xfId="9573" xr:uid="{00000000-0005-0000-0000-000000A10000}"/>
    <cellStyle name="Percent 5 11 4 2" xfId="9574" xr:uid="{00000000-0005-0000-0000-000001A10000}"/>
    <cellStyle name="Percent 5 11 4 2 2" xfId="41338" xr:uid="{00000000-0005-0000-0000-000002A10000}"/>
    <cellStyle name="Percent 5 11 4 3" xfId="41339" xr:uid="{00000000-0005-0000-0000-000003A10000}"/>
    <cellStyle name="Percent 5 11 5" xfId="9575" xr:uid="{00000000-0005-0000-0000-000004A10000}"/>
    <cellStyle name="Percent 5 11 5 2" xfId="9576" xr:uid="{00000000-0005-0000-0000-000005A10000}"/>
    <cellStyle name="Percent 5 11 5 2 2" xfId="41340" xr:uid="{00000000-0005-0000-0000-000006A10000}"/>
    <cellStyle name="Percent 5 11 5 3" xfId="41341" xr:uid="{00000000-0005-0000-0000-000007A10000}"/>
    <cellStyle name="Percent 5 11 6" xfId="9577" xr:uid="{00000000-0005-0000-0000-000008A10000}"/>
    <cellStyle name="Percent 5 11 6 2" xfId="41342" xr:uid="{00000000-0005-0000-0000-000009A10000}"/>
    <cellStyle name="Percent 5 11 7" xfId="9578" xr:uid="{00000000-0005-0000-0000-00000AA10000}"/>
    <cellStyle name="Percent 5 11 7 2" xfId="41343" xr:uid="{00000000-0005-0000-0000-00000BA10000}"/>
    <cellStyle name="Percent 5 11 8" xfId="41344" xr:uid="{00000000-0005-0000-0000-00000CA10000}"/>
    <cellStyle name="Percent 5 12" xfId="9579" xr:uid="{00000000-0005-0000-0000-00000DA10000}"/>
    <cellStyle name="Percent 5 12 2" xfId="9580" xr:uid="{00000000-0005-0000-0000-00000EA10000}"/>
    <cellStyle name="Percent 5 12 2 2" xfId="9581" xr:uid="{00000000-0005-0000-0000-00000FA10000}"/>
    <cellStyle name="Percent 5 12 2 2 2" xfId="41345" xr:uid="{00000000-0005-0000-0000-000010A10000}"/>
    <cellStyle name="Percent 5 12 2 3" xfId="41346" xr:uid="{00000000-0005-0000-0000-000011A10000}"/>
    <cellStyle name="Percent 5 12 3" xfId="9582" xr:uid="{00000000-0005-0000-0000-000012A10000}"/>
    <cellStyle name="Percent 5 12 3 2" xfId="41347" xr:uid="{00000000-0005-0000-0000-000013A10000}"/>
    <cellStyle name="Percent 5 12 4" xfId="9583" xr:uid="{00000000-0005-0000-0000-000014A10000}"/>
    <cellStyle name="Percent 5 12 4 2" xfId="41348" xr:uid="{00000000-0005-0000-0000-000015A10000}"/>
    <cellStyle name="Percent 5 12 5" xfId="41349" xr:uid="{00000000-0005-0000-0000-000016A10000}"/>
    <cellStyle name="Percent 5 13" xfId="9584" xr:uid="{00000000-0005-0000-0000-000017A10000}"/>
    <cellStyle name="Percent 5 13 2" xfId="9585" xr:uid="{00000000-0005-0000-0000-000018A10000}"/>
    <cellStyle name="Percent 5 13 2 2" xfId="9586" xr:uid="{00000000-0005-0000-0000-000019A10000}"/>
    <cellStyle name="Percent 5 13 2 2 2" xfId="41350" xr:uid="{00000000-0005-0000-0000-00001AA10000}"/>
    <cellStyle name="Percent 5 13 2 3" xfId="41351" xr:uid="{00000000-0005-0000-0000-00001BA10000}"/>
    <cellStyle name="Percent 5 13 3" xfId="9587" xr:uid="{00000000-0005-0000-0000-00001CA10000}"/>
    <cellStyle name="Percent 5 13 3 2" xfId="41352" xr:uid="{00000000-0005-0000-0000-00001DA10000}"/>
    <cellStyle name="Percent 5 13 4" xfId="9588" xr:uid="{00000000-0005-0000-0000-00001EA10000}"/>
    <cellStyle name="Percent 5 13 4 2" xfId="41353" xr:uid="{00000000-0005-0000-0000-00001FA10000}"/>
    <cellStyle name="Percent 5 13 5" xfId="41354" xr:uid="{00000000-0005-0000-0000-000020A10000}"/>
    <cellStyle name="Percent 5 14" xfId="9589" xr:uid="{00000000-0005-0000-0000-000021A10000}"/>
    <cellStyle name="Percent 5 14 2" xfId="9590" xr:uid="{00000000-0005-0000-0000-000022A10000}"/>
    <cellStyle name="Percent 5 14 2 2" xfId="41355" xr:uid="{00000000-0005-0000-0000-000023A10000}"/>
    <cellStyle name="Percent 5 14 3" xfId="9591" xr:uid="{00000000-0005-0000-0000-000024A10000}"/>
    <cellStyle name="Percent 5 14 3 2" xfId="41356" xr:uid="{00000000-0005-0000-0000-000025A10000}"/>
    <cellStyle name="Percent 5 14 4" xfId="41357" xr:uid="{00000000-0005-0000-0000-000026A10000}"/>
    <cellStyle name="Percent 5 15" xfId="9592" xr:uid="{00000000-0005-0000-0000-000027A10000}"/>
    <cellStyle name="Percent 5 15 2" xfId="9593" xr:uid="{00000000-0005-0000-0000-000028A10000}"/>
    <cellStyle name="Percent 5 15 2 2" xfId="41358" xr:uid="{00000000-0005-0000-0000-000029A10000}"/>
    <cellStyle name="Percent 5 15 3" xfId="9594" xr:uid="{00000000-0005-0000-0000-00002AA10000}"/>
    <cellStyle name="Percent 5 15 4" xfId="41359" xr:uid="{00000000-0005-0000-0000-00002BA10000}"/>
    <cellStyle name="Percent 5 16" xfId="9595" xr:uid="{00000000-0005-0000-0000-00002CA10000}"/>
    <cellStyle name="Percent 5 16 2" xfId="41360" xr:uid="{00000000-0005-0000-0000-00002DA10000}"/>
    <cellStyle name="Percent 5 17" xfId="9596" xr:uid="{00000000-0005-0000-0000-00002EA10000}"/>
    <cellStyle name="Percent 5 18" xfId="44168" xr:uid="{00000000-0005-0000-0000-00002FA10000}"/>
    <cellStyle name="Percent 5 19" xfId="44705" xr:uid="{00000000-0005-0000-0000-000030A10000}"/>
    <cellStyle name="Percent 5 2" xfId="3020" xr:uid="{00000000-0005-0000-0000-000031A10000}"/>
    <cellStyle name="Percent 5 2 2" xfId="9597" xr:uid="{00000000-0005-0000-0000-000032A10000}"/>
    <cellStyle name="Percent 5 2 2 2" xfId="44656" xr:uid="{00000000-0005-0000-0000-000033A10000}"/>
    <cellStyle name="Percent 5 2 2 2 2" xfId="44657" xr:uid="{00000000-0005-0000-0000-000034A10000}"/>
    <cellStyle name="Percent 5 2 2 3" xfId="44658" xr:uid="{00000000-0005-0000-0000-000035A10000}"/>
    <cellStyle name="Percent 5 2 3" xfId="9598" xr:uid="{00000000-0005-0000-0000-000036A10000}"/>
    <cellStyle name="Percent 5 2 3 2" xfId="44659" xr:uid="{00000000-0005-0000-0000-000037A10000}"/>
    <cellStyle name="Percent 5 2 4" xfId="9599" xr:uid="{00000000-0005-0000-0000-000038A10000}"/>
    <cellStyle name="Percent 5 2 5" xfId="9600" xr:uid="{00000000-0005-0000-0000-000039A10000}"/>
    <cellStyle name="Percent 5 20" xfId="44785" xr:uid="{FDDFBA51-468A-4ADE-A1DF-FDDE1F7544C8}"/>
    <cellStyle name="Percent 5 3" xfId="9601" xr:uid="{00000000-0005-0000-0000-00003AA10000}"/>
    <cellStyle name="Percent 5 3 2" xfId="9602" xr:uid="{00000000-0005-0000-0000-00003BA10000}"/>
    <cellStyle name="Percent 5 3 2 2" xfId="44660" xr:uid="{00000000-0005-0000-0000-00003CA10000}"/>
    <cellStyle name="Percent 5 3 3" xfId="44661" xr:uid="{00000000-0005-0000-0000-00003DA10000}"/>
    <cellStyle name="Percent 5 4" xfId="9603" xr:uid="{00000000-0005-0000-0000-00003EA10000}"/>
    <cellStyle name="Percent 5 4 2" xfId="44662" xr:uid="{00000000-0005-0000-0000-00003FA10000}"/>
    <cellStyle name="Percent 5 5" xfId="9604" xr:uid="{00000000-0005-0000-0000-000040A10000}"/>
    <cellStyle name="Percent 5 6" xfId="9605" xr:uid="{00000000-0005-0000-0000-000041A10000}"/>
    <cellStyle name="Percent 5 7" xfId="9606" xr:uid="{00000000-0005-0000-0000-000042A10000}"/>
    <cellStyle name="Percent 5 8" xfId="9607" xr:uid="{00000000-0005-0000-0000-000043A10000}"/>
    <cellStyle name="Percent 5 9" xfId="9608" xr:uid="{00000000-0005-0000-0000-000044A10000}"/>
    <cellStyle name="Percent 50" xfId="44663" xr:uid="{00000000-0005-0000-0000-000045A10000}"/>
    <cellStyle name="Percent 51" xfId="44664" xr:uid="{00000000-0005-0000-0000-000046A10000}"/>
    <cellStyle name="Percent 52" xfId="44665" xr:uid="{00000000-0005-0000-0000-000047A10000}"/>
    <cellStyle name="Percent 53" xfId="44666" xr:uid="{00000000-0005-0000-0000-000048A10000}"/>
    <cellStyle name="Percent 54" xfId="44667" xr:uid="{00000000-0005-0000-0000-000049A10000}"/>
    <cellStyle name="Percent 55" xfId="44668" xr:uid="{00000000-0005-0000-0000-00004AA10000}"/>
    <cellStyle name="Percent 56" xfId="44669" xr:uid="{00000000-0005-0000-0000-00004BA10000}"/>
    <cellStyle name="Percent 57" xfId="44670" xr:uid="{00000000-0005-0000-0000-00004CA10000}"/>
    <cellStyle name="Percent 58" xfId="44671" xr:uid="{00000000-0005-0000-0000-00004DA10000}"/>
    <cellStyle name="Percent 59" xfId="44672" xr:uid="{00000000-0005-0000-0000-00004EA10000}"/>
    <cellStyle name="Percent 6" xfId="3021" xr:uid="{00000000-0005-0000-0000-00004FA10000}"/>
    <cellStyle name="Percent 6 2" xfId="9609" xr:uid="{00000000-0005-0000-0000-000050A10000}"/>
    <cellStyle name="Percent 6 2 2" xfId="9610" xr:uid="{00000000-0005-0000-0000-000051A10000}"/>
    <cellStyle name="Percent 6 3" xfId="9611" xr:uid="{00000000-0005-0000-0000-000052A10000}"/>
    <cellStyle name="Percent 6 4" xfId="9612" xr:uid="{00000000-0005-0000-0000-000053A10000}"/>
    <cellStyle name="Percent 6 5" xfId="9613" xr:uid="{00000000-0005-0000-0000-000054A10000}"/>
    <cellStyle name="Percent 6 6" xfId="9614" xr:uid="{00000000-0005-0000-0000-000055A10000}"/>
    <cellStyle name="Percent 6 7" xfId="9615" xr:uid="{00000000-0005-0000-0000-000056A10000}"/>
    <cellStyle name="Percent 60" xfId="44673" xr:uid="{00000000-0005-0000-0000-000057A10000}"/>
    <cellStyle name="Percent 61" xfId="44674" xr:uid="{00000000-0005-0000-0000-000058A10000}"/>
    <cellStyle name="Percent 62" xfId="44675" xr:uid="{00000000-0005-0000-0000-000059A10000}"/>
    <cellStyle name="Percent 63" xfId="44676" xr:uid="{00000000-0005-0000-0000-00005AA10000}"/>
    <cellStyle name="Percent 64" xfId="44677" xr:uid="{00000000-0005-0000-0000-00005BA10000}"/>
    <cellStyle name="Percent 65" xfId="44678" xr:uid="{00000000-0005-0000-0000-00005CA10000}"/>
    <cellStyle name="Percent 66" xfId="44679" xr:uid="{00000000-0005-0000-0000-00005DA10000}"/>
    <cellStyle name="Percent 67" xfId="44680" xr:uid="{00000000-0005-0000-0000-00005EA10000}"/>
    <cellStyle name="Percent 68" xfId="44681" xr:uid="{00000000-0005-0000-0000-00005FA10000}"/>
    <cellStyle name="Percent 69" xfId="44682" xr:uid="{00000000-0005-0000-0000-000060A10000}"/>
    <cellStyle name="Percent 7" xfId="3022" xr:uid="{00000000-0005-0000-0000-000061A10000}"/>
    <cellStyle name="Percent 70" xfId="44683" xr:uid="{00000000-0005-0000-0000-000062A10000}"/>
    <cellStyle name="Percent 71" xfId="44684" xr:uid="{00000000-0005-0000-0000-000063A10000}"/>
    <cellStyle name="Percent 72" xfId="44685" xr:uid="{00000000-0005-0000-0000-000064A10000}"/>
    <cellStyle name="Percent 73" xfId="44686" xr:uid="{00000000-0005-0000-0000-000065A10000}"/>
    <cellStyle name="Percent 74" xfId="44687" xr:uid="{00000000-0005-0000-0000-000066A10000}"/>
    <cellStyle name="Percent 75" xfId="44688" xr:uid="{00000000-0005-0000-0000-000067A10000}"/>
    <cellStyle name="Percent 76" xfId="44689" xr:uid="{00000000-0005-0000-0000-000068A10000}"/>
    <cellStyle name="Percent 77" xfId="44712" xr:uid="{00000000-0005-0000-0000-000069A10000}"/>
    <cellStyle name="Percent 78" xfId="44730" xr:uid="{00000000-0005-0000-0000-0000E9AE0000}"/>
    <cellStyle name="Percent 79" xfId="44736" xr:uid="{00000000-0005-0000-0000-0000FAAE0000}"/>
    <cellStyle name="Percent 8" xfId="3023" xr:uid="{00000000-0005-0000-0000-00006AA10000}"/>
    <cellStyle name="Percent 8 2" xfId="9616" xr:uid="{00000000-0005-0000-0000-00006BA10000}"/>
    <cellStyle name="Percent 80" xfId="44852" xr:uid="{1FCF1ED1-8440-4CC0-AC66-0C922CD15A0A}"/>
    <cellStyle name="Percent 9" xfId="9617" xr:uid="{00000000-0005-0000-0000-00006CA10000}"/>
    <cellStyle name="Percent 9 2" xfId="9618" xr:uid="{00000000-0005-0000-0000-00006DA10000}"/>
    <cellStyle name="PSChar" xfId="29" xr:uid="{00000000-0005-0000-0000-00006EA10000}"/>
    <cellStyle name="PSDate" xfId="30" xr:uid="{00000000-0005-0000-0000-00006FA10000}"/>
    <cellStyle name="PSDec" xfId="31" xr:uid="{00000000-0005-0000-0000-000070A10000}"/>
    <cellStyle name="PSHeading" xfId="32" xr:uid="{00000000-0005-0000-0000-000071A10000}"/>
    <cellStyle name="PSHeading 2" xfId="9619" xr:uid="{00000000-0005-0000-0000-000072A10000}"/>
    <cellStyle name="PSHeading 2 2" xfId="9620" xr:uid="{00000000-0005-0000-0000-000073A10000}"/>
    <cellStyle name="PSHeading 3" xfId="9621" xr:uid="{00000000-0005-0000-0000-000074A10000}"/>
    <cellStyle name="PSInt" xfId="33" xr:uid="{00000000-0005-0000-0000-000075A10000}"/>
    <cellStyle name="PSSpacer" xfId="34" xr:uid="{00000000-0005-0000-0000-000076A10000}"/>
    <cellStyle name="Questionable" xfId="44798" xr:uid="{3DACC97B-7468-437C-986F-56526BEFB788}"/>
    <cellStyle name="Row Stub" xfId="3024" xr:uid="{00000000-0005-0000-0000-000077A10000}"/>
    <cellStyle name="SAPBEXaggData" xfId="9622" xr:uid="{00000000-0005-0000-0000-000078A10000}"/>
    <cellStyle name="SAPBEXaggData 2" xfId="41361" xr:uid="{00000000-0005-0000-0000-000079A10000}"/>
    <cellStyle name="SAPBEXaggData 3" xfId="41362" xr:uid="{00000000-0005-0000-0000-00007AA10000}"/>
    <cellStyle name="SAPBEXaggData 4" xfId="41363" xr:uid="{00000000-0005-0000-0000-00007BA10000}"/>
    <cellStyle name="SAPBEXaggData 5" xfId="41364" xr:uid="{00000000-0005-0000-0000-00007CA10000}"/>
    <cellStyle name="SAPBEXaggData 6" xfId="41365" xr:uid="{00000000-0005-0000-0000-00007DA10000}"/>
    <cellStyle name="SAPBEXaggDataEmph" xfId="9623" xr:uid="{00000000-0005-0000-0000-00007EA10000}"/>
    <cellStyle name="SAPBEXaggDataEmph 2" xfId="41366" xr:uid="{00000000-0005-0000-0000-00007FA10000}"/>
    <cellStyle name="SAPBEXaggDataEmph 3" xfId="41367" xr:uid="{00000000-0005-0000-0000-000080A10000}"/>
    <cellStyle name="SAPBEXaggDataEmph 4" xfId="41368" xr:uid="{00000000-0005-0000-0000-000081A10000}"/>
    <cellStyle name="SAPBEXaggDataEmph 5" xfId="41369" xr:uid="{00000000-0005-0000-0000-000082A10000}"/>
    <cellStyle name="SAPBEXaggDataEmph 6" xfId="41370" xr:uid="{00000000-0005-0000-0000-000083A10000}"/>
    <cellStyle name="SAPBEXaggItem" xfId="9624" xr:uid="{00000000-0005-0000-0000-000084A10000}"/>
    <cellStyle name="SAPBEXaggItem 2" xfId="41371" xr:uid="{00000000-0005-0000-0000-000085A10000}"/>
    <cellStyle name="SAPBEXaggItem 3" xfId="41372" xr:uid="{00000000-0005-0000-0000-000086A10000}"/>
    <cellStyle name="SAPBEXaggItem 4" xfId="41373" xr:uid="{00000000-0005-0000-0000-000087A10000}"/>
    <cellStyle name="SAPBEXaggItem 5" xfId="41374" xr:uid="{00000000-0005-0000-0000-000088A10000}"/>
    <cellStyle name="SAPBEXaggItem 6" xfId="41375" xr:uid="{00000000-0005-0000-0000-000089A10000}"/>
    <cellStyle name="SAPBEXaggItemX" xfId="9625" xr:uid="{00000000-0005-0000-0000-00008AA10000}"/>
    <cellStyle name="SAPBEXaggItemX 2" xfId="41376" xr:uid="{00000000-0005-0000-0000-00008BA10000}"/>
    <cellStyle name="SAPBEXaggItemX 3" xfId="41377" xr:uid="{00000000-0005-0000-0000-00008CA10000}"/>
    <cellStyle name="SAPBEXaggItemX 4" xfId="41378" xr:uid="{00000000-0005-0000-0000-00008DA10000}"/>
    <cellStyle name="SAPBEXaggItemX 5" xfId="41379" xr:uid="{00000000-0005-0000-0000-00008EA10000}"/>
    <cellStyle name="SAPBEXaggItemX 6" xfId="41380" xr:uid="{00000000-0005-0000-0000-00008FA10000}"/>
    <cellStyle name="SAPBEXchaText" xfId="9626" xr:uid="{00000000-0005-0000-0000-000090A10000}"/>
    <cellStyle name="SAPBEXexcBad7" xfId="9627" xr:uid="{00000000-0005-0000-0000-000091A10000}"/>
    <cellStyle name="SAPBEXexcBad7 2" xfId="41381" xr:uid="{00000000-0005-0000-0000-000092A10000}"/>
    <cellStyle name="SAPBEXexcBad7 3" xfId="41382" xr:uid="{00000000-0005-0000-0000-000093A10000}"/>
    <cellStyle name="SAPBEXexcBad7 4" xfId="41383" xr:uid="{00000000-0005-0000-0000-000094A10000}"/>
    <cellStyle name="SAPBEXexcBad7 5" xfId="41384" xr:uid="{00000000-0005-0000-0000-000095A10000}"/>
    <cellStyle name="SAPBEXexcBad7 6" xfId="41385" xr:uid="{00000000-0005-0000-0000-000096A10000}"/>
    <cellStyle name="SAPBEXexcBad8" xfId="9628" xr:uid="{00000000-0005-0000-0000-000097A10000}"/>
    <cellStyle name="SAPBEXexcBad8 2" xfId="41386" xr:uid="{00000000-0005-0000-0000-000098A10000}"/>
    <cellStyle name="SAPBEXexcBad8 3" xfId="41387" xr:uid="{00000000-0005-0000-0000-000099A10000}"/>
    <cellStyle name="SAPBEXexcBad8 4" xfId="41388" xr:uid="{00000000-0005-0000-0000-00009AA10000}"/>
    <cellStyle name="SAPBEXexcBad8 5" xfId="41389" xr:uid="{00000000-0005-0000-0000-00009BA10000}"/>
    <cellStyle name="SAPBEXexcBad8 6" xfId="41390" xr:uid="{00000000-0005-0000-0000-00009CA10000}"/>
    <cellStyle name="SAPBEXexcBad9" xfId="9629" xr:uid="{00000000-0005-0000-0000-00009DA10000}"/>
    <cellStyle name="SAPBEXexcBad9 2" xfId="41391" xr:uid="{00000000-0005-0000-0000-00009EA10000}"/>
    <cellStyle name="SAPBEXexcBad9 3" xfId="41392" xr:uid="{00000000-0005-0000-0000-00009FA10000}"/>
    <cellStyle name="SAPBEXexcBad9 4" xfId="41393" xr:uid="{00000000-0005-0000-0000-0000A0A10000}"/>
    <cellStyle name="SAPBEXexcBad9 5" xfId="41394" xr:uid="{00000000-0005-0000-0000-0000A1A10000}"/>
    <cellStyle name="SAPBEXexcBad9 6" xfId="41395" xr:uid="{00000000-0005-0000-0000-0000A2A10000}"/>
    <cellStyle name="SAPBEXexcCritical4" xfId="9630" xr:uid="{00000000-0005-0000-0000-0000A3A10000}"/>
    <cellStyle name="SAPBEXexcCritical4 2" xfId="41396" xr:uid="{00000000-0005-0000-0000-0000A4A10000}"/>
    <cellStyle name="SAPBEXexcCritical4 3" xfId="41397" xr:uid="{00000000-0005-0000-0000-0000A5A10000}"/>
    <cellStyle name="SAPBEXexcCritical4 4" xfId="41398" xr:uid="{00000000-0005-0000-0000-0000A6A10000}"/>
    <cellStyle name="SAPBEXexcCritical4 5" xfId="41399" xr:uid="{00000000-0005-0000-0000-0000A7A10000}"/>
    <cellStyle name="SAPBEXexcCritical4 6" xfId="41400" xr:uid="{00000000-0005-0000-0000-0000A8A10000}"/>
    <cellStyle name="SAPBEXexcCritical5" xfId="9631" xr:uid="{00000000-0005-0000-0000-0000A9A10000}"/>
    <cellStyle name="SAPBEXexcCritical5 2" xfId="41401" xr:uid="{00000000-0005-0000-0000-0000AAA10000}"/>
    <cellStyle name="SAPBEXexcCritical5 3" xfId="41402" xr:uid="{00000000-0005-0000-0000-0000ABA10000}"/>
    <cellStyle name="SAPBEXexcCritical5 4" xfId="41403" xr:uid="{00000000-0005-0000-0000-0000ACA10000}"/>
    <cellStyle name="SAPBEXexcCritical5 5" xfId="41404" xr:uid="{00000000-0005-0000-0000-0000ADA10000}"/>
    <cellStyle name="SAPBEXexcCritical5 6" xfId="41405" xr:uid="{00000000-0005-0000-0000-0000AEA10000}"/>
    <cellStyle name="SAPBEXexcCritical6" xfId="9632" xr:uid="{00000000-0005-0000-0000-0000AFA10000}"/>
    <cellStyle name="SAPBEXexcCritical6 2" xfId="41406" xr:uid="{00000000-0005-0000-0000-0000B0A10000}"/>
    <cellStyle name="SAPBEXexcCritical6 3" xfId="41407" xr:uid="{00000000-0005-0000-0000-0000B1A10000}"/>
    <cellStyle name="SAPBEXexcCritical6 4" xfId="41408" xr:uid="{00000000-0005-0000-0000-0000B2A10000}"/>
    <cellStyle name="SAPBEXexcCritical6 5" xfId="41409" xr:uid="{00000000-0005-0000-0000-0000B3A10000}"/>
    <cellStyle name="SAPBEXexcCritical6 6" xfId="41410" xr:uid="{00000000-0005-0000-0000-0000B4A10000}"/>
    <cellStyle name="SAPBEXexcGood1" xfId="9633" xr:uid="{00000000-0005-0000-0000-0000B5A10000}"/>
    <cellStyle name="SAPBEXexcGood1 2" xfId="41411" xr:uid="{00000000-0005-0000-0000-0000B6A10000}"/>
    <cellStyle name="SAPBEXexcGood1 3" xfId="41412" xr:uid="{00000000-0005-0000-0000-0000B7A10000}"/>
    <cellStyle name="SAPBEXexcGood1 4" xfId="41413" xr:uid="{00000000-0005-0000-0000-0000B8A10000}"/>
    <cellStyle name="SAPBEXexcGood1 5" xfId="41414" xr:uid="{00000000-0005-0000-0000-0000B9A10000}"/>
    <cellStyle name="SAPBEXexcGood1 6" xfId="41415" xr:uid="{00000000-0005-0000-0000-0000BAA10000}"/>
    <cellStyle name="SAPBEXexcGood2" xfId="9634" xr:uid="{00000000-0005-0000-0000-0000BBA10000}"/>
    <cellStyle name="SAPBEXexcGood2 2" xfId="41416" xr:uid="{00000000-0005-0000-0000-0000BCA10000}"/>
    <cellStyle name="SAPBEXexcGood2 3" xfId="41417" xr:uid="{00000000-0005-0000-0000-0000BDA10000}"/>
    <cellStyle name="SAPBEXexcGood2 4" xfId="41418" xr:uid="{00000000-0005-0000-0000-0000BEA10000}"/>
    <cellStyle name="SAPBEXexcGood2 5" xfId="41419" xr:uid="{00000000-0005-0000-0000-0000BFA10000}"/>
    <cellStyle name="SAPBEXexcGood2 6" xfId="41420" xr:uid="{00000000-0005-0000-0000-0000C0A10000}"/>
    <cellStyle name="SAPBEXexcGood3" xfId="9635" xr:uid="{00000000-0005-0000-0000-0000C1A10000}"/>
    <cellStyle name="SAPBEXexcGood3 2" xfId="41421" xr:uid="{00000000-0005-0000-0000-0000C2A10000}"/>
    <cellStyle name="SAPBEXexcGood3 3" xfId="41422" xr:uid="{00000000-0005-0000-0000-0000C3A10000}"/>
    <cellStyle name="SAPBEXexcGood3 4" xfId="41423" xr:uid="{00000000-0005-0000-0000-0000C4A10000}"/>
    <cellStyle name="SAPBEXexcGood3 5" xfId="41424" xr:uid="{00000000-0005-0000-0000-0000C5A10000}"/>
    <cellStyle name="SAPBEXexcGood3 6" xfId="41425" xr:uid="{00000000-0005-0000-0000-0000C6A10000}"/>
    <cellStyle name="SAPBEXfilterDrill" xfId="9636" xr:uid="{00000000-0005-0000-0000-0000C7A10000}"/>
    <cellStyle name="SAPBEXfilterDrill 2" xfId="9637" xr:uid="{00000000-0005-0000-0000-0000C8A10000}"/>
    <cellStyle name="SAPBEXfilterItem" xfId="9638" xr:uid="{00000000-0005-0000-0000-0000C9A10000}"/>
    <cellStyle name="SAPBEXfilterText" xfId="9639" xr:uid="{00000000-0005-0000-0000-0000CAA10000}"/>
    <cellStyle name="SAPBEXformats" xfId="9640" xr:uid="{00000000-0005-0000-0000-0000CBA10000}"/>
    <cellStyle name="SAPBEXformats 2" xfId="41426" xr:uid="{00000000-0005-0000-0000-0000CCA10000}"/>
    <cellStyle name="SAPBEXformats 3" xfId="41427" xr:uid="{00000000-0005-0000-0000-0000CDA10000}"/>
    <cellStyle name="SAPBEXformats 4" xfId="41428" xr:uid="{00000000-0005-0000-0000-0000CEA10000}"/>
    <cellStyle name="SAPBEXformats 5" xfId="41429" xr:uid="{00000000-0005-0000-0000-0000CFA10000}"/>
    <cellStyle name="SAPBEXformats 6" xfId="41430" xr:uid="{00000000-0005-0000-0000-0000D0A10000}"/>
    <cellStyle name="SAPBEXheaderItem" xfId="9641" xr:uid="{00000000-0005-0000-0000-0000D1A10000}"/>
    <cellStyle name="SAPBEXheaderText" xfId="9642" xr:uid="{00000000-0005-0000-0000-0000D2A10000}"/>
    <cellStyle name="SAPBEXHLevel0" xfId="9643" xr:uid="{00000000-0005-0000-0000-0000D3A10000}"/>
    <cellStyle name="SAPBEXHLevel0 2" xfId="41431" xr:uid="{00000000-0005-0000-0000-0000D4A10000}"/>
    <cellStyle name="SAPBEXHLevel0 3" xfId="41432" xr:uid="{00000000-0005-0000-0000-0000D5A10000}"/>
    <cellStyle name="SAPBEXHLevel0 4" xfId="41433" xr:uid="{00000000-0005-0000-0000-0000D6A10000}"/>
    <cellStyle name="SAPBEXHLevel0 5" xfId="41434" xr:uid="{00000000-0005-0000-0000-0000D7A10000}"/>
    <cellStyle name="SAPBEXHLevel0 6" xfId="41435" xr:uid="{00000000-0005-0000-0000-0000D8A10000}"/>
    <cellStyle name="SAPBEXHLevel0X" xfId="9644" xr:uid="{00000000-0005-0000-0000-0000D9A10000}"/>
    <cellStyle name="SAPBEXHLevel0X 2" xfId="41436" xr:uid="{00000000-0005-0000-0000-0000DAA10000}"/>
    <cellStyle name="SAPBEXHLevel0X 3" xfId="41437" xr:uid="{00000000-0005-0000-0000-0000DBA10000}"/>
    <cellStyle name="SAPBEXHLevel0X 4" xfId="41438" xr:uid="{00000000-0005-0000-0000-0000DCA10000}"/>
    <cellStyle name="SAPBEXHLevel0X 5" xfId="41439" xr:uid="{00000000-0005-0000-0000-0000DDA10000}"/>
    <cellStyle name="SAPBEXHLevel0X 6" xfId="41440" xr:uid="{00000000-0005-0000-0000-0000DEA10000}"/>
    <cellStyle name="SAPBEXHLevel1" xfId="9645" xr:uid="{00000000-0005-0000-0000-0000DFA10000}"/>
    <cellStyle name="SAPBEXHLevel1 2" xfId="41441" xr:uid="{00000000-0005-0000-0000-0000E0A10000}"/>
    <cellStyle name="SAPBEXHLevel1 3" xfId="41442" xr:uid="{00000000-0005-0000-0000-0000E1A10000}"/>
    <cellStyle name="SAPBEXHLevel1 4" xfId="41443" xr:uid="{00000000-0005-0000-0000-0000E2A10000}"/>
    <cellStyle name="SAPBEXHLevel1 5" xfId="41444" xr:uid="{00000000-0005-0000-0000-0000E3A10000}"/>
    <cellStyle name="SAPBEXHLevel1 6" xfId="41445" xr:uid="{00000000-0005-0000-0000-0000E4A10000}"/>
    <cellStyle name="SAPBEXHLevel1X" xfId="9646" xr:uid="{00000000-0005-0000-0000-0000E5A10000}"/>
    <cellStyle name="SAPBEXHLevel1X 2" xfId="41446" xr:uid="{00000000-0005-0000-0000-0000E6A10000}"/>
    <cellStyle name="SAPBEXHLevel1X 3" xfId="41447" xr:uid="{00000000-0005-0000-0000-0000E7A10000}"/>
    <cellStyle name="SAPBEXHLevel1X 4" xfId="41448" xr:uid="{00000000-0005-0000-0000-0000E8A10000}"/>
    <cellStyle name="SAPBEXHLevel1X 5" xfId="41449" xr:uid="{00000000-0005-0000-0000-0000E9A10000}"/>
    <cellStyle name="SAPBEXHLevel1X 6" xfId="41450" xr:uid="{00000000-0005-0000-0000-0000EAA10000}"/>
    <cellStyle name="SAPBEXHLevel2" xfId="9647" xr:uid="{00000000-0005-0000-0000-0000EBA10000}"/>
    <cellStyle name="SAPBEXHLevel2 2" xfId="41451" xr:uid="{00000000-0005-0000-0000-0000ECA10000}"/>
    <cellStyle name="SAPBEXHLevel2 3" xfId="41452" xr:uid="{00000000-0005-0000-0000-0000EDA10000}"/>
    <cellStyle name="SAPBEXHLevel2 4" xfId="41453" xr:uid="{00000000-0005-0000-0000-0000EEA10000}"/>
    <cellStyle name="SAPBEXHLevel2 5" xfId="41454" xr:uid="{00000000-0005-0000-0000-0000EFA10000}"/>
    <cellStyle name="SAPBEXHLevel2 6" xfId="41455" xr:uid="{00000000-0005-0000-0000-0000F0A10000}"/>
    <cellStyle name="SAPBEXHLevel2X" xfId="9648" xr:uid="{00000000-0005-0000-0000-0000F1A10000}"/>
    <cellStyle name="SAPBEXHLevel2X 2" xfId="41456" xr:uid="{00000000-0005-0000-0000-0000F2A10000}"/>
    <cellStyle name="SAPBEXHLevel2X 3" xfId="41457" xr:uid="{00000000-0005-0000-0000-0000F3A10000}"/>
    <cellStyle name="SAPBEXHLevel2X 4" xfId="41458" xr:uid="{00000000-0005-0000-0000-0000F4A10000}"/>
    <cellStyle name="SAPBEXHLevel2X 5" xfId="41459" xr:uid="{00000000-0005-0000-0000-0000F5A10000}"/>
    <cellStyle name="SAPBEXHLevel2X 6" xfId="41460" xr:uid="{00000000-0005-0000-0000-0000F6A10000}"/>
    <cellStyle name="SAPBEXHLevel3" xfId="9649" xr:uid="{00000000-0005-0000-0000-0000F7A10000}"/>
    <cellStyle name="SAPBEXHLevel3 2" xfId="41461" xr:uid="{00000000-0005-0000-0000-0000F8A10000}"/>
    <cellStyle name="SAPBEXHLevel3 3" xfId="41462" xr:uid="{00000000-0005-0000-0000-0000F9A10000}"/>
    <cellStyle name="SAPBEXHLevel3 4" xfId="41463" xr:uid="{00000000-0005-0000-0000-0000FAA10000}"/>
    <cellStyle name="SAPBEXHLevel3 5" xfId="41464" xr:uid="{00000000-0005-0000-0000-0000FBA10000}"/>
    <cellStyle name="SAPBEXHLevel3 6" xfId="41465" xr:uid="{00000000-0005-0000-0000-0000FCA10000}"/>
    <cellStyle name="SAPBEXHLevel3X" xfId="9650" xr:uid="{00000000-0005-0000-0000-0000FDA10000}"/>
    <cellStyle name="SAPBEXHLevel3X 2" xfId="41466" xr:uid="{00000000-0005-0000-0000-0000FEA10000}"/>
    <cellStyle name="SAPBEXHLevel3X 3" xfId="41467" xr:uid="{00000000-0005-0000-0000-0000FFA10000}"/>
    <cellStyle name="SAPBEXHLevel3X 4" xfId="41468" xr:uid="{00000000-0005-0000-0000-000000A20000}"/>
    <cellStyle name="SAPBEXHLevel3X 5" xfId="41469" xr:uid="{00000000-0005-0000-0000-000001A20000}"/>
    <cellStyle name="SAPBEXHLevel3X 6" xfId="41470" xr:uid="{00000000-0005-0000-0000-000002A20000}"/>
    <cellStyle name="SAPBEXresData" xfId="9651" xr:uid="{00000000-0005-0000-0000-000003A20000}"/>
    <cellStyle name="SAPBEXresData 2" xfId="41471" xr:uid="{00000000-0005-0000-0000-000004A20000}"/>
    <cellStyle name="SAPBEXresData 3" xfId="41472" xr:uid="{00000000-0005-0000-0000-000005A20000}"/>
    <cellStyle name="SAPBEXresData 4" xfId="41473" xr:uid="{00000000-0005-0000-0000-000006A20000}"/>
    <cellStyle name="SAPBEXresData 5" xfId="41474" xr:uid="{00000000-0005-0000-0000-000007A20000}"/>
    <cellStyle name="SAPBEXresData 6" xfId="41475" xr:uid="{00000000-0005-0000-0000-000008A20000}"/>
    <cellStyle name="SAPBEXresDataEmph" xfId="9652" xr:uid="{00000000-0005-0000-0000-000009A20000}"/>
    <cellStyle name="SAPBEXresDataEmph 2" xfId="41476" xr:uid="{00000000-0005-0000-0000-00000AA20000}"/>
    <cellStyle name="SAPBEXresDataEmph 3" xfId="41477" xr:uid="{00000000-0005-0000-0000-00000BA20000}"/>
    <cellStyle name="SAPBEXresDataEmph 4" xfId="41478" xr:uid="{00000000-0005-0000-0000-00000CA20000}"/>
    <cellStyle name="SAPBEXresDataEmph 5" xfId="41479" xr:uid="{00000000-0005-0000-0000-00000DA20000}"/>
    <cellStyle name="SAPBEXresDataEmph 6" xfId="41480" xr:uid="{00000000-0005-0000-0000-00000EA20000}"/>
    <cellStyle name="SAPBEXresItem" xfId="9653" xr:uid="{00000000-0005-0000-0000-00000FA20000}"/>
    <cellStyle name="SAPBEXresItem 2" xfId="41481" xr:uid="{00000000-0005-0000-0000-000010A20000}"/>
    <cellStyle name="SAPBEXresItem 3" xfId="41482" xr:uid="{00000000-0005-0000-0000-000011A20000}"/>
    <cellStyle name="SAPBEXresItem 4" xfId="41483" xr:uid="{00000000-0005-0000-0000-000012A20000}"/>
    <cellStyle name="SAPBEXresItem 5" xfId="41484" xr:uid="{00000000-0005-0000-0000-000013A20000}"/>
    <cellStyle name="SAPBEXresItem 6" xfId="41485" xr:uid="{00000000-0005-0000-0000-000014A20000}"/>
    <cellStyle name="SAPBEXresItemX" xfId="9654" xr:uid="{00000000-0005-0000-0000-000015A20000}"/>
    <cellStyle name="SAPBEXresItemX 2" xfId="41486" xr:uid="{00000000-0005-0000-0000-000016A20000}"/>
    <cellStyle name="SAPBEXresItemX 3" xfId="41487" xr:uid="{00000000-0005-0000-0000-000017A20000}"/>
    <cellStyle name="SAPBEXresItemX 4" xfId="41488" xr:uid="{00000000-0005-0000-0000-000018A20000}"/>
    <cellStyle name="SAPBEXresItemX 5" xfId="41489" xr:uid="{00000000-0005-0000-0000-000019A20000}"/>
    <cellStyle name="SAPBEXresItemX 6" xfId="41490" xr:uid="{00000000-0005-0000-0000-00001AA20000}"/>
    <cellStyle name="SAPBEXstdData" xfId="9655" xr:uid="{00000000-0005-0000-0000-00001BA20000}"/>
    <cellStyle name="SAPBEXstdData 2" xfId="41491" xr:uid="{00000000-0005-0000-0000-00001CA20000}"/>
    <cellStyle name="SAPBEXstdData 3" xfId="41492" xr:uid="{00000000-0005-0000-0000-00001DA20000}"/>
    <cellStyle name="SAPBEXstdData 4" xfId="41493" xr:uid="{00000000-0005-0000-0000-00001EA20000}"/>
    <cellStyle name="SAPBEXstdData 5" xfId="41494" xr:uid="{00000000-0005-0000-0000-00001FA20000}"/>
    <cellStyle name="SAPBEXstdData 6" xfId="41495" xr:uid="{00000000-0005-0000-0000-000020A20000}"/>
    <cellStyle name="SAPBEXstdDataEmph" xfId="9656" xr:uid="{00000000-0005-0000-0000-000021A20000}"/>
    <cellStyle name="SAPBEXstdDataEmph 2" xfId="41496" xr:uid="{00000000-0005-0000-0000-000022A20000}"/>
    <cellStyle name="SAPBEXstdDataEmph 3" xfId="41497" xr:uid="{00000000-0005-0000-0000-000023A20000}"/>
    <cellStyle name="SAPBEXstdDataEmph 4" xfId="41498" xr:uid="{00000000-0005-0000-0000-000024A20000}"/>
    <cellStyle name="SAPBEXstdDataEmph 5" xfId="41499" xr:uid="{00000000-0005-0000-0000-000025A20000}"/>
    <cellStyle name="SAPBEXstdDataEmph 6" xfId="41500" xr:uid="{00000000-0005-0000-0000-000026A20000}"/>
    <cellStyle name="SAPBEXstdItem" xfId="9657" xr:uid="{00000000-0005-0000-0000-000027A20000}"/>
    <cellStyle name="SAPBEXstdItem 2" xfId="41501" xr:uid="{00000000-0005-0000-0000-000028A20000}"/>
    <cellStyle name="SAPBEXstdItem 3" xfId="41502" xr:uid="{00000000-0005-0000-0000-000029A20000}"/>
    <cellStyle name="SAPBEXstdItem 4" xfId="41503" xr:uid="{00000000-0005-0000-0000-00002AA20000}"/>
    <cellStyle name="SAPBEXstdItem 5" xfId="41504" xr:uid="{00000000-0005-0000-0000-00002BA20000}"/>
    <cellStyle name="SAPBEXstdItem 6" xfId="41505" xr:uid="{00000000-0005-0000-0000-00002CA20000}"/>
    <cellStyle name="SAPBEXstdItemX" xfId="9658" xr:uid="{00000000-0005-0000-0000-00002DA20000}"/>
    <cellStyle name="SAPBEXstdItemX 2" xfId="41506" xr:uid="{00000000-0005-0000-0000-00002EA20000}"/>
    <cellStyle name="SAPBEXstdItemX 3" xfId="41507" xr:uid="{00000000-0005-0000-0000-00002FA20000}"/>
    <cellStyle name="SAPBEXstdItemX 4" xfId="41508" xr:uid="{00000000-0005-0000-0000-000030A20000}"/>
    <cellStyle name="SAPBEXstdItemX 5" xfId="41509" xr:uid="{00000000-0005-0000-0000-000031A20000}"/>
    <cellStyle name="SAPBEXstdItemX 6" xfId="41510" xr:uid="{00000000-0005-0000-0000-000032A20000}"/>
    <cellStyle name="SAPBEXtitle" xfId="9659" xr:uid="{00000000-0005-0000-0000-000033A20000}"/>
    <cellStyle name="SAPBEXundefined" xfId="9660" xr:uid="{00000000-0005-0000-0000-000034A20000}"/>
    <cellStyle name="SAPBEXundefined 2" xfId="41511" xr:uid="{00000000-0005-0000-0000-000035A20000}"/>
    <cellStyle name="SAPBEXundefined 3" xfId="41512" xr:uid="{00000000-0005-0000-0000-000036A20000}"/>
    <cellStyle name="SAPBEXundefined 4" xfId="41513" xr:uid="{00000000-0005-0000-0000-000037A20000}"/>
    <cellStyle name="SAPBEXundefined 5" xfId="41514" xr:uid="{00000000-0005-0000-0000-000038A20000}"/>
    <cellStyle name="SAPBEXundefined 6" xfId="41515" xr:uid="{00000000-0005-0000-0000-000039A20000}"/>
    <cellStyle name="Sheet Title" xfId="3025" xr:uid="{00000000-0005-0000-0000-00003AA20000}"/>
    <cellStyle name="Title" xfId="44177" builtinId="15" customBuiltin="1"/>
    <cellStyle name="Title 2" xfId="3026" xr:uid="{00000000-0005-0000-0000-00003CA20000}"/>
    <cellStyle name="Title 2 2" xfId="9661" xr:uid="{00000000-0005-0000-0000-00003DA20000}"/>
    <cellStyle name="Title 2 3" xfId="44169" xr:uid="{00000000-0005-0000-0000-00003EA20000}"/>
    <cellStyle name="Title 3" xfId="41516" xr:uid="{00000000-0005-0000-0000-00003FA20000}"/>
    <cellStyle name="Title 4" xfId="44800" xr:uid="{80F4E4C7-4B58-4318-83D2-72E71C7D3FEE}"/>
    <cellStyle name="Total" xfId="44192" builtinId="25" customBuiltin="1"/>
    <cellStyle name="Total 2" xfId="3027" xr:uid="{00000000-0005-0000-0000-000041A20000}"/>
    <cellStyle name="Total 2 10" xfId="3028" xr:uid="{00000000-0005-0000-0000-000042A20000}"/>
    <cellStyle name="Total 2 10 2" xfId="9943" xr:uid="{00000000-0005-0000-0000-000043A20000}"/>
    <cellStyle name="Total 2 10 2 2" xfId="41517" xr:uid="{00000000-0005-0000-0000-000044A20000}"/>
    <cellStyle name="Total 2 10 2 3" xfId="41518" xr:uid="{00000000-0005-0000-0000-000045A20000}"/>
    <cellStyle name="Total 2 10 2 4" xfId="41519" xr:uid="{00000000-0005-0000-0000-000046A20000}"/>
    <cellStyle name="Total 2 10 2 5" xfId="41520" xr:uid="{00000000-0005-0000-0000-000047A20000}"/>
    <cellStyle name="Total 2 10 2 6" xfId="41521" xr:uid="{00000000-0005-0000-0000-000048A20000}"/>
    <cellStyle name="Total 2 10 3" xfId="41522" xr:uid="{00000000-0005-0000-0000-000049A20000}"/>
    <cellStyle name="Total 2 10 4" xfId="41523" xr:uid="{00000000-0005-0000-0000-00004AA20000}"/>
    <cellStyle name="Total 2 10 5" xfId="41524" xr:uid="{00000000-0005-0000-0000-00004BA20000}"/>
    <cellStyle name="Total 2 10 6" xfId="41525" xr:uid="{00000000-0005-0000-0000-00004CA20000}"/>
    <cellStyle name="Total 2 10 7" xfId="41526" xr:uid="{00000000-0005-0000-0000-00004DA20000}"/>
    <cellStyle name="Total 2 11" xfId="3029" xr:uid="{00000000-0005-0000-0000-00004EA20000}"/>
    <cellStyle name="Total 2 11 2" xfId="10660" xr:uid="{00000000-0005-0000-0000-00004FA20000}"/>
    <cellStyle name="Total 2 11 2 2" xfId="41527" xr:uid="{00000000-0005-0000-0000-000050A20000}"/>
    <cellStyle name="Total 2 11 2 3" xfId="41528" xr:uid="{00000000-0005-0000-0000-000051A20000}"/>
    <cellStyle name="Total 2 11 2 4" xfId="41529" xr:uid="{00000000-0005-0000-0000-000052A20000}"/>
    <cellStyle name="Total 2 11 2 5" xfId="41530" xr:uid="{00000000-0005-0000-0000-000053A20000}"/>
    <cellStyle name="Total 2 11 2 6" xfId="41531" xr:uid="{00000000-0005-0000-0000-000054A20000}"/>
    <cellStyle name="Total 2 11 3" xfId="41532" xr:uid="{00000000-0005-0000-0000-000055A20000}"/>
    <cellStyle name="Total 2 11 4" xfId="41533" xr:uid="{00000000-0005-0000-0000-000056A20000}"/>
    <cellStyle name="Total 2 11 5" xfId="41534" xr:uid="{00000000-0005-0000-0000-000057A20000}"/>
    <cellStyle name="Total 2 11 6" xfId="41535" xr:uid="{00000000-0005-0000-0000-000058A20000}"/>
    <cellStyle name="Total 2 11 7" xfId="41536" xr:uid="{00000000-0005-0000-0000-000059A20000}"/>
    <cellStyle name="Total 2 12" xfId="3030" xr:uid="{00000000-0005-0000-0000-00005AA20000}"/>
    <cellStyle name="Total 2 12 2" xfId="10751" xr:uid="{00000000-0005-0000-0000-00005BA20000}"/>
    <cellStyle name="Total 2 12 2 2" xfId="41537" xr:uid="{00000000-0005-0000-0000-00005CA20000}"/>
    <cellStyle name="Total 2 12 2 3" xfId="41538" xr:uid="{00000000-0005-0000-0000-00005DA20000}"/>
    <cellStyle name="Total 2 12 2 4" xfId="41539" xr:uid="{00000000-0005-0000-0000-00005EA20000}"/>
    <cellStyle name="Total 2 12 2 5" xfId="41540" xr:uid="{00000000-0005-0000-0000-00005FA20000}"/>
    <cellStyle name="Total 2 12 2 6" xfId="41541" xr:uid="{00000000-0005-0000-0000-000060A20000}"/>
    <cellStyle name="Total 2 12 3" xfId="41542" xr:uid="{00000000-0005-0000-0000-000061A20000}"/>
    <cellStyle name="Total 2 12 4" xfId="41543" xr:uid="{00000000-0005-0000-0000-000062A20000}"/>
    <cellStyle name="Total 2 12 5" xfId="41544" xr:uid="{00000000-0005-0000-0000-000063A20000}"/>
    <cellStyle name="Total 2 12 6" xfId="41545" xr:uid="{00000000-0005-0000-0000-000064A20000}"/>
    <cellStyle name="Total 2 12 7" xfId="41546" xr:uid="{00000000-0005-0000-0000-000065A20000}"/>
    <cellStyle name="Total 2 13" xfId="3031" xr:uid="{00000000-0005-0000-0000-000066A20000}"/>
    <cellStyle name="Total 2 13 2" xfId="10838" xr:uid="{00000000-0005-0000-0000-000067A20000}"/>
    <cellStyle name="Total 2 13 2 2" xfId="41547" xr:uid="{00000000-0005-0000-0000-000068A20000}"/>
    <cellStyle name="Total 2 13 2 3" xfId="41548" xr:uid="{00000000-0005-0000-0000-000069A20000}"/>
    <cellStyle name="Total 2 13 2 4" xfId="41549" xr:uid="{00000000-0005-0000-0000-00006AA20000}"/>
    <cellStyle name="Total 2 13 2 5" xfId="41550" xr:uid="{00000000-0005-0000-0000-00006BA20000}"/>
    <cellStyle name="Total 2 13 2 6" xfId="41551" xr:uid="{00000000-0005-0000-0000-00006CA20000}"/>
    <cellStyle name="Total 2 13 3" xfId="41552" xr:uid="{00000000-0005-0000-0000-00006DA20000}"/>
    <cellStyle name="Total 2 13 4" xfId="41553" xr:uid="{00000000-0005-0000-0000-00006EA20000}"/>
    <cellStyle name="Total 2 13 5" xfId="41554" xr:uid="{00000000-0005-0000-0000-00006FA20000}"/>
    <cellStyle name="Total 2 13 6" xfId="41555" xr:uid="{00000000-0005-0000-0000-000070A20000}"/>
    <cellStyle name="Total 2 13 7" xfId="41556" xr:uid="{00000000-0005-0000-0000-000071A20000}"/>
    <cellStyle name="Total 2 14" xfId="3032" xr:uid="{00000000-0005-0000-0000-000072A20000}"/>
    <cellStyle name="Total 2 14 2" xfId="10928" xr:uid="{00000000-0005-0000-0000-000073A20000}"/>
    <cellStyle name="Total 2 14 2 2" xfId="41557" xr:uid="{00000000-0005-0000-0000-000074A20000}"/>
    <cellStyle name="Total 2 14 2 3" xfId="41558" xr:uid="{00000000-0005-0000-0000-000075A20000}"/>
    <cellStyle name="Total 2 14 2 4" xfId="41559" xr:uid="{00000000-0005-0000-0000-000076A20000}"/>
    <cellStyle name="Total 2 14 2 5" xfId="41560" xr:uid="{00000000-0005-0000-0000-000077A20000}"/>
    <cellStyle name="Total 2 14 2 6" xfId="41561" xr:uid="{00000000-0005-0000-0000-000078A20000}"/>
    <cellStyle name="Total 2 14 3" xfId="41562" xr:uid="{00000000-0005-0000-0000-000079A20000}"/>
    <cellStyle name="Total 2 14 4" xfId="41563" xr:uid="{00000000-0005-0000-0000-00007AA20000}"/>
    <cellStyle name="Total 2 14 5" xfId="41564" xr:uid="{00000000-0005-0000-0000-00007BA20000}"/>
    <cellStyle name="Total 2 14 6" xfId="41565" xr:uid="{00000000-0005-0000-0000-00007CA20000}"/>
    <cellStyle name="Total 2 14 7" xfId="41566" xr:uid="{00000000-0005-0000-0000-00007DA20000}"/>
    <cellStyle name="Total 2 15" xfId="3033" xr:uid="{00000000-0005-0000-0000-00007EA20000}"/>
    <cellStyle name="Total 2 15 2" xfId="10758" xr:uid="{00000000-0005-0000-0000-00007FA20000}"/>
    <cellStyle name="Total 2 15 2 2" xfId="41567" xr:uid="{00000000-0005-0000-0000-000080A20000}"/>
    <cellStyle name="Total 2 15 2 3" xfId="41568" xr:uid="{00000000-0005-0000-0000-000081A20000}"/>
    <cellStyle name="Total 2 15 2 4" xfId="41569" xr:uid="{00000000-0005-0000-0000-000082A20000}"/>
    <cellStyle name="Total 2 15 2 5" xfId="41570" xr:uid="{00000000-0005-0000-0000-000083A20000}"/>
    <cellStyle name="Total 2 15 2 6" xfId="41571" xr:uid="{00000000-0005-0000-0000-000084A20000}"/>
    <cellStyle name="Total 2 15 3" xfId="41572" xr:uid="{00000000-0005-0000-0000-000085A20000}"/>
    <cellStyle name="Total 2 15 4" xfId="41573" xr:uid="{00000000-0005-0000-0000-000086A20000}"/>
    <cellStyle name="Total 2 15 5" xfId="41574" xr:uid="{00000000-0005-0000-0000-000087A20000}"/>
    <cellStyle name="Total 2 15 6" xfId="41575" xr:uid="{00000000-0005-0000-0000-000088A20000}"/>
    <cellStyle name="Total 2 15 7" xfId="41576" xr:uid="{00000000-0005-0000-0000-000089A20000}"/>
    <cellStyle name="Total 2 16" xfId="3034" xr:uid="{00000000-0005-0000-0000-00008AA20000}"/>
    <cellStyle name="Total 2 16 2" xfId="11192" xr:uid="{00000000-0005-0000-0000-00008BA20000}"/>
    <cellStyle name="Total 2 16 2 2" xfId="41577" xr:uid="{00000000-0005-0000-0000-00008CA20000}"/>
    <cellStyle name="Total 2 16 2 3" xfId="41578" xr:uid="{00000000-0005-0000-0000-00008DA20000}"/>
    <cellStyle name="Total 2 16 2 4" xfId="41579" xr:uid="{00000000-0005-0000-0000-00008EA20000}"/>
    <cellStyle name="Total 2 16 2 5" xfId="41580" xr:uid="{00000000-0005-0000-0000-00008FA20000}"/>
    <cellStyle name="Total 2 16 2 6" xfId="41581" xr:uid="{00000000-0005-0000-0000-000090A20000}"/>
    <cellStyle name="Total 2 16 3" xfId="41582" xr:uid="{00000000-0005-0000-0000-000091A20000}"/>
    <cellStyle name="Total 2 16 4" xfId="41583" xr:uid="{00000000-0005-0000-0000-000092A20000}"/>
    <cellStyle name="Total 2 16 5" xfId="41584" xr:uid="{00000000-0005-0000-0000-000093A20000}"/>
    <cellStyle name="Total 2 16 6" xfId="41585" xr:uid="{00000000-0005-0000-0000-000094A20000}"/>
    <cellStyle name="Total 2 16 7" xfId="41586" xr:uid="{00000000-0005-0000-0000-000095A20000}"/>
    <cellStyle name="Total 2 17" xfId="3035" xr:uid="{00000000-0005-0000-0000-000096A20000}"/>
    <cellStyle name="Total 2 17 2" xfId="11279" xr:uid="{00000000-0005-0000-0000-000097A20000}"/>
    <cellStyle name="Total 2 17 2 2" xfId="41587" xr:uid="{00000000-0005-0000-0000-000098A20000}"/>
    <cellStyle name="Total 2 17 2 3" xfId="41588" xr:uid="{00000000-0005-0000-0000-000099A20000}"/>
    <cellStyle name="Total 2 17 2 4" xfId="41589" xr:uid="{00000000-0005-0000-0000-00009AA20000}"/>
    <cellStyle name="Total 2 17 2 5" xfId="41590" xr:uid="{00000000-0005-0000-0000-00009BA20000}"/>
    <cellStyle name="Total 2 17 2 6" xfId="41591" xr:uid="{00000000-0005-0000-0000-00009CA20000}"/>
    <cellStyle name="Total 2 17 3" xfId="41592" xr:uid="{00000000-0005-0000-0000-00009DA20000}"/>
    <cellStyle name="Total 2 17 4" xfId="41593" xr:uid="{00000000-0005-0000-0000-00009EA20000}"/>
    <cellStyle name="Total 2 17 5" xfId="41594" xr:uid="{00000000-0005-0000-0000-00009FA20000}"/>
    <cellStyle name="Total 2 17 6" xfId="41595" xr:uid="{00000000-0005-0000-0000-0000A0A20000}"/>
    <cellStyle name="Total 2 17 7" xfId="41596" xr:uid="{00000000-0005-0000-0000-0000A1A20000}"/>
    <cellStyle name="Total 2 18" xfId="3036" xr:uid="{00000000-0005-0000-0000-0000A2A20000}"/>
    <cellStyle name="Total 2 18 2" xfId="10165" xr:uid="{00000000-0005-0000-0000-0000A3A20000}"/>
    <cellStyle name="Total 2 18 2 2" xfId="41597" xr:uid="{00000000-0005-0000-0000-0000A4A20000}"/>
    <cellStyle name="Total 2 18 2 3" xfId="41598" xr:uid="{00000000-0005-0000-0000-0000A5A20000}"/>
    <cellStyle name="Total 2 18 2 4" xfId="41599" xr:uid="{00000000-0005-0000-0000-0000A6A20000}"/>
    <cellStyle name="Total 2 18 2 5" xfId="41600" xr:uid="{00000000-0005-0000-0000-0000A7A20000}"/>
    <cellStyle name="Total 2 18 2 6" xfId="41601" xr:uid="{00000000-0005-0000-0000-0000A8A20000}"/>
    <cellStyle name="Total 2 18 3" xfId="41602" xr:uid="{00000000-0005-0000-0000-0000A9A20000}"/>
    <cellStyle name="Total 2 18 4" xfId="41603" xr:uid="{00000000-0005-0000-0000-0000AAA20000}"/>
    <cellStyle name="Total 2 18 5" xfId="41604" xr:uid="{00000000-0005-0000-0000-0000ABA20000}"/>
    <cellStyle name="Total 2 18 6" xfId="41605" xr:uid="{00000000-0005-0000-0000-0000ACA20000}"/>
    <cellStyle name="Total 2 18 7" xfId="41606" xr:uid="{00000000-0005-0000-0000-0000ADA20000}"/>
    <cellStyle name="Total 2 19" xfId="3037" xr:uid="{00000000-0005-0000-0000-0000AEA20000}"/>
    <cellStyle name="Total 2 19 2" xfId="11454" xr:uid="{00000000-0005-0000-0000-0000AFA20000}"/>
    <cellStyle name="Total 2 19 2 2" xfId="41607" xr:uid="{00000000-0005-0000-0000-0000B0A20000}"/>
    <cellStyle name="Total 2 19 2 3" xfId="41608" xr:uid="{00000000-0005-0000-0000-0000B1A20000}"/>
    <cellStyle name="Total 2 19 2 4" xfId="41609" xr:uid="{00000000-0005-0000-0000-0000B2A20000}"/>
    <cellStyle name="Total 2 19 2 5" xfId="41610" xr:uid="{00000000-0005-0000-0000-0000B3A20000}"/>
    <cellStyle name="Total 2 19 2 6" xfId="41611" xr:uid="{00000000-0005-0000-0000-0000B4A20000}"/>
    <cellStyle name="Total 2 19 3" xfId="41612" xr:uid="{00000000-0005-0000-0000-0000B5A20000}"/>
    <cellStyle name="Total 2 19 4" xfId="41613" xr:uid="{00000000-0005-0000-0000-0000B6A20000}"/>
    <cellStyle name="Total 2 19 5" xfId="41614" xr:uid="{00000000-0005-0000-0000-0000B7A20000}"/>
    <cellStyle name="Total 2 19 6" xfId="41615" xr:uid="{00000000-0005-0000-0000-0000B8A20000}"/>
    <cellStyle name="Total 2 19 7" xfId="41616" xr:uid="{00000000-0005-0000-0000-0000B9A20000}"/>
    <cellStyle name="Total 2 2" xfId="3038" xr:uid="{00000000-0005-0000-0000-0000BAA20000}"/>
    <cellStyle name="Total 2 2 10" xfId="3039" xr:uid="{00000000-0005-0000-0000-0000BBA20000}"/>
    <cellStyle name="Total 2 2 10 2" xfId="10611" xr:uid="{00000000-0005-0000-0000-0000BCA20000}"/>
    <cellStyle name="Total 2 2 10 2 2" xfId="41617" xr:uid="{00000000-0005-0000-0000-0000BDA20000}"/>
    <cellStyle name="Total 2 2 10 2 3" xfId="41618" xr:uid="{00000000-0005-0000-0000-0000BEA20000}"/>
    <cellStyle name="Total 2 2 10 2 4" xfId="41619" xr:uid="{00000000-0005-0000-0000-0000BFA20000}"/>
    <cellStyle name="Total 2 2 10 2 5" xfId="41620" xr:uid="{00000000-0005-0000-0000-0000C0A20000}"/>
    <cellStyle name="Total 2 2 10 2 6" xfId="41621" xr:uid="{00000000-0005-0000-0000-0000C1A20000}"/>
    <cellStyle name="Total 2 2 10 3" xfId="41622" xr:uid="{00000000-0005-0000-0000-0000C2A20000}"/>
    <cellStyle name="Total 2 2 10 4" xfId="41623" xr:uid="{00000000-0005-0000-0000-0000C3A20000}"/>
    <cellStyle name="Total 2 2 10 5" xfId="41624" xr:uid="{00000000-0005-0000-0000-0000C4A20000}"/>
    <cellStyle name="Total 2 2 10 6" xfId="41625" xr:uid="{00000000-0005-0000-0000-0000C5A20000}"/>
    <cellStyle name="Total 2 2 10 7" xfId="41626" xr:uid="{00000000-0005-0000-0000-0000C6A20000}"/>
    <cellStyle name="Total 2 2 11" xfId="3040" xr:uid="{00000000-0005-0000-0000-0000C7A20000}"/>
    <cellStyle name="Total 2 2 11 2" xfId="10702" xr:uid="{00000000-0005-0000-0000-0000C8A20000}"/>
    <cellStyle name="Total 2 2 11 2 2" xfId="41627" xr:uid="{00000000-0005-0000-0000-0000C9A20000}"/>
    <cellStyle name="Total 2 2 11 2 3" xfId="41628" xr:uid="{00000000-0005-0000-0000-0000CAA20000}"/>
    <cellStyle name="Total 2 2 11 2 4" xfId="41629" xr:uid="{00000000-0005-0000-0000-0000CBA20000}"/>
    <cellStyle name="Total 2 2 11 2 5" xfId="41630" xr:uid="{00000000-0005-0000-0000-0000CCA20000}"/>
    <cellStyle name="Total 2 2 11 2 6" xfId="41631" xr:uid="{00000000-0005-0000-0000-0000CDA20000}"/>
    <cellStyle name="Total 2 2 11 3" xfId="41632" xr:uid="{00000000-0005-0000-0000-0000CEA20000}"/>
    <cellStyle name="Total 2 2 11 4" xfId="41633" xr:uid="{00000000-0005-0000-0000-0000CFA20000}"/>
    <cellStyle name="Total 2 2 11 5" xfId="41634" xr:uid="{00000000-0005-0000-0000-0000D0A20000}"/>
    <cellStyle name="Total 2 2 11 6" xfId="41635" xr:uid="{00000000-0005-0000-0000-0000D1A20000}"/>
    <cellStyle name="Total 2 2 11 7" xfId="41636" xr:uid="{00000000-0005-0000-0000-0000D2A20000}"/>
    <cellStyle name="Total 2 2 12" xfId="3041" xr:uid="{00000000-0005-0000-0000-0000D3A20000}"/>
    <cellStyle name="Total 2 2 12 2" xfId="10790" xr:uid="{00000000-0005-0000-0000-0000D4A20000}"/>
    <cellStyle name="Total 2 2 12 2 2" xfId="41637" xr:uid="{00000000-0005-0000-0000-0000D5A20000}"/>
    <cellStyle name="Total 2 2 12 2 3" xfId="41638" xr:uid="{00000000-0005-0000-0000-0000D6A20000}"/>
    <cellStyle name="Total 2 2 12 2 4" xfId="41639" xr:uid="{00000000-0005-0000-0000-0000D7A20000}"/>
    <cellStyle name="Total 2 2 12 2 5" xfId="41640" xr:uid="{00000000-0005-0000-0000-0000D8A20000}"/>
    <cellStyle name="Total 2 2 12 2 6" xfId="41641" xr:uid="{00000000-0005-0000-0000-0000D9A20000}"/>
    <cellStyle name="Total 2 2 12 3" xfId="41642" xr:uid="{00000000-0005-0000-0000-0000DAA20000}"/>
    <cellStyle name="Total 2 2 12 4" xfId="41643" xr:uid="{00000000-0005-0000-0000-0000DBA20000}"/>
    <cellStyle name="Total 2 2 12 5" xfId="41644" xr:uid="{00000000-0005-0000-0000-0000DCA20000}"/>
    <cellStyle name="Total 2 2 12 6" xfId="41645" xr:uid="{00000000-0005-0000-0000-0000DDA20000}"/>
    <cellStyle name="Total 2 2 12 7" xfId="41646" xr:uid="{00000000-0005-0000-0000-0000DEA20000}"/>
    <cellStyle name="Total 2 2 13" xfId="3042" xr:uid="{00000000-0005-0000-0000-0000DFA20000}"/>
    <cellStyle name="Total 2 2 13 2" xfId="10879" xr:uid="{00000000-0005-0000-0000-0000E0A20000}"/>
    <cellStyle name="Total 2 2 13 2 2" xfId="41647" xr:uid="{00000000-0005-0000-0000-0000E1A20000}"/>
    <cellStyle name="Total 2 2 13 2 3" xfId="41648" xr:uid="{00000000-0005-0000-0000-0000E2A20000}"/>
    <cellStyle name="Total 2 2 13 2 4" xfId="41649" xr:uid="{00000000-0005-0000-0000-0000E3A20000}"/>
    <cellStyle name="Total 2 2 13 2 5" xfId="41650" xr:uid="{00000000-0005-0000-0000-0000E4A20000}"/>
    <cellStyle name="Total 2 2 13 2 6" xfId="41651" xr:uid="{00000000-0005-0000-0000-0000E5A20000}"/>
    <cellStyle name="Total 2 2 13 3" xfId="41652" xr:uid="{00000000-0005-0000-0000-0000E6A20000}"/>
    <cellStyle name="Total 2 2 13 4" xfId="41653" xr:uid="{00000000-0005-0000-0000-0000E7A20000}"/>
    <cellStyle name="Total 2 2 13 5" xfId="41654" xr:uid="{00000000-0005-0000-0000-0000E8A20000}"/>
    <cellStyle name="Total 2 2 13 6" xfId="41655" xr:uid="{00000000-0005-0000-0000-0000E9A20000}"/>
    <cellStyle name="Total 2 2 13 7" xfId="41656" xr:uid="{00000000-0005-0000-0000-0000EAA20000}"/>
    <cellStyle name="Total 2 2 14" xfId="3043" xr:uid="{00000000-0005-0000-0000-0000EBA20000}"/>
    <cellStyle name="Total 2 2 14 2" xfId="10969" xr:uid="{00000000-0005-0000-0000-0000ECA20000}"/>
    <cellStyle name="Total 2 2 14 2 2" xfId="41657" xr:uid="{00000000-0005-0000-0000-0000EDA20000}"/>
    <cellStyle name="Total 2 2 14 2 3" xfId="41658" xr:uid="{00000000-0005-0000-0000-0000EEA20000}"/>
    <cellStyle name="Total 2 2 14 2 4" xfId="41659" xr:uid="{00000000-0005-0000-0000-0000EFA20000}"/>
    <cellStyle name="Total 2 2 14 2 5" xfId="41660" xr:uid="{00000000-0005-0000-0000-0000F0A20000}"/>
    <cellStyle name="Total 2 2 14 2 6" xfId="41661" xr:uid="{00000000-0005-0000-0000-0000F1A20000}"/>
    <cellStyle name="Total 2 2 14 3" xfId="41662" xr:uid="{00000000-0005-0000-0000-0000F2A20000}"/>
    <cellStyle name="Total 2 2 14 4" xfId="41663" xr:uid="{00000000-0005-0000-0000-0000F3A20000}"/>
    <cellStyle name="Total 2 2 14 5" xfId="41664" xr:uid="{00000000-0005-0000-0000-0000F4A20000}"/>
    <cellStyle name="Total 2 2 14 6" xfId="41665" xr:uid="{00000000-0005-0000-0000-0000F5A20000}"/>
    <cellStyle name="Total 2 2 14 7" xfId="41666" xr:uid="{00000000-0005-0000-0000-0000F6A20000}"/>
    <cellStyle name="Total 2 2 15" xfId="3044" xr:uid="{00000000-0005-0000-0000-0000F7A20000}"/>
    <cellStyle name="Total 2 2 15 2" xfId="11060" xr:uid="{00000000-0005-0000-0000-0000F8A20000}"/>
    <cellStyle name="Total 2 2 15 2 2" xfId="41667" xr:uid="{00000000-0005-0000-0000-0000F9A20000}"/>
    <cellStyle name="Total 2 2 15 2 3" xfId="41668" xr:uid="{00000000-0005-0000-0000-0000FAA20000}"/>
    <cellStyle name="Total 2 2 15 2 4" xfId="41669" xr:uid="{00000000-0005-0000-0000-0000FBA20000}"/>
    <cellStyle name="Total 2 2 15 2 5" xfId="41670" xr:uid="{00000000-0005-0000-0000-0000FCA20000}"/>
    <cellStyle name="Total 2 2 15 2 6" xfId="41671" xr:uid="{00000000-0005-0000-0000-0000FDA20000}"/>
    <cellStyle name="Total 2 2 15 3" xfId="41672" xr:uid="{00000000-0005-0000-0000-0000FEA20000}"/>
    <cellStyle name="Total 2 2 15 4" xfId="41673" xr:uid="{00000000-0005-0000-0000-0000FFA20000}"/>
    <cellStyle name="Total 2 2 15 5" xfId="41674" xr:uid="{00000000-0005-0000-0000-000000A30000}"/>
    <cellStyle name="Total 2 2 15 6" xfId="41675" xr:uid="{00000000-0005-0000-0000-000001A30000}"/>
    <cellStyle name="Total 2 2 15 7" xfId="41676" xr:uid="{00000000-0005-0000-0000-000002A30000}"/>
    <cellStyle name="Total 2 2 16" xfId="3045" xr:uid="{00000000-0005-0000-0000-000003A30000}"/>
    <cellStyle name="Total 2 2 16 2" xfId="11143" xr:uid="{00000000-0005-0000-0000-000004A30000}"/>
    <cellStyle name="Total 2 2 16 2 2" xfId="41677" xr:uid="{00000000-0005-0000-0000-000005A30000}"/>
    <cellStyle name="Total 2 2 16 2 3" xfId="41678" xr:uid="{00000000-0005-0000-0000-000006A30000}"/>
    <cellStyle name="Total 2 2 16 2 4" xfId="41679" xr:uid="{00000000-0005-0000-0000-000007A30000}"/>
    <cellStyle name="Total 2 2 16 2 5" xfId="41680" xr:uid="{00000000-0005-0000-0000-000008A30000}"/>
    <cellStyle name="Total 2 2 16 2 6" xfId="41681" xr:uid="{00000000-0005-0000-0000-000009A30000}"/>
    <cellStyle name="Total 2 2 16 3" xfId="41682" xr:uid="{00000000-0005-0000-0000-00000AA30000}"/>
    <cellStyle name="Total 2 2 16 4" xfId="41683" xr:uid="{00000000-0005-0000-0000-00000BA30000}"/>
    <cellStyle name="Total 2 2 16 5" xfId="41684" xr:uid="{00000000-0005-0000-0000-00000CA30000}"/>
    <cellStyle name="Total 2 2 16 6" xfId="41685" xr:uid="{00000000-0005-0000-0000-00000DA30000}"/>
    <cellStyle name="Total 2 2 16 7" xfId="41686" xr:uid="{00000000-0005-0000-0000-00000EA30000}"/>
    <cellStyle name="Total 2 2 17" xfId="3046" xr:uid="{00000000-0005-0000-0000-00000FA30000}"/>
    <cellStyle name="Total 2 2 17 2" xfId="11233" xr:uid="{00000000-0005-0000-0000-000010A30000}"/>
    <cellStyle name="Total 2 2 17 2 2" xfId="41687" xr:uid="{00000000-0005-0000-0000-000011A30000}"/>
    <cellStyle name="Total 2 2 17 2 3" xfId="41688" xr:uid="{00000000-0005-0000-0000-000012A30000}"/>
    <cellStyle name="Total 2 2 17 2 4" xfId="41689" xr:uid="{00000000-0005-0000-0000-000013A30000}"/>
    <cellStyle name="Total 2 2 17 2 5" xfId="41690" xr:uid="{00000000-0005-0000-0000-000014A30000}"/>
    <cellStyle name="Total 2 2 17 2 6" xfId="41691" xr:uid="{00000000-0005-0000-0000-000015A30000}"/>
    <cellStyle name="Total 2 2 17 3" xfId="41692" xr:uid="{00000000-0005-0000-0000-000016A30000}"/>
    <cellStyle name="Total 2 2 17 4" xfId="41693" xr:uid="{00000000-0005-0000-0000-000017A30000}"/>
    <cellStyle name="Total 2 2 17 5" xfId="41694" xr:uid="{00000000-0005-0000-0000-000018A30000}"/>
    <cellStyle name="Total 2 2 17 6" xfId="41695" xr:uid="{00000000-0005-0000-0000-000019A30000}"/>
    <cellStyle name="Total 2 2 17 7" xfId="41696" xr:uid="{00000000-0005-0000-0000-00001AA30000}"/>
    <cellStyle name="Total 2 2 18" xfId="3047" xr:uid="{00000000-0005-0000-0000-00001BA30000}"/>
    <cellStyle name="Total 2 2 18 2" xfId="11319" xr:uid="{00000000-0005-0000-0000-00001CA30000}"/>
    <cellStyle name="Total 2 2 18 2 2" xfId="41697" xr:uid="{00000000-0005-0000-0000-00001DA30000}"/>
    <cellStyle name="Total 2 2 18 2 3" xfId="41698" xr:uid="{00000000-0005-0000-0000-00001EA30000}"/>
    <cellStyle name="Total 2 2 18 2 4" xfId="41699" xr:uid="{00000000-0005-0000-0000-00001FA30000}"/>
    <cellStyle name="Total 2 2 18 2 5" xfId="41700" xr:uid="{00000000-0005-0000-0000-000020A30000}"/>
    <cellStyle name="Total 2 2 18 2 6" xfId="41701" xr:uid="{00000000-0005-0000-0000-000021A30000}"/>
    <cellStyle name="Total 2 2 18 3" xfId="41702" xr:uid="{00000000-0005-0000-0000-000022A30000}"/>
    <cellStyle name="Total 2 2 18 4" xfId="41703" xr:uid="{00000000-0005-0000-0000-000023A30000}"/>
    <cellStyle name="Total 2 2 18 5" xfId="41704" xr:uid="{00000000-0005-0000-0000-000024A30000}"/>
    <cellStyle name="Total 2 2 18 6" xfId="41705" xr:uid="{00000000-0005-0000-0000-000025A30000}"/>
    <cellStyle name="Total 2 2 18 7" xfId="41706" xr:uid="{00000000-0005-0000-0000-000026A30000}"/>
    <cellStyle name="Total 2 2 19" xfId="3048" xr:uid="{00000000-0005-0000-0000-000027A30000}"/>
    <cellStyle name="Total 2 2 19 2" xfId="11405" xr:uid="{00000000-0005-0000-0000-000028A30000}"/>
    <cellStyle name="Total 2 2 19 2 2" xfId="41707" xr:uid="{00000000-0005-0000-0000-000029A30000}"/>
    <cellStyle name="Total 2 2 19 2 3" xfId="41708" xr:uid="{00000000-0005-0000-0000-00002AA30000}"/>
    <cellStyle name="Total 2 2 19 2 4" xfId="41709" xr:uid="{00000000-0005-0000-0000-00002BA30000}"/>
    <cellStyle name="Total 2 2 19 2 5" xfId="41710" xr:uid="{00000000-0005-0000-0000-00002CA30000}"/>
    <cellStyle name="Total 2 2 19 2 6" xfId="41711" xr:uid="{00000000-0005-0000-0000-00002DA30000}"/>
    <cellStyle name="Total 2 2 19 3" xfId="41712" xr:uid="{00000000-0005-0000-0000-00002EA30000}"/>
    <cellStyle name="Total 2 2 19 4" xfId="41713" xr:uid="{00000000-0005-0000-0000-00002FA30000}"/>
    <cellStyle name="Total 2 2 19 5" xfId="41714" xr:uid="{00000000-0005-0000-0000-000030A30000}"/>
    <cellStyle name="Total 2 2 19 6" xfId="41715" xr:uid="{00000000-0005-0000-0000-000031A30000}"/>
    <cellStyle name="Total 2 2 19 7" xfId="41716" xr:uid="{00000000-0005-0000-0000-000032A30000}"/>
    <cellStyle name="Total 2 2 2" xfId="3049" xr:uid="{00000000-0005-0000-0000-000033A30000}"/>
    <cellStyle name="Total 2 2 2 10" xfId="3050" xr:uid="{00000000-0005-0000-0000-000034A30000}"/>
    <cellStyle name="Total 2 2 2 10 2" xfId="10736" xr:uid="{00000000-0005-0000-0000-000035A30000}"/>
    <cellStyle name="Total 2 2 2 10 2 2" xfId="41717" xr:uid="{00000000-0005-0000-0000-000036A30000}"/>
    <cellStyle name="Total 2 2 2 10 2 3" xfId="41718" xr:uid="{00000000-0005-0000-0000-000037A30000}"/>
    <cellStyle name="Total 2 2 2 10 2 4" xfId="41719" xr:uid="{00000000-0005-0000-0000-000038A30000}"/>
    <cellStyle name="Total 2 2 2 10 2 5" xfId="41720" xr:uid="{00000000-0005-0000-0000-000039A30000}"/>
    <cellStyle name="Total 2 2 2 10 2 6" xfId="41721" xr:uid="{00000000-0005-0000-0000-00003AA30000}"/>
    <cellStyle name="Total 2 2 2 10 3" xfId="41722" xr:uid="{00000000-0005-0000-0000-00003BA30000}"/>
    <cellStyle name="Total 2 2 2 10 4" xfId="41723" xr:uid="{00000000-0005-0000-0000-00003CA30000}"/>
    <cellStyle name="Total 2 2 2 10 5" xfId="41724" xr:uid="{00000000-0005-0000-0000-00003DA30000}"/>
    <cellStyle name="Total 2 2 2 10 6" xfId="41725" xr:uid="{00000000-0005-0000-0000-00003EA30000}"/>
    <cellStyle name="Total 2 2 2 10 7" xfId="41726" xr:uid="{00000000-0005-0000-0000-00003FA30000}"/>
    <cellStyle name="Total 2 2 2 11" xfId="3051" xr:uid="{00000000-0005-0000-0000-000040A30000}"/>
    <cellStyle name="Total 2 2 2 11 2" xfId="10824" xr:uid="{00000000-0005-0000-0000-000041A30000}"/>
    <cellStyle name="Total 2 2 2 11 2 2" xfId="41727" xr:uid="{00000000-0005-0000-0000-000042A30000}"/>
    <cellStyle name="Total 2 2 2 11 2 3" xfId="41728" xr:uid="{00000000-0005-0000-0000-000043A30000}"/>
    <cellStyle name="Total 2 2 2 11 2 4" xfId="41729" xr:uid="{00000000-0005-0000-0000-000044A30000}"/>
    <cellStyle name="Total 2 2 2 11 2 5" xfId="41730" xr:uid="{00000000-0005-0000-0000-000045A30000}"/>
    <cellStyle name="Total 2 2 2 11 2 6" xfId="41731" xr:uid="{00000000-0005-0000-0000-000046A30000}"/>
    <cellStyle name="Total 2 2 2 11 3" xfId="41732" xr:uid="{00000000-0005-0000-0000-000047A30000}"/>
    <cellStyle name="Total 2 2 2 11 4" xfId="41733" xr:uid="{00000000-0005-0000-0000-000048A30000}"/>
    <cellStyle name="Total 2 2 2 11 5" xfId="41734" xr:uid="{00000000-0005-0000-0000-000049A30000}"/>
    <cellStyle name="Total 2 2 2 11 6" xfId="41735" xr:uid="{00000000-0005-0000-0000-00004AA30000}"/>
    <cellStyle name="Total 2 2 2 11 7" xfId="41736" xr:uid="{00000000-0005-0000-0000-00004BA30000}"/>
    <cellStyle name="Total 2 2 2 12" xfId="3052" xr:uid="{00000000-0005-0000-0000-00004CA30000}"/>
    <cellStyle name="Total 2 2 2 12 2" xfId="10913" xr:uid="{00000000-0005-0000-0000-00004DA30000}"/>
    <cellStyle name="Total 2 2 2 12 2 2" xfId="41737" xr:uid="{00000000-0005-0000-0000-00004EA30000}"/>
    <cellStyle name="Total 2 2 2 12 2 3" xfId="41738" xr:uid="{00000000-0005-0000-0000-00004FA30000}"/>
    <cellStyle name="Total 2 2 2 12 2 4" xfId="41739" xr:uid="{00000000-0005-0000-0000-000050A30000}"/>
    <cellStyle name="Total 2 2 2 12 2 5" xfId="41740" xr:uid="{00000000-0005-0000-0000-000051A30000}"/>
    <cellStyle name="Total 2 2 2 12 2 6" xfId="41741" xr:uid="{00000000-0005-0000-0000-000052A30000}"/>
    <cellStyle name="Total 2 2 2 12 3" xfId="41742" xr:uid="{00000000-0005-0000-0000-000053A30000}"/>
    <cellStyle name="Total 2 2 2 12 4" xfId="41743" xr:uid="{00000000-0005-0000-0000-000054A30000}"/>
    <cellStyle name="Total 2 2 2 12 5" xfId="41744" xr:uid="{00000000-0005-0000-0000-000055A30000}"/>
    <cellStyle name="Total 2 2 2 12 6" xfId="41745" xr:uid="{00000000-0005-0000-0000-000056A30000}"/>
    <cellStyle name="Total 2 2 2 12 7" xfId="41746" xr:uid="{00000000-0005-0000-0000-000057A30000}"/>
    <cellStyle name="Total 2 2 2 13" xfId="3053" xr:uid="{00000000-0005-0000-0000-000058A30000}"/>
    <cellStyle name="Total 2 2 2 13 2" xfId="11003" xr:uid="{00000000-0005-0000-0000-000059A30000}"/>
    <cellStyle name="Total 2 2 2 13 2 2" xfId="41747" xr:uid="{00000000-0005-0000-0000-00005AA30000}"/>
    <cellStyle name="Total 2 2 2 13 2 3" xfId="41748" xr:uid="{00000000-0005-0000-0000-00005BA30000}"/>
    <cellStyle name="Total 2 2 2 13 2 4" xfId="41749" xr:uid="{00000000-0005-0000-0000-00005CA30000}"/>
    <cellStyle name="Total 2 2 2 13 2 5" xfId="41750" xr:uid="{00000000-0005-0000-0000-00005DA30000}"/>
    <cellStyle name="Total 2 2 2 13 2 6" xfId="41751" xr:uid="{00000000-0005-0000-0000-00005EA30000}"/>
    <cellStyle name="Total 2 2 2 13 3" xfId="41752" xr:uid="{00000000-0005-0000-0000-00005FA30000}"/>
    <cellStyle name="Total 2 2 2 13 4" xfId="41753" xr:uid="{00000000-0005-0000-0000-000060A30000}"/>
    <cellStyle name="Total 2 2 2 13 5" xfId="41754" xr:uid="{00000000-0005-0000-0000-000061A30000}"/>
    <cellStyle name="Total 2 2 2 13 6" xfId="41755" xr:uid="{00000000-0005-0000-0000-000062A30000}"/>
    <cellStyle name="Total 2 2 2 13 7" xfId="41756" xr:uid="{00000000-0005-0000-0000-000063A30000}"/>
    <cellStyle name="Total 2 2 2 14" xfId="3054" xr:uid="{00000000-0005-0000-0000-000064A30000}"/>
    <cellStyle name="Total 2 2 2 14 2" xfId="11093" xr:uid="{00000000-0005-0000-0000-000065A30000}"/>
    <cellStyle name="Total 2 2 2 14 2 2" xfId="41757" xr:uid="{00000000-0005-0000-0000-000066A30000}"/>
    <cellStyle name="Total 2 2 2 14 2 3" xfId="41758" xr:uid="{00000000-0005-0000-0000-000067A30000}"/>
    <cellStyle name="Total 2 2 2 14 2 4" xfId="41759" xr:uid="{00000000-0005-0000-0000-000068A30000}"/>
    <cellStyle name="Total 2 2 2 14 2 5" xfId="41760" xr:uid="{00000000-0005-0000-0000-000069A30000}"/>
    <cellStyle name="Total 2 2 2 14 2 6" xfId="41761" xr:uid="{00000000-0005-0000-0000-00006AA30000}"/>
    <cellStyle name="Total 2 2 2 14 3" xfId="41762" xr:uid="{00000000-0005-0000-0000-00006BA30000}"/>
    <cellStyle name="Total 2 2 2 14 4" xfId="41763" xr:uid="{00000000-0005-0000-0000-00006CA30000}"/>
    <cellStyle name="Total 2 2 2 14 5" xfId="41764" xr:uid="{00000000-0005-0000-0000-00006DA30000}"/>
    <cellStyle name="Total 2 2 2 14 6" xfId="41765" xr:uid="{00000000-0005-0000-0000-00006EA30000}"/>
    <cellStyle name="Total 2 2 2 14 7" xfId="41766" xr:uid="{00000000-0005-0000-0000-00006FA30000}"/>
    <cellStyle name="Total 2 2 2 15" xfId="3055" xr:uid="{00000000-0005-0000-0000-000070A30000}"/>
    <cellStyle name="Total 2 2 2 15 2" xfId="11176" xr:uid="{00000000-0005-0000-0000-000071A30000}"/>
    <cellStyle name="Total 2 2 2 15 2 2" xfId="41767" xr:uid="{00000000-0005-0000-0000-000072A30000}"/>
    <cellStyle name="Total 2 2 2 15 2 3" xfId="41768" xr:uid="{00000000-0005-0000-0000-000073A30000}"/>
    <cellStyle name="Total 2 2 2 15 2 4" xfId="41769" xr:uid="{00000000-0005-0000-0000-000074A30000}"/>
    <cellStyle name="Total 2 2 2 15 2 5" xfId="41770" xr:uid="{00000000-0005-0000-0000-000075A30000}"/>
    <cellStyle name="Total 2 2 2 15 2 6" xfId="41771" xr:uid="{00000000-0005-0000-0000-000076A30000}"/>
    <cellStyle name="Total 2 2 2 15 3" xfId="41772" xr:uid="{00000000-0005-0000-0000-000077A30000}"/>
    <cellStyle name="Total 2 2 2 15 4" xfId="41773" xr:uid="{00000000-0005-0000-0000-000078A30000}"/>
    <cellStyle name="Total 2 2 2 15 5" xfId="41774" xr:uid="{00000000-0005-0000-0000-000079A30000}"/>
    <cellStyle name="Total 2 2 2 15 6" xfId="41775" xr:uid="{00000000-0005-0000-0000-00007AA30000}"/>
    <cellStyle name="Total 2 2 2 15 7" xfId="41776" xr:uid="{00000000-0005-0000-0000-00007BA30000}"/>
    <cellStyle name="Total 2 2 2 16" xfId="3056" xr:uid="{00000000-0005-0000-0000-00007CA30000}"/>
    <cellStyle name="Total 2 2 2 16 2" xfId="11266" xr:uid="{00000000-0005-0000-0000-00007DA30000}"/>
    <cellStyle name="Total 2 2 2 16 2 2" xfId="41777" xr:uid="{00000000-0005-0000-0000-00007EA30000}"/>
    <cellStyle name="Total 2 2 2 16 2 3" xfId="41778" xr:uid="{00000000-0005-0000-0000-00007FA30000}"/>
    <cellStyle name="Total 2 2 2 16 2 4" xfId="41779" xr:uid="{00000000-0005-0000-0000-000080A30000}"/>
    <cellStyle name="Total 2 2 2 16 2 5" xfId="41780" xr:uid="{00000000-0005-0000-0000-000081A30000}"/>
    <cellStyle name="Total 2 2 2 16 2 6" xfId="41781" xr:uid="{00000000-0005-0000-0000-000082A30000}"/>
    <cellStyle name="Total 2 2 2 16 3" xfId="41782" xr:uid="{00000000-0005-0000-0000-000083A30000}"/>
    <cellStyle name="Total 2 2 2 16 4" xfId="41783" xr:uid="{00000000-0005-0000-0000-000084A30000}"/>
    <cellStyle name="Total 2 2 2 16 5" xfId="41784" xr:uid="{00000000-0005-0000-0000-000085A30000}"/>
    <cellStyle name="Total 2 2 2 16 6" xfId="41785" xr:uid="{00000000-0005-0000-0000-000086A30000}"/>
    <cellStyle name="Total 2 2 2 16 7" xfId="41786" xr:uid="{00000000-0005-0000-0000-000087A30000}"/>
    <cellStyle name="Total 2 2 2 17" xfId="3057" xr:uid="{00000000-0005-0000-0000-000088A30000}"/>
    <cellStyle name="Total 2 2 2 17 2" xfId="11352" xr:uid="{00000000-0005-0000-0000-000089A30000}"/>
    <cellStyle name="Total 2 2 2 17 2 2" xfId="41787" xr:uid="{00000000-0005-0000-0000-00008AA30000}"/>
    <cellStyle name="Total 2 2 2 17 2 3" xfId="41788" xr:uid="{00000000-0005-0000-0000-00008BA30000}"/>
    <cellStyle name="Total 2 2 2 17 2 4" xfId="41789" xr:uid="{00000000-0005-0000-0000-00008CA30000}"/>
    <cellStyle name="Total 2 2 2 17 2 5" xfId="41790" xr:uid="{00000000-0005-0000-0000-00008DA30000}"/>
    <cellStyle name="Total 2 2 2 17 2 6" xfId="41791" xr:uid="{00000000-0005-0000-0000-00008EA30000}"/>
    <cellStyle name="Total 2 2 2 17 3" xfId="41792" xr:uid="{00000000-0005-0000-0000-00008FA30000}"/>
    <cellStyle name="Total 2 2 2 17 4" xfId="41793" xr:uid="{00000000-0005-0000-0000-000090A30000}"/>
    <cellStyle name="Total 2 2 2 17 5" xfId="41794" xr:uid="{00000000-0005-0000-0000-000091A30000}"/>
    <cellStyle name="Total 2 2 2 17 6" xfId="41795" xr:uid="{00000000-0005-0000-0000-000092A30000}"/>
    <cellStyle name="Total 2 2 2 17 7" xfId="41796" xr:uid="{00000000-0005-0000-0000-000093A30000}"/>
    <cellStyle name="Total 2 2 2 18" xfId="3058" xr:uid="{00000000-0005-0000-0000-000094A30000}"/>
    <cellStyle name="Total 2 2 2 18 2" xfId="11439" xr:uid="{00000000-0005-0000-0000-000095A30000}"/>
    <cellStyle name="Total 2 2 2 18 2 2" xfId="41797" xr:uid="{00000000-0005-0000-0000-000096A30000}"/>
    <cellStyle name="Total 2 2 2 18 2 3" xfId="41798" xr:uid="{00000000-0005-0000-0000-000097A30000}"/>
    <cellStyle name="Total 2 2 2 18 2 4" xfId="41799" xr:uid="{00000000-0005-0000-0000-000098A30000}"/>
    <cellStyle name="Total 2 2 2 18 2 5" xfId="41800" xr:uid="{00000000-0005-0000-0000-000099A30000}"/>
    <cellStyle name="Total 2 2 2 18 2 6" xfId="41801" xr:uid="{00000000-0005-0000-0000-00009AA30000}"/>
    <cellStyle name="Total 2 2 2 18 3" xfId="41802" xr:uid="{00000000-0005-0000-0000-00009BA30000}"/>
    <cellStyle name="Total 2 2 2 18 4" xfId="41803" xr:uid="{00000000-0005-0000-0000-00009CA30000}"/>
    <cellStyle name="Total 2 2 2 18 5" xfId="41804" xr:uid="{00000000-0005-0000-0000-00009DA30000}"/>
    <cellStyle name="Total 2 2 2 18 6" xfId="41805" xr:uid="{00000000-0005-0000-0000-00009EA30000}"/>
    <cellStyle name="Total 2 2 2 18 7" xfId="41806" xr:uid="{00000000-0005-0000-0000-00009FA30000}"/>
    <cellStyle name="Total 2 2 2 19" xfId="3059" xr:uid="{00000000-0005-0000-0000-0000A0A30000}"/>
    <cellStyle name="Total 2 2 2 19 2" xfId="11526" xr:uid="{00000000-0005-0000-0000-0000A1A30000}"/>
    <cellStyle name="Total 2 2 2 19 2 2" xfId="41807" xr:uid="{00000000-0005-0000-0000-0000A2A30000}"/>
    <cellStyle name="Total 2 2 2 19 2 3" xfId="41808" xr:uid="{00000000-0005-0000-0000-0000A3A30000}"/>
    <cellStyle name="Total 2 2 2 19 2 4" xfId="41809" xr:uid="{00000000-0005-0000-0000-0000A4A30000}"/>
    <cellStyle name="Total 2 2 2 19 2 5" xfId="41810" xr:uid="{00000000-0005-0000-0000-0000A5A30000}"/>
    <cellStyle name="Total 2 2 2 19 2 6" xfId="41811" xr:uid="{00000000-0005-0000-0000-0000A6A30000}"/>
    <cellStyle name="Total 2 2 2 19 3" xfId="41812" xr:uid="{00000000-0005-0000-0000-0000A7A30000}"/>
    <cellStyle name="Total 2 2 2 19 4" xfId="41813" xr:uid="{00000000-0005-0000-0000-0000A8A30000}"/>
    <cellStyle name="Total 2 2 2 19 5" xfId="41814" xr:uid="{00000000-0005-0000-0000-0000A9A30000}"/>
    <cellStyle name="Total 2 2 2 19 6" xfId="41815" xr:uid="{00000000-0005-0000-0000-0000AAA30000}"/>
    <cellStyle name="Total 2 2 2 19 7" xfId="41816" xr:uid="{00000000-0005-0000-0000-0000ABA30000}"/>
    <cellStyle name="Total 2 2 2 2" xfId="3060" xr:uid="{00000000-0005-0000-0000-0000ACA30000}"/>
    <cellStyle name="Total 2 2 2 2 2" xfId="10033" xr:uid="{00000000-0005-0000-0000-0000ADA30000}"/>
    <cellStyle name="Total 2 2 2 2 2 2" xfId="41817" xr:uid="{00000000-0005-0000-0000-0000AEA30000}"/>
    <cellStyle name="Total 2 2 2 2 2 3" xfId="41818" xr:uid="{00000000-0005-0000-0000-0000AFA30000}"/>
    <cellStyle name="Total 2 2 2 2 2 4" xfId="41819" xr:uid="{00000000-0005-0000-0000-0000B0A30000}"/>
    <cellStyle name="Total 2 2 2 2 2 5" xfId="41820" xr:uid="{00000000-0005-0000-0000-0000B1A30000}"/>
    <cellStyle name="Total 2 2 2 2 2 6" xfId="41821" xr:uid="{00000000-0005-0000-0000-0000B2A30000}"/>
    <cellStyle name="Total 2 2 2 2 3" xfId="41822" xr:uid="{00000000-0005-0000-0000-0000B3A30000}"/>
    <cellStyle name="Total 2 2 2 2 4" xfId="41823" xr:uid="{00000000-0005-0000-0000-0000B4A30000}"/>
    <cellStyle name="Total 2 2 2 2 5" xfId="41824" xr:uid="{00000000-0005-0000-0000-0000B5A30000}"/>
    <cellStyle name="Total 2 2 2 2 6" xfId="41825" xr:uid="{00000000-0005-0000-0000-0000B6A30000}"/>
    <cellStyle name="Total 2 2 2 2 7" xfId="41826" xr:uid="{00000000-0005-0000-0000-0000B7A30000}"/>
    <cellStyle name="Total 2 2 2 20" xfId="3061" xr:uid="{00000000-0005-0000-0000-0000B8A30000}"/>
    <cellStyle name="Total 2 2 2 20 2" xfId="11614" xr:uid="{00000000-0005-0000-0000-0000B9A30000}"/>
    <cellStyle name="Total 2 2 2 20 2 2" xfId="41827" xr:uid="{00000000-0005-0000-0000-0000BAA30000}"/>
    <cellStyle name="Total 2 2 2 20 2 3" xfId="41828" xr:uid="{00000000-0005-0000-0000-0000BBA30000}"/>
    <cellStyle name="Total 2 2 2 20 2 4" xfId="41829" xr:uid="{00000000-0005-0000-0000-0000BCA30000}"/>
    <cellStyle name="Total 2 2 2 20 2 5" xfId="41830" xr:uid="{00000000-0005-0000-0000-0000BDA30000}"/>
    <cellStyle name="Total 2 2 2 20 2 6" xfId="41831" xr:uid="{00000000-0005-0000-0000-0000BEA30000}"/>
    <cellStyle name="Total 2 2 2 20 3" xfId="41832" xr:uid="{00000000-0005-0000-0000-0000BFA30000}"/>
    <cellStyle name="Total 2 2 2 20 4" xfId="41833" xr:uid="{00000000-0005-0000-0000-0000C0A30000}"/>
    <cellStyle name="Total 2 2 2 20 5" xfId="41834" xr:uid="{00000000-0005-0000-0000-0000C1A30000}"/>
    <cellStyle name="Total 2 2 2 20 6" xfId="41835" xr:uid="{00000000-0005-0000-0000-0000C2A30000}"/>
    <cellStyle name="Total 2 2 2 20 7" xfId="41836" xr:uid="{00000000-0005-0000-0000-0000C3A30000}"/>
    <cellStyle name="Total 2 2 2 21" xfId="3062" xr:uid="{00000000-0005-0000-0000-0000C4A30000}"/>
    <cellStyle name="Total 2 2 2 21 2" xfId="11698" xr:uid="{00000000-0005-0000-0000-0000C5A30000}"/>
    <cellStyle name="Total 2 2 2 21 2 2" xfId="41837" xr:uid="{00000000-0005-0000-0000-0000C6A30000}"/>
    <cellStyle name="Total 2 2 2 21 2 3" xfId="41838" xr:uid="{00000000-0005-0000-0000-0000C7A30000}"/>
    <cellStyle name="Total 2 2 2 21 2 4" xfId="41839" xr:uid="{00000000-0005-0000-0000-0000C8A30000}"/>
    <cellStyle name="Total 2 2 2 21 2 5" xfId="41840" xr:uid="{00000000-0005-0000-0000-0000C9A30000}"/>
    <cellStyle name="Total 2 2 2 21 2 6" xfId="41841" xr:uid="{00000000-0005-0000-0000-0000CAA30000}"/>
    <cellStyle name="Total 2 2 2 21 3" xfId="41842" xr:uid="{00000000-0005-0000-0000-0000CBA30000}"/>
    <cellStyle name="Total 2 2 2 21 4" xfId="41843" xr:uid="{00000000-0005-0000-0000-0000CCA30000}"/>
    <cellStyle name="Total 2 2 2 21 5" xfId="41844" xr:uid="{00000000-0005-0000-0000-0000CDA30000}"/>
    <cellStyle name="Total 2 2 2 21 6" xfId="41845" xr:uid="{00000000-0005-0000-0000-0000CEA30000}"/>
    <cellStyle name="Total 2 2 2 21 7" xfId="41846" xr:uid="{00000000-0005-0000-0000-0000CFA30000}"/>
    <cellStyle name="Total 2 2 2 22" xfId="3063" xr:uid="{00000000-0005-0000-0000-0000D0A30000}"/>
    <cellStyle name="Total 2 2 2 22 2" xfId="11781" xr:uid="{00000000-0005-0000-0000-0000D1A30000}"/>
    <cellStyle name="Total 2 2 2 22 2 2" xfId="41847" xr:uid="{00000000-0005-0000-0000-0000D2A30000}"/>
    <cellStyle name="Total 2 2 2 22 2 3" xfId="41848" xr:uid="{00000000-0005-0000-0000-0000D3A30000}"/>
    <cellStyle name="Total 2 2 2 22 2 4" xfId="41849" xr:uid="{00000000-0005-0000-0000-0000D4A30000}"/>
    <cellStyle name="Total 2 2 2 22 2 5" xfId="41850" xr:uid="{00000000-0005-0000-0000-0000D5A30000}"/>
    <cellStyle name="Total 2 2 2 22 2 6" xfId="41851" xr:uid="{00000000-0005-0000-0000-0000D6A30000}"/>
    <cellStyle name="Total 2 2 2 22 3" xfId="41852" xr:uid="{00000000-0005-0000-0000-0000D7A30000}"/>
    <cellStyle name="Total 2 2 2 22 4" xfId="41853" xr:uid="{00000000-0005-0000-0000-0000D8A30000}"/>
    <cellStyle name="Total 2 2 2 22 5" xfId="41854" xr:uid="{00000000-0005-0000-0000-0000D9A30000}"/>
    <cellStyle name="Total 2 2 2 22 6" xfId="41855" xr:uid="{00000000-0005-0000-0000-0000DAA30000}"/>
    <cellStyle name="Total 2 2 2 22 7" xfId="41856" xr:uid="{00000000-0005-0000-0000-0000DBA30000}"/>
    <cellStyle name="Total 2 2 2 23" xfId="3064" xr:uid="{00000000-0005-0000-0000-0000DCA30000}"/>
    <cellStyle name="Total 2 2 2 23 2" xfId="11864" xr:uid="{00000000-0005-0000-0000-0000DDA30000}"/>
    <cellStyle name="Total 2 2 2 23 2 2" xfId="41857" xr:uid="{00000000-0005-0000-0000-0000DEA30000}"/>
    <cellStyle name="Total 2 2 2 23 2 3" xfId="41858" xr:uid="{00000000-0005-0000-0000-0000DFA30000}"/>
    <cellStyle name="Total 2 2 2 23 2 4" xfId="41859" xr:uid="{00000000-0005-0000-0000-0000E0A30000}"/>
    <cellStyle name="Total 2 2 2 23 2 5" xfId="41860" xr:uid="{00000000-0005-0000-0000-0000E1A30000}"/>
    <cellStyle name="Total 2 2 2 23 2 6" xfId="41861" xr:uid="{00000000-0005-0000-0000-0000E2A30000}"/>
    <cellStyle name="Total 2 2 2 23 3" xfId="41862" xr:uid="{00000000-0005-0000-0000-0000E3A30000}"/>
    <cellStyle name="Total 2 2 2 23 4" xfId="41863" xr:uid="{00000000-0005-0000-0000-0000E4A30000}"/>
    <cellStyle name="Total 2 2 2 23 5" xfId="41864" xr:uid="{00000000-0005-0000-0000-0000E5A30000}"/>
    <cellStyle name="Total 2 2 2 23 6" xfId="41865" xr:uid="{00000000-0005-0000-0000-0000E6A30000}"/>
    <cellStyle name="Total 2 2 2 23 7" xfId="41866" xr:uid="{00000000-0005-0000-0000-0000E7A30000}"/>
    <cellStyle name="Total 2 2 2 24" xfId="3065" xr:uid="{00000000-0005-0000-0000-0000E8A30000}"/>
    <cellStyle name="Total 2 2 2 24 2" xfId="11948" xr:uid="{00000000-0005-0000-0000-0000E9A30000}"/>
    <cellStyle name="Total 2 2 2 24 2 2" xfId="41867" xr:uid="{00000000-0005-0000-0000-0000EAA30000}"/>
    <cellStyle name="Total 2 2 2 24 2 3" xfId="41868" xr:uid="{00000000-0005-0000-0000-0000EBA30000}"/>
    <cellStyle name="Total 2 2 2 24 2 4" xfId="41869" xr:uid="{00000000-0005-0000-0000-0000ECA30000}"/>
    <cellStyle name="Total 2 2 2 24 2 5" xfId="41870" xr:uid="{00000000-0005-0000-0000-0000EDA30000}"/>
    <cellStyle name="Total 2 2 2 24 2 6" xfId="41871" xr:uid="{00000000-0005-0000-0000-0000EEA30000}"/>
    <cellStyle name="Total 2 2 2 24 3" xfId="41872" xr:uid="{00000000-0005-0000-0000-0000EFA30000}"/>
    <cellStyle name="Total 2 2 2 24 4" xfId="41873" xr:uid="{00000000-0005-0000-0000-0000F0A30000}"/>
    <cellStyle name="Total 2 2 2 24 5" xfId="41874" xr:uid="{00000000-0005-0000-0000-0000F1A30000}"/>
    <cellStyle name="Total 2 2 2 24 6" xfId="41875" xr:uid="{00000000-0005-0000-0000-0000F2A30000}"/>
    <cellStyle name="Total 2 2 2 24 7" xfId="41876" xr:uid="{00000000-0005-0000-0000-0000F3A30000}"/>
    <cellStyle name="Total 2 2 2 25" xfId="3066" xr:uid="{00000000-0005-0000-0000-0000F4A30000}"/>
    <cellStyle name="Total 2 2 2 25 2" xfId="12031" xr:uid="{00000000-0005-0000-0000-0000F5A30000}"/>
    <cellStyle name="Total 2 2 2 25 2 2" xfId="41877" xr:uid="{00000000-0005-0000-0000-0000F6A30000}"/>
    <cellStyle name="Total 2 2 2 25 2 3" xfId="41878" xr:uid="{00000000-0005-0000-0000-0000F7A30000}"/>
    <cellStyle name="Total 2 2 2 25 2 4" xfId="41879" xr:uid="{00000000-0005-0000-0000-0000F8A30000}"/>
    <cellStyle name="Total 2 2 2 25 2 5" xfId="41880" xr:uid="{00000000-0005-0000-0000-0000F9A30000}"/>
    <cellStyle name="Total 2 2 2 25 2 6" xfId="41881" xr:uid="{00000000-0005-0000-0000-0000FAA30000}"/>
    <cellStyle name="Total 2 2 2 25 3" xfId="41882" xr:uid="{00000000-0005-0000-0000-0000FBA30000}"/>
    <cellStyle name="Total 2 2 2 25 4" xfId="41883" xr:uid="{00000000-0005-0000-0000-0000FCA30000}"/>
    <cellStyle name="Total 2 2 2 25 5" xfId="41884" xr:uid="{00000000-0005-0000-0000-0000FDA30000}"/>
    <cellStyle name="Total 2 2 2 25 6" xfId="41885" xr:uid="{00000000-0005-0000-0000-0000FEA30000}"/>
    <cellStyle name="Total 2 2 2 25 7" xfId="41886" xr:uid="{00000000-0005-0000-0000-0000FFA30000}"/>
    <cellStyle name="Total 2 2 2 26" xfId="3067" xr:uid="{00000000-0005-0000-0000-000000A40000}"/>
    <cellStyle name="Total 2 2 2 26 2" xfId="12114" xr:uid="{00000000-0005-0000-0000-000001A40000}"/>
    <cellStyle name="Total 2 2 2 26 2 2" xfId="41887" xr:uid="{00000000-0005-0000-0000-000002A40000}"/>
    <cellStyle name="Total 2 2 2 26 2 3" xfId="41888" xr:uid="{00000000-0005-0000-0000-000003A40000}"/>
    <cellStyle name="Total 2 2 2 26 2 4" xfId="41889" xr:uid="{00000000-0005-0000-0000-000004A40000}"/>
    <cellStyle name="Total 2 2 2 26 2 5" xfId="41890" xr:uid="{00000000-0005-0000-0000-000005A40000}"/>
    <cellStyle name="Total 2 2 2 26 2 6" xfId="41891" xr:uid="{00000000-0005-0000-0000-000006A40000}"/>
    <cellStyle name="Total 2 2 2 26 3" xfId="41892" xr:uid="{00000000-0005-0000-0000-000007A40000}"/>
    <cellStyle name="Total 2 2 2 26 4" xfId="41893" xr:uid="{00000000-0005-0000-0000-000008A40000}"/>
    <cellStyle name="Total 2 2 2 26 5" xfId="41894" xr:uid="{00000000-0005-0000-0000-000009A40000}"/>
    <cellStyle name="Total 2 2 2 26 6" xfId="41895" xr:uid="{00000000-0005-0000-0000-00000AA40000}"/>
    <cellStyle name="Total 2 2 2 26 7" xfId="41896" xr:uid="{00000000-0005-0000-0000-00000BA40000}"/>
    <cellStyle name="Total 2 2 2 27" xfId="3068" xr:uid="{00000000-0005-0000-0000-00000CA40000}"/>
    <cellStyle name="Total 2 2 2 27 2" xfId="12196" xr:uid="{00000000-0005-0000-0000-00000DA40000}"/>
    <cellStyle name="Total 2 2 2 27 2 2" xfId="41897" xr:uid="{00000000-0005-0000-0000-00000EA40000}"/>
    <cellStyle name="Total 2 2 2 27 2 3" xfId="41898" xr:uid="{00000000-0005-0000-0000-00000FA40000}"/>
    <cellStyle name="Total 2 2 2 27 2 4" xfId="41899" xr:uid="{00000000-0005-0000-0000-000010A40000}"/>
    <cellStyle name="Total 2 2 2 27 2 5" xfId="41900" xr:uid="{00000000-0005-0000-0000-000011A40000}"/>
    <cellStyle name="Total 2 2 2 27 2 6" xfId="41901" xr:uid="{00000000-0005-0000-0000-000012A40000}"/>
    <cellStyle name="Total 2 2 2 27 3" xfId="41902" xr:uid="{00000000-0005-0000-0000-000013A40000}"/>
    <cellStyle name="Total 2 2 2 27 4" xfId="41903" xr:uid="{00000000-0005-0000-0000-000014A40000}"/>
    <cellStyle name="Total 2 2 2 27 5" xfId="41904" xr:uid="{00000000-0005-0000-0000-000015A40000}"/>
    <cellStyle name="Total 2 2 2 27 6" xfId="41905" xr:uid="{00000000-0005-0000-0000-000016A40000}"/>
    <cellStyle name="Total 2 2 2 27 7" xfId="41906" xr:uid="{00000000-0005-0000-0000-000017A40000}"/>
    <cellStyle name="Total 2 2 2 28" xfId="3069" xr:uid="{00000000-0005-0000-0000-000018A40000}"/>
    <cellStyle name="Total 2 2 2 28 2" xfId="12276" xr:uid="{00000000-0005-0000-0000-000019A40000}"/>
    <cellStyle name="Total 2 2 2 28 2 2" xfId="41907" xr:uid="{00000000-0005-0000-0000-00001AA40000}"/>
    <cellStyle name="Total 2 2 2 28 2 3" xfId="41908" xr:uid="{00000000-0005-0000-0000-00001BA40000}"/>
    <cellStyle name="Total 2 2 2 28 2 4" xfId="41909" xr:uid="{00000000-0005-0000-0000-00001CA40000}"/>
    <cellStyle name="Total 2 2 2 28 2 5" xfId="41910" xr:uid="{00000000-0005-0000-0000-00001DA40000}"/>
    <cellStyle name="Total 2 2 2 28 2 6" xfId="41911" xr:uid="{00000000-0005-0000-0000-00001EA40000}"/>
    <cellStyle name="Total 2 2 2 28 3" xfId="41912" xr:uid="{00000000-0005-0000-0000-00001FA40000}"/>
    <cellStyle name="Total 2 2 2 28 4" xfId="41913" xr:uid="{00000000-0005-0000-0000-000020A40000}"/>
    <cellStyle name="Total 2 2 2 28 5" xfId="41914" xr:uid="{00000000-0005-0000-0000-000021A40000}"/>
    <cellStyle name="Total 2 2 2 28 6" xfId="41915" xr:uid="{00000000-0005-0000-0000-000022A40000}"/>
    <cellStyle name="Total 2 2 2 28 7" xfId="41916" xr:uid="{00000000-0005-0000-0000-000023A40000}"/>
    <cellStyle name="Total 2 2 2 29" xfId="3070" xr:uid="{00000000-0005-0000-0000-000024A40000}"/>
    <cellStyle name="Total 2 2 2 29 2" xfId="12354" xr:uid="{00000000-0005-0000-0000-000025A40000}"/>
    <cellStyle name="Total 2 2 2 29 2 2" xfId="41917" xr:uid="{00000000-0005-0000-0000-000026A40000}"/>
    <cellStyle name="Total 2 2 2 29 2 3" xfId="41918" xr:uid="{00000000-0005-0000-0000-000027A40000}"/>
    <cellStyle name="Total 2 2 2 29 2 4" xfId="41919" xr:uid="{00000000-0005-0000-0000-000028A40000}"/>
    <cellStyle name="Total 2 2 2 29 2 5" xfId="41920" xr:uid="{00000000-0005-0000-0000-000029A40000}"/>
    <cellStyle name="Total 2 2 2 29 2 6" xfId="41921" xr:uid="{00000000-0005-0000-0000-00002AA40000}"/>
    <cellStyle name="Total 2 2 2 29 3" xfId="41922" xr:uid="{00000000-0005-0000-0000-00002BA40000}"/>
    <cellStyle name="Total 2 2 2 29 4" xfId="41923" xr:uid="{00000000-0005-0000-0000-00002CA40000}"/>
    <cellStyle name="Total 2 2 2 29 5" xfId="41924" xr:uid="{00000000-0005-0000-0000-00002DA40000}"/>
    <cellStyle name="Total 2 2 2 29 6" xfId="41925" xr:uid="{00000000-0005-0000-0000-00002EA40000}"/>
    <cellStyle name="Total 2 2 2 29 7" xfId="41926" xr:uid="{00000000-0005-0000-0000-00002FA40000}"/>
    <cellStyle name="Total 2 2 2 3" xfId="3071" xr:uid="{00000000-0005-0000-0000-000030A40000}"/>
    <cellStyle name="Total 2 2 2 3 2" xfId="10124" xr:uid="{00000000-0005-0000-0000-000031A40000}"/>
    <cellStyle name="Total 2 2 2 3 2 2" xfId="41927" xr:uid="{00000000-0005-0000-0000-000032A40000}"/>
    <cellStyle name="Total 2 2 2 3 2 3" xfId="41928" xr:uid="{00000000-0005-0000-0000-000033A40000}"/>
    <cellStyle name="Total 2 2 2 3 2 4" xfId="41929" xr:uid="{00000000-0005-0000-0000-000034A40000}"/>
    <cellStyle name="Total 2 2 2 3 2 5" xfId="41930" xr:uid="{00000000-0005-0000-0000-000035A40000}"/>
    <cellStyle name="Total 2 2 2 3 2 6" xfId="41931" xr:uid="{00000000-0005-0000-0000-000036A40000}"/>
    <cellStyle name="Total 2 2 2 3 3" xfId="41932" xr:uid="{00000000-0005-0000-0000-000037A40000}"/>
    <cellStyle name="Total 2 2 2 3 4" xfId="41933" xr:uid="{00000000-0005-0000-0000-000038A40000}"/>
    <cellStyle name="Total 2 2 2 3 5" xfId="41934" xr:uid="{00000000-0005-0000-0000-000039A40000}"/>
    <cellStyle name="Total 2 2 2 3 6" xfId="41935" xr:uid="{00000000-0005-0000-0000-00003AA40000}"/>
    <cellStyle name="Total 2 2 2 3 7" xfId="41936" xr:uid="{00000000-0005-0000-0000-00003BA40000}"/>
    <cellStyle name="Total 2 2 2 30" xfId="3072" xr:uid="{00000000-0005-0000-0000-00003CA40000}"/>
    <cellStyle name="Total 2 2 2 30 2" xfId="12433" xr:uid="{00000000-0005-0000-0000-00003DA40000}"/>
    <cellStyle name="Total 2 2 2 30 2 2" xfId="41937" xr:uid="{00000000-0005-0000-0000-00003EA40000}"/>
    <cellStyle name="Total 2 2 2 30 2 3" xfId="41938" xr:uid="{00000000-0005-0000-0000-00003FA40000}"/>
    <cellStyle name="Total 2 2 2 30 2 4" xfId="41939" xr:uid="{00000000-0005-0000-0000-000040A40000}"/>
    <cellStyle name="Total 2 2 2 30 2 5" xfId="41940" xr:uid="{00000000-0005-0000-0000-000041A40000}"/>
    <cellStyle name="Total 2 2 2 30 2 6" xfId="41941" xr:uid="{00000000-0005-0000-0000-000042A40000}"/>
    <cellStyle name="Total 2 2 2 30 3" xfId="41942" xr:uid="{00000000-0005-0000-0000-000043A40000}"/>
    <cellStyle name="Total 2 2 2 30 4" xfId="41943" xr:uid="{00000000-0005-0000-0000-000044A40000}"/>
    <cellStyle name="Total 2 2 2 30 5" xfId="41944" xr:uid="{00000000-0005-0000-0000-000045A40000}"/>
    <cellStyle name="Total 2 2 2 30 6" xfId="41945" xr:uid="{00000000-0005-0000-0000-000046A40000}"/>
    <cellStyle name="Total 2 2 2 30 7" xfId="41946" xr:uid="{00000000-0005-0000-0000-000047A40000}"/>
    <cellStyle name="Total 2 2 2 31" xfId="3073" xr:uid="{00000000-0005-0000-0000-000048A40000}"/>
    <cellStyle name="Total 2 2 2 31 2" xfId="12512" xr:uid="{00000000-0005-0000-0000-000049A40000}"/>
    <cellStyle name="Total 2 2 2 31 2 2" xfId="41947" xr:uid="{00000000-0005-0000-0000-00004AA40000}"/>
    <cellStyle name="Total 2 2 2 31 2 3" xfId="41948" xr:uid="{00000000-0005-0000-0000-00004BA40000}"/>
    <cellStyle name="Total 2 2 2 31 2 4" xfId="41949" xr:uid="{00000000-0005-0000-0000-00004CA40000}"/>
    <cellStyle name="Total 2 2 2 31 2 5" xfId="41950" xr:uid="{00000000-0005-0000-0000-00004DA40000}"/>
    <cellStyle name="Total 2 2 2 31 2 6" xfId="41951" xr:uid="{00000000-0005-0000-0000-00004EA40000}"/>
    <cellStyle name="Total 2 2 2 31 3" xfId="41952" xr:uid="{00000000-0005-0000-0000-00004FA40000}"/>
    <cellStyle name="Total 2 2 2 31 4" xfId="41953" xr:uid="{00000000-0005-0000-0000-000050A40000}"/>
    <cellStyle name="Total 2 2 2 31 5" xfId="41954" xr:uid="{00000000-0005-0000-0000-000051A40000}"/>
    <cellStyle name="Total 2 2 2 31 6" xfId="41955" xr:uid="{00000000-0005-0000-0000-000052A40000}"/>
    <cellStyle name="Total 2 2 2 31 7" xfId="41956" xr:uid="{00000000-0005-0000-0000-000053A40000}"/>
    <cellStyle name="Total 2 2 2 32" xfId="3074" xr:uid="{00000000-0005-0000-0000-000054A40000}"/>
    <cellStyle name="Total 2 2 2 32 2" xfId="12591" xr:uid="{00000000-0005-0000-0000-000055A40000}"/>
    <cellStyle name="Total 2 2 2 32 2 2" xfId="41957" xr:uid="{00000000-0005-0000-0000-000056A40000}"/>
    <cellStyle name="Total 2 2 2 32 2 3" xfId="41958" xr:uid="{00000000-0005-0000-0000-000057A40000}"/>
    <cellStyle name="Total 2 2 2 32 2 4" xfId="41959" xr:uid="{00000000-0005-0000-0000-000058A40000}"/>
    <cellStyle name="Total 2 2 2 32 2 5" xfId="41960" xr:uid="{00000000-0005-0000-0000-000059A40000}"/>
    <cellStyle name="Total 2 2 2 32 2 6" xfId="41961" xr:uid="{00000000-0005-0000-0000-00005AA40000}"/>
    <cellStyle name="Total 2 2 2 32 3" xfId="41962" xr:uid="{00000000-0005-0000-0000-00005BA40000}"/>
    <cellStyle name="Total 2 2 2 32 4" xfId="41963" xr:uid="{00000000-0005-0000-0000-00005CA40000}"/>
    <cellStyle name="Total 2 2 2 32 5" xfId="41964" xr:uid="{00000000-0005-0000-0000-00005DA40000}"/>
    <cellStyle name="Total 2 2 2 32 6" xfId="41965" xr:uid="{00000000-0005-0000-0000-00005EA40000}"/>
    <cellStyle name="Total 2 2 2 32 7" xfId="41966" xr:uid="{00000000-0005-0000-0000-00005FA40000}"/>
    <cellStyle name="Total 2 2 2 33" xfId="3075" xr:uid="{00000000-0005-0000-0000-000060A40000}"/>
    <cellStyle name="Total 2 2 2 33 2" xfId="12670" xr:uid="{00000000-0005-0000-0000-000061A40000}"/>
    <cellStyle name="Total 2 2 2 33 2 2" xfId="41967" xr:uid="{00000000-0005-0000-0000-000062A40000}"/>
    <cellStyle name="Total 2 2 2 33 2 3" xfId="41968" xr:uid="{00000000-0005-0000-0000-000063A40000}"/>
    <cellStyle name="Total 2 2 2 33 2 4" xfId="41969" xr:uid="{00000000-0005-0000-0000-000064A40000}"/>
    <cellStyle name="Total 2 2 2 33 2 5" xfId="41970" xr:uid="{00000000-0005-0000-0000-000065A40000}"/>
    <cellStyle name="Total 2 2 2 33 2 6" xfId="41971" xr:uid="{00000000-0005-0000-0000-000066A40000}"/>
    <cellStyle name="Total 2 2 2 33 3" xfId="41972" xr:uid="{00000000-0005-0000-0000-000067A40000}"/>
    <cellStyle name="Total 2 2 2 33 4" xfId="41973" xr:uid="{00000000-0005-0000-0000-000068A40000}"/>
    <cellStyle name="Total 2 2 2 33 5" xfId="41974" xr:uid="{00000000-0005-0000-0000-000069A40000}"/>
    <cellStyle name="Total 2 2 2 33 6" xfId="41975" xr:uid="{00000000-0005-0000-0000-00006AA40000}"/>
    <cellStyle name="Total 2 2 2 33 7" xfId="41976" xr:uid="{00000000-0005-0000-0000-00006BA40000}"/>
    <cellStyle name="Total 2 2 2 34" xfId="3076" xr:uid="{00000000-0005-0000-0000-00006CA40000}"/>
    <cellStyle name="Total 2 2 2 34 2" xfId="12754" xr:uid="{00000000-0005-0000-0000-00006DA40000}"/>
    <cellStyle name="Total 2 2 2 34 2 2" xfId="41977" xr:uid="{00000000-0005-0000-0000-00006EA40000}"/>
    <cellStyle name="Total 2 2 2 34 2 3" xfId="41978" xr:uid="{00000000-0005-0000-0000-00006FA40000}"/>
    <cellStyle name="Total 2 2 2 34 2 4" xfId="41979" xr:uid="{00000000-0005-0000-0000-000070A40000}"/>
    <cellStyle name="Total 2 2 2 34 2 5" xfId="41980" xr:uid="{00000000-0005-0000-0000-000071A40000}"/>
    <cellStyle name="Total 2 2 2 34 2 6" xfId="41981" xr:uid="{00000000-0005-0000-0000-000072A40000}"/>
    <cellStyle name="Total 2 2 2 34 3" xfId="41982" xr:uid="{00000000-0005-0000-0000-000073A40000}"/>
    <cellStyle name="Total 2 2 2 34 4" xfId="41983" xr:uid="{00000000-0005-0000-0000-000074A40000}"/>
    <cellStyle name="Total 2 2 2 34 5" xfId="41984" xr:uid="{00000000-0005-0000-0000-000075A40000}"/>
    <cellStyle name="Total 2 2 2 35" xfId="9820" xr:uid="{00000000-0005-0000-0000-000076A40000}"/>
    <cellStyle name="Total 2 2 2 35 2" xfId="41985" xr:uid="{00000000-0005-0000-0000-000077A40000}"/>
    <cellStyle name="Total 2 2 2 35 3" xfId="41986" xr:uid="{00000000-0005-0000-0000-000078A40000}"/>
    <cellStyle name="Total 2 2 2 35 4" xfId="41987" xr:uid="{00000000-0005-0000-0000-000079A40000}"/>
    <cellStyle name="Total 2 2 2 35 5" xfId="41988" xr:uid="{00000000-0005-0000-0000-00007AA40000}"/>
    <cellStyle name="Total 2 2 2 35 6" xfId="41989" xr:uid="{00000000-0005-0000-0000-00007BA40000}"/>
    <cellStyle name="Total 2 2 2 36" xfId="41990" xr:uid="{00000000-0005-0000-0000-00007CA40000}"/>
    <cellStyle name="Total 2 2 2 37" xfId="41991" xr:uid="{00000000-0005-0000-0000-00007DA40000}"/>
    <cellStyle name="Total 2 2 2 38" xfId="41992" xr:uid="{00000000-0005-0000-0000-00007EA40000}"/>
    <cellStyle name="Total 2 2 2 4" xfId="3077" xr:uid="{00000000-0005-0000-0000-00007FA40000}"/>
    <cellStyle name="Total 2 2 2 4 2" xfId="10214" xr:uid="{00000000-0005-0000-0000-000080A40000}"/>
    <cellStyle name="Total 2 2 2 4 2 2" xfId="41993" xr:uid="{00000000-0005-0000-0000-000081A40000}"/>
    <cellStyle name="Total 2 2 2 4 2 3" xfId="41994" xr:uid="{00000000-0005-0000-0000-000082A40000}"/>
    <cellStyle name="Total 2 2 2 4 2 4" xfId="41995" xr:uid="{00000000-0005-0000-0000-000083A40000}"/>
    <cellStyle name="Total 2 2 2 4 2 5" xfId="41996" xr:uid="{00000000-0005-0000-0000-000084A40000}"/>
    <cellStyle name="Total 2 2 2 4 2 6" xfId="41997" xr:uid="{00000000-0005-0000-0000-000085A40000}"/>
    <cellStyle name="Total 2 2 2 4 3" xfId="41998" xr:uid="{00000000-0005-0000-0000-000086A40000}"/>
    <cellStyle name="Total 2 2 2 4 4" xfId="41999" xr:uid="{00000000-0005-0000-0000-000087A40000}"/>
    <cellStyle name="Total 2 2 2 4 5" xfId="42000" xr:uid="{00000000-0005-0000-0000-000088A40000}"/>
    <cellStyle name="Total 2 2 2 4 6" xfId="42001" xr:uid="{00000000-0005-0000-0000-000089A40000}"/>
    <cellStyle name="Total 2 2 2 4 7" xfId="42002" xr:uid="{00000000-0005-0000-0000-00008AA40000}"/>
    <cellStyle name="Total 2 2 2 5" xfId="3078" xr:uid="{00000000-0005-0000-0000-00008BA40000}"/>
    <cellStyle name="Total 2 2 2 5 2" xfId="10300" xr:uid="{00000000-0005-0000-0000-00008CA40000}"/>
    <cellStyle name="Total 2 2 2 5 2 2" xfId="42003" xr:uid="{00000000-0005-0000-0000-00008DA40000}"/>
    <cellStyle name="Total 2 2 2 5 2 3" xfId="42004" xr:uid="{00000000-0005-0000-0000-00008EA40000}"/>
    <cellStyle name="Total 2 2 2 5 2 4" xfId="42005" xr:uid="{00000000-0005-0000-0000-00008FA40000}"/>
    <cellStyle name="Total 2 2 2 5 2 5" xfId="42006" xr:uid="{00000000-0005-0000-0000-000090A40000}"/>
    <cellStyle name="Total 2 2 2 5 2 6" xfId="42007" xr:uid="{00000000-0005-0000-0000-000091A40000}"/>
    <cellStyle name="Total 2 2 2 5 3" xfId="42008" xr:uid="{00000000-0005-0000-0000-000092A40000}"/>
    <cellStyle name="Total 2 2 2 5 4" xfId="42009" xr:uid="{00000000-0005-0000-0000-000093A40000}"/>
    <cellStyle name="Total 2 2 2 5 5" xfId="42010" xr:uid="{00000000-0005-0000-0000-000094A40000}"/>
    <cellStyle name="Total 2 2 2 5 6" xfId="42011" xr:uid="{00000000-0005-0000-0000-000095A40000}"/>
    <cellStyle name="Total 2 2 2 5 7" xfId="42012" xr:uid="{00000000-0005-0000-0000-000096A40000}"/>
    <cellStyle name="Total 2 2 2 6" xfId="3079" xr:uid="{00000000-0005-0000-0000-000097A40000}"/>
    <cellStyle name="Total 2 2 2 6 2" xfId="10388" xr:uid="{00000000-0005-0000-0000-000098A40000}"/>
    <cellStyle name="Total 2 2 2 6 2 2" xfId="42013" xr:uid="{00000000-0005-0000-0000-000099A40000}"/>
    <cellStyle name="Total 2 2 2 6 2 3" xfId="42014" xr:uid="{00000000-0005-0000-0000-00009AA40000}"/>
    <cellStyle name="Total 2 2 2 6 2 4" xfId="42015" xr:uid="{00000000-0005-0000-0000-00009BA40000}"/>
    <cellStyle name="Total 2 2 2 6 2 5" xfId="42016" xr:uid="{00000000-0005-0000-0000-00009CA40000}"/>
    <cellStyle name="Total 2 2 2 6 2 6" xfId="42017" xr:uid="{00000000-0005-0000-0000-00009DA40000}"/>
    <cellStyle name="Total 2 2 2 6 3" xfId="42018" xr:uid="{00000000-0005-0000-0000-00009EA40000}"/>
    <cellStyle name="Total 2 2 2 6 4" xfId="42019" xr:uid="{00000000-0005-0000-0000-00009FA40000}"/>
    <cellStyle name="Total 2 2 2 6 5" xfId="42020" xr:uid="{00000000-0005-0000-0000-0000A0A40000}"/>
    <cellStyle name="Total 2 2 2 6 6" xfId="42021" xr:uid="{00000000-0005-0000-0000-0000A1A40000}"/>
    <cellStyle name="Total 2 2 2 6 7" xfId="42022" xr:uid="{00000000-0005-0000-0000-0000A2A40000}"/>
    <cellStyle name="Total 2 2 2 7" xfId="3080" xr:uid="{00000000-0005-0000-0000-0000A3A40000}"/>
    <cellStyle name="Total 2 2 2 7 2" xfId="10475" xr:uid="{00000000-0005-0000-0000-0000A4A40000}"/>
    <cellStyle name="Total 2 2 2 7 2 2" xfId="42023" xr:uid="{00000000-0005-0000-0000-0000A5A40000}"/>
    <cellStyle name="Total 2 2 2 7 2 3" xfId="42024" xr:uid="{00000000-0005-0000-0000-0000A6A40000}"/>
    <cellStyle name="Total 2 2 2 7 2 4" xfId="42025" xr:uid="{00000000-0005-0000-0000-0000A7A40000}"/>
    <cellStyle name="Total 2 2 2 7 2 5" xfId="42026" xr:uid="{00000000-0005-0000-0000-0000A8A40000}"/>
    <cellStyle name="Total 2 2 2 7 2 6" xfId="42027" xr:uid="{00000000-0005-0000-0000-0000A9A40000}"/>
    <cellStyle name="Total 2 2 2 7 3" xfId="42028" xr:uid="{00000000-0005-0000-0000-0000AAA40000}"/>
    <cellStyle name="Total 2 2 2 7 4" xfId="42029" xr:uid="{00000000-0005-0000-0000-0000ABA40000}"/>
    <cellStyle name="Total 2 2 2 7 5" xfId="42030" xr:uid="{00000000-0005-0000-0000-0000ACA40000}"/>
    <cellStyle name="Total 2 2 2 7 6" xfId="42031" xr:uid="{00000000-0005-0000-0000-0000ADA40000}"/>
    <cellStyle name="Total 2 2 2 7 7" xfId="42032" xr:uid="{00000000-0005-0000-0000-0000AEA40000}"/>
    <cellStyle name="Total 2 2 2 8" xfId="3081" xr:uid="{00000000-0005-0000-0000-0000AFA40000}"/>
    <cellStyle name="Total 2 2 2 8 2" xfId="10563" xr:uid="{00000000-0005-0000-0000-0000B0A40000}"/>
    <cellStyle name="Total 2 2 2 8 2 2" xfId="42033" xr:uid="{00000000-0005-0000-0000-0000B1A40000}"/>
    <cellStyle name="Total 2 2 2 8 2 3" xfId="42034" xr:uid="{00000000-0005-0000-0000-0000B2A40000}"/>
    <cellStyle name="Total 2 2 2 8 2 4" xfId="42035" xr:uid="{00000000-0005-0000-0000-0000B3A40000}"/>
    <cellStyle name="Total 2 2 2 8 2 5" xfId="42036" xr:uid="{00000000-0005-0000-0000-0000B4A40000}"/>
    <cellStyle name="Total 2 2 2 8 2 6" xfId="42037" xr:uid="{00000000-0005-0000-0000-0000B5A40000}"/>
    <cellStyle name="Total 2 2 2 8 3" xfId="42038" xr:uid="{00000000-0005-0000-0000-0000B6A40000}"/>
    <cellStyle name="Total 2 2 2 8 4" xfId="42039" xr:uid="{00000000-0005-0000-0000-0000B7A40000}"/>
    <cellStyle name="Total 2 2 2 8 5" xfId="42040" xr:uid="{00000000-0005-0000-0000-0000B8A40000}"/>
    <cellStyle name="Total 2 2 2 8 6" xfId="42041" xr:uid="{00000000-0005-0000-0000-0000B9A40000}"/>
    <cellStyle name="Total 2 2 2 8 7" xfId="42042" xr:uid="{00000000-0005-0000-0000-0000BAA40000}"/>
    <cellStyle name="Total 2 2 2 9" xfId="3082" xr:uid="{00000000-0005-0000-0000-0000BBA40000}"/>
    <cellStyle name="Total 2 2 2 9 2" xfId="10645" xr:uid="{00000000-0005-0000-0000-0000BCA40000}"/>
    <cellStyle name="Total 2 2 2 9 2 2" xfId="42043" xr:uid="{00000000-0005-0000-0000-0000BDA40000}"/>
    <cellStyle name="Total 2 2 2 9 2 3" xfId="42044" xr:uid="{00000000-0005-0000-0000-0000BEA40000}"/>
    <cellStyle name="Total 2 2 2 9 2 4" xfId="42045" xr:uid="{00000000-0005-0000-0000-0000BFA40000}"/>
    <cellStyle name="Total 2 2 2 9 2 5" xfId="42046" xr:uid="{00000000-0005-0000-0000-0000C0A40000}"/>
    <cellStyle name="Total 2 2 2 9 2 6" xfId="42047" xr:uid="{00000000-0005-0000-0000-0000C1A40000}"/>
    <cellStyle name="Total 2 2 2 9 3" xfId="42048" xr:uid="{00000000-0005-0000-0000-0000C2A40000}"/>
    <cellStyle name="Total 2 2 2 9 4" xfId="42049" xr:uid="{00000000-0005-0000-0000-0000C3A40000}"/>
    <cellStyle name="Total 2 2 2 9 5" xfId="42050" xr:uid="{00000000-0005-0000-0000-0000C4A40000}"/>
    <cellStyle name="Total 2 2 2 9 6" xfId="42051" xr:uid="{00000000-0005-0000-0000-0000C5A40000}"/>
    <cellStyle name="Total 2 2 2 9 7" xfId="42052" xr:uid="{00000000-0005-0000-0000-0000C6A40000}"/>
    <cellStyle name="Total 2 2 20" xfId="3083" xr:uid="{00000000-0005-0000-0000-0000C7A40000}"/>
    <cellStyle name="Total 2 2 20 2" xfId="11492" xr:uid="{00000000-0005-0000-0000-0000C8A40000}"/>
    <cellStyle name="Total 2 2 20 2 2" xfId="42053" xr:uid="{00000000-0005-0000-0000-0000C9A40000}"/>
    <cellStyle name="Total 2 2 20 2 3" xfId="42054" xr:uid="{00000000-0005-0000-0000-0000CAA40000}"/>
    <cellStyle name="Total 2 2 20 2 4" xfId="42055" xr:uid="{00000000-0005-0000-0000-0000CBA40000}"/>
    <cellStyle name="Total 2 2 20 2 5" xfId="42056" xr:uid="{00000000-0005-0000-0000-0000CCA40000}"/>
    <cellStyle name="Total 2 2 20 2 6" xfId="42057" xr:uid="{00000000-0005-0000-0000-0000CDA40000}"/>
    <cellStyle name="Total 2 2 20 3" xfId="42058" xr:uid="{00000000-0005-0000-0000-0000CEA40000}"/>
    <cellStyle name="Total 2 2 20 4" xfId="42059" xr:uid="{00000000-0005-0000-0000-0000CFA40000}"/>
    <cellStyle name="Total 2 2 20 5" xfId="42060" xr:uid="{00000000-0005-0000-0000-0000D0A40000}"/>
    <cellStyle name="Total 2 2 20 6" xfId="42061" xr:uid="{00000000-0005-0000-0000-0000D1A40000}"/>
    <cellStyle name="Total 2 2 20 7" xfId="42062" xr:uid="{00000000-0005-0000-0000-0000D2A40000}"/>
    <cellStyle name="Total 2 2 21" xfId="3084" xr:uid="{00000000-0005-0000-0000-0000D3A40000}"/>
    <cellStyle name="Total 2 2 21 2" xfId="11580" xr:uid="{00000000-0005-0000-0000-0000D4A40000}"/>
    <cellStyle name="Total 2 2 21 2 2" xfId="42063" xr:uid="{00000000-0005-0000-0000-0000D5A40000}"/>
    <cellStyle name="Total 2 2 21 2 3" xfId="42064" xr:uid="{00000000-0005-0000-0000-0000D6A40000}"/>
    <cellStyle name="Total 2 2 21 2 4" xfId="42065" xr:uid="{00000000-0005-0000-0000-0000D7A40000}"/>
    <cellStyle name="Total 2 2 21 2 5" xfId="42066" xr:uid="{00000000-0005-0000-0000-0000D8A40000}"/>
    <cellStyle name="Total 2 2 21 2 6" xfId="42067" xr:uid="{00000000-0005-0000-0000-0000D9A40000}"/>
    <cellStyle name="Total 2 2 21 3" xfId="42068" xr:uid="{00000000-0005-0000-0000-0000DAA40000}"/>
    <cellStyle name="Total 2 2 21 4" xfId="42069" xr:uid="{00000000-0005-0000-0000-0000DBA40000}"/>
    <cellStyle name="Total 2 2 21 5" xfId="42070" xr:uid="{00000000-0005-0000-0000-0000DCA40000}"/>
    <cellStyle name="Total 2 2 21 6" xfId="42071" xr:uid="{00000000-0005-0000-0000-0000DDA40000}"/>
    <cellStyle name="Total 2 2 21 7" xfId="42072" xr:uid="{00000000-0005-0000-0000-0000DEA40000}"/>
    <cellStyle name="Total 2 2 22" xfId="3085" xr:uid="{00000000-0005-0000-0000-0000DFA40000}"/>
    <cellStyle name="Total 2 2 22 2" xfId="11665" xr:uid="{00000000-0005-0000-0000-0000E0A40000}"/>
    <cellStyle name="Total 2 2 22 2 2" xfId="42073" xr:uid="{00000000-0005-0000-0000-0000E1A40000}"/>
    <cellStyle name="Total 2 2 22 2 3" xfId="42074" xr:uid="{00000000-0005-0000-0000-0000E2A40000}"/>
    <cellStyle name="Total 2 2 22 2 4" xfId="42075" xr:uid="{00000000-0005-0000-0000-0000E3A40000}"/>
    <cellStyle name="Total 2 2 22 2 5" xfId="42076" xr:uid="{00000000-0005-0000-0000-0000E4A40000}"/>
    <cellStyle name="Total 2 2 22 2 6" xfId="42077" xr:uid="{00000000-0005-0000-0000-0000E5A40000}"/>
    <cellStyle name="Total 2 2 22 3" xfId="42078" xr:uid="{00000000-0005-0000-0000-0000E6A40000}"/>
    <cellStyle name="Total 2 2 22 4" xfId="42079" xr:uid="{00000000-0005-0000-0000-0000E7A40000}"/>
    <cellStyle name="Total 2 2 22 5" xfId="42080" xr:uid="{00000000-0005-0000-0000-0000E8A40000}"/>
    <cellStyle name="Total 2 2 22 6" xfId="42081" xr:uid="{00000000-0005-0000-0000-0000E9A40000}"/>
    <cellStyle name="Total 2 2 22 7" xfId="42082" xr:uid="{00000000-0005-0000-0000-0000EAA40000}"/>
    <cellStyle name="Total 2 2 23" xfId="3086" xr:uid="{00000000-0005-0000-0000-0000EBA40000}"/>
    <cellStyle name="Total 2 2 23 2" xfId="11748" xr:uid="{00000000-0005-0000-0000-0000ECA40000}"/>
    <cellStyle name="Total 2 2 23 2 2" xfId="42083" xr:uid="{00000000-0005-0000-0000-0000EDA40000}"/>
    <cellStyle name="Total 2 2 23 2 3" xfId="42084" xr:uid="{00000000-0005-0000-0000-0000EEA40000}"/>
    <cellStyle name="Total 2 2 23 2 4" xfId="42085" xr:uid="{00000000-0005-0000-0000-0000EFA40000}"/>
    <cellStyle name="Total 2 2 23 2 5" xfId="42086" xr:uid="{00000000-0005-0000-0000-0000F0A40000}"/>
    <cellStyle name="Total 2 2 23 2 6" xfId="42087" xr:uid="{00000000-0005-0000-0000-0000F1A40000}"/>
    <cellStyle name="Total 2 2 23 3" xfId="42088" xr:uid="{00000000-0005-0000-0000-0000F2A40000}"/>
    <cellStyle name="Total 2 2 23 4" xfId="42089" xr:uid="{00000000-0005-0000-0000-0000F3A40000}"/>
    <cellStyle name="Total 2 2 23 5" xfId="42090" xr:uid="{00000000-0005-0000-0000-0000F4A40000}"/>
    <cellStyle name="Total 2 2 23 6" xfId="42091" xr:uid="{00000000-0005-0000-0000-0000F5A40000}"/>
    <cellStyle name="Total 2 2 23 7" xfId="42092" xr:uid="{00000000-0005-0000-0000-0000F6A40000}"/>
    <cellStyle name="Total 2 2 24" xfId="3087" xr:uid="{00000000-0005-0000-0000-0000F7A40000}"/>
    <cellStyle name="Total 2 2 24 2" xfId="11830" xr:uid="{00000000-0005-0000-0000-0000F8A40000}"/>
    <cellStyle name="Total 2 2 24 2 2" xfId="42093" xr:uid="{00000000-0005-0000-0000-0000F9A40000}"/>
    <cellStyle name="Total 2 2 24 2 3" xfId="42094" xr:uid="{00000000-0005-0000-0000-0000FAA40000}"/>
    <cellStyle name="Total 2 2 24 2 4" xfId="42095" xr:uid="{00000000-0005-0000-0000-0000FBA40000}"/>
    <cellStyle name="Total 2 2 24 2 5" xfId="42096" xr:uid="{00000000-0005-0000-0000-0000FCA40000}"/>
    <cellStyle name="Total 2 2 24 2 6" xfId="42097" xr:uid="{00000000-0005-0000-0000-0000FDA40000}"/>
    <cellStyle name="Total 2 2 24 3" xfId="42098" xr:uid="{00000000-0005-0000-0000-0000FEA40000}"/>
    <cellStyle name="Total 2 2 24 4" xfId="42099" xr:uid="{00000000-0005-0000-0000-0000FFA40000}"/>
    <cellStyle name="Total 2 2 24 5" xfId="42100" xr:uid="{00000000-0005-0000-0000-000000A50000}"/>
    <cellStyle name="Total 2 2 24 6" xfId="42101" xr:uid="{00000000-0005-0000-0000-000001A50000}"/>
    <cellStyle name="Total 2 2 24 7" xfId="42102" xr:uid="{00000000-0005-0000-0000-000002A50000}"/>
    <cellStyle name="Total 2 2 25" xfId="3088" xr:uid="{00000000-0005-0000-0000-000003A50000}"/>
    <cellStyle name="Total 2 2 25 2" xfId="11914" xr:uid="{00000000-0005-0000-0000-000004A50000}"/>
    <cellStyle name="Total 2 2 25 2 2" xfId="42103" xr:uid="{00000000-0005-0000-0000-000005A50000}"/>
    <cellStyle name="Total 2 2 25 2 3" xfId="42104" xr:uid="{00000000-0005-0000-0000-000006A50000}"/>
    <cellStyle name="Total 2 2 25 2 4" xfId="42105" xr:uid="{00000000-0005-0000-0000-000007A50000}"/>
    <cellStyle name="Total 2 2 25 2 5" xfId="42106" xr:uid="{00000000-0005-0000-0000-000008A50000}"/>
    <cellStyle name="Total 2 2 25 2 6" xfId="42107" xr:uid="{00000000-0005-0000-0000-000009A50000}"/>
    <cellStyle name="Total 2 2 25 3" xfId="42108" xr:uid="{00000000-0005-0000-0000-00000AA50000}"/>
    <cellStyle name="Total 2 2 25 4" xfId="42109" xr:uid="{00000000-0005-0000-0000-00000BA50000}"/>
    <cellStyle name="Total 2 2 25 5" xfId="42110" xr:uid="{00000000-0005-0000-0000-00000CA50000}"/>
    <cellStyle name="Total 2 2 25 6" xfId="42111" xr:uid="{00000000-0005-0000-0000-00000DA50000}"/>
    <cellStyle name="Total 2 2 25 7" xfId="42112" xr:uid="{00000000-0005-0000-0000-00000EA50000}"/>
    <cellStyle name="Total 2 2 26" xfId="3089" xr:uid="{00000000-0005-0000-0000-00000FA50000}"/>
    <cellStyle name="Total 2 2 26 2" xfId="11998" xr:uid="{00000000-0005-0000-0000-000010A50000}"/>
    <cellStyle name="Total 2 2 26 2 2" xfId="42113" xr:uid="{00000000-0005-0000-0000-000011A50000}"/>
    <cellStyle name="Total 2 2 26 2 3" xfId="42114" xr:uid="{00000000-0005-0000-0000-000012A50000}"/>
    <cellStyle name="Total 2 2 26 2 4" xfId="42115" xr:uid="{00000000-0005-0000-0000-000013A50000}"/>
    <cellStyle name="Total 2 2 26 2 5" xfId="42116" xr:uid="{00000000-0005-0000-0000-000014A50000}"/>
    <cellStyle name="Total 2 2 26 2 6" xfId="42117" xr:uid="{00000000-0005-0000-0000-000015A50000}"/>
    <cellStyle name="Total 2 2 26 3" xfId="42118" xr:uid="{00000000-0005-0000-0000-000016A50000}"/>
    <cellStyle name="Total 2 2 26 4" xfId="42119" xr:uid="{00000000-0005-0000-0000-000017A50000}"/>
    <cellStyle name="Total 2 2 26 5" xfId="42120" xr:uid="{00000000-0005-0000-0000-000018A50000}"/>
    <cellStyle name="Total 2 2 26 6" xfId="42121" xr:uid="{00000000-0005-0000-0000-000019A50000}"/>
    <cellStyle name="Total 2 2 26 7" xfId="42122" xr:uid="{00000000-0005-0000-0000-00001AA50000}"/>
    <cellStyle name="Total 2 2 27" xfId="3090" xr:uid="{00000000-0005-0000-0000-00001BA50000}"/>
    <cellStyle name="Total 2 2 27 2" xfId="12081" xr:uid="{00000000-0005-0000-0000-00001CA50000}"/>
    <cellStyle name="Total 2 2 27 2 2" xfId="42123" xr:uid="{00000000-0005-0000-0000-00001DA50000}"/>
    <cellStyle name="Total 2 2 27 2 3" xfId="42124" xr:uid="{00000000-0005-0000-0000-00001EA50000}"/>
    <cellStyle name="Total 2 2 27 2 4" xfId="42125" xr:uid="{00000000-0005-0000-0000-00001FA50000}"/>
    <cellStyle name="Total 2 2 27 2 5" xfId="42126" xr:uid="{00000000-0005-0000-0000-000020A50000}"/>
    <cellStyle name="Total 2 2 27 2 6" xfId="42127" xr:uid="{00000000-0005-0000-0000-000021A50000}"/>
    <cellStyle name="Total 2 2 27 3" xfId="42128" xr:uid="{00000000-0005-0000-0000-000022A50000}"/>
    <cellStyle name="Total 2 2 27 4" xfId="42129" xr:uid="{00000000-0005-0000-0000-000023A50000}"/>
    <cellStyle name="Total 2 2 27 5" xfId="42130" xr:uid="{00000000-0005-0000-0000-000024A50000}"/>
    <cellStyle name="Total 2 2 27 6" xfId="42131" xr:uid="{00000000-0005-0000-0000-000025A50000}"/>
    <cellStyle name="Total 2 2 27 7" xfId="42132" xr:uid="{00000000-0005-0000-0000-000026A50000}"/>
    <cellStyle name="Total 2 2 28" xfId="3091" xr:uid="{00000000-0005-0000-0000-000027A50000}"/>
    <cellStyle name="Total 2 2 28 2" xfId="12163" xr:uid="{00000000-0005-0000-0000-000028A50000}"/>
    <cellStyle name="Total 2 2 28 2 2" xfId="42133" xr:uid="{00000000-0005-0000-0000-000029A50000}"/>
    <cellStyle name="Total 2 2 28 2 3" xfId="42134" xr:uid="{00000000-0005-0000-0000-00002AA50000}"/>
    <cellStyle name="Total 2 2 28 2 4" xfId="42135" xr:uid="{00000000-0005-0000-0000-00002BA50000}"/>
    <cellStyle name="Total 2 2 28 2 5" xfId="42136" xr:uid="{00000000-0005-0000-0000-00002CA50000}"/>
    <cellStyle name="Total 2 2 28 2 6" xfId="42137" xr:uid="{00000000-0005-0000-0000-00002DA50000}"/>
    <cellStyle name="Total 2 2 28 3" xfId="42138" xr:uid="{00000000-0005-0000-0000-00002EA50000}"/>
    <cellStyle name="Total 2 2 28 4" xfId="42139" xr:uid="{00000000-0005-0000-0000-00002FA50000}"/>
    <cellStyle name="Total 2 2 28 5" xfId="42140" xr:uid="{00000000-0005-0000-0000-000030A50000}"/>
    <cellStyle name="Total 2 2 28 6" xfId="42141" xr:uid="{00000000-0005-0000-0000-000031A50000}"/>
    <cellStyle name="Total 2 2 28 7" xfId="42142" xr:uid="{00000000-0005-0000-0000-000032A50000}"/>
    <cellStyle name="Total 2 2 29" xfId="3092" xr:uid="{00000000-0005-0000-0000-000033A50000}"/>
    <cellStyle name="Total 2 2 29 2" xfId="12243" xr:uid="{00000000-0005-0000-0000-000034A50000}"/>
    <cellStyle name="Total 2 2 29 2 2" xfId="42143" xr:uid="{00000000-0005-0000-0000-000035A50000}"/>
    <cellStyle name="Total 2 2 29 2 3" xfId="42144" xr:uid="{00000000-0005-0000-0000-000036A50000}"/>
    <cellStyle name="Total 2 2 29 2 4" xfId="42145" xr:uid="{00000000-0005-0000-0000-000037A50000}"/>
    <cellStyle name="Total 2 2 29 2 5" xfId="42146" xr:uid="{00000000-0005-0000-0000-000038A50000}"/>
    <cellStyle name="Total 2 2 29 2 6" xfId="42147" xr:uid="{00000000-0005-0000-0000-000039A50000}"/>
    <cellStyle name="Total 2 2 29 3" xfId="42148" xr:uid="{00000000-0005-0000-0000-00003AA50000}"/>
    <cellStyle name="Total 2 2 29 4" xfId="42149" xr:uid="{00000000-0005-0000-0000-00003BA50000}"/>
    <cellStyle name="Total 2 2 29 5" xfId="42150" xr:uid="{00000000-0005-0000-0000-00003CA50000}"/>
    <cellStyle name="Total 2 2 29 6" xfId="42151" xr:uid="{00000000-0005-0000-0000-00003DA50000}"/>
    <cellStyle name="Total 2 2 29 7" xfId="42152" xr:uid="{00000000-0005-0000-0000-00003EA50000}"/>
    <cellStyle name="Total 2 2 3" xfId="3093" xr:uid="{00000000-0005-0000-0000-00003FA50000}"/>
    <cellStyle name="Total 2 2 3 2" xfId="9999" xr:uid="{00000000-0005-0000-0000-000040A50000}"/>
    <cellStyle name="Total 2 2 3 2 2" xfId="42153" xr:uid="{00000000-0005-0000-0000-000041A50000}"/>
    <cellStyle name="Total 2 2 3 2 3" xfId="42154" xr:uid="{00000000-0005-0000-0000-000042A50000}"/>
    <cellStyle name="Total 2 2 3 2 4" xfId="42155" xr:uid="{00000000-0005-0000-0000-000043A50000}"/>
    <cellStyle name="Total 2 2 3 2 5" xfId="42156" xr:uid="{00000000-0005-0000-0000-000044A50000}"/>
    <cellStyle name="Total 2 2 3 2 6" xfId="42157" xr:uid="{00000000-0005-0000-0000-000045A50000}"/>
    <cellStyle name="Total 2 2 3 3" xfId="42158" xr:uid="{00000000-0005-0000-0000-000046A50000}"/>
    <cellStyle name="Total 2 2 3 4" xfId="42159" xr:uid="{00000000-0005-0000-0000-000047A50000}"/>
    <cellStyle name="Total 2 2 3 5" xfId="42160" xr:uid="{00000000-0005-0000-0000-000048A50000}"/>
    <cellStyle name="Total 2 2 3 6" xfId="42161" xr:uid="{00000000-0005-0000-0000-000049A50000}"/>
    <cellStyle name="Total 2 2 3 7" xfId="42162" xr:uid="{00000000-0005-0000-0000-00004AA50000}"/>
    <cellStyle name="Total 2 2 30" xfId="3094" xr:uid="{00000000-0005-0000-0000-00004BA50000}"/>
    <cellStyle name="Total 2 2 30 2" xfId="12321" xr:uid="{00000000-0005-0000-0000-00004CA50000}"/>
    <cellStyle name="Total 2 2 30 2 2" xfId="42163" xr:uid="{00000000-0005-0000-0000-00004DA50000}"/>
    <cellStyle name="Total 2 2 30 2 3" xfId="42164" xr:uid="{00000000-0005-0000-0000-00004EA50000}"/>
    <cellStyle name="Total 2 2 30 2 4" xfId="42165" xr:uid="{00000000-0005-0000-0000-00004FA50000}"/>
    <cellStyle name="Total 2 2 30 2 5" xfId="42166" xr:uid="{00000000-0005-0000-0000-000050A50000}"/>
    <cellStyle name="Total 2 2 30 2 6" xfId="42167" xr:uid="{00000000-0005-0000-0000-000051A50000}"/>
    <cellStyle name="Total 2 2 30 3" xfId="42168" xr:uid="{00000000-0005-0000-0000-000052A50000}"/>
    <cellStyle name="Total 2 2 30 4" xfId="42169" xr:uid="{00000000-0005-0000-0000-000053A50000}"/>
    <cellStyle name="Total 2 2 30 5" xfId="42170" xr:uid="{00000000-0005-0000-0000-000054A50000}"/>
    <cellStyle name="Total 2 2 30 6" xfId="42171" xr:uid="{00000000-0005-0000-0000-000055A50000}"/>
    <cellStyle name="Total 2 2 30 7" xfId="42172" xr:uid="{00000000-0005-0000-0000-000056A50000}"/>
    <cellStyle name="Total 2 2 31" xfId="3095" xr:uid="{00000000-0005-0000-0000-000057A50000}"/>
    <cellStyle name="Total 2 2 31 2" xfId="12400" xr:uid="{00000000-0005-0000-0000-000058A50000}"/>
    <cellStyle name="Total 2 2 31 2 2" xfId="42173" xr:uid="{00000000-0005-0000-0000-000059A50000}"/>
    <cellStyle name="Total 2 2 31 2 3" xfId="42174" xr:uid="{00000000-0005-0000-0000-00005AA50000}"/>
    <cellStyle name="Total 2 2 31 2 4" xfId="42175" xr:uid="{00000000-0005-0000-0000-00005BA50000}"/>
    <cellStyle name="Total 2 2 31 2 5" xfId="42176" xr:uid="{00000000-0005-0000-0000-00005CA50000}"/>
    <cellStyle name="Total 2 2 31 2 6" xfId="42177" xr:uid="{00000000-0005-0000-0000-00005DA50000}"/>
    <cellStyle name="Total 2 2 31 3" xfId="42178" xr:uid="{00000000-0005-0000-0000-00005EA50000}"/>
    <cellStyle name="Total 2 2 31 4" xfId="42179" xr:uid="{00000000-0005-0000-0000-00005FA50000}"/>
    <cellStyle name="Total 2 2 31 5" xfId="42180" xr:uid="{00000000-0005-0000-0000-000060A50000}"/>
    <cellStyle name="Total 2 2 31 6" xfId="42181" xr:uid="{00000000-0005-0000-0000-000061A50000}"/>
    <cellStyle name="Total 2 2 31 7" xfId="42182" xr:uid="{00000000-0005-0000-0000-000062A50000}"/>
    <cellStyle name="Total 2 2 32" xfId="3096" xr:uid="{00000000-0005-0000-0000-000063A50000}"/>
    <cellStyle name="Total 2 2 32 2" xfId="12479" xr:uid="{00000000-0005-0000-0000-000064A50000}"/>
    <cellStyle name="Total 2 2 32 2 2" xfId="42183" xr:uid="{00000000-0005-0000-0000-000065A50000}"/>
    <cellStyle name="Total 2 2 32 2 3" xfId="42184" xr:uid="{00000000-0005-0000-0000-000066A50000}"/>
    <cellStyle name="Total 2 2 32 2 4" xfId="42185" xr:uid="{00000000-0005-0000-0000-000067A50000}"/>
    <cellStyle name="Total 2 2 32 2 5" xfId="42186" xr:uid="{00000000-0005-0000-0000-000068A50000}"/>
    <cellStyle name="Total 2 2 32 2 6" xfId="42187" xr:uid="{00000000-0005-0000-0000-000069A50000}"/>
    <cellStyle name="Total 2 2 32 3" xfId="42188" xr:uid="{00000000-0005-0000-0000-00006AA50000}"/>
    <cellStyle name="Total 2 2 32 4" xfId="42189" xr:uid="{00000000-0005-0000-0000-00006BA50000}"/>
    <cellStyle name="Total 2 2 32 5" xfId="42190" xr:uid="{00000000-0005-0000-0000-00006CA50000}"/>
    <cellStyle name="Total 2 2 32 6" xfId="42191" xr:uid="{00000000-0005-0000-0000-00006DA50000}"/>
    <cellStyle name="Total 2 2 32 7" xfId="42192" xr:uid="{00000000-0005-0000-0000-00006EA50000}"/>
    <cellStyle name="Total 2 2 33" xfId="3097" xr:uid="{00000000-0005-0000-0000-00006FA50000}"/>
    <cellStyle name="Total 2 2 33 2" xfId="12558" xr:uid="{00000000-0005-0000-0000-000070A50000}"/>
    <cellStyle name="Total 2 2 33 2 2" xfId="42193" xr:uid="{00000000-0005-0000-0000-000071A50000}"/>
    <cellStyle name="Total 2 2 33 2 3" xfId="42194" xr:uid="{00000000-0005-0000-0000-000072A50000}"/>
    <cellStyle name="Total 2 2 33 2 4" xfId="42195" xr:uid="{00000000-0005-0000-0000-000073A50000}"/>
    <cellStyle name="Total 2 2 33 2 5" xfId="42196" xr:uid="{00000000-0005-0000-0000-000074A50000}"/>
    <cellStyle name="Total 2 2 33 2 6" xfId="42197" xr:uid="{00000000-0005-0000-0000-000075A50000}"/>
    <cellStyle name="Total 2 2 33 3" xfId="42198" xr:uid="{00000000-0005-0000-0000-000076A50000}"/>
    <cellStyle name="Total 2 2 33 4" xfId="42199" xr:uid="{00000000-0005-0000-0000-000077A50000}"/>
    <cellStyle name="Total 2 2 33 5" xfId="42200" xr:uid="{00000000-0005-0000-0000-000078A50000}"/>
    <cellStyle name="Total 2 2 33 6" xfId="42201" xr:uid="{00000000-0005-0000-0000-000079A50000}"/>
    <cellStyle name="Total 2 2 33 7" xfId="42202" xr:uid="{00000000-0005-0000-0000-00007AA50000}"/>
    <cellStyle name="Total 2 2 34" xfId="3098" xr:uid="{00000000-0005-0000-0000-00007BA50000}"/>
    <cellStyle name="Total 2 2 34 2" xfId="12637" xr:uid="{00000000-0005-0000-0000-00007CA50000}"/>
    <cellStyle name="Total 2 2 34 2 2" xfId="42203" xr:uid="{00000000-0005-0000-0000-00007DA50000}"/>
    <cellStyle name="Total 2 2 34 2 3" xfId="42204" xr:uid="{00000000-0005-0000-0000-00007EA50000}"/>
    <cellStyle name="Total 2 2 34 2 4" xfId="42205" xr:uid="{00000000-0005-0000-0000-00007FA50000}"/>
    <cellStyle name="Total 2 2 34 2 5" xfId="42206" xr:uid="{00000000-0005-0000-0000-000080A50000}"/>
    <cellStyle name="Total 2 2 34 2 6" xfId="42207" xr:uid="{00000000-0005-0000-0000-000081A50000}"/>
    <cellStyle name="Total 2 2 34 3" xfId="42208" xr:uid="{00000000-0005-0000-0000-000082A50000}"/>
    <cellStyle name="Total 2 2 34 4" xfId="42209" xr:uid="{00000000-0005-0000-0000-000083A50000}"/>
    <cellStyle name="Total 2 2 34 5" xfId="42210" xr:uid="{00000000-0005-0000-0000-000084A50000}"/>
    <cellStyle name="Total 2 2 34 6" xfId="42211" xr:uid="{00000000-0005-0000-0000-000085A50000}"/>
    <cellStyle name="Total 2 2 34 7" xfId="42212" xr:uid="{00000000-0005-0000-0000-000086A50000}"/>
    <cellStyle name="Total 2 2 35" xfId="3099" xr:uid="{00000000-0005-0000-0000-000087A50000}"/>
    <cellStyle name="Total 2 2 35 2" xfId="12721" xr:uid="{00000000-0005-0000-0000-000088A50000}"/>
    <cellStyle name="Total 2 2 35 2 2" xfId="42213" xr:uid="{00000000-0005-0000-0000-000089A50000}"/>
    <cellStyle name="Total 2 2 35 2 3" xfId="42214" xr:uid="{00000000-0005-0000-0000-00008AA50000}"/>
    <cellStyle name="Total 2 2 35 2 4" xfId="42215" xr:uid="{00000000-0005-0000-0000-00008BA50000}"/>
    <cellStyle name="Total 2 2 35 2 5" xfId="42216" xr:uid="{00000000-0005-0000-0000-00008CA50000}"/>
    <cellStyle name="Total 2 2 35 2 6" xfId="42217" xr:uid="{00000000-0005-0000-0000-00008DA50000}"/>
    <cellStyle name="Total 2 2 35 3" xfId="42218" xr:uid="{00000000-0005-0000-0000-00008EA50000}"/>
    <cellStyle name="Total 2 2 35 4" xfId="42219" xr:uid="{00000000-0005-0000-0000-00008FA50000}"/>
    <cellStyle name="Total 2 2 35 5" xfId="42220" xr:uid="{00000000-0005-0000-0000-000090A50000}"/>
    <cellStyle name="Total 2 2 35 6" xfId="42221" xr:uid="{00000000-0005-0000-0000-000091A50000}"/>
    <cellStyle name="Total 2 2 36" xfId="9662" xr:uid="{00000000-0005-0000-0000-000092A50000}"/>
    <cellStyle name="Total 2 2 37" xfId="9786" xr:uid="{00000000-0005-0000-0000-000093A50000}"/>
    <cellStyle name="Total 2 2 37 2" xfId="42222" xr:uid="{00000000-0005-0000-0000-000094A50000}"/>
    <cellStyle name="Total 2 2 37 3" xfId="42223" xr:uid="{00000000-0005-0000-0000-000095A50000}"/>
    <cellStyle name="Total 2 2 37 4" xfId="42224" xr:uid="{00000000-0005-0000-0000-000096A50000}"/>
    <cellStyle name="Total 2 2 37 5" xfId="42225" xr:uid="{00000000-0005-0000-0000-000097A50000}"/>
    <cellStyle name="Total 2 2 37 6" xfId="42226" xr:uid="{00000000-0005-0000-0000-000098A50000}"/>
    <cellStyle name="Total 2 2 38" xfId="42227" xr:uid="{00000000-0005-0000-0000-000099A50000}"/>
    <cellStyle name="Total 2 2 39" xfId="42228" xr:uid="{00000000-0005-0000-0000-00009AA50000}"/>
    <cellStyle name="Total 2 2 4" xfId="3100" xr:uid="{00000000-0005-0000-0000-00009BA50000}"/>
    <cellStyle name="Total 2 2 4 2" xfId="10090" xr:uid="{00000000-0005-0000-0000-00009CA50000}"/>
    <cellStyle name="Total 2 2 4 2 2" xfId="42229" xr:uid="{00000000-0005-0000-0000-00009DA50000}"/>
    <cellStyle name="Total 2 2 4 2 3" xfId="42230" xr:uid="{00000000-0005-0000-0000-00009EA50000}"/>
    <cellStyle name="Total 2 2 4 2 4" xfId="42231" xr:uid="{00000000-0005-0000-0000-00009FA50000}"/>
    <cellStyle name="Total 2 2 4 2 5" xfId="42232" xr:uid="{00000000-0005-0000-0000-0000A0A50000}"/>
    <cellStyle name="Total 2 2 4 2 6" xfId="42233" xr:uid="{00000000-0005-0000-0000-0000A1A50000}"/>
    <cellStyle name="Total 2 2 4 3" xfId="42234" xr:uid="{00000000-0005-0000-0000-0000A2A50000}"/>
    <cellStyle name="Total 2 2 4 4" xfId="42235" xr:uid="{00000000-0005-0000-0000-0000A3A50000}"/>
    <cellStyle name="Total 2 2 4 5" xfId="42236" xr:uid="{00000000-0005-0000-0000-0000A4A50000}"/>
    <cellStyle name="Total 2 2 4 6" xfId="42237" xr:uid="{00000000-0005-0000-0000-0000A5A50000}"/>
    <cellStyle name="Total 2 2 4 7" xfId="42238" xr:uid="{00000000-0005-0000-0000-0000A6A50000}"/>
    <cellStyle name="Total 2 2 5" xfId="3101" xr:uid="{00000000-0005-0000-0000-0000A7A50000}"/>
    <cellStyle name="Total 2 2 5 2" xfId="10180" xr:uid="{00000000-0005-0000-0000-0000A8A50000}"/>
    <cellStyle name="Total 2 2 5 2 2" xfId="42239" xr:uid="{00000000-0005-0000-0000-0000A9A50000}"/>
    <cellStyle name="Total 2 2 5 2 3" xfId="42240" xr:uid="{00000000-0005-0000-0000-0000AAA50000}"/>
    <cellStyle name="Total 2 2 5 2 4" xfId="42241" xr:uid="{00000000-0005-0000-0000-0000ABA50000}"/>
    <cellStyle name="Total 2 2 5 2 5" xfId="42242" xr:uid="{00000000-0005-0000-0000-0000ACA50000}"/>
    <cellStyle name="Total 2 2 5 2 6" xfId="42243" xr:uid="{00000000-0005-0000-0000-0000ADA50000}"/>
    <cellStyle name="Total 2 2 5 3" xfId="42244" xr:uid="{00000000-0005-0000-0000-0000AEA50000}"/>
    <cellStyle name="Total 2 2 5 4" xfId="42245" xr:uid="{00000000-0005-0000-0000-0000AFA50000}"/>
    <cellStyle name="Total 2 2 5 5" xfId="42246" xr:uid="{00000000-0005-0000-0000-0000B0A50000}"/>
    <cellStyle name="Total 2 2 5 6" xfId="42247" xr:uid="{00000000-0005-0000-0000-0000B1A50000}"/>
    <cellStyle name="Total 2 2 5 7" xfId="42248" xr:uid="{00000000-0005-0000-0000-0000B2A50000}"/>
    <cellStyle name="Total 2 2 6" xfId="3102" xr:uid="{00000000-0005-0000-0000-0000B3A50000}"/>
    <cellStyle name="Total 2 2 6 2" xfId="10266" xr:uid="{00000000-0005-0000-0000-0000B4A50000}"/>
    <cellStyle name="Total 2 2 6 2 2" xfId="42249" xr:uid="{00000000-0005-0000-0000-0000B5A50000}"/>
    <cellStyle name="Total 2 2 6 2 3" xfId="42250" xr:uid="{00000000-0005-0000-0000-0000B6A50000}"/>
    <cellStyle name="Total 2 2 6 2 4" xfId="42251" xr:uid="{00000000-0005-0000-0000-0000B7A50000}"/>
    <cellStyle name="Total 2 2 6 2 5" xfId="42252" xr:uid="{00000000-0005-0000-0000-0000B8A50000}"/>
    <cellStyle name="Total 2 2 6 2 6" xfId="42253" xr:uid="{00000000-0005-0000-0000-0000B9A50000}"/>
    <cellStyle name="Total 2 2 6 3" xfId="42254" xr:uid="{00000000-0005-0000-0000-0000BAA50000}"/>
    <cellStyle name="Total 2 2 6 4" xfId="42255" xr:uid="{00000000-0005-0000-0000-0000BBA50000}"/>
    <cellStyle name="Total 2 2 6 5" xfId="42256" xr:uid="{00000000-0005-0000-0000-0000BCA50000}"/>
    <cellStyle name="Total 2 2 6 6" xfId="42257" xr:uid="{00000000-0005-0000-0000-0000BDA50000}"/>
    <cellStyle name="Total 2 2 6 7" xfId="42258" xr:uid="{00000000-0005-0000-0000-0000BEA50000}"/>
    <cellStyle name="Total 2 2 7" xfId="3103" xr:uid="{00000000-0005-0000-0000-0000BFA50000}"/>
    <cellStyle name="Total 2 2 7 2" xfId="10354" xr:uid="{00000000-0005-0000-0000-0000C0A50000}"/>
    <cellStyle name="Total 2 2 7 2 2" xfId="42259" xr:uid="{00000000-0005-0000-0000-0000C1A50000}"/>
    <cellStyle name="Total 2 2 7 2 3" xfId="42260" xr:uid="{00000000-0005-0000-0000-0000C2A50000}"/>
    <cellStyle name="Total 2 2 7 2 4" xfId="42261" xr:uid="{00000000-0005-0000-0000-0000C3A50000}"/>
    <cellStyle name="Total 2 2 7 2 5" xfId="42262" xr:uid="{00000000-0005-0000-0000-0000C4A50000}"/>
    <cellStyle name="Total 2 2 7 2 6" xfId="42263" xr:uid="{00000000-0005-0000-0000-0000C5A50000}"/>
    <cellStyle name="Total 2 2 7 3" xfId="42264" xr:uid="{00000000-0005-0000-0000-0000C6A50000}"/>
    <cellStyle name="Total 2 2 7 4" xfId="42265" xr:uid="{00000000-0005-0000-0000-0000C7A50000}"/>
    <cellStyle name="Total 2 2 7 5" xfId="42266" xr:uid="{00000000-0005-0000-0000-0000C8A50000}"/>
    <cellStyle name="Total 2 2 7 6" xfId="42267" xr:uid="{00000000-0005-0000-0000-0000C9A50000}"/>
    <cellStyle name="Total 2 2 7 7" xfId="42268" xr:uid="{00000000-0005-0000-0000-0000CAA50000}"/>
    <cellStyle name="Total 2 2 8" xfId="3104" xr:uid="{00000000-0005-0000-0000-0000CBA50000}"/>
    <cellStyle name="Total 2 2 8 2" xfId="10441" xr:uid="{00000000-0005-0000-0000-0000CCA50000}"/>
    <cellStyle name="Total 2 2 8 2 2" xfId="42269" xr:uid="{00000000-0005-0000-0000-0000CDA50000}"/>
    <cellStyle name="Total 2 2 8 2 3" xfId="42270" xr:uid="{00000000-0005-0000-0000-0000CEA50000}"/>
    <cellStyle name="Total 2 2 8 2 4" xfId="42271" xr:uid="{00000000-0005-0000-0000-0000CFA50000}"/>
    <cellStyle name="Total 2 2 8 2 5" xfId="42272" xr:uid="{00000000-0005-0000-0000-0000D0A50000}"/>
    <cellStyle name="Total 2 2 8 2 6" xfId="42273" xr:uid="{00000000-0005-0000-0000-0000D1A50000}"/>
    <cellStyle name="Total 2 2 8 3" xfId="42274" xr:uid="{00000000-0005-0000-0000-0000D2A50000}"/>
    <cellStyle name="Total 2 2 8 4" xfId="42275" xr:uid="{00000000-0005-0000-0000-0000D3A50000}"/>
    <cellStyle name="Total 2 2 8 5" xfId="42276" xr:uid="{00000000-0005-0000-0000-0000D4A50000}"/>
    <cellStyle name="Total 2 2 8 6" xfId="42277" xr:uid="{00000000-0005-0000-0000-0000D5A50000}"/>
    <cellStyle name="Total 2 2 8 7" xfId="42278" xr:uid="{00000000-0005-0000-0000-0000D6A50000}"/>
    <cellStyle name="Total 2 2 9" xfId="3105" xr:uid="{00000000-0005-0000-0000-0000D7A50000}"/>
    <cellStyle name="Total 2 2 9 2" xfId="10530" xr:uid="{00000000-0005-0000-0000-0000D8A50000}"/>
    <cellStyle name="Total 2 2 9 2 2" xfId="42279" xr:uid="{00000000-0005-0000-0000-0000D9A50000}"/>
    <cellStyle name="Total 2 2 9 2 3" xfId="42280" xr:uid="{00000000-0005-0000-0000-0000DAA50000}"/>
    <cellStyle name="Total 2 2 9 2 4" xfId="42281" xr:uid="{00000000-0005-0000-0000-0000DBA50000}"/>
    <cellStyle name="Total 2 2 9 2 5" xfId="42282" xr:uid="{00000000-0005-0000-0000-0000DCA50000}"/>
    <cellStyle name="Total 2 2 9 2 6" xfId="42283" xr:uid="{00000000-0005-0000-0000-0000DDA50000}"/>
    <cellStyle name="Total 2 2 9 3" xfId="42284" xr:uid="{00000000-0005-0000-0000-0000DEA50000}"/>
    <cellStyle name="Total 2 2 9 4" xfId="42285" xr:uid="{00000000-0005-0000-0000-0000DFA50000}"/>
    <cellStyle name="Total 2 2 9 5" xfId="42286" xr:uid="{00000000-0005-0000-0000-0000E0A50000}"/>
    <cellStyle name="Total 2 2 9 6" xfId="42287" xr:uid="{00000000-0005-0000-0000-0000E1A50000}"/>
    <cellStyle name="Total 2 2 9 7" xfId="42288" xr:uid="{00000000-0005-0000-0000-0000E2A50000}"/>
    <cellStyle name="Total 2 20" xfId="3106" xr:uid="{00000000-0005-0000-0000-0000E3A50000}"/>
    <cellStyle name="Total 2 20 2" xfId="11541" xr:uid="{00000000-0005-0000-0000-0000E4A50000}"/>
    <cellStyle name="Total 2 20 2 2" xfId="42289" xr:uid="{00000000-0005-0000-0000-0000E5A50000}"/>
    <cellStyle name="Total 2 20 2 3" xfId="42290" xr:uid="{00000000-0005-0000-0000-0000E6A50000}"/>
    <cellStyle name="Total 2 20 2 4" xfId="42291" xr:uid="{00000000-0005-0000-0000-0000E7A50000}"/>
    <cellStyle name="Total 2 20 2 5" xfId="42292" xr:uid="{00000000-0005-0000-0000-0000E8A50000}"/>
    <cellStyle name="Total 2 20 2 6" xfId="42293" xr:uid="{00000000-0005-0000-0000-0000E9A50000}"/>
    <cellStyle name="Total 2 20 3" xfId="42294" xr:uid="{00000000-0005-0000-0000-0000EAA50000}"/>
    <cellStyle name="Total 2 20 4" xfId="42295" xr:uid="{00000000-0005-0000-0000-0000EBA50000}"/>
    <cellStyle name="Total 2 20 5" xfId="42296" xr:uid="{00000000-0005-0000-0000-0000ECA50000}"/>
    <cellStyle name="Total 2 20 6" xfId="42297" xr:uid="{00000000-0005-0000-0000-0000EDA50000}"/>
    <cellStyle name="Total 2 20 7" xfId="42298" xr:uid="{00000000-0005-0000-0000-0000EEA50000}"/>
    <cellStyle name="Total 2 21" xfId="3107" xr:uid="{00000000-0005-0000-0000-0000EFA50000}"/>
    <cellStyle name="Total 2 21 2" xfId="11629" xr:uid="{00000000-0005-0000-0000-0000F0A50000}"/>
    <cellStyle name="Total 2 21 2 2" xfId="42299" xr:uid="{00000000-0005-0000-0000-0000F1A50000}"/>
    <cellStyle name="Total 2 21 2 3" xfId="42300" xr:uid="{00000000-0005-0000-0000-0000F2A50000}"/>
    <cellStyle name="Total 2 21 2 4" xfId="42301" xr:uid="{00000000-0005-0000-0000-0000F3A50000}"/>
    <cellStyle name="Total 2 21 2 5" xfId="42302" xr:uid="{00000000-0005-0000-0000-0000F4A50000}"/>
    <cellStyle name="Total 2 21 2 6" xfId="42303" xr:uid="{00000000-0005-0000-0000-0000F5A50000}"/>
    <cellStyle name="Total 2 21 3" xfId="42304" xr:uid="{00000000-0005-0000-0000-0000F6A50000}"/>
    <cellStyle name="Total 2 21 4" xfId="42305" xr:uid="{00000000-0005-0000-0000-0000F7A50000}"/>
    <cellStyle name="Total 2 21 5" xfId="42306" xr:uid="{00000000-0005-0000-0000-0000F8A50000}"/>
    <cellStyle name="Total 2 21 6" xfId="42307" xr:uid="{00000000-0005-0000-0000-0000F9A50000}"/>
    <cellStyle name="Total 2 21 7" xfId="42308" xr:uid="{00000000-0005-0000-0000-0000FAA50000}"/>
    <cellStyle name="Total 2 22" xfId="3108" xr:uid="{00000000-0005-0000-0000-0000FBA50000}"/>
    <cellStyle name="Total 2 22 2" xfId="9861" xr:uid="{00000000-0005-0000-0000-0000FCA50000}"/>
    <cellStyle name="Total 2 22 2 2" xfId="42309" xr:uid="{00000000-0005-0000-0000-0000FDA50000}"/>
    <cellStyle name="Total 2 22 2 3" xfId="42310" xr:uid="{00000000-0005-0000-0000-0000FEA50000}"/>
    <cellStyle name="Total 2 22 2 4" xfId="42311" xr:uid="{00000000-0005-0000-0000-0000FFA50000}"/>
    <cellStyle name="Total 2 22 2 5" xfId="42312" xr:uid="{00000000-0005-0000-0000-000000A60000}"/>
    <cellStyle name="Total 2 22 2 6" xfId="42313" xr:uid="{00000000-0005-0000-0000-000001A60000}"/>
    <cellStyle name="Total 2 22 3" xfId="42314" xr:uid="{00000000-0005-0000-0000-000002A60000}"/>
    <cellStyle name="Total 2 22 4" xfId="42315" xr:uid="{00000000-0005-0000-0000-000003A60000}"/>
    <cellStyle name="Total 2 22 5" xfId="42316" xr:uid="{00000000-0005-0000-0000-000004A60000}"/>
    <cellStyle name="Total 2 22 6" xfId="42317" xr:uid="{00000000-0005-0000-0000-000005A60000}"/>
    <cellStyle name="Total 2 22 7" xfId="42318" xr:uid="{00000000-0005-0000-0000-000006A60000}"/>
    <cellStyle name="Total 2 23" xfId="3109" xr:uid="{00000000-0005-0000-0000-000007A60000}"/>
    <cellStyle name="Total 2 23 2" xfId="11878" xr:uid="{00000000-0005-0000-0000-000008A60000}"/>
    <cellStyle name="Total 2 23 2 2" xfId="42319" xr:uid="{00000000-0005-0000-0000-000009A60000}"/>
    <cellStyle name="Total 2 23 2 3" xfId="42320" xr:uid="{00000000-0005-0000-0000-00000AA60000}"/>
    <cellStyle name="Total 2 23 2 4" xfId="42321" xr:uid="{00000000-0005-0000-0000-00000BA60000}"/>
    <cellStyle name="Total 2 23 2 5" xfId="42322" xr:uid="{00000000-0005-0000-0000-00000CA60000}"/>
    <cellStyle name="Total 2 23 2 6" xfId="42323" xr:uid="{00000000-0005-0000-0000-00000DA60000}"/>
    <cellStyle name="Total 2 23 3" xfId="42324" xr:uid="{00000000-0005-0000-0000-00000EA60000}"/>
    <cellStyle name="Total 2 23 4" xfId="42325" xr:uid="{00000000-0005-0000-0000-00000FA60000}"/>
    <cellStyle name="Total 2 23 5" xfId="42326" xr:uid="{00000000-0005-0000-0000-000010A60000}"/>
    <cellStyle name="Total 2 23 6" xfId="42327" xr:uid="{00000000-0005-0000-0000-000011A60000}"/>
    <cellStyle name="Total 2 23 7" xfId="42328" xr:uid="{00000000-0005-0000-0000-000012A60000}"/>
    <cellStyle name="Total 2 24" xfId="3110" xr:uid="{00000000-0005-0000-0000-000013A60000}"/>
    <cellStyle name="Total 2 24 2" xfId="11962" xr:uid="{00000000-0005-0000-0000-000014A60000}"/>
    <cellStyle name="Total 2 24 2 2" xfId="42329" xr:uid="{00000000-0005-0000-0000-000015A60000}"/>
    <cellStyle name="Total 2 24 2 3" xfId="42330" xr:uid="{00000000-0005-0000-0000-000016A60000}"/>
    <cellStyle name="Total 2 24 2 4" xfId="42331" xr:uid="{00000000-0005-0000-0000-000017A60000}"/>
    <cellStyle name="Total 2 24 2 5" xfId="42332" xr:uid="{00000000-0005-0000-0000-000018A60000}"/>
    <cellStyle name="Total 2 24 2 6" xfId="42333" xr:uid="{00000000-0005-0000-0000-000019A60000}"/>
    <cellStyle name="Total 2 24 3" xfId="42334" xr:uid="{00000000-0005-0000-0000-00001AA60000}"/>
    <cellStyle name="Total 2 24 4" xfId="42335" xr:uid="{00000000-0005-0000-0000-00001BA60000}"/>
    <cellStyle name="Total 2 24 5" xfId="42336" xr:uid="{00000000-0005-0000-0000-00001CA60000}"/>
    <cellStyle name="Total 2 24 6" xfId="42337" xr:uid="{00000000-0005-0000-0000-00001DA60000}"/>
    <cellStyle name="Total 2 24 7" xfId="42338" xr:uid="{00000000-0005-0000-0000-00001EA60000}"/>
    <cellStyle name="Total 2 25" xfId="3111" xr:uid="{00000000-0005-0000-0000-00001FA60000}"/>
    <cellStyle name="Total 2 25 2" xfId="12044" xr:uid="{00000000-0005-0000-0000-000020A60000}"/>
    <cellStyle name="Total 2 25 2 2" xfId="42339" xr:uid="{00000000-0005-0000-0000-000021A60000}"/>
    <cellStyle name="Total 2 25 2 3" xfId="42340" xr:uid="{00000000-0005-0000-0000-000022A60000}"/>
    <cellStyle name="Total 2 25 2 4" xfId="42341" xr:uid="{00000000-0005-0000-0000-000023A60000}"/>
    <cellStyle name="Total 2 25 2 5" xfId="42342" xr:uid="{00000000-0005-0000-0000-000024A60000}"/>
    <cellStyle name="Total 2 25 2 6" xfId="42343" xr:uid="{00000000-0005-0000-0000-000025A60000}"/>
    <cellStyle name="Total 2 25 3" xfId="42344" xr:uid="{00000000-0005-0000-0000-000026A60000}"/>
    <cellStyle name="Total 2 25 4" xfId="42345" xr:uid="{00000000-0005-0000-0000-000027A60000}"/>
    <cellStyle name="Total 2 25 5" xfId="42346" xr:uid="{00000000-0005-0000-0000-000028A60000}"/>
    <cellStyle name="Total 2 25 6" xfId="42347" xr:uid="{00000000-0005-0000-0000-000029A60000}"/>
    <cellStyle name="Total 2 25 7" xfId="42348" xr:uid="{00000000-0005-0000-0000-00002AA60000}"/>
    <cellStyle name="Total 2 26" xfId="3112" xr:uid="{00000000-0005-0000-0000-00002BA60000}"/>
    <cellStyle name="Total 2 26 2" xfId="12128" xr:uid="{00000000-0005-0000-0000-00002CA60000}"/>
    <cellStyle name="Total 2 26 2 2" xfId="42349" xr:uid="{00000000-0005-0000-0000-00002DA60000}"/>
    <cellStyle name="Total 2 26 2 3" xfId="42350" xr:uid="{00000000-0005-0000-0000-00002EA60000}"/>
    <cellStyle name="Total 2 26 2 4" xfId="42351" xr:uid="{00000000-0005-0000-0000-00002FA60000}"/>
    <cellStyle name="Total 2 26 2 5" xfId="42352" xr:uid="{00000000-0005-0000-0000-000030A60000}"/>
    <cellStyle name="Total 2 26 2 6" xfId="42353" xr:uid="{00000000-0005-0000-0000-000031A60000}"/>
    <cellStyle name="Total 2 26 3" xfId="42354" xr:uid="{00000000-0005-0000-0000-000032A60000}"/>
    <cellStyle name="Total 2 26 4" xfId="42355" xr:uid="{00000000-0005-0000-0000-000033A60000}"/>
    <cellStyle name="Total 2 26 5" xfId="42356" xr:uid="{00000000-0005-0000-0000-000034A60000}"/>
    <cellStyle name="Total 2 26 6" xfId="42357" xr:uid="{00000000-0005-0000-0000-000035A60000}"/>
    <cellStyle name="Total 2 26 7" xfId="42358" xr:uid="{00000000-0005-0000-0000-000036A60000}"/>
    <cellStyle name="Total 2 27" xfId="3113" xr:uid="{00000000-0005-0000-0000-000037A60000}"/>
    <cellStyle name="Total 2 27 2" xfId="9704" xr:uid="{00000000-0005-0000-0000-000038A60000}"/>
    <cellStyle name="Total 2 27 2 2" xfId="42359" xr:uid="{00000000-0005-0000-0000-000039A60000}"/>
    <cellStyle name="Total 2 27 2 3" xfId="42360" xr:uid="{00000000-0005-0000-0000-00003AA60000}"/>
    <cellStyle name="Total 2 27 2 4" xfId="42361" xr:uid="{00000000-0005-0000-0000-00003BA60000}"/>
    <cellStyle name="Total 2 27 2 5" xfId="42362" xr:uid="{00000000-0005-0000-0000-00003CA60000}"/>
    <cellStyle name="Total 2 27 2 6" xfId="42363" xr:uid="{00000000-0005-0000-0000-00003DA60000}"/>
    <cellStyle name="Total 2 27 3" xfId="42364" xr:uid="{00000000-0005-0000-0000-00003EA60000}"/>
    <cellStyle name="Total 2 27 4" xfId="42365" xr:uid="{00000000-0005-0000-0000-00003FA60000}"/>
    <cellStyle name="Total 2 27 5" xfId="42366" xr:uid="{00000000-0005-0000-0000-000040A60000}"/>
    <cellStyle name="Total 2 27 6" xfId="42367" xr:uid="{00000000-0005-0000-0000-000041A60000}"/>
    <cellStyle name="Total 2 27 7" xfId="42368" xr:uid="{00000000-0005-0000-0000-000042A60000}"/>
    <cellStyle name="Total 2 28" xfId="3114" xr:uid="{00000000-0005-0000-0000-000043A60000}"/>
    <cellStyle name="Total 2 28 2" xfId="12367" xr:uid="{00000000-0005-0000-0000-000044A60000}"/>
    <cellStyle name="Total 2 28 2 2" xfId="42369" xr:uid="{00000000-0005-0000-0000-000045A60000}"/>
    <cellStyle name="Total 2 28 2 3" xfId="42370" xr:uid="{00000000-0005-0000-0000-000046A60000}"/>
    <cellStyle name="Total 2 28 2 4" xfId="42371" xr:uid="{00000000-0005-0000-0000-000047A60000}"/>
    <cellStyle name="Total 2 28 2 5" xfId="42372" xr:uid="{00000000-0005-0000-0000-000048A60000}"/>
    <cellStyle name="Total 2 28 2 6" xfId="42373" xr:uid="{00000000-0005-0000-0000-000049A60000}"/>
    <cellStyle name="Total 2 28 3" xfId="42374" xr:uid="{00000000-0005-0000-0000-00004AA60000}"/>
    <cellStyle name="Total 2 28 4" xfId="42375" xr:uid="{00000000-0005-0000-0000-00004BA60000}"/>
    <cellStyle name="Total 2 28 5" xfId="42376" xr:uid="{00000000-0005-0000-0000-00004CA60000}"/>
    <cellStyle name="Total 2 28 6" xfId="42377" xr:uid="{00000000-0005-0000-0000-00004DA60000}"/>
    <cellStyle name="Total 2 28 7" xfId="42378" xr:uid="{00000000-0005-0000-0000-00004EA60000}"/>
    <cellStyle name="Total 2 29" xfId="3115" xr:uid="{00000000-0005-0000-0000-00004FA60000}"/>
    <cellStyle name="Total 2 29 2" xfId="12446" xr:uid="{00000000-0005-0000-0000-000050A60000}"/>
    <cellStyle name="Total 2 29 2 2" xfId="42379" xr:uid="{00000000-0005-0000-0000-000051A60000}"/>
    <cellStyle name="Total 2 29 2 3" xfId="42380" xr:uid="{00000000-0005-0000-0000-000052A60000}"/>
    <cellStyle name="Total 2 29 2 4" xfId="42381" xr:uid="{00000000-0005-0000-0000-000053A60000}"/>
    <cellStyle name="Total 2 29 2 5" xfId="42382" xr:uid="{00000000-0005-0000-0000-000054A60000}"/>
    <cellStyle name="Total 2 29 2 6" xfId="42383" xr:uid="{00000000-0005-0000-0000-000055A60000}"/>
    <cellStyle name="Total 2 29 3" xfId="42384" xr:uid="{00000000-0005-0000-0000-000056A60000}"/>
    <cellStyle name="Total 2 29 4" xfId="42385" xr:uid="{00000000-0005-0000-0000-000057A60000}"/>
    <cellStyle name="Total 2 29 5" xfId="42386" xr:uid="{00000000-0005-0000-0000-000058A60000}"/>
    <cellStyle name="Total 2 29 6" xfId="42387" xr:uid="{00000000-0005-0000-0000-000059A60000}"/>
    <cellStyle name="Total 2 29 7" xfId="42388" xr:uid="{00000000-0005-0000-0000-00005AA60000}"/>
    <cellStyle name="Total 2 3" xfId="3116" xr:uid="{00000000-0005-0000-0000-00005BA60000}"/>
    <cellStyle name="Total 2 3 10" xfId="3117" xr:uid="{00000000-0005-0000-0000-00005CA60000}"/>
    <cellStyle name="Total 2 3 10 2" xfId="10721" xr:uid="{00000000-0005-0000-0000-00005DA60000}"/>
    <cellStyle name="Total 2 3 10 2 2" xfId="42389" xr:uid="{00000000-0005-0000-0000-00005EA60000}"/>
    <cellStyle name="Total 2 3 10 2 3" xfId="42390" xr:uid="{00000000-0005-0000-0000-00005FA60000}"/>
    <cellStyle name="Total 2 3 10 2 4" xfId="42391" xr:uid="{00000000-0005-0000-0000-000060A60000}"/>
    <cellStyle name="Total 2 3 10 2 5" xfId="42392" xr:uid="{00000000-0005-0000-0000-000061A60000}"/>
    <cellStyle name="Total 2 3 10 2 6" xfId="42393" xr:uid="{00000000-0005-0000-0000-000062A60000}"/>
    <cellStyle name="Total 2 3 10 3" xfId="42394" xr:uid="{00000000-0005-0000-0000-000063A60000}"/>
    <cellStyle name="Total 2 3 10 4" xfId="42395" xr:uid="{00000000-0005-0000-0000-000064A60000}"/>
    <cellStyle name="Total 2 3 10 5" xfId="42396" xr:uid="{00000000-0005-0000-0000-000065A60000}"/>
    <cellStyle name="Total 2 3 10 6" xfId="42397" xr:uid="{00000000-0005-0000-0000-000066A60000}"/>
    <cellStyle name="Total 2 3 10 7" xfId="42398" xr:uid="{00000000-0005-0000-0000-000067A60000}"/>
    <cellStyle name="Total 2 3 11" xfId="3118" xr:uid="{00000000-0005-0000-0000-000068A60000}"/>
    <cellStyle name="Total 2 3 11 2" xfId="10809" xr:uid="{00000000-0005-0000-0000-000069A60000}"/>
    <cellStyle name="Total 2 3 11 2 2" xfId="42399" xr:uid="{00000000-0005-0000-0000-00006AA60000}"/>
    <cellStyle name="Total 2 3 11 2 3" xfId="42400" xr:uid="{00000000-0005-0000-0000-00006BA60000}"/>
    <cellStyle name="Total 2 3 11 2 4" xfId="42401" xr:uid="{00000000-0005-0000-0000-00006CA60000}"/>
    <cellStyle name="Total 2 3 11 2 5" xfId="42402" xr:uid="{00000000-0005-0000-0000-00006DA60000}"/>
    <cellStyle name="Total 2 3 11 2 6" xfId="42403" xr:uid="{00000000-0005-0000-0000-00006EA60000}"/>
    <cellStyle name="Total 2 3 11 3" xfId="42404" xr:uid="{00000000-0005-0000-0000-00006FA60000}"/>
    <cellStyle name="Total 2 3 11 4" xfId="42405" xr:uid="{00000000-0005-0000-0000-000070A60000}"/>
    <cellStyle name="Total 2 3 11 5" xfId="42406" xr:uid="{00000000-0005-0000-0000-000071A60000}"/>
    <cellStyle name="Total 2 3 11 6" xfId="42407" xr:uid="{00000000-0005-0000-0000-000072A60000}"/>
    <cellStyle name="Total 2 3 11 7" xfId="42408" xr:uid="{00000000-0005-0000-0000-000073A60000}"/>
    <cellStyle name="Total 2 3 12" xfId="3119" xr:uid="{00000000-0005-0000-0000-000074A60000}"/>
    <cellStyle name="Total 2 3 12 2" xfId="10898" xr:uid="{00000000-0005-0000-0000-000075A60000}"/>
    <cellStyle name="Total 2 3 12 2 2" xfId="42409" xr:uid="{00000000-0005-0000-0000-000076A60000}"/>
    <cellStyle name="Total 2 3 12 2 3" xfId="42410" xr:uid="{00000000-0005-0000-0000-000077A60000}"/>
    <cellStyle name="Total 2 3 12 2 4" xfId="42411" xr:uid="{00000000-0005-0000-0000-000078A60000}"/>
    <cellStyle name="Total 2 3 12 2 5" xfId="42412" xr:uid="{00000000-0005-0000-0000-000079A60000}"/>
    <cellStyle name="Total 2 3 12 2 6" xfId="42413" xr:uid="{00000000-0005-0000-0000-00007AA60000}"/>
    <cellStyle name="Total 2 3 12 3" xfId="42414" xr:uid="{00000000-0005-0000-0000-00007BA60000}"/>
    <cellStyle name="Total 2 3 12 4" xfId="42415" xr:uid="{00000000-0005-0000-0000-00007CA60000}"/>
    <cellStyle name="Total 2 3 12 5" xfId="42416" xr:uid="{00000000-0005-0000-0000-00007DA60000}"/>
    <cellStyle name="Total 2 3 12 6" xfId="42417" xr:uid="{00000000-0005-0000-0000-00007EA60000}"/>
    <cellStyle name="Total 2 3 12 7" xfId="42418" xr:uid="{00000000-0005-0000-0000-00007FA60000}"/>
    <cellStyle name="Total 2 3 13" xfId="3120" xr:uid="{00000000-0005-0000-0000-000080A60000}"/>
    <cellStyle name="Total 2 3 13 2" xfId="10988" xr:uid="{00000000-0005-0000-0000-000081A60000}"/>
    <cellStyle name="Total 2 3 13 2 2" xfId="42419" xr:uid="{00000000-0005-0000-0000-000082A60000}"/>
    <cellStyle name="Total 2 3 13 2 3" xfId="42420" xr:uid="{00000000-0005-0000-0000-000083A60000}"/>
    <cellStyle name="Total 2 3 13 2 4" xfId="42421" xr:uid="{00000000-0005-0000-0000-000084A60000}"/>
    <cellStyle name="Total 2 3 13 2 5" xfId="42422" xr:uid="{00000000-0005-0000-0000-000085A60000}"/>
    <cellStyle name="Total 2 3 13 2 6" xfId="42423" xr:uid="{00000000-0005-0000-0000-000086A60000}"/>
    <cellStyle name="Total 2 3 13 3" xfId="42424" xr:uid="{00000000-0005-0000-0000-000087A60000}"/>
    <cellStyle name="Total 2 3 13 4" xfId="42425" xr:uid="{00000000-0005-0000-0000-000088A60000}"/>
    <cellStyle name="Total 2 3 13 5" xfId="42426" xr:uid="{00000000-0005-0000-0000-000089A60000}"/>
    <cellStyle name="Total 2 3 13 6" xfId="42427" xr:uid="{00000000-0005-0000-0000-00008AA60000}"/>
    <cellStyle name="Total 2 3 13 7" xfId="42428" xr:uid="{00000000-0005-0000-0000-00008BA60000}"/>
    <cellStyle name="Total 2 3 14" xfId="3121" xr:uid="{00000000-0005-0000-0000-00008CA60000}"/>
    <cellStyle name="Total 2 3 14 2" xfId="11078" xr:uid="{00000000-0005-0000-0000-00008DA60000}"/>
    <cellStyle name="Total 2 3 14 2 2" xfId="42429" xr:uid="{00000000-0005-0000-0000-00008EA60000}"/>
    <cellStyle name="Total 2 3 14 2 3" xfId="42430" xr:uid="{00000000-0005-0000-0000-00008FA60000}"/>
    <cellStyle name="Total 2 3 14 2 4" xfId="42431" xr:uid="{00000000-0005-0000-0000-000090A60000}"/>
    <cellStyle name="Total 2 3 14 2 5" xfId="42432" xr:uid="{00000000-0005-0000-0000-000091A60000}"/>
    <cellStyle name="Total 2 3 14 2 6" xfId="42433" xr:uid="{00000000-0005-0000-0000-000092A60000}"/>
    <cellStyle name="Total 2 3 14 3" xfId="42434" xr:uid="{00000000-0005-0000-0000-000093A60000}"/>
    <cellStyle name="Total 2 3 14 4" xfId="42435" xr:uid="{00000000-0005-0000-0000-000094A60000}"/>
    <cellStyle name="Total 2 3 14 5" xfId="42436" xr:uid="{00000000-0005-0000-0000-000095A60000}"/>
    <cellStyle name="Total 2 3 14 6" xfId="42437" xr:uid="{00000000-0005-0000-0000-000096A60000}"/>
    <cellStyle name="Total 2 3 14 7" xfId="42438" xr:uid="{00000000-0005-0000-0000-000097A60000}"/>
    <cellStyle name="Total 2 3 15" xfId="3122" xr:uid="{00000000-0005-0000-0000-000098A60000}"/>
    <cellStyle name="Total 2 3 15 2" xfId="11161" xr:uid="{00000000-0005-0000-0000-000099A60000}"/>
    <cellStyle name="Total 2 3 15 2 2" xfId="42439" xr:uid="{00000000-0005-0000-0000-00009AA60000}"/>
    <cellStyle name="Total 2 3 15 2 3" xfId="42440" xr:uid="{00000000-0005-0000-0000-00009BA60000}"/>
    <cellStyle name="Total 2 3 15 2 4" xfId="42441" xr:uid="{00000000-0005-0000-0000-00009CA60000}"/>
    <cellStyle name="Total 2 3 15 2 5" xfId="42442" xr:uid="{00000000-0005-0000-0000-00009DA60000}"/>
    <cellStyle name="Total 2 3 15 2 6" xfId="42443" xr:uid="{00000000-0005-0000-0000-00009EA60000}"/>
    <cellStyle name="Total 2 3 15 3" xfId="42444" xr:uid="{00000000-0005-0000-0000-00009FA60000}"/>
    <cellStyle name="Total 2 3 15 4" xfId="42445" xr:uid="{00000000-0005-0000-0000-0000A0A60000}"/>
    <cellStyle name="Total 2 3 15 5" xfId="42446" xr:uid="{00000000-0005-0000-0000-0000A1A60000}"/>
    <cellStyle name="Total 2 3 15 6" xfId="42447" xr:uid="{00000000-0005-0000-0000-0000A2A60000}"/>
    <cellStyle name="Total 2 3 15 7" xfId="42448" xr:uid="{00000000-0005-0000-0000-0000A3A60000}"/>
    <cellStyle name="Total 2 3 16" xfId="3123" xr:uid="{00000000-0005-0000-0000-0000A4A60000}"/>
    <cellStyle name="Total 2 3 16 2" xfId="11251" xr:uid="{00000000-0005-0000-0000-0000A5A60000}"/>
    <cellStyle name="Total 2 3 16 2 2" xfId="42449" xr:uid="{00000000-0005-0000-0000-0000A6A60000}"/>
    <cellStyle name="Total 2 3 16 2 3" xfId="42450" xr:uid="{00000000-0005-0000-0000-0000A7A60000}"/>
    <cellStyle name="Total 2 3 16 2 4" xfId="42451" xr:uid="{00000000-0005-0000-0000-0000A8A60000}"/>
    <cellStyle name="Total 2 3 16 2 5" xfId="42452" xr:uid="{00000000-0005-0000-0000-0000A9A60000}"/>
    <cellStyle name="Total 2 3 16 2 6" xfId="42453" xr:uid="{00000000-0005-0000-0000-0000AAA60000}"/>
    <cellStyle name="Total 2 3 16 3" xfId="42454" xr:uid="{00000000-0005-0000-0000-0000ABA60000}"/>
    <cellStyle name="Total 2 3 16 4" xfId="42455" xr:uid="{00000000-0005-0000-0000-0000ACA60000}"/>
    <cellStyle name="Total 2 3 16 5" xfId="42456" xr:uid="{00000000-0005-0000-0000-0000ADA60000}"/>
    <cellStyle name="Total 2 3 16 6" xfId="42457" xr:uid="{00000000-0005-0000-0000-0000AEA60000}"/>
    <cellStyle name="Total 2 3 16 7" xfId="42458" xr:uid="{00000000-0005-0000-0000-0000AFA60000}"/>
    <cellStyle name="Total 2 3 17" xfId="3124" xr:uid="{00000000-0005-0000-0000-0000B0A60000}"/>
    <cellStyle name="Total 2 3 17 2" xfId="11337" xr:uid="{00000000-0005-0000-0000-0000B1A60000}"/>
    <cellStyle name="Total 2 3 17 2 2" xfId="42459" xr:uid="{00000000-0005-0000-0000-0000B2A60000}"/>
    <cellStyle name="Total 2 3 17 2 3" xfId="42460" xr:uid="{00000000-0005-0000-0000-0000B3A60000}"/>
    <cellStyle name="Total 2 3 17 2 4" xfId="42461" xr:uid="{00000000-0005-0000-0000-0000B4A60000}"/>
    <cellStyle name="Total 2 3 17 2 5" xfId="42462" xr:uid="{00000000-0005-0000-0000-0000B5A60000}"/>
    <cellStyle name="Total 2 3 17 2 6" xfId="42463" xr:uid="{00000000-0005-0000-0000-0000B6A60000}"/>
    <cellStyle name="Total 2 3 17 3" xfId="42464" xr:uid="{00000000-0005-0000-0000-0000B7A60000}"/>
    <cellStyle name="Total 2 3 17 4" xfId="42465" xr:uid="{00000000-0005-0000-0000-0000B8A60000}"/>
    <cellStyle name="Total 2 3 17 5" xfId="42466" xr:uid="{00000000-0005-0000-0000-0000B9A60000}"/>
    <cellStyle name="Total 2 3 17 6" xfId="42467" xr:uid="{00000000-0005-0000-0000-0000BAA60000}"/>
    <cellStyle name="Total 2 3 17 7" xfId="42468" xr:uid="{00000000-0005-0000-0000-0000BBA60000}"/>
    <cellStyle name="Total 2 3 18" xfId="3125" xr:uid="{00000000-0005-0000-0000-0000BCA60000}"/>
    <cellStyle name="Total 2 3 18 2" xfId="11424" xr:uid="{00000000-0005-0000-0000-0000BDA60000}"/>
    <cellStyle name="Total 2 3 18 2 2" xfId="42469" xr:uid="{00000000-0005-0000-0000-0000BEA60000}"/>
    <cellStyle name="Total 2 3 18 2 3" xfId="42470" xr:uid="{00000000-0005-0000-0000-0000BFA60000}"/>
    <cellStyle name="Total 2 3 18 2 4" xfId="42471" xr:uid="{00000000-0005-0000-0000-0000C0A60000}"/>
    <cellStyle name="Total 2 3 18 2 5" xfId="42472" xr:uid="{00000000-0005-0000-0000-0000C1A60000}"/>
    <cellStyle name="Total 2 3 18 2 6" xfId="42473" xr:uid="{00000000-0005-0000-0000-0000C2A60000}"/>
    <cellStyle name="Total 2 3 18 3" xfId="42474" xr:uid="{00000000-0005-0000-0000-0000C3A60000}"/>
    <cellStyle name="Total 2 3 18 4" xfId="42475" xr:uid="{00000000-0005-0000-0000-0000C4A60000}"/>
    <cellStyle name="Total 2 3 18 5" xfId="42476" xr:uid="{00000000-0005-0000-0000-0000C5A60000}"/>
    <cellStyle name="Total 2 3 18 6" xfId="42477" xr:uid="{00000000-0005-0000-0000-0000C6A60000}"/>
    <cellStyle name="Total 2 3 18 7" xfId="42478" xr:uid="{00000000-0005-0000-0000-0000C7A60000}"/>
    <cellStyle name="Total 2 3 19" xfId="3126" xr:uid="{00000000-0005-0000-0000-0000C8A60000}"/>
    <cellStyle name="Total 2 3 19 2" xfId="11511" xr:uid="{00000000-0005-0000-0000-0000C9A60000}"/>
    <cellStyle name="Total 2 3 19 2 2" xfId="42479" xr:uid="{00000000-0005-0000-0000-0000CAA60000}"/>
    <cellStyle name="Total 2 3 19 2 3" xfId="42480" xr:uid="{00000000-0005-0000-0000-0000CBA60000}"/>
    <cellStyle name="Total 2 3 19 2 4" xfId="42481" xr:uid="{00000000-0005-0000-0000-0000CCA60000}"/>
    <cellStyle name="Total 2 3 19 2 5" xfId="42482" xr:uid="{00000000-0005-0000-0000-0000CDA60000}"/>
    <cellStyle name="Total 2 3 19 2 6" xfId="42483" xr:uid="{00000000-0005-0000-0000-0000CEA60000}"/>
    <cellStyle name="Total 2 3 19 3" xfId="42484" xr:uid="{00000000-0005-0000-0000-0000CFA60000}"/>
    <cellStyle name="Total 2 3 19 4" xfId="42485" xr:uid="{00000000-0005-0000-0000-0000D0A60000}"/>
    <cellStyle name="Total 2 3 19 5" xfId="42486" xr:uid="{00000000-0005-0000-0000-0000D1A60000}"/>
    <cellStyle name="Total 2 3 19 6" xfId="42487" xr:uid="{00000000-0005-0000-0000-0000D2A60000}"/>
    <cellStyle name="Total 2 3 19 7" xfId="42488" xr:uid="{00000000-0005-0000-0000-0000D3A60000}"/>
    <cellStyle name="Total 2 3 2" xfId="3127" xr:uid="{00000000-0005-0000-0000-0000D4A60000}"/>
    <cellStyle name="Total 2 3 2 2" xfId="10018" xr:uid="{00000000-0005-0000-0000-0000D5A60000}"/>
    <cellStyle name="Total 2 3 2 2 2" xfId="42489" xr:uid="{00000000-0005-0000-0000-0000D6A60000}"/>
    <cellStyle name="Total 2 3 2 2 3" xfId="42490" xr:uid="{00000000-0005-0000-0000-0000D7A60000}"/>
    <cellStyle name="Total 2 3 2 2 4" xfId="42491" xr:uid="{00000000-0005-0000-0000-0000D8A60000}"/>
    <cellStyle name="Total 2 3 2 2 5" xfId="42492" xr:uid="{00000000-0005-0000-0000-0000D9A60000}"/>
    <cellStyle name="Total 2 3 2 2 6" xfId="42493" xr:uid="{00000000-0005-0000-0000-0000DAA60000}"/>
    <cellStyle name="Total 2 3 2 3" xfId="42494" xr:uid="{00000000-0005-0000-0000-0000DBA60000}"/>
    <cellStyle name="Total 2 3 2 4" xfId="42495" xr:uid="{00000000-0005-0000-0000-0000DCA60000}"/>
    <cellStyle name="Total 2 3 2 5" xfId="42496" xr:uid="{00000000-0005-0000-0000-0000DDA60000}"/>
    <cellStyle name="Total 2 3 2 6" xfId="42497" xr:uid="{00000000-0005-0000-0000-0000DEA60000}"/>
    <cellStyle name="Total 2 3 2 7" xfId="42498" xr:uid="{00000000-0005-0000-0000-0000DFA60000}"/>
    <cellStyle name="Total 2 3 20" xfId="3128" xr:uid="{00000000-0005-0000-0000-0000E0A60000}"/>
    <cellStyle name="Total 2 3 20 2" xfId="11599" xr:uid="{00000000-0005-0000-0000-0000E1A60000}"/>
    <cellStyle name="Total 2 3 20 2 2" xfId="42499" xr:uid="{00000000-0005-0000-0000-0000E2A60000}"/>
    <cellStyle name="Total 2 3 20 2 3" xfId="42500" xr:uid="{00000000-0005-0000-0000-0000E3A60000}"/>
    <cellStyle name="Total 2 3 20 2 4" xfId="42501" xr:uid="{00000000-0005-0000-0000-0000E4A60000}"/>
    <cellStyle name="Total 2 3 20 2 5" xfId="42502" xr:uid="{00000000-0005-0000-0000-0000E5A60000}"/>
    <cellStyle name="Total 2 3 20 2 6" xfId="42503" xr:uid="{00000000-0005-0000-0000-0000E6A60000}"/>
    <cellStyle name="Total 2 3 20 3" xfId="42504" xr:uid="{00000000-0005-0000-0000-0000E7A60000}"/>
    <cellStyle name="Total 2 3 20 4" xfId="42505" xr:uid="{00000000-0005-0000-0000-0000E8A60000}"/>
    <cellStyle name="Total 2 3 20 5" xfId="42506" xr:uid="{00000000-0005-0000-0000-0000E9A60000}"/>
    <cellStyle name="Total 2 3 20 6" xfId="42507" xr:uid="{00000000-0005-0000-0000-0000EAA60000}"/>
    <cellStyle name="Total 2 3 20 7" xfId="42508" xr:uid="{00000000-0005-0000-0000-0000EBA60000}"/>
    <cellStyle name="Total 2 3 21" xfId="3129" xr:uid="{00000000-0005-0000-0000-0000ECA60000}"/>
    <cellStyle name="Total 2 3 21 2" xfId="11683" xr:uid="{00000000-0005-0000-0000-0000EDA60000}"/>
    <cellStyle name="Total 2 3 21 2 2" xfId="42509" xr:uid="{00000000-0005-0000-0000-0000EEA60000}"/>
    <cellStyle name="Total 2 3 21 2 3" xfId="42510" xr:uid="{00000000-0005-0000-0000-0000EFA60000}"/>
    <cellStyle name="Total 2 3 21 2 4" xfId="42511" xr:uid="{00000000-0005-0000-0000-0000F0A60000}"/>
    <cellStyle name="Total 2 3 21 2 5" xfId="42512" xr:uid="{00000000-0005-0000-0000-0000F1A60000}"/>
    <cellStyle name="Total 2 3 21 2 6" xfId="42513" xr:uid="{00000000-0005-0000-0000-0000F2A60000}"/>
    <cellStyle name="Total 2 3 21 3" xfId="42514" xr:uid="{00000000-0005-0000-0000-0000F3A60000}"/>
    <cellStyle name="Total 2 3 21 4" xfId="42515" xr:uid="{00000000-0005-0000-0000-0000F4A60000}"/>
    <cellStyle name="Total 2 3 21 5" xfId="42516" xr:uid="{00000000-0005-0000-0000-0000F5A60000}"/>
    <cellStyle name="Total 2 3 21 6" xfId="42517" xr:uid="{00000000-0005-0000-0000-0000F6A60000}"/>
    <cellStyle name="Total 2 3 21 7" xfId="42518" xr:uid="{00000000-0005-0000-0000-0000F7A60000}"/>
    <cellStyle name="Total 2 3 22" xfId="3130" xr:uid="{00000000-0005-0000-0000-0000F8A60000}"/>
    <cellStyle name="Total 2 3 22 2" xfId="11766" xr:uid="{00000000-0005-0000-0000-0000F9A60000}"/>
    <cellStyle name="Total 2 3 22 2 2" xfId="42519" xr:uid="{00000000-0005-0000-0000-0000FAA60000}"/>
    <cellStyle name="Total 2 3 22 2 3" xfId="42520" xr:uid="{00000000-0005-0000-0000-0000FBA60000}"/>
    <cellStyle name="Total 2 3 22 2 4" xfId="42521" xr:uid="{00000000-0005-0000-0000-0000FCA60000}"/>
    <cellStyle name="Total 2 3 22 2 5" xfId="42522" xr:uid="{00000000-0005-0000-0000-0000FDA60000}"/>
    <cellStyle name="Total 2 3 22 2 6" xfId="42523" xr:uid="{00000000-0005-0000-0000-0000FEA60000}"/>
    <cellStyle name="Total 2 3 22 3" xfId="42524" xr:uid="{00000000-0005-0000-0000-0000FFA60000}"/>
    <cellStyle name="Total 2 3 22 4" xfId="42525" xr:uid="{00000000-0005-0000-0000-000000A70000}"/>
    <cellStyle name="Total 2 3 22 5" xfId="42526" xr:uid="{00000000-0005-0000-0000-000001A70000}"/>
    <cellStyle name="Total 2 3 22 6" xfId="42527" xr:uid="{00000000-0005-0000-0000-000002A70000}"/>
    <cellStyle name="Total 2 3 22 7" xfId="42528" xr:uid="{00000000-0005-0000-0000-000003A70000}"/>
    <cellStyle name="Total 2 3 23" xfId="3131" xr:uid="{00000000-0005-0000-0000-000004A70000}"/>
    <cellStyle name="Total 2 3 23 2" xfId="11849" xr:uid="{00000000-0005-0000-0000-000005A70000}"/>
    <cellStyle name="Total 2 3 23 2 2" xfId="42529" xr:uid="{00000000-0005-0000-0000-000006A70000}"/>
    <cellStyle name="Total 2 3 23 2 3" xfId="42530" xr:uid="{00000000-0005-0000-0000-000007A70000}"/>
    <cellStyle name="Total 2 3 23 2 4" xfId="42531" xr:uid="{00000000-0005-0000-0000-000008A70000}"/>
    <cellStyle name="Total 2 3 23 2 5" xfId="42532" xr:uid="{00000000-0005-0000-0000-000009A70000}"/>
    <cellStyle name="Total 2 3 23 2 6" xfId="42533" xr:uid="{00000000-0005-0000-0000-00000AA70000}"/>
    <cellStyle name="Total 2 3 23 3" xfId="42534" xr:uid="{00000000-0005-0000-0000-00000BA70000}"/>
    <cellStyle name="Total 2 3 23 4" xfId="42535" xr:uid="{00000000-0005-0000-0000-00000CA70000}"/>
    <cellStyle name="Total 2 3 23 5" xfId="42536" xr:uid="{00000000-0005-0000-0000-00000DA70000}"/>
    <cellStyle name="Total 2 3 23 6" xfId="42537" xr:uid="{00000000-0005-0000-0000-00000EA70000}"/>
    <cellStyle name="Total 2 3 23 7" xfId="42538" xr:uid="{00000000-0005-0000-0000-00000FA70000}"/>
    <cellStyle name="Total 2 3 24" xfId="3132" xr:uid="{00000000-0005-0000-0000-000010A70000}"/>
    <cellStyle name="Total 2 3 24 2" xfId="11933" xr:uid="{00000000-0005-0000-0000-000011A70000}"/>
    <cellStyle name="Total 2 3 24 2 2" xfId="42539" xr:uid="{00000000-0005-0000-0000-000012A70000}"/>
    <cellStyle name="Total 2 3 24 2 3" xfId="42540" xr:uid="{00000000-0005-0000-0000-000013A70000}"/>
    <cellStyle name="Total 2 3 24 2 4" xfId="42541" xr:uid="{00000000-0005-0000-0000-000014A70000}"/>
    <cellStyle name="Total 2 3 24 2 5" xfId="42542" xr:uid="{00000000-0005-0000-0000-000015A70000}"/>
    <cellStyle name="Total 2 3 24 2 6" xfId="42543" xr:uid="{00000000-0005-0000-0000-000016A70000}"/>
    <cellStyle name="Total 2 3 24 3" xfId="42544" xr:uid="{00000000-0005-0000-0000-000017A70000}"/>
    <cellStyle name="Total 2 3 24 4" xfId="42545" xr:uid="{00000000-0005-0000-0000-000018A70000}"/>
    <cellStyle name="Total 2 3 24 5" xfId="42546" xr:uid="{00000000-0005-0000-0000-000019A70000}"/>
    <cellStyle name="Total 2 3 24 6" xfId="42547" xr:uid="{00000000-0005-0000-0000-00001AA70000}"/>
    <cellStyle name="Total 2 3 24 7" xfId="42548" xr:uid="{00000000-0005-0000-0000-00001BA70000}"/>
    <cellStyle name="Total 2 3 25" xfId="3133" xr:uid="{00000000-0005-0000-0000-00001CA70000}"/>
    <cellStyle name="Total 2 3 25 2" xfId="12016" xr:uid="{00000000-0005-0000-0000-00001DA70000}"/>
    <cellStyle name="Total 2 3 25 2 2" xfId="42549" xr:uid="{00000000-0005-0000-0000-00001EA70000}"/>
    <cellStyle name="Total 2 3 25 2 3" xfId="42550" xr:uid="{00000000-0005-0000-0000-00001FA70000}"/>
    <cellStyle name="Total 2 3 25 2 4" xfId="42551" xr:uid="{00000000-0005-0000-0000-000020A70000}"/>
    <cellStyle name="Total 2 3 25 2 5" xfId="42552" xr:uid="{00000000-0005-0000-0000-000021A70000}"/>
    <cellStyle name="Total 2 3 25 2 6" xfId="42553" xr:uid="{00000000-0005-0000-0000-000022A70000}"/>
    <cellStyle name="Total 2 3 25 3" xfId="42554" xr:uid="{00000000-0005-0000-0000-000023A70000}"/>
    <cellStyle name="Total 2 3 25 4" xfId="42555" xr:uid="{00000000-0005-0000-0000-000024A70000}"/>
    <cellStyle name="Total 2 3 25 5" xfId="42556" xr:uid="{00000000-0005-0000-0000-000025A70000}"/>
    <cellStyle name="Total 2 3 25 6" xfId="42557" xr:uid="{00000000-0005-0000-0000-000026A70000}"/>
    <cellStyle name="Total 2 3 25 7" xfId="42558" xr:uid="{00000000-0005-0000-0000-000027A70000}"/>
    <cellStyle name="Total 2 3 26" xfId="3134" xr:uid="{00000000-0005-0000-0000-000028A70000}"/>
    <cellStyle name="Total 2 3 26 2" xfId="12099" xr:uid="{00000000-0005-0000-0000-000029A70000}"/>
    <cellStyle name="Total 2 3 26 2 2" xfId="42559" xr:uid="{00000000-0005-0000-0000-00002AA70000}"/>
    <cellStyle name="Total 2 3 26 2 3" xfId="42560" xr:uid="{00000000-0005-0000-0000-00002BA70000}"/>
    <cellStyle name="Total 2 3 26 2 4" xfId="42561" xr:uid="{00000000-0005-0000-0000-00002CA70000}"/>
    <cellStyle name="Total 2 3 26 2 5" xfId="42562" xr:uid="{00000000-0005-0000-0000-00002DA70000}"/>
    <cellStyle name="Total 2 3 26 2 6" xfId="42563" xr:uid="{00000000-0005-0000-0000-00002EA70000}"/>
    <cellStyle name="Total 2 3 26 3" xfId="42564" xr:uid="{00000000-0005-0000-0000-00002FA70000}"/>
    <cellStyle name="Total 2 3 26 4" xfId="42565" xr:uid="{00000000-0005-0000-0000-000030A70000}"/>
    <cellStyle name="Total 2 3 26 5" xfId="42566" xr:uid="{00000000-0005-0000-0000-000031A70000}"/>
    <cellStyle name="Total 2 3 26 6" xfId="42567" xr:uid="{00000000-0005-0000-0000-000032A70000}"/>
    <cellStyle name="Total 2 3 26 7" xfId="42568" xr:uid="{00000000-0005-0000-0000-000033A70000}"/>
    <cellStyle name="Total 2 3 27" xfId="3135" xr:uid="{00000000-0005-0000-0000-000034A70000}"/>
    <cellStyle name="Total 2 3 27 2" xfId="12181" xr:uid="{00000000-0005-0000-0000-000035A70000}"/>
    <cellStyle name="Total 2 3 27 2 2" xfId="42569" xr:uid="{00000000-0005-0000-0000-000036A70000}"/>
    <cellStyle name="Total 2 3 27 2 3" xfId="42570" xr:uid="{00000000-0005-0000-0000-000037A70000}"/>
    <cellStyle name="Total 2 3 27 2 4" xfId="42571" xr:uid="{00000000-0005-0000-0000-000038A70000}"/>
    <cellStyle name="Total 2 3 27 2 5" xfId="42572" xr:uid="{00000000-0005-0000-0000-000039A70000}"/>
    <cellStyle name="Total 2 3 27 2 6" xfId="42573" xr:uid="{00000000-0005-0000-0000-00003AA70000}"/>
    <cellStyle name="Total 2 3 27 3" xfId="42574" xr:uid="{00000000-0005-0000-0000-00003BA70000}"/>
    <cellStyle name="Total 2 3 27 4" xfId="42575" xr:uid="{00000000-0005-0000-0000-00003CA70000}"/>
    <cellStyle name="Total 2 3 27 5" xfId="42576" xr:uid="{00000000-0005-0000-0000-00003DA70000}"/>
    <cellStyle name="Total 2 3 27 6" xfId="42577" xr:uid="{00000000-0005-0000-0000-00003EA70000}"/>
    <cellStyle name="Total 2 3 27 7" xfId="42578" xr:uid="{00000000-0005-0000-0000-00003FA70000}"/>
    <cellStyle name="Total 2 3 28" xfId="3136" xr:uid="{00000000-0005-0000-0000-000040A70000}"/>
    <cellStyle name="Total 2 3 28 2" xfId="12261" xr:uid="{00000000-0005-0000-0000-000041A70000}"/>
    <cellStyle name="Total 2 3 28 2 2" xfId="42579" xr:uid="{00000000-0005-0000-0000-000042A70000}"/>
    <cellStyle name="Total 2 3 28 2 3" xfId="42580" xr:uid="{00000000-0005-0000-0000-000043A70000}"/>
    <cellStyle name="Total 2 3 28 2 4" xfId="42581" xr:uid="{00000000-0005-0000-0000-000044A70000}"/>
    <cellStyle name="Total 2 3 28 2 5" xfId="42582" xr:uid="{00000000-0005-0000-0000-000045A70000}"/>
    <cellStyle name="Total 2 3 28 2 6" xfId="42583" xr:uid="{00000000-0005-0000-0000-000046A70000}"/>
    <cellStyle name="Total 2 3 28 3" xfId="42584" xr:uid="{00000000-0005-0000-0000-000047A70000}"/>
    <cellStyle name="Total 2 3 28 4" xfId="42585" xr:uid="{00000000-0005-0000-0000-000048A70000}"/>
    <cellStyle name="Total 2 3 28 5" xfId="42586" xr:uid="{00000000-0005-0000-0000-000049A70000}"/>
    <cellStyle name="Total 2 3 28 6" xfId="42587" xr:uid="{00000000-0005-0000-0000-00004AA70000}"/>
    <cellStyle name="Total 2 3 28 7" xfId="42588" xr:uid="{00000000-0005-0000-0000-00004BA70000}"/>
    <cellStyle name="Total 2 3 29" xfId="3137" xr:uid="{00000000-0005-0000-0000-00004CA70000}"/>
    <cellStyle name="Total 2 3 29 2" xfId="12339" xr:uid="{00000000-0005-0000-0000-00004DA70000}"/>
    <cellStyle name="Total 2 3 29 2 2" xfId="42589" xr:uid="{00000000-0005-0000-0000-00004EA70000}"/>
    <cellStyle name="Total 2 3 29 2 3" xfId="42590" xr:uid="{00000000-0005-0000-0000-00004FA70000}"/>
    <cellStyle name="Total 2 3 29 2 4" xfId="42591" xr:uid="{00000000-0005-0000-0000-000050A70000}"/>
    <cellStyle name="Total 2 3 29 2 5" xfId="42592" xr:uid="{00000000-0005-0000-0000-000051A70000}"/>
    <cellStyle name="Total 2 3 29 2 6" xfId="42593" xr:uid="{00000000-0005-0000-0000-000052A70000}"/>
    <cellStyle name="Total 2 3 29 3" xfId="42594" xr:uid="{00000000-0005-0000-0000-000053A70000}"/>
    <cellStyle name="Total 2 3 29 4" xfId="42595" xr:uid="{00000000-0005-0000-0000-000054A70000}"/>
    <cellStyle name="Total 2 3 29 5" xfId="42596" xr:uid="{00000000-0005-0000-0000-000055A70000}"/>
    <cellStyle name="Total 2 3 29 6" xfId="42597" xr:uid="{00000000-0005-0000-0000-000056A70000}"/>
    <cellStyle name="Total 2 3 29 7" xfId="42598" xr:uid="{00000000-0005-0000-0000-000057A70000}"/>
    <cellStyle name="Total 2 3 3" xfId="3138" xr:uid="{00000000-0005-0000-0000-000058A70000}"/>
    <cellStyle name="Total 2 3 3 2" xfId="10109" xr:uid="{00000000-0005-0000-0000-000059A70000}"/>
    <cellStyle name="Total 2 3 3 2 2" xfId="42599" xr:uid="{00000000-0005-0000-0000-00005AA70000}"/>
    <cellStyle name="Total 2 3 3 2 3" xfId="42600" xr:uid="{00000000-0005-0000-0000-00005BA70000}"/>
    <cellStyle name="Total 2 3 3 2 4" xfId="42601" xr:uid="{00000000-0005-0000-0000-00005CA70000}"/>
    <cellStyle name="Total 2 3 3 2 5" xfId="42602" xr:uid="{00000000-0005-0000-0000-00005DA70000}"/>
    <cellStyle name="Total 2 3 3 2 6" xfId="42603" xr:uid="{00000000-0005-0000-0000-00005EA70000}"/>
    <cellStyle name="Total 2 3 3 3" xfId="42604" xr:uid="{00000000-0005-0000-0000-00005FA70000}"/>
    <cellStyle name="Total 2 3 3 4" xfId="42605" xr:uid="{00000000-0005-0000-0000-000060A70000}"/>
    <cellStyle name="Total 2 3 3 5" xfId="42606" xr:uid="{00000000-0005-0000-0000-000061A70000}"/>
    <cellStyle name="Total 2 3 3 6" xfId="42607" xr:uid="{00000000-0005-0000-0000-000062A70000}"/>
    <cellStyle name="Total 2 3 3 7" xfId="42608" xr:uid="{00000000-0005-0000-0000-000063A70000}"/>
    <cellStyle name="Total 2 3 30" xfId="3139" xr:uid="{00000000-0005-0000-0000-000064A70000}"/>
    <cellStyle name="Total 2 3 30 2" xfId="12418" xr:uid="{00000000-0005-0000-0000-000065A70000}"/>
    <cellStyle name="Total 2 3 30 2 2" xfId="42609" xr:uid="{00000000-0005-0000-0000-000066A70000}"/>
    <cellStyle name="Total 2 3 30 2 3" xfId="42610" xr:uid="{00000000-0005-0000-0000-000067A70000}"/>
    <cellStyle name="Total 2 3 30 2 4" xfId="42611" xr:uid="{00000000-0005-0000-0000-000068A70000}"/>
    <cellStyle name="Total 2 3 30 2 5" xfId="42612" xr:uid="{00000000-0005-0000-0000-000069A70000}"/>
    <cellStyle name="Total 2 3 30 2 6" xfId="42613" xr:uid="{00000000-0005-0000-0000-00006AA70000}"/>
    <cellStyle name="Total 2 3 30 3" xfId="42614" xr:uid="{00000000-0005-0000-0000-00006BA70000}"/>
    <cellStyle name="Total 2 3 30 4" xfId="42615" xr:uid="{00000000-0005-0000-0000-00006CA70000}"/>
    <cellStyle name="Total 2 3 30 5" xfId="42616" xr:uid="{00000000-0005-0000-0000-00006DA70000}"/>
    <cellStyle name="Total 2 3 30 6" xfId="42617" xr:uid="{00000000-0005-0000-0000-00006EA70000}"/>
    <cellStyle name="Total 2 3 30 7" xfId="42618" xr:uid="{00000000-0005-0000-0000-00006FA70000}"/>
    <cellStyle name="Total 2 3 31" xfId="3140" xr:uid="{00000000-0005-0000-0000-000070A70000}"/>
    <cellStyle name="Total 2 3 31 2" xfId="12497" xr:uid="{00000000-0005-0000-0000-000071A70000}"/>
    <cellStyle name="Total 2 3 31 2 2" xfId="42619" xr:uid="{00000000-0005-0000-0000-000072A70000}"/>
    <cellStyle name="Total 2 3 31 2 3" xfId="42620" xr:uid="{00000000-0005-0000-0000-000073A70000}"/>
    <cellStyle name="Total 2 3 31 2 4" xfId="42621" xr:uid="{00000000-0005-0000-0000-000074A70000}"/>
    <cellStyle name="Total 2 3 31 2 5" xfId="42622" xr:uid="{00000000-0005-0000-0000-000075A70000}"/>
    <cellStyle name="Total 2 3 31 2 6" xfId="42623" xr:uid="{00000000-0005-0000-0000-000076A70000}"/>
    <cellStyle name="Total 2 3 31 3" xfId="42624" xr:uid="{00000000-0005-0000-0000-000077A70000}"/>
    <cellStyle name="Total 2 3 31 4" xfId="42625" xr:uid="{00000000-0005-0000-0000-000078A70000}"/>
    <cellStyle name="Total 2 3 31 5" xfId="42626" xr:uid="{00000000-0005-0000-0000-000079A70000}"/>
    <cellStyle name="Total 2 3 31 6" xfId="42627" xr:uid="{00000000-0005-0000-0000-00007AA70000}"/>
    <cellStyle name="Total 2 3 31 7" xfId="42628" xr:uid="{00000000-0005-0000-0000-00007BA70000}"/>
    <cellStyle name="Total 2 3 32" xfId="3141" xr:uid="{00000000-0005-0000-0000-00007CA70000}"/>
    <cellStyle name="Total 2 3 32 2" xfId="12576" xr:uid="{00000000-0005-0000-0000-00007DA70000}"/>
    <cellStyle name="Total 2 3 32 2 2" xfId="42629" xr:uid="{00000000-0005-0000-0000-00007EA70000}"/>
    <cellStyle name="Total 2 3 32 2 3" xfId="42630" xr:uid="{00000000-0005-0000-0000-00007FA70000}"/>
    <cellStyle name="Total 2 3 32 2 4" xfId="42631" xr:uid="{00000000-0005-0000-0000-000080A70000}"/>
    <cellStyle name="Total 2 3 32 2 5" xfId="42632" xr:uid="{00000000-0005-0000-0000-000081A70000}"/>
    <cellStyle name="Total 2 3 32 2 6" xfId="42633" xr:uid="{00000000-0005-0000-0000-000082A70000}"/>
    <cellStyle name="Total 2 3 32 3" xfId="42634" xr:uid="{00000000-0005-0000-0000-000083A70000}"/>
    <cellStyle name="Total 2 3 32 4" xfId="42635" xr:uid="{00000000-0005-0000-0000-000084A70000}"/>
    <cellStyle name="Total 2 3 32 5" xfId="42636" xr:uid="{00000000-0005-0000-0000-000085A70000}"/>
    <cellStyle name="Total 2 3 32 6" xfId="42637" xr:uid="{00000000-0005-0000-0000-000086A70000}"/>
    <cellStyle name="Total 2 3 32 7" xfId="42638" xr:uid="{00000000-0005-0000-0000-000087A70000}"/>
    <cellStyle name="Total 2 3 33" xfId="3142" xr:uid="{00000000-0005-0000-0000-000088A70000}"/>
    <cellStyle name="Total 2 3 33 2" xfId="12655" xr:uid="{00000000-0005-0000-0000-000089A70000}"/>
    <cellStyle name="Total 2 3 33 2 2" xfId="42639" xr:uid="{00000000-0005-0000-0000-00008AA70000}"/>
    <cellStyle name="Total 2 3 33 2 3" xfId="42640" xr:uid="{00000000-0005-0000-0000-00008BA70000}"/>
    <cellStyle name="Total 2 3 33 2 4" xfId="42641" xr:uid="{00000000-0005-0000-0000-00008CA70000}"/>
    <cellStyle name="Total 2 3 33 2 5" xfId="42642" xr:uid="{00000000-0005-0000-0000-00008DA70000}"/>
    <cellStyle name="Total 2 3 33 2 6" xfId="42643" xr:uid="{00000000-0005-0000-0000-00008EA70000}"/>
    <cellStyle name="Total 2 3 33 3" xfId="42644" xr:uid="{00000000-0005-0000-0000-00008FA70000}"/>
    <cellStyle name="Total 2 3 33 4" xfId="42645" xr:uid="{00000000-0005-0000-0000-000090A70000}"/>
    <cellStyle name="Total 2 3 33 5" xfId="42646" xr:uid="{00000000-0005-0000-0000-000091A70000}"/>
    <cellStyle name="Total 2 3 33 6" xfId="42647" xr:uid="{00000000-0005-0000-0000-000092A70000}"/>
    <cellStyle name="Total 2 3 33 7" xfId="42648" xr:uid="{00000000-0005-0000-0000-000093A70000}"/>
    <cellStyle name="Total 2 3 34" xfId="3143" xr:uid="{00000000-0005-0000-0000-000094A70000}"/>
    <cellStyle name="Total 2 3 34 2" xfId="12739" xr:uid="{00000000-0005-0000-0000-000095A70000}"/>
    <cellStyle name="Total 2 3 34 2 2" xfId="42649" xr:uid="{00000000-0005-0000-0000-000096A70000}"/>
    <cellStyle name="Total 2 3 34 2 3" xfId="42650" xr:uid="{00000000-0005-0000-0000-000097A70000}"/>
    <cellStyle name="Total 2 3 34 2 4" xfId="42651" xr:uid="{00000000-0005-0000-0000-000098A70000}"/>
    <cellStyle name="Total 2 3 34 2 5" xfId="42652" xr:uid="{00000000-0005-0000-0000-000099A70000}"/>
    <cellStyle name="Total 2 3 34 2 6" xfId="42653" xr:uid="{00000000-0005-0000-0000-00009AA70000}"/>
    <cellStyle name="Total 2 3 34 3" xfId="42654" xr:uid="{00000000-0005-0000-0000-00009BA70000}"/>
    <cellStyle name="Total 2 3 34 4" xfId="42655" xr:uid="{00000000-0005-0000-0000-00009CA70000}"/>
    <cellStyle name="Total 2 3 34 5" xfId="42656" xr:uid="{00000000-0005-0000-0000-00009DA70000}"/>
    <cellStyle name="Total 2 3 34 6" xfId="42657" xr:uid="{00000000-0005-0000-0000-00009EA70000}"/>
    <cellStyle name="Total 2 3 35" xfId="9663" xr:uid="{00000000-0005-0000-0000-00009FA70000}"/>
    <cellStyle name="Total 2 3 36" xfId="9805" xr:uid="{00000000-0005-0000-0000-0000A0A70000}"/>
    <cellStyle name="Total 2 3 36 2" xfId="42658" xr:uid="{00000000-0005-0000-0000-0000A1A70000}"/>
    <cellStyle name="Total 2 3 36 3" xfId="42659" xr:uid="{00000000-0005-0000-0000-0000A2A70000}"/>
    <cellStyle name="Total 2 3 36 4" xfId="42660" xr:uid="{00000000-0005-0000-0000-0000A3A70000}"/>
    <cellStyle name="Total 2 3 36 5" xfId="42661" xr:uid="{00000000-0005-0000-0000-0000A4A70000}"/>
    <cellStyle name="Total 2 3 36 6" xfId="42662" xr:uid="{00000000-0005-0000-0000-0000A5A70000}"/>
    <cellStyle name="Total 2 3 37" xfId="42663" xr:uid="{00000000-0005-0000-0000-0000A6A70000}"/>
    <cellStyle name="Total 2 3 38" xfId="42664" xr:uid="{00000000-0005-0000-0000-0000A7A70000}"/>
    <cellStyle name="Total 2 3 39" xfId="42665" xr:uid="{00000000-0005-0000-0000-0000A8A70000}"/>
    <cellStyle name="Total 2 3 4" xfId="3144" xr:uid="{00000000-0005-0000-0000-0000A9A70000}"/>
    <cellStyle name="Total 2 3 4 2" xfId="10199" xr:uid="{00000000-0005-0000-0000-0000AAA70000}"/>
    <cellStyle name="Total 2 3 4 2 2" xfId="42666" xr:uid="{00000000-0005-0000-0000-0000ABA70000}"/>
    <cellStyle name="Total 2 3 4 2 3" xfId="42667" xr:uid="{00000000-0005-0000-0000-0000ACA70000}"/>
    <cellStyle name="Total 2 3 4 2 4" xfId="42668" xr:uid="{00000000-0005-0000-0000-0000ADA70000}"/>
    <cellStyle name="Total 2 3 4 2 5" xfId="42669" xr:uid="{00000000-0005-0000-0000-0000AEA70000}"/>
    <cellStyle name="Total 2 3 4 2 6" xfId="42670" xr:uid="{00000000-0005-0000-0000-0000AFA70000}"/>
    <cellStyle name="Total 2 3 4 3" xfId="42671" xr:uid="{00000000-0005-0000-0000-0000B0A70000}"/>
    <cellStyle name="Total 2 3 4 4" xfId="42672" xr:uid="{00000000-0005-0000-0000-0000B1A70000}"/>
    <cellStyle name="Total 2 3 4 5" xfId="42673" xr:uid="{00000000-0005-0000-0000-0000B2A70000}"/>
    <cellStyle name="Total 2 3 4 6" xfId="42674" xr:uid="{00000000-0005-0000-0000-0000B3A70000}"/>
    <cellStyle name="Total 2 3 4 7" xfId="42675" xr:uid="{00000000-0005-0000-0000-0000B4A70000}"/>
    <cellStyle name="Total 2 3 40" xfId="42676" xr:uid="{00000000-0005-0000-0000-0000B5A70000}"/>
    <cellStyle name="Total 2 3 5" xfId="3145" xr:uid="{00000000-0005-0000-0000-0000B6A70000}"/>
    <cellStyle name="Total 2 3 5 2" xfId="10285" xr:uid="{00000000-0005-0000-0000-0000B7A70000}"/>
    <cellStyle name="Total 2 3 5 2 2" xfId="42677" xr:uid="{00000000-0005-0000-0000-0000B8A70000}"/>
    <cellStyle name="Total 2 3 5 2 3" xfId="42678" xr:uid="{00000000-0005-0000-0000-0000B9A70000}"/>
    <cellStyle name="Total 2 3 5 2 4" xfId="42679" xr:uid="{00000000-0005-0000-0000-0000BAA70000}"/>
    <cellStyle name="Total 2 3 5 2 5" xfId="42680" xr:uid="{00000000-0005-0000-0000-0000BBA70000}"/>
    <cellStyle name="Total 2 3 5 2 6" xfId="42681" xr:uid="{00000000-0005-0000-0000-0000BCA70000}"/>
    <cellStyle name="Total 2 3 5 3" xfId="42682" xr:uid="{00000000-0005-0000-0000-0000BDA70000}"/>
    <cellStyle name="Total 2 3 5 4" xfId="42683" xr:uid="{00000000-0005-0000-0000-0000BEA70000}"/>
    <cellStyle name="Total 2 3 5 5" xfId="42684" xr:uid="{00000000-0005-0000-0000-0000BFA70000}"/>
    <cellStyle name="Total 2 3 5 6" xfId="42685" xr:uid="{00000000-0005-0000-0000-0000C0A70000}"/>
    <cellStyle name="Total 2 3 5 7" xfId="42686" xr:uid="{00000000-0005-0000-0000-0000C1A70000}"/>
    <cellStyle name="Total 2 3 6" xfId="3146" xr:uid="{00000000-0005-0000-0000-0000C2A70000}"/>
    <cellStyle name="Total 2 3 6 2" xfId="10373" xr:uid="{00000000-0005-0000-0000-0000C3A70000}"/>
    <cellStyle name="Total 2 3 6 2 2" xfId="42687" xr:uid="{00000000-0005-0000-0000-0000C4A70000}"/>
    <cellStyle name="Total 2 3 6 2 3" xfId="42688" xr:uid="{00000000-0005-0000-0000-0000C5A70000}"/>
    <cellStyle name="Total 2 3 6 2 4" xfId="42689" xr:uid="{00000000-0005-0000-0000-0000C6A70000}"/>
    <cellStyle name="Total 2 3 6 2 5" xfId="42690" xr:uid="{00000000-0005-0000-0000-0000C7A70000}"/>
    <cellStyle name="Total 2 3 6 2 6" xfId="42691" xr:uid="{00000000-0005-0000-0000-0000C8A70000}"/>
    <cellStyle name="Total 2 3 6 3" xfId="42692" xr:uid="{00000000-0005-0000-0000-0000C9A70000}"/>
    <cellStyle name="Total 2 3 6 4" xfId="42693" xr:uid="{00000000-0005-0000-0000-0000CAA70000}"/>
    <cellStyle name="Total 2 3 6 5" xfId="42694" xr:uid="{00000000-0005-0000-0000-0000CBA70000}"/>
    <cellStyle name="Total 2 3 6 6" xfId="42695" xr:uid="{00000000-0005-0000-0000-0000CCA70000}"/>
    <cellStyle name="Total 2 3 6 7" xfId="42696" xr:uid="{00000000-0005-0000-0000-0000CDA70000}"/>
    <cellStyle name="Total 2 3 7" xfId="3147" xr:uid="{00000000-0005-0000-0000-0000CEA70000}"/>
    <cellStyle name="Total 2 3 7 2" xfId="10460" xr:uid="{00000000-0005-0000-0000-0000CFA70000}"/>
    <cellStyle name="Total 2 3 7 2 2" xfId="42697" xr:uid="{00000000-0005-0000-0000-0000D0A70000}"/>
    <cellStyle name="Total 2 3 7 2 3" xfId="42698" xr:uid="{00000000-0005-0000-0000-0000D1A70000}"/>
    <cellStyle name="Total 2 3 7 2 4" xfId="42699" xr:uid="{00000000-0005-0000-0000-0000D2A70000}"/>
    <cellStyle name="Total 2 3 7 2 5" xfId="42700" xr:uid="{00000000-0005-0000-0000-0000D3A70000}"/>
    <cellStyle name="Total 2 3 7 2 6" xfId="42701" xr:uid="{00000000-0005-0000-0000-0000D4A70000}"/>
    <cellStyle name="Total 2 3 7 3" xfId="42702" xr:uid="{00000000-0005-0000-0000-0000D5A70000}"/>
    <cellStyle name="Total 2 3 7 4" xfId="42703" xr:uid="{00000000-0005-0000-0000-0000D6A70000}"/>
    <cellStyle name="Total 2 3 7 5" xfId="42704" xr:uid="{00000000-0005-0000-0000-0000D7A70000}"/>
    <cellStyle name="Total 2 3 7 6" xfId="42705" xr:uid="{00000000-0005-0000-0000-0000D8A70000}"/>
    <cellStyle name="Total 2 3 7 7" xfId="42706" xr:uid="{00000000-0005-0000-0000-0000D9A70000}"/>
    <cellStyle name="Total 2 3 8" xfId="3148" xr:uid="{00000000-0005-0000-0000-0000DAA70000}"/>
    <cellStyle name="Total 2 3 8 2" xfId="10548" xr:uid="{00000000-0005-0000-0000-0000DBA70000}"/>
    <cellStyle name="Total 2 3 8 2 2" xfId="42707" xr:uid="{00000000-0005-0000-0000-0000DCA70000}"/>
    <cellStyle name="Total 2 3 8 2 3" xfId="42708" xr:uid="{00000000-0005-0000-0000-0000DDA70000}"/>
    <cellStyle name="Total 2 3 8 2 4" xfId="42709" xr:uid="{00000000-0005-0000-0000-0000DEA70000}"/>
    <cellStyle name="Total 2 3 8 2 5" xfId="42710" xr:uid="{00000000-0005-0000-0000-0000DFA70000}"/>
    <cellStyle name="Total 2 3 8 2 6" xfId="42711" xr:uid="{00000000-0005-0000-0000-0000E0A70000}"/>
    <cellStyle name="Total 2 3 8 3" xfId="42712" xr:uid="{00000000-0005-0000-0000-0000E1A70000}"/>
    <cellStyle name="Total 2 3 8 4" xfId="42713" xr:uid="{00000000-0005-0000-0000-0000E2A70000}"/>
    <cellStyle name="Total 2 3 8 5" xfId="42714" xr:uid="{00000000-0005-0000-0000-0000E3A70000}"/>
    <cellStyle name="Total 2 3 8 6" xfId="42715" xr:uid="{00000000-0005-0000-0000-0000E4A70000}"/>
    <cellStyle name="Total 2 3 8 7" xfId="42716" xr:uid="{00000000-0005-0000-0000-0000E5A70000}"/>
    <cellStyle name="Total 2 3 9" xfId="3149" xr:uid="{00000000-0005-0000-0000-0000E6A70000}"/>
    <cellStyle name="Total 2 3 9 2" xfId="10630" xr:uid="{00000000-0005-0000-0000-0000E7A70000}"/>
    <cellStyle name="Total 2 3 9 2 2" xfId="42717" xr:uid="{00000000-0005-0000-0000-0000E8A70000}"/>
    <cellStyle name="Total 2 3 9 2 3" xfId="42718" xr:uid="{00000000-0005-0000-0000-0000E9A70000}"/>
    <cellStyle name="Total 2 3 9 2 4" xfId="42719" xr:uid="{00000000-0005-0000-0000-0000EAA70000}"/>
    <cellStyle name="Total 2 3 9 2 5" xfId="42720" xr:uid="{00000000-0005-0000-0000-0000EBA70000}"/>
    <cellStyle name="Total 2 3 9 2 6" xfId="42721" xr:uid="{00000000-0005-0000-0000-0000ECA70000}"/>
    <cellStyle name="Total 2 3 9 3" xfId="42722" xr:uid="{00000000-0005-0000-0000-0000EDA70000}"/>
    <cellStyle name="Total 2 3 9 4" xfId="42723" xr:uid="{00000000-0005-0000-0000-0000EEA70000}"/>
    <cellStyle name="Total 2 3 9 5" xfId="42724" xr:uid="{00000000-0005-0000-0000-0000EFA70000}"/>
    <cellStyle name="Total 2 3 9 6" xfId="42725" xr:uid="{00000000-0005-0000-0000-0000F0A70000}"/>
    <cellStyle name="Total 2 3 9 7" xfId="42726" xr:uid="{00000000-0005-0000-0000-0000F1A70000}"/>
    <cellStyle name="Total 2 30" xfId="3150" xr:uid="{00000000-0005-0000-0000-0000F2A70000}"/>
    <cellStyle name="Total 2 30 2" xfId="12525" xr:uid="{00000000-0005-0000-0000-0000F3A70000}"/>
    <cellStyle name="Total 2 30 2 2" xfId="42727" xr:uid="{00000000-0005-0000-0000-0000F4A70000}"/>
    <cellStyle name="Total 2 30 2 3" xfId="42728" xr:uid="{00000000-0005-0000-0000-0000F5A70000}"/>
    <cellStyle name="Total 2 30 2 4" xfId="42729" xr:uid="{00000000-0005-0000-0000-0000F6A70000}"/>
    <cellStyle name="Total 2 30 2 5" xfId="42730" xr:uid="{00000000-0005-0000-0000-0000F7A70000}"/>
    <cellStyle name="Total 2 30 2 6" xfId="42731" xr:uid="{00000000-0005-0000-0000-0000F8A70000}"/>
    <cellStyle name="Total 2 30 3" xfId="42732" xr:uid="{00000000-0005-0000-0000-0000F9A70000}"/>
    <cellStyle name="Total 2 30 4" xfId="42733" xr:uid="{00000000-0005-0000-0000-0000FAA70000}"/>
    <cellStyle name="Total 2 30 5" xfId="42734" xr:uid="{00000000-0005-0000-0000-0000FBA70000}"/>
    <cellStyle name="Total 2 30 6" xfId="42735" xr:uid="{00000000-0005-0000-0000-0000FCA70000}"/>
    <cellStyle name="Total 2 30 7" xfId="42736" xr:uid="{00000000-0005-0000-0000-0000FDA70000}"/>
    <cellStyle name="Total 2 31" xfId="3151" xr:uid="{00000000-0005-0000-0000-0000FEA70000}"/>
    <cellStyle name="Total 2 31 2" xfId="12604" xr:uid="{00000000-0005-0000-0000-0000FFA70000}"/>
    <cellStyle name="Total 2 31 2 2" xfId="42737" xr:uid="{00000000-0005-0000-0000-000000A80000}"/>
    <cellStyle name="Total 2 31 2 3" xfId="42738" xr:uid="{00000000-0005-0000-0000-000001A80000}"/>
    <cellStyle name="Total 2 31 2 4" xfId="42739" xr:uid="{00000000-0005-0000-0000-000002A80000}"/>
    <cellStyle name="Total 2 31 2 5" xfId="42740" xr:uid="{00000000-0005-0000-0000-000003A80000}"/>
    <cellStyle name="Total 2 31 2 6" xfId="42741" xr:uid="{00000000-0005-0000-0000-000004A80000}"/>
    <cellStyle name="Total 2 31 3" xfId="42742" xr:uid="{00000000-0005-0000-0000-000005A80000}"/>
    <cellStyle name="Total 2 31 4" xfId="42743" xr:uid="{00000000-0005-0000-0000-000006A80000}"/>
    <cellStyle name="Total 2 31 5" xfId="42744" xr:uid="{00000000-0005-0000-0000-000007A80000}"/>
    <cellStyle name="Total 2 31 6" xfId="42745" xr:uid="{00000000-0005-0000-0000-000008A80000}"/>
    <cellStyle name="Total 2 31 7" xfId="42746" xr:uid="{00000000-0005-0000-0000-000009A80000}"/>
    <cellStyle name="Total 2 32" xfId="3152" xr:uid="{00000000-0005-0000-0000-00000AA80000}"/>
    <cellStyle name="Total 2 32 2" xfId="12688" xr:uid="{00000000-0005-0000-0000-00000BA80000}"/>
    <cellStyle name="Total 2 32 2 2" xfId="42747" xr:uid="{00000000-0005-0000-0000-00000CA80000}"/>
    <cellStyle name="Total 2 32 2 3" xfId="42748" xr:uid="{00000000-0005-0000-0000-00000DA80000}"/>
    <cellStyle name="Total 2 32 2 4" xfId="42749" xr:uid="{00000000-0005-0000-0000-00000EA80000}"/>
    <cellStyle name="Total 2 32 2 5" xfId="42750" xr:uid="{00000000-0005-0000-0000-00000FA80000}"/>
    <cellStyle name="Total 2 32 2 6" xfId="42751" xr:uid="{00000000-0005-0000-0000-000010A80000}"/>
    <cellStyle name="Total 2 32 3" xfId="42752" xr:uid="{00000000-0005-0000-0000-000011A80000}"/>
    <cellStyle name="Total 2 32 4" xfId="42753" xr:uid="{00000000-0005-0000-0000-000012A80000}"/>
    <cellStyle name="Total 2 32 5" xfId="42754" xr:uid="{00000000-0005-0000-0000-000013A80000}"/>
    <cellStyle name="Total 2 32 6" xfId="42755" xr:uid="{00000000-0005-0000-0000-000014A80000}"/>
    <cellStyle name="Total 2 33" xfId="3153" xr:uid="{00000000-0005-0000-0000-000015A80000}"/>
    <cellStyle name="Total 2 33 2" xfId="42756" xr:uid="{00000000-0005-0000-0000-000016A80000}"/>
    <cellStyle name="Total 2 33 3" xfId="42757" xr:uid="{00000000-0005-0000-0000-000017A80000}"/>
    <cellStyle name="Total 2 33 4" xfId="42758" xr:uid="{00000000-0005-0000-0000-000018A80000}"/>
    <cellStyle name="Total 2 33 5" xfId="42759" xr:uid="{00000000-0005-0000-0000-000019A80000}"/>
    <cellStyle name="Total 2 33 6" xfId="42760" xr:uid="{00000000-0005-0000-0000-00001AA80000}"/>
    <cellStyle name="Total 2 34" xfId="9664" xr:uid="{00000000-0005-0000-0000-00001BA80000}"/>
    <cellStyle name="Total 2 34 2" xfId="42761" xr:uid="{00000000-0005-0000-0000-00001CA80000}"/>
    <cellStyle name="Total 2 34 3" xfId="42762" xr:uid="{00000000-0005-0000-0000-00001DA80000}"/>
    <cellStyle name="Total 2 34 4" xfId="42763" xr:uid="{00000000-0005-0000-0000-00001EA80000}"/>
    <cellStyle name="Total 2 34 5" xfId="42764" xr:uid="{00000000-0005-0000-0000-00001FA80000}"/>
    <cellStyle name="Total 2 34 6" xfId="42765" xr:uid="{00000000-0005-0000-0000-000020A80000}"/>
    <cellStyle name="Total 2 35" xfId="9751" xr:uid="{00000000-0005-0000-0000-000021A80000}"/>
    <cellStyle name="Total 2 35 2" xfId="42766" xr:uid="{00000000-0005-0000-0000-000022A80000}"/>
    <cellStyle name="Total 2 35 3" xfId="42767" xr:uid="{00000000-0005-0000-0000-000023A80000}"/>
    <cellStyle name="Total 2 35 4" xfId="42768" xr:uid="{00000000-0005-0000-0000-000024A80000}"/>
    <cellStyle name="Total 2 35 5" xfId="42769" xr:uid="{00000000-0005-0000-0000-000025A80000}"/>
    <cellStyle name="Total 2 35 6" xfId="42770" xr:uid="{00000000-0005-0000-0000-000026A80000}"/>
    <cellStyle name="Total 2 36" xfId="42771" xr:uid="{00000000-0005-0000-0000-000027A80000}"/>
    <cellStyle name="Total 2 4" xfId="3154" xr:uid="{00000000-0005-0000-0000-000028A80000}"/>
    <cellStyle name="Total 2 4 2" xfId="9665" xr:uid="{00000000-0005-0000-0000-000029A80000}"/>
    <cellStyle name="Total 2 4 3" xfId="9958" xr:uid="{00000000-0005-0000-0000-00002AA80000}"/>
    <cellStyle name="Total 2 4 3 2" xfId="42772" xr:uid="{00000000-0005-0000-0000-00002BA80000}"/>
    <cellStyle name="Total 2 4 3 3" xfId="42773" xr:uid="{00000000-0005-0000-0000-00002CA80000}"/>
    <cellStyle name="Total 2 4 3 4" xfId="42774" xr:uid="{00000000-0005-0000-0000-00002DA80000}"/>
    <cellStyle name="Total 2 4 3 5" xfId="42775" xr:uid="{00000000-0005-0000-0000-00002EA80000}"/>
    <cellStyle name="Total 2 4 3 6" xfId="42776" xr:uid="{00000000-0005-0000-0000-00002FA80000}"/>
    <cellStyle name="Total 2 4 4" xfId="42777" xr:uid="{00000000-0005-0000-0000-000030A80000}"/>
    <cellStyle name="Total 2 4 5" xfId="42778" xr:uid="{00000000-0005-0000-0000-000031A80000}"/>
    <cellStyle name="Total 2 4 6" xfId="42779" xr:uid="{00000000-0005-0000-0000-000032A80000}"/>
    <cellStyle name="Total 2 4 7" xfId="42780" xr:uid="{00000000-0005-0000-0000-000033A80000}"/>
    <cellStyle name="Total 2 4 8" xfId="42781" xr:uid="{00000000-0005-0000-0000-000034A80000}"/>
    <cellStyle name="Total 2 5" xfId="3155" xr:uid="{00000000-0005-0000-0000-000035A80000}"/>
    <cellStyle name="Total 2 5 2" xfId="9666" xr:uid="{00000000-0005-0000-0000-000036A80000}"/>
    <cellStyle name="Total 2 5 3" xfId="10048" xr:uid="{00000000-0005-0000-0000-000037A80000}"/>
    <cellStyle name="Total 2 5 3 2" xfId="42782" xr:uid="{00000000-0005-0000-0000-000038A80000}"/>
    <cellStyle name="Total 2 5 3 3" xfId="42783" xr:uid="{00000000-0005-0000-0000-000039A80000}"/>
    <cellStyle name="Total 2 5 3 4" xfId="42784" xr:uid="{00000000-0005-0000-0000-00003AA80000}"/>
    <cellStyle name="Total 2 5 3 5" xfId="42785" xr:uid="{00000000-0005-0000-0000-00003BA80000}"/>
    <cellStyle name="Total 2 5 3 6" xfId="42786" xr:uid="{00000000-0005-0000-0000-00003CA80000}"/>
    <cellStyle name="Total 2 5 4" xfId="42787" xr:uid="{00000000-0005-0000-0000-00003DA80000}"/>
    <cellStyle name="Total 2 5 5" xfId="42788" xr:uid="{00000000-0005-0000-0000-00003EA80000}"/>
    <cellStyle name="Total 2 5 6" xfId="42789" xr:uid="{00000000-0005-0000-0000-00003FA80000}"/>
    <cellStyle name="Total 2 5 7" xfId="42790" xr:uid="{00000000-0005-0000-0000-000040A80000}"/>
    <cellStyle name="Total 2 5 8" xfId="42791" xr:uid="{00000000-0005-0000-0000-000041A80000}"/>
    <cellStyle name="Total 2 6" xfId="3156" xr:uid="{00000000-0005-0000-0000-000042A80000}"/>
    <cellStyle name="Total 2 6 2" xfId="10139" xr:uid="{00000000-0005-0000-0000-000043A80000}"/>
    <cellStyle name="Total 2 6 2 2" xfId="42792" xr:uid="{00000000-0005-0000-0000-000044A80000}"/>
    <cellStyle name="Total 2 6 2 3" xfId="42793" xr:uid="{00000000-0005-0000-0000-000045A80000}"/>
    <cellStyle name="Total 2 6 2 4" xfId="42794" xr:uid="{00000000-0005-0000-0000-000046A80000}"/>
    <cellStyle name="Total 2 6 2 5" xfId="42795" xr:uid="{00000000-0005-0000-0000-000047A80000}"/>
    <cellStyle name="Total 2 6 2 6" xfId="42796" xr:uid="{00000000-0005-0000-0000-000048A80000}"/>
    <cellStyle name="Total 2 6 3" xfId="42797" xr:uid="{00000000-0005-0000-0000-000049A80000}"/>
    <cellStyle name="Total 2 6 4" xfId="42798" xr:uid="{00000000-0005-0000-0000-00004AA80000}"/>
    <cellStyle name="Total 2 6 5" xfId="42799" xr:uid="{00000000-0005-0000-0000-00004BA80000}"/>
    <cellStyle name="Total 2 6 6" xfId="42800" xr:uid="{00000000-0005-0000-0000-00004CA80000}"/>
    <cellStyle name="Total 2 6 7" xfId="42801" xr:uid="{00000000-0005-0000-0000-00004DA80000}"/>
    <cellStyle name="Total 2 7" xfId="3157" xr:uid="{00000000-0005-0000-0000-00004EA80000}"/>
    <cellStyle name="Total 2 7 2" xfId="10228" xr:uid="{00000000-0005-0000-0000-00004FA80000}"/>
    <cellStyle name="Total 2 7 2 2" xfId="42802" xr:uid="{00000000-0005-0000-0000-000050A80000}"/>
    <cellStyle name="Total 2 7 2 3" xfId="42803" xr:uid="{00000000-0005-0000-0000-000051A80000}"/>
    <cellStyle name="Total 2 7 2 4" xfId="42804" xr:uid="{00000000-0005-0000-0000-000052A80000}"/>
    <cellStyle name="Total 2 7 2 5" xfId="42805" xr:uid="{00000000-0005-0000-0000-000053A80000}"/>
    <cellStyle name="Total 2 7 2 6" xfId="42806" xr:uid="{00000000-0005-0000-0000-000054A80000}"/>
    <cellStyle name="Total 2 7 3" xfId="42807" xr:uid="{00000000-0005-0000-0000-000055A80000}"/>
    <cellStyle name="Total 2 7 4" xfId="42808" xr:uid="{00000000-0005-0000-0000-000056A80000}"/>
    <cellStyle name="Total 2 7 5" xfId="42809" xr:uid="{00000000-0005-0000-0000-000057A80000}"/>
    <cellStyle name="Total 2 7 6" xfId="42810" xr:uid="{00000000-0005-0000-0000-000058A80000}"/>
    <cellStyle name="Total 2 7 7" xfId="42811" xr:uid="{00000000-0005-0000-0000-000059A80000}"/>
    <cellStyle name="Total 2 8" xfId="3158" xr:uid="{00000000-0005-0000-0000-00005AA80000}"/>
    <cellStyle name="Total 2 8 2" xfId="10313" xr:uid="{00000000-0005-0000-0000-00005BA80000}"/>
    <cellStyle name="Total 2 8 2 2" xfId="42812" xr:uid="{00000000-0005-0000-0000-00005CA80000}"/>
    <cellStyle name="Total 2 8 2 3" xfId="42813" xr:uid="{00000000-0005-0000-0000-00005DA80000}"/>
    <cellStyle name="Total 2 8 2 4" xfId="42814" xr:uid="{00000000-0005-0000-0000-00005EA80000}"/>
    <cellStyle name="Total 2 8 2 5" xfId="42815" xr:uid="{00000000-0005-0000-0000-00005FA80000}"/>
    <cellStyle name="Total 2 8 2 6" xfId="42816" xr:uid="{00000000-0005-0000-0000-000060A80000}"/>
    <cellStyle name="Total 2 8 3" xfId="42817" xr:uid="{00000000-0005-0000-0000-000061A80000}"/>
    <cellStyle name="Total 2 8 4" xfId="42818" xr:uid="{00000000-0005-0000-0000-000062A80000}"/>
    <cellStyle name="Total 2 8 5" xfId="42819" xr:uid="{00000000-0005-0000-0000-000063A80000}"/>
    <cellStyle name="Total 2 8 6" xfId="42820" xr:uid="{00000000-0005-0000-0000-000064A80000}"/>
    <cellStyle name="Total 2 8 7" xfId="42821" xr:uid="{00000000-0005-0000-0000-000065A80000}"/>
    <cellStyle name="Total 2 9" xfId="3159" xr:uid="{00000000-0005-0000-0000-000066A80000}"/>
    <cellStyle name="Total 2 9 2" xfId="10402" xr:uid="{00000000-0005-0000-0000-000067A80000}"/>
    <cellStyle name="Total 2 9 2 2" xfId="42822" xr:uid="{00000000-0005-0000-0000-000068A80000}"/>
    <cellStyle name="Total 2 9 2 3" xfId="42823" xr:uid="{00000000-0005-0000-0000-000069A80000}"/>
    <cellStyle name="Total 2 9 2 4" xfId="42824" xr:uid="{00000000-0005-0000-0000-00006AA80000}"/>
    <cellStyle name="Total 2 9 2 5" xfId="42825" xr:uid="{00000000-0005-0000-0000-00006BA80000}"/>
    <cellStyle name="Total 2 9 2 6" xfId="42826" xr:uid="{00000000-0005-0000-0000-00006CA80000}"/>
    <cellStyle name="Total 2 9 3" xfId="42827" xr:uid="{00000000-0005-0000-0000-00006DA80000}"/>
    <cellStyle name="Total 2 9 4" xfId="42828" xr:uid="{00000000-0005-0000-0000-00006EA80000}"/>
    <cellStyle name="Total 2 9 5" xfId="42829" xr:uid="{00000000-0005-0000-0000-00006FA80000}"/>
    <cellStyle name="Total 2 9 6" xfId="42830" xr:uid="{00000000-0005-0000-0000-000070A80000}"/>
    <cellStyle name="Total 2 9 7" xfId="42831" xr:uid="{00000000-0005-0000-0000-000071A80000}"/>
    <cellStyle name="Total 3" xfId="3160" xr:uid="{00000000-0005-0000-0000-000072A80000}"/>
    <cellStyle name="Total 3 10" xfId="3161" xr:uid="{00000000-0005-0000-0000-000073A80000}"/>
    <cellStyle name="Total 3 10 2" xfId="10234" xr:uid="{00000000-0005-0000-0000-000074A80000}"/>
    <cellStyle name="Total 3 10 2 2" xfId="42832" xr:uid="{00000000-0005-0000-0000-000075A80000}"/>
    <cellStyle name="Total 3 10 2 3" xfId="42833" xr:uid="{00000000-0005-0000-0000-000076A80000}"/>
    <cellStyle name="Total 3 10 2 4" xfId="42834" xr:uid="{00000000-0005-0000-0000-000077A80000}"/>
    <cellStyle name="Total 3 10 2 5" xfId="42835" xr:uid="{00000000-0005-0000-0000-000078A80000}"/>
    <cellStyle name="Total 3 10 2 6" xfId="42836" xr:uid="{00000000-0005-0000-0000-000079A80000}"/>
    <cellStyle name="Total 3 10 3" xfId="42837" xr:uid="{00000000-0005-0000-0000-00007AA80000}"/>
    <cellStyle name="Total 3 10 4" xfId="42838" xr:uid="{00000000-0005-0000-0000-00007BA80000}"/>
    <cellStyle name="Total 3 10 5" xfId="42839" xr:uid="{00000000-0005-0000-0000-00007CA80000}"/>
    <cellStyle name="Total 3 10 6" xfId="42840" xr:uid="{00000000-0005-0000-0000-00007DA80000}"/>
    <cellStyle name="Total 3 10 7" xfId="42841" xr:uid="{00000000-0005-0000-0000-00007EA80000}"/>
    <cellStyle name="Total 3 11" xfId="3162" xr:uid="{00000000-0005-0000-0000-00007FA80000}"/>
    <cellStyle name="Total 3 11 2" xfId="10661" xr:uid="{00000000-0005-0000-0000-000080A80000}"/>
    <cellStyle name="Total 3 11 2 2" xfId="42842" xr:uid="{00000000-0005-0000-0000-000081A80000}"/>
    <cellStyle name="Total 3 11 2 3" xfId="42843" xr:uid="{00000000-0005-0000-0000-000082A80000}"/>
    <cellStyle name="Total 3 11 2 4" xfId="42844" xr:uid="{00000000-0005-0000-0000-000083A80000}"/>
    <cellStyle name="Total 3 11 2 5" xfId="42845" xr:uid="{00000000-0005-0000-0000-000084A80000}"/>
    <cellStyle name="Total 3 11 2 6" xfId="42846" xr:uid="{00000000-0005-0000-0000-000085A80000}"/>
    <cellStyle name="Total 3 11 3" xfId="42847" xr:uid="{00000000-0005-0000-0000-000086A80000}"/>
    <cellStyle name="Total 3 11 4" xfId="42848" xr:uid="{00000000-0005-0000-0000-000087A80000}"/>
    <cellStyle name="Total 3 11 5" xfId="42849" xr:uid="{00000000-0005-0000-0000-000088A80000}"/>
    <cellStyle name="Total 3 11 6" xfId="42850" xr:uid="{00000000-0005-0000-0000-000089A80000}"/>
    <cellStyle name="Total 3 11 7" xfId="42851" xr:uid="{00000000-0005-0000-0000-00008AA80000}"/>
    <cellStyle name="Total 3 12" xfId="3163" xr:uid="{00000000-0005-0000-0000-00008BA80000}"/>
    <cellStyle name="Total 3 12 2" xfId="10752" xr:uid="{00000000-0005-0000-0000-00008CA80000}"/>
    <cellStyle name="Total 3 12 2 2" xfId="42852" xr:uid="{00000000-0005-0000-0000-00008DA80000}"/>
    <cellStyle name="Total 3 12 2 3" xfId="42853" xr:uid="{00000000-0005-0000-0000-00008EA80000}"/>
    <cellStyle name="Total 3 12 2 4" xfId="42854" xr:uid="{00000000-0005-0000-0000-00008FA80000}"/>
    <cellStyle name="Total 3 12 2 5" xfId="42855" xr:uid="{00000000-0005-0000-0000-000090A80000}"/>
    <cellStyle name="Total 3 12 2 6" xfId="42856" xr:uid="{00000000-0005-0000-0000-000091A80000}"/>
    <cellStyle name="Total 3 12 3" xfId="42857" xr:uid="{00000000-0005-0000-0000-000092A80000}"/>
    <cellStyle name="Total 3 12 4" xfId="42858" xr:uid="{00000000-0005-0000-0000-000093A80000}"/>
    <cellStyle name="Total 3 12 5" xfId="42859" xr:uid="{00000000-0005-0000-0000-000094A80000}"/>
    <cellStyle name="Total 3 12 6" xfId="42860" xr:uid="{00000000-0005-0000-0000-000095A80000}"/>
    <cellStyle name="Total 3 12 7" xfId="42861" xr:uid="{00000000-0005-0000-0000-000096A80000}"/>
    <cellStyle name="Total 3 13" xfId="3164" xr:uid="{00000000-0005-0000-0000-000097A80000}"/>
    <cellStyle name="Total 3 13 2" xfId="10839" xr:uid="{00000000-0005-0000-0000-000098A80000}"/>
    <cellStyle name="Total 3 13 2 2" xfId="42862" xr:uid="{00000000-0005-0000-0000-000099A80000}"/>
    <cellStyle name="Total 3 13 2 3" xfId="42863" xr:uid="{00000000-0005-0000-0000-00009AA80000}"/>
    <cellStyle name="Total 3 13 2 4" xfId="42864" xr:uid="{00000000-0005-0000-0000-00009BA80000}"/>
    <cellStyle name="Total 3 13 2 5" xfId="42865" xr:uid="{00000000-0005-0000-0000-00009CA80000}"/>
    <cellStyle name="Total 3 13 2 6" xfId="42866" xr:uid="{00000000-0005-0000-0000-00009DA80000}"/>
    <cellStyle name="Total 3 13 3" xfId="42867" xr:uid="{00000000-0005-0000-0000-00009EA80000}"/>
    <cellStyle name="Total 3 13 4" xfId="42868" xr:uid="{00000000-0005-0000-0000-00009FA80000}"/>
    <cellStyle name="Total 3 13 5" xfId="42869" xr:uid="{00000000-0005-0000-0000-0000A0A80000}"/>
    <cellStyle name="Total 3 13 6" xfId="42870" xr:uid="{00000000-0005-0000-0000-0000A1A80000}"/>
    <cellStyle name="Total 3 13 7" xfId="42871" xr:uid="{00000000-0005-0000-0000-0000A2A80000}"/>
    <cellStyle name="Total 3 14" xfId="3165" xr:uid="{00000000-0005-0000-0000-0000A3A80000}"/>
    <cellStyle name="Total 3 14 2" xfId="10929" xr:uid="{00000000-0005-0000-0000-0000A4A80000}"/>
    <cellStyle name="Total 3 14 2 2" xfId="42872" xr:uid="{00000000-0005-0000-0000-0000A5A80000}"/>
    <cellStyle name="Total 3 14 2 3" xfId="42873" xr:uid="{00000000-0005-0000-0000-0000A6A80000}"/>
    <cellStyle name="Total 3 14 2 4" xfId="42874" xr:uid="{00000000-0005-0000-0000-0000A7A80000}"/>
    <cellStyle name="Total 3 14 2 5" xfId="42875" xr:uid="{00000000-0005-0000-0000-0000A8A80000}"/>
    <cellStyle name="Total 3 14 2 6" xfId="42876" xr:uid="{00000000-0005-0000-0000-0000A9A80000}"/>
    <cellStyle name="Total 3 14 3" xfId="42877" xr:uid="{00000000-0005-0000-0000-0000AAA80000}"/>
    <cellStyle name="Total 3 14 4" xfId="42878" xr:uid="{00000000-0005-0000-0000-0000ABA80000}"/>
    <cellStyle name="Total 3 14 5" xfId="42879" xr:uid="{00000000-0005-0000-0000-0000ACA80000}"/>
    <cellStyle name="Total 3 14 6" xfId="42880" xr:uid="{00000000-0005-0000-0000-0000ADA80000}"/>
    <cellStyle name="Total 3 14 7" xfId="42881" xr:uid="{00000000-0005-0000-0000-0000AEA80000}"/>
    <cellStyle name="Total 3 15" xfId="3166" xr:uid="{00000000-0005-0000-0000-0000AFA80000}"/>
    <cellStyle name="Total 3 15 2" xfId="9703" xr:uid="{00000000-0005-0000-0000-0000B0A80000}"/>
    <cellStyle name="Total 3 15 2 2" xfId="42882" xr:uid="{00000000-0005-0000-0000-0000B1A80000}"/>
    <cellStyle name="Total 3 15 2 3" xfId="42883" xr:uid="{00000000-0005-0000-0000-0000B2A80000}"/>
    <cellStyle name="Total 3 15 2 4" xfId="42884" xr:uid="{00000000-0005-0000-0000-0000B3A80000}"/>
    <cellStyle name="Total 3 15 2 5" xfId="42885" xr:uid="{00000000-0005-0000-0000-0000B4A80000}"/>
    <cellStyle name="Total 3 15 2 6" xfId="42886" xr:uid="{00000000-0005-0000-0000-0000B5A80000}"/>
    <cellStyle name="Total 3 15 3" xfId="42887" xr:uid="{00000000-0005-0000-0000-0000B6A80000}"/>
    <cellStyle name="Total 3 15 4" xfId="42888" xr:uid="{00000000-0005-0000-0000-0000B7A80000}"/>
    <cellStyle name="Total 3 15 5" xfId="42889" xr:uid="{00000000-0005-0000-0000-0000B8A80000}"/>
    <cellStyle name="Total 3 15 6" xfId="42890" xr:uid="{00000000-0005-0000-0000-0000B9A80000}"/>
    <cellStyle name="Total 3 15 7" xfId="42891" xr:uid="{00000000-0005-0000-0000-0000BAA80000}"/>
    <cellStyle name="Total 3 16" xfId="3167" xr:uid="{00000000-0005-0000-0000-0000BBA80000}"/>
    <cellStyle name="Total 3 16 2" xfId="11193" xr:uid="{00000000-0005-0000-0000-0000BCA80000}"/>
    <cellStyle name="Total 3 16 2 2" xfId="42892" xr:uid="{00000000-0005-0000-0000-0000BDA80000}"/>
    <cellStyle name="Total 3 16 2 3" xfId="42893" xr:uid="{00000000-0005-0000-0000-0000BEA80000}"/>
    <cellStyle name="Total 3 16 2 4" xfId="42894" xr:uid="{00000000-0005-0000-0000-0000BFA80000}"/>
    <cellStyle name="Total 3 16 2 5" xfId="42895" xr:uid="{00000000-0005-0000-0000-0000C0A80000}"/>
    <cellStyle name="Total 3 16 2 6" xfId="42896" xr:uid="{00000000-0005-0000-0000-0000C1A80000}"/>
    <cellStyle name="Total 3 16 3" xfId="42897" xr:uid="{00000000-0005-0000-0000-0000C2A80000}"/>
    <cellStyle name="Total 3 16 4" xfId="42898" xr:uid="{00000000-0005-0000-0000-0000C3A80000}"/>
    <cellStyle name="Total 3 16 5" xfId="42899" xr:uid="{00000000-0005-0000-0000-0000C4A80000}"/>
    <cellStyle name="Total 3 16 6" xfId="42900" xr:uid="{00000000-0005-0000-0000-0000C5A80000}"/>
    <cellStyle name="Total 3 16 7" xfId="42901" xr:uid="{00000000-0005-0000-0000-0000C6A80000}"/>
    <cellStyle name="Total 3 17" xfId="3168" xr:uid="{00000000-0005-0000-0000-0000C7A80000}"/>
    <cellStyle name="Total 3 17 2" xfId="11280" xr:uid="{00000000-0005-0000-0000-0000C8A80000}"/>
    <cellStyle name="Total 3 17 2 2" xfId="42902" xr:uid="{00000000-0005-0000-0000-0000C9A80000}"/>
    <cellStyle name="Total 3 17 2 3" xfId="42903" xr:uid="{00000000-0005-0000-0000-0000CAA80000}"/>
    <cellStyle name="Total 3 17 2 4" xfId="42904" xr:uid="{00000000-0005-0000-0000-0000CBA80000}"/>
    <cellStyle name="Total 3 17 2 5" xfId="42905" xr:uid="{00000000-0005-0000-0000-0000CCA80000}"/>
    <cellStyle name="Total 3 17 2 6" xfId="42906" xr:uid="{00000000-0005-0000-0000-0000CDA80000}"/>
    <cellStyle name="Total 3 17 3" xfId="42907" xr:uid="{00000000-0005-0000-0000-0000CEA80000}"/>
    <cellStyle name="Total 3 17 4" xfId="42908" xr:uid="{00000000-0005-0000-0000-0000CFA80000}"/>
    <cellStyle name="Total 3 17 5" xfId="42909" xr:uid="{00000000-0005-0000-0000-0000D0A80000}"/>
    <cellStyle name="Total 3 17 6" xfId="42910" xr:uid="{00000000-0005-0000-0000-0000D1A80000}"/>
    <cellStyle name="Total 3 17 7" xfId="42911" xr:uid="{00000000-0005-0000-0000-0000D2A80000}"/>
    <cellStyle name="Total 3 18" xfId="3169" xr:uid="{00000000-0005-0000-0000-0000D3A80000}"/>
    <cellStyle name="Total 3 18 2" xfId="11365" xr:uid="{00000000-0005-0000-0000-0000D4A80000}"/>
    <cellStyle name="Total 3 18 2 2" xfId="42912" xr:uid="{00000000-0005-0000-0000-0000D5A80000}"/>
    <cellStyle name="Total 3 18 2 3" xfId="42913" xr:uid="{00000000-0005-0000-0000-0000D6A80000}"/>
    <cellStyle name="Total 3 18 2 4" xfId="42914" xr:uid="{00000000-0005-0000-0000-0000D7A80000}"/>
    <cellStyle name="Total 3 18 2 5" xfId="42915" xr:uid="{00000000-0005-0000-0000-0000D8A80000}"/>
    <cellStyle name="Total 3 18 2 6" xfId="42916" xr:uid="{00000000-0005-0000-0000-0000D9A80000}"/>
    <cellStyle name="Total 3 18 3" xfId="42917" xr:uid="{00000000-0005-0000-0000-0000DAA80000}"/>
    <cellStyle name="Total 3 18 4" xfId="42918" xr:uid="{00000000-0005-0000-0000-0000DBA80000}"/>
    <cellStyle name="Total 3 18 5" xfId="42919" xr:uid="{00000000-0005-0000-0000-0000DCA80000}"/>
    <cellStyle name="Total 3 18 6" xfId="42920" xr:uid="{00000000-0005-0000-0000-0000DDA80000}"/>
    <cellStyle name="Total 3 18 7" xfId="42921" xr:uid="{00000000-0005-0000-0000-0000DEA80000}"/>
    <cellStyle name="Total 3 19" xfId="3170" xr:uid="{00000000-0005-0000-0000-0000DFA80000}"/>
    <cellStyle name="Total 3 19 2" xfId="11455" xr:uid="{00000000-0005-0000-0000-0000E0A80000}"/>
    <cellStyle name="Total 3 19 2 2" xfId="42922" xr:uid="{00000000-0005-0000-0000-0000E1A80000}"/>
    <cellStyle name="Total 3 19 2 3" xfId="42923" xr:uid="{00000000-0005-0000-0000-0000E2A80000}"/>
    <cellStyle name="Total 3 19 2 4" xfId="42924" xr:uid="{00000000-0005-0000-0000-0000E3A80000}"/>
    <cellStyle name="Total 3 19 2 5" xfId="42925" xr:uid="{00000000-0005-0000-0000-0000E4A80000}"/>
    <cellStyle name="Total 3 19 2 6" xfId="42926" xr:uid="{00000000-0005-0000-0000-0000E5A80000}"/>
    <cellStyle name="Total 3 19 3" xfId="42927" xr:uid="{00000000-0005-0000-0000-0000E6A80000}"/>
    <cellStyle name="Total 3 19 4" xfId="42928" xr:uid="{00000000-0005-0000-0000-0000E7A80000}"/>
    <cellStyle name="Total 3 19 5" xfId="42929" xr:uid="{00000000-0005-0000-0000-0000E8A80000}"/>
    <cellStyle name="Total 3 19 6" xfId="42930" xr:uid="{00000000-0005-0000-0000-0000E9A80000}"/>
    <cellStyle name="Total 3 19 7" xfId="42931" xr:uid="{00000000-0005-0000-0000-0000EAA80000}"/>
    <cellStyle name="Total 3 2" xfId="3171" xr:uid="{00000000-0005-0000-0000-0000EBA80000}"/>
    <cellStyle name="Total 3 2 10" xfId="3172" xr:uid="{00000000-0005-0000-0000-0000ECA80000}"/>
    <cellStyle name="Total 3 2 10 2" xfId="10612" xr:uid="{00000000-0005-0000-0000-0000EDA80000}"/>
    <cellStyle name="Total 3 2 10 2 2" xfId="42932" xr:uid="{00000000-0005-0000-0000-0000EEA80000}"/>
    <cellStyle name="Total 3 2 10 2 3" xfId="42933" xr:uid="{00000000-0005-0000-0000-0000EFA80000}"/>
    <cellStyle name="Total 3 2 10 2 4" xfId="42934" xr:uid="{00000000-0005-0000-0000-0000F0A80000}"/>
    <cellStyle name="Total 3 2 10 2 5" xfId="42935" xr:uid="{00000000-0005-0000-0000-0000F1A80000}"/>
    <cellStyle name="Total 3 2 10 2 6" xfId="42936" xr:uid="{00000000-0005-0000-0000-0000F2A80000}"/>
    <cellStyle name="Total 3 2 10 3" xfId="42937" xr:uid="{00000000-0005-0000-0000-0000F3A80000}"/>
    <cellStyle name="Total 3 2 10 4" xfId="42938" xr:uid="{00000000-0005-0000-0000-0000F4A80000}"/>
    <cellStyle name="Total 3 2 10 5" xfId="42939" xr:uid="{00000000-0005-0000-0000-0000F5A80000}"/>
    <cellStyle name="Total 3 2 10 6" xfId="42940" xr:uid="{00000000-0005-0000-0000-0000F6A80000}"/>
    <cellStyle name="Total 3 2 10 7" xfId="42941" xr:uid="{00000000-0005-0000-0000-0000F7A80000}"/>
    <cellStyle name="Total 3 2 11" xfId="3173" xr:uid="{00000000-0005-0000-0000-0000F8A80000}"/>
    <cellStyle name="Total 3 2 11 2" xfId="10703" xr:uid="{00000000-0005-0000-0000-0000F9A80000}"/>
    <cellStyle name="Total 3 2 11 2 2" xfId="42942" xr:uid="{00000000-0005-0000-0000-0000FAA80000}"/>
    <cellStyle name="Total 3 2 11 2 3" xfId="42943" xr:uid="{00000000-0005-0000-0000-0000FBA80000}"/>
    <cellStyle name="Total 3 2 11 2 4" xfId="42944" xr:uid="{00000000-0005-0000-0000-0000FCA80000}"/>
    <cellStyle name="Total 3 2 11 2 5" xfId="42945" xr:uid="{00000000-0005-0000-0000-0000FDA80000}"/>
    <cellStyle name="Total 3 2 11 2 6" xfId="42946" xr:uid="{00000000-0005-0000-0000-0000FEA80000}"/>
    <cellStyle name="Total 3 2 11 3" xfId="42947" xr:uid="{00000000-0005-0000-0000-0000FFA80000}"/>
    <cellStyle name="Total 3 2 11 4" xfId="42948" xr:uid="{00000000-0005-0000-0000-000000A90000}"/>
    <cellStyle name="Total 3 2 11 5" xfId="42949" xr:uid="{00000000-0005-0000-0000-000001A90000}"/>
    <cellStyle name="Total 3 2 11 6" xfId="42950" xr:uid="{00000000-0005-0000-0000-000002A90000}"/>
    <cellStyle name="Total 3 2 11 7" xfId="42951" xr:uid="{00000000-0005-0000-0000-000003A90000}"/>
    <cellStyle name="Total 3 2 12" xfId="3174" xr:uid="{00000000-0005-0000-0000-000004A90000}"/>
    <cellStyle name="Total 3 2 12 2" xfId="10791" xr:uid="{00000000-0005-0000-0000-000005A90000}"/>
    <cellStyle name="Total 3 2 12 2 2" xfId="42952" xr:uid="{00000000-0005-0000-0000-000006A90000}"/>
    <cellStyle name="Total 3 2 12 2 3" xfId="42953" xr:uid="{00000000-0005-0000-0000-000007A90000}"/>
    <cellStyle name="Total 3 2 12 2 4" xfId="42954" xr:uid="{00000000-0005-0000-0000-000008A90000}"/>
    <cellStyle name="Total 3 2 12 2 5" xfId="42955" xr:uid="{00000000-0005-0000-0000-000009A90000}"/>
    <cellStyle name="Total 3 2 12 2 6" xfId="42956" xr:uid="{00000000-0005-0000-0000-00000AA90000}"/>
    <cellStyle name="Total 3 2 12 3" xfId="42957" xr:uid="{00000000-0005-0000-0000-00000BA90000}"/>
    <cellStyle name="Total 3 2 12 4" xfId="42958" xr:uid="{00000000-0005-0000-0000-00000CA90000}"/>
    <cellStyle name="Total 3 2 12 5" xfId="42959" xr:uid="{00000000-0005-0000-0000-00000DA90000}"/>
    <cellStyle name="Total 3 2 12 6" xfId="42960" xr:uid="{00000000-0005-0000-0000-00000EA90000}"/>
    <cellStyle name="Total 3 2 12 7" xfId="42961" xr:uid="{00000000-0005-0000-0000-00000FA90000}"/>
    <cellStyle name="Total 3 2 13" xfId="3175" xr:uid="{00000000-0005-0000-0000-000010A90000}"/>
    <cellStyle name="Total 3 2 13 2" xfId="10880" xr:uid="{00000000-0005-0000-0000-000011A90000}"/>
    <cellStyle name="Total 3 2 13 2 2" xfId="42962" xr:uid="{00000000-0005-0000-0000-000012A90000}"/>
    <cellStyle name="Total 3 2 13 2 3" xfId="42963" xr:uid="{00000000-0005-0000-0000-000013A90000}"/>
    <cellStyle name="Total 3 2 13 2 4" xfId="42964" xr:uid="{00000000-0005-0000-0000-000014A90000}"/>
    <cellStyle name="Total 3 2 13 2 5" xfId="42965" xr:uid="{00000000-0005-0000-0000-000015A90000}"/>
    <cellStyle name="Total 3 2 13 2 6" xfId="42966" xr:uid="{00000000-0005-0000-0000-000016A90000}"/>
    <cellStyle name="Total 3 2 13 3" xfId="42967" xr:uid="{00000000-0005-0000-0000-000017A90000}"/>
    <cellStyle name="Total 3 2 13 4" xfId="42968" xr:uid="{00000000-0005-0000-0000-000018A90000}"/>
    <cellStyle name="Total 3 2 13 5" xfId="42969" xr:uid="{00000000-0005-0000-0000-000019A90000}"/>
    <cellStyle name="Total 3 2 13 6" xfId="42970" xr:uid="{00000000-0005-0000-0000-00001AA90000}"/>
    <cellStyle name="Total 3 2 13 7" xfId="42971" xr:uid="{00000000-0005-0000-0000-00001BA90000}"/>
    <cellStyle name="Total 3 2 14" xfId="3176" xr:uid="{00000000-0005-0000-0000-00001CA90000}"/>
    <cellStyle name="Total 3 2 14 2" xfId="10970" xr:uid="{00000000-0005-0000-0000-00001DA90000}"/>
    <cellStyle name="Total 3 2 14 2 2" xfId="42972" xr:uid="{00000000-0005-0000-0000-00001EA90000}"/>
    <cellStyle name="Total 3 2 14 2 3" xfId="42973" xr:uid="{00000000-0005-0000-0000-00001FA90000}"/>
    <cellStyle name="Total 3 2 14 2 4" xfId="42974" xr:uid="{00000000-0005-0000-0000-000020A90000}"/>
    <cellStyle name="Total 3 2 14 2 5" xfId="42975" xr:uid="{00000000-0005-0000-0000-000021A90000}"/>
    <cellStyle name="Total 3 2 14 2 6" xfId="42976" xr:uid="{00000000-0005-0000-0000-000022A90000}"/>
    <cellStyle name="Total 3 2 14 3" xfId="42977" xr:uid="{00000000-0005-0000-0000-000023A90000}"/>
    <cellStyle name="Total 3 2 14 4" xfId="42978" xr:uid="{00000000-0005-0000-0000-000024A90000}"/>
    <cellStyle name="Total 3 2 14 5" xfId="42979" xr:uid="{00000000-0005-0000-0000-000025A90000}"/>
    <cellStyle name="Total 3 2 14 6" xfId="42980" xr:uid="{00000000-0005-0000-0000-000026A90000}"/>
    <cellStyle name="Total 3 2 14 7" xfId="42981" xr:uid="{00000000-0005-0000-0000-000027A90000}"/>
    <cellStyle name="Total 3 2 15" xfId="3177" xr:uid="{00000000-0005-0000-0000-000028A90000}"/>
    <cellStyle name="Total 3 2 15 2" xfId="11061" xr:uid="{00000000-0005-0000-0000-000029A90000}"/>
    <cellStyle name="Total 3 2 15 2 2" xfId="42982" xr:uid="{00000000-0005-0000-0000-00002AA90000}"/>
    <cellStyle name="Total 3 2 15 2 3" xfId="42983" xr:uid="{00000000-0005-0000-0000-00002BA90000}"/>
    <cellStyle name="Total 3 2 15 2 4" xfId="42984" xr:uid="{00000000-0005-0000-0000-00002CA90000}"/>
    <cellStyle name="Total 3 2 15 2 5" xfId="42985" xr:uid="{00000000-0005-0000-0000-00002DA90000}"/>
    <cellStyle name="Total 3 2 15 2 6" xfId="42986" xr:uid="{00000000-0005-0000-0000-00002EA90000}"/>
    <cellStyle name="Total 3 2 15 3" xfId="42987" xr:uid="{00000000-0005-0000-0000-00002FA90000}"/>
    <cellStyle name="Total 3 2 15 4" xfId="42988" xr:uid="{00000000-0005-0000-0000-000030A90000}"/>
    <cellStyle name="Total 3 2 15 5" xfId="42989" xr:uid="{00000000-0005-0000-0000-000031A90000}"/>
    <cellStyle name="Total 3 2 15 6" xfId="42990" xr:uid="{00000000-0005-0000-0000-000032A90000}"/>
    <cellStyle name="Total 3 2 15 7" xfId="42991" xr:uid="{00000000-0005-0000-0000-000033A90000}"/>
    <cellStyle name="Total 3 2 16" xfId="3178" xr:uid="{00000000-0005-0000-0000-000034A90000}"/>
    <cellStyle name="Total 3 2 16 2" xfId="11144" xr:uid="{00000000-0005-0000-0000-000035A90000}"/>
    <cellStyle name="Total 3 2 16 2 2" xfId="42992" xr:uid="{00000000-0005-0000-0000-000036A90000}"/>
    <cellStyle name="Total 3 2 16 2 3" xfId="42993" xr:uid="{00000000-0005-0000-0000-000037A90000}"/>
    <cellStyle name="Total 3 2 16 2 4" xfId="42994" xr:uid="{00000000-0005-0000-0000-000038A90000}"/>
    <cellStyle name="Total 3 2 16 2 5" xfId="42995" xr:uid="{00000000-0005-0000-0000-000039A90000}"/>
    <cellStyle name="Total 3 2 16 2 6" xfId="42996" xr:uid="{00000000-0005-0000-0000-00003AA90000}"/>
    <cellStyle name="Total 3 2 16 3" xfId="42997" xr:uid="{00000000-0005-0000-0000-00003BA90000}"/>
    <cellStyle name="Total 3 2 16 4" xfId="42998" xr:uid="{00000000-0005-0000-0000-00003CA90000}"/>
    <cellStyle name="Total 3 2 16 5" xfId="42999" xr:uid="{00000000-0005-0000-0000-00003DA90000}"/>
    <cellStyle name="Total 3 2 16 6" xfId="43000" xr:uid="{00000000-0005-0000-0000-00003EA90000}"/>
    <cellStyle name="Total 3 2 16 7" xfId="43001" xr:uid="{00000000-0005-0000-0000-00003FA90000}"/>
    <cellStyle name="Total 3 2 17" xfId="3179" xr:uid="{00000000-0005-0000-0000-000040A90000}"/>
    <cellStyle name="Total 3 2 17 2" xfId="11234" xr:uid="{00000000-0005-0000-0000-000041A90000}"/>
    <cellStyle name="Total 3 2 17 2 2" xfId="43002" xr:uid="{00000000-0005-0000-0000-000042A90000}"/>
    <cellStyle name="Total 3 2 17 2 3" xfId="43003" xr:uid="{00000000-0005-0000-0000-000043A90000}"/>
    <cellStyle name="Total 3 2 17 2 4" xfId="43004" xr:uid="{00000000-0005-0000-0000-000044A90000}"/>
    <cellStyle name="Total 3 2 17 2 5" xfId="43005" xr:uid="{00000000-0005-0000-0000-000045A90000}"/>
    <cellStyle name="Total 3 2 17 2 6" xfId="43006" xr:uid="{00000000-0005-0000-0000-000046A90000}"/>
    <cellStyle name="Total 3 2 17 3" xfId="43007" xr:uid="{00000000-0005-0000-0000-000047A90000}"/>
    <cellStyle name="Total 3 2 17 4" xfId="43008" xr:uid="{00000000-0005-0000-0000-000048A90000}"/>
    <cellStyle name="Total 3 2 17 5" xfId="43009" xr:uid="{00000000-0005-0000-0000-000049A90000}"/>
    <cellStyle name="Total 3 2 17 6" xfId="43010" xr:uid="{00000000-0005-0000-0000-00004AA90000}"/>
    <cellStyle name="Total 3 2 17 7" xfId="43011" xr:uid="{00000000-0005-0000-0000-00004BA90000}"/>
    <cellStyle name="Total 3 2 18" xfId="3180" xr:uid="{00000000-0005-0000-0000-00004CA90000}"/>
    <cellStyle name="Total 3 2 18 2" xfId="11320" xr:uid="{00000000-0005-0000-0000-00004DA90000}"/>
    <cellStyle name="Total 3 2 18 2 2" xfId="43012" xr:uid="{00000000-0005-0000-0000-00004EA90000}"/>
    <cellStyle name="Total 3 2 18 2 3" xfId="43013" xr:uid="{00000000-0005-0000-0000-00004FA90000}"/>
    <cellStyle name="Total 3 2 18 2 4" xfId="43014" xr:uid="{00000000-0005-0000-0000-000050A90000}"/>
    <cellStyle name="Total 3 2 18 2 5" xfId="43015" xr:uid="{00000000-0005-0000-0000-000051A90000}"/>
    <cellStyle name="Total 3 2 18 2 6" xfId="43016" xr:uid="{00000000-0005-0000-0000-000052A90000}"/>
    <cellStyle name="Total 3 2 18 3" xfId="43017" xr:uid="{00000000-0005-0000-0000-000053A90000}"/>
    <cellStyle name="Total 3 2 18 4" xfId="43018" xr:uid="{00000000-0005-0000-0000-000054A90000}"/>
    <cellStyle name="Total 3 2 18 5" xfId="43019" xr:uid="{00000000-0005-0000-0000-000055A90000}"/>
    <cellStyle name="Total 3 2 18 6" xfId="43020" xr:uid="{00000000-0005-0000-0000-000056A90000}"/>
    <cellStyle name="Total 3 2 18 7" xfId="43021" xr:uid="{00000000-0005-0000-0000-000057A90000}"/>
    <cellStyle name="Total 3 2 19" xfId="3181" xr:uid="{00000000-0005-0000-0000-000058A90000}"/>
    <cellStyle name="Total 3 2 19 2" xfId="11406" xr:uid="{00000000-0005-0000-0000-000059A90000}"/>
    <cellStyle name="Total 3 2 19 2 2" xfId="43022" xr:uid="{00000000-0005-0000-0000-00005AA90000}"/>
    <cellStyle name="Total 3 2 19 2 3" xfId="43023" xr:uid="{00000000-0005-0000-0000-00005BA90000}"/>
    <cellStyle name="Total 3 2 19 2 4" xfId="43024" xr:uid="{00000000-0005-0000-0000-00005CA90000}"/>
    <cellStyle name="Total 3 2 19 2 5" xfId="43025" xr:uid="{00000000-0005-0000-0000-00005DA90000}"/>
    <cellStyle name="Total 3 2 19 2 6" xfId="43026" xr:uid="{00000000-0005-0000-0000-00005EA90000}"/>
    <cellStyle name="Total 3 2 19 3" xfId="43027" xr:uid="{00000000-0005-0000-0000-00005FA90000}"/>
    <cellStyle name="Total 3 2 19 4" xfId="43028" xr:uid="{00000000-0005-0000-0000-000060A90000}"/>
    <cellStyle name="Total 3 2 19 5" xfId="43029" xr:uid="{00000000-0005-0000-0000-000061A90000}"/>
    <cellStyle name="Total 3 2 19 6" xfId="43030" xr:uid="{00000000-0005-0000-0000-000062A90000}"/>
    <cellStyle name="Total 3 2 19 7" xfId="43031" xr:uid="{00000000-0005-0000-0000-000063A90000}"/>
    <cellStyle name="Total 3 2 2" xfId="3182" xr:uid="{00000000-0005-0000-0000-000064A90000}"/>
    <cellStyle name="Total 3 2 2 10" xfId="3183" xr:uid="{00000000-0005-0000-0000-000065A90000}"/>
    <cellStyle name="Total 3 2 2 10 2" xfId="10737" xr:uid="{00000000-0005-0000-0000-000066A90000}"/>
    <cellStyle name="Total 3 2 2 10 2 2" xfId="43032" xr:uid="{00000000-0005-0000-0000-000067A90000}"/>
    <cellStyle name="Total 3 2 2 10 2 3" xfId="43033" xr:uid="{00000000-0005-0000-0000-000068A90000}"/>
    <cellStyle name="Total 3 2 2 10 2 4" xfId="43034" xr:uid="{00000000-0005-0000-0000-000069A90000}"/>
    <cellStyle name="Total 3 2 2 10 2 5" xfId="43035" xr:uid="{00000000-0005-0000-0000-00006AA90000}"/>
    <cellStyle name="Total 3 2 2 10 2 6" xfId="43036" xr:uid="{00000000-0005-0000-0000-00006BA90000}"/>
    <cellStyle name="Total 3 2 2 10 3" xfId="43037" xr:uid="{00000000-0005-0000-0000-00006CA90000}"/>
    <cellStyle name="Total 3 2 2 10 4" xfId="43038" xr:uid="{00000000-0005-0000-0000-00006DA90000}"/>
    <cellStyle name="Total 3 2 2 10 5" xfId="43039" xr:uid="{00000000-0005-0000-0000-00006EA90000}"/>
    <cellStyle name="Total 3 2 2 10 6" xfId="43040" xr:uid="{00000000-0005-0000-0000-00006FA90000}"/>
    <cellStyle name="Total 3 2 2 10 7" xfId="43041" xr:uid="{00000000-0005-0000-0000-000070A90000}"/>
    <cellStyle name="Total 3 2 2 11" xfId="3184" xr:uid="{00000000-0005-0000-0000-000071A90000}"/>
    <cellStyle name="Total 3 2 2 11 2" xfId="10825" xr:uid="{00000000-0005-0000-0000-000072A90000}"/>
    <cellStyle name="Total 3 2 2 11 2 2" xfId="43042" xr:uid="{00000000-0005-0000-0000-000073A90000}"/>
    <cellStyle name="Total 3 2 2 11 2 3" xfId="43043" xr:uid="{00000000-0005-0000-0000-000074A90000}"/>
    <cellStyle name="Total 3 2 2 11 2 4" xfId="43044" xr:uid="{00000000-0005-0000-0000-000075A90000}"/>
    <cellStyle name="Total 3 2 2 11 2 5" xfId="43045" xr:uid="{00000000-0005-0000-0000-000076A90000}"/>
    <cellStyle name="Total 3 2 2 11 2 6" xfId="43046" xr:uid="{00000000-0005-0000-0000-000077A90000}"/>
    <cellStyle name="Total 3 2 2 11 3" xfId="43047" xr:uid="{00000000-0005-0000-0000-000078A90000}"/>
    <cellStyle name="Total 3 2 2 11 4" xfId="43048" xr:uid="{00000000-0005-0000-0000-000079A90000}"/>
    <cellStyle name="Total 3 2 2 11 5" xfId="43049" xr:uid="{00000000-0005-0000-0000-00007AA90000}"/>
    <cellStyle name="Total 3 2 2 11 6" xfId="43050" xr:uid="{00000000-0005-0000-0000-00007BA90000}"/>
    <cellStyle name="Total 3 2 2 11 7" xfId="43051" xr:uid="{00000000-0005-0000-0000-00007CA90000}"/>
    <cellStyle name="Total 3 2 2 12" xfId="3185" xr:uid="{00000000-0005-0000-0000-00007DA90000}"/>
    <cellStyle name="Total 3 2 2 12 2" xfId="10914" xr:uid="{00000000-0005-0000-0000-00007EA90000}"/>
    <cellStyle name="Total 3 2 2 12 2 2" xfId="43052" xr:uid="{00000000-0005-0000-0000-00007FA90000}"/>
    <cellStyle name="Total 3 2 2 12 2 3" xfId="43053" xr:uid="{00000000-0005-0000-0000-000080A90000}"/>
    <cellStyle name="Total 3 2 2 12 2 4" xfId="43054" xr:uid="{00000000-0005-0000-0000-000081A90000}"/>
    <cellStyle name="Total 3 2 2 12 2 5" xfId="43055" xr:uid="{00000000-0005-0000-0000-000082A90000}"/>
    <cellStyle name="Total 3 2 2 12 2 6" xfId="43056" xr:uid="{00000000-0005-0000-0000-000083A90000}"/>
    <cellStyle name="Total 3 2 2 12 3" xfId="43057" xr:uid="{00000000-0005-0000-0000-000084A90000}"/>
    <cellStyle name="Total 3 2 2 12 4" xfId="43058" xr:uid="{00000000-0005-0000-0000-000085A90000}"/>
    <cellStyle name="Total 3 2 2 12 5" xfId="43059" xr:uid="{00000000-0005-0000-0000-000086A90000}"/>
    <cellStyle name="Total 3 2 2 12 6" xfId="43060" xr:uid="{00000000-0005-0000-0000-000087A90000}"/>
    <cellStyle name="Total 3 2 2 12 7" xfId="43061" xr:uid="{00000000-0005-0000-0000-000088A90000}"/>
    <cellStyle name="Total 3 2 2 13" xfId="3186" xr:uid="{00000000-0005-0000-0000-000089A90000}"/>
    <cellStyle name="Total 3 2 2 13 2" xfId="11004" xr:uid="{00000000-0005-0000-0000-00008AA90000}"/>
    <cellStyle name="Total 3 2 2 13 2 2" xfId="43062" xr:uid="{00000000-0005-0000-0000-00008BA90000}"/>
    <cellStyle name="Total 3 2 2 13 2 3" xfId="43063" xr:uid="{00000000-0005-0000-0000-00008CA90000}"/>
    <cellStyle name="Total 3 2 2 13 2 4" xfId="43064" xr:uid="{00000000-0005-0000-0000-00008DA90000}"/>
    <cellStyle name="Total 3 2 2 13 2 5" xfId="43065" xr:uid="{00000000-0005-0000-0000-00008EA90000}"/>
    <cellStyle name="Total 3 2 2 13 2 6" xfId="43066" xr:uid="{00000000-0005-0000-0000-00008FA90000}"/>
    <cellStyle name="Total 3 2 2 13 3" xfId="43067" xr:uid="{00000000-0005-0000-0000-000090A90000}"/>
    <cellStyle name="Total 3 2 2 13 4" xfId="43068" xr:uid="{00000000-0005-0000-0000-000091A90000}"/>
    <cellStyle name="Total 3 2 2 13 5" xfId="43069" xr:uid="{00000000-0005-0000-0000-000092A90000}"/>
    <cellStyle name="Total 3 2 2 13 6" xfId="43070" xr:uid="{00000000-0005-0000-0000-000093A90000}"/>
    <cellStyle name="Total 3 2 2 13 7" xfId="43071" xr:uid="{00000000-0005-0000-0000-000094A90000}"/>
    <cellStyle name="Total 3 2 2 14" xfId="3187" xr:uid="{00000000-0005-0000-0000-000095A90000}"/>
    <cellStyle name="Total 3 2 2 14 2" xfId="11094" xr:uid="{00000000-0005-0000-0000-000096A90000}"/>
    <cellStyle name="Total 3 2 2 14 2 2" xfId="43072" xr:uid="{00000000-0005-0000-0000-000097A90000}"/>
    <cellStyle name="Total 3 2 2 14 2 3" xfId="43073" xr:uid="{00000000-0005-0000-0000-000098A90000}"/>
    <cellStyle name="Total 3 2 2 14 2 4" xfId="43074" xr:uid="{00000000-0005-0000-0000-000099A90000}"/>
    <cellStyle name="Total 3 2 2 14 2 5" xfId="43075" xr:uid="{00000000-0005-0000-0000-00009AA90000}"/>
    <cellStyle name="Total 3 2 2 14 2 6" xfId="43076" xr:uid="{00000000-0005-0000-0000-00009BA90000}"/>
    <cellStyle name="Total 3 2 2 14 3" xfId="43077" xr:uid="{00000000-0005-0000-0000-00009CA90000}"/>
    <cellStyle name="Total 3 2 2 14 4" xfId="43078" xr:uid="{00000000-0005-0000-0000-00009DA90000}"/>
    <cellStyle name="Total 3 2 2 14 5" xfId="43079" xr:uid="{00000000-0005-0000-0000-00009EA90000}"/>
    <cellStyle name="Total 3 2 2 14 6" xfId="43080" xr:uid="{00000000-0005-0000-0000-00009FA90000}"/>
    <cellStyle name="Total 3 2 2 14 7" xfId="43081" xr:uid="{00000000-0005-0000-0000-0000A0A90000}"/>
    <cellStyle name="Total 3 2 2 15" xfId="3188" xr:uid="{00000000-0005-0000-0000-0000A1A90000}"/>
    <cellStyle name="Total 3 2 2 15 2" xfId="11177" xr:uid="{00000000-0005-0000-0000-0000A2A90000}"/>
    <cellStyle name="Total 3 2 2 15 2 2" xfId="43082" xr:uid="{00000000-0005-0000-0000-0000A3A90000}"/>
    <cellStyle name="Total 3 2 2 15 2 3" xfId="43083" xr:uid="{00000000-0005-0000-0000-0000A4A90000}"/>
    <cellStyle name="Total 3 2 2 15 2 4" xfId="43084" xr:uid="{00000000-0005-0000-0000-0000A5A90000}"/>
    <cellStyle name="Total 3 2 2 15 2 5" xfId="43085" xr:uid="{00000000-0005-0000-0000-0000A6A90000}"/>
    <cellStyle name="Total 3 2 2 15 2 6" xfId="43086" xr:uid="{00000000-0005-0000-0000-0000A7A90000}"/>
    <cellStyle name="Total 3 2 2 15 3" xfId="43087" xr:uid="{00000000-0005-0000-0000-0000A8A90000}"/>
    <cellStyle name="Total 3 2 2 15 4" xfId="43088" xr:uid="{00000000-0005-0000-0000-0000A9A90000}"/>
    <cellStyle name="Total 3 2 2 15 5" xfId="43089" xr:uid="{00000000-0005-0000-0000-0000AAA90000}"/>
    <cellStyle name="Total 3 2 2 15 6" xfId="43090" xr:uid="{00000000-0005-0000-0000-0000ABA90000}"/>
    <cellStyle name="Total 3 2 2 15 7" xfId="43091" xr:uid="{00000000-0005-0000-0000-0000ACA90000}"/>
    <cellStyle name="Total 3 2 2 16" xfId="3189" xr:uid="{00000000-0005-0000-0000-0000ADA90000}"/>
    <cellStyle name="Total 3 2 2 16 2" xfId="11267" xr:uid="{00000000-0005-0000-0000-0000AEA90000}"/>
    <cellStyle name="Total 3 2 2 16 2 2" xfId="43092" xr:uid="{00000000-0005-0000-0000-0000AFA90000}"/>
    <cellStyle name="Total 3 2 2 16 2 3" xfId="43093" xr:uid="{00000000-0005-0000-0000-0000B0A90000}"/>
    <cellStyle name="Total 3 2 2 16 2 4" xfId="43094" xr:uid="{00000000-0005-0000-0000-0000B1A90000}"/>
    <cellStyle name="Total 3 2 2 16 2 5" xfId="43095" xr:uid="{00000000-0005-0000-0000-0000B2A90000}"/>
    <cellStyle name="Total 3 2 2 16 2 6" xfId="43096" xr:uid="{00000000-0005-0000-0000-0000B3A90000}"/>
    <cellStyle name="Total 3 2 2 16 3" xfId="43097" xr:uid="{00000000-0005-0000-0000-0000B4A90000}"/>
    <cellStyle name="Total 3 2 2 16 4" xfId="43098" xr:uid="{00000000-0005-0000-0000-0000B5A90000}"/>
    <cellStyle name="Total 3 2 2 16 5" xfId="43099" xr:uid="{00000000-0005-0000-0000-0000B6A90000}"/>
    <cellStyle name="Total 3 2 2 16 6" xfId="43100" xr:uid="{00000000-0005-0000-0000-0000B7A90000}"/>
    <cellStyle name="Total 3 2 2 16 7" xfId="43101" xr:uid="{00000000-0005-0000-0000-0000B8A90000}"/>
    <cellStyle name="Total 3 2 2 17" xfId="3190" xr:uid="{00000000-0005-0000-0000-0000B9A90000}"/>
    <cellStyle name="Total 3 2 2 17 2" xfId="11353" xr:uid="{00000000-0005-0000-0000-0000BAA90000}"/>
    <cellStyle name="Total 3 2 2 17 2 2" xfId="43102" xr:uid="{00000000-0005-0000-0000-0000BBA90000}"/>
    <cellStyle name="Total 3 2 2 17 2 3" xfId="43103" xr:uid="{00000000-0005-0000-0000-0000BCA90000}"/>
    <cellStyle name="Total 3 2 2 17 2 4" xfId="43104" xr:uid="{00000000-0005-0000-0000-0000BDA90000}"/>
    <cellStyle name="Total 3 2 2 17 2 5" xfId="43105" xr:uid="{00000000-0005-0000-0000-0000BEA90000}"/>
    <cellStyle name="Total 3 2 2 17 2 6" xfId="43106" xr:uid="{00000000-0005-0000-0000-0000BFA90000}"/>
    <cellStyle name="Total 3 2 2 17 3" xfId="43107" xr:uid="{00000000-0005-0000-0000-0000C0A90000}"/>
    <cellStyle name="Total 3 2 2 17 4" xfId="43108" xr:uid="{00000000-0005-0000-0000-0000C1A90000}"/>
    <cellStyle name="Total 3 2 2 17 5" xfId="43109" xr:uid="{00000000-0005-0000-0000-0000C2A90000}"/>
    <cellStyle name="Total 3 2 2 17 6" xfId="43110" xr:uid="{00000000-0005-0000-0000-0000C3A90000}"/>
    <cellStyle name="Total 3 2 2 17 7" xfId="43111" xr:uid="{00000000-0005-0000-0000-0000C4A90000}"/>
    <cellStyle name="Total 3 2 2 18" xfId="3191" xr:uid="{00000000-0005-0000-0000-0000C5A90000}"/>
    <cellStyle name="Total 3 2 2 18 2" xfId="11440" xr:uid="{00000000-0005-0000-0000-0000C6A90000}"/>
    <cellStyle name="Total 3 2 2 18 2 2" xfId="43112" xr:uid="{00000000-0005-0000-0000-0000C7A90000}"/>
    <cellStyle name="Total 3 2 2 18 2 3" xfId="43113" xr:uid="{00000000-0005-0000-0000-0000C8A90000}"/>
    <cellStyle name="Total 3 2 2 18 2 4" xfId="43114" xr:uid="{00000000-0005-0000-0000-0000C9A90000}"/>
    <cellStyle name="Total 3 2 2 18 2 5" xfId="43115" xr:uid="{00000000-0005-0000-0000-0000CAA90000}"/>
    <cellStyle name="Total 3 2 2 18 2 6" xfId="43116" xr:uid="{00000000-0005-0000-0000-0000CBA90000}"/>
    <cellStyle name="Total 3 2 2 18 3" xfId="43117" xr:uid="{00000000-0005-0000-0000-0000CCA90000}"/>
    <cellStyle name="Total 3 2 2 18 4" xfId="43118" xr:uid="{00000000-0005-0000-0000-0000CDA90000}"/>
    <cellStyle name="Total 3 2 2 18 5" xfId="43119" xr:uid="{00000000-0005-0000-0000-0000CEA90000}"/>
    <cellStyle name="Total 3 2 2 18 6" xfId="43120" xr:uid="{00000000-0005-0000-0000-0000CFA90000}"/>
    <cellStyle name="Total 3 2 2 18 7" xfId="43121" xr:uid="{00000000-0005-0000-0000-0000D0A90000}"/>
    <cellStyle name="Total 3 2 2 19" xfId="3192" xr:uid="{00000000-0005-0000-0000-0000D1A90000}"/>
    <cellStyle name="Total 3 2 2 19 2" xfId="11527" xr:uid="{00000000-0005-0000-0000-0000D2A90000}"/>
    <cellStyle name="Total 3 2 2 19 2 2" xfId="43122" xr:uid="{00000000-0005-0000-0000-0000D3A90000}"/>
    <cellStyle name="Total 3 2 2 19 2 3" xfId="43123" xr:uid="{00000000-0005-0000-0000-0000D4A90000}"/>
    <cellStyle name="Total 3 2 2 19 2 4" xfId="43124" xr:uid="{00000000-0005-0000-0000-0000D5A90000}"/>
    <cellStyle name="Total 3 2 2 19 2 5" xfId="43125" xr:uid="{00000000-0005-0000-0000-0000D6A90000}"/>
    <cellStyle name="Total 3 2 2 19 2 6" xfId="43126" xr:uid="{00000000-0005-0000-0000-0000D7A90000}"/>
    <cellStyle name="Total 3 2 2 19 3" xfId="43127" xr:uid="{00000000-0005-0000-0000-0000D8A90000}"/>
    <cellStyle name="Total 3 2 2 19 4" xfId="43128" xr:uid="{00000000-0005-0000-0000-0000D9A90000}"/>
    <cellStyle name="Total 3 2 2 19 5" xfId="43129" xr:uid="{00000000-0005-0000-0000-0000DAA90000}"/>
    <cellStyle name="Total 3 2 2 19 6" xfId="43130" xr:uid="{00000000-0005-0000-0000-0000DBA90000}"/>
    <cellStyle name="Total 3 2 2 19 7" xfId="43131" xr:uid="{00000000-0005-0000-0000-0000DCA90000}"/>
    <cellStyle name="Total 3 2 2 2" xfId="3193" xr:uid="{00000000-0005-0000-0000-0000DDA90000}"/>
    <cellStyle name="Total 3 2 2 2 2" xfId="10034" xr:uid="{00000000-0005-0000-0000-0000DEA90000}"/>
    <cellStyle name="Total 3 2 2 2 2 2" xfId="43132" xr:uid="{00000000-0005-0000-0000-0000DFA90000}"/>
    <cellStyle name="Total 3 2 2 2 2 3" xfId="43133" xr:uid="{00000000-0005-0000-0000-0000E0A90000}"/>
    <cellStyle name="Total 3 2 2 2 2 4" xfId="43134" xr:uid="{00000000-0005-0000-0000-0000E1A90000}"/>
    <cellStyle name="Total 3 2 2 2 2 5" xfId="43135" xr:uid="{00000000-0005-0000-0000-0000E2A90000}"/>
    <cellStyle name="Total 3 2 2 2 2 6" xfId="43136" xr:uid="{00000000-0005-0000-0000-0000E3A90000}"/>
    <cellStyle name="Total 3 2 2 2 3" xfId="43137" xr:uid="{00000000-0005-0000-0000-0000E4A90000}"/>
    <cellStyle name="Total 3 2 2 2 4" xfId="43138" xr:uid="{00000000-0005-0000-0000-0000E5A90000}"/>
    <cellStyle name="Total 3 2 2 2 5" xfId="43139" xr:uid="{00000000-0005-0000-0000-0000E6A90000}"/>
    <cellStyle name="Total 3 2 2 2 6" xfId="43140" xr:uid="{00000000-0005-0000-0000-0000E7A90000}"/>
    <cellStyle name="Total 3 2 2 2 7" xfId="43141" xr:uid="{00000000-0005-0000-0000-0000E8A90000}"/>
    <cellStyle name="Total 3 2 2 20" xfId="3194" xr:uid="{00000000-0005-0000-0000-0000E9A90000}"/>
    <cellStyle name="Total 3 2 2 20 2" xfId="11615" xr:uid="{00000000-0005-0000-0000-0000EAA90000}"/>
    <cellStyle name="Total 3 2 2 20 2 2" xfId="43142" xr:uid="{00000000-0005-0000-0000-0000EBA90000}"/>
    <cellStyle name="Total 3 2 2 20 2 3" xfId="43143" xr:uid="{00000000-0005-0000-0000-0000ECA90000}"/>
    <cellStyle name="Total 3 2 2 20 2 4" xfId="43144" xr:uid="{00000000-0005-0000-0000-0000EDA90000}"/>
    <cellStyle name="Total 3 2 2 20 2 5" xfId="43145" xr:uid="{00000000-0005-0000-0000-0000EEA90000}"/>
    <cellStyle name="Total 3 2 2 20 2 6" xfId="43146" xr:uid="{00000000-0005-0000-0000-0000EFA90000}"/>
    <cellStyle name="Total 3 2 2 20 3" xfId="43147" xr:uid="{00000000-0005-0000-0000-0000F0A90000}"/>
    <cellStyle name="Total 3 2 2 20 4" xfId="43148" xr:uid="{00000000-0005-0000-0000-0000F1A90000}"/>
    <cellStyle name="Total 3 2 2 20 5" xfId="43149" xr:uid="{00000000-0005-0000-0000-0000F2A90000}"/>
    <cellStyle name="Total 3 2 2 20 6" xfId="43150" xr:uid="{00000000-0005-0000-0000-0000F3A90000}"/>
    <cellStyle name="Total 3 2 2 20 7" xfId="43151" xr:uid="{00000000-0005-0000-0000-0000F4A90000}"/>
    <cellStyle name="Total 3 2 2 21" xfId="3195" xr:uid="{00000000-0005-0000-0000-0000F5A90000}"/>
    <cellStyle name="Total 3 2 2 21 2" xfId="11699" xr:uid="{00000000-0005-0000-0000-0000F6A90000}"/>
    <cellStyle name="Total 3 2 2 21 2 2" xfId="43152" xr:uid="{00000000-0005-0000-0000-0000F7A90000}"/>
    <cellStyle name="Total 3 2 2 21 2 3" xfId="43153" xr:uid="{00000000-0005-0000-0000-0000F8A90000}"/>
    <cellStyle name="Total 3 2 2 21 2 4" xfId="43154" xr:uid="{00000000-0005-0000-0000-0000F9A90000}"/>
    <cellStyle name="Total 3 2 2 21 2 5" xfId="43155" xr:uid="{00000000-0005-0000-0000-0000FAA90000}"/>
    <cellStyle name="Total 3 2 2 21 2 6" xfId="43156" xr:uid="{00000000-0005-0000-0000-0000FBA90000}"/>
    <cellStyle name="Total 3 2 2 21 3" xfId="43157" xr:uid="{00000000-0005-0000-0000-0000FCA90000}"/>
    <cellStyle name="Total 3 2 2 21 4" xfId="43158" xr:uid="{00000000-0005-0000-0000-0000FDA90000}"/>
    <cellStyle name="Total 3 2 2 21 5" xfId="43159" xr:uid="{00000000-0005-0000-0000-0000FEA90000}"/>
    <cellStyle name="Total 3 2 2 21 6" xfId="43160" xr:uid="{00000000-0005-0000-0000-0000FFA90000}"/>
    <cellStyle name="Total 3 2 2 21 7" xfId="43161" xr:uid="{00000000-0005-0000-0000-000000AA0000}"/>
    <cellStyle name="Total 3 2 2 22" xfId="3196" xr:uid="{00000000-0005-0000-0000-000001AA0000}"/>
    <cellStyle name="Total 3 2 2 22 2" xfId="11782" xr:uid="{00000000-0005-0000-0000-000002AA0000}"/>
    <cellStyle name="Total 3 2 2 22 2 2" xfId="43162" xr:uid="{00000000-0005-0000-0000-000003AA0000}"/>
    <cellStyle name="Total 3 2 2 22 2 3" xfId="43163" xr:uid="{00000000-0005-0000-0000-000004AA0000}"/>
    <cellStyle name="Total 3 2 2 22 2 4" xfId="43164" xr:uid="{00000000-0005-0000-0000-000005AA0000}"/>
    <cellStyle name="Total 3 2 2 22 2 5" xfId="43165" xr:uid="{00000000-0005-0000-0000-000006AA0000}"/>
    <cellStyle name="Total 3 2 2 22 2 6" xfId="43166" xr:uid="{00000000-0005-0000-0000-000007AA0000}"/>
    <cellStyle name="Total 3 2 2 22 3" xfId="43167" xr:uid="{00000000-0005-0000-0000-000008AA0000}"/>
    <cellStyle name="Total 3 2 2 22 4" xfId="43168" xr:uid="{00000000-0005-0000-0000-000009AA0000}"/>
    <cellStyle name="Total 3 2 2 22 5" xfId="43169" xr:uid="{00000000-0005-0000-0000-00000AAA0000}"/>
    <cellStyle name="Total 3 2 2 22 6" xfId="43170" xr:uid="{00000000-0005-0000-0000-00000BAA0000}"/>
    <cellStyle name="Total 3 2 2 22 7" xfId="43171" xr:uid="{00000000-0005-0000-0000-00000CAA0000}"/>
    <cellStyle name="Total 3 2 2 23" xfId="3197" xr:uid="{00000000-0005-0000-0000-00000DAA0000}"/>
    <cellStyle name="Total 3 2 2 23 2" xfId="11865" xr:uid="{00000000-0005-0000-0000-00000EAA0000}"/>
    <cellStyle name="Total 3 2 2 23 2 2" xfId="43172" xr:uid="{00000000-0005-0000-0000-00000FAA0000}"/>
    <cellStyle name="Total 3 2 2 23 2 3" xfId="43173" xr:uid="{00000000-0005-0000-0000-000010AA0000}"/>
    <cellStyle name="Total 3 2 2 23 2 4" xfId="43174" xr:uid="{00000000-0005-0000-0000-000011AA0000}"/>
    <cellStyle name="Total 3 2 2 23 2 5" xfId="43175" xr:uid="{00000000-0005-0000-0000-000012AA0000}"/>
    <cellStyle name="Total 3 2 2 23 2 6" xfId="43176" xr:uid="{00000000-0005-0000-0000-000013AA0000}"/>
    <cellStyle name="Total 3 2 2 23 3" xfId="43177" xr:uid="{00000000-0005-0000-0000-000014AA0000}"/>
    <cellStyle name="Total 3 2 2 23 4" xfId="43178" xr:uid="{00000000-0005-0000-0000-000015AA0000}"/>
    <cellStyle name="Total 3 2 2 23 5" xfId="43179" xr:uid="{00000000-0005-0000-0000-000016AA0000}"/>
    <cellStyle name="Total 3 2 2 23 6" xfId="43180" xr:uid="{00000000-0005-0000-0000-000017AA0000}"/>
    <cellStyle name="Total 3 2 2 23 7" xfId="43181" xr:uid="{00000000-0005-0000-0000-000018AA0000}"/>
    <cellStyle name="Total 3 2 2 24" xfId="3198" xr:uid="{00000000-0005-0000-0000-000019AA0000}"/>
    <cellStyle name="Total 3 2 2 24 2" xfId="11949" xr:uid="{00000000-0005-0000-0000-00001AAA0000}"/>
    <cellStyle name="Total 3 2 2 24 2 2" xfId="43182" xr:uid="{00000000-0005-0000-0000-00001BAA0000}"/>
    <cellStyle name="Total 3 2 2 24 2 3" xfId="43183" xr:uid="{00000000-0005-0000-0000-00001CAA0000}"/>
    <cellStyle name="Total 3 2 2 24 2 4" xfId="43184" xr:uid="{00000000-0005-0000-0000-00001DAA0000}"/>
    <cellStyle name="Total 3 2 2 24 2 5" xfId="43185" xr:uid="{00000000-0005-0000-0000-00001EAA0000}"/>
    <cellStyle name="Total 3 2 2 24 2 6" xfId="43186" xr:uid="{00000000-0005-0000-0000-00001FAA0000}"/>
    <cellStyle name="Total 3 2 2 24 3" xfId="43187" xr:uid="{00000000-0005-0000-0000-000020AA0000}"/>
    <cellStyle name="Total 3 2 2 24 4" xfId="43188" xr:uid="{00000000-0005-0000-0000-000021AA0000}"/>
    <cellStyle name="Total 3 2 2 24 5" xfId="43189" xr:uid="{00000000-0005-0000-0000-000022AA0000}"/>
    <cellStyle name="Total 3 2 2 24 6" xfId="43190" xr:uid="{00000000-0005-0000-0000-000023AA0000}"/>
    <cellStyle name="Total 3 2 2 24 7" xfId="43191" xr:uid="{00000000-0005-0000-0000-000024AA0000}"/>
    <cellStyle name="Total 3 2 2 25" xfId="3199" xr:uid="{00000000-0005-0000-0000-000025AA0000}"/>
    <cellStyle name="Total 3 2 2 25 2" xfId="12032" xr:uid="{00000000-0005-0000-0000-000026AA0000}"/>
    <cellStyle name="Total 3 2 2 25 2 2" xfId="43192" xr:uid="{00000000-0005-0000-0000-000027AA0000}"/>
    <cellStyle name="Total 3 2 2 25 2 3" xfId="43193" xr:uid="{00000000-0005-0000-0000-000028AA0000}"/>
    <cellStyle name="Total 3 2 2 25 2 4" xfId="43194" xr:uid="{00000000-0005-0000-0000-000029AA0000}"/>
    <cellStyle name="Total 3 2 2 25 2 5" xfId="43195" xr:uid="{00000000-0005-0000-0000-00002AAA0000}"/>
    <cellStyle name="Total 3 2 2 25 2 6" xfId="43196" xr:uid="{00000000-0005-0000-0000-00002BAA0000}"/>
    <cellStyle name="Total 3 2 2 25 3" xfId="43197" xr:uid="{00000000-0005-0000-0000-00002CAA0000}"/>
    <cellStyle name="Total 3 2 2 25 4" xfId="43198" xr:uid="{00000000-0005-0000-0000-00002DAA0000}"/>
    <cellStyle name="Total 3 2 2 25 5" xfId="43199" xr:uid="{00000000-0005-0000-0000-00002EAA0000}"/>
    <cellStyle name="Total 3 2 2 25 6" xfId="43200" xr:uid="{00000000-0005-0000-0000-00002FAA0000}"/>
    <cellStyle name="Total 3 2 2 25 7" xfId="43201" xr:uid="{00000000-0005-0000-0000-000030AA0000}"/>
    <cellStyle name="Total 3 2 2 26" xfId="3200" xr:uid="{00000000-0005-0000-0000-000031AA0000}"/>
    <cellStyle name="Total 3 2 2 26 2" xfId="12115" xr:uid="{00000000-0005-0000-0000-000032AA0000}"/>
    <cellStyle name="Total 3 2 2 26 2 2" xfId="43202" xr:uid="{00000000-0005-0000-0000-000033AA0000}"/>
    <cellStyle name="Total 3 2 2 26 2 3" xfId="43203" xr:uid="{00000000-0005-0000-0000-000034AA0000}"/>
    <cellStyle name="Total 3 2 2 26 2 4" xfId="43204" xr:uid="{00000000-0005-0000-0000-000035AA0000}"/>
    <cellStyle name="Total 3 2 2 26 2 5" xfId="43205" xr:uid="{00000000-0005-0000-0000-000036AA0000}"/>
    <cellStyle name="Total 3 2 2 26 2 6" xfId="43206" xr:uid="{00000000-0005-0000-0000-000037AA0000}"/>
    <cellStyle name="Total 3 2 2 26 3" xfId="43207" xr:uid="{00000000-0005-0000-0000-000038AA0000}"/>
    <cellStyle name="Total 3 2 2 26 4" xfId="43208" xr:uid="{00000000-0005-0000-0000-000039AA0000}"/>
    <cellStyle name="Total 3 2 2 26 5" xfId="43209" xr:uid="{00000000-0005-0000-0000-00003AAA0000}"/>
    <cellStyle name="Total 3 2 2 26 6" xfId="43210" xr:uid="{00000000-0005-0000-0000-00003BAA0000}"/>
    <cellStyle name="Total 3 2 2 26 7" xfId="43211" xr:uid="{00000000-0005-0000-0000-00003CAA0000}"/>
    <cellStyle name="Total 3 2 2 27" xfId="3201" xr:uid="{00000000-0005-0000-0000-00003DAA0000}"/>
    <cellStyle name="Total 3 2 2 27 2" xfId="12197" xr:uid="{00000000-0005-0000-0000-00003EAA0000}"/>
    <cellStyle name="Total 3 2 2 27 2 2" xfId="43212" xr:uid="{00000000-0005-0000-0000-00003FAA0000}"/>
    <cellStyle name="Total 3 2 2 27 2 3" xfId="43213" xr:uid="{00000000-0005-0000-0000-000040AA0000}"/>
    <cellStyle name="Total 3 2 2 27 2 4" xfId="43214" xr:uid="{00000000-0005-0000-0000-000041AA0000}"/>
    <cellStyle name="Total 3 2 2 27 2 5" xfId="43215" xr:uid="{00000000-0005-0000-0000-000042AA0000}"/>
    <cellStyle name="Total 3 2 2 27 2 6" xfId="43216" xr:uid="{00000000-0005-0000-0000-000043AA0000}"/>
    <cellStyle name="Total 3 2 2 27 3" xfId="43217" xr:uid="{00000000-0005-0000-0000-000044AA0000}"/>
    <cellStyle name="Total 3 2 2 27 4" xfId="43218" xr:uid="{00000000-0005-0000-0000-000045AA0000}"/>
    <cellStyle name="Total 3 2 2 27 5" xfId="43219" xr:uid="{00000000-0005-0000-0000-000046AA0000}"/>
    <cellStyle name="Total 3 2 2 27 6" xfId="43220" xr:uid="{00000000-0005-0000-0000-000047AA0000}"/>
    <cellStyle name="Total 3 2 2 27 7" xfId="43221" xr:uid="{00000000-0005-0000-0000-000048AA0000}"/>
    <cellStyle name="Total 3 2 2 28" xfId="3202" xr:uid="{00000000-0005-0000-0000-000049AA0000}"/>
    <cellStyle name="Total 3 2 2 28 2" xfId="12277" xr:uid="{00000000-0005-0000-0000-00004AAA0000}"/>
    <cellStyle name="Total 3 2 2 28 2 2" xfId="43222" xr:uid="{00000000-0005-0000-0000-00004BAA0000}"/>
    <cellStyle name="Total 3 2 2 28 2 3" xfId="43223" xr:uid="{00000000-0005-0000-0000-00004CAA0000}"/>
    <cellStyle name="Total 3 2 2 28 2 4" xfId="43224" xr:uid="{00000000-0005-0000-0000-00004DAA0000}"/>
    <cellStyle name="Total 3 2 2 28 2 5" xfId="43225" xr:uid="{00000000-0005-0000-0000-00004EAA0000}"/>
    <cellStyle name="Total 3 2 2 28 2 6" xfId="43226" xr:uid="{00000000-0005-0000-0000-00004FAA0000}"/>
    <cellStyle name="Total 3 2 2 28 3" xfId="43227" xr:uid="{00000000-0005-0000-0000-000050AA0000}"/>
    <cellStyle name="Total 3 2 2 28 4" xfId="43228" xr:uid="{00000000-0005-0000-0000-000051AA0000}"/>
    <cellStyle name="Total 3 2 2 28 5" xfId="43229" xr:uid="{00000000-0005-0000-0000-000052AA0000}"/>
    <cellStyle name="Total 3 2 2 28 6" xfId="43230" xr:uid="{00000000-0005-0000-0000-000053AA0000}"/>
    <cellStyle name="Total 3 2 2 28 7" xfId="43231" xr:uid="{00000000-0005-0000-0000-000054AA0000}"/>
    <cellStyle name="Total 3 2 2 29" xfId="3203" xr:uid="{00000000-0005-0000-0000-000055AA0000}"/>
    <cellStyle name="Total 3 2 2 29 2" xfId="12355" xr:uid="{00000000-0005-0000-0000-000056AA0000}"/>
    <cellStyle name="Total 3 2 2 29 2 2" xfId="43232" xr:uid="{00000000-0005-0000-0000-000057AA0000}"/>
    <cellStyle name="Total 3 2 2 29 2 3" xfId="43233" xr:uid="{00000000-0005-0000-0000-000058AA0000}"/>
    <cellStyle name="Total 3 2 2 29 2 4" xfId="43234" xr:uid="{00000000-0005-0000-0000-000059AA0000}"/>
    <cellStyle name="Total 3 2 2 29 2 5" xfId="43235" xr:uid="{00000000-0005-0000-0000-00005AAA0000}"/>
    <cellStyle name="Total 3 2 2 29 2 6" xfId="43236" xr:uid="{00000000-0005-0000-0000-00005BAA0000}"/>
    <cellStyle name="Total 3 2 2 29 3" xfId="43237" xr:uid="{00000000-0005-0000-0000-00005CAA0000}"/>
    <cellStyle name="Total 3 2 2 29 4" xfId="43238" xr:uid="{00000000-0005-0000-0000-00005DAA0000}"/>
    <cellStyle name="Total 3 2 2 29 5" xfId="43239" xr:uid="{00000000-0005-0000-0000-00005EAA0000}"/>
    <cellStyle name="Total 3 2 2 29 6" xfId="43240" xr:uid="{00000000-0005-0000-0000-00005FAA0000}"/>
    <cellStyle name="Total 3 2 2 29 7" xfId="43241" xr:uid="{00000000-0005-0000-0000-000060AA0000}"/>
    <cellStyle name="Total 3 2 2 3" xfId="3204" xr:uid="{00000000-0005-0000-0000-000061AA0000}"/>
    <cellStyle name="Total 3 2 2 3 2" xfId="10125" xr:uid="{00000000-0005-0000-0000-000062AA0000}"/>
    <cellStyle name="Total 3 2 2 3 2 2" xfId="43242" xr:uid="{00000000-0005-0000-0000-000063AA0000}"/>
    <cellStyle name="Total 3 2 2 3 2 3" xfId="43243" xr:uid="{00000000-0005-0000-0000-000064AA0000}"/>
    <cellStyle name="Total 3 2 2 3 2 4" xfId="43244" xr:uid="{00000000-0005-0000-0000-000065AA0000}"/>
    <cellStyle name="Total 3 2 2 3 2 5" xfId="43245" xr:uid="{00000000-0005-0000-0000-000066AA0000}"/>
    <cellStyle name="Total 3 2 2 3 2 6" xfId="43246" xr:uid="{00000000-0005-0000-0000-000067AA0000}"/>
    <cellStyle name="Total 3 2 2 3 3" xfId="43247" xr:uid="{00000000-0005-0000-0000-000068AA0000}"/>
    <cellStyle name="Total 3 2 2 3 4" xfId="43248" xr:uid="{00000000-0005-0000-0000-000069AA0000}"/>
    <cellStyle name="Total 3 2 2 3 5" xfId="43249" xr:uid="{00000000-0005-0000-0000-00006AAA0000}"/>
    <cellStyle name="Total 3 2 2 3 6" xfId="43250" xr:uid="{00000000-0005-0000-0000-00006BAA0000}"/>
    <cellStyle name="Total 3 2 2 3 7" xfId="43251" xr:uid="{00000000-0005-0000-0000-00006CAA0000}"/>
    <cellStyle name="Total 3 2 2 30" xfId="3205" xr:uid="{00000000-0005-0000-0000-00006DAA0000}"/>
    <cellStyle name="Total 3 2 2 30 2" xfId="12434" xr:uid="{00000000-0005-0000-0000-00006EAA0000}"/>
    <cellStyle name="Total 3 2 2 30 2 2" xfId="43252" xr:uid="{00000000-0005-0000-0000-00006FAA0000}"/>
    <cellStyle name="Total 3 2 2 30 2 3" xfId="43253" xr:uid="{00000000-0005-0000-0000-000070AA0000}"/>
    <cellStyle name="Total 3 2 2 30 2 4" xfId="43254" xr:uid="{00000000-0005-0000-0000-000071AA0000}"/>
    <cellStyle name="Total 3 2 2 30 2 5" xfId="43255" xr:uid="{00000000-0005-0000-0000-000072AA0000}"/>
    <cellStyle name="Total 3 2 2 30 2 6" xfId="43256" xr:uid="{00000000-0005-0000-0000-000073AA0000}"/>
    <cellStyle name="Total 3 2 2 30 3" xfId="43257" xr:uid="{00000000-0005-0000-0000-000074AA0000}"/>
    <cellStyle name="Total 3 2 2 30 4" xfId="43258" xr:uid="{00000000-0005-0000-0000-000075AA0000}"/>
    <cellStyle name="Total 3 2 2 30 5" xfId="43259" xr:uid="{00000000-0005-0000-0000-000076AA0000}"/>
    <cellStyle name="Total 3 2 2 30 6" xfId="43260" xr:uid="{00000000-0005-0000-0000-000077AA0000}"/>
    <cellStyle name="Total 3 2 2 30 7" xfId="43261" xr:uid="{00000000-0005-0000-0000-000078AA0000}"/>
    <cellStyle name="Total 3 2 2 31" xfId="3206" xr:uid="{00000000-0005-0000-0000-000079AA0000}"/>
    <cellStyle name="Total 3 2 2 31 2" xfId="12513" xr:uid="{00000000-0005-0000-0000-00007AAA0000}"/>
    <cellStyle name="Total 3 2 2 31 2 2" xfId="43262" xr:uid="{00000000-0005-0000-0000-00007BAA0000}"/>
    <cellStyle name="Total 3 2 2 31 2 3" xfId="43263" xr:uid="{00000000-0005-0000-0000-00007CAA0000}"/>
    <cellStyle name="Total 3 2 2 31 2 4" xfId="43264" xr:uid="{00000000-0005-0000-0000-00007DAA0000}"/>
    <cellStyle name="Total 3 2 2 31 2 5" xfId="43265" xr:uid="{00000000-0005-0000-0000-00007EAA0000}"/>
    <cellStyle name="Total 3 2 2 31 2 6" xfId="43266" xr:uid="{00000000-0005-0000-0000-00007FAA0000}"/>
    <cellStyle name="Total 3 2 2 31 3" xfId="43267" xr:uid="{00000000-0005-0000-0000-000080AA0000}"/>
    <cellStyle name="Total 3 2 2 31 4" xfId="43268" xr:uid="{00000000-0005-0000-0000-000081AA0000}"/>
    <cellStyle name="Total 3 2 2 31 5" xfId="43269" xr:uid="{00000000-0005-0000-0000-000082AA0000}"/>
    <cellStyle name="Total 3 2 2 31 6" xfId="43270" xr:uid="{00000000-0005-0000-0000-000083AA0000}"/>
    <cellStyle name="Total 3 2 2 31 7" xfId="43271" xr:uid="{00000000-0005-0000-0000-000084AA0000}"/>
    <cellStyle name="Total 3 2 2 32" xfId="3207" xr:uid="{00000000-0005-0000-0000-000085AA0000}"/>
    <cellStyle name="Total 3 2 2 32 2" xfId="12592" xr:uid="{00000000-0005-0000-0000-000086AA0000}"/>
    <cellStyle name="Total 3 2 2 32 2 2" xfId="43272" xr:uid="{00000000-0005-0000-0000-000087AA0000}"/>
    <cellStyle name="Total 3 2 2 32 2 3" xfId="43273" xr:uid="{00000000-0005-0000-0000-000088AA0000}"/>
    <cellStyle name="Total 3 2 2 32 2 4" xfId="43274" xr:uid="{00000000-0005-0000-0000-000089AA0000}"/>
    <cellStyle name="Total 3 2 2 32 2 5" xfId="43275" xr:uid="{00000000-0005-0000-0000-00008AAA0000}"/>
    <cellStyle name="Total 3 2 2 32 2 6" xfId="43276" xr:uid="{00000000-0005-0000-0000-00008BAA0000}"/>
    <cellStyle name="Total 3 2 2 32 3" xfId="43277" xr:uid="{00000000-0005-0000-0000-00008CAA0000}"/>
    <cellStyle name="Total 3 2 2 32 4" xfId="43278" xr:uid="{00000000-0005-0000-0000-00008DAA0000}"/>
    <cellStyle name="Total 3 2 2 32 5" xfId="43279" xr:uid="{00000000-0005-0000-0000-00008EAA0000}"/>
    <cellStyle name="Total 3 2 2 32 6" xfId="43280" xr:uid="{00000000-0005-0000-0000-00008FAA0000}"/>
    <cellStyle name="Total 3 2 2 32 7" xfId="43281" xr:uid="{00000000-0005-0000-0000-000090AA0000}"/>
    <cellStyle name="Total 3 2 2 33" xfId="3208" xr:uid="{00000000-0005-0000-0000-000091AA0000}"/>
    <cellStyle name="Total 3 2 2 33 2" xfId="12671" xr:uid="{00000000-0005-0000-0000-000092AA0000}"/>
    <cellStyle name="Total 3 2 2 33 2 2" xfId="43282" xr:uid="{00000000-0005-0000-0000-000093AA0000}"/>
    <cellStyle name="Total 3 2 2 33 2 3" xfId="43283" xr:uid="{00000000-0005-0000-0000-000094AA0000}"/>
    <cellStyle name="Total 3 2 2 33 2 4" xfId="43284" xr:uid="{00000000-0005-0000-0000-000095AA0000}"/>
    <cellStyle name="Total 3 2 2 33 2 5" xfId="43285" xr:uid="{00000000-0005-0000-0000-000096AA0000}"/>
    <cellStyle name="Total 3 2 2 33 2 6" xfId="43286" xr:uid="{00000000-0005-0000-0000-000097AA0000}"/>
    <cellStyle name="Total 3 2 2 33 3" xfId="43287" xr:uid="{00000000-0005-0000-0000-000098AA0000}"/>
    <cellStyle name="Total 3 2 2 33 4" xfId="43288" xr:uid="{00000000-0005-0000-0000-000099AA0000}"/>
    <cellStyle name="Total 3 2 2 33 5" xfId="43289" xr:uid="{00000000-0005-0000-0000-00009AAA0000}"/>
    <cellStyle name="Total 3 2 2 33 6" xfId="43290" xr:uid="{00000000-0005-0000-0000-00009BAA0000}"/>
    <cellStyle name="Total 3 2 2 33 7" xfId="43291" xr:uid="{00000000-0005-0000-0000-00009CAA0000}"/>
    <cellStyle name="Total 3 2 2 34" xfId="3209" xr:uid="{00000000-0005-0000-0000-00009DAA0000}"/>
    <cellStyle name="Total 3 2 2 34 2" xfId="12755" xr:uid="{00000000-0005-0000-0000-00009EAA0000}"/>
    <cellStyle name="Total 3 2 2 34 2 2" xfId="43292" xr:uid="{00000000-0005-0000-0000-00009FAA0000}"/>
    <cellStyle name="Total 3 2 2 34 2 3" xfId="43293" xr:uid="{00000000-0005-0000-0000-0000A0AA0000}"/>
    <cellStyle name="Total 3 2 2 34 2 4" xfId="43294" xr:uid="{00000000-0005-0000-0000-0000A1AA0000}"/>
    <cellStyle name="Total 3 2 2 34 2 5" xfId="43295" xr:uid="{00000000-0005-0000-0000-0000A2AA0000}"/>
    <cellStyle name="Total 3 2 2 34 2 6" xfId="43296" xr:uid="{00000000-0005-0000-0000-0000A3AA0000}"/>
    <cellStyle name="Total 3 2 2 34 3" xfId="43297" xr:uid="{00000000-0005-0000-0000-0000A4AA0000}"/>
    <cellStyle name="Total 3 2 2 34 4" xfId="43298" xr:uid="{00000000-0005-0000-0000-0000A5AA0000}"/>
    <cellStyle name="Total 3 2 2 34 5" xfId="43299" xr:uid="{00000000-0005-0000-0000-0000A6AA0000}"/>
    <cellStyle name="Total 3 2 2 35" xfId="9667" xr:uid="{00000000-0005-0000-0000-0000A7AA0000}"/>
    <cellStyle name="Total 3 2 2 36" xfId="9821" xr:uid="{00000000-0005-0000-0000-0000A8AA0000}"/>
    <cellStyle name="Total 3 2 2 36 2" xfId="43300" xr:uid="{00000000-0005-0000-0000-0000A9AA0000}"/>
    <cellStyle name="Total 3 2 2 36 3" xfId="43301" xr:uid="{00000000-0005-0000-0000-0000AAAA0000}"/>
    <cellStyle name="Total 3 2 2 36 4" xfId="43302" xr:uid="{00000000-0005-0000-0000-0000ABAA0000}"/>
    <cellStyle name="Total 3 2 2 36 5" xfId="43303" xr:uid="{00000000-0005-0000-0000-0000ACAA0000}"/>
    <cellStyle name="Total 3 2 2 36 6" xfId="43304" xr:uid="{00000000-0005-0000-0000-0000ADAA0000}"/>
    <cellStyle name="Total 3 2 2 37" xfId="43305" xr:uid="{00000000-0005-0000-0000-0000AEAA0000}"/>
    <cellStyle name="Total 3 2 2 38" xfId="43306" xr:uid="{00000000-0005-0000-0000-0000AFAA0000}"/>
    <cellStyle name="Total 3 2 2 39" xfId="43307" xr:uid="{00000000-0005-0000-0000-0000B0AA0000}"/>
    <cellStyle name="Total 3 2 2 4" xfId="3210" xr:uid="{00000000-0005-0000-0000-0000B1AA0000}"/>
    <cellStyle name="Total 3 2 2 4 2" xfId="10215" xr:uid="{00000000-0005-0000-0000-0000B2AA0000}"/>
    <cellStyle name="Total 3 2 2 4 2 2" xfId="43308" xr:uid="{00000000-0005-0000-0000-0000B3AA0000}"/>
    <cellStyle name="Total 3 2 2 4 2 3" xfId="43309" xr:uid="{00000000-0005-0000-0000-0000B4AA0000}"/>
    <cellStyle name="Total 3 2 2 4 2 4" xfId="43310" xr:uid="{00000000-0005-0000-0000-0000B5AA0000}"/>
    <cellStyle name="Total 3 2 2 4 2 5" xfId="43311" xr:uid="{00000000-0005-0000-0000-0000B6AA0000}"/>
    <cellStyle name="Total 3 2 2 4 2 6" xfId="43312" xr:uid="{00000000-0005-0000-0000-0000B7AA0000}"/>
    <cellStyle name="Total 3 2 2 4 3" xfId="43313" xr:uid="{00000000-0005-0000-0000-0000B8AA0000}"/>
    <cellStyle name="Total 3 2 2 4 4" xfId="43314" xr:uid="{00000000-0005-0000-0000-0000B9AA0000}"/>
    <cellStyle name="Total 3 2 2 4 5" xfId="43315" xr:uid="{00000000-0005-0000-0000-0000BAAA0000}"/>
    <cellStyle name="Total 3 2 2 4 6" xfId="43316" xr:uid="{00000000-0005-0000-0000-0000BBAA0000}"/>
    <cellStyle name="Total 3 2 2 4 7" xfId="43317" xr:uid="{00000000-0005-0000-0000-0000BCAA0000}"/>
    <cellStyle name="Total 3 2 2 5" xfId="3211" xr:uid="{00000000-0005-0000-0000-0000BDAA0000}"/>
    <cellStyle name="Total 3 2 2 5 2" xfId="10301" xr:uid="{00000000-0005-0000-0000-0000BEAA0000}"/>
    <cellStyle name="Total 3 2 2 5 2 2" xfId="43318" xr:uid="{00000000-0005-0000-0000-0000BFAA0000}"/>
    <cellStyle name="Total 3 2 2 5 2 3" xfId="43319" xr:uid="{00000000-0005-0000-0000-0000C0AA0000}"/>
    <cellStyle name="Total 3 2 2 5 2 4" xfId="43320" xr:uid="{00000000-0005-0000-0000-0000C1AA0000}"/>
    <cellStyle name="Total 3 2 2 5 2 5" xfId="43321" xr:uid="{00000000-0005-0000-0000-0000C2AA0000}"/>
    <cellStyle name="Total 3 2 2 5 2 6" xfId="43322" xr:uid="{00000000-0005-0000-0000-0000C3AA0000}"/>
    <cellStyle name="Total 3 2 2 5 3" xfId="43323" xr:uid="{00000000-0005-0000-0000-0000C4AA0000}"/>
    <cellStyle name="Total 3 2 2 5 4" xfId="43324" xr:uid="{00000000-0005-0000-0000-0000C5AA0000}"/>
    <cellStyle name="Total 3 2 2 5 5" xfId="43325" xr:uid="{00000000-0005-0000-0000-0000C6AA0000}"/>
    <cellStyle name="Total 3 2 2 5 6" xfId="43326" xr:uid="{00000000-0005-0000-0000-0000C7AA0000}"/>
    <cellStyle name="Total 3 2 2 5 7" xfId="43327" xr:uid="{00000000-0005-0000-0000-0000C8AA0000}"/>
    <cellStyle name="Total 3 2 2 6" xfId="3212" xr:uid="{00000000-0005-0000-0000-0000C9AA0000}"/>
    <cellStyle name="Total 3 2 2 6 2" xfId="10389" xr:uid="{00000000-0005-0000-0000-0000CAAA0000}"/>
    <cellStyle name="Total 3 2 2 6 2 2" xfId="43328" xr:uid="{00000000-0005-0000-0000-0000CBAA0000}"/>
    <cellStyle name="Total 3 2 2 6 2 3" xfId="43329" xr:uid="{00000000-0005-0000-0000-0000CCAA0000}"/>
    <cellStyle name="Total 3 2 2 6 2 4" xfId="43330" xr:uid="{00000000-0005-0000-0000-0000CDAA0000}"/>
    <cellStyle name="Total 3 2 2 6 2 5" xfId="43331" xr:uid="{00000000-0005-0000-0000-0000CEAA0000}"/>
    <cellStyle name="Total 3 2 2 6 2 6" xfId="43332" xr:uid="{00000000-0005-0000-0000-0000CFAA0000}"/>
    <cellStyle name="Total 3 2 2 6 3" xfId="43333" xr:uid="{00000000-0005-0000-0000-0000D0AA0000}"/>
    <cellStyle name="Total 3 2 2 6 4" xfId="43334" xr:uid="{00000000-0005-0000-0000-0000D1AA0000}"/>
    <cellStyle name="Total 3 2 2 6 5" xfId="43335" xr:uid="{00000000-0005-0000-0000-0000D2AA0000}"/>
    <cellStyle name="Total 3 2 2 6 6" xfId="43336" xr:uid="{00000000-0005-0000-0000-0000D3AA0000}"/>
    <cellStyle name="Total 3 2 2 6 7" xfId="43337" xr:uid="{00000000-0005-0000-0000-0000D4AA0000}"/>
    <cellStyle name="Total 3 2 2 7" xfId="3213" xr:uid="{00000000-0005-0000-0000-0000D5AA0000}"/>
    <cellStyle name="Total 3 2 2 7 2" xfId="10476" xr:uid="{00000000-0005-0000-0000-0000D6AA0000}"/>
    <cellStyle name="Total 3 2 2 7 2 2" xfId="43338" xr:uid="{00000000-0005-0000-0000-0000D7AA0000}"/>
    <cellStyle name="Total 3 2 2 7 2 3" xfId="43339" xr:uid="{00000000-0005-0000-0000-0000D8AA0000}"/>
    <cellStyle name="Total 3 2 2 7 2 4" xfId="43340" xr:uid="{00000000-0005-0000-0000-0000D9AA0000}"/>
    <cellStyle name="Total 3 2 2 7 2 5" xfId="43341" xr:uid="{00000000-0005-0000-0000-0000DAAA0000}"/>
    <cellStyle name="Total 3 2 2 7 2 6" xfId="43342" xr:uid="{00000000-0005-0000-0000-0000DBAA0000}"/>
    <cellStyle name="Total 3 2 2 7 3" xfId="43343" xr:uid="{00000000-0005-0000-0000-0000DCAA0000}"/>
    <cellStyle name="Total 3 2 2 7 4" xfId="43344" xr:uid="{00000000-0005-0000-0000-0000DDAA0000}"/>
    <cellStyle name="Total 3 2 2 7 5" xfId="43345" xr:uid="{00000000-0005-0000-0000-0000DEAA0000}"/>
    <cellStyle name="Total 3 2 2 7 6" xfId="43346" xr:uid="{00000000-0005-0000-0000-0000DFAA0000}"/>
    <cellStyle name="Total 3 2 2 7 7" xfId="43347" xr:uid="{00000000-0005-0000-0000-0000E0AA0000}"/>
    <cellStyle name="Total 3 2 2 8" xfId="3214" xr:uid="{00000000-0005-0000-0000-0000E1AA0000}"/>
    <cellStyle name="Total 3 2 2 8 2" xfId="10564" xr:uid="{00000000-0005-0000-0000-0000E2AA0000}"/>
    <cellStyle name="Total 3 2 2 8 2 2" xfId="43348" xr:uid="{00000000-0005-0000-0000-0000E3AA0000}"/>
    <cellStyle name="Total 3 2 2 8 2 3" xfId="43349" xr:uid="{00000000-0005-0000-0000-0000E4AA0000}"/>
    <cellStyle name="Total 3 2 2 8 2 4" xfId="43350" xr:uid="{00000000-0005-0000-0000-0000E5AA0000}"/>
    <cellStyle name="Total 3 2 2 8 2 5" xfId="43351" xr:uid="{00000000-0005-0000-0000-0000E6AA0000}"/>
    <cellStyle name="Total 3 2 2 8 2 6" xfId="43352" xr:uid="{00000000-0005-0000-0000-0000E7AA0000}"/>
    <cellStyle name="Total 3 2 2 8 3" xfId="43353" xr:uid="{00000000-0005-0000-0000-0000E8AA0000}"/>
    <cellStyle name="Total 3 2 2 8 4" xfId="43354" xr:uid="{00000000-0005-0000-0000-0000E9AA0000}"/>
    <cellStyle name="Total 3 2 2 8 5" xfId="43355" xr:uid="{00000000-0005-0000-0000-0000EAAA0000}"/>
    <cellStyle name="Total 3 2 2 8 6" xfId="43356" xr:uid="{00000000-0005-0000-0000-0000EBAA0000}"/>
    <cellStyle name="Total 3 2 2 8 7" xfId="43357" xr:uid="{00000000-0005-0000-0000-0000ECAA0000}"/>
    <cellStyle name="Total 3 2 2 9" xfId="3215" xr:uid="{00000000-0005-0000-0000-0000EDAA0000}"/>
    <cellStyle name="Total 3 2 2 9 2" xfId="10646" xr:uid="{00000000-0005-0000-0000-0000EEAA0000}"/>
    <cellStyle name="Total 3 2 2 9 2 2" xfId="43358" xr:uid="{00000000-0005-0000-0000-0000EFAA0000}"/>
    <cellStyle name="Total 3 2 2 9 2 3" xfId="43359" xr:uid="{00000000-0005-0000-0000-0000F0AA0000}"/>
    <cellStyle name="Total 3 2 2 9 2 4" xfId="43360" xr:uid="{00000000-0005-0000-0000-0000F1AA0000}"/>
    <cellStyle name="Total 3 2 2 9 2 5" xfId="43361" xr:uid="{00000000-0005-0000-0000-0000F2AA0000}"/>
    <cellStyle name="Total 3 2 2 9 2 6" xfId="43362" xr:uid="{00000000-0005-0000-0000-0000F3AA0000}"/>
    <cellStyle name="Total 3 2 2 9 3" xfId="43363" xr:uid="{00000000-0005-0000-0000-0000F4AA0000}"/>
    <cellStyle name="Total 3 2 2 9 4" xfId="43364" xr:uid="{00000000-0005-0000-0000-0000F5AA0000}"/>
    <cellStyle name="Total 3 2 2 9 5" xfId="43365" xr:uid="{00000000-0005-0000-0000-0000F6AA0000}"/>
    <cellStyle name="Total 3 2 2 9 6" xfId="43366" xr:uid="{00000000-0005-0000-0000-0000F7AA0000}"/>
    <cellStyle name="Total 3 2 2 9 7" xfId="43367" xr:uid="{00000000-0005-0000-0000-0000F8AA0000}"/>
    <cellStyle name="Total 3 2 20" xfId="3216" xr:uid="{00000000-0005-0000-0000-0000F9AA0000}"/>
    <cellStyle name="Total 3 2 20 2" xfId="11493" xr:uid="{00000000-0005-0000-0000-0000FAAA0000}"/>
    <cellStyle name="Total 3 2 20 2 2" xfId="43368" xr:uid="{00000000-0005-0000-0000-0000FBAA0000}"/>
    <cellStyle name="Total 3 2 20 2 3" xfId="43369" xr:uid="{00000000-0005-0000-0000-0000FCAA0000}"/>
    <cellStyle name="Total 3 2 20 2 4" xfId="43370" xr:uid="{00000000-0005-0000-0000-0000FDAA0000}"/>
    <cellStyle name="Total 3 2 20 2 5" xfId="43371" xr:uid="{00000000-0005-0000-0000-0000FEAA0000}"/>
    <cellStyle name="Total 3 2 20 2 6" xfId="43372" xr:uid="{00000000-0005-0000-0000-0000FFAA0000}"/>
    <cellStyle name="Total 3 2 20 3" xfId="43373" xr:uid="{00000000-0005-0000-0000-000000AB0000}"/>
    <cellStyle name="Total 3 2 20 4" xfId="43374" xr:uid="{00000000-0005-0000-0000-000001AB0000}"/>
    <cellStyle name="Total 3 2 20 5" xfId="43375" xr:uid="{00000000-0005-0000-0000-000002AB0000}"/>
    <cellStyle name="Total 3 2 20 6" xfId="43376" xr:uid="{00000000-0005-0000-0000-000003AB0000}"/>
    <cellStyle name="Total 3 2 20 7" xfId="43377" xr:uid="{00000000-0005-0000-0000-000004AB0000}"/>
    <cellStyle name="Total 3 2 21" xfId="3217" xr:uid="{00000000-0005-0000-0000-000005AB0000}"/>
    <cellStyle name="Total 3 2 21 2" xfId="11581" xr:uid="{00000000-0005-0000-0000-000006AB0000}"/>
    <cellStyle name="Total 3 2 21 2 2" xfId="43378" xr:uid="{00000000-0005-0000-0000-000007AB0000}"/>
    <cellStyle name="Total 3 2 21 2 3" xfId="43379" xr:uid="{00000000-0005-0000-0000-000008AB0000}"/>
    <cellStyle name="Total 3 2 21 2 4" xfId="43380" xr:uid="{00000000-0005-0000-0000-000009AB0000}"/>
    <cellStyle name="Total 3 2 21 2 5" xfId="43381" xr:uid="{00000000-0005-0000-0000-00000AAB0000}"/>
    <cellStyle name="Total 3 2 21 2 6" xfId="43382" xr:uid="{00000000-0005-0000-0000-00000BAB0000}"/>
    <cellStyle name="Total 3 2 21 3" xfId="43383" xr:uid="{00000000-0005-0000-0000-00000CAB0000}"/>
    <cellStyle name="Total 3 2 21 4" xfId="43384" xr:uid="{00000000-0005-0000-0000-00000DAB0000}"/>
    <cellStyle name="Total 3 2 21 5" xfId="43385" xr:uid="{00000000-0005-0000-0000-00000EAB0000}"/>
    <cellStyle name="Total 3 2 21 6" xfId="43386" xr:uid="{00000000-0005-0000-0000-00000FAB0000}"/>
    <cellStyle name="Total 3 2 21 7" xfId="43387" xr:uid="{00000000-0005-0000-0000-000010AB0000}"/>
    <cellStyle name="Total 3 2 22" xfId="3218" xr:uid="{00000000-0005-0000-0000-000011AB0000}"/>
    <cellStyle name="Total 3 2 22 2" xfId="11666" xr:uid="{00000000-0005-0000-0000-000012AB0000}"/>
    <cellStyle name="Total 3 2 22 2 2" xfId="43388" xr:uid="{00000000-0005-0000-0000-000013AB0000}"/>
    <cellStyle name="Total 3 2 22 2 3" xfId="43389" xr:uid="{00000000-0005-0000-0000-000014AB0000}"/>
    <cellStyle name="Total 3 2 22 2 4" xfId="43390" xr:uid="{00000000-0005-0000-0000-000015AB0000}"/>
    <cellStyle name="Total 3 2 22 2 5" xfId="43391" xr:uid="{00000000-0005-0000-0000-000016AB0000}"/>
    <cellStyle name="Total 3 2 22 2 6" xfId="43392" xr:uid="{00000000-0005-0000-0000-000017AB0000}"/>
    <cellStyle name="Total 3 2 22 3" xfId="43393" xr:uid="{00000000-0005-0000-0000-000018AB0000}"/>
    <cellStyle name="Total 3 2 22 4" xfId="43394" xr:uid="{00000000-0005-0000-0000-000019AB0000}"/>
    <cellStyle name="Total 3 2 22 5" xfId="43395" xr:uid="{00000000-0005-0000-0000-00001AAB0000}"/>
    <cellStyle name="Total 3 2 22 6" xfId="43396" xr:uid="{00000000-0005-0000-0000-00001BAB0000}"/>
    <cellStyle name="Total 3 2 22 7" xfId="43397" xr:uid="{00000000-0005-0000-0000-00001CAB0000}"/>
    <cellStyle name="Total 3 2 23" xfId="3219" xr:uid="{00000000-0005-0000-0000-00001DAB0000}"/>
    <cellStyle name="Total 3 2 23 2" xfId="11749" xr:uid="{00000000-0005-0000-0000-00001EAB0000}"/>
    <cellStyle name="Total 3 2 23 2 2" xfId="43398" xr:uid="{00000000-0005-0000-0000-00001FAB0000}"/>
    <cellStyle name="Total 3 2 23 2 3" xfId="43399" xr:uid="{00000000-0005-0000-0000-000020AB0000}"/>
    <cellStyle name="Total 3 2 23 2 4" xfId="43400" xr:uid="{00000000-0005-0000-0000-000021AB0000}"/>
    <cellStyle name="Total 3 2 23 2 5" xfId="43401" xr:uid="{00000000-0005-0000-0000-000022AB0000}"/>
    <cellStyle name="Total 3 2 23 2 6" xfId="43402" xr:uid="{00000000-0005-0000-0000-000023AB0000}"/>
    <cellStyle name="Total 3 2 23 3" xfId="43403" xr:uid="{00000000-0005-0000-0000-000024AB0000}"/>
    <cellStyle name="Total 3 2 23 4" xfId="43404" xr:uid="{00000000-0005-0000-0000-000025AB0000}"/>
    <cellStyle name="Total 3 2 23 5" xfId="43405" xr:uid="{00000000-0005-0000-0000-000026AB0000}"/>
    <cellStyle name="Total 3 2 23 6" xfId="43406" xr:uid="{00000000-0005-0000-0000-000027AB0000}"/>
    <cellStyle name="Total 3 2 23 7" xfId="43407" xr:uid="{00000000-0005-0000-0000-000028AB0000}"/>
    <cellStyle name="Total 3 2 24" xfId="3220" xr:uid="{00000000-0005-0000-0000-000029AB0000}"/>
    <cellStyle name="Total 3 2 24 2" xfId="11831" xr:uid="{00000000-0005-0000-0000-00002AAB0000}"/>
    <cellStyle name="Total 3 2 24 2 2" xfId="43408" xr:uid="{00000000-0005-0000-0000-00002BAB0000}"/>
    <cellStyle name="Total 3 2 24 2 3" xfId="43409" xr:uid="{00000000-0005-0000-0000-00002CAB0000}"/>
    <cellStyle name="Total 3 2 24 2 4" xfId="43410" xr:uid="{00000000-0005-0000-0000-00002DAB0000}"/>
    <cellStyle name="Total 3 2 24 2 5" xfId="43411" xr:uid="{00000000-0005-0000-0000-00002EAB0000}"/>
    <cellStyle name="Total 3 2 24 2 6" xfId="43412" xr:uid="{00000000-0005-0000-0000-00002FAB0000}"/>
    <cellStyle name="Total 3 2 24 3" xfId="43413" xr:uid="{00000000-0005-0000-0000-000030AB0000}"/>
    <cellStyle name="Total 3 2 24 4" xfId="43414" xr:uid="{00000000-0005-0000-0000-000031AB0000}"/>
    <cellStyle name="Total 3 2 24 5" xfId="43415" xr:uid="{00000000-0005-0000-0000-000032AB0000}"/>
    <cellStyle name="Total 3 2 24 6" xfId="43416" xr:uid="{00000000-0005-0000-0000-000033AB0000}"/>
    <cellStyle name="Total 3 2 24 7" xfId="43417" xr:uid="{00000000-0005-0000-0000-000034AB0000}"/>
    <cellStyle name="Total 3 2 25" xfId="3221" xr:uid="{00000000-0005-0000-0000-000035AB0000}"/>
    <cellStyle name="Total 3 2 25 2" xfId="11915" xr:uid="{00000000-0005-0000-0000-000036AB0000}"/>
    <cellStyle name="Total 3 2 25 2 2" xfId="43418" xr:uid="{00000000-0005-0000-0000-000037AB0000}"/>
    <cellStyle name="Total 3 2 25 2 3" xfId="43419" xr:uid="{00000000-0005-0000-0000-000038AB0000}"/>
    <cellStyle name="Total 3 2 25 2 4" xfId="43420" xr:uid="{00000000-0005-0000-0000-000039AB0000}"/>
    <cellStyle name="Total 3 2 25 2 5" xfId="43421" xr:uid="{00000000-0005-0000-0000-00003AAB0000}"/>
    <cellStyle name="Total 3 2 25 2 6" xfId="43422" xr:uid="{00000000-0005-0000-0000-00003BAB0000}"/>
    <cellStyle name="Total 3 2 25 3" xfId="43423" xr:uid="{00000000-0005-0000-0000-00003CAB0000}"/>
    <cellStyle name="Total 3 2 25 4" xfId="43424" xr:uid="{00000000-0005-0000-0000-00003DAB0000}"/>
    <cellStyle name="Total 3 2 25 5" xfId="43425" xr:uid="{00000000-0005-0000-0000-00003EAB0000}"/>
    <cellStyle name="Total 3 2 25 6" xfId="43426" xr:uid="{00000000-0005-0000-0000-00003FAB0000}"/>
    <cellStyle name="Total 3 2 25 7" xfId="43427" xr:uid="{00000000-0005-0000-0000-000040AB0000}"/>
    <cellStyle name="Total 3 2 26" xfId="3222" xr:uid="{00000000-0005-0000-0000-000041AB0000}"/>
    <cellStyle name="Total 3 2 26 2" xfId="11999" xr:uid="{00000000-0005-0000-0000-000042AB0000}"/>
    <cellStyle name="Total 3 2 26 2 2" xfId="43428" xr:uid="{00000000-0005-0000-0000-000043AB0000}"/>
    <cellStyle name="Total 3 2 26 2 3" xfId="43429" xr:uid="{00000000-0005-0000-0000-000044AB0000}"/>
    <cellStyle name="Total 3 2 26 2 4" xfId="43430" xr:uid="{00000000-0005-0000-0000-000045AB0000}"/>
    <cellStyle name="Total 3 2 26 2 5" xfId="43431" xr:uid="{00000000-0005-0000-0000-000046AB0000}"/>
    <cellStyle name="Total 3 2 26 2 6" xfId="43432" xr:uid="{00000000-0005-0000-0000-000047AB0000}"/>
    <cellStyle name="Total 3 2 26 3" xfId="43433" xr:uid="{00000000-0005-0000-0000-000048AB0000}"/>
    <cellStyle name="Total 3 2 26 4" xfId="43434" xr:uid="{00000000-0005-0000-0000-000049AB0000}"/>
    <cellStyle name="Total 3 2 26 5" xfId="43435" xr:uid="{00000000-0005-0000-0000-00004AAB0000}"/>
    <cellStyle name="Total 3 2 26 6" xfId="43436" xr:uid="{00000000-0005-0000-0000-00004BAB0000}"/>
    <cellStyle name="Total 3 2 26 7" xfId="43437" xr:uid="{00000000-0005-0000-0000-00004CAB0000}"/>
    <cellStyle name="Total 3 2 27" xfId="3223" xr:uid="{00000000-0005-0000-0000-00004DAB0000}"/>
    <cellStyle name="Total 3 2 27 2" xfId="12082" xr:uid="{00000000-0005-0000-0000-00004EAB0000}"/>
    <cellStyle name="Total 3 2 27 2 2" xfId="43438" xr:uid="{00000000-0005-0000-0000-00004FAB0000}"/>
    <cellStyle name="Total 3 2 27 2 3" xfId="43439" xr:uid="{00000000-0005-0000-0000-000050AB0000}"/>
    <cellStyle name="Total 3 2 27 2 4" xfId="43440" xr:uid="{00000000-0005-0000-0000-000051AB0000}"/>
    <cellStyle name="Total 3 2 27 2 5" xfId="43441" xr:uid="{00000000-0005-0000-0000-000052AB0000}"/>
    <cellStyle name="Total 3 2 27 2 6" xfId="43442" xr:uid="{00000000-0005-0000-0000-000053AB0000}"/>
    <cellStyle name="Total 3 2 27 3" xfId="43443" xr:uid="{00000000-0005-0000-0000-000054AB0000}"/>
    <cellStyle name="Total 3 2 27 4" xfId="43444" xr:uid="{00000000-0005-0000-0000-000055AB0000}"/>
    <cellStyle name="Total 3 2 27 5" xfId="43445" xr:uid="{00000000-0005-0000-0000-000056AB0000}"/>
    <cellStyle name="Total 3 2 27 6" xfId="43446" xr:uid="{00000000-0005-0000-0000-000057AB0000}"/>
    <cellStyle name="Total 3 2 27 7" xfId="43447" xr:uid="{00000000-0005-0000-0000-000058AB0000}"/>
    <cellStyle name="Total 3 2 28" xfId="3224" xr:uid="{00000000-0005-0000-0000-000059AB0000}"/>
    <cellStyle name="Total 3 2 28 2" xfId="12164" xr:uid="{00000000-0005-0000-0000-00005AAB0000}"/>
    <cellStyle name="Total 3 2 28 2 2" xfId="43448" xr:uid="{00000000-0005-0000-0000-00005BAB0000}"/>
    <cellStyle name="Total 3 2 28 2 3" xfId="43449" xr:uid="{00000000-0005-0000-0000-00005CAB0000}"/>
    <cellStyle name="Total 3 2 28 2 4" xfId="43450" xr:uid="{00000000-0005-0000-0000-00005DAB0000}"/>
    <cellStyle name="Total 3 2 28 2 5" xfId="43451" xr:uid="{00000000-0005-0000-0000-00005EAB0000}"/>
    <cellStyle name="Total 3 2 28 2 6" xfId="43452" xr:uid="{00000000-0005-0000-0000-00005FAB0000}"/>
    <cellStyle name="Total 3 2 28 3" xfId="43453" xr:uid="{00000000-0005-0000-0000-000060AB0000}"/>
    <cellStyle name="Total 3 2 28 4" xfId="43454" xr:uid="{00000000-0005-0000-0000-000061AB0000}"/>
    <cellStyle name="Total 3 2 28 5" xfId="43455" xr:uid="{00000000-0005-0000-0000-000062AB0000}"/>
    <cellStyle name="Total 3 2 28 6" xfId="43456" xr:uid="{00000000-0005-0000-0000-000063AB0000}"/>
    <cellStyle name="Total 3 2 28 7" xfId="43457" xr:uid="{00000000-0005-0000-0000-000064AB0000}"/>
    <cellStyle name="Total 3 2 29" xfId="3225" xr:uid="{00000000-0005-0000-0000-000065AB0000}"/>
    <cellStyle name="Total 3 2 29 2" xfId="12244" xr:uid="{00000000-0005-0000-0000-000066AB0000}"/>
    <cellStyle name="Total 3 2 29 2 2" xfId="43458" xr:uid="{00000000-0005-0000-0000-000067AB0000}"/>
    <cellStyle name="Total 3 2 29 2 3" xfId="43459" xr:uid="{00000000-0005-0000-0000-000068AB0000}"/>
    <cellStyle name="Total 3 2 29 2 4" xfId="43460" xr:uid="{00000000-0005-0000-0000-000069AB0000}"/>
    <cellStyle name="Total 3 2 29 2 5" xfId="43461" xr:uid="{00000000-0005-0000-0000-00006AAB0000}"/>
    <cellStyle name="Total 3 2 29 2 6" xfId="43462" xr:uid="{00000000-0005-0000-0000-00006BAB0000}"/>
    <cellStyle name="Total 3 2 29 3" xfId="43463" xr:uid="{00000000-0005-0000-0000-00006CAB0000}"/>
    <cellStyle name="Total 3 2 29 4" xfId="43464" xr:uid="{00000000-0005-0000-0000-00006DAB0000}"/>
    <cellStyle name="Total 3 2 29 5" xfId="43465" xr:uid="{00000000-0005-0000-0000-00006EAB0000}"/>
    <cellStyle name="Total 3 2 29 6" xfId="43466" xr:uid="{00000000-0005-0000-0000-00006FAB0000}"/>
    <cellStyle name="Total 3 2 29 7" xfId="43467" xr:uid="{00000000-0005-0000-0000-000070AB0000}"/>
    <cellStyle name="Total 3 2 3" xfId="3226" xr:uid="{00000000-0005-0000-0000-000071AB0000}"/>
    <cellStyle name="Total 3 2 3 2" xfId="10000" xr:uid="{00000000-0005-0000-0000-000072AB0000}"/>
    <cellStyle name="Total 3 2 3 2 2" xfId="43468" xr:uid="{00000000-0005-0000-0000-000073AB0000}"/>
    <cellStyle name="Total 3 2 3 2 3" xfId="43469" xr:uid="{00000000-0005-0000-0000-000074AB0000}"/>
    <cellStyle name="Total 3 2 3 2 4" xfId="43470" xr:uid="{00000000-0005-0000-0000-000075AB0000}"/>
    <cellStyle name="Total 3 2 3 2 5" xfId="43471" xr:uid="{00000000-0005-0000-0000-000076AB0000}"/>
    <cellStyle name="Total 3 2 3 2 6" xfId="43472" xr:uid="{00000000-0005-0000-0000-000077AB0000}"/>
    <cellStyle name="Total 3 2 3 3" xfId="43473" xr:uid="{00000000-0005-0000-0000-000078AB0000}"/>
    <cellStyle name="Total 3 2 3 4" xfId="43474" xr:uid="{00000000-0005-0000-0000-000079AB0000}"/>
    <cellStyle name="Total 3 2 3 5" xfId="43475" xr:uid="{00000000-0005-0000-0000-00007AAB0000}"/>
    <cellStyle name="Total 3 2 3 6" xfId="43476" xr:uid="{00000000-0005-0000-0000-00007BAB0000}"/>
    <cellStyle name="Total 3 2 3 7" xfId="43477" xr:uid="{00000000-0005-0000-0000-00007CAB0000}"/>
    <cellStyle name="Total 3 2 30" xfId="3227" xr:uid="{00000000-0005-0000-0000-00007DAB0000}"/>
    <cellStyle name="Total 3 2 30 2" xfId="12322" xr:uid="{00000000-0005-0000-0000-00007EAB0000}"/>
    <cellStyle name="Total 3 2 30 2 2" xfId="43478" xr:uid="{00000000-0005-0000-0000-00007FAB0000}"/>
    <cellStyle name="Total 3 2 30 2 3" xfId="43479" xr:uid="{00000000-0005-0000-0000-000080AB0000}"/>
    <cellStyle name="Total 3 2 30 2 4" xfId="43480" xr:uid="{00000000-0005-0000-0000-000081AB0000}"/>
    <cellStyle name="Total 3 2 30 2 5" xfId="43481" xr:uid="{00000000-0005-0000-0000-000082AB0000}"/>
    <cellStyle name="Total 3 2 30 2 6" xfId="43482" xr:uid="{00000000-0005-0000-0000-000083AB0000}"/>
    <cellStyle name="Total 3 2 30 3" xfId="43483" xr:uid="{00000000-0005-0000-0000-000084AB0000}"/>
    <cellStyle name="Total 3 2 30 4" xfId="43484" xr:uid="{00000000-0005-0000-0000-000085AB0000}"/>
    <cellStyle name="Total 3 2 30 5" xfId="43485" xr:uid="{00000000-0005-0000-0000-000086AB0000}"/>
    <cellStyle name="Total 3 2 30 6" xfId="43486" xr:uid="{00000000-0005-0000-0000-000087AB0000}"/>
    <cellStyle name="Total 3 2 30 7" xfId="43487" xr:uid="{00000000-0005-0000-0000-000088AB0000}"/>
    <cellStyle name="Total 3 2 31" xfId="3228" xr:uid="{00000000-0005-0000-0000-000089AB0000}"/>
    <cellStyle name="Total 3 2 31 2" xfId="12401" xr:uid="{00000000-0005-0000-0000-00008AAB0000}"/>
    <cellStyle name="Total 3 2 31 2 2" xfId="43488" xr:uid="{00000000-0005-0000-0000-00008BAB0000}"/>
    <cellStyle name="Total 3 2 31 2 3" xfId="43489" xr:uid="{00000000-0005-0000-0000-00008CAB0000}"/>
    <cellStyle name="Total 3 2 31 2 4" xfId="43490" xr:uid="{00000000-0005-0000-0000-00008DAB0000}"/>
    <cellStyle name="Total 3 2 31 2 5" xfId="43491" xr:uid="{00000000-0005-0000-0000-00008EAB0000}"/>
    <cellStyle name="Total 3 2 31 2 6" xfId="43492" xr:uid="{00000000-0005-0000-0000-00008FAB0000}"/>
    <cellStyle name="Total 3 2 31 3" xfId="43493" xr:uid="{00000000-0005-0000-0000-000090AB0000}"/>
    <cellStyle name="Total 3 2 31 4" xfId="43494" xr:uid="{00000000-0005-0000-0000-000091AB0000}"/>
    <cellStyle name="Total 3 2 31 5" xfId="43495" xr:uid="{00000000-0005-0000-0000-000092AB0000}"/>
    <cellStyle name="Total 3 2 31 6" xfId="43496" xr:uid="{00000000-0005-0000-0000-000093AB0000}"/>
    <cellStyle name="Total 3 2 31 7" xfId="43497" xr:uid="{00000000-0005-0000-0000-000094AB0000}"/>
    <cellStyle name="Total 3 2 32" xfId="3229" xr:uid="{00000000-0005-0000-0000-000095AB0000}"/>
    <cellStyle name="Total 3 2 32 2" xfId="12480" xr:uid="{00000000-0005-0000-0000-000096AB0000}"/>
    <cellStyle name="Total 3 2 32 2 2" xfId="43498" xr:uid="{00000000-0005-0000-0000-000097AB0000}"/>
    <cellStyle name="Total 3 2 32 2 3" xfId="43499" xr:uid="{00000000-0005-0000-0000-000098AB0000}"/>
    <cellStyle name="Total 3 2 32 2 4" xfId="43500" xr:uid="{00000000-0005-0000-0000-000099AB0000}"/>
    <cellStyle name="Total 3 2 32 2 5" xfId="43501" xr:uid="{00000000-0005-0000-0000-00009AAB0000}"/>
    <cellStyle name="Total 3 2 32 2 6" xfId="43502" xr:uid="{00000000-0005-0000-0000-00009BAB0000}"/>
    <cellStyle name="Total 3 2 32 3" xfId="43503" xr:uid="{00000000-0005-0000-0000-00009CAB0000}"/>
    <cellStyle name="Total 3 2 32 4" xfId="43504" xr:uid="{00000000-0005-0000-0000-00009DAB0000}"/>
    <cellStyle name="Total 3 2 32 5" xfId="43505" xr:uid="{00000000-0005-0000-0000-00009EAB0000}"/>
    <cellStyle name="Total 3 2 32 6" xfId="43506" xr:uid="{00000000-0005-0000-0000-00009FAB0000}"/>
    <cellStyle name="Total 3 2 32 7" xfId="43507" xr:uid="{00000000-0005-0000-0000-0000A0AB0000}"/>
    <cellStyle name="Total 3 2 33" xfId="3230" xr:uid="{00000000-0005-0000-0000-0000A1AB0000}"/>
    <cellStyle name="Total 3 2 33 2" xfId="12559" xr:uid="{00000000-0005-0000-0000-0000A2AB0000}"/>
    <cellStyle name="Total 3 2 33 2 2" xfId="43508" xr:uid="{00000000-0005-0000-0000-0000A3AB0000}"/>
    <cellStyle name="Total 3 2 33 2 3" xfId="43509" xr:uid="{00000000-0005-0000-0000-0000A4AB0000}"/>
    <cellStyle name="Total 3 2 33 2 4" xfId="43510" xr:uid="{00000000-0005-0000-0000-0000A5AB0000}"/>
    <cellStyle name="Total 3 2 33 2 5" xfId="43511" xr:uid="{00000000-0005-0000-0000-0000A6AB0000}"/>
    <cellStyle name="Total 3 2 33 2 6" xfId="43512" xr:uid="{00000000-0005-0000-0000-0000A7AB0000}"/>
    <cellStyle name="Total 3 2 33 3" xfId="43513" xr:uid="{00000000-0005-0000-0000-0000A8AB0000}"/>
    <cellStyle name="Total 3 2 33 4" xfId="43514" xr:uid="{00000000-0005-0000-0000-0000A9AB0000}"/>
    <cellStyle name="Total 3 2 33 5" xfId="43515" xr:uid="{00000000-0005-0000-0000-0000AAAB0000}"/>
    <cellStyle name="Total 3 2 33 6" xfId="43516" xr:uid="{00000000-0005-0000-0000-0000ABAB0000}"/>
    <cellStyle name="Total 3 2 33 7" xfId="43517" xr:uid="{00000000-0005-0000-0000-0000ACAB0000}"/>
    <cellStyle name="Total 3 2 34" xfId="3231" xr:uid="{00000000-0005-0000-0000-0000ADAB0000}"/>
    <cellStyle name="Total 3 2 34 2" xfId="12638" xr:uid="{00000000-0005-0000-0000-0000AEAB0000}"/>
    <cellStyle name="Total 3 2 34 2 2" xfId="43518" xr:uid="{00000000-0005-0000-0000-0000AFAB0000}"/>
    <cellStyle name="Total 3 2 34 2 3" xfId="43519" xr:uid="{00000000-0005-0000-0000-0000B0AB0000}"/>
    <cellStyle name="Total 3 2 34 2 4" xfId="43520" xr:uid="{00000000-0005-0000-0000-0000B1AB0000}"/>
    <cellStyle name="Total 3 2 34 2 5" xfId="43521" xr:uid="{00000000-0005-0000-0000-0000B2AB0000}"/>
    <cellStyle name="Total 3 2 34 2 6" xfId="43522" xr:uid="{00000000-0005-0000-0000-0000B3AB0000}"/>
    <cellStyle name="Total 3 2 34 3" xfId="43523" xr:uid="{00000000-0005-0000-0000-0000B4AB0000}"/>
    <cellStyle name="Total 3 2 34 4" xfId="43524" xr:uid="{00000000-0005-0000-0000-0000B5AB0000}"/>
    <cellStyle name="Total 3 2 34 5" xfId="43525" xr:uid="{00000000-0005-0000-0000-0000B6AB0000}"/>
    <cellStyle name="Total 3 2 34 6" xfId="43526" xr:uid="{00000000-0005-0000-0000-0000B7AB0000}"/>
    <cellStyle name="Total 3 2 34 7" xfId="43527" xr:uid="{00000000-0005-0000-0000-0000B8AB0000}"/>
    <cellStyle name="Total 3 2 35" xfId="3232" xr:uid="{00000000-0005-0000-0000-0000B9AB0000}"/>
    <cellStyle name="Total 3 2 35 2" xfId="12722" xr:uid="{00000000-0005-0000-0000-0000BAAB0000}"/>
    <cellStyle name="Total 3 2 35 2 2" xfId="43528" xr:uid="{00000000-0005-0000-0000-0000BBAB0000}"/>
    <cellStyle name="Total 3 2 35 2 3" xfId="43529" xr:uid="{00000000-0005-0000-0000-0000BCAB0000}"/>
    <cellStyle name="Total 3 2 35 2 4" xfId="43530" xr:uid="{00000000-0005-0000-0000-0000BDAB0000}"/>
    <cellStyle name="Total 3 2 35 2 5" xfId="43531" xr:uid="{00000000-0005-0000-0000-0000BEAB0000}"/>
    <cellStyle name="Total 3 2 35 2 6" xfId="43532" xr:uid="{00000000-0005-0000-0000-0000BFAB0000}"/>
    <cellStyle name="Total 3 2 35 3" xfId="43533" xr:uid="{00000000-0005-0000-0000-0000C0AB0000}"/>
    <cellStyle name="Total 3 2 35 4" xfId="43534" xr:uid="{00000000-0005-0000-0000-0000C1AB0000}"/>
    <cellStyle name="Total 3 2 35 5" xfId="43535" xr:uid="{00000000-0005-0000-0000-0000C2AB0000}"/>
    <cellStyle name="Total 3 2 35 6" xfId="43536" xr:uid="{00000000-0005-0000-0000-0000C3AB0000}"/>
    <cellStyle name="Total 3 2 36" xfId="9668" xr:uid="{00000000-0005-0000-0000-0000C4AB0000}"/>
    <cellStyle name="Total 3 2 37" xfId="9787" xr:uid="{00000000-0005-0000-0000-0000C5AB0000}"/>
    <cellStyle name="Total 3 2 37 2" xfId="43537" xr:uid="{00000000-0005-0000-0000-0000C6AB0000}"/>
    <cellStyle name="Total 3 2 37 3" xfId="43538" xr:uid="{00000000-0005-0000-0000-0000C7AB0000}"/>
    <cellStyle name="Total 3 2 37 4" xfId="43539" xr:uid="{00000000-0005-0000-0000-0000C8AB0000}"/>
    <cellStyle name="Total 3 2 37 5" xfId="43540" xr:uid="{00000000-0005-0000-0000-0000C9AB0000}"/>
    <cellStyle name="Total 3 2 37 6" xfId="43541" xr:uid="{00000000-0005-0000-0000-0000CAAB0000}"/>
    <cellStyle name="Total 3 2 38" xfId="43542" xr:uid="{00000000-0005-0000-0000-0000CBAB0000}"/>
    <cellStyle name="Total 3 2 39" xfId="43543" xr:uid="{00000000-0005-0000-0000-0000CCAB0000}"/>
    <cellStyle name="Total 3 2 4" xfId="3233" xr:uid="{00000000-0005-0000-0000-0000CDAB0000}"/>
    <cellStyle name="Total 3 2 4 2" xfId="10091" xr:uid="{00000000-0005-0000-0000-0000CEAB0000}"/>
    <cellStyle name="Total 3 2 4 2 2" xfId="43544" xr:uid="{00000000-0005-0000-0000-0000CFAB0000}"/>
    <cellStyle name="Total 3 2 4 2 3" xfId="43545" xr:uid="{00000000-0005-0000-0000-0000D0AB0000}"/>
    <cellStyle name="Total 3 2 4 2 4" xfId="43546" xr:uid="{00000000-0005-0000-0000-0000D1AB0000}"/>
    <cellStyle name="Total 3 2 4 2 5" xfId="43547" xr:uid="{00000000-0005-0000-0000-0000D2AB0000}"/>
    <cellStyle name="Total 3 2 4 2 6" xfId="43548" xr:uid="{00000000-0005-0000-0000-0000D3AB0000}"/>
    <cellStyle name="Total 3 2 4 3" xfId="43549" xr:uid="{00000000-0005-0000-0000-0000D4AB0000}"/>
    <cellStyle name="Total 3 2 4 4" xfId="43550" xr:uid="{00000000-0005-0000-0000-0000D5AB0000}"/>
    <cellStyle name="Total 3 2 4 5" xfId="43551" xr:uid="{00000000-0005-0000-0000-0000D6AB0000}"/>
    <cellStyle name="Total 3 2 4 6" xfId="43552" xr:uid="{00000000-0005-0000-0000-0000D7AB0000}"/>
    <cellStyle name="Total 3 2 4 7" xfId="43553" xr:uid="{00000000-0005-0000-0000-0000D8AB0000}"/>
    <cellStyle name="Total 3 2 5" xfId="3234" xr:uid="{00000000-0005-0000-0000-0000D9AB0000}"/>
    <cellStyle name="Total 3 2 5 2" xfId="10181" xr:uid="{00000000-0005-0000-0000-0000DAAB0000}"/>
    <cellStyle name="Total 3 2 5 2 2" xfId="43554" xr:uid="{00000000-0005-0000-0000-0000DBAB0000}"/>
    <cellStyle name="Total 3 2 5 2 3" xfId="43555" xr:uid="{00000000-0005-0000-0000-0000DCAB0000}"/>
    <cellStyle name="Total 3 2 5 2 4" xfId="43556" xr:uid="{00000000-0005-0000-0000-0000DDAB0000}"/>
    <cellStyle name="Total 3 2 5 2 5" xfId="43557" xr:uid="{00000000-0005-0000-0000-0000DEAB0000}"/>
    <cellStyle name="Total 3 2 5 2 6" xfId="43558" xr:uid="{00000000-0005-0000-0000-0000DFAB0000}"/>
    <cellStyle name="Total 3 2 5 3" xfId="43559" xr:uid="{00000000-0005-0000-0000-0000E0AB0000}"/>
    <cellStyle name="Total 3 2 5 4" xfId="43560" xr:uid="{00000000-0005-0000-0000-0000E1AB0000}"/>
    <cellStyle name="Total 3 2 5 5" xfId="43561" xr:uid="{00000000-0005-0000-0000-0000E2AB0000}"/>
    <cellStyle name="Total 3 2 5 6" xfId="43562" xr:uid="{00000000-0005-0000-0000-0000E3AB0000}"/>
    <cellStyle name="Total 3 2 5 7" xfId="43563" xr:uid="{00000000-0005-0000-0000-0000E4AB0000}"/>
    <cellStyle name="Total 3 2 6" xfId="3235" xr:uid="{00000000-0005-0000-0000-0000E5AB0000}"/>
    <cellStyle name="Total 3 2 6 2" xfId="10267" xr:uid="{00000000-0005-0000-0000-0000E6AB0000}"/>
    <cellStyle name="Total 3 2 6 2 2" xfId="43564" xr:uid="{00000000-0005-0000-0000-0000E7AB0000}"/>
    <cellStyle name="Total 3 2 6 2 3" xfId="43565" xr:uid="{00000000-0005-0000-0000-0000E8AB0000}"/>
    <cellStyle name="Total 3 2 6 2 4" xfId="43566" xr:uid="{00000000-0005-0000-0000-0000E9AB0000}"/>
    <cellStyle name="Total 3 2 6 2 5" xfId="43567" xr:uid="{00000000-0005-0000-0000-0000EAAB0000}"/>
    <cellStyle name="Total 3 2 6 2 6" xfId="43568" xr:uid="{00000000-0005-0000-0000-0000EBAB0000}"/>
    <cellStyle name="Total 3 2 6 3" xfId="43569" xr:uid="{00000000-0005-0000-0000-0000ECAB0000}"/>
    <cellStyle name="Total 3 2 6 4" xfId="43570" xr:uid="{00000000-0005-0000-0000-0000EDAB0000}"/>
    <cellStyle name="Total 3 2 6 5" xfId="43571" xr:uid="{00000000-0005-0000-0000-0000EEAB0000}"/>
    <cellStyle name="Total 3 2 6 6" xfId="43572" xr:uid="{00000000-0005-0000-0000-0000EFAB0000}"/>
    <cellStyle name="Total 3 2 6 7" xfId="43573" xr:uid="{00000000-0005-0000-0000-0000F0AB0000}"/>
    <cellStyle name="Total 3 2 7" xfId="3236" xr:uid="{00000000-0005-0000-0000-0000F1AB0000}"/>
    <cellStyle name="Total 3 2 7 2" xfId="10355" xr:uid="{00000000-0005-0000-0000-0000F2AB0000}"/>
    <cellStyle name="Total 3 2 7 2 2" xfId="43574" xr:uid="{00000000-0005-0000-0000-0000F3AB0000}"/>
    <cellStyle name="Total 3 2 7 2 3" xfId="43575" xr:uid="{00000000-0005-0000-0000-0000F4AB0000}"/>
    <cellStyle name="Total 3 2 7 2 4" xfId="43576" xr:uid="{00000000-0005-0000-0000-0000F5AB0000}"/>
    <cellStyle name="Total 3 2 7 2 5" xfId="43577" xr:uid="{00000000-0005-0000-0000-0000F6AB0000}"/>
    <cellStyle name="Total 3 2 7 2 6" xfId="43578" xr:uid="{00000000-0005-0000-0000-0000F7AB0000}"/>
    <cellStyle name="Total 3 2 7 3" xfId="43579" xr:uid="{00000000-0005-0000-0000-0000F8AB0000}"/>
    <cellStyle name="Total 3 2 7 4" xfId="43580" xr:uid="{00000000-0005-0000-0000-0000F9AB0000}"/>
    <cellStyle name="Total 3 2 7 5" xfId="43581" xr:uid="{00000000-0005-0000-0000-0000FAAB0000}"/>
    <cellStyle name="Total 3 2 7 6" xfId="43582" xr:uid="{00000000-0005-0000-0000-0000FBAB0000}"/>
    <cellStyle name="Total 3 2 7 7" xfId="43583" xr:uid="{00000000-0005-0000-0000-0000FCAB0000}"/>
    <cellStyle name="Total 3 2 8" xfId="3237" xr:uid="{00000000-0005-0000-0000-0000FDAB0000}"/>
    <cellStyle name="Total 3 2 8 2" xfId="10442" xr:uid="{00000000-0005-0000-0000-0000FEAB0000}"/>
    <cellStyle name="Total 3 2 8 2 2" xfId="43584" xr:uid="{00000000-0005-0000-0000-0000FFAB0000}"/>
    <cellStyle name="Total 3 2 8 2 3" xfId="43585" xr:uid="{00000000-0005-0000-0000-000000AC0000}"/>
    <cellStyle name="Total 3 2 8 2 4" xfId="43586" xr:uid="{00000000-0005-0000-0000-000001AC0000}"/>
    <cellStyle name="Total 3 2 8 2 5" xfId="43587" xr:uid="{00000000-0005-0000-0000-000002AC0000}"/>
    <cellStyle name="Total 3 2 8 2 6" xfId="43588" xr:uid="{00000000-0005-0000-0000-000003AC0000}"/>
    <cellStyle name="Total 3 2 8 3" xfId="43589" xr:uid="{00000000-0005-0000-0000-000004AC0000}"/>
    <cellStyle name="Total 3 2 8 4" xfId="43590" xr:uid="{00000000-0005-0000-0000-000005AC0000}"/>
    <cellStyle name="Total 3 2 8 5" xfId="43591" xr:uid="{00000000-0005-0000-0000-000006AC0000}"/>
    <cellStyle name="Total 3 2 8 6" xfId="43592" xr:uid="{00000000-0005-0000-0000-000007AC0000}"/>
    <cellStyle name="Total 3 2 8 7" xfId="43593" xr:uid="{00000000-0005-0000-0000-000008AC0000}"/>
    <cellStyle name="Total 3 2 9" xfId="3238" xr:uid="{00000000-0005-0000-0000-000009AC0000}"/>
    <cellStyle name="Total 3 2 9 2" xfId="10531" xr:uid="{00000000-0005-0000-0000-00000AAC0000}"/>
    <cellStyle name="Total 3 2 9 2 2" xfId="43594" xr:uid="{00000000-0005-0000-0000-00000BAC0000}"/>
    <cellStyle name="Total 3 2 9 2 3" xfId="43595" xr:uid="{00000000-0005-0000-0000-00000CAC0000}"/>
    <cellStyle name="Total 3 2 9 2 4" xfId="43596" xr:uid="{00000000-0005-0000-0000-00000DAC0000}"/>
    <cellStyle name="Total 3 2 9 2 5" xfId="43597" xr:uid="{00000000-0005-0000-0000-00000EAC0000}"/>
    <cellStyle name="Total 3 2 9 2 6" xfId="43598" xr:uid="{00000000-0005-0000-0000-00000FAC0000}"/>
    <cellStyle name="Total 3 2 9 3" xfId="43599" xr:uid="{00000000-0005-0000-0000-000010AC0000}"/>
    <cellStyle name="Total 3 2 9 4" xfId="43600" xr:uid="{00000000-0005-0000-0000-000011AC0000}"/>
    <cellStyle name="Total 3 2 9 5" xfId="43601" xr:uid="{00000000-0005-0000-0000-000012AC0000}"/>
    <cellStyle name="Total 3 2 9 6" xfId="43602" xr:uid="{00000000-0005-0000-0000-000013AC0000}"/>
    <cellStyle name="Total 3 2 9 7" xfId="43603" xr:uid="{00000000-0005-0000-0000-000014AC0000}"/>
    <cellStyle name="Total 3 20" xfId="3239" xr:uid="{00000000-0005-0000-0000-000015AC0000}"/>
    <cellStyle name="Total 3 20 2" xfId="11542" xr:uid="{00000000-0005-0000-0000-000016AC0000}"/>
    <cellStyle name="Total 3 20 2 2" xfId="43604" xr:uid="{00000000-0005-0000-0000-000017AC0000}"/>
    <cellStyle name="Total 3 20 2 3" xfId="43605" xr:uid="{00000000-0005-0000-0000-000018AC0000}"/>
    <cellStyle name="Total 3 20 2 4" xfId="43606" xr:uid="{00000000-0005-0000-0000-000019AC0000}"/>
    <cellStyle name="Total 3 20 2 5" xfId="43607" xr:uid="{00000000-0005-0000-0000-00001AAC0000}"/>
    <cellStyle name="Total 3 20 2 6" xfId="43608" xr:uid="{00000000-0005-0000-0000-00001BAC0000}"/>
    <cellStyle name="Total 3 20 3" xfId="43609" xr:uid="{00000000-0005-0000-0000-00001CAC0000}"/>
    <cellStyle name="Total 3 20 4" xfId="43610" xr:uid="{00000000-0005-0000-0000-00001DAC0000}"/>
    <cellStyle name="Total 3 20 5" xfId="43611" xr:uid="{00000000-0005-0000-0000-00001EAC0000}"/>
    <cellStyle name="Total 3 20 6" xfId="43612" xr:uid="{00000000-0005-0000-0000-00001FAC0000}"/>
    <cellStyle name="Total 3 20 7" xfId="43613" xr:uid="{00000000-0005-0000-0000-000020AC0000}"/>
    <cellStyle name="Total 3 21" xfId="3240" xr:uid="{00000000-0005-0000-0000-000021AC0000}"/>
    <cellStyle name="Total 3 21 2" xfId="11630" xr:uid="{00000000-0005-0000-0000-000022AC0000}"/>
    <cellStyle name="Total 3 21 2 2" xfId="43614" xr:uid="{00000000-0005-0000-0000-000023AC0000}"/>
    <cellStyle name="Total 3 21 2 3" xfId="43615" xr:uid="{00000000-0005-0000-0000-000024AC0000}"/>
    <cellStyle name="Total 3 21 2 4" xfId="43616" xr:uid="{00000000-0005-0000-0000-000025AC0000}"/>
    <cellStyle name="Total 3 21 2 5" xfId="43617" xr:uid="{00000000-0005-0000-0000-000026AC0000}"/>
    <cellStyle name="Total 3 21 2 6" xfId="43618" xr:uid="{00000000-0005-0000-0000-000027AC0000}"/>
    <cellStyle name="Total 3 21 3" xfId="43619" xr:uid="{00000000-0005-0000-0000-000028AC0000}"/>
    <cellStyle name="Total 3 21 4" xfId="43620" xr:uid="{00000000-0005-0000-0000-000029AC0000}"/>
    <cellStyle name="Total 3 21 5" xfId="43621" xr:uid="{00000000-0005-0000-0000-00002AAC0000}"/>
    <cellStyle name="Total 3 21 6" xfId="43622" xr:uid="{00000000-0005-0000-0000-00002BAC0000}"/>
    <cellStyle name="Total 3 21 7" xfId="43623" xr:uid="{00000000-0005-0000-0000-00002CAC0000}"/>
    <cellStyle name="Total 3 22" xfId="3241" xr:uid="{00000000-0005-0000-0000-00002DAC0000}"/>
    <cellStyle name="Total 3 22 2" xfId="11024" xr:uid="{00000000-0005-0000-0000-00002EAC0000}"/>
    <cellStyle name="Total 3 22 2 2" xfId="43624" xr:uid="{00000000-0005-0000-0000-00002FAC0000}"/>
    <cellStyle name="Total 3 22 2 3" xfId="43625" xr:uid="{00000000-0005-0000-0000-000030AC0000}"/>
    <cellStyle name="Total 3 22 2 4" xfId="43626" xr:uid="{00000000-0005-0000-0000-000031AC0000}"/>
    <cellStyle name="Total 3 22 2 5" xfId="43627" xr:uid="{00000000-0005-0000-0000-000032AC0000}"/>
    <cellStyle name="Total 3 22 2 6" xfId="43628" xr:uid="{00000000-0005-0000-0000-000033AC0000}"/>
    <cellStyle name="Total 3 22 3" xfId="43629" xr:uid="{00000000-0005-0000-0000-000034AC0000}"/>
    <cellStyle name="Total 3 22 4" xfId="43630" xr:uid="{00000000-0005-0000-0000-000035AC0000}"/>
    <cellStyle name="Total 3 22 5" xfId="43631" xr:uid="{00000000-0005-0000-0000-000036AC0000}"/>
    <cellStyle name="Total 3 22 6" xfId="43632" xr:uid="{00000000-0005-0000-0000-000037AC0000}"/>
    <cellStyle name="Total 3 22 7" xfId="43633" xr:uid="{00000000-0005-0000-0000-000038AC0000}"/>
    <cellStyle name="Total 3 23" xfId="3242" xr:uid="{00000000-0005-0000-0000-000039AC0000}"/>
    <cellStyle name="Total 3 23 2" xfId="11879" xr:uid="{00000000-0005-0000-0000-00003AAC0000}"/>
    <cellStyle name="Total 3 23 2 2" xfId="43634" xr:uid="{00000000-0005-0000-0000-00003BAC0000}"/>
    <cellStyle name="Total 3 23 2 3" xfId="43635" xr:uid="{00000000-0005-0000-0000-00003CAC0000}"/>
    <cellStyle name="Total 3 23 2 4" xfId="43636" xr:uid="{00000000-0005-0000-0000-00003DAC0000}"/>
    <cellStyle name="Total 3 23 2 5" xfId="43637" xr:uid="{00000000-0005-0000-0000-00003EAC0000}"/>
    <cellStyle name="Total 3 23 2 6" xfId="43638" xr:uid="{00000000-0005-0000-0000-00003FAC0000}"/>
    <cellStyle name="Total 3 23 3" xfId="43639" xr:uid="{00000000-0005-0000-0000-000040AC0000}"/>
    <cellStyle name="Total 3 23 4" xfId="43640" xr:uid="{00000000-0005-0000-0000-000041AC0000}"/>
    <cellStyle name="Total 3 23 5" xfId="43641" xr:uid="{00000000-0005-0000-0000-000042AC0000}"/>
    <cellStyle name="Total 3 23 6" xfId="43642" xr:uid="{00000000-0005-0000-0000-000043AC0000}"/>
    <cellStyle name="Total 3 23 7" xfId="43643" xr:uid="{00000000-0005-0000-0000-000044AC0000}"/>
    <cellStyle name="Total 3 24" xfId="3243" xr:uid="{00000000-0005-0000-0000-000045AC0000}"/>
    <cellStyle name="Total 3 24 2" xfId="11963" xr:uid="{00000000-0005-0000-0000-000046AC0000}"/>
    <cellStyle name="Total 3 24 2 2" xfId="43644" xr:uid="{00000000-0005-0000-0000-000047AC0000}"/>
    <cellStyle name="Total 3 24 2 3" xfId="43645" xr:uid="{00000000-0005-0000-0000-000048AC0000}"/>
    <cellStyle name="Total 3 24 2 4" xfId="43646" xr:uid="{00000000-0005-0000-0000-000049AC0000}"/>
    <cellStyle name="Total 3 24 2 5" xfId="43647" xr:uid="{00000000-0005-0000-0000-00004AAC0000}"/>
    <cellStyle name="Total 3 24 2 6" xfId="43648" xr:uid="{00000000-0005-0000-0000-00004BAC0000}"/>
    <cellStyle name="Total 3 24 3" xfId="43649" xr:uid="{00000000-0005-0000-0000-00004CAC0000}"/>
    <cellStyle name="Total 3 24 4" xfId="43650" xr:uid="{00000000-0005-0000-0000-00004DAC0000}"/>
    <cellStyle name="Total 3 24 5" xfId="43651" xr:uid="{00000000-0005-0000-0000-00004EAC0000}"/>
    <cellStyle name="Total 3 24 6" xfId="43652" xr:uid="{00000000-0005-0000-0000-00004FAC0000}"/>
    <cellStyle name="Total 3 24 7" xfId="43653" xr:uid="{00000000-0005-0000-0000-000050AC0000}"/>
    <cellStyle name="Total 3 25" xfId="3244" xr:uid="{00000000-0005-0000-0000-000051AC0000}"/>
    <cellStyle name="Total 3 25 2" xfId="12045" xr:uid="{00000000-0005-0000-0000-000052AC0000}"/>
    <cellStyle name="Total 3 25 2 2" xfId="43654" xr:uid="{00000000-0005-0000-0000-000053AC0000}"/>
    <cellStyle name="Total 3 25 2 3" xfId="43655" xr:uid="{00000000-0005-0000-0000-000054AC0000}"/>
    <cellStyle name="Total 3 25 2 4" xfId="43656" xr:uid="{00000000-0005-0000-0000-000055AC0000}"/>
    <cellStyle name="Total 3 25 2 5" xfId="43657" xr:uid="{00000000-0005-0000-0000-000056AC0000}"/>
    <cellStyle name="Total 3 25 2 6" xfId="43658" xr:uid="{00000000-0005-0000-0000-000057AC0000}"/>
    <cellStyle name="Total 3 25 3" xfId="43659" xr:uid="{00000000-0005-0000-0000-000058AC0000}"/>
    <cellStyle name="Total 3 25 4" xfId="43660" xr:uid="{00000000-0005-0000-0000-000059AC0000}"/>
    <cellStyle name="Total 3 25 5" xfId="43661" xr:uid="{00000000-0005-0000-0000-00005AAC0000}"/>
    <cellStyle name="Total 3 25 6" xfId="43662" xr:uid="{00000000-0005-0000-0000-00005BAC0000}"/>
    <cellStyle name="Total 3 25 7" xfId="43663" xr:uid="{00000000-0005-0000-0000-00005CAC0000}"/>
    <cellStyle name="Total 3 26" xfId="3245" xr:uid="{00000000-0005-0000-0000-00005DAC0000}"/>
    <cellStyle name="Total 3 26 2" xfId="12129" xr:uid="{00000000-0005-0000-0000-00005EAC0000}"/>
    <cellStyle name="Total 3 26 2 2" xfId="43664" xr:uid="{00000000-0005-0000-0000-00005FAC0000}"/>
    <cellStyle name="Total 3 26 2 3" xfId="43665" xr:uid="{00000000-0005-0000-0000-000060AC0000}"/>
    <cellStyle name="Total 3 26 2 4" xfId="43666" xr:uid="{00000000-0005-0000-0000-000061AC0000}"/>
    <cellStyle name="Total 3 26 2 5" xfId="43667" xr:uid="{00000000-0005-0000-0000-000062AC0000}"/>
    <cellStyle name="Total 3 26 2 6" xfId="43668" xr:uid="{00000000-0005-0000-0000-000063AC0000}"/>
    <cellStyle name="Total 3 26 3" xfId="43669" xr:uid="{00000000-0005-0000-0000-000064AC0000}"/>
    <cellStyle name="Total 3 26 4" xfId="43670" xr:uid="{00000000-0005-0000-0000-000065AC0000}"/>
    <cellStyle name="Total 3 26 5" xfId="43671" xr:uid="{00000000-0005-0000-0000-000066AC0000}"/>
    <cellStyle name="Total 3 26 6" xfId="43672" xr:uid="{00000000-0005-0000-0000-000067AC0000}"/>
    <cellStyle name="Total 3 26 7" xfId="43673" xr:uid="{00000000-0005-0000-0000-000068AC0000}"/>
    <cellStyle name="Total 3 27" xfId="3246" xr:uid="{00000000-0005-0000-0000-000069AC0000}"/>
    <cellStyle name="Total 3 27 2" xfId="11284" xr:uid="{00000000-0005-0000-0000-00006AAC0000}"/>
    <cellStyle name="Total 3 27 2 2" xfId="43674" xr:uid="{00000000-0005-0000-0000-00006BAC0000}"/>
    <cellStyle name="Total 3 27 2 3" xfId="43675" xr:uid="{00000000-0005-0000-0000-00006CAC0000}"/>
    <cellStyle name="Total 3 27 2 4" xfId="43676" xr:uid="{00000000-0005-0000-0000-00006DAC0000}"/>
    <cellStyle name="Total 3 27 2 5" xfId="43677" xr:uid="{00000000-0005-0000-0000-00006EAC0000}"/>
    <cellStyle name="Total 3 27 2 6" xfId="43678" xr:uid="{00000000-0005-0000-0000-00006FAC0000}"/>
    <cellStyle name="Total 3 27 3" xfId="43679" xr:uid="{00000000-0005-0000-0000-000070AC0000}"/>
    <cellStyle name="Total 3 27 4" xfId="43680" xr:uid="{00000000-0005-0000-0000-000071AC0000}"/>
    <cellStyle name="Total 3 27 5" xfId="43681" xr:uid="{00000000-0005-0000-0000-000072AC0000}"/>
    <cellStyle name="Total 3 27 6" xfId="43682" xr:uid="{00000000-0005-0000-0000-000073AC0000}"/>
    <cellStyle name="Total 3 27 7" xfId="43683" xr:uid="{00000000-0005-0000-0000-000074AC0000}"/>
    <cellStyle name="Total 3 28" xfId="3247" xr:uid="{00000000-0005-0000-0000-000075AC0000}"/>
    <cellStyle name="Total 3 28 2" xfId="12368" xr:uid="{00000000-0005-0000-0000-000076AC0000}"/>
    <cellStyle name="Total 3 28 2 2" xfId="43684" xr:uid="{00000000-0005-0000-0000-000077AC0000}"/>
    <cellStyle name="Total 3 28 2 3" xfId="43685" xr:uid="{00000000-0005-0000-0000-000078AC0000}"/>
    <cellStyle name="Total 3 28 2 4" xfId="43686" xr:uid="{00000000-0005-0000-0000-000079AC0000}"/>
    <cellStyle name="Total 3 28 2 5" xfId="43687" xr:uid="{00000000-0005-0000-0000-00007AAC0000}"/>
    <cellStyle name="Total 3 28 2 6" xfId="43688" xr:uid="{00000000-0005-0000-0000-00007BAC0000}"/>
    <cellStyle name="Total 3 28 3" xfId="43689" xr:uid="{00000000-0005-0000-0000-00007CAC0000}"/>
    <cellStyle name="Total 3 28 4" xfId="43690" xr:uid="{00000000-0005-0000-0000-00007DAC0000}"/>
    <cellStyle name="Total 3 28 5" xfId="43691" xr:uid="{00000000-0005-0000-0000-00007EAC0000}"/>
    <cellStyle name="Total 3 28 6" xfId="43692" xr:uid="{00000000-0005-0000-0000-00007FAC0000}"/>
    <cellStyle name="Total 3 28 7" xfId="43693" xr:uid="{00000000-0005-0000-0000-000080AC0000}"/>
    <cellStyle name="Total 3 29" xfId="3248" xr:uid="{00000000-0005-0000-0000-000081AC0000}"/>
    <cellStyle name="Total 3 29 2" xfId="12447" xr:uid="{00000000-0005-0000-0000-000082AC0000}"/>
    <cellStyle name="Total 3 29 2 2" xfId="43694" xr:uid="{00000000-0005-0000-0000-000083AC0000}"/>
    <cellStyle name="Total 3 29 2 3" xfId="43695" xr:uid="{00000000-0005-0000-0000-000084AC0000}"/>
    <cellStyle name="Total 3 29 2 4" xfId="43696" xr:uid="{00000000-0005-0000-0000-000085AC0000}"/>
    <cellStyle name="Total 3 29 2 5" xfId="43697" xr:uid="{00000000-0005-0000-0000-000086AC0000}"/>
    <cellStyle name="Total 3 29 2 6" xfId="43698" xr:uid="{00000000-0005-0000-0000-000087AC0000}"/>
    <cellStyle name="Total 3 29 3" xfId="43699" xr:uid="{00000000-0005-0000-0000-000088AC0000}"/>
    <cellStyle name="Total 3 29 4" xfId="43700" xr:uid="{00000000-0005-0000-0000-000089AC0000}"/>
    <cellStyle name="Total 3 29 5" xfId="43701" xr:uid="{00000000-0005-0000-0000-00008AAC0000}"/>
    <cellStyle name="Total 3 29 6" xfId="43702" xr:uid="{00000000-0005-0000-0000-00008BAC0000}"/>
    <cellStyle name="Total 3 29 7" xfId="43703" xr:uid="{00000000-0005-0000-0000-00008CAC0000}"/>
    <cellStyle name="Total 3 3" xfId="3249" xr:uid="{00000000-0005-0000-0000-00008DAC0000}"/>
    <cellStyle name="Total 3 3 10" xfId="3250" xr:uid="{00000000-0005-0000-0000-00008EAC0000}"/>
    <cellStyle name="Total 3 3 10 2" xfId="10722" xr:uid="{00000000-0005-0000-0000-00008FAC0000}"/>
    <cellStyle name="Total 3 3 10 2 2" xfId="43704" xr:uid="{00000000-0005-0000-0000-000090AC0000}"/>
    <cellStyle name="Total 3 3 10 2 3" xfId="43705" xr:uid="{00000000-0005-0000-0000-000091AC0000}"/>
    <cellStyle name="Total 3 3 10 2 4" xfId="43706" xr:uid="{00000000-0005-0000-0000-000092AC0000}"/>
    <cellStyle name="Total 3 3 10 2 5" xfId="43707" xr:uid="{00000000-0005-0000-0000-000093AC0000}"/>
    <cellStyle name="Total 3 3 10 2 6" xfId="43708" xr:uid="{00000000-0005-0000-0000-000094AC0000}"/>
    <cellStyle name="Total 3 3 10 3" xfId="43709" xr:uid="{00000000-0005-0000-0000-000095AC0000}"/>
    <cellStyle name="Total 3 3 10 4" xfId="43710" xr:uid="{00000000-0005-0000-0000-000096AC0000}"/>
    <cellStyle name="Total 3 3 10 5" xfId="43711" xr:uid="{00000000-0005-0000-0000-000097AC0000}"/>
    <cellStyle name="Total 3 3 10 6" xfId="43712" xr:uid="{00000000-0005-0000-0000-000098AC0000}"/>
    <cellStyle name="Total 3 3 10 7" xfId="43713" xr:uid="{00000000-0005-0000-0000-000099AC0000}"/>
    <cellStyle name="Total 3 3 11" xfId="3251" xr:uid="{00000000-0005-0000-0000-00009AAC0000}"/>
    <cellStyle name="Total 3 3 11 2" xfId="10810" xr:uid="{00000000-0005-0000-0000-00009BAC0000}"/>
    <cellStyle name="Total 3 3 11 2 2" xfId="43714" xr:uid="{00000000-0005-0000-0000-00009CAC0000}"/>
    <cellStyle name="Total 3 3 11 2 3" xfId="43715" xr:uid="{00000000-0005-0000-0000-00009DAC0000}"/>
    <cellStyle name="Total 3 3 11 2 4" xfId="43716" xr:uid="{00000000-0005-0000-0000-00009EAC0000}"/>
    <cellStyle name="Total 3 3 11 2 5" xfId="43717" xr:uid="{00000000-0005-0000-0000-00009FAC0000}"/>
    <cellStyle name="Total 3 3 11 2 6" xfId="43718" xr:uid="{00000000-0005-0000-0000-0000A0AC0000}"/>
    <cellStyle name="Total 3 3 11 3" xfId="43719" xr:uid="{00000000-0005-0000-0000-0000A1AC0000}"/>
    <cellStyle name="Total 3 3 11 4" xfId="43720" xr:uid="{00000000-0005-0000-0000-0000A2AC0000}"/>
    <cellStyle name="Total 3 3 11 5" xfId="43721" xr:uid="{00000000-0005-0000-0000-0000A3AC0000}"/>
    <cellStyle name="Total 3 3 11 6" xfId="43722" xr:uid="{00000000-0005-0000-0000-0000A4AC0000}"/>
    <cellStyle name="Total 3 3 11 7" xfId="43723" xr:uid="{00000000-0005-0000-0000-0000A5AC0000}"/>
    <cellStyle name="Total 3 3 12" xfId="3252" xr:uid="{00000000-0005-0000-0000-0000A6AC0000}"/>
    <cellStyle name="Total 3 3 12 2" xfId="10899" xr:uid="{00000000-0005-0000-0000-0000A7AC0000}"/>
    <cellStyle name="Total 3 3 12 2 2" xfId="43724" xr:uid="{00000000-0005-0000-0000-0000A8AC0000}"/>
    <cellStyle name="Total 3 3 12 2 3" xfId="43725" xr:uid="{00000000-0005-0000-0000-0000A9AC0000}"/>
    <cellStyle name="Total 3 3 12 2 4" xfId="43726" xr:uid="{00000000-0005-0000-0000-0000AAAC0000}"/>
    <cellStyle name="Total 3 3 12 2 5" xfId="43727" xr:uid="{00000000-0005-0000-0000-0000ABAC0000}"/>
    <cellStyle name="Total 3 3 12 2 6" xfId="43728" xr:uid="{00000000-0005-0000-0000-0000ACAC0000}"/>
    <cellStyle name="Total 3 3 12 3" xfId="43729" xr:uid="{00000000-0005-0000-0000-0000ADAC0000}"/>
    <cellStyle name="Total 3 3 12 4" xfId="43730" xr:uid="{00000000-0005-0000-0000-0000AEAC0000}"/>
    <cellStyle name="Total 3 3 12 5" xfId="43731" xr:uid="{00000000-0005-0000-0000-0000AFAC0000}"/>
    <cellStyle name="Total 3 3 12 6" xfId="43732" xr:uid="{00000000-0005-0000-0000-0000B0AC0000}"/>
    <cellStyle name="Total 3 3 12 7" xfId="43733" xr:uid="{00000000-0005-0000-0000-0000B1AC0000}"/>
    <cellStyle name="Total 3 3 13" xfId="3253" xr:uid="{00000000-0005-0000-0000-0000B2AC0000}"/>
    <cellStyle name="Total 3 3 13 2" xfId="10989" xr:uid="{00000000-0005-0000-0000-0000B3AC0000}"/>
    <cellStyle name="Total 3 3 13 2 2" xfId="43734" xr:uid="{00000000-0005-0000-0000-0000B4AC0000}"/>
    <cellStyle name="Total 3 3 13 2 3" xfId="43735" xr:uid="{00000000-0005-0000-0000-0000B5AC0000}"/>
    <cellStyle name="Total 3 3 13 2 4" xfId="43736" xr:uid="{00000000-0005-0000-0000-0000B6AC0000}"/>
    <cellStyle name="Total 3 3 13 2 5" xfId="43737" xr:uid="{00000000-0005-0000-0000-0000B7AC0000}"/>
    <cellStyle name="Total 3 3 13 2 6" xfId="43738" xr:uid="{00000000-0005-0000-0000-0000B8AC0000}"/>
    <cellStyle name="Total 3 3 13 3" xfId="43739" xr:uid="{00000000-0005-0000-0000-0000B9AC0000}"/>
    <cellStyle name="Total 3 3 13 4" xfId="43740" xr:uid="{00000000-0005-0000-0000-0000BAAC0000}"/>
    <cellStyle name="Total 3 3 13 5" xfId="43741" xr:uid="{00000000-0005-0000-0000-0000BBAC0000}"/>
    <cellStyle name="Total 3 3 13 6" xfId="43742" xr:uid="{00000000-0005-0000-0000-0000BCAC0000}"/>
    <cellStyle name="Total 3 3 13 7" xfId="43743" xr:uid="{00000000-0005-0000-0000-0000BDAC0000}"/>
    <cellStyle name="Total 3 3 14" xfId="3254" xr:uid="{00000000-0005-0000-0000-0000BEAC0000}"/>
    <cellStyle name="Total 3 3 14 2" xfId="11079" xr:uid="{00000000-0005-0000-0000-0000BFAC0000}"/>
    <cellStyle name="Total 3 3 14 2 2" xfId="43744" xr:uid="{00000000-0005-0000-0000-0000C0AC0000}"/>
    <cellStyle name="Total 3 3 14 2 3" xfId="43745" xr:uid="{00000000-0005-0000-0000-0000C1AC0000}"/>
    <cellStyle name="Total 3 3 14 2 4" xfId="43746" xr:uid="{00000000-0005-0000-0000-0000C2AC0000}"/>
    <cellStyle name="Total 3 3 14 2 5" xfId="43747" xr:uid="{00000000-0005-0000-0000-0000C3AC0000}"/>
    <cellStyle name="Total 3 3 14 2 6" xfId="43748" xr:uid="{00000000-0005-0000-0000-0000C4AC0000}"/>
    <cellStyle name="Total 3 3 14 3" xfId="43749" xr:uid="{00000000-0005-0000-0000-0000C5AC0000}"/>
    <cellStyle name="Total 3 3 14 4" xfId="43750" xr:uid="{00000000-0005-0000-0000-0000C6AC0000}"/>
    <cellStyle name="Total 3 3 14 5" xfId="43751" xr:uid="{00000000-0005-0000-0000-0000C7AC0000}"/>
    <cellStyle name="Total 3 3 14 6" xfId="43752" xr:uid="{00000000-0005-0000-0000-0000C8AC0000}"/>
    <cellStyle name="Total 3 3 14 7" xfId="43753" xr:uid="{00000000-0005-0000-0000-0000C9AC0000}"/>
    <cellStyle name="Total 3 3 15" xfId="3255" xr:uid="{00000000-0005-0000-0000-0000CAAC0000}"/>
    <cellStyle name="Total 3 3 15 2" xfId="11162" xr:uid="{00000000-0005-0000-0000-0000CBAC0000}"/>
    <cellStyle name="Total 3 3 15 2 2" xfId="43754" xr:uid="{00000000-0005-0000-0000-0000CCAC0000}"/>
    <cellStyle name="Total 3 3 15 2 3" xfId="43755" xr:uid="{00000000-0005-0000-0000-0000CDAC0000}"/>
    <cellStyle name="Total 3 3 15 2 4" xfId="43756" xr:uid="{00000000-0005-0000-0000-0000CEAC0000}"/>
    <cellStyle name="Total 3 3 15 2 5" xfId="43757" xr:uid="{00000000-0005-0000-0000-0000CFAC0000}"/>
    <cellStyle name="Total 3 3 15 2 6" xfId="43758" xr:uid="{00000000-0005-0000-0000-0000D0AC0000}"/>
    <cellStyle name="Total 3 3 15 3" xfId="43759" xr:uid="{00000000-0005-0000-0000-0000D1AC0000}"/>
    <cellStyle name="Total 3 3 15 4" xfId="43760" xr:uid="{00000000-0005-0000-0000-0000D2AC0000}"/>
    <cellStyle name="Total 3 3 15 5" xfId="43761" xr:uid="{00000000-0005-0000-0000-0000D3AC0000}"/>
    <cellStyle name="Total 3 3 15 6" xfId="43762" xr:uid="{00000000-0005-0000-0000-0000D4AC0000}"/>
    <cellStyle name="Total 3 3 15 7" xfId="43763" xr:uid="{00000000-0005-0000-0000-0000D5AC0000}"/>
    <cellStyle name="Total 3 3 16" xfId="3256" xr:uid="{00000000-0005-0000-0000-0000D6AC0000}"/>
    <cellStyle name="Total 3 3 16 2" xfId="11252" xr:uid="{00000000-0005-0000-0000-0000D7AC0000}"/>
    <cellStyle name="Total 3 3 16 2 2" xfId="43764" xr:uid="{00000000-0005-0000-0000-0000D8AC0000}"/>
    <cellStyle name="Total 3 3 16 2 3" xfId="43765" xr:uid="{00000000-0005-0000-0000-0000D9AC0000}"/>
    <cellStyle name="Total 3 3 16 2 4" xfId="43766" xr:uid="{00000000-0005-0000-0000-0000DAAC0000}"/>
    <cellStyle name="Total 3 3 16 2 5" xfId="43767" xr:uid="{00000000-0005-0000-0000-0000DBAC0000}"/>
    <cellStyle name="Total 3 3 16 2 6" xfId="43768" xr:uid="{00000000-0005-0000-0000-0000DCAC0000}"/>
    <cellStyle name="Total 3 3 16 3" xfId="43769" xr:uid="{00000000-0005-0000-0000-0000DDAC0000}"/>
    <cellStyle name="Total 3 3 16 4" xfId="43770" xr:uid="{00000000-0005-0000-0000-0000DEAC0000}"/>
    <cellStyle name="Total 3 3 16 5" xfId="43771" xr:uid="{00000000-0005-0000-0000-0000DFAC0000}"/>
    <cellStyle name="Total 3 3 16 6" xfId="43772" xr:uid="{00000000-0005-0000-0000-0000E0AC0000}"/>
    <cellStyle name="Total 3 3 16 7" xfId="43773" xr:uid="{00000000-0005-0000-0000-0000E1AC0000}"/>
    <cellStyle name="Total 3 3 17" xfId="3257" xr:uid="{00000000-0005-0000-0000-0000E2AC0000}"/>
    <cellStyle name="Total 3 3 17 2" xfId="11338" xr:uid="{00000000-0005-0000-0000-0000E3AC0000}"/>
    <cellStyle name="Total 3 3 17 2 2" xfId="43774" xr:uid="{00000000-0005-0000-0000-0000E4AC0000}"/>
    <cellStyle name="Total 3 3 17 2 3" xfId="43775" xr:uid="{00000000-0005-0000-0000-0000E5AC0000}"/>
    <cellStyle name="Total 3 3 17 2 4" xfId="43776" xr:uid="{00000000-0005-0000-0000-0000E6AC0000}"/>
    <cellStyle name="Total 3 3 17 2 5" xfId="43777" xr:uid="{00000000-0005-0000-0000-0000E7AC0000}"/>
    <cellStyle name="Total 3 3 17 2 6" xfId="43778" xr:uid="{00000000-0005-0000-0000-0000E8AC0000}"/>
    <cellStyle name="Total 3 3 17 3" xfId="43779" xr:uid="{00000000-0005-0000-0000-0000E9AC0000}"/>
    <cellStyle name="Total 3 3 17 4" xfId="43780" xr:uid="{00000000-0005-0000-0000-0000EAAC0000}"/>
    <cellStyle name="Total 3 3 17 5" xfId="43781" xr:uid="{00000000-0005-0000-0000-0000EBAC0000}"/>
    <cellStyle name="Total 3 3 17 6" xfId="43782" xr:uid="{00000000-0005-0000-0000-0000ECAC0000}"/>
    <cellStyle name="Total 3 3 17 7" xfId="43783" xr:uid="{00000000-0005-0000-0000-0000EDAC0000}"/>
    <cellStyle name="Total 3 3 18" xfId="3258" xr:uid="{00000000-0005-0000-0000-0000EEAC0000}"/>
    <cellStyle name="Total 3 3 18 2" xfId="11425" xr:uid="{00000000-0005-0000-0000-0000EFAC0000}"/>
    <cellStyle name="Total 3 3 18 2 2" xfId="43784" xr:uid="{00000000-0005-0000-0000-0000F0AC0000}"/>
    <cellStyle name="Total 3 3 18 2 3" xfId="43785" xr:uid="{00000000-0005-0000-0000-0000F1AC0000}"/>
    <cellStyle name="Total 3 3 18 2 4" xfId="43786" xr:uid="{00000000-0005-0000-0000-0000F2AC0000}"/>
    <cellStyle name="Total 3 3 18 2 5" xfId="43787" xr:uid="{00000000-0005-0000-0000-0000F3AC0000}"/>
    <cellStyle name="Total 3 3 18 2 6" xfId="43788" xr:uid="{00000000-0005-0000-0000-0000F4AC0000}"/>
    <cellStyle name="Total 3 3 18 3" xfId="43789" xr:uid="{00000000-0005-0000-0000-0000F5AC0000}"/>
    <cellStyle name="Total 3 3 18 4" xfId="43790" xr:uid="{00000000-0005-0000-0000-0000F6AC0000}"/>
    <cellStyle name="Total 3 3 18 5" xfId="43791" xr:uid="{00000000-0005-0000-0000-0000F7AC0000}"/>
    <cellStyle name="Total 3 3 18 6" xfId="43792" xr:uid="{00000000-0005-0000-0000-0000F8AC0000}"/>
    <cellStyle name="Total 3 3 18 7" xfId="43793" xr:uid="{00000000-0005-0000-0000-0000F9AC0000}"/>
    <cellStyle name="Total 3 3 19" xfId="3259" xr:uid="{00000000-0005-0000-0000-0000FAAC0000}"/>
    <cellStyle name="Total 3 3 19 2" xfId="11512" xr:uid="{00000000-0005-0000-0000-0000FBAC0000}"/>
    <cellStyle name="Total 3 3 19 2 2" xfId="43794" xr:uid="{00000000-0005-0000-0000-0000FCAC0000}"/>
    <cellStyle name="Total 3 3 19 2 3" xfId="43795" xr:uid="{00000000-0005-0000-0000-0000FDAC0000}"/>
    <cellStyle name="Total 3 3 19 2 4" xfId="43796" xr:uid="{00000000-0005-0000-0000-0000FEAC0000}"/>
    <cellStyle name="Total 3 3 19 2 5" xfId="43797" xr:uid="{00000000-0005-0000-0000-0000FFAC0000}"/>
    <cellStyle name="Total 3 3 19 2 6" xfId="43798" xr:uid="{00000000-0005-0000-0000-000000AD0000}"/>
    <cellStyle name="Total 3 3 19 3" xfId="43799" xr:uid="{00000000-0005-0000-0000-000001AD0000}"/>
    <cellStyle name="Total 3 3 19 4" xfId="43800" xr:uid="{00000000-0005-0000-0000-000002AD0000}"/>
    <cellStyle name="Total 3 3 19 5" xfId="43801" xr:uid="{00000000-0005-0000-0000-000003AD0000}"/>
    <cellStyle name="Total 3 3 19 6" xfId="43802" xr:uid="{00000000-0005-0000-0000-000004AD0000}"/>
    <cellStyle name="Total 3 3 19 7" xfId="43803" xr:uid="{00000000-0005-0000-0000-000005AD0000}"/>
    <cellStyle name="Total 3 3 2" xfId="3260" xr:uid="{00000000-0005-0000-0000-000006AD0000}"/>
    <cellStyle name="Total 3 3 2 2" xfId="10019" xr:uid="{00000000-0005-0000-0000-000007AD0000}"/>
    <cellStyle name="Total 3 3 2 2 2" xfId="43804" xr:uid="{00000000-0005-0000-0000-000008AD0000}"/>
    <cellStyle name="Total 3 3 2 2 3" xfId="43805" xr:uid="{00000000-0005-0000-0000-000009AD0000}"/>
    <cellStyle name="Total 3 3 2 2 4" xfId="43806" xr:uid="{00000000-0005-0000-0000-00000AAD0000}"/>
    <cellStyle name="Total 3 3 2 2 5" xfId="43807" xr:uid="{00000000-0005-0000-0000-00000BAD0000}"/>
    <cellStyle name="Total 3 3 2 2 6" xfId="43808" xr:uid="{00000000-0005-0000-0000-00000CAD0000}"/>
    <cellStyle name="Total 3 3 2 3" xfId="43809" xr:uid="{00000000-0005-0000-0000-00000DAD0000}"/>
    <cellStyle name="Total 3 3 2 4" xfId="43810" xr:uid="{00000000-0005-0000-0000-00000EAD0000}"/>
    <cellStyle name="Total 3 3 2 5" xfId="43811" xr:uid="{00000000-0005-0000-0000-00000FAD0000}"/>
    <cellStyle name="Total 3 3 2 6" xfId="43812" xr:uid="{00000000-0005-0000-0000-000010AD0000}"/>
    <cellStyle name="Total 3 3 2 7" xfId="43813" xr:uid="{00000000-0005-0000-0000-000011AD0000}"/>
    <cellStyle name="Total 3 3 20" xfId="3261" xr:uid="{00000000-0005-0000-0000-000012AD0000}"/>
    <cellStyle name="Total 3 3 20 2" xfId="11600" xr:uid="{00000000-0005-0000-0000-000013AD0000}"/>
    <cellStyle name="Total 3 3 20 2 2" xfId="43814" xr:uid="{00000000-0005-0000-0000-000014AD0000}"/>
    <cellStyle name="Total 3 3 20 2 3" xfId="43815" xr:uid="{00000000-0005-0000-0000-000015AD0000}"/>
    <cellStyle name="Total 3 3 20 2 4" xfId="43816" xr:uid="{00000000-0005-0000-0000-000016AD0000}"/>
    <cellStyle name="Total 3 3 20 2 5" xfId="43817" xr:uid="{00000000-0005-0000-0000-000017AD0000}"/>
    <cellStyle name="Total 3 3 20 2 6" xfId="43818" xr:uid="{00000000-0005-0000-0000-000018AD0000}"/>
    <cellStyle name="Total 3 3 20 3" xfId="43819" xr:uid="{00000000-0005-0000-0000-000019AD0000}"/>
    <cellStyle name="Total 3 3 20 4" xfId="43820" xr:uid="{00000000-0005-0000-0000-00001AAD0000}"/>
    <cellStyle name="Total 3 3 20 5" xfId="43821" xr:uid="{00000000-0005-0000-0000-00001BAD0000}"/>
    <cellStyle name="Total 3 3 20 6" xfId="43822" xr:uid="{00000000-0005-0000-0000-00001CAD0000}"/>
    <cellStyle name="Total 3 3 20 7" xfId="43823" xr:uid="{00000000-0005-0000-0000-00001DAD0000}"/>
    <cellStyle name="Total 3 3 21" xfId="3262" xr:uid="{00000000-0005-0000-0000-00001EAD0000}"/>
    <cellStyle name="Total 3 3 21 2" xfId="11684" xr:uid="{00000000-0005-0000-0000-00001FAD0000}"/>
    <cellStyle name="Total 3 3 21 2 2" xfId="43824" xr:uid="{00000000-0005-0000-0000-000020AD0000}"/>
    <cellStyle name="Total 3 3 21 2 3" xfId="43825" xr:uid="{00000000-0005-0000-0000-000021AD0000}"/>
    <cellStyle name="Total 3 3 21 2 4" xfId="43826" xr:uid="{00000000-0005-0000-0000-000022AD0000}"/>
    <cellStyle name="Total 3 3 21 2 5" xfId="43827" xr:uid="{00000000-0005-0000-0000-000023AD0000}"/>
    <cellStyle name="Total 3 3 21 2 6" xfId="43828" xr:uid="{00000000-0005-0000-0000-000024AD0000}"/>
    <cellStyle name="Total 3 3 21 3" xfId="43829" xr:uid="{00000000-0005-0000-0000-000025AD0000}"/>
    <cellStyle name="Total 3 3 21 4" xfId="43830" xr:uid="{00000000-0005-0000-0000-000026AD0000}"/>
    <cellStyle name="Total 3 3 21 5" xfId="43831" xr:uid="{00000000-0005-0000-0000-000027AD0000}"/>
    <cellStyle name="Total 3 3 21 6" xfId="43832" xr:uid="{00000000-0005-0000-0000-000028AD0000}"/>
    <cellStyle name="Total 3 3 21 7" xfId="43833" xr:uid="{00000000-0005-0000-0000-000029AD0000}"/>
    <cellStyle name="Total 3 3 22" xfId="3263" xr:uid="{00000000-0005-0000-0000-00002AAD0000}"/>
    <cellStyle name="Total 3 3 22 2" xfId="11767" xr:uid="{00000000-0005-0000-0000-00002BAD0000}"/>
    <cellStyle name="Total 3 3 22 2 2" xfId="43834" xr:uid="{00000000-0005-0000-0000-00002CAD0000}"/>
    <cellStyle name="Total 3 3 22 2 3" xfId="43835" xr:uid="{00000000-0005-0000-0000-00002DAD0000}"/>
    <cellStyle name="Total 3 3 22 2 4" xfId="43836" xr:uid="{00000000-0005-0000-0000-00002EAD0000}"/>
    <cellStyle name="Total 3 3 22 2 5" xfId="43837" xr:uid="{00000000-0005-0000-0000-00002FAD0000}"/>
    <cellStyle name="Total 3 3 22 2 6" xfId="43838" xr:uid="{00000000-0005-0000-0000-000030AD0000}"/>
    <cellStyle name="Total 3 3 22 3" xfId="43839" xr:uid="{00000000-0005-0000-0000-000031AD0000}"/>
    <cellStyle name="Total 3 3 22 4" xfId="43840" xr:uid="{00000000-0005-0000-0000-000032AD0000}"/>
    <cellStyle name="Total 3 3 22 5" xfId="43841" xr:uid="{00000000-0005-0000-0000-000033AD0000}"/>
    <cellStyle name="Total 3 3 22 6" xfId="43842" xr:uid="{00000000-0005-0000-0000-000034AD0000}"/>
    <cellStyle name="Total 3 3 22 7" xfId="43843" xr:uid="{00000000-0005-0000-0000-000035AD0000}"/>
    <cellStyle name="Total 3 3 23" xfId="3264" xr:uid="{00000000-0005-0000-0000-000036AD0000}"/>
    <cellStyle name="Total 3 3 23 2" xfId="11850" xr:uid="{00000000-0005-0000-0000-000037AD0000}"/>
    <cellStyle name="Total 3 3 23 2 2" xfId="43844" xr:uid="{00000000-0005-0000-0000-000038AD0000}"/>
    <cellStyle name="Total 3 3 23 2 3" xfId="43845" xr:uid="{00000000-0005-0000-0000-000039AD0000}"/>
    <cellStyle name="Total 3 3 23 2 4" xfId="43846" xr:uid="{00000000-0005-0000-0000-00003AAD0000}"/>
    <cellStyle name="Total 3 3 23 2 5" xfId="43847" xr:uid="{00000000-0005-0000-0000-00003BAD0000}"/>
    <cellStyle name="Total 3 3 23 2 6" xfId="43848" xr:uid="{00000000-0005-0000-0000-00003CAD0000}"/>
    <cellStyle name="Total 3 3 23 3" xfId="43849" xr:uid="{00000000-0005-0000-0000-00003DAD0000}"/>
    <cellStyle name="Total 3 3 23 4" xfId="43850" xr:uid="{00000000-0005-0000-0000-00003EAD0000}"/>
    <cellStyle name="Total 3 3 23 5" xfId="43851" xr:uid="{00000000-0005-0000-0000-00003FAD0000}"/>
    <cellStyle name="Total 3 3 23 6" xfId="43852" xr:uid="{00000000-0005-0000-0000-000040AD0000}"/>
    <cellStyle name="Total 3 3 23 7" xfId="43853" xr:uid="{00000000-0005-0000-0000-000041AD0000}"/>
    <cellStyle name="Total 3 3 24" xfId="3265" xr:uid="{00000000-0005-0000-0000-000042AD0000}"/>
    <cellStyle name="Total 3 3 24 2" xfId="11934" xr:uid="{00000000-0005-0000-0000-000043AD0000}"/>
    <cellStyle name="Total 3 3 24 2 2" xfId="43854" xr:uid="{00000000-0005-0000-0000-000044AD0000}"/>
    <cellStyle name="Total 3 3 24 2 3" xfId="43855" xr:uid="{00000000-0005-0000-0000-000045AD0000}"/>
    <cellStyle name="Total 3 3 24 2 4" xfId="43856" xr:uid="{00000000-0005-0000-0000-000046AD0000}"/>
    <cellStyle name="Total 3 3 24 2 5" xfId="43857" xr:uid="{00000000-0005-0000-0000-000047AD0000}"/>
    <cellStyle name="Total 3 3 24 2 6" xfId="43858" xr:uid="{00000000-0005-0000-0000-000048AD0000}"/>
    <cellStyle name="Total 3 3 24 3" xfId="43859" xr:uid="{00000000-0005-0000-0000-000049AD0000}"/>
    <cellStyle name="Total 3 3 24 4" xfId="43860" xr:uid="{00000000-0005-0000-0000-00004AAD0000}"/>
    <cellStyle name="Total 3 3 24 5" xfId="43861" xr:uid="{00000000-0005-0000-0000-00004BAD0000}"/>
    <cellStyle name="Total 3 3 24 6" xfId="43862" xr:uid="{00000000-0005-0000-0000-00004CAD0000}"/>
    <cellStyle name="Total 3 3 24 7" xfId="43863" xr:uid="{00000000-0005-0000-0000-00004DAD0000}"/>
    <cellStyle name="Total 3 3 25" xfId="3266" xr:uid="{00000000-0005-0000-0000-00004EAD0000}"/>
    <cellStyle name="Total 3 3 25 2" xfId="12017" xr:uid="{00000000-0005-0000-0000-00004FAD0000}"/>
    <cellStyle name="Total 3 3 25 2 2" xfId="43864" xr:uid="{00000000-0005-0000-0000-000050AD0000}"/>
    <cellStyle name="Total 3 3 25 2 3" xfId="43865" xr:uid="{00000000-0005-0000-0000-000051AD0000}"/>
    <cellStyle name="Total 3 3 25 2 4" xfId="43866" xr:uid="{00000000-0005-0000-0000-000052AD0000}"/>
    <cellStyle name="Total 3 3 25 2 5" xfId="43867" xr:uid="{00000000-0005-0000-0000-000053AD0000}"/>
    <cellStyle name="Total 3 3 25 2 6" xfId="43868" xr:uid="{00000000-0005-0000-0000-000054AD0000}"/>
    <cellStyle name="Total 3 3 25 3" xfId="43869" xr:uid="{00000000-0005-0000-0000-000055AD0000}"/>
    <cellStyle name="Total 3 3 25 4" xfId="43870" xr:uid="{00000000-0005-0000-0000-000056AD0000}"/>
    <cellStyle name="Total 3 3 25 5" xfId="43871" xr:uid="{00000000-0005-0000-0000-000057AD0000}"/>
    <cellStyle name="Total 3 3 25 6" xfId="43872" xr:uid="{00000000-0005-0000-0000-000058AD0000}"/>
    <cellStyle name="Total 3 3 25 7" xfId="43873" xr:uid="{00000000-0005-0000-0000-000059AD0000}"/>
    <cellStyle name="Total 3 3 26" xfId="3267" xr:uid="{00000000-0005-0000-0000-00005AAD0000}"/>
    <cellStyle name="Total 3 3 26 2" xfId="12100" xr:uid="{00000000-0005-0000-0000-00005BAD0000}"/>
    <cellStyle name="Total 3 3 26 2 2" xfId="43874" xr:uid="{00000000-0005-0000-0000-00005CAD0000}"/>
    <cellStyle name="Total 3 3 26 2 3" xfId="43875" xr:uid="{00000000-0005-0000-0000-00005DAD0000}"/>
    <cellStyle name="Total 3 3 26 2 4" xfId="43876" xr:uid="{00000000-0005-0000-0000-00005EAD0000}"/>
    <cellStyle name="Total 3 3 26 2 5" xfId="43877" xr:uid="{00000000-0005-0000-0000-00005FAD0000}"/>
    <cellStyle name="Total 3 3 26 2 6" xfId="43878" xr:uid="{00000000-0005-0000-0000-000060AD0000}"/>
    <cellStyle name="Total 3 3 26 3" xfId="43879" xr:uid="{00000000-0005-0000-0000-000061AD0000}"/>
    <cellStyle name="Total 3 3 26 4" xfId="43880" xr:uid="{00000000-0005-0000-0000-000062AD0000}"/>
    <cellStyle name="Total 3 3 26 5" xfId="43881" xr:uid="{00000000-0005-0000-0000-000063AD0000}"/>
    <cellStyle name="Total 3 3 26 6" xfId="43882" xr:uid="{00000000-0005-0000-0000-000064AD0000}"/>
    <cellStyle name="Total 3 3 26 7" xfId="43883" xr:uid="{00000000-0005-0000-0000-000065AD0000}"/>
    <cellStyle name="Total 3 3 27" xfId="3268" xr:uid="{00000000-0005-0000-0000-000066AD0000}"/>
    <cellStyle name="Total 3 3 27 2" xfId="12182" xr:uid="{00000000-0005-0000-0000-000067AD0000}"/>
    <cellStyle name="Total 3 3 27 2 2" xfId="43884" xr:uid="{00000000-0005-0000-0000-000068AD0000}"/>
    <cellStyle name="Total 3 3 27 2 3" xfId="43885" xr:uid="{00000000-0005-0000-0000-000069AD0000}"/>
    <cellStyle name="Total 3 3 27 2 4" xfId="43886" xr:uid="{00000000-0005-0000-0000-00006AAD0000}"/>
    <cellStyle name="Total 3 3 27 2 5" xfId="43887" xr:uid="{00000000-0005-0000-0000-00006BAD0000}"/>
    <cellStyle name="Total 3 3 27 2 6" xfId="43888" xr:uid="{00000000-0005-0000-0000-00006CAD0000}"/>
    <cellStyle name="Total 3 3 27 3" xfId="43889" xr:uid="{00000000-0005-0000-0000-00006DAD0000}"/>
    <cellStyle name="Total 3 3 27 4" xfId="43890" xr:uid="{00000000-0005-0000-0000-00006EAD0000}"/>
    <cellStyle name="Total 3 3 27 5" xfId="43891" xr:uid="{00000000-0005-0000-0000-00006FAD0000}"/>
    <cellStyle name="Total 3 3 27 6" xfId="43892" xr:uid="{00000000-0005-0000-0000-000070AD0000}"/>
    <cellStyle name="Total 3 3 27 7" xfId="43893" xr:uid="{00000000-0005-0000-0000-000071AD0000}"/>
    <cellStyle name="Total 3 3 28" xfId="3269" xr:uid="{00000000-0005-0000-0000-000072AD0000}"/>
    <cellStyle name="Total 3 3 28 2" xfId="12262" xr:uid="{00000000-0005-0000-0000-000073AD0000}"/>
    <cellStyle name="Total 3 3 28 2 2" xfId="43894" xr:uid="{00000000-0005-0000-0000-000074AD0000}"/>
    <cellStyle name="Total 3 3 28 2 3" xfId="43895" xr:uid="{00000000-0005-0000-0000-000075AD0000}"/>
    <cellStyle name="Total 3 3 28 2 4" xfId="43896" xr:uid="{00000000-0005-0000-0000-000076AD0000}"/>
    <cellStyle name="Total 3 3 28 2 5" xfId="43897" xr:uid="{00000000-0005-0000-0000-000077AD0000}"/>
    <cellStyle name="Total 3 3 28 2 6" xfId="43898" xr:uid="{00000000-0005-0000-0000-000078AD0000}"/>
    <cellStyle name="Total 3 3 28 3" xfId="43899" xr:uid="{00000000-0005-0000-0000-000079AD0000}"/>
    <cellStyle name="Total 3 3 28 4" xfId="43900" xr:uid="{00000000-0005-0000-0000-00007AAD0000}"/>
    <cellStyle name="Total 3 3 28 5" xfId="43901" xr:uid="{00000000-0005-0000-0000-00007BAD0000}"/>
    <cellStyle name="Total 3 3 28 6" xfId="43902" xr:uid="{00000000-0005-0000-0000-00007CAD0000}"/>
    <cellStyle name="Total 3 3 28 7" xfId="43903" xr:uid="{00000000-0005-0000-0000-00007DAD0000}"/>
    <cellStyle name="Total 3 3 29" xfId="3270" xr:uid="{00000000-0005-0000-0000-00007EAD0000}"/>
    <cellStyle name="Total 3 3 29 2" xfId="12340" xr:uid="{00000000-0005-0000-0000-00007FAD0000}"/>
    <cellStyle name="Total 3 3 29 2 2" xfId="43904" xr:uid="{00000000-0005-0000-0000-000080AD0000}"/>
    <cellStyle name="Total 3 3 29 2 3" xfId="43905" xr:uid="{00000000-0005-0000-0000-000081AD0000}"/>
    <cellStyle name="Total 3 3 29 2 4" xfId="43906" xr:uid="{00000000-0005-0000-0000-000082AD0000}"/>
    <cellStyle name="Total 3 3 29 2 5" xfId="43907" xr:uid="{00000000-0005-0000-0000-000083AD0000}"/>
    <cellStyle name="Total 3 3 29 2 6" xfId="43908" xr:uid="{00000000-0005-0000-0000-000084AD0000}"/>
    <cellStyle name="Total 3 3 29 3" xfId="43909" xr:uid="{00000000-0005-0000-0000-000085AD0000}"/>
    <cellStyle name="Total 3 3 29 4" xfId="43910" xr:uid="{00000000-0005-0000-0000-000086AD0000}"/>
    <cellStyle name="Total 3 3 29 5" xfId="43911" xr:uid="{00000000-0005-0000-0000-000087AD0000}"/>
    <cellStyle name="Total 3 3 29 6" xfId="43912" xr:uid="{00000000-0005-0000-0000-000088AD0000}"/>
    <cellStyle name="Total 3 3 29 7" xfId="43913" xr:uid="{00000000-0005-0000-0000-000089AD0000}"/>
    <cellStyle name="Total 3 3 3" xfId="3271" xr:uid="{00000000-0005-0000-0000-00008AAD0000}"/>
    <cellStyle name="Total 3 3 3 2" xfId="10110" xr:uid="{00000000-0005-0000-0000-00008BAD0000}"/>
    <cellStyle name="Total 3 3 3 2 2" xfId="43914" xr:uid="{00000000-0005-0000-0000-00008CAD0000}"/>
    <cellStyle name="Total 3 3 3 2 3" xfId="43915" xr:uid="{00000000-0005-0000-0000-00008DAD0000}"/>
    <cellStyle name="Total 3 3 3 2 4" xfId="43916" xr:uid="{00000000-0005-0000-0000-00008EAD0000}"/>
    <cellStyle name="Total 3 3 3 2 5" xfId="43917" xr:uid="{00000000-0005-0000-0000-00008FAD0000}"/>
    <cellStyle name="Total 3 3 3 2 6" xfId="43918" xr:uid="{00000000-0005-0000-0000-000090AD0000}"/>
    <cellStyle name="Total 3 3 3 3" xfId="43919" xr:uid="{00000000-0005-0000-0000-000091AD0000}"/>
    <cellStyle name="Total 3 3 3 4" xfId="43920" xr:uid="{00000000-0005-0000-0000-000092AD0000}"/>
    <cellStyle name="Total 3 3 3 5" xfId="43921" xr:uid="{00000000-0005-0000-0000-000093AD0000}"/>
    <cellStyle name="Total 3 3 3 6" xfId="43922" xr:uid="{00000000-0005-0000-0000-000094AD0000}"/>
    <cellStyle name="Total 3 3 3 7" xfId="43923" xr:uid="{00000000-0005-0000-0000-000095AD0000}"/>
    <cellStyle name="Total 3 3 30" xfId="3272" xr:uid="{00000000-0005-0000-0000-000096AD0000}"/>
    <cellStyle name="Total 3 3 30 2" xfId="12419" xr:uid="{00000000-0005-0000-0000-000097AD0000}"/>
    <cellStyle name="Total 3 3 30 2 2" xfId="43924" xr:uid="{00000000-0005-0000-0000-000098AD0000}"/>
    <cellStyle name="Total 3 3 30 2 3" xfId="43925" xr:uid="{00000000-0005-0000-0000-000099AD0000}"/>
    <cellStyle name="Total 3 3 30 2 4" xfId="43926" xr:uid="{00000000-0005-0000-0000-00009AAD0000}"/>
    <cellStyle name="Total 3 3 30 2 5" xfId="43927" xr:uid="{00000000-0005-0000-0000-00009BAD0000}"/>
    <cellStyle name="Total 3 3 30 2 6" xfId="43928" xr:uid="{00000000-0005-0000-0000-00009CAD0000}"/>
    <cellStyle name="Total 3 3 30 3" xfId="43929" xr:uid="{00000000-0005-0000-0000-00009DAD0000}"/>
    <cellStyle name="Total 3 3 30 4" xfId="43930" xr:uid="{00000000-0005-0000-0000-00009EAD0000}"/>
    <cellStyle name="Total 3 3 30 5" xfId="43931" xr:uid="{00000000-0005-0000-0000-00009FAD0000}"/>
    <cellStyle name="Total 3 3 30 6" xfId="43932" xr:uid="{00000000-0005-0000-0000-0000A0AD0000}"/>
    <cellStyle name="Total 3 3 30 7" xfId="43933" xr:uid="{00000000-0005-0000-0000-0000A1AD0000}"/>
    <cellStyle name="Total 3 3 31" xfId="3273" xr:uid="{00000000-0005-0000-0000-0000A2AD0000}"/>
    <cellStyle name="Total 3 3 31 2" xfId="12498" xr:uid="{00000000-0005-0000-0000-0000A3AD0000}"/>
    <cellStyle name="Total 3 3 31 2 2" xfId="43934" xr:uid="{00000000-0005-0000-0000-0000A4AD0000}"/>
    <cellStyle name="Total 3 3 31 2 3" xfId="43935" xr:uid="{00000000-0005-0000-0000-0000A5AD0000}"/>
    <cellStyle name="Total 3 3 31 2 4" xfId="43936" xr:uid="{00000000-0005-0000-0000-0000A6AD0000}"/>
    <cellStyle name="Total 3 3 31 2 5" xfId="43937" xr:uid="{00000000-0005-0000-0000-0000A7AD0000}"/>
    <cellStyle name="Total 3 3 31 2 6" xfId="43938" xr:uid="{00000000-0005-0000-0000-0000A8AD0000}"/>
    <cellStyle name="Total 3 3 31 3" xfId="43939" xr:uid="{00000000-0005-0000-0000-0000A9AD0000}"/>
    <cellStyle name="Total 3 3 31 4" xfId="43940" xr:uid="{00000000-0005-0000-0000-0000AAAD0000}"/>
    <cellStyle name="Total 3 3 31 5" xfId="43941" xr:uid="{00000000-0005-0000-0000-0000ABAD0000}"/>
    <cellStyle name="Total 3 3 31 6" xfId="43942" xr:uid="{00000000-0005-0000-0000-0000ACAD0000}"/>
    <cellStyle name="Total 3 3 31 7" xfId="43943" xr:uid="{00000000-0005-0000-0000-0000ADAD0000}"/>
    <cellStyle name="Total 3 3 32" xfId="3274" xr:uid="{00000000-0005-0000-0000-0000AEAD0000}"/>
    <cellStyle name="Total 3 3 32 2" xfId="12577" xr:uid="{00000000-0005-0000-0000-0000AFAD0000}"/>
    <cellStyle name="Total 3 3 32 2 2" xfId="43944" xr:uid="{00000000-0005-0000-0000-0000B0AD0000}"/>
    <cellStyle name="Total 3 3 32 2 3" xfId="43945" xr:uid="{00000000-0005-0000-0000-0000B1AD0000}"/>
    <cellStyle name="Total 3 3 32 2 4" xfId="43946" xr:uid="{00000000-0005-0000-0000-0000B2AD0000}"/>
    <cellStyle name="Total 3 3 32 2 5" xfId="43947" xr:uid="{00000000-0005-0000-0000-0000B3AD0000}"/>
    <cellStyle name="Total 3 3 32 2 6" xfId="43948" xr:uid="{00000000-0005-0000-0000-0000B4AD0000}"/>
    <cellStyle name="Total 3 3 32 3" xfId="43949" xr:uid="{00000000-0005-0000-0000-0000B5AD0000}"/>
    <cellStyle name="Total 3 3 32 4" xfId="43950" xr:uid="{00000000-0005-0000-0000-0000B6AD0000}"/>
    <cellStyle name="Total 3 3 32 5" xfId="43951" xr:uid="{00000000-0005-0000-0000-0000B7AD0000}"/>
    <cellStyle name="Total 3 3 32 6" xfId="43952" xr:uid="{00000000-0005-0000-0000-0000B8AD0000}"/>
    <cellStyle name="Total 3 3 32 7" xfId="43953" xr:uid="{00000000-0005-0000-0000-0000B9AD0000}"/>
    <cellStyle name="Total 3 3 33" xfId="3275" xr:uid="{00000000-0005-0000-0000-0000BAAD0000}"/>
    <cellStyle name="Total 3 3 33 2" xfId="12656" xr:uid="{00000000-0005-0000-0000-0000BBAD0000}"/>
    <cellStyle name="Total 3 3 33 2 2" xfId="43954" xr:uid="{00000000-0005-0000-0000-0000BCAD0000}"/>
    <cellStyle name="Total 3 3 33 2 3" xfId="43955" xr:uid="{00000000-0005-0000-0000-0000BDAD0000}"/>
    <cellStyle name="Total 3 3 33 2 4" xfId="43956" xr:uid="{00000000-0005-0000-0000-0000BEAD0000}"/>
    <cellStyle name="Total 3 3 33 2 5" xfId="43957" xr:uid="{00000000-0005-0000-0000-0000BFAD0000}"/>
    <cellStyle name="Total 3 3 33 2 6" xfId="43958" xr:uid="{00000000-0005-0000-0000-0000C0AD0000}"/>
    <cellStyle name="Total 3 3 33 3" xfId="43959" xr:uid="{00000000-0005-0000-0000-0000C1AD0000}"/>
    <cellStyle name="Total 3 3 33 4" xfId="43960" xr:uid="{00000000-0005-0000-0000-0000C2AD0000}"/>
    <cellStyle name="Total 3 3 33 5" xfId="43961" xr:uid="{00000000-0005-0000-0000-0000C3AD0000}"/>
    <cellStyle name="Total 3 3 33 6" xfId="43962" xr:uid="{00000000-0005-0000-0000-0000C4AD0000}"/>
    <cellStyle name="Total 3 3 33 7" xfId="43963" xr:uid="{00000000-0005-0000-0000-0000C5AD0000}"/>
    <cellStyle name="Total 3 3 34" xfId="3276" xr:uid="{00000000-0005-0000-0000-0000C6AD0000}"/>
    <cellStyle name="Total 3 3 34 2" xfId="12740" xr:uid="{00000000-0005-0000-0000-0000C7AD0000}"/>
    <cellStyle name="Total 3 3 34 2 2" xfId="43964" xr:uid="{00000000-0005-0000-0000-0000C8AD0000}"/>
    <cellStyle name="Total 3 3 34 2 3" xfId="43965" xr:uid="{00000000-0005-0000-0000-0000C9AD0000}"/>
    <cellStyle name="Total 3 3 34 2 4" xfId="43966" xr:uid="{00000000-0005-0000-0000-0000CAAD0000}"/>
    <cellStyle name="Total 3 3 34 2 5" xfId="43967" xr:uid="{00000000-0005-0000-0000-0000CBAD0000}"/>
    <cellStyle name="Total 3 3 34 2 6" xfId="43968" xr:uid="{00000000-0005-0000-0000-0000CCAD0000}"/>
    <cellStyle name="Total 3 3 34 3" xfId="43969" xr:uid="{00000000-0005-0000-0000-0000CDAD0000}"/>
    <cellStyle name="Total 3 3 34 4" xfId="43970" xr:uid="{00000000-0005-0000-0000-0000CEAD0000}"/>
    <cellStyle name="Total 3 3 34 5" xfId="43971" xr:uid="{00000000-0005-0000-0000-0000CFAD0000}"/>
    <cellStyle name="Total 3 3 34 6" xfId="43972" xr:uid="{00000000-0005-0000-0000-0000D0AD0000}"/>
    <cellStyle name="Total 3 3 35" xfId="9669" xr:uid="{00000000-0005-0000-0000-0000D1AD0000}"/>
    <cellStyle name="Total 3 3 36" xfId="9806" xr:uid="{00000000-0005-0000-0000-0000D2AD0000}"/>
    <cellStyle name="Total 3 3 36 2" xfId="43973" xr:uid="{00000000-0005-0000-0000-0000D3AD0000}"/>
    <cellStyle name="Total 3 3 36 3" xfId="43974" xr:uid="{00000000-0005-0000-0000-0000D4AD0000}"/>
    <cellStyle name="Total 3 3 36 4" xfId="43975" xr:uid="{00000000-0005-0000-0000-0000D5AD0000}"/>
    <cellStyle name="Total 3 3 36 5" xfId="43976" xr:uid="{00000000-0005-0000-0000-0000D6AD0000}"/>
    <cellStyle name="Total 3 3 36 6" xfId="43977" xr:uid="{00000000-0005-0000-0000-0000D7AD0000}"/>
    <cellStyle name="Total 3 3 37" xfId="43978" xr:uid="{00000000-0005-0000-0000-0000D8AD0000}"/>
    <cellStyle name="Total 3 3 38" xfId="43979" xr:uid="{00000000-0005-0000-0000-0000D9AD0000}"/>
    <cellStyle name="Total 3 3 39" xfId="43980" xr:uid="{00000000-0005-0000-0000-0000DAAD0000}"/>
    <cellStyle name="Total 3 3 4" xfId="3277" xr:uid="{00000000-0005-0000-0000-0000DBAD0000}"/>
    <cellStyle name="Total 3 3 4 2" xfId="10200" xr:uid="{00000000-0005-0000-0000-0000DCAD0000}"/>
    <cellStyle name="Total 3 3 4 2 2" xfId="43981" xr:uid="{00000000-0005-0000-0000-0000DDAD0000}"/>
    <cellStyle name="Total 3 3 4 2 3" xfId="43982" xr:uid="{00000000-0005-0000-0000-0000DEAD0000}"/>
    <cellStyle name="Total 3 3 4 2 4" xfId="43983" xr:uid="{00000000-0005-0000-0000-0000DFAD0000}"/>
    <cellStyle name="Total 3 3 4 2 5" xfId="43984" xr:uid="{00000000-0005-0000-0000-0000E0AD0000}"/>
    <cellStyle name="Total 3 3 4 2 6" xfId="43985" xr:uid="{00000000-0005-0000-0000-0000E1AD0000}"/>
    <cellStyle name="Total 3 3 4 3" xfId="43986" xr:uid="{00000000-0005-0000-0000-0000E2AD0000}"/>
    <cellStyle name="Total 3 3 4 4" xfId="43987" xr:uid="{00000000-0005-0000-0000-0000E3AD0000}"/>
    <cellStyle name="Total 3 3 4 5" xfId="43988" xr:uid="{00000000-0005-0000-0000-0000E4AD0000}"/>
    <cellStyle name="Total 3 3 4 6" xfId="43989" xr:uid="{00000000-0005-0000-0000-0000E5AD0000}"/>
    <cellStyle name="Total 3 3 4 7" xfId="43990" xr:uid="{00000000-0005-0000-0000-0000E6AD0000}"/>
    <cellStyle name="Total 3 3 40" xfId="43991" xr:uid="{00000000-0005-0000-0000-0000E7AD0000}"/>
    <cellStyle name="Total 3 3 5" xfId="3278" xr:uid="{00000000-0005-0000-0000-0000E8AD0000}"/>
    <cellStyle name="Total 3 3 5 2" xfId="10286" xr:uid="{00000000-0005-0000-0000-0000E9AD0000}"/>
    <cellStyle name="Total 3 3 5 2 2" xfId="43992" xr:uid="{00000000-0005-0000-0000-0000EAAD0000}"/>
    <cellStyle name="Total 3 3 5 2 3" xfId="43993" xr:uid="{00000000-0005-0000-0000-0000EBAD0000}"/>
    <cellStyle name="Total 3 3 5 2 4" xfId="43994" xr:uid="{00000000-0005-0000-0000-0000ECAD0000}"/>
    <cellStyle name="Total 3 3 5 2 5" xfId="43995" xr:uid="{00000000-0005-0000-0000-0000EDAD0000}"/>
    <cellStyle name="Total 3 3 5 2 6" xfId="43996" xr:uid="{00000000-0005-0000-0000-0000EEAD0000}"/>
    <cellStyle name="Total 3 3 5 3" xfId="43997" xr:uid="{00000000-0005-0000-0000-0000EFAD0000}"/>
    <cellStyle name="Total 3 3 5 4" xfId="43998" xr:uid="{00000000-0005-0000-0000-0000F0AD0000}"/>
    <cellStyle name="Total 3 3 5 5" xfId="43999" xr:uid="{00000000-0005-0000-0000-0000F1AD0000}"/>
    <cellStyle name="Total 3 3 5 6" xfId="44000" xr:uid="{00000000-0005-0000-0000-0000F2AD0000}"/>
    <cellStyle name="Total 3 3 5 7" xfId="44001" xr:uid="{00000000-0005-0000-0000-0000F3AD0000}"/>
    <cellStyle name="Total 3 3 6" xfId="3279" xr:uid="{00000000-0005-0000-0000-0000F4AD0000}"/>
    <cellStyle name="Total 3 3 6 2" xfId="10374" xr:uid="{00000000-0005-0000-0000-0000F5AD0000}"/>
    <cellStyle name="Total 3 3 6 2 2" xfId="44002" xr:uid="{00000000-0005-0000-0000-0000F6AD0000}"/>
    <cellStyle name="Total 3 3 6 2 3" xfId="44003" xr:uid="{00000000-0005-0000-0000-0000F7AD0000}"/>
    <cellStyle name="Total 3 3 6 2 4" xfId="44004" xr:uid="{00000000-0005-0000-0000-0000F8AD0000}"/>
    <cellStyle name="Total 3 3 6 2 5" xfId="44005" xr:uid="{00000000-0005-0000-0000-0000F9AD0000}"/>
    <cellStyle name="Total 3 3 6 2 6" xfId="44006" xr:uid="{00000000-0005-0000-0000-0000FAAD0000}"/>
    <cellStyle name="Total 3 3 6 3" xfId="44007" xr:uid="{00000000-0005-0000-0000-0000FBAD0000}"/>
    <cellStyle name="Total 3 3 6 4" xfId="44008" xr:uid="{00000000-0005-0000-0000-0000FCAD0000}"/>
    <cellStyle name="Total 3 3 6 5" xfId="44009" xr:uid="{00000000-0005-0000-0000-0000FDAD0000}"/>
    <cellStyle name="Total 3 3 6 6" xfId="44010" xr:uid="{00000000-0005-0000-0000-0000FEAD0000}"/>
    <cellStyle name="Total 3 3 6 7" xfId="44011" xr:uid="{00000000-0005-0000-0000-0000FFAD0000}"/>
    <cellStyle name="Total 3 3 7" xfId="3280" xr:uid="{00000000-0005-0000-0000-000000AE0000}"/>
    <cellStyle name="Total 3 3 7 2" xfId="10461" xr:uid="{00000000-0005-0000-0000-000001AE0000}"/>
    <cellStyle name="Total 3 3 7 2 2" xfId="44012" xr:uid="{00000000-0005-0000-0000-000002AE0000}"/>
    <cellStyle name="Total 3 3 7 2 3" xfId="44013" xr:uid="{00000000-0005-0000-0000-000003AE0000}"/>
    <cellStyle name="Total 3 3 7 2 4" xfId="44014" xr:uid="{00000000-0005-0000-0000-000004AE0000}"/>
    <cellStyle name="Total 3 3 7 2 5" xfId="44015" xr:uid="{00000000-0005-0000-0000-000005AE0000}"/>
    <cellStyle name="Total 3 3 7 2 6" xfId="44016" xr:uid="{00000000-0005-0000-0000-000006AE0000}"/>
    <cellStyle name="Total 3 3 7 3" xfId="44017" xr:uid="{00000000-0005-0000-0000-000007AE0000}"/>
    <cellStyle name="Total 3 3 7 4" xfId="44018" xr:uid="{00000000-0005-0000-0000-000008AE0000}"/>
    <cellStyle name="Total 3 3 7 5" xfId="44019" xr:uid="{00000000-0005-0000-0000-000009AE0000}"/>
    <cellStyle name="Total 3 3 7 6" xfId="44020" xr:uid="{00000000-0005-0000-0000-00000AAE0000}"/>
    <cellStyle name="Total 3 3 7 7" xfId="44021" xr:uid="{00000000-0005-0000-0000-00000BAE0000}"/>
    <cellStyle name="Total 3 3 8" xfId="3281" xr:uid="{00000000-0005-0000-0000-00000CAE0000}"/>
    <cellStyle name="Total 3 3 8 2" xfId="10549" xr:uid="{00000000-0005-0000-0000-00000DAE0000}"/>
    <cellStyle name="Total 3 3 8 2 2" xfId="44022" xr:uid="{00000000-0005-0000-0000-00000EAE0000}"/>
    <cellStyle name="Total 3 3 8 2 3" xfId="44023" xr:uid="{00000000-0005-0000-0000-00000FAE0000}"/>
    <cellStyle name="Total 3 3 8 2 4" xfId="44024" xr:uid="{00000000-0005-0000-0000-000010AE0000}"/>
    <cellStyle name="Total 3 3 8 2 5" xfId="44025" xr:uid="{00000000-0005-0000-0000-000011AE0000}"/>
    <cellStyle name="Total 3 3 8 2 6" xfId="44026" xr:uid="{00000000-0005-0000-0000-000012AE0000}"/>
    <cellStyle name="Total 3 3 8 3" xfId="44027" xr:uid="{00000000-0005-0000-0000-000013AE0000}"/>
    <cellStyle name="Total 3 3 8 4" xfId="44028" xr:uid="{00000000-0005-0000-0000-000014AE0000}"/>
    <cellStyle name="Total 3 3 8 5" xfId="44029" xr:uid="{00000000-0005-0000-0000-000015AE0000}"/>
    <cellStyle name="Total 3 3 8 6" xfId="44030" xr:uid="{00000000-0005-0000-0000-000016AE0000}"/>
    <cellStyle name="Total 3 3 8 7" xfId="44031" xr:uid="{00000000-0005-0000-0000-000017AE0000}"/>
    <cellStyle name="Total 3 3 9" xfId="3282" xr:uid="{00000000-0005-0000-0000-000018AE0000}"/>
    <cellStyle name="Total 3 3 9 2" xfId="10631" xr:uid="{00000000-0005-0000-0000-000019AE0000}"/>
    <cellStyle name="Total 3 3 9 2 2" xfId="44032" xr:uid="{00000000-0005-0000-0000-00001AAE0000}"/>
    <cellStyle name="Total 3 3 9 2 3" xfId="44033" xr:uid="{00000000-0005-0000-0000-00001BAE0000}"/>
    <cellStyle name="Total 3 3 9 2 4" xfId="44034" xr:uid="{00000000-0005-0000-0000-00001CAE0000}"/>
    <cellStyle name="Total 3 3 9 2 5" xfId="44035" xr:uid="{00000000-0005-0000-0000-00001DAE0000}"/>
    <cellStyle name="Total 3 3 9 2 6" xfId="44036" xr:uid="{00000000-0005-0000-0000-00001EAE0000}"/>
    <cellStyle name="Total 3 3 9 3" xfId="44037" xr:uid="{00000000-0005-0000-0000-00001FAE0000}"/>
    <cellStyle name="Total 3 3 9 4" xfId="44038" xr:uid="{00000000-0005-0000-0000-000020AE0000}"/>
    <cellStyle name="Total 3 3 9 5" xfId="44039" xr:uid="{00000000-0005-0000-0000-000021AE0000}"/>
    <cellStyle name="Total 3 3 9 6" xfId="44040" xr:uid="{00000000-0005-0000-0000-000022AE0000}"/>
    <cellStyle name="Total 3 3 9 7" xfId="44041" xr:uid="{00000000-0005-0000-0000-000023AE0000}"/>
    <cellStyle name="Total 3 30" xfId="3283" xr:uid="{00000000-0005-0000-0000-000024AE0000}"/>
    <cellStyle name="Total 3 30 2" xfId="12526" xr:uid="{00000000-0005-0000-0000-000025AE0000}"/>
    <cellStyle name="Total 3 30 2 2" xfId="44042" xr:uid="{00000000-0005-0000-0000-000026AE0000}"/>
    <cellStyle name="Total 3 30 2 3" xfId="44043" xr:uid="{00000000-0005-0000-0000-000027AE0000}"/>
    <cellStyle name="Total 3 30 2 4" xfId="44044" xr:uid="{00000000-0005-0000-0000-000028AE0000}"/>
    <cellStyle name="Total 3 30 2 5" xfId="44045" xr:uid="{00000000-0005-0000-0000-000029AE0000}"/>
    <cellStyle name="Total 3 30 2 6" xfId="44046" xr:uid="{00000000-0005-0000-0000-00002AAE0000}"/>
    <cellStyle name="Total 3 30 3" xfId="44047" xr:uid="{00000000-0005-0000-0000-00002BAE0000}"/>
    <cellStyle name="Total 3 30 4" xfId="44048" xr:uid="{00000000-0005-0000-0000-00002CAE0000}"/>
    <cellStyle name="Total 3 30 5" xfId="44049" xr:uid="{00000000-0005-0000-0000-00002DAE0000}"/>
    <cellStyle name="Total 3 30 6" xfId="44050" xr:uid="{00000000-0005-0000-0000-00002EAE0000}"/>
    <cellStyle name="Total 3 30 7" xfId="44051" xr:uid="{00000000-0005-0000-0000-00002FAE0000}"/>
    <cellStyle name="Total 3 31" xfId="3284" xr:uid="{00000000-0005-0000-0000-000030AE0000}"/>
    <cellStyle name="Total 3 31 2" xfId="12605" xr:uid="{00000000-0005-0000-0000-000031AE0000}"/>
    <cellStyle name="Total 3 31 2 2" xfId="44052" xr:uid="{00000000-0005-0000-0000-000032AE0000}"/>
    <cellStyle name="Total 3 31 2 3" xfId="44053" xr:uid="{00000000-0005-0000-0000-000033AE0000}"/>
    <cellStyle name="Total 3 31 2 4" xfId="44054" xr:uid="{00000000-0005-0000-0000-000034AE0000}"/>
    <cellStyle name="Total 3 31 2 5" xfId="44055" xr:uid="{00000000-0005-0000-0000-000035AE0000}"/>
    <cellStyle name="Total 3 31 2 6" xfId="44056" xr:uid="{00000000-0005-0000-0000-000036AE0000}"/>
    <cellStyle name="Total 3 31 3" xfId="44057" xr:uid="{00000000-0005-0000-0000-000037AE0000}"/>
    <cellStyle name="Total 3 31 4" xfId="44058" xr:uid="{00000000-0005-0000-0000-000038AE0000}"/>
    <cellStyle name="Total 3 31 5" xfId="44059" xr:uid="{00000000-0005-0000-0000-000039AE0000}"/>
    <cellStyle name="Total 3 31 6" xfId="44060" xr:uid="{00000000-0005-0000-0000-00003AAE0000}"/>
    <cellStyle name="Total 3 31 7" xfId="44061" xr:uid="{00000000-0005-0000-0000-00003BAE0000}"/>
    <cellStyle name="Total 3 32" xfId="3285" xr:uid="{00000000-0005-0000-0000-00003CAE0000}"/>
    <cellStyle name="Total 3 32 2" xfId="12689" xr:uid="{00000000-0005-0000-0000-00003DAE0000}"/>
    <cellStyle name="Total 3 32 2 2" xfId="44062" xr:uid="{00000000-0005-0000-0000-00003EAE0000}"/>
    <cellStyle name="Total 3 32 2 3" xfId="44063" xr:uid="{00000000-0005-0000-0000-00003FAE0000}"/>
    <cellStyle name="Total 3 32 2 4" xfId="44064" xr:uid="{00000000-0005-0000-0000-000040AE0000}"/>
    <cellStyle name="Total 3 32 2 5" xfId="44065" xr:uid="{00000000-0005-0000-0000-000041AE0000}"/>
    <cellStyle name="Total 3 32 2 6" xfId="44066" xr:uid="{00000000-0005-0000-0000-000042AE0000}"/>
    <cellStyle name="Total 3 32 3" xfId="44067" xr:uid="{00000000-0005-0000-0000-000043AE0000}"/>
    <cellStyle name="Total 3 32 4" xfId="44068" xr:uid="{00000000-0005-0000-0000-000044AE0000}"/>
    <cellStyle name="Total 3 32 5" xfId="44069" xr:uid="{00000000-0005-0000-0000-000045AE0000}"/>
    <cellStyle name="Total 3 32 6" xfId="44070" xr:uid="{00000000-0005-0000-0000-000046AE0000}"/>
    <cellStyle name="Total 3 33" xfId="3286" xr:uid="{00000000-0005-0000-0000-000047AE0000}"/>
    <cellStyle name="Total 3 33 2" xfId="44071" xr:uid="{00000000-0005-0000-0000-000048AE0000}"/>
    <cellStyle name="Total 3 33 3" xfId="44072" xr:uid="{00000000-0005-0000-0000-000049AE0000}"/>
    <cellStyle name="Total 3 33 4" xfId="44073" xr:uid="{00000000-0005-0000-0000-00004AAE0000}"/>
    <cellStyle name="Total 3 33 5" xfId="44074" xr:uid="{00000000-0005-0000-0000-00004BAE0000}"/>
    <cellStyle name="Total 3 33 6" xfId="44075" xr:uid="{00000000-0005-0000-0000-00004CAE0000}"/>
    <cellStyle name="Total 3 34" xfId="9670" xr:uid="{00000000-0005-0000-0000-00004DAE0000}"/>
    <cellStyle name="Total 3 35" xfId="9752" xr:uid="{00000000-0005-0000-0000-00004EAE0000}"/>
    <cellStyle name="Total 3 35 2" xfId="44076" xr:uid="{00000000-0005-0000-0000-00004FAE0000}"/>
    <cellStyle name="Total 3 35 3" xfId="44077" xr:uid="{00000000-0005-0000-0000-000050AE0000}"/>
    <cellStyle name="Total 3 35 4" xfId="44078" xr:uid="{00000000-0005-0000-0000-000051AE0000}"/>
    <cellStyle name="Total 3 35 5" xfId="44079" xr:uid="{00000000-0005-0000-0000-000052AE0000}"/>
    <cellStyle name="Total 3 35 6" xfId="44080" xr:uid="{00000000-0005-0000-0000-000053AE0000}"/>
    <cellStyle name="Total 3 36" xfId="44081" xr:uid="{00000000-0005-0000-0000-000054AE0000}"/>
    <cellStyle name="Total 3 4" xfId="3287" xr:uid="{00000000-0005-0000-0000-000055AE0000}"/>
    <cellStyle name="Total 3 4 2" xfId="9671" xr:uid="{00000000-0005-0000-0000-000056AE0000}"/>
    <cellStyle name="Total 3 4 3" xfId="9959" xr:uid="{00000000-0005-0000-0000-000057AE0000}"/>
    <cellStyle name="Total 3 4 3 2" xfId="44082" xr:uid="{00000000-0005-0000-0000-000058AE0000}"/>
    <cellStyle name="Total 3 4 3 3" xfId="44083" xr:uid="{00000000-0005-0000-0000-000059AE0000}"/>
    <cellStyle name="Total 3 4 3 4" xfId="44084" xr:uid="{00000000-0005-0000-0000-00005AAE0000}"/>
    <cellStyle name="Total 3 4 3 5" xfId="44085" xr:uid="{00000000-0005-0000-0000-00005BAE0000}"/>
    <cellStyle name="Total 3 4 3 6" xfId="44086" xr:uid="{00000000-0005-0000-0000-00005CAE0000}"/>
    <cellStyle name="Total 3 4 4" xfId="44087" xr:uid="{00000000-0005-0000-0000-00005DAE0000}"/>
    <cellStyle name="Total 3 4 5" xfId="44088" xr:uid="{00000000-0005-0000-0000-00005EAE0000}"/>
    <cellStyle name="Total 3 4 6" xfId="44089" xr:uid="{00000000-0005-0000-0000-00005FAE0000}"/>
    <cellStyle name="Total 3 4 7" xfId="44090" xr:uid="{00000000-0005-0000-0000-000060AE0000}"/>
    <cellStyle name="Total 3 4 8" xfId="44091" xr:uid="{00000000-0005-0000-0000-000061AE0000}"/>
    <cellStyle name="Total 3 5" xfId="3288" xr:uid="{00000000-0005-0000-0000-000062AE0000}"/>
    <cellStyle name="Total 3 5 2" xfId="9672" xr:uid="{00000000-0005-0000-0000-000063AE0000}"/>
    <cellStyle name="Total 3 5 3" xfId="10049" xr:uid="{00000000-0005-0000-0000-000064AE0000}"/>
    <cellStyle name="Total 3 5 3 2" xfId="44092" xr:uid="{00000000-0005-0000-0000-000065AE0000}"/>
    <cellStyle name="Total 3 5 3 3" xfId="44093" xr:uid="{00000000-0005-0000-0000-000066AE0000}"/>
    <cellStyle name="Total 3 5 3 4" xfId="44094" xr:uid="{00000000-0005-0000-0000-000067AE0000}"/>
    <cellStyle name="Total 3 5 3 5" xfId="44095" xr:uid="{00000000-0005-0000-0000-000068AE0000}"/>
    <cellStyle name="Total 3 5 3 6" xfId="44096" xr:uid="{00000000-0005-0000-0000-000069AE0000}"/>
    <cellStyle name="Total 3 5 4" xfId="44097" xr:uid="{00000000-0005-0000-0000-00006AAE0000}"/>
    <cellStyle name="Total 3 5 5" xfId="44098" xr:uid="{00000000-0005-0000-0000-00006BAE0000}"/>
    <cellStyle name="Total 3 5 6" xfId="44099" xr:uid="{00000000-0005-0000-0000-00006CAE0000}"/>
    <cellStyle name="Total 3 5 7" xfId="44100" xr:uid="{00000000-0005-0000-0000-00006DAE0000}"/>
    <cellStyle name="Total 3 5 8" xfId="44101" xr:uid="{00000000-0005-0000-0000-00006EAE0000}"/>
    <cellStyle name="Total 3 6" xfId="3289" xr:uid="{00000000-0005-0000-0000-00006FAE0000}"/>
    <cellStyle name="Total 3 6 2" xfId="9673" xr:uid="{00000000-0005-0000-0000-000070AE0000}"/>
    <cellStyle name="Total 3 6 3" xfId="10140" xr:uid="{00000000-0005-0000-0000-000071AE0000}"/>
    <cellStyle name="Total 3 6 3 2" xfId="44102" xr:uid="{00000000-0005-0000-0000-000072AE0000}"/>
    <cellStyle name="Total 3 6 3 3" xfId="44103" xr:uid="{00000000-0005-0000-0000-000073AE0000}"/>
    <cellStyle name="Total 3 6 3 4" xfId="44104" xr:uid="{00000000-0005-0000-0000-000074AE0000}"/>
    <cellStyle name="Total 3 6 3 5" xfId="44105" xr:uid="{00000000-0005-0000-0000-000075AE0000}"/>
    <cellStyle name="Total 3 6 3 6" xfId="44106" xr:uid="{00000000-0005-0000-0000-000076AE0000}"/>
    <cellStyle name="Total 3 6 4" xfId="44107" xr:uid="{00000000-0005-0000-0000-000077AE0000}"/>
    <cellStyle name="Total 3 6 5" xfId="44108" xr:uid="{00000000-0005-0000-0000-000078AE0000}"/>
    <cellStyle name="Total 3 6 6" xfId="44109" xr:uid="{00000000-0005-0000-0000-000079AE0000}"/>
    <cellStyle name="Total 3 6 7" xfId="44110" xr:uid="{00000000-0005-0000-0000-00007AAE0000}"/>
    <cellStyle name="Total 3 6 8" xfId="44111" xr:uid="{00000000-0005-0000-0000-00007BAE0000}"/>
    <cellStyle name="Total 3 7" xfId="3290" xr:uid="{00000000-0005-0000-0000-00007CAE0000}"/>
    <cellStyle name="Total 3 7 2" xfId="10229" xr:uid="{00000000-0005-0000-0000-00007DAE0000}"/>
    <cellStyle name="Total 3 7 2 2" xfId="44112" xr:uid="{00000000-0005-0000-0000-00007EAE0000}"/>
    <cellStyle name="Total 3 7 2 3" xfId="44113" xr:uid="{00000000-0005-0000-0000-00007FAE0000}"/>
    <cellStyle name="Total 3 7 2 4" xfId="44114" xr:uid="{00000000-0005-0000-0000-000080AE0000}"/>
    <cellStyle name="Total 3 7 2 5" xfId="44115" xr:uid="{00000000-0005-0000-0000-000081AE0000}"/>
    <cellStyle name="Total 3 7 2 6" xfId="44116" xr:uid="{00000000-0005-0000-0000-000082AE0000}"/>
    <cellStyle name="Total 3 7 3" xfId="44117" xr:uid="{00000000-0005-0000-0000-000083AE0000}"/>
    <cellStyle name="Total 3 7 4" xfId="44118" xr:uid="{00000000-0005-0000-0000-000084AE0000}"/>
    <cellStyle name="Total 3 7 5" xfId="44119" xr:uid="{00000000-0005-0000-0000-000085AE0000}"/>
    <cellStyle name="Total 3 7 6" xfId="44120" xr:uid="{00000000-0005-0000-0000-000086AE0000}"/>
    <cellStyle name="Total 3 7 7" xfId="44121" xr:uid="{00000000-0005-0000-0000-000087AE0000}"/>
    <cellStyle name="Total 3 8" xfId="3291" xr:uid="{00000000-0005-0000-0000-000088AE0000}"/>
    <cellStyle name="Total 3 8 2" xfId="10314" xr:uid="{00000000-0005-0000-0000-000089AE0000}"/>
    <cellStyle name="Total 3 8 2 2" xfId="44122" xr:uid="{00000000-0005-0000-0000-00008AAE0000}"/>
    <cellStyle name="Total 3 8 2 3" xfId="44123" xr:uid="{00000000-0005-0000-0000-00008BAE0000}"/>
    <cellStyle name="Total 3 8 2 4" xfId="44124" xr:uid="{00000000-0005-0000-0000-00008CAE0000}"/>
    <cellStyle name="Total 3 8 2 5" xfId="44125" xr:uid="{00000000-0005-0000-0000-00008DAE0000}"/>
    <cellStyle name="Total 3 8 2 6" xfId="44126" xr:uid="{00000000-0005-0000-0000-00008EAE0000}"/>
    <cellStyle name="Total 3 8 3" xfId="44127" xr:uid="{00000000-0005-0000-0000-00008FAE0000}"/>
    <cellStyle name="Total 3 8 4" xfId="44128" xr:uid="{00000000-0005-0000-0000-000090AE0000}"/>
    <cellStyle name="Total 3 8 5" xfId="44129" xr:uid="{00000000-0005-0000-0000-000091AE0000}"/>
    <cellStyle name="Total 3 8 6" xfId="44130" xr:uid="{00000000-0005-0000-0000-000092AE0000}"/>
    <cellStyle name="Total 3 8 7" xfId="44131" xr:uid="{00000000-0005-0000-0000-000093AE0000}"/>
    <cellStyle name="Total 3 9" xfId="3292" xr:uid="{00000000-0005-0000-0000-000094AE0000}"/>
    <cellStyle name="Total 3 9 2" xfId="10403" xr:uid="{00000000-0005-0000-0000-000095AE0000}"/>
    <cellStyle name="Total 3 9 2 2" xfId="44132" xr:uid="{00000000-0005-0000-0000-000096AE0000}"/>
    <cellStyle name="Total 3 9 2 3" xfId="44133" xr:uid="{00000000-0005-0000-0000-000097AE0000}"/>
    <cellStyle name="Total 3 9 2 4" xfId="44134" xr:uid="{00000000-0005-0000-0000-000098AE0000}"/>
    <cellStyle name="Total 3 9 2 5" xfId="44135" xr:uid="{00000000-0005-0000-0000-000099AE0000}"/>
    <cellStyle name="Total 3 9 2 6" xfId="44136" xr:uid="{00000000-0005-0000-0000-00009AAE0000}"/>
    <cellStyle name="Total 3 9 3" xfId="44137" xr:uid="{00000000-0005-0000-0000-00009BAE0000}"/>
    <cellStyle name="Total 3 9 4" xfId="44138" xr:uid="{00000000-0005-0000-0000-00009CAE0000}"/>
    <cellStyle name="Total 3 9 5" xfId="44139" xr:uid="{00000000-0005-0000-0000-00009DAE0000}"/>
    <cellStyle name="Total 3 9 6" xfId="44140" xr:uid="{00000000-0005-0000-0000-00009EAE0000}"/>
    <cellStyle name="Total 3 9 7" xfId="44141" xr:uid="{00000000-0005-0000-0000-00009FAE0000}"/>
    <cellStyle name="Total 4" xfId="44142" xr:uid="{00000000-0005-0000-0000-0000A0AE0000}"/>
    <cellStyle name="Total 5" xfId="44816" xr:uid="{CF67ADD5-8938-4D5C-B32E-573AC2B1D132}"/>
    <cellStyle name="Warning Text" xfId="44190" builtinId="11" customBuiltin="1"/>
    <cellStyle name="Warning Text 2" xfId="3293" xr:uid="{00000000-0005-0000-0000-0000A2AE0000}"/>
    <cellStyle name="Warning Text 2 2" xfId="9674" xr:uid="{00000000-0005-0000-0000-0000A3AE0000}"/>
    <cellStyle name="Warning Text 2 3" xfId="9675" xr:uid="{00000000-0005-0000-0000-0000A4AE0000}"/>
    <cellStyle name="Warning Text 2 4" xfId="9676" xr:uid="{00000000-0005-0000-0000-0000A5AE0000}"/>
    <cellStyle name="Warning Text 3" xfId="9677" xr:uid="{00000000-0005-0000-0000-0000A6AE0000}"/>
    <cellStyle name="Warning Text 3 2" xfId="9678" xr:uid="{00000000-0005-0000-0000-0000A7AE0000}"/>
    <cellStyle name="Warning Text 3 3" xfId="9679" xr:uid="{00000000-0005-0000-0000-0000A8AE0000}"/>
    <cellStyle name="Warning Text 3 4" xfId="9680" xr:uid="{00000000-0005-0000-0000-0000A9AE0000}"/>
    <cellStyle name="Warning Text 4" xfId="44813" xr:uid="{BF68D5F3-4C81-4B60-B68C-8404DC20859B}"/>
  </cellStyles>
  <dxfs count="14">
    <dxf>
      <fill>
        <patternFill>
          <bgColor theme="6" tint="0.79998168889431442"/>
        </patternFill>
      </fill>
    </dxf>
    <dxf>
      <fill>
        <patternFill>
          <bgColor theme="5" tint="0.79998168889431442"/>
        </patternFill>
      </fill>
    </dxf>
    <dxf>
      <fill>
        <patternFill patternType="darkDown"/>
      </fill>
    </dxf>
    <dxf>
      <fill>
        <patternFill patternType="darkDown"/>
      </fill>
    </dxf>
    <dxf>
      <fill>
        <patternFill patternType="darkDown"/>
      </fill>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patternType="solid">
          <fgColor rgb="FFDCE6F1"/>
          <bgColor rgb="FFDCE6F1"/>
        </patternFill>
      </fill>
    </dxf>
    <dxf>
      <fill>
        <patternFill patternType="solid">
          <fgColor rgb="FFDCE6F1"/>
          <bgColor rgb="FFDCE6F1"/>
        </patternFill>
      </fill>
    </dxf>
    <dxf>
      <font>
        <b/>
        <color rgb="FF000000"/>
      </font>
    </dxf>
    <dxf>
      <font>
        <b/>
        <color rgb="FF000000"/>
      </font>
    </dxf>
    <dxf>
      <font>
        <b/>
        <color rgb="FF000000"/>
      </font>
      <border>
        <top style="double">
          <color rgb="FF4F81BD"/>
        </top>
      </border>
    </dxf>
    <dxf>
      <font>
        <b/>
        <color rgb="FFFFFFFF"/>
      </font>
      <fill>
        <patternFill patternType="solid">
          <fgColor rgb="FF4F81BD"/>
          <bgColor rgb="FF4F81BD"/>
        </patternFill>
      </fill>
    </dxf>
    <dxf>
      <font>
        <color rgb="FF000000"/>
      </font>
      <border>
        <left style="thin">
          <color rgb="FF95B3D7"/>
        </left>
        <right style="thin">
          <color rgb="FF95B3D7"/>
        </right>
        <top style="thin">
          <color rgb="FF95B3D7"/>
        </top>
        <bottom style="thin">
          <color rgb="FF95B3D7"/>
        </bottom>
        <horizontal style="thin">
          <color rgb="FF95B3D7"/>
        </horizontal>
      </border>
    </dxf>
  </dxfs>
  <tableStyles count="1" defaultTableStyle="TableStyleMedium2" defaultPivotStyle="PivotStyleLight16">
    <tableStyle name="TableStyleMedium2 2" pivot="0" count="7" xr9:uid="{34F6CC08-F7FD-46BD-A205-17E7842FAD00}">
      <tableStyleElement type="wholeTable" dxfId="13"/>
      <tableStyleElement type="headerRow" dxfId="12"/>
      <tableStyleElement type="totalRow" dxfId="11"/>
      <tableStyleElement type="firstColumn" dxfId="10"/>
      <tableStyleElement type="lastColumn" dxfId="9"/>
      <tableStyleElement type="firstRowStripe" dxfId="8"/>
      <tableStyleElement type="firstColumnStripe" dxfId="7"/>
    </tableStyle>
  </tableStyles>
  <colors>
    <mruColors>
      <color rgb="FF5E9B15"/>
      <color rgb="FFFF66CC"/>
      <color rgb="FFCCFF66"/>
      <color rgb="FFFFFFCC"/>
      <color rgb="FF92D050"/>
      <color rgb="FFFF5D5D"/>
      <color rgb="FF005CB9"/>
      <color rgb="FF6DABE4"/>
      <color rgb="FF435363"/>
      <color rgb="FF5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oneCellAnchor>
    <xdr:from>
      <xdr:col>5</xdr:col>
      <xdr:colOff>0</xdr:colOff>
      <xdr:row>9</xdr:row>
      <xdr:rowOff>114300</xdr:rowOff>
    </xdr:from>
    <xdr:ext cx="184731" cy="264560"/>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13327380" y="1524000"/>
          <a:ext cx="184731" cy="26456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5</xdr:col>
      <xdr:colOff>0</xdr:colOff>
      <xdr:row>10</xdr:row>
      <xdr:rowOff>114300</xdr:rowOff>
    </xdr:from>
    <xdr:ext cx="184731" cy="264560"/>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13327380" y="1684020"/>
          <a:ext cx="184731" cy="26456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5</xdr:col>
      <xdr:colOff>0</xdr:colOff>
      <xdr:row>10</xdr:row>
      <xdr:rowOff>114300</xdr:rowOff>
    </xdr:from>
    <xdr:ext cx="184731" cy="264560"/>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13327380" y="1684020"/>
          <a:ext cx="184731" cy="26456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5</xdr:col>
      <xdr:colOff>0</xdr:colOff>
      <xdr:row>9</xdr:row>
      <xdr:rowOff>114300</xdr:rowOff>
    </xdr:from>
    <xdr:ext cx="184731" cy="264560"/>
    <xdr:sp macro="" textlink="">
      <xdr:nvSpPr>
        <xdr:cNvPr id="6" name="TextBox 5">
          <a:extLst>
            <a:ext uri="{FF2B5EF4-FFF2-40B4-BE49-F238E27FC236}">
              <a16:creationId xmlns:a16="http://schemas.microsoft.com/office/drawing/2014/main" id="{00000000-0008-0000-0000-000006000000}"/>
            </a:ext>
          </a:extLst>
        </xdr:cNvPr>
        <xdr:cNvSpPr txBox="1"/>
      </xdr:nvSpPr>
      <xdr:spPr>
        <a:xfrm>
          <a:off x="13696950" y="1752600"/>
          <a:ext cx="184731" cy="26456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5</xdr:col>
      <xdr:colOff>0</xdr:colOff>
      <xdr:row>10</xdr:row>
      <xdr:rowOff>114300</xdr:rowOff>
    </xdr:from>
    <xdr:ext cx="184731" cy="264560"/>
    <xdr:sp macro="" textlink="">
      <xdr:nvSpPr>
        <xdr:cNvPr id="8" name="TextBox 7">
          <a:extLst>
            <a:ext uri="{FF2B5EF4-FFF2-40B4-BE49-F238E27FC236}">
              <a16:creationId xmlns:a16="http://schemas.microsoft.com/office/drawing/2014/main" id="{00000000-0008-0000-0000-000008000000}"/>
            </a:ext>
          </a:extLst>
        </xdr:cNvPr>
        <xdr:cNvSpPr txBox="1"/>
      </xdr:nvSpPr>
      <xdr:spPr>
        <a:xfrm>
          <a:off x="13696950" y="1914525"/>
          <a:ext cx="184731" cy="26456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5</xdr:col>
      <xdr:colOff>0</xdr:colOff>
      <xdr:row>10</xdr:row>
      <xdr:rowOff>114300</xdr:rowOff>
    </xdr:from>
    <xdr:ext cx="184731" cy="264560"/>
    <xdr:sp macro="" textlink="">
      <xdr:nvSpPr>
        <xdr:cNvPr id="9" name="TextBox 8">
          <a:extLst>
            <a:ext uri="{FF2B5EF4-FFF2-40B4-BE49-F238E27FC236}">
              <a16:creationId xmlns:a16="http://schemas.microsoft.com/office/drawing/2014/main" id="{00000000-0008-0000-0000-000009000000}"/>
            </a:ext>
          </a:extLst>
        </xdr:cNvPr>
        <xdr:cNvSpPr txBox="1"/>
      </xdr:nvSpPr>
      <xdr:spPr>
        <a:xfrm>
          <a:off x="13696950" y="1914525"/>
          <a:ext cx="184731" cy="26456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10</xdr:col>
      <xdr:colOff>7327</xdr:colOff>
      <xdr:row>64</xdr:row>
      <xdr:rowOff>87923</xdr:rowOff>
    </xdr:from>
    <xdr:to>
      <xdr:col>10</xdr:col>
      <xdr:colOff>227134</xdr:colOff>
      <xdr:row>77</xdr:row>
      <xdr:rowOff>124558</xdr:rowOff>
    </xdr:to>
    <xdr:sp macro="" textlink="">
      <xdr:nvSpPr>
        <xdr:cNvPr id="6" name="Right Brace 5">
          <a:extLst>
            <a:ext uri="{FF2B5EF4-FFF2-40B4-BE49-F238E27FC236}">
              <a16:creationId xmlns:a16="http://schemas.microsoft.com/office/drawing/2014/main" id="{4EB8FF40-5C39-4249-9DFC-59AE35319041}"/>
            </a:ext>
          </a:extLst>
        </xdr:cNvPr>
        <xdr:cNvSpPr/>
      </xdr:nvSpPr>
      <xdr:spPr>
        <a:xfrm>
          <a:off x="10037885" y="13987096"/>
          <a:ext cx="219807" cy="2513135"/>
        </a:xfrm>
        <a:prstGeom prst="rightBrace">
          <a:avLst/>
        </a:prstGeom>
        <a:ln w="12700"/>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10</xdr:col>
      <xdr:colOff>7327</xdr:colOff>
      <xdr:row>55</xdr:row>
      <xdr:rowOff>87923</xdr:rowOff>
    </xdr:from>
    <xdr:to>
      <xdr:col>10</xdr:col>
      <xdr:colOff>468923</xdr:colOff>
      <xdr:row>55</xdr:row>
      <xdr:rowOff>87923</xdr:rowOff>
    </xdr:to>
    <xdr:cxnSp macro="">
      <xdr:nvCxnSpPr>
        <xdr:cNvPr id="9" name="Straight Connector 8">
          <a:extLst>
            <a:ext uri="{FF2B5EF4-FFF2-40B4-BE49-F238E27FC236}">
              <a16:creationId xmlns:a16="http://schemas.microsoft.com/office/drawing/2014/main" id="{59604887-E5DD-48BE-AF01-27549933C86E}"/>
            </a:ext>
          </a:extLst>
        </xdr:cNvPr>
        <xdr:cNvCxnSpPr/>
      </xdr:nvCxnSpPr>
      <xdr:spPr>
        <a:xfrm>
          <a:off x="10037885" y="12272596"/>
          <a:ext cx="461596" cy="0"/>
        </a:xfrm>
        <a:prstGeom prst="line">
          <a:avLst/>
        </a:prstGeom>
        <a:ln w="12700"/>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468923</xdr:colOff>
      <xdr:row>55</xdr:row>
      <xdr:rowOff>87923</xdr:rowOff>
    </xdr:from>
    <xdr:to>
      <xdr:col>10</xdr:col>
      <xdr:colOff>468923</xdr:colOff>
      <xdr:row>71</xdr:row>
      <xdr:rowOff>14654</xdr:rowOff>
    </xdr:to>
    <xdr:cxnSp macro="">
      <xdr:nvCxnSpPr>
        <xdr:cNvPr id="11" name="Straight Connector 10">
          <a:extLst>
            <a:ext uri="{FF2B5EF4-FFF2-40B4-BE49-F238E27FC236}">
              <a16:creationId xmlns:a16="http://schemas.microsoft.com/office/drawing/2014/main" id="{26B3CDAF-1A21-4503-B105-889CA50E3C25}"/>
            </a:ext>
          </a:extLst>
        </xdr:cNvPr>
        <xdr:cNvCxnSpPr/>
      </xdr:nvCxnSpPr>
      <xdr:spPr>
        <a:xfrm>
          <a:off x="10499481" y="12272596"/>
          <a:ext cx="0" cy="2974731"/>
        </a:xfrm>
        <a:prstGeom prst="line">
          <a:avLst/>
        </a:prstGeom>
        <a:ln w="12700"/>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249115</xdr:colOff>
      <xdr:row>71</xdr:row>
      <xdr:rowOff>7327</xdr:rowOff>
    </xdr:from>
    <xdr:to>
      <xdr:col>10</xdr:col>
      <xdr:colOff>461596</xdr:colOff>
      <xdr:row>71</xdr:row>
      <xdr:rowOff>7327</xdr:rowOff>
    </xdr:to>
    <xdr:cxnSp macro="">
      <xdr:nvCxnSpPr>
        <xdr:cNvPr id="15" name="Straight Arrow Connector 14">
          <a:extLst>
            <a:ext uri="{FF2B5EF4-FFF2-40B4-BE49-F238E27FC236}">
              <a16:creationId xmlns:a16="http://schemas.microsoft.com/office/drawing/2014/main" id="{768CE89E-CF27-4840-9832-F154FA37ADF7}"/>
            </a:ext>
          </a:extLst>
        </xdr:cNvPr>
        <xdr:cNvCxnSpPr/>
      </xdr:nvCxnSpPr>
      <xdr:spPr>
        <a:xfrm flipH="1">
          <a:off x="10279673" y="15240000"/>
          <a:ext cx="212481" cy="0"/>
        </a:xfrm>
        <a:prstGeom prst="straightConnector1">
          <a:avLst/>
        </a:prstGeom>
        <a:ln w="12700">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rgb="FFFFFFCC"/>
    <pageSetUpPr fitToPage="1"/>
  </sheetPr>
  <dimension ref="A1:XFD123"/>
  <sheetViews>
    <sheetView tabSelected="1" zoomScale="90" zoomScaleNormal="90" workbookViewId="0">
      <selection activeCell="B110" sqref="B110"/>
    </sheetView>
  </sheetViews>
  <sheetFormatPr defaultColWidth="0" defaultRowHeight="0" customHeight="1" zeroHeight="1"/>
  <cols>
    <col min="1" max="1" width="2.7109375" customWidth="1"/>
    <col min="2" max="2" width="37.140625" customWidth="1"/>
    <col min="3" max="3" width="33.42578125" customWidth="1"/>
    <col min="4" max="4" width="20.7109375" customWidth="1"/>
    <col min="5" max="5" width="43.42578125" customWidth="1"/>
    <col min="6" max="6" width="2.7109375" customWidth="1"/>
    <col min="7" max="16384" width="9.28515625" hidden="1"/>
  </cols>
  <sheetData>
    <row r="1" spans="2:9" ht="18">
      <c r="B1" s="1171" t="s">
        <v>0</v>
      </c>
      <c r="C1" s="1172"/>
      <c r="D1" s="1172"/>
      <c r="E1" s="1173"/>
    </row>
    <row r="2" spans="2:9" ht="30.75" customHeight="1">
      <c r="B2" s="1189" t="s">
        <v>1</v>
      </c>
      <c r="C2" s="1190"/>
      <c r="D2" s="1190"/>
      <c r="E2" s="1191"/>
    </row>
    <row r="3" spans="2:9" ht="20.100000000000001" customHeight="1">
      <c r="B3" s="1174" t="s">
        <v>2</v>
      </c>
      <c r="C3" s="1175"/>
      <c r="D3" s="1175"/>
      <c r="E3" s="1176"/>
      <c r="I3" s="242"/>
    </row>
    <row r="4" spans="2:9" ht="15" customHeight="1">
      <c r="B4" s="1179" t="s">
        <v>3</v>
      </c>
      <c r="C4" s="1180"/>
      <c r="D4" s="1179" t="s">
        <v>4</v>
      </c>
      <c r="E4" s="1180"/>
    </row>
    <row r="5" spans="2:9" ht="15" customHeight="1">
      <c r="B5" s="833" t="s">
        <v>5</v>
      </c>
      <c r="C5" s="866"/>
      <c r="D5" s="867" t="s">
        <v>6</v>
      </c>
      <c r="E5" s="868"/>
    </row>
    <row r="6" spans="2:9" ht="15" customHeight="1">
      <c r="B6" s="173"/>
      <c r="C6" s="271"/>
      <c r="D6" s="137"/>
      <c r="E6" s="163"/>
      <c r="I6" s="155"/>
    </row>
    <row r="7" spans="2:9" ht="15" customHeight="1">
      <c r="B7" s="833" t="s">
        <v>7</v>
      </c>
      <c r="C7" s="866"/>
      <c r="D7" s="867" t="s">
        <v>8</v>
      </c>
      <c r="E7" s="866"/>
    </row>
    <row r="8" spans="2:9" ht="15" customHeight="1">
      <c r="B8" s="173"/>
      <c r="C8" s="164"/>
      <c r="D8" s="137"/>
      <c r="E8" s="164"/>
    </row>
    <row r="9" spans="2:9" ht="15" customHeight="1">
      <c r="B9" s="833" t="s">
        <v>9</v>
      </c>
      <c r="C9" s="869"/>
      <c r="D9" s="867" t="s">
        <v>10</v>
      </c>
      <c r="E9" s="866"/>
    </row>
    <row r="10" spans="2:9" ht="15" customHeight="1">
      <c r="B10" s="174"/>
      <c r="C10" s="164"/>
      <c r="D10" s="137"/>
      <c r="E10" s="164"/>
    </row>
    <row r="11" spans="2:9" ht="15" customHeight="1">
      <c r="B11" s="833" t="s">
        <v>11</v>
      </c>
      <c r="C11" s="869"/>
      <c r="D11" s="867" t="s">
        <v>12</v>
      </c>
      <c r="E11" s="866"/>
    </row>
    <row r="12" spans="2:9" ht="15" customHeight="1">
      <c r="B12" s="173"/>
      <c r="C12" s="178"/>
      <c r="D12" s="137"/>
      <c r="E12" s="164"/>
    </row>
    <row r="13" spans="2:9" ht="15" customHeight="1">
      <c r="B13" s="833" t="s">
        <v>13</v>
      </c>
      <c r="C13" s="869"/>
      <c r="D13" s="867" t="s">
        <v>14</v>
      </c>
      <c r="E13" s="869"/>
    </row>
    <row r="14" spans="2:9" ht="15" customHeight="1">
      <c r="B14" s="267"/>
      <c r="C14" s="842"/>
      <c r="D14" s="402"/>
      <c r="E14" s="843"/>
    </row>
    <row r="15" spans="2:9" ht="15" customHeight="1">
      <c r="B15" s="852" t="s">
        <v>15</v>
      </c>
      <c r="C15" s="853"/>
      <c r="D15" s="867" t="s">
        <v>16</v>
      </c>
      <c r="E15" s="866"/>
    </row>
    <row r="16" spans="2:9" ht="15" customHeight="1">
      <c r="B16" s="174"/>
      <c r="C16" s="271"/>
      <c r="D16" s="137"/>
      <c r="E16" s="164"/>
    </row>
    <row r="17" spans="2:5" ht="15" customHeight="1">
      <c r="B17" s="833" t="s">
        <v>17</v>
      </c>
      <c r="C17" s="863"/>
      <c r="D17" s="864" t="s">
        <v>18</v>
      </c>
      <c r="E17" s="865" t="s">
        <v>19</v>
      </c>
    </row>
    <row r="18" spans="2:5" ht="15" customHeight="1">
      <c r="B18" s="352"/>
      <c r="C18" s="353"/>
      <c r="D18" s="137"/>
      <c r="E18" s="182"/>
    </row>
    <row r="19" spans="2:5" ht="15" customHeight="1">
      <c r="B19" s="1185" t="s">
        <v>20</v>
      </c>
      <c r="C19" s="1187" t="s">
        <v>21</v>
      </c>
      <c r="D19" s="137"/>
      <c r="E19" s="182"/>
    </row>
    <row r="20" spans="2:5" ht="15" customHeight="1">
      <c r="B20" s="1186"/>
      <c r="C20" s="1188"/>
      <c r="D20" s="137"/>
      <c r="E20" s="182"/>
    </row>
    <row r="21" spans="2:5" ht="15" customHeight="1">
      <c r="B21" s="870"/>
      <c r="C21" s="871"/>
      <c r="D21" s="137"/>
      <c r="E21" s="182"/>
    </row>
    <row r="22" spans="2:5" ht="20.100000000000001" customHeight="1">
      <c r="B22" s="1174" t="s">
        <v>22</v>
      </c>
      <c r="C22" s="1175"/>
      <c r="D22" s="1175"/>
      <c r="E22" s="1176"/>
    </row>
    <row r="23" spans="2:5" ht="15" customHeight="1">
      <c r="B23" s="1177" t="s">
        <v>23</v>
      </c>
      <c r="C23" s="1178"/>
      <c r="D23" s="1179" t="s">
        <v>24</v>
      </c>
      <c r="E23" s="1180"/>
    </row>
    <row r="24" spans="2:5" ht="15" customHeight="1">
      <c r="B24" s="833" t="s">
        <v>25</v>
      </c>
      <c r="C24" s="866"/>
      <c r="D24" s="872" t="s">
        <v>25</v>
      </c>
      <c r="E24" s="866"/>
    </row>
    <row r="25" spans="2:5" ht="15" customHeight="1">
      <c r="B25" s="165"/>
      <c r="C25" s="166"/>
      <c r="D25" s="162"/>
      <c r="E25" s="164"/>
    </row>
    <row r="26" spans="2:5" ht="15" customHeight="1">
      <c r="B26" s="833" t="s">
        <v>26</v>
      </c>
      <c r="C26" s="866"/>
      <c r="D26" s="833" t="s">
        <v>26</v>
      </c>
      <c r="E26" s="866"/>
    </row>
    <row r="27" spans="2:5" ht="15" customHeight="1">
      <c r="B27" s="162"/>
      <c r="C27" s="164"/>
      <c r="D27" s="162"/>
      <c r="E27" s="164"/>
    </row>
    <row r="28" spans="2:5" ht="15" customHeight="1">
      <c r="B28" s="833" t="s">
        <v>27</v>
      </c>
      <c r="C28" s="866"/>
      <c r="D28" s="833" t="s">
        <v>27</v>
      </c>
      <c r="E28" s="866"/>
    </row>
    <row r="29" spans="2:5" ht="15" customHeight="1">
      <c r="B29" s="162"/>
      <c r="C29" s="164"/>
      <c r="D29" s="162"/>
      <c r="E29" s="164"/>
    </row>
    <row r="30" spans="2:5" ht="15" customHeight="1">
      <c r="B30" s="833" t="s">
        <v>28</v>
      </c>
      <c r="C30" s="873"/>
      <c r="D30" s="867" t="s">
        <v>28</v>
      </c>
      <c r="E30" s="873"/>
    </row>
    <row r="31" spans="2:5" ht="15" customHeight="1">
      <c r="B31" s="874"/>
      <c r="C31" s="167"/>
      <c r="D31" s="276"/>
      <c r="E31" s="271"/>
    </row>
    <row r="32" spans="2:5" ht="20.100000000000001" customHeight="1">
      <c r="B32" s="1174" t="s">
        <v>29</v>
      </c>
      <c r="C32" s="1175"/>
      <c r="D32" s="1175"/>
      <c r="E32" s="1176"/>
    </row>
    <row r="33" spans="1:16384" customFormat="1" ht="15" customHeight="1">
      <c r="B33" s="1179" t="s">
        <v>30</v>
      </c>
      <c r="C33" s="1180"/>
      <c r="D33" s="1203" t="s">
        <v>31</v>
      </c>
      <c r="E33" s="1200"/>
    </row>
    <row r="34" spans="1:16384" customFormat="1" ht="15" customHeight="1">
      <c r="B34" s="833" t="s">
        <v>32</v>
      </c>
      <c r="C34" s="866"/>
      <c r="D34" s="1197" t="s">
        <v>33</v>
      </c>
      <c r="E34" s="1198"/>
    </row>
    <row r="35" spans="1:16384" customFormat="1" ht="15" customHeight="1">
      <c r="B35" s="785"/>
      <c r="C35" s="57"/>
      <c r="D35" s="786"/>
      <c r="E35" s="1147" t="s">
        <v>21</v>
      </c>
    </row>
    <row r="36" spans="1:16384" customFormat="1" ht="15" customHeight="1">
      <c r="B36" s="833" t="s">
        <v>34</v>
      </c>
      <c r="C36" s="866"/>
      <c r="D36" s="1197" t="s">
        <v>35</v>
      </c>
      <c r="E36" s="1198"/>
    </row>
    <row r="37" spans="1:16384" customFormat="1" ht="15" customHeight="1">
      <c r="B37" s="267"/>
      <c r="C37" s="18"/>
      <c r="D37" s="786"/>
      <c r="E37" s="1147" t="s">
        <v>21</v>
      </c>
    </row>
    <row r="38" spans="1:16384" customFormat="1" ht="29.1" customHeight="1">
      <c r="B38" s="872" t="s">
        <v>36</v>
      </c>
      <c r="C38" s="875">
        <v>14</v>
      </c>
      <c r="D38" s="1192" t="s">
        <v>37</v>
      </c>
      <c r="E38" s="1194"/>
    </row>
    <row r="39" spans="1:16384" customFormat="1" ht="15" customHeight="1">
      <c r="B39" s="785"/>
      <c r="C39" s="57"/>
      <c r="D39" s="1148"/>
      <c r="E39" s="1149" t="s">
        <v>21</v>
      </c>
    </row>
    <row r="40" spans="1:16384" customFormat="1" ht="15" customHeight="1">
      <c r="B40" s="833" t="s">
        <v>38</v>
      </c>
      <c r="C40" s="876" t="s">
        <v>39</v>
      </c>
      <c r="D40" s="1192" t="s">
        <v>40</v>
      </c>
      <c r="E40" s="1194"/>
    </row>
    <row r="41" spans="1:16384" customFormat="1" ht="15" customHeight="1">
      <c r="B41" s="785"/>
      <c r="C41" s="57"/>
      <c r="E41" s="1149" t="s">
        <v>41</v>
      </c>
    </row>
    <row r="42" spans="1:16384" customFormat="1" ht="15" customHeight="1">
      <c r="B42" s="872" t="s">
        <v>42</v>
      </c>
      <c r="C42" s="832" t="s">
        <v>39</v>
      </c>
      <c r="D42" s="1195"/>
      <c r="E42" s="1196"/>
    </row>
    <row r="43" spans="1:16384" customFormat="1" ht="15" customHeight="1">
      <c r="B43" s="267"/>
      <c r="C43" s="877"/>
      <c r="D43" s="196"/>
      <c r="E43" s="1149"/>
    </row>
    <row r="44" spans="1:16384" customFormat="1" ht="15" customHeight="1">
      <c r="B44" s="833" t="s">
        <v>43</v>
      </c>
      <c r="C44" s="845" t="s">
        <v>44</v>
      </c>
      <c r="D44" s="1195"/>
      <c r="E44" s="1196"/>
    </row>
    <row r="45" spans="1:16384" customFormat="1" ht="15" customHeight="1">
      <c r="B45" s="878"/>
      <c r="C45" s="871"/>
      <c r="D45" s="809"/>
      <c r="E45" s="1166"/>
    </row>
    <row r="46" spans="1:16384" customFormat="1" ht="15" customHeight="1">
      <c r="B46" s="833" t="s">
        <v>45</v>
      </c>
      <c r="C46" s="858" t="s">
        <v>46</v>
      </c>
      <c r="D46" s="1167"/>
      <c r="E46" s="1168"/>
    </row>
    <row r="47" spans="1:16384" s="1146" customFormat="1" ht="15" customHeight="1">
      <c r="A47" s="1145"/>
      <c r="B47" s="1150"/>
      <c r="C47" s="1150"/>
      <c r="D47" s="1169"/>
      <c r="E47" s="1170"/>
      <c r="F47" s="1161"/>
      <c r="G47" s="1195"/>
      <c r="H47" s="1196"/>
      <c r="I47" s="1195"/>
      <c r="J47" s="1196"/>
      <c r="K47" s="1195"/>
      <c r="L47" s="1196"/>
      <c r="M47" s="1195"/>
      <c r="N47" s="1196"/>
      <c r="O47" s="1195"/>
      <c r="P47" s="1196"/>
      <c r="Q47" s="1195"/>
      <c r="R47" s="1196"/>
      <c r="S47" s="1195"/>
      <c r="T47" s="1196"/>
      <c r="U47" s="1195"/>
      <c r="V47" s="1196"/>
      <c r="W47" s="1195"/>
      <c r="X47" s="1196"/>
      <c r="Y47" s="1195"/>
      <c r="Z47" s="1196"/>
      <c r="AA47" s="1195"/>
      <c r="AB47" s="1196"/>
      <c r="AC47" s="1195"/>
      <c r="AD47" s="1196"/>
      <c r="AE47" s="1195"/>
      <c r="AF47" s="1196"/>
      <c r="AG47" s="1195"/>
      <c r="AH47" s="1196"/>
      <c r="AI47" s="1195"/>
      <c r="AJ47" s="1196"/>
      <c r="AK47" s="1195"/>
      <c r="AL47" s="1196"/>
      <c r="AM47" s="1195"/>
      <c r="AN47" s="1196"/>
      <c r="AO47" s="1195"/>
      <c r="AP47" s="1196"/>
      <c r="AQ47" s="1195"/>
      <c r="AR47" s="1196"/>
      <c r="AS47" s="1195"/>
      <c r="AT47" s="1196"/>
      <c r="AU47" s="1195"/>
      <c r="AV47" s="1196"/>
      <c r="AW47" s="1195"/>
      <c r="AX47" s="1196"/>
      <c r="AY47" s="1195"/>
      <c r="AZ47" s="1196"/>
      <c r="BA47" s="1195"/>
      <c r="BB47" s="1196"/>
      <c r="BC47" s="1195"/>
      <c r="BD47" s="1196"/>
      <c r="BE47" s="1195"/>
      <c r="BF47" s="1196"/>
      <c r="BG47" s="1195"/>
      <c r="BH47" s="1196"/>
      <c r="BI47" s="1195"/>
      <c r="BJ47" s="1196"/>
      <c r="BK47" s="1195"/>
      <c r="BL47" s="1196"/>
      <c r="BM47" s="1195"/>
      <c r="BN47" s="1196"/>
      <c r="BO47" s="1195"/>
      <c r="BP47" s="1196"/>
      <c r="BQ47" s="1195"/>
      <c r="BR47" s="1196"/>
      <c r="BS47" s="1195"/>
      <c r="BT47" s="1196"/>
      <c r="BU47" s="1195"/>
      <c r="BV47" s="1196"/>
      <c r="BW47" s="1195"/>
      <c r="BX47" s="1196"/>
      <c r="BY47" s="1195"/>
      <c r="BZ47" s="1196"/>
      <c r="CA47" s="1195"/>
      <c r="CB47" s="1196"/>
      <c r="CC47" s="1195"/>
      <c r="CD47" s="1196"/>
      <c r="CE47" s="1195"/>
      <c r="CF47" s="1196"/>
      <c r="CG47" s="1195"/>
      <c r="CH47" s="1196"/>
      <c r="CI47" s="1195"/>
      <c r="CJ47" s="1196"/>
      <c r="CK47" s="1195"/>
      <c r="CL47" s="1196"/>
      <c r="CM47" s="1195"/>
      <c r="CN47" s="1196"/>
      <c r="CO47" s="1195"/>
      <c r="CP47" s="1196"/>
      <c r="CQ47" s="1195"/>
      <c r="CR47" s="1196"/>
      <c r="CS47" s="1195"/>
      <c r="CT47" s="1196"/>
      <c r="CU47" s="1195"/>
      <c r="CV47" s="1196"/>
      <c r="CW47" s="1195"/>
      <c r="CX47" s="1196"/>
      <c r="CY47" s="1195"/>
      <c r="CZ47" s="1196"/>
      <c r="DA47" s="1195"/>
      <c r="DB47" s="1196"/>
      <c r="DC47" s="1195"/>
      <c r="DD47" s="1196"/>
      <c r="DE47" s="1195"/>
      <c r="DF47" s="1196"/>
      <c r="DG47" s="1195"/>
      <c r="DH47" s="1196"/>
      <c r="DI47" s="1195"/>
      <c r="DJ47" s="1196"/>
      <c r="DK47" s="1195"/>
      <c r="DL47" s="1196"/>
      <c r="DM47" s="1195"/>
      <c r="DN47" s="1196"/>
      <c r="DO47" s="1195"/>
      <c r="DP47" s="1196"/>
      <c r="DQ47" s="1195"/>
      <c r="DR47" s="1196"/>
      <c r="DS47" s="1195"/>
      <c r="DT47" s="1196"/>
      <c r="DU47" s="1195"/>
      <c r="DV47" s="1196"/>
      <c r="DW47" s="1195"/>
      <c r="DX47" s="1196"/>
      <c r="DY47" s="1195"/>
      <c r="DZ47" s="1196"/>
      <c r="EA47" s="1195"/>
      <c r="EB47" s="1196"/>
      <c r="EC47" s="1195"/>
      <c r="ED47" s="1196"/>
      <c r="EE47" s="1195"/>
      <c r="EF47" s="1196"/>
      <c r="EG47" s="1195"/>
      <c r="EH47" s="1196"/>
      <c r="EI47" s="1195"/>
      <c r="EJ47" s="1196"/>
      <c r="EK47" s="1195"/>
      <c r="EL47" s="1196"/>
      <c r="EM47" s="1195"/>
      <c r="EN47" s="1196"/>
      <c r="EO47" s="1195"/>
      <c r="EP47" s="1196"/>
      <c r="EQ47" s="1195"/>
      <c r="ER47" s="1196"/>
      <c r="ES47" s="1195"/>
      <c r="ET47" s="1196"/>
      <c r="EU47" s="1195"/>
      <c r="EV47" s="1196"/>
      <c r="EW47" s="1195"/>
      <c r="EX47" s="1196"/>
      <c r="EY47" s="1195"/>
      <c r="EZ47" s="1196"/>
      <c r="FA47" s="1195"/>
      <c r="FB47" s="1196"/>
      <c r="FC47" s="1195"/>
      <c r="FD47" s="1196"/>
      <c r="FE47" s="1195"/>
      <c r="FF47" s="1196"/>
      <c r="FG47" s="1195"/>
      <c r="FH47" s="1196"/>
      <c r="FI47" s="1195"/>
      <c r="FJ47" s="1196"/>
      <c r="FK47" s="1195"/>
      <c r="FL47" s="1196"/>
      <c r="FM47" s="1195"/>
      <c r="FN47" s="1196"/>
      <c r="FO47" s="1195"/>
      <c r="FP47" s="1196"/>
      <c r="FQ47" s="1195"/>
      <c r="FR47" s="1196"/>
      <c r="FS47" s="1195"/>
      <c r="FT47" s="1196"/>
      <c r="FU47" s="1195"/>
      <c r="FV47" s="1196"/>
      <c r="FW47" s="1195"/>
      <c r="FX47" s="1196"/>
      <c r="FY47" s="1195"/>
      <c r="FZ47" s="1196"/>
      <c r="GA47" s="1195"/>
      <c r="GB47" s="1196"/>
      <c r="GC47" s="1195"/>
      <c r="GD47" s="1196"/>
      <c r="GE47" s="1195"/>
      <c r="GF47" s="1196"/>
      <c r="GG47" s="1195"/>
      <c r="GH47" s="1196"/>
      <c r="GI47" s="1195"/>
      <c r="GJ47" s="1196"/>
      <c r="GK47" s="1195"/>
      <c r="GL47" s="1196"/>
      <c r="GM47" s="1195"/>
      <c r="GN47" s="1196"/>
      <c r="GO47" s="1195"/>
      <c r="GP47" s="1196"/>
      <c r="GQ47" s="1195"/>
      <c r="GR47" s="1196"/>
      <c r="GS47" s="1195"/>
      <c r="GT47" s="1196"/>
      <c r="GU47" s="1195"/>
      <c r="GV47" s="1196"/>
      <c r="GW47" s="1195"/>
      <c r="GX47" s="1196"/>
      <c r="GY47" s="1195"/>
      <c r="GZ47" s="1196"/>
      <c r="HA47" s="1195"/>
      <c r="HB47" s="1196"/>
      <c r="HC47" s="1195"/>
      <c r="HD47" s="1196"/>
      <c r="HE47" s="1195"/>
      <c r="HF47" s="1196"/>
      <c r="HG47" s="1195"/>
      <c r="HH47" s="1196"/>
      <c r="HI47" s="1195"/>
      <c r="HJ47" s="1196"/>
      <c r="HK47" s="1195"/>
      <c r="HL47" s="1196"/>
      <c r="HM47" s="1195"/>
      <c r="HN47" s="1196"/>
      <c r="HO47" s="1195"/>
      <c r="HP47" s="1196"/>
      <c r="HQ47" s="1195"/>
      <c r="HR47" s="1196"/>
      <c r="HS47" s="1195"/>
      <c r="HT47" s="1196"/>
      <c r="HU47" s="1195"/>
      <c r="HV47" s="1196"/>
      <c r="HW47" s="1195"/>
      <c r="HX47" s="1196"/>
      <c r="HY47" s="1195"/>
      <c r="HZ47" s="1196"/>
      <c r="IA47" s="1195"/>
      <c r="IB47" s="1196"/>
      <c r="IC47" s="1195"/>
      <c r="ID47" s="1196"/>
      <c r="IE47" s="1195"/>
      <c r="IF47" s="1196"/>
      <c r="IG47" s="1195"/>
      <c r="IH47" s="1196"/>
      <c r="II47" s="1195"/>
      <c r="IJ47" s="1196"/>
      <c r="IK47" s="1195"/>
      <c r="IL47" s="1196"/>
      <c r="IM47" s="1195"/>
      <c r="IN47" s="1196"/>
      <c r="IO47" s="1195"/>
      <c r="IP47" s="1196"/>
      <c r="IQ47" s="1195"/>
      <c r="IR47" s="1196"/>
      <c r="IS47" s="1195"/>
      <c r="IT47" s="1196"/>
      <c r="IU47" s="1195"/>
      <c r="IV47" s="1196"/>
      <c r="IW47" s="1195"/>
      <c r="IX47" s="1196"/>
      <c r="IY47" s="1195"/>
      <c r="IZ47" s="1196"/>
      <c r="JA47" s="1195"/>
      <c r="JB47" s="1196"/>
      <c r="JC47" s="1195"/>
      <c r="JD47" s="1196"/>
      <c r="JE47" s="1195"/>
      <c r="JF47" s="1196"/>
      <c r="JG47" s="1195"/>
      <c r="JH47" s="1196"/>
      <c r="JI47" s="1195"/>
      <c r="JJ47" s="1196"/>
      <c r="JK47" s="1195"/>
      <c r="JL47" s="1196"/>
      <c r="JM47" s="1195"/>
      <c r="JN47" s="1196"/>
      <c r="JO47" s="1195"/>
      <c r="JP47" s="1196"/>
      <c r="JQ47" s="1195"/>
      <c r="JR47" s="1196"/>
      <c r="JS47" s="1195"/>
      <c r="JT47" s="1196"/>
      <c r="JU47" s="1195"/>
      <c r="JV47" s="1196"/>
      <c r="JW47" s="1195"/>
      <c r="JX47" s="1196"/>
      <c r="JY47" s="1195"/>
      <c r="JZ47" s="1196"/>
      <c r="KA47" s="1195"/>
      <c r="KB47" s="1196"/>
      <c r="KC47" s="1195"/>
      <c r="KD47" s="1196"/>
      <c r="KE47" s="1195"/>
      <c r="KF47" s="1196"/>
      <c r="KG47" s="1195"/>
      <c r="KH47" s="1196"/>
      <c r="KI47" s="1195"/>
      <c r="KJ47" s="1196"/>
      <c r="KK47" s="1195"/>
      <c r="KL47" s="1196"/>
      <c r="KM47" s="1195"/>
      <c r="KN47" s="1196"/>
      <c r="KO47" s="1195"/>
      <c r="KP47" s="1196"/>
      <c r="KQ47" s="1195"/>
      <c r="KR47" s="1196"/>
      <c r="KS47" s="1195"/>
      <c r="KT47" s="1196"/>
      <c r="KU47" s="1195"/>
      <c r="KV47" s="1196"/>
      <c r="KW47" s="1195"/>
      <c r="KX47" s="1196"/>
      <c r="KY47" s="1195"/>
      <c r="KZ47" s="1196"/>
      <c r="LA47" s="1195"/>
      <c r="LB47" s="1196"/>
      <c r="LC47" s="1195"/>
      <c r="LD47" s="1196"/>
      <c r="LE47" s="1195"/>
      <c r="LF47" s="1196"/>
      <c r="LG47" s="1195"/>
      <c r="LH47" s="1196"/>
      <c r="LI47" s="1195"/>
      <c r="LJ47" s="1196"/>
      <c r="LK47" s="1195"/>
      <c r="LL47" s="1196"/>
      <c r="LM47" s="1195"/>
      <c r="LN47" s="1196"/>
      <c r="LO47" s="1195"/>
      <c r="LP47" s="1196"/>
      <c r="LQ47" s="1195"/>
      <c r="LR47" s="1196"/>
      <c r="LS47" s="1195"/>
      <c r="LT47" s="1196"/>
      <c r="LU47" s="1195"/>
      <c r="LV47" s="1196"/>
      <c r="LW47" s="1195"/>
      <c r="LX47" s="1196"/>
      <c r="LY47" s="1195"/>
      <c r="LZ47" s="1196"/>
      <c r="MA47" s="1195"/>
      <c r="MB47" s="1196"/>
      <c r="MC47" s="1195"/>
      <c r="MD47" s="1196"/>
      <c r="ME47" s="1195"/>
      <c r="MF47" s="1196"/>
      <c r="MG47" s="1195"/>
      <c r="MH47" s="1196"/>
      <c r="MI47" s="1195"/>
      <c r="MJ47" s="1196"/>
      <c r="MK47" s="1195"/>
      <c r="ML47" s="1196"/>
      <c r="MM47" s="1195"/>
      <c r="MN47" s="1196"/>
      <c r="MO47" s="1195"/>
      <c r="MP47" s="1196"/>
      <c r="MQ47" s="1195"/>
      <c r="MR47" s="1196"/>
      <c r="MS47" s="1195"/>
      <c r="MT47" s="1196"/>
      <c r="MU47" s="1195"/>
      <c r="MV47" s="1196"/>
      <c r="MW47" s="1195"/>
      <c r="MX47" s="1196"/>
      <c r="MY47" s="1195"/>
      <c r="MZ47" s="1196"/>
      <c r="NA47" s="1195"/>
      <c r="NB47" s="1196"/>
      <c r="NC47" s="1195"/>
      <c r="ND47" s="1196"/>
      <c r="NE47" s="1195"/>
      <c r="NF47" s="1196"/>
      <c r="NG47" s="1195"/>
      <c r="NH47" s="1196"/>
      <c r="NI47" s="1195"/>
      <c r="NJ47" s="1196"/>
      <c r="NK47" s="1195"/>
      <c r="NL47" s="1196"/>
      <c r="NM47" s="1195"/>
      <c r="NN47" s="1196"/>
      <c r="NO47" s="1195"/>
      <c r="NP47" s="1196"/>
      <c r="NQ47" s="1195"/>
      <c r="NR47" s="1196"/>
      <c r="NS47" s="1195"/>
      <c r="NT47" s="1196"/>
      <c r="NU47" s="1195"/>
      <c r="NV47" s="1196"/>
      <c r="NW47" s="1195"/>
      <c r="NX47" s="1196"/>
      <c r="NY47" s="1195"/>
      <c r="NZ47" s="1196"/>
      <c r="OA47" s="1195"/>
      <c r="OB47" s="1196"/>
      <c r="OC47" s="1195"/>
      <c r="OD47" s="1196"/>
      <c r="OE47" s="1195"/>
      <c r="OF47" s="1196"/>
      <c r="OG47" s="1195"/>
      <c r="OH47" s="1196"/>
      <c r="OI47" s="1195"/>
      <c r="OJ47" s="1196"/>
      <c r="OK47" s="1195"/>
      <c r="OL47" s="1196"/>
      <c r="OM47" s="1195"/>
      <c r="ON47" s="1196"/>
      <c r="OO47" s="1195"/>
      <c r="OP47" s="1196"/>
      <c r="OQ47" s="1195"/>
      <c r="OR47" s="1196"/>
      <c r="OS47" s="1195"/>
      <c r="OT47" s="1196"/>
      <c r="OU47" s="1195"/>
      <c r="OV47" s="1196"/>
      <c r="OW47" s="1195"/>
      <c r="OX47" s="1196"/>
      <c r="OY47" s="1195"/>
      <c r="OZ47" s="1196"/>
      <c r="PA47" s="1195"/>
      <c r="PB47" s="1196"/>
      <c r="PC47" s="1195"/>
      <c r="PD47" s="1196"/>
      <c r="PE47" s="1195"/>
      <c r="PF47" s="1196"/>
      <c r="PG47" s="1195"/>
      <c r="PH47" s="1196"/>
      <c r="PI47" s="1195"/>
      <c r="PJ47" s="1196"/>
      <c r="PK47" s="1195"/>
      <c r="PL47" s="1196"/>
      <c r="PM47" s="1195"/>
      <c r="PN47" s="1196"/>
      <c r="PO47" s="1195"/>
      <c r="PP47" s="1196"/>
      <c r="PQ47" s="1195"/>
      <c r="PR47" s="1196"/>
      <c r="PS47" s="1195"/>
      <c r="PT47" s="1196"/>
      <c r="PU47" s="1195"/>
      <c r="PV47" s="1196"/>
      <c r="PW47" s="1195"/>
      <c r="PX47" s="1196"/>
      <c r="PY47" s="1195"/>
      <c r="PZ47" s="1196"/>
      <c r="QA47" s="1195"/>
      <c r="QB47" s="1196"/>
      <c r="QC47" s="1195"/>
      <c r="QD47" s="1196"/>
      <c r="QE47" s="1195"/>
      <c r="QF47" s="1196"/>
      <c r="QG47" s="1195"/>
      <c r="QH47" s="1196"/>
      <c r="QI47" s="1195"/>
      <c r="QJ47" s="1196"/>
      <c r="QK47" s="1195"/>
      <c r="QL47" s="1196"/>
      <c r="QM47" s="1195"/>
      <c r="QN47" s="1196"/>
      <c r="QO47" s="1195"/>
      <c r="QP47" s="1196"/>
      <c r="QQ47" s="1195"/>
      <c r="QR47" s="1196"/>
      <c r="QS47" s="1195"/>
      <c r="QT47" s="1196"/>
      <c r="QU47" s="1195"/>
      <c r="QV47" s="1196"/>
      <c r="QW47" s="1195"/>
      <c r="QX47" s="1196"/>
      <c r="QY47" s="1195"/>
      <c r="QZ47" s="1196"/>
      <c r="RA47" s="1195"/>
      <c r="RB47" s="1196"/>
      <c r="RC47" s="1195"/>
      <c r="RD47" s="1196"/>
      <c r="RE47" s="1195"/>
      <c r="RF47" s="1196"/>
      <c r="RG47" s="1195"/>
      <c r="RH47" s="1196"/>
      <c r="RI47" s="1195"/>
      <c r="RJ47" s="1196"/>
      <c r="RK47" s="1195"/>
      <c r="RL47" s="1196"/>
      <c r="RM47" s="1195"/>
      <c r="RN47" s="1196"/>
      <c r="RO47" s="1195"/>
      <c r="RP47" s="1196"/>
      <c r="RQ47" s="1195"/>
      <c r="RR47" s="1196"/>
      <c r="RS47" s="1195"/>
      <c r="RT47" s="1196"/>
      <c r="RU47" s="1195"/>
      <c r="RV47" s="1196"/>
      <c r="RW47" s="1195"/>
      <c r="RX47" s="1196"/>
      <c r="RY47" s="1195"/>
      <c r="RZ47" s="1196"/>
      <c r="SA47" s="1195"/>
      <c r="SB47" s="1196"/>
      <c r="SC47" s="1195"/>
      <c r="SD47" s="1196"/>
      <c r="SE47" s="1195"/>
      <c r="SF47" s="1196"/>
      <c r="SG47" s="1195"/>
      <c r="SH47" s="1196"/>
      <c r="SI47" s="1195"/>
      <c r="SJ47" s="1196"/>
      <c r="SK47" s="1195"/>
      <c r="SL47" s="1196"/>
      <c r="SM47" s="1195"/>
      <c r="SN47" s="1196"/>
      <c r="SO47" s="1195"/>
      <c r="SP47" s="1196"/>
      <c r="SQ47" s="1195"/>
      <c r="SR47" s="1196"/>
      <c r="SS47" s="1195"/>
      <c r="ST47" s="1196"/>
      <c r="SU47" s="1195"/>
      <c r="SV47" s="1196"/>
      <c r="SW47" s="1195"/>
      <c r="SX47" s="1196"/>
      <c r="SY47" s="1195"/>
      <c r="SZ47" s="1196"/>
      <c r="TA47" s="1195"/>
      <c r="TB47" s="1196"/>
      <c r="TC47" s="1195"/>
      <c r="TD47" s="1196"/>
      <c r="TE47" s="1195"/>
      <c r="TF47" s="1196"/>
      <c r="TG47" s="1195"/>
      <c r="TH47" s="1196"/>
      <c r="TI47" s="1195"/>
      <c r="TJ47" s="1196"/>
      <c r="TK47" s="1195"/>
      <c r="TL47" s="1196"/>
      <c r="TM47" s="1195"/>
      <c r="TN47" s="1196"/>
      <c r="TO47" s="1195"/>
      <c r="TP47" s="1196"/>
      <c r="TQ47" s="1195"/>
      <c r="TR47" s="1196"/>
      <c r="TS47" s="1195"/>
      <c r="TT47" s="1196"/>
      <c r="TU47" s="1195"/>
      <c r="TV47" s="1196"/>
      <c r="TW47" s="1195"/>
      <c r="TX47" s="1196"/>
      <c r="TY47" s="1195"/>
      <c r="TZ47" s="1196"/>
      <c r="UA47" s="1195"/>
      <c r="UB47" s="1196"/>
      <c r="UC47" s="1195"/>
      <c r="UD47" s="1196"/>
      <c r="UE47" s="1195"/>
      <c r="UF47" s="1196"/>
      <c r="UG47" s="1195"/>
      <c r="UH47" s="1196"/>
      <c r="UI47" s="1195"/>
      <c r="UJ47" s="1196"/>
      <c r="UK47" s="1195"/>
      <c r="UL47" s="1196"/>
      <c r="UM47" s="1195"/>
      <c r="UN47" s="1196"/>
      <c r="UO47" s="1195"/>
      <c r="UP47" s="1196"/>
      <c r="UQ47" s="1195"/>
      <c r="UR47" s="1196"/>
      <c r="US47" s="1195"/>
      <c r="UT47" s="1196"/>
      <c r="UU47" s="1195"/>
      <c r="UV47" s="1196"/>
      <c r="UW47" s="1195"/>
      <c r="UX47" s="1196"/>
      <c r="UY47" s="1195"/>
      <c r="UZ47" s="1196"/>
      <c r="VA47" s="1195"/>
      <c r="VB47" s="1196"/>
      <c r="VC47" s="1195"/>
      <c r="VD47" s="1196"/>
      <c r="VE47" s="1195"/>
      <c r="VF47" s="1196"/>
      <c r="VG47" s="1195"/>
      <c r="VH47" s="1196"/>
      <c r="VI47" s="1195"/>
      <c r="VJ47" s="1196"/>
      <c r="VK47" s="1195"/>
      <c r="VL47" s="1196"/>
      <c r="VM47" s="1195"/>
      <c r="VN47" s="1196"/>
      <c r="VO47" s="1195"/>
      <c r="VP47" s="1196"/>
      <c r="VQ47" s="1195"/>
      <c r="VR47" s="1196"/>
      <c r="VS47" s="1195"/>
      <c r="VT47" s="1196"/>
      <c r="VU47" s="1195"/>
      <c r="VV47" s="1196"/>
      <c r="VW47" s="1195"/>
      <c r="VX47" s="1196"/>
      <c r="VY47" s="1195"/>
      <c r="VZ47" s="1196"/>
      <c r="WA47" s="1195"/>
      <c r="WB47" s="1196"/>
      <c r="WC47" s="1195"/>
      <c r="WD47" s="1196"/>
      <c r="WE47" s="1195"/>
      <c r="WF47" s="1196"/>
      <c r="WG47" s="1195"/>
      <c r="WH47" s="1196"/>
      <c r="WI47" s="1195"/>
      <c r="WJ47" s="1196"/>
      <c r="WK47" s="1195"/>
      <c r="WL47" s="1196"/>
      <c r="WM47" s="1195"/>
      <c r="WN47" s="1196"/>
      <c r="WO47" s="1195"/>
      <c r="WP47" s="1196"/>
      <c r="WQ47" s="1195"/>
      <c r="WR47" s="1196"/>
      <c r="WS47" s="1195"/>
      <c r="WT47" s="1196"/>
      <c r="WU47" s="1195"/>
      <c r="WV47" s="1196"/>
      <c r="WW47" s="1195"/>
      <c r="WX47" s="1196"/>
      <c r="WY47" s="1195"/>
      <c r="WZ47" s="1196"/>
      <c r="XA47" s="1195"/>
      <c r="XB47" s="1196"/>
      <c r="XC47" s="1195"/>
      <c r="XD47" s="1196"/>
      <c r="XE47" s="1195"/>
      <c r="XF47" s="1196"/>
      <c r="XG47" s="1195"/>
      <c r="XH47" s="1196"/>
      <c r="XI47" s="1195"/>
      <c r="XJ47" s="1196"/>
      <c r="XK47" s="1195"/>
      <c r="XL47" s="1196"/>
      <c r="XM47" s="1195"/>
      <c r="XN47" s="1196"/>
      <c r="XO47" s="1195"/>
      <c r="XP47" s="1196"/>
      <c r="XQ47" s="1195"/>
      <c r="XR47" s="1196"/>
      <c r="XS47" s="1195"/>
      <c r="XT47" s="1196"/>
      <c r="XU47" s="1195"/>
      <c r="XV47" s="1196"/>
      <c r="XW47" s="1195"/>
      <c r="XX47" s="1196"/>
      <c r="XY47" s="1195"/>
      <c r="XZ47" s="1196"/>
      <c r="YA47" s="1195"/>
      <c r="YB47" s="1196"/>
      <c r="YC47" s="1195"/>
      <c r="YD47" s="1196"/>
      <c r="YE47" s="1195"/>
      <c r="YF47" s="1196"/>
      <c r="YG47" s="1195"/>
      <c r="YH47" s="1196"/>
      <c r="YI47" s="1195"/>
      <c r="YJ47" s="1196"/>
      <c r="YK47" s="1195"/>
      <c r="YL47" s="1196"/>
      <c r="YM47" s="1195"/>
      <c r="YN47" s="1196"/>
      <c r="YO47" s="1195"/>
      <c r="YP47" s="1196"/>
      <c r="YQ47" s="1195"/>
      <c r="YR47" s="1196"/>
      <c r="YS47" s="1195"/>
      <c r="YT47" s="1196"/>
      <c r="YU47" s="1195"/>
      <c r="YV47" s="1196"/>
      <c r="YW47" s="1195"/>
      <c r="YX47" s="1196"/>
      <c r="YY47" s="1195"/>
      <c r="YZ47" s="1196"/>
      <c r="ZA47" s="1195"/>
      <c r="ZB47" s="1196"/>
      <c r="ZC47" s="1195"/>
      <c r="ZD47" s="1196"/>
      <c r="ZE47" s="1195"/>
      <c r="ZF47" s="1196"/>
      <c r="ZG47" s="1195"/>
      <c r="ZH47" s="1196"/>
      <c r="ZI47" s="1195"/>
      <c r="ZJ47" s="1196"/>
      <c r="ZK47" s="1195"/>
      <c r="ZL47" s="1196"/>
      <c r="ZM47" s="1195"/>
      <c r="ZN47" s="1196"/>
      <c r="ZO47" s="1195"/>
      <c r="ZP47" s="1196"/>
      <c r="ZQ47" s="1195"/>
      <c r="ZR47" s="1196"/>
      <c r="ZS47" s="1195"/>
      <c r="ZT47" s="1196"/>
      <c r="ZU47" s="1195"/>
      <c r="ZV47" s="1196"/>
      <c r="ZW47" s="1195"/>
      <c r="ZX47" s="1196"/>
      <c r="ZY47" s="1195"/>
      <c r="ZZ47" s="1196"/>
      <c r="AAA47" s="1195"/>
      <c r="AAB47" s="1196"/>
      <c r="AAC47" s="1195"/>
      <c r="AAD47" s="1196"/>
      <c r="AAE47" s="1195"/>
      <c r="AAF47" s="1196"/>
      <c r="AAG47" s="1195"/>
      <c r="AAH47" s="1196"/>
      <c r="AAI47" s="1195"/>
      <c r="AAJ47" s="1196"/>
      <c r="AAK47" s="1195"/>
      <c r="AAL47" s="1196"/>
      <c r="AAM47" s="1195"/>
      <c r="AAN47" s="1196"/>
      <c r="AAO47" s="1195"/>
      <c r="AAP47" s="1196"/>
      <c r="AAQ47" s="1195"/>
      <c r="AAR47" s="1196"/>
      <c r="AAS47" s="1195"/>
      <c r="AAT47" s="1196"/>
      <c r="AAU47" s="1195"/>
      <c r="AAV47" s="1196"/>
      <c r="AAW47" s="1195"/>
      <c r="AAX47" s="1196"/>
      <c r="AAY47" s="1195"/>
      <c r="AAZ47" s="1196"/>
      <c r="ABA47" s="1195"/>
      <c r="ABB47" s="1196"/>
      <c r="ABC47" s="1195"/>
      <c r="ABD47" s="1196"/>
      <c r="ABE47" s="1195"/>
      <c r="ABF47" s="1196"/>
      <c r="ABG47" s="1195"/>
      <c r="ABH47" s="1196"/>
      <c r="ABI47" s="1195"/>
      <c r="ABJ47" s="1196"/>
      <c r="ABK47" s="1195"/>
      <c r="ABL47" s="1196"/>
      <c r="ABM47" s="1195"/>
      <c r="ABN47" s="1196"/>
      <c r="ABO47" s="1195"/>
      <c r="ABP47" s="1196"/>
      <c r="ABQ47" s="1195"/>
      <c r="ABR47" s="1196"/>
      <c r="ABS47" s="1195"/>
      <c r="ABT47" s="1196"/>
      <c r="ABU47" s="1195"/>
      <c r="ABV47" s="1196"/>
      <c r="ABW47" s="1195"/>
      <c r="ABX47" s="1196"/>
      <c r="ABY47" s="1195"/>
      <c r="ABZ47" s="1196"/>
      <c r="ACA47" s="1195"/>
      <c r="ACB47" s="1196"/>
      <c r="ACC47" s="1195"/>
      <c r="ACD47" s="1196"/>
      <c r="ACE47" s="1195"/>
      <c r="ACF47" s="1196"/>
      <c r="ACG47" s="1195"/>
      <c r="ACH47" s="1196"/>
      <c r="ACI47" s="1195"/>
      <c r="ACJ47" s="1196"/>
      <c r="ACK47" s="1195"/>
      <c r="ACL47" s="1196"/>
      <c r="ACM47" s="1195"/>
      <c r="ACN47" s="1196"/>
      <c r="ACO47" s="1195"/>
      <c r="ACP47" s="1196"/>
      <c r="ACQ47" s="1195"/>
      <c r="ACR47" s="1196"/>
      <c r="ACS47" s="1195"/>
      <c r="ACT47" s="1196"/>
      <c r="ACU47" s="1195"/>
      <c r="ACV47" s="1196"/>
      <c r="ACW47" s="1195"/>
      <c r="ACX47" s="1196"/>
      <c r="ACY47" s="1195"/>
      <c r="ACZ47" s="1196"/>
      <c r="ADA47" s="1195"/>
      <c r="ADB47" s="1196"/>
      <c r="ADC47" s="1195"/>
      <c r="ADD47" s="1196"/>
      <c r="ADE47" s="1195"/>
      <c r="ADF47" s="1196"/>
      <c r="ADG47" s="1195"/>
      <c r="ADH47" s="1196"/>
      <c r="ADI47" s="1195"/>
      <c r="ADJ47" s="1196"/>
      <c r="ADK47" s="1195"/>
      <c r="ADL47" s="1196"/>
      <c r="ADM47" s="1195"/>
      <c r="ADN47" s="1196"/>
      <c r="ADO47" s="1195"/>
      <c r="ADP47" s="1196"/>
      <c r="ADQ47" s="1195"/>
      <c r="ADR47" s="1196"/>
      <c r="ADS47" s="1195"/>
      <c r="ADT47" s="1196"/>
      <c r="ADU47" s="1195"/>
      <c r="ADV47" s="1196"/>
      <c r="ADW47" s="1195"/>
      <c r="ADX47" s="1196"/>
      <c r="ADY47" s="1195"/>
      <c r="ADZ47" s="1196"/>
      <c r="AEA47" s="1195"/>
      <c r="AEB47" s="1196"/>
      <c r="AEC47" s="1195"/>
      <c r="AED47" s="1196"/>
      <c r="AEE47" s="1195"/>
      <c r="AEF47" s="1196"/>
      <c r="AEG47" s="1195"/>
      <c r="AEH47" s="1196"/>
      <c r="AEI47" s="1195"/>
      <c r="AEJ47" s="1196"/>
      <c r="AEK47" s="1195"/>
      <c r="AEL47" s="1196"/>
      <c r="AEM47" s="1195"/>
      <c r="AEN47" s="1196"/>
      <c r="AEO47" s="1195"/>
      <c r="AEP47" s="1196"/>
      <c r="AEQ47" s="1195"/>
      <c r="AER47" s="1196"/>
      <c r="AES47" s="1195"/>
      <c r="AET47" s="1196"/>
      <c r="AEU47" s="1195"/>
      <c r="AEV47" s="1196"/>
      <c r="AEW47" s="1195"/>
      <c r="AEX47" s="1196"/>
      <c r="AEY47" s="1195"/>
      <c r="AEZ47" s="1196"/>
      <c r="AFA47" s="1195"/>
      <c r="AFB47" s="1196"/>
      <c r="AFC47" s="1195"/>
      <c r="AFD47" s="1196"/>
      <c r="AFE47" s="1195"/>
      <c r="AFF47" s="1196"/>
      <c r="AFG47" s="1195"/>
      <c r="AFH47" s="1196"/>
      <c r="AFI47" s="1195"/>
      <c r="AFJ47" s="1196"/>
      <c r="AFK47" s="1195"/>
      <c r="AFL47" s="1196"/>
      <c r="AFM47" s="1195"/>
      <c r="AFN47" s="1196"/>
      <c r="AFO47" s="1195"/>
      <c r="AFP47" s="1196"/>
      <c r="AFQ47" s="1195"/>
      <c r="AFR47" s="1196"/>
      <c r="AFS47" s="1195"/>
      <c r="AFT47" s="1196"/>
      <c r="AFU47" s="1195"/>
      <c r="AFV47" s="1196"/>
      <c r="AFW47" s="1195"/>
      <c r="AFX47" s="1196"/>
      <c r="AFY47" s="1195"/>
      <c r="AFZ47" s="1196"/>
      <c r="AGA47" s="1195"/>
      <c r="AGB47" s="1196"/>
      <c r="AGC47" s="1195"/>
      <c r="AGD47" s="1196"/>
      <c r="AGE47" s="1195"/>
      <c r="AGF47" s="1196"/>
      <c r="AGG47" s="1195"/>
      <c r="AGH47" s="1196"/>
      <c r="AGI47" s="1195"/>
      <c r="AGJ47" s="1196"/>
      <c r="AGK47" s="1195"/>
      <c r="AGL47" s="1196"/>
      <c r="AGM47" s="1195"/>
      <c r="AGN47" s="1196"/>
      <c r="AGO47" s="1195"/>
      <c r="AGP47" s="1196"/>
      <c r="AGQ47" s="1195"/>
      <c r="AGR47" s="1196"/>
      <c r="AGS47" s="1195"/>
      <c r="AGT47" s="1196"/>
      <c r="AGU47" s="1195"/>
      <c r="AGV47" s="1196"/>
      <c r="AGW47" s="1195"/>
      <c r="AGX47" s="1196"/>
      <c r="AGY47" s="1195"/>
      <c r="AGZ47" s="1196"/>
      <c r="AHA47" s="1195"/>
      <c r="AHB47" s="1196"/>
      <c r="AHC47" s="1195"/>
      <c r="AHD47" s="1196"/>
      <c r="AHE47" s="1195"/>
      <c r="AHF47" s="1196"/>
      <c r="AHG47" s="1195"/>
      <c r="AHH47" s="1196"/>
      <c r="AHI47" s="1195"/>
      <c r="AHJ47" s="1196"/>
      <c r="AHK47" s="1195"/>
      <c r="AHL47" s="1196"/>
      <c r="AHM47" s="1195"/>
      <c r="AHN47" s="1196"/>
      <c r="AHO47" s="1195"/>
      <c r="AHP47" s="1196"/>
      <c r="AHQ47" s="1195"/>
      <c r="AHR47" s="1196"/>
      <c r="AHS47" s="1195"/>
      <c r="AHT47" s="1196"/>
      <c r="AHU47" s="1195"/>
      <c r="AHV47" s="1196"/>
      <c r="AHW47" s="1195"/>
      <c r="AHX47" s="1196"/>
      <c r="AHY47" s="1195"/>
      <c r="AHZ47" s="1196"/>
      <c r="AIA47" s="1195"/>
      <c r="AIB47" s="1196"/>
      <c r="AIC47" s="1195"/>
      <c r="AID47" s="1196"/>
      <c r="AIE47" s="1195"/>
      <c r="AIF47" s="1196"/>
      <c r="AIG47" s="1195"/>
      <c r="AIH47" s="1196"/>
      <c r="AII47" s="1195"/>
      <c r="AIJ47" s="1196"/>
      <c r="AIK47" s="1195"/>
      <c r="AIL47" s="1196"/>
      <c r="AIM47" s="1195"/>
      <c r="AIN47" s="1196"/>
      <c r="AIO47" s="1195"/>
      <c r="AIP47" s="1196"/>
      <c r="AIQ47" s="1195"/>
      <c r="AIR47" s="1196"/>
      <c r="AIS47" s="1195"/>
      <c r="AIT47" s="1196"/>
      <c r="AIU47" s="1195"/>
      <c r="AIV47" s="1196"/>
      <c r="AIW47" s="1195"/>
      <c r="AIX47" s="1196"/>
      <c r="AIY47" s="1195"/>
      <c r="AIZ47" s="1196"/>
      <c r="AJA47" s="1195"/>
      <c r="AJB47" s="1196"/>
      <c r="AJC47" s="1195"/>
      <c r="AJD47" s="1196"/>
      <c r="AJE47" s="1195"/>
      <c r="AJF47" s="1196"/>
      <c r="AJG47" s="1195"/>
      <c r="AJH47" s="1196"/>
      <c r="AJI47" s="1195"/>
      <c r="AJJ47" s="1196"/>
      <c r="AJK47" s="1195"/>
      <c r="AJL47" s="1196"/>
      <c r="AJM47" s="1195"/>
      <c r="AJN47" s="1196"/>
      <c r="AJO47" s="1195"/>
      <c r="AJP47" s="1196"/>
      <c r="AJQ47" s="1195"/>
      <c r="AJR47" s="1196"/>
      <c r="AJS47" s="1195"/>
      <c r="AJT47" s="1196"/>
      <c r="AJU47" s="1195"/>
      <c r="AJV47" s="1196"/>
      <c r="AJW47" s="1195"/>
      <c r="AJX47" s="1196"/>
      <c r="AJY47" s="1195"/>
      <c r="AJZ47" s="1196"/>
      <c r="AKA47" s="1195"/>
      <c r="AKB47" s="1196"/>
      <c r="AKC47" s="1195"/>
      <c r="AKD47" s="1196"/>
      <c r="AKE47" s="1195"/>
      <c r="AKF47" s="1196"/>
      <c r="AKG47" s="1195"/>
      <c r="AKH47" s="1196"/>
      <c r="AKI47" s="1195"/>
      <c r="AKJ47" s="1196"/>
      <c r="AKK47" s="1195"/>
      <c r="AKL47" s="1196"/>
      <c r="AKM47" s="1195"/>
      <c r="AKN47" s="1196"/>
      <c r="AKO47" s="1195"/>
      <c r="AKP47" s="1196"/>
      <c r="AKQ47" s="1195"/>
      <c r="AKR47" s="1196"/>
      <c r="AKS47" s="1195"/>
      <c r="AKT47" s="1196"/>
      <c r="AKU47" s="1195"/>
      <c r="AKV47" s="1196"/>
      <c r="AKW47" s="1195"/>
      <c r="AKX47" s="1196"/>
      <c r="AKY47" s="1195"/>
      <c r="AKZ47" s="1196"/>
      <c r="ALA47" s="1195"/>
      <c r="ALB47" s="1196"/>
      <c r="ALC47" s="1195"/>
      <c r="ALD47" s="1196"/>
      <c r="ALE47" s="1195"/>
      <c r="ALF47" s="1196"/>
      <c r="ALG47" s="1195"/>
      <c r="ALH47" s="1196"/>
      <c r="ALI47" s="1195"/>
      <c r="ALJ47" s="1196"/>
      <c r="ALK47" s="1195"/>
      <c r="ALL47" s="1196"/>
      <c r="ALM47" s="1195"/>
      <c r="ALN47" s="1196"/>
      <c r="ALO47" s="1195"/>
      <c r="ALP47" s="1196"/>
      <c r="ALQ47" s="1195"/>
      <c r="ALR47" s="1196"/>
      <c r="ALS47" s="1195"/>
      <c r="ALT47" s="1196"/>
      <c r="ALU47" s="1195"/>
      <c r="ALV47" s="1196"/>
      <c r="ALW47" s="1195"/>
      <c r="ALX47" s="1196"/>
      <c r="ALY47" s="1195"/>
      <c r="ALZ47" s="1196"/>
      <c r="AMA47" s="1195"/>
      <c r="AMB47" s="1196"/>
      <c r="AMC47" s="1195"/>
      <c r="AMD47" s="1196"/>
      <c r="AME47" s="1195"/>
      <c r="AMF47" s="1196"/>
      <c r="AMG47" s="1195"/>
      <c r="AMH47" s="1196"/>
      <c r="AMI47" s="1195"/>
      <c r="AMJ47" s="1196"/>
      <c r="AMK47" s="1195"/>
      <c r="AML47" s="1196"/>
      <c r="AMM47" s="1195"/>
      <c r="AMN47" s="1196"/>
      <c r="AMO47" s="1195"/>
      <c r="AMP47" s="1196"/>
      <c r="AMQ47" s="1195"/>
      <c r="AMR47" s="1196"/>
      <c r="AMS47" s="1195"/>
      <c r="AMT47" s="1196"/>
      <c r="AMU47" s="1195"/>
      <c r="AMV47" s="1196"/>
      <c r="AMW47" s="1195"/>
      <c r="AMX47" s="1196"/>
      <c r="AMY47" s="1195"/>
      <c r="AMZ47" s="1196"/>
      <c r="ANA47" s="1195"/>
      <c r="ANB47" s="1196"/>
      <c r="ANC47" s="1195"/>
      <c r="AND47" s="1196"/>
      <c r="ANE47" s="1195"/>
      <c r="ANF47" s="1196"/>
      <c r="ANG47" s="1195"/>
      <c r="ANH47" s="1196"/>
      <c r="ANI47" s="1195"/>
      <c r="ANJ47" s="1196"/>
      <c r="ANK47" s="1195"/>
      <c r="ANL47" s="1196"/>
      <c r="ANM47" s="1195"/>
      <c r="ANN47" s="1196"/>
      <c r="ANO47" s="1195"/>
      <c r="ANP47" s="1196"/>
      <c r="ANQ47" s="1195"/>
      <c r="ANR47" s="1196"/>
      <c r="ANS47" s="1195"/>
      <c r="ANT47" s="1196"/>
      <c r="ANU47" s="1195"/>
      <c r="ANV47" s="1196"/>
      <c r="ANW47" s="1195"/>
      <c r="ANX47" s="1196"/>
      <c r="ANY47" s="1195"/>
      <c r="ANZ47" s="1196"/>
      <c r="AOA47" s="1195"/>
      <c r="AOB47" s="1196"/>
      <c r="AOC47" s="1195"/>
      <c r="AOD47" s="1196"/>
      <c r="AOE47" s="1195"/>
      <c r="AOF47" s="1196"/>
      <c r="AOG47" s="1195"/>
      <c r="AOH47" s="1196"/>
      <c r="AOI47" s="1195"/>
      <c r="AOJ47" s="1196"/>
      <c r="AOK47" s="1195"/>
      <c r="AOL47" s="1196"/>
      <c r="AOM47" s="1195"/>
      <c r="AON47" s="1196"/>
      <c r="AOO47" s="1195"/>
      <c r="AOP47" s="1196"/>
      <c r="AOQ47" s="1195"/>
      <c r="AOR47" s="1196"/>
      <c r="AOS47" s="1195"/>
      <c r="AOT47" s="1196"/>
      <c r="AOU47" s="1195"/>
      <c r="AOV47" s="1196"/>
      <c r="AOW47" s="1195"/>
      <c r="AOX47" s="1196"/>
      <c r="AOY47" s="1195"/>
      <c r="AOZ47" s="1196"/>
      <c r="APA47" s="1195"/>
      <c r="APB47" s="1196"/>
      <c r="APC47" s="1195"/>
      <c r="APD47" s="1196"/>
      <c r="APE47" s="1195"/>
      <c r="APF47" s="1196"/>
      <c r="APG47" s="1195"/>
      <c r="APH47" s="1196"/>
      <c r="API47" s="1195"/>
      <c r="APJ47" s="1196"/>
      <c r="APK47" s="1195"/>
      <c r="APL47" s="1196"/>
      <c r="APM47" s="1195"/>
      <c r="APN47" s="1196"/>
      <c r="APO47" s="1195"/>
      <c r="APP47" s="1196"/>
      <c r="APQ47" s="1195"/>
      <c r="APR47" s="1196"/>
      <c r="APS47" s="1195"/>
      <c r="APT47" s="1196"/>
      <c r="APU47" s="1195"/>
      <c r="APV47" s="1196"/>
      <c r="APW47" s="1195"/>
      <c r="APX47" s="1196"/>
      <c r="APY47" s="1195"/>
      <c r="APZ47" s="1196"/>
      <c r="AQA47" s="1195"/>
      <c r="AQB47" s="1196"/>
      <c r="AQC47" s="1195"/>
      <c r="AQD47" s="1196"/>
      <c r="AQE47" s="1195"/>
      <c r="AQF47" s="1196"/>
      <c r="AQG47" s="1195"/>
      <c r="AQH47" s="1196"/>
      <c r="AQI47" s="1195"/>
      <c r="AQJ47" s="1196"/>
      <c r="AQK47" s="1195"/>
      <c r="AQL47" s="1196"/>
      <c r="AQM47" s="1195"/>
      <c r="AQN47" s="1196"/>
      <c r="AQO47" s="1195"/>
      <c r="AQP47" s="1196"/>
      <c r="AQQ47" s="1195"/>
      <c r="AQR47" s="1196"/>
      <c r="AQS47" s="1195"/>
      <c r="AQT47" s="1196"/>
      <c r="AQU47" s="1195"/>
      <c r="AQV47" s="1196"/>
      <c r="AQW47" s="1195"/>
      <c r="AQX47" s="1196"/>
      <c r="AQY47" s="1195"/>
      <c r="AQZ47" s="1196"/>
      <c r="ARA47" s="1195"/>
      <c r="ARB47" s="1196"/>
      <c r="ARC47" s="1195"/>
      <c r="ARD47" s="1196"/>
      <c r="ARE47" s="1195"/>
      <c r="ARF47" s="1196"/>
      <c r="ARG47" s="1195"/>
      <c r="ARH47" s="1196"/>
      <c r="ARI47" s="1195"/>
      <c r="ARJ47" s="1196"/>
      <c r="ARK47" s="1195"/>
      <c r="ARL47" s="1196"/>
      <c r="ARM47" s="1195"/>
      <c r="ARN47" s="1196"/>
      <c r="ARO47" s="1195"/>
      <c r="ARP47" s="1196"/>
      <c r="ARQ47" s="1195"/>
      <c r="ARR47" s="1196"/>
      <c r="ARS47" s="1195"/>
      <c r="ART47" s="1196"/>
      <c r="ARU47" s="1195"/>
      <c r="ARV47" s="1196"/>
      <c r="ARW47" s="1195"/>
      <c r="ARX47" s="1196"/>
      <c r="ARY47" s="1195"/>
      <c r="ARZ47" s="1196"/>
      <c r="ASA47" s="1195"/>
      <c r="ASB47" s="1196"/>
      <c r="ASC47" s="1195"/>
      <c r="ASD47" s="1196"/>
      <c r="ASE47" s="1195"/>
      <c r="ASF47" s="1196"/>
      <c r="ASG47" s="1195"/>
      <c r="ASH47" s="1196"/>
      <c r="ASI47" s="1195"/>
      <c r="ASJ47" s="1196"/>
      <c r="ASK47" s="1195"/>
      <c r="ASL47" s="1196"/>
      <c r="ASM47" s="1195"/>
      <c r="ASN47" s="1196"/>
      <c r="ASO47" s="1195"/>
      <c r="ASP47" s="1196"/>
      <c r="ASQ47" s="1195"/>
      <c r="ASR47" s="1196"/>
      <c r="ASS47" s="1195"/>
      <c r="AST47" s="1196"/>
      <c r="ASU47" s="1195"/>
      <c r="ASV47" s="1196"/>
      <c r="ASW47" s="1195"/>
      <c r="ASX47" s="1196"/>
      <c r="ASY47" s="1195"/>
      <c r="ASZ47" s="1196"/>
      <c r="ATA47" s="1195"/>
      <c r="ATB47" s="1196"/>
      <c r="ATC47" s="1195"/>
      <c r="ATD47" s="1196"/>
      <c r="ATE47" s="1195"/>
      <c r="ATF47" s="1196"/>
      <c r="ATG47" s="1195"/>
      <c r="ATH47" s="1196"/>
      <c r="ATI47" s="1195"/>
      <c r="ATJ47" s="1196"/>
      <c r="ATK47" s="1195"/>
      <c r="ATL47" s="1196"/>
      <c r="ATM47" s="1195"/>
      <c r="ATN47" s="1196"/>
      <c r="ATO47" s="1195"/>
      <c r="ATP47" s="1196"/>
      <c r="ATQ47" s="1195"/>
      <c r="ATR47" s="1196"/>
      <c r="ATS47" s="1195"/>
      <c r="ATT47" s="1196"/>
      <c r="ATU47" s="1195"/>
      <c r="ATV47" s="1196"/>
      <c r="ATW47" s="1195"/>
      <c r="ATX47" s="1196"/>
      <c r="ATY47" s="1195"/>
      <c r="ATZ47" s="1196"/>
      <c r="AUA47" s="1195"/>
      <c r="AUB47" s="1196"/>
      <c r="AUC47" s="1195"/>
      <c r="AUD47" s="1196"/>
      <c r="AUE47" s="1195"/>
      <c r="AUF47" s="1196"/>
      <c r="AUG47" s="1195"/>
      <c r="AUH47" s="1196"/>
      <c r="AUI47" s="1195"/>
      <c r="AUJ47" s="1196"/>
      <c r="AUK47" s="1195"/>
      <c r="AUL47" s="1196"/>
      <c r="AUM47" s="1195"/>
      <c r="AUN47" s="1196"/>
      <c r="AUO47" s="1195"/>
      <c r="AUP47" s="1196"/>
      <c r="AUQ47" s="1195"/>
      <c r="AUR47" s="1196"/>
      <c r="AUS47" s="1195"/>
      <c r="AUT47" s="1196"/>
      <c r="AUU47" s="1195"/>
      <c r="AUV47" s="1196"/>
      <c r="AUW47" s="1195"/>
      <c r="AUX47" s="1196"/>
      <c r="AUY47" s="1195"/>
      <c r="AUZ47" s="1196"/>
      <c r="AVA47" s="1195"/>
      <c r="AVB47" s="1196"/>
      <c r="AVC47" s="1195"/>
      <c r="AVD47" s="1196"/>
      <c r="AVE47" s="1195"/>
      <c r="AVF47" s="1196"/>
      <c r="AVG47" s="1195"/>
      <c r="AVH47" s="1196"/>
      <c r="AVI47" s="1195"/>
      <c r="AVJ47" s="1196"/>
      <c r="AVK47" s="1195"/>
      <c r="AVL47" s="1196"/>
      <c r="AVM47" s="1195"/>
      <c r="AVN47" s="1196"/>
      <c r="AVO47" s="1195"/>
      <c r="AVP47" s="1196"/>
      <c r="AVQ47" s="1195"/>
      <c r="AVR47" s="1196"/>
      <c r="AVS47" s="1195"/>
      <c r="AVT47" s="1196"/>
      <c r="AVU47" s="1195"/>
      <c r="AVV47" s="1196"/>
      <c r="AVW47" s="1195"/>
      <c r="AVX47" s="1196"/>
      <c r="AVY47" s="1195"/>
      <c r="AVZ47" s="1196"/>
      <c r="AWA47" s="1195"/>
      <c r="AWB47" s="1196"/>
      <c r="AWC47" s="1195"/>
      <c r="AWD47" s="1196"/>
      <c r="AWE47" s="1195"/>
      <c r="AWF47" s="1196"/>
      <c r="AWG47" s="1195"/>
      <c r="AWH47" s="1196"/>
      <c r="AWI47" s="1195"/>
      <c r="AWJ47" s="1196"/>
      <c r="AWK47" s="1195"/>
      <c r="AWL47" s="1196"/>
      <c r="AWM47" s="1195"/>
      <c r="AWN47" s="1196"/>
      <c r="AWO47" s="1195"/>
      <c r="AWP47" s="1196"/>
      <c r="AWQ47" s="1195"/>
      <c r="AWR47" s="1196"/>
      <c r="AWS47" s="1195"/>
      <c r="AWT47" s="1196"/>
      <c r="AWU47" s="1195"/>
      <c r="AWV47" s="1196"/>
      <c r="AWW47" s="1195"/>
      <c r="AWX47" s="1196"/>
      <c r="AWY47" s="1195"/>
      <c r="AWZ47" s="1196"/>
      <c r="AXA47" s="1195"/>
      <c r="AXB47" s="1196"/>
      <c r="AXC47" s="1195"/>
      <c r="AXD47" s="1196"/>
      <c r="AXE47" s="1195"/>
      <c r="AXF47" s="1196"/>
      <c r="AXG47" s="1195"/>
      <c r="AXH47" s="1196"/>
      <c r="AXI47" s="1195"/>
      <c r="AXJ47" s="1196"/>
      <c r="AXK47" s="1195"/>
      <c r="AXL47" s="1196"/>
      <c r="AXM47" s="1195"/>
      <c r="AXN47" s="1196"/>
      <c r="AXO47" s="1195"/>
      <c r="AXP47" s="1196"/>
      <c r="AXQ47" s="1195"/>
      <c r="AXR47" s="1196"/>
      <c r="AXS47" s="1195"/>
      <c r="AXT47" s="1196"/>
      <c r="AXU47" s="1195"/>
      <c r="AXV47" s="1196"/>
      <c r="AXW47" s="1195"/>
      <c r="AXX47" s="1196"/>
      <c r="AXY47" s="1195"/>
      <c r="AXZ47" s="1196"/>
      <c r="AYA47" s="1195"/>
      <c r="AYB47" s="1196"/>
      <c r="AYC47" s="1195"/>
      <c r="AYD47" s="1196"/>
      <c r="AYE47" s="1195"/>
      <c r="AYF47" s="1196"/>
      <c r="AYG47" s="1195"/>
      <c r="AYH47" s="1196"/>
      <c r="AYI47" s="1195"/>
      <c r="AYJ47" s="1196"/>
      <c r="AYK47" s="1195"/>
      <c r="AYL47" s="1196"/>
      <c r="AYM47" s="1195"/>
      <c r="AYN47" s="1196"/>
      <c r="AYO47" s="1195"/>
      <c r="AYP47" s="1196"/>
      <c r="AYQ47" s="1195"/>
      <c r="AYR47" s="1196"/>
      <c r="AYS47" s="1195"/>
      <c r="AYT47" s="1196"/>
      <c r="AYU47" s="1195"/>
      <c r="AYV47" s="1196"/>
      <c r="AYW47" s="1195"/>
      <c r="AYX47" s="1196"/>
      <c r="AYY47" s="1195"/>
      <c r="AYZ47" s="1196"/>
      <c r="AZA47" s="1195"/>
      <c r="AZB47" s="1196"/>
      <c r="AZC47" s="1195"/>
      <c r="AZD47" s="1196"/>
      <c r="AZE47" s="1195"/>
      <c r="AZF47" s="1196"/>
      <c r="AZG47" s="1195"/>
      <c r="AZH47" s="1196"/>
      <c r="AZI47" s="1195"/>
      <c r="AZJ47" s="1196"/>
      <c r="AZK47" s="1195"/>
      <c r="AZL47" s="1196"/>
      <c r="AZM47" s="1195"/>
      <c r="AZN47" s="1196"/>
      <c r="AZO47" s="1195"/>
      <c r="AZP47" s="1196"/>
      <c r="AZQ47" s="1195"/>
      <c r="AZR47" s="1196"/>
      <c r="AZS47" s="1195"/>
      <c r="AZT47" s="1196"/>
      <c r="AZU47" s="1195"/>
      <c r="AZV47" s="1196"/>
      <c r="AZW47" s="1195"/>
      <c r="AZX47" s="1196"/>
      <c r="AZY47" s="1195"/>
      <c r="AZZ47" s="1196"/>
      <c r="BAA47" s="1195"/>
      <c r="BAB47" s="1196"/>
      <c r="BAC47" s="1195"/>
      <c r="BAD47" s="1196"/>
      <c r="BAE47" s="1195"/>
      <c r="BAF47" s="1196"/>
      <c r="BAG47" s="1195"/>
      <c r="BAH47" s="1196"/>
      <c r="BAI47" s="1195"/>
      <c r="BAJ47" s="1196"/>
      <c r="BAK47" s="1195"/>
      <c r="BAL47" s="1196"/>
      <c r="BAM47" s="1195"/>
      <c r="BAN47" s="1196"/>
      <c r="BAO47" s="1195"/>
      <c r="BAP47" s="1196"/>
      <c r="BAQ47" s="1195"/>
      <c r="BAR47" s="1196"/>
      <c r="BAS47" s="1195"/>
      <c r="BAT47" s="1196"/>
      <c r="BAU47" s="1195"/>
      <c r="BAV47" s="1196"/>
      <c r="BAW47" s="1195"/>
      <c r="BAX47" s="1196"/>
      <c r="BAY47" s="1195"/>
      <c r="BAZ47" s="1196"/>
      <c r="BBA47" s="1195"/>
      <c r="BBB47" s="1196"/>
      <c r="BBC47" s="1195"/>
      <c r="BBD47" s="1196"/>
      <c r="BBE47" s="1195"/>
      <c r="BBF47" s="1196"/>
      <c r="BBG47" s="1195"/>
      <c r="BBH47" s="1196"/>
      <c r="BBI47" s="1195"/>
      <c r="BBJ47" s="1196"/>
      <c r="BBK47" s="1195"/>
      <c r="BBL47" s="1196"/>
      <c r="BBM47" s="1195"/>
      <c r="BBN47" s="1196"/>
      <c r="BBO47" s="1195"/>
      <c r="BBP47" s="1196"/>
      <c r="BBQ47" s="1195"/>
      <c r="BBR47" s="1196"/>
      <c r="BBS47" s="1195"/>
      <c r="BBT47" s="1196"/>
      <c r="BBU47" s="1195"/>
      <c r="BBV47" s="1196"/>
      <c r="BBW47" s="1195"/>
      <c r="BBX47" s="1196"/>
      <c r="BBY47" s="1195"/>
      <c r="BBZ47" s="1196"/>
      <c r="BCA47" s="1195"/>
      <c r="BCB47" s="1196"/>
      <c r="BCC47" s="1195"/>
      <c r="BCD47" s="1196"/>
      <c r="BCE47" s="1195"/>
      <c r="BCF47" s="1196"/>
      <c r="BCG47" s="1195"/>
      <c r="BCH47" s="1196"/>
      <c r="BCI47" s="1195"/>
      <c r="BCJ47" s="1196"/>
      <c r="BCK47" s="1195"/>
      <c r="BCL47" s="1196"/>
      <c r="BCM47" s="1195"/>
      <c r="BCN47" s="1196"/>
      <c r="BCO47" s="1195"/>
      <c r="BCP47" s="1196"/>
      <c r="BCQ47" s="1195"/>
      <c r="BCR47" s="1196"/>
      <c r="BCS47" s="1195"/>
      <c r="BCT47" s="1196"/>
      <c r="BCU47" s="1195"/>
      <c r="BCV47" s="1196"/>
      <c r="BCW47" s="1195"/>
      <c r="BCX47" s="1196"/>
      <c r="BCY47" s="1195"/>
      <c r="BCZ47" s="1196"/>
      <c r="BDA47" s="1195"/>
      <c r="BDB47" s="1196"/>
      <c r="BDC47" s="1195"/>
      <c r="BDD47" s="1196"/>
      <c r="BDE47" s="1195"/>
      <c r="BDF47" s="1196"/>
      <c r="BDG47" s="1195"/>
      <c r="BDH47" s="1196"/>
      <c r="BDI47" s="1195"/>
      <c r="BDJ47" s="1196"/>
      <c r="BDK47" s="1195"/>
      <c r="BDL47" s="1196"/>
      <c r="BDM47" s="1195"/>
      <c r="BDN47" s="1196"/>
      <c r="BDO47" s="1195"/>
      <c r="BDP47" s="1196"/>
      <c r="BDQ47" s="1195"/>
      <c r="BDR47" s="1196"/>
      <c r="BDS47" s="1195"/>
      <c r="BDT47" s="1196"/>
      <c r="BDU47" s="1195"/>
      <c r="BDV47" s="1196"/>
      <c r="BDW47" s="1195"/>
      <c r="BDX47" s="1196"/>
      <c r="BDY47" s="1195"/>
      <c r="BDZ47" s="1196"/>
      <c r="BEA47" s="1195"/>
      <c r="BEB47" s="1196"/>
      <c r="BEC47" s="1195"/>
      <c r="BED47" s="1196"/>
      <c r="BEE47" s="1195"/>
      <c r="BEF47" s="1196"/>
      <c r="BEG47" s="1195"/>
      <c r="BEH47" s="1196"/>
      <c r="BEI47" s="1195"/>
      <c r="BEJ47" s="1196"/>
      <c r="BEK47" s="1195"/>
      <c r="BEL47" s="1196"/>
      <c r="BEM47" s="1195"/>
      <c r="BEN47" s="1196"/>
      <c r="BEO47" s="1195"/>
      <c r="BEP47" s="1196"/>
      <c r="BEQ47" s="1195"/>
      <c r="BER47" s="1196"/>
      <c r="BES47" s="1195"/>
      <c r="BET47" s="1196"/>
      <c r="BEU47" s="1195"/>
      <c r="BEV47" s="1196"/>
      <c r="BEW47" s="1195"/>
      <c r="BEX47" s="1196"/>
      <c r="BEY47" s="1195"/>
      <c r="BEZ47" s="1196"/>
      <c r="BFA47" s="1195"/>
      <c r="BFB47" s="1196"/>
      <c r="BFC47" s="1195"/>
      <c r="BFD47" s="1196"/>
      <c r="BFE47" s="1195"/>
      <c r="BFF47" s="1196"/>
      <c r="BFG47" s="1195"/>
      <c r="BFH47" s="1196"/>
      <c r="BFI47" s="1195"/>
      <c r="BFJ47" s="1196"/>
      <c r="BFK47" s="1195"/>
      <c r="BFL47" s="1196"/>
      <c r="BFM47" s="1195"/>
      <c r="BFN47" s="1196"/>
      <c r="BFO47" s="1195"/>
      <c r="BFP47" s="1196"/>
      <c r="BFQ47" s="1195"/>
      <c r="BFR47" s="1196"/>
      <c r="BFS47" s="1195"/>
      <c r="BFT47" s="1196"/>
      <c r="BFU47" s="1195"/>
      <c r="BFV47" s="1196"/>
      <c r="BFW47" s="1195"/>
      <c r="BFX47" s="1196"/>
      <c r="BFY47" s="1195"/>
      <c r="BFZ47" s="1196"/>
      <c r="BGA47" s="1195"/>
      <c r="BGB47" s="1196"/>
      <c r="BGC47" s="1195"/>
      <c r="BGD47" s="1196"/>
      <c r="BGE47" s="1195"/>
      <c r="BGF47" s="1196"/>
      <c r="BGG47" s="1195"/>
      <c r="BGH47" s="1196"/>
      <c r="BGI47" s="1195"/>
      <c r="BGJ47" s="1196"/>
      <c r="BGK47" s="1195"/>
      <c r="BGL47" s="1196"/>
      <c r="BGM47" s="1195"/>
      <c r="BGN47" s="1196"/>
      <c r="BGO47" s="1195"/>
      <c r="BGP47" s="1196"/>
      <c r="BGQ47" s="1195"/>
      <c r="BGR47" s="1196"/>
      <c r="BGS47" s="1195"/>
      <c r="BGT47" s="1196"/>
      <c r="BGU47" s="1195"/>
      <c r="BGV47" s="1196"/>
      <c r="BGW47" s="1195"/>
      <c r="BGX47" s="1196"/>
      <c r="BGY47" s="1195"/>
      <c r="BGZ47" s="1196"/>
      <c r="BHA47" s="1195"/>
      <c r="BHB47" s="1196"/>
      <c r="BHC47" s="1195"/>
      <c r="BHD47" s="1196"/>
      <c r="BHE47" s="1195"/>
      <c r="BHF47" s="1196"/>
      <c r="BHG47" s="1195"/>
      <c r="BHH47" s="1196"/>
      <c r="BHI47" s="1195"/>
      <c r="BHJ47" s="1196"/>
      <c r="BHK47" s="1195"/>
      <c r="BHL47" s="1196"/>
      <c r="BHM47" s="1195"/>
      <c r="BHN47" s="1196"/>
      <c r="BHO47" s="1195"/>
      <c r="BHP47" s="1196"/>
      <c r="BHQ47" s="1195"/>
      <c r="BHR47" s="1196"/>
      <c r="BHS47" s="1195"/>
      <c r="BHT47" s="1196"/>
      <c r="BHU47" s="1195"/>
      <c r="BHV47" s="1196"/>
      <c r="BHW47" s="1195"/>
      <c r="BHX47" s="1196"/>
      <c r="BHY47" s="1195"/>
      <c r="BHZ47" s="1196"/>
      <c r="BIA47" s="1195"/>
      <c r="BIB47" s="1196"/>
      <c r="BIC47" s="1195"/>
      <c r="BID47" s="1196"/>
      <c r="BIE47" s="1195"/>
      <c r="BIF47" s="1196"/>
      <c r="BIG47" s="1195"/>
      <c r="BIH47" s="1196"/>
      <c r="BII47" s="1195"/>
      <c r="BIJ47" s="1196"/>
      <c r="BIK47" s="1195"/>
      <c r="BIL47" s="1196"/>
      <c r="BIM47" s="1195"/>
      <c r="BIN47" s="1196"/>
      <c r="BIO47" s="1195"/>
      <c r="BIP47" s="1196"/>
      <c r="BIQ47" s="1195"/>
      <c r="BIR47" s="1196"/>
      <c r="BIS47" s="1195"/>
      <c r="BIT47" s="1196"/>
      <c r="BIU47" s="1195"/>
      <c r="BIV47" s="1196"/>
      <c r="BIW47" s="1195"/>
      <c r="BIX47" s="1196"/>
      <c r="BIY47" s="1195"/>
      <c r="BIZ47" s="1196"/>
      <c r="BJA47" s="1195"/>
      <c r="BJB47" s="1196"/>
      <c r="BJC47" s="1195"/>
      <c r="BJD47" s="1196"/>
      <c r="BJE47" s="1195"/>
      <c r="BJF47" s="1196"/>
      <c r="BJG47" s="1195"/>
      <c r="BJH47" s="1196"/>
      <c r="BJI47" s="1195"/>
      <c r="BJJ47" s="1196"/>
      <c r="BJK47" s="1195"/>
      <c r="BJL47" s="1196"/>
      <c r="BJM47" s="1195"/>
      <c r="BJN47" s="1196"/>
      <c r="BJO47" s="1195"/>
      <c r="BJP47" s="1196"/>
      <c r="BJQ47" s="1195"/>
      <c r="BJR47" s="1196"/>
      <c r="BJS47" s="1195"/>
      <c r="BJT47" s="1196"/>
      <c r="BJU47" s="1195"/>
      <c r="BJV47" s="1196"/>
      <c r="BJW47" s="1195"/>
      <c r="BJX47" s="1196"/>
      <c r="BJY47" s="1195"/>
      <c r="BJZ47" s="1196"/>
      <c r="BKA47" s="1195"/>
      <c r="BKB47" s="1196"/>
      <c r="BKC47" s="1195"/>
      <c r="BKD47" s="1196"/>
      <c r="BKE47" s="1195"/>
      <c r="BKF47" s="1196"/>
      <c r="BKG47" s="1195"/>
      <c r="BKH47" s="1196"/>
      <c r="BKI47" s="1195"/>
      <c r="BKJ47" s="1196"/>
      <c r="BKK47" s="1195"/>
      <c r="BKL47" s="1196"/>
      <c r="BKM47" s="1195"/>
      <c r="BKN47" s="1196"/>
      <c r="BKO47" s="1195"/>
      <c r="BKP47" s="1196"/>
      <c r="BKQ47" s="1195"/>
      <c r="BKR47" s="1196"/>
      <c r="BKS47" s="1195"/>
      <c r="BKT47" s="1196"/>
      <c r="BKU47" s="1195"/>
      <c r="BKV47" s="1196"/>
      <c r="BKW47" s="1195"/>
      <c r="BKX47" s="1196"/>
      <c r="BKY47" s="1195"/>
      <c r="BKZ47" s="1196"/>
      <c r="BLA47" s="1195"/>
      <c r="BLB47" s="1196"/>
      <c r="BLC47" s="1195"/>
      <c r="BLD47" s="1196"/>
      <c r="BLE47" s="1195"/>
      <c r="BLF47" s="1196"/>
      <c r="BLG47" s="1195"/>
      <c r="BLH47" s="1196"/>
      <c r="BLI47" s="1195"/>
      <c r="BLJ47" s="1196"/>
      <c r="BLK47" s="1195"/>
      <c r="BLL47" s="1196"/>
      <c r="BLM47" s="1195"/>
      <c r="BLN47" s="1196"/>
      <c r="BLO47" s="1195"/>
      <c r="BLP47" s="1196"/>
      <c r="BLQ47" s="1195"/>
      <c r="BLR47" s="1196"/>
      <c r="BLS47" s="1195"/>
      <c r="BLT47" s="1196"/>
      <c r="BLU47" s="1195"/>
      <c r="BLV47" s="1196"/>
      <c r="BLW47" s="1195"/>
      <c r="BLX47" s="1196"/>
      <c r="BLY47" s="1195"/>
      <c r="BLZ47" s="1196"/>
      <c r="BMA47" s="1195"/>
      <c r="BMB47" s="1196"/>
      <c r="BMC47" s="1195"/>
      <c r="BMD47" s="1196"/>
      <c r="BME47" s="1195"/>
      <c r="BMF47" s="1196"/>
      <c r="BMG47" s="1195"/>
      <c r="BMH47" s="1196"/>
      <c r="BMI47" s="1195"/>
      <c r="BMJ47" s="1196"/>
      <c r="BMK47" s="1195"/>
      <c r="BML47" s="1196"/>
      <c r="BMM47" s="1195"/>
      <c r="BMN47" s="1196"/>
      <c r="BMO47" s="1195"/>
      <c r="BMP47" s="1196"/>
      <c r="BMQ47" s="1195"/>
      <c r="BMR47" s="1196"/>
      <c r="BMS47" s="1195"/>
      <c r="BMT47" s="1196"/>
      <c r="BMU47" s="1195"/>
      <c r="BMV47" s="1196"/>
      <c r="BMW47" s="1195"/>
      <c r="BMX47" s="1196"/>
      <c r="BMY47" s="1195"/>
      <c r="BMZ47" s="1196"/>
      <c r="BNA47" s="1195"/>
      <c r="BNB47" s="1196"/>
      <c r="BNC47" s="1195"/>
      <c r="BND47" s="1196"/>
      <c r="BNE47" s="1195"/>
      <c r="BNF47" s="1196"/>
      <c r="BNG47" s="1195"/>
      <c r="BNH47" s="1196"/>
      <c r="BNI47" s="1195"/>
      <c r="BNJ47" s="1196"/>
      <c r="BNK47" s="1195"/>
      <c r="BNL47" s="1196"/>
      <c r="BNM47" s="1195"/>
      <c r="BNN47" s="1196"/>
      <c r="BNO47" s="1195"/>
      <c r="BNP47" s="1196"/>
      <c r="BNQ47" s="1195"/>
      <c r="BNR47" s="1196"/>
      <c r="BNS47" s="1195"/>
      <c r="BNT47" s="1196"/>
      <c r="BNU47" s="1195"/>
      <c r="BNV47" s="1196"/>
      <c r="BNW47" s="1195"/>
      <c r="BNX47" s="1196"/>
      <c r="BNY47" s="1195"/>
      <c r="BNZ47" s="1196"/>
      <c r="BOA47" s="1195"/>
      <c r="BOB47" s="1196"/>
      <c r="BOC47" s="1195"/>
      <c r="BOD47" s="1196"/>
      <c r="BOE47" s="1195"/>
      <c r="BOF47" s="1196"/>
      <c r="BOG47" s="1195"/>
      <c r="BOH47" s="1196"/>
      <c r="BOI47" s="1195"/>
      <c r="BOJ47" s="1196"/>
      <c r="BOK47" s="1195"/>
      <c r="BOL47" s="1196"/>
      <c r="BOM47" s="1195"/>
      <c r="BON47" s="1196"/>
      <c r="BOO47" s="1195"/>
      <c r="BOP47" s="1196"/>
      <c r="BOQ47" s="1195"/>
      <c r="BOR47" s="1196"/>
      <c r="BOS47" s="1195"/>
      <c r="BOT47" s="1196"/>
      <c r="BOU47" s="1195"/>
      <c r="BOV47" s="1196"/>
      <c r="BOW47" s="1195"/>
      <c r="BOX47" s="1196"/>
      <c r="BOY47" s="1195"/>
      <c r="BOZ47" s="1196"/>
      <c r="BPA47" s="1195"/>
      <c r="BPB47" s="1196"/>
      <c r="BPC47" s="1195"/>
      <c r="BPD47" s="1196"/>
      <c r="BPE47" s="1195"/>
      <c r="BPF47" s="1196"/>
      <c r="BPG47" s="1195"/>
      <c r="BPH47" s="1196"/>
      <c r="BPI47" s="1195"/>
      <c r="BPJ47" s="1196"/>
      <c r="BPK47" s="1195"/>
      <c r="BPL47" s="1196"/>
      <c r="BPM47" s="1195"/>
      <c r="BPN47" s="1196"/>
      <c r="BPO47" s="1195"/>
      <c r="BPP47" s="1196"/>
      <c r="BPQ47" s="1195"/>
      <c r="BPR47" s="1196"/>
      <c r="BPS47" s="1195"/>
      <c r="BPT47" s="1196"/>
      <c r="BPU47" s="1195"/>
      <c r="BPV47" s="1196"/>
      <c r="BPW47" s="1195"/>
      <c r="BPX47" s="1196"/>
      <c r="BPY47" s="1195"/>
      <c r="BPZ47" s="1196"/>
      <c r="BQA47" s="1195"/>
      <c r="BQB47" s="1196"/>
      <c r="BQC47" s="1195"/>
      <c r="BQD47" s="1196"/>
      <c r="BQE47" s="1195"/>
      <c r="BQF47" s="1196"/>
      <c r="BQG47" s="1195"/>
      <c r="BQH47" s="1196"/>
      <c r="BQI47" s="1195"/>
      <c r="BQJ47" s="1196"/>
      <c r="BQK47" s="1195"/>
      <c r="BQL47" s="1196"/>
      <c r="BQM47" s="1195"/>
      <c r="BQN47" s="1196"/>
      <c r="BQO47" s="1195"/>
      <c r="BQP47" s="1196"/>
      <c r="BQQ47" s="1195"/>
      <c r="BQR47" s="1196"/>
      <c r="BQS47" s="1195"/>
      <c r="BQT47" s="1196"/>
      <c r="BQU47" s="1195"/>
      <c r="BQV47" s="1196"/>
      <c r="BQW47" s="1195"/>
      <c r="BQX47" s="1196"/>
      <c r="BQY47" s="1195"/>
      <c r="BQZ47" s="1196"/>
      <c r="BRA47" s="1195"/>
      <c r="BRB47" s="1196"/>
      <c r="BRC47" s="1195"/>
      <c r="BRD47" s="1196"/>
      <c r="BRE47" s="1195"/>
      <c r="BRF47" s="1196"/>
      <c r="BRG47" s="1195"/>
      <c r="BRH47" s="1196"/>
      <c r="BRI47" s="1195"/>
      <c r="BRJ47" s="1196"/>
      <c r="BRK47" s="1195"/>
      <c r="BRL47" s="1196"/>
      <c r="BRM47" s="1195"/>
      <c r="BRN47" s="1196"/>
      <c r="BRO47" s="1195"/>
      <c r="BRP47" s="1196"/>
      <c r="BRQ47" s="1195"/>
      <c r="BRR47" s="1196"/>
      <c r="BRS47" s="1195"/>
      <c r="BRT47" s="1196"/>
      <c r="BRU47" s="1195"/>
      <c r="BRV47" s="1196"/>
      <c r="BRW47" s="1195"/>
      <c r="BRX47" s="1196"/>
      <c r="BRY47" s="1195"/>
      <c r="BRZ47" s="1196"/>
      <c r="BSA47" s="1195"/>
      <c r="BSB47" s="1196"/>
      <c r="BSC47" s="1195"/>
      <c r="BSD47" s="1196"/>
      <c r="BSE47" s="1195"/>
      <c r="BSF47" s="1196"/>
      <c r="BSG47" s="1195"/>
      <c r="BSH47" s="1196"/>
      <c r="BSI47" s="1195"/>
      <c r="BSJ47" s="1196"/>
      <c r="BSK47" s="1195"/>
      <c r="BSL47" s="1196"/>
      <c r="BSM47" s="1195"/>
      <c r="BSN47" s="1196"/>
      <c r="BSO47" s="1195"/>
      <c r="BSP47" s="1196"/>
      <c r="BSQ47" s="1195"/>
      <c r="BSR47" s="1196"/>
      <c r="BSS47" s="1195"/>
      <c r="BST47" s="1196"/>
      <c r="BSU47" s="1195"/>
      <c r="BSV47" s="1196"/>
      <c r="BSW47" s="1195"/>
      <c r="BSX47" s="1196"/>
      <c r="BSY47" s="1195"/>
      <c r="BSZ47" s="1196"/>
      <c r="BTA47" s="1195"/>
      <c r="BTB47" s="1196"/>
      <c r="BTC47" s="1195"/>
      <c r="BTD47" s="1196"/>
      <c r="BTE47" s="1195"/>
      <c r="BTF47" s="1196"/>
      <c r="BTG47" s="1195"/>
      <c r="BTH47" s="1196"/>
      <c r="BTI47" s="1195"/>
      <c r="BTJ47" s="1196"/>
      <c r="BTK47" s="1195"/>
      <c r="BTL47" s="1196"/>
      <c r="BTM47" s="1195"/>
      <c r="BTN47" s="1196"/>
      <c r="BTO47" s="1195"/>
      <c r="BTP47" s="1196"/>
      <c r="BTQ47" s="1195"/>
      <c r="BTR47" s="1196"/>
      <c r="BTS47" s="1195"/>
      <c r="BTT47" s="1196"/>
      <c r="BTU47" s="1195"/>
      <c r="BTV47" s="1196"/>
      <c r="BTW47" s="1195"/>
      <c r="BTX47" s="1196"/>
      <c r="BTY47" s="1195"/>
      <c r="BTZ47" s="1196"/>
      <c r="BUA47" s="1195"/>
      <c r="BUB47" s="1196"/>
      <c r="BUC47" s="1195"/>
      <c r="BUD47" s="1196"/>
      <c r="BUE47" s="1195"/>
      <c r="BUF47" s="1196"/>
      <c r="BUG47" s="1195"/>
      <c r="BUH47" s="1196"/>
      <c r="BUI47" s="1195"/>
      <c r="BUJ47" s="1196"/>
      <c r="BUK47" s="1195"/>
      <c r="BUL47" s="1196"/>
      <c r="BUM47" s="1195"/>
      <c r="BUN47" s="1196"/>
      <c r="BUO47" s="1195"/>
      <c r="BUP47" s="1196"/>
      <c r="BUQ47" s="1195"/>
      <c r="BUR47" s="1196"/>
      <c r="BUS47" s="1195"/>
      <c r="BUT47" s="1196"/>
      <c r="BUU47" s="1195"/>
      <c r="BUV47" s="1196"/>
      <c r="BUW47" s="1195"/>
      <c r="BUX47" s="1196"/>
      <c r="BUY47" s="1195"/>
      <c r="BUZ47" s="1196"/>
      <c r="BVA47" s="1195"/>
      <c r="BVB47" s="1196"/>
      <c r="BVC47" s="1195"/>
      <c r="BVD47" s="1196"/>
      <c r="BVE47" s="1195"/>
      <c r="BVF47" s="1196"/>
      <c r="BVG47" s="1195"/>
      <c r="BVH47" s="1196"/>
      <c r="BVI47" s="1195"/>
      <c r="BVJ47" s="1196"/>
      <c r="BVK47" s="1195"/>
      <c r="BVL47" s="1196"/>
      <c r="BVM47" s="1195"/>
      <c r="BVN47" s="1196"/>
      <c r="BVO47" s="1195"/>
      <c r="BVP47" s="1196"/>
      <c r="BVQ47" s="1195"/>
      <c r="BVR47" s="1196"/>
      <c r="BVS47" s="1195"/>
      <c r="BVT47" s="1196"/>
      <c r="BVU47" s="1195"/>
      <c r="BVV47" s="1196"/>
      <c r="BVW47" s="1195"/>
      <c r="BVX47" s="1196"/>
      <c r="BVY47" s="1195"/>
      <c r="BVZ47" s="1196"/>
      <c r="BWA47" s="1195"/>
      <c r="BWB47" s="1196"/>
      <c r="BWC47" s="1195"/>
      <c r="BWD47" s="1196"/>
      <c r="BWE47" s="1195"/>
      <c r="BWF47" s="1196"/>
      <c r="BWG47" s="1195"/>
      <c r="BWH47" s="1196"/>
      <c r="BWI47" s="1195"/>
      <c r="BWJ47" s="1196"/>
      <c r="BWK47" s="1195"/>
      <c r="BWL47" s="1196"/>
      <c r="BWM47" s="1195"/>
      <c r="BWN47" s="1196"/>
      <c r="BWO47" s="1195"/>
      <c r="BWP47" s="1196"/>
      <c r="BWQ47" s="1195"/>
      <c r="BWR47" s="1196"/>
      <c r="BWS47" s="1195"/>
      <c r="BWT47" s="1196"/>
      <c r="BWU47" s="1195"/>
      <c r="BWV47" s="1196"/>
      <c r="BWW47" s="1195"/>
      <c r="BWX47" s="1196"/>
      <c r="BWY47" s="1195"/>
      <c r="BWZ47" s="1196"/>
      <c r="BXA47" s="1195"/>
      <c r="BXB47" s="1196"/>
      <c r="BXC47" s="1195"/>
      <c r="BXD47" s="1196"/>
      <c r="BXE47" s="1195"/>
      <c r="BXF47" s="1196"/>
      <c r="BXG47" s="1195"/>
      <c r="BXH47" s="1196"/>
      <c r="BXI47" s="1195"/>
      <c r="BXJ47" s="1196"/>
      <c r="BXK47" s="1195"/>
      <c r="BXL47" s="1196"/>
      <c r="BXM47" s="1195"/>
      <c r="BXN47" s="1196"/>
      <c r="BXO47" s="1195"/>
      <c r="BXP47" s="1196"/>
      <c r="BXQ47" s="1195"/>
      <c r="BXR47" s="1196"/>
      <c r="BXS47" s="1195"/>
      <c r="BXT47" s="1196"/>
      <c r="BXU47" s="1195"/>
      <c r="BXV47" s="1196"/>
      <c r="BXW47" s="1195"/>
      <c r="BXX47" s="1196"/>
      <c r="BXY47" s="1195"/>
      <c r="BXZ47" s="1196"/>
      <c r="BYA47" s="1195"/>
      <c r="BYB47" s="1196"/>
      <c r="BYC47" s="1195"/>
      <c r="BYD47" s="1196"/>
      <c r="BYE47" s="1195"/>
      <c r="BYF47" s="1196"/>
      <c r="BYG47" s="1195"/>
      <c r="BYH47" s="1196"/>
      <c r="BYI47" s="1195"/>
      <c r="BYJ47" s="1196"/>
      <c r="BYK47" s="1195"/>
      <c r="BYL47" s="1196"/>
      <c r="BYM47" s="1195"/>
      <c r="BYN47" s="1196"/>
      <c r="BYO47" s="1195"/>
      <c r="BYP47" s="1196"/>
      <c r="BYQ47" s="1195"/>
      <c r="BYR47" s="1196"/>
      <c r="BYS47" s="1195"/>
      <c r="BYT47" s="1196"/>
      <c r="BYU47" s="1195"/>
      <c r="BYV47" s="1196"/>
      <c r="BYW47" s="1195"/>
      <c r="BYX47" s="1196"/>
      <c r="BYY47" s="1195"/>
      <c r="BYZ47" s="1196"/>
      <c r="BZA47" s="1195"/>
      <c r="BZB47" s="1196"/>
      <c r="BZC47" s="1195"/>
      <c r="BZD47" s="1196"/>
      <c r="BZE47" s="1195"/>
      <c r="BZF47" s="1196"/>
      <c r="BZG47" s="1195"/>
      <c r="BZH47" s="1196"/>
      <c r="BZI47" s="1195"/>
      <c r="BZJ47" s="1196"/>
      <c r="BZK47" s="1195"/>
      <c r="BZL47" s="1196"/>
      <c r="BZM47" s="1195"/>
      <c r="BZN47" s="1196"/>
      <c r="BZO47" s="1195"/>
      <c r="BZP47" s="1196"/>
      <c r="BZQ47" s="1195"/>
      <c r="BZR47" s="1196"/>
      <c r="BZS47" s="1195"/>
      <c r="BZT47" s="1196"/>
      <c r="BZU47" s="1195"/>
      <c r="BZV47" s="1196"/>
      <c r="BZW47" s="1195"/>
      <c r="BZX47" s="1196"/>
      <c r="BZY47" s="1195"/>
      <c r="BZZ47" s="1196"/>
      <c r="CAA47" s="1195"/>
      <c r="CAB47" s="1196"/>
      <c r="CAC47" s="1195"/>
      <c r="CAD47" s="1196"/>
      <c r="CAE47" s="1195"/>
      <c r="CAF47" s="1196"/>
      <c r="CAG47" s="1195"/>
      <c r="CAH47" s="1196"/>
      <c r="CAI47" s="1195"/>
      <c r="CAJ47" s="1196"/>
      <c r="CAK47" s="1195"/>
      <c r="CAL47" s="1196"/>
      <c r="CAM47" s="1195"/>
      <c r="CAN47" s="1196"/>
      <c r="CAO47" s="1195"/>
      <c r="CAP47" s="1196"/>
      <c r="CAQ47" s="1195"/>
      <c r="CAR47" s="1196"/>
      <c r="CAS47" s="1195"/>
      <c r="CAT47" s="1196"/>
      <c r="CAU47" s="1195"/>
      <c r="CAV47" s="1196"/>
      <c r="CAW47" s="1195"/>
      <c r="CAX47" s="1196"/>
      <c r="CAY47" s="1195"/>
      <c r="CAZ47" s="1196"/>
      <c r="CBA47" s="1195"/>
      <c r="CBB47" s="1196"/>
      <c r="CBC47" s="1195"/>
      <c r="CBD47" s="1196"/>
      <c r="CBE47" s="1195"/>
      <c r="CBF47" s="1196"/>
      <c r="CBG47" s="1195"/>
      <c r="CBH47" s="1196"/>
      <c r="CBI47" s="1195"/>
      <c r="CBJ47" s="1196"/>
      <c r="CBK47" s="1195"/>
      <c r="CBL47" s="1196"/>
      <c r="CBM47" s="1195"/>
      <c r="CBN47" s="1196"/>
      <c r="CBO47" s="1195"/>
      <c r="CBP47" s="1196"/>
      <c r="CBQ47" s="1195"/>
      <c r="CBR47" s="1196"/>
      <c r="CBS47" s="1195"/>
      <c r="CBT47" s="1196"/>
      <c r="CBU47" s="1195"/>
      <c r="CBV47" s="1196"/>
      <c r="CBW47" s="1195"/>
      <c r="CBX47" s="1196"/>
      <c r="CBY47" s="1195"/>
      <c r="CBZ47" s="1196"/>
      <c r="CCA47" s="1195"/>
      <c r="CCB47" s="1196"/>
      <c r="CCC47" s="1195"/>
      <c r="CCD47" s="1196"/>
      <c r="CCE47" s="1195"/>
      <c r="CCF47" s="1196"/>
      <c r="CCG47" s="1195"/>
      <c r="CCH47" s="1196"/>
      <c r="CCI47" s="1195"/>
      <c r="CCJ47" s="1196"/>
      <c r="CCK47" s="1195"/>
      <c r="CCL47" s="1196"/>
      <c r="CCM47" s="1195"/>
      <c r="CCN47" s="1196"/>
      <c r="CCO47" s="1195"/>
      <c r="CCP47" s="1196"/>
      <c r="CCQ47" s="1195"/>
      <c r="CCR47" s="1196"/>
      <c r="CCS47" s="1195"/>
      <c r="CCT47" s="1196"/>
      <c r="CCU47" s="1195"/>
      <c r="CCV47" s="1196"/>
      <c r="CCW47" s="1195"/>
      <c r="CCX47" s="1196"/>
      <c r="CCY47" s="1195"/>
      <c r="CCZ47" s="1196"/>
      <c r="CDA47" s="1195"/>
      <c r="CDB47" s="1196"/>
      <c r="CDC47" s="1195"/>
      <c r="CDD47" s="1196"/>
      <c r="CDE47" s="1195"/>
      <c r="CDF47" s="1196"/>
      <c r="CDG47" s="1195"/>
      <c r="CDH47" s="1196"/>
      <c r="CDI47" s="1195"/>
      <c r="CDJ47" s="1196"/>
      <c r="CDK47" s="1195"/>
      <c r="CDL47" s="1196"/>
      <c r="CDM47" s="1195"/>
      <c r="CDN47" s="1196"/>
      <c r="CDO47" s="1195"/>
      <c r="CDP47" s="1196"/>
      <c r="CDQ47" s="1195"/>
      <c r="CDR47" s="1196"/>
      <c r="CDS47" s="1195"/>
      <c r="CDT47" s="1196"/>
      <c r="CDU47" s="1195"/>
      <c r="CDV47" s="1196"/>
      <c r="CDW47" s="1195"/>
      <c r="CDX47" s="1196"/>
      <c r="CDY47" s="1195"/>
      <c r="CDZ47" s="1196"/>
      <c r="CEA47" s="1195"/>
      <c r="CEB47" s="1196"/>
      <c r="CEC47" s="1195"/>
      <c r="CED47" s="1196"/>
      <c r="CEE47" s="1195"/>
      <c r="CEF47" s="1196"/>
      <c r="CEG47" s="1195"/>
      <c r="CEH47" s="1196"/>
      <c r="CEI47" s="1195"/>
      <c r="CEJ47" s="1196"/>
      <c r="CEK47" s="1195"/>
      <c r="CEL47" s="1196"/>
      <c r="CEM47" s="1195"/>
      <c r="CEN47" s="1196"/>
      <c r="CEO47" s="1195"/>
      <c r="CEP47" s="1196"/>
      <c r="CEQ47" s="1195"/>
      <c r="CER47" s="1196"/>
      <c r="CES47" s="1195"/>
      <c r="CET47" s="1196"/>
      <c r="CEU47" s="1195"/>
      <c r="CEV47" s="1196"/>
      <c r="CEW47" s="1195"/>
      <c r="CEX47" s="1196"/>
      <c r="CEY47" s="1195"/>
      <c r="CEZ47" s="1196"/>
      <c r="CFA47" s="1195"/>
      <c r="CFB47" s="1196"/>
      <c r="CFC47" s="1195"/>
      <c r="CFD47" s="1196"/>
      <c r="CFE47" s="1195"/>
      <c r="CFF47" s="1196"/>
      <c r="CFG47" s="1195"/>
      <c r="CFH47" s="1196"/>
      <c r="CFI47" s="1195"/>
      <c r="CFJ47" s="1196"/>
      <c r="CFK47" s="1195"/>
      <c r="CFL47" s="1196"/>
      <c r="CFM47" s="1195"/>
      <c r="CFN47" s="1196"/>
      <c r="CFO47" s="1195"/>
      <c r="CFP47" s="1196"/>
      <c r="CFQ47" s="1195"/>
      <c r="CFR47" s="1196"/>
      <c r="CFS47" s="1195"/>
      <c r="CFT47" s="1196"/>
      <c r="CFU47" s="1195"/>
      <c r="CFV47" s="1196"/>
      <c r="CFW47" s="1195"/>
      <c r="CFX47" s="1196"/>
      <c r="CFY47" s="1195"/>
      <c r="CFZ47" s="1196"/>
      <c r="CGA47" s="1195"/>
      <c r="CGB47" s="1196"/>
      <c r="CGC47" s="1195"/>
      <c r="CGD47" s="1196"/>
      <c r="CGE47" s="1195"/>
      <c r="CGF47" s="1196"/>
      <c r="CGG47" s="1195"/>
      <c r="CGH47" s="1196"/>
      <c r="CGI47" s="1195"/>
      <c r="CGJ47" s="1196"/>
      <c r="CGK47" s="1195"/>
      <c r="CGL47" s="1196"/>
      <c r="CGM47" s="1195"/>
      <c r="CGN47" s="1196"/>
      <c r="CGO47" s="1195"/>
      <c r="CGP47" s="1196"/>
      <c r="CGQ47" s="1195"/>
      <c r="CGR47" s="1196"/>
      <c r="CGS47" s="1195"/>
      <c r="CGT47" s="1196"/>
      <c r="CGU47" s="1195"/>
      <c r="CGV47" s="1196"/>
      <c r="CGW47" s="1195"/>
      <c r="CGX47" s="1196"/>
      <c r="CGY47" s="1195"/>
      <c r="CGZ47" s="1196"/>
      <c r="CHA47" s="1195"/>
      <c r="CHB47" s="1196"/>
      <c r="CHC47" s="1195"/>
      <c r="CHD47" s="1196"/>
      <c r="CHE47" s="1195"/>
      <c r="CHF47" s="1196"/>
      <c r="CHG47" s="1195"/>
      <c r="CHH47" s="1196"/>
      <c r="CHI47" s="1195"/>
      <c r="CHJ47" s="1196"/>
      <c r="CHK47" s="1195"/>
      <c r="CHL47" s="1196"/>
      <c r="CHM47" s="1195"/>
      <c r="CHN47" s="1196"/>
      <c r="CHO47" s="1195"/>
      <c r="CHP47" s="1196"/>
      <c r="CHQ47" s="1195"/>
      <c r="CHR47" s="1196"/>
      <c r="CHS47" s="1195"/>
      <c r="CHT47" s="1196"/>
      <c r="CHU47" s="1195"/>
      <c r="CHV47" s="1196"/>
      <c r="CHW47" s="1195"/>
      <c r="CHX47" s="1196"/>
      <c r="CHY47" s="1195"/>
      <c r="CHZ47" s="1196"/>
      <c r="CIA47" s="1195"/>
      <c r="CIB47" s="1196"/>
      <c r="CIC47" s="1195"/>
      <c r="CID47" s="1196"/>
      <c r="CIE47" s="1195"/>
      <c r="CIF47" s="1196"/>
      <c r="CIG47" s="1195"/>
      <c r="CIH47" s="1196"/>
      <c r="CII47" s="1195"/>
      <c r="CIJ47" s="1196"/>
      <c r="CIK47" s="1195"/>
      <c r="CIL47" s="1196"/>
      <c r="CIM47" s="1195"/>
      <c r="CIN47" s="1196"/>
      <c r="CIO47" s="1195"/>
      <c r="CIP47" s="1196"/>
      <c r="CIQ47" s="1195"/>
      <c r="CIR47" s="1196"/>
      <c r="CIS47" s="1195"/>
      <c r="CIT47" s="1196"/>
      <c r="CIU47" s="1195"/>
      <c r="CIV47" s="1196"/>
      <c r="CIW47" s="1195"/>
      <c r="CIX47" s="1196"/>
      <c r="CIY47" s="1195"/>
      <c r="CIZ47" s="1196"/>
      <c r="CJA47" s="1195"/>
      <c r="CJB47" s="1196"/>
      <c r="CJC47" s="1195"/>
      <c r="CJD47" s="1196"/>
      <c r="CJE47" s="1195"/>
      <c r="CJF47" s="1196"/>
      <c r="CJG47" s="1195"/>
      <c r="CJH47" s="1196"/>
      <c r="CJI47" s="1195"/>
      <c r="CJJ47" s="1196"/>
      <c r="CJK47" s="1195"/>
      <c r="CJL47" s="1196"/>
      <c r="CJM47" s="1195"/>
      <c r="CJN47" s="1196"/>
      <c r="CJO47" s="1195"/>
      <c r="CJP47" s="1196"/>
      <c r="CJQ47" s="1195"/>
      <c r="CJR47" s="1196"/>
      <c r="CJS47" s="1195"/>
      <c r="CJT47" s="1196"/>
      <c r="CJU47" s="1195"/>
      <c r="CJV47" s="1196"/>
      <c r="CJW47" s="1195"/>
      <c r="CJX47" s="1196"/>
      <c r="CJY47" s="1195"/>
      <c r="CJZ47" s="1196"/>
      <c r="CKA47" s="1195"/>
      <c r="CKB47" s="1196"/>
      <c r="CKC47" s="1195"/>
      <c r="CKD47" s="1196"/>
      <c r="CKE47" s="1195"/>
      <c r="CKF47" s="1196"/>
      <c r="CKG47" s="1195"/>
      <c r="CKH47" s="1196"/>
      <c r="CKI47" s="1195"/>
      <c r="CKJ47" s="1196"/>
      <c r="CKK47" s="1195"/>
      <c r="CKL47" s="1196"/>
      <c r="CKM47" s="1195"/>
      <c r="CKN47" s="1196"/>
      <c r="CKO47" s="1195"/>
      <c r="CKP47" s="1196"/>
      <c r="CKQ47" s="1195"/>
      <c r="CKR47" s="1196"/>
      <c r="CKS47" s="1195"/>
      <c r="CKT47" s="1196"/>
      <c r="CKU47" s="1195"/>
      <c r="CKV47" s="1196"/>
      <c r="CKW47" s="1195"/>
      <c r="CKX47" s="1196"/>
      <c r="CKY47" s="1195"/>
      <c r="CKZ47" s="1196"/>
      <c r="CLA47" s="1195"/>
      <c r="CLB47" s="1196"/>
      <c r="CLC47" s="1195"/>
      <c r="CLD47" s="1196"/>
      <c r="CLE47" s="1195"/>
      <c r="CLF47" s="1196"/>
      <c r="CLG47" s="1195"/>
      <c r="CLH47" s="1196"/>
      <c r="CLI47" s="1195"/>
      <c r="CLJ47" s="1196"/>
      <c r="CLK47" s="1195"/>
      <c r="CLL47" s="1196"/>
      <c r="CLM47" s="1195"/>
      <c r="CLN47" s="1196"/>
      <c r="CLO47" s="1195"/>
      <c r="CLP47" s="1196"/>
      <c r="CLQ47" s="1195"/>
      <c r="CLR47" s="1196"/>
      <c r="CLS47" s="1195"/>
      <c r="CLT47" s="1196"/>
      <c r="CLU47" s="1195"/>
      <c r="CLV47" s="1196"/>
      <c r="CLW47" s="1195"/>
      <c r="CLX47" s="1196"/>
      <c r="CLY47" s="1195"/>
      <c r="CLZ47" s="1196"/>
      <c r="CMA47" s="1195"/>
      <c r="CMB47" s="1196"/>
      <c r="CMC47" s="1195"/>
      <c r="CMD47" s="1196"/>
      <c r="CME47" s="1195"/>
      <c r="CMF47" s="1196"/>
      <c r="CMG47" s="1195"/>
      <c r="CMH47" s="1196"/>
      <c r="CMI47" s="1195"/>
      <c r="CMJ47" s="1196"/>
      <c r="CMK47" s="1195"/>
      <c r="CML47" s="1196"/>
      <c r="CMM47" s="1195"/>
      <c r="CMN47" s="1196"/>
      <c r="CMO47" s="1195"/>
      <c r="CMP47" s="1196"/>
      <c r="CMQ47" s="1195"/>
      <c r="CMR47" s="1196"/>
      <c r="CMS47" s="1195"/>
      <c r="CMT47" s="1196"/>
      <c r="CMU47" s="1195"/>
      <c r="CMV47" s="1196"/>
      <c r="CMW47" s="1195"/>
      <c r="CMX47" s="1196"/>
      <c r="CMY47" s="1195"/>
      <c r="CMZ47" s="1196"/>
      <c r="CNA47" s="1195"/>
      <c r="CNB47" s="1196"/>
      <c r="CNC47" s="1195"/>
      <c r="CND47" s="1196"/>
      <c r="CNE47" s="1195"/>
      <c r="CNF47" s="1196"/>
      <c r="CNG47" s="1195"/>
      <c r="CNH47" s="1196"/>
      <c r="CNI47" s="1195"/>
      <c r="CNJ47" s="1196"/>
      <c r="CNK47" s="1195"/>
      <c r="CNL47" s="1196"/>
      <c r="CNM47" s="1195"/>
      <c r="CNN47" s="1196"/>
      <c r="CNO47" s="1195"/>
      <c r="CNP47" s="1196"/>
      <c r="CNQ47" s="1195"/>
      <c r="CNR47" s="1196"/>
      <c r="CNS47" s="1195"/>
      <c r="CNT47" s="1196"/>
      <c r="CNU47" s="1195"/>
      <c r="CNV47" s="1196"/>
      <c r="CNW47" s="1195"/>
      <c r="CNX47" s="1196"/>
      <c r="CNY47" s="1195"/>
      <c r="CNZ47" s="1196"/>
      <c r="COA47" s="1195"/>
      <c r="COB47" s="1196"/>
      <c r="COC47" s="1195"/>
      <c r="COD47" s="1196"/>
      <c r="COE47" s="1195"/>
      <c r="COF47" s="1196"/>
      <c r="COG47" s="1195"/>
      <c r="COH47" s="1196"/>
      <c r="COI47" s="1195"/>
      <c r="COJ47" s="1196"/>
      <c r="COK47" s="1195"/>
      <c r="COL47" s="1196"/>
      <c r="COM47" s="1195"/>
      <c r="CON47" s="1196"/>
      <c r="COO47" s="1195"/>
      <c r="COP47" s="1196"/>
      <c r="COQ47" s="1195"/>
      <c r="COR47" s="1196"/>
      <c r="COS47" s="1195"/>
      <c r="COT47" s="1196"/>
      <c r="COU47" s="1195"/>
      <c r="COV47" s="1196"/>
      <c r="COW47" s="1195"/>
      <c r="COX47" s="1196"/>
      <c r="COY47" s="1195"/>
      <c r="COZ47" s="1196"/>
      <c r="CPA47" s="1195"/>
      <c r="CPB47" s="1196"/>
      <c r="CPC47" s="1195"/>
      <c r="CPD47" s="1196"/>
      <c r="CPE47" s="1195"/>
      <c r="CPF47" s="1196"/>
      <c r="CPG47" s="1195"/>
      <c r="CPH47" s="1196"/>
      <c r="CPI47" s="1195"/>
      <c r="CPJ47" s="1196"/>
      <c r="CPK47" s="1195"/>
      <c r="CPL47" s="1196"/>
      <c r="CPM47" s="1195"/>
      <c r="CPN47" s="1196"/>
      <c r="CPO47" s="1195"/>
      <c r="CPP47" s="1196"/>
      <c r="CPQ47" s="1195"/>
      <c r="CPR47" s="1196"/>
      <c r="CPS47" s="1195"/>
      <c r="CPT47" s="1196"/>
      <c r="CPU47" s="1195"/>
      <c r="CPV47" s="1196"/>
      <c r="CPW47" s="1195"/>
      <c r="CPX47" s="1196"/>
      <c r="CPY47" s="1195"/>
      <c r="CPZ47" s="1196"/>
      <c r="CQA47" s="1195"/>
      <c r="CQB47" s="1196"/>
      <c r="CQC47" s="1195"/>
      <c r="CQD47" s="1196"/>
      <c r="CQE47" s="1195"/>
      <c r="CQF47" s="1196"/>
      <c r="CQG47" s="1195"/>
      <c r="CQH47" s="1196"/>
      <c r="CQI47" s="1195"/>
      <c r="CQJ47" s="1196"/>
      <c r="CQK47" s="1195"/>
      <c r="CQL47" s="1196"/>
      <c r="CQM47" s="1195"/>
      <c r="CQN47" s="1196"/>
      <c r="CQO47" s="1195"/>
      <c r="CQP47" s="1196"/>
      <c r="CQQ47" s="1195"/>
      <c r="CQR47" s="1196"/>
      <c r="CQS47" s="1195"/>
      <c r="CQT47" s="1196"/>
      <c r="CQU47" s="1195"/>
      <c r="CQV47" s="1196"/>
      <c r="CQW47" s="1195"/>
      <c r="CQX47" s="1196"/>
      <c r="CQY47" s="1195"/>
      <c r="CQZ47" s="1196"/>
      <c r="CRA47" s="1195"/>
      <c r="CRB47" s="1196"/>
      <c r="CRC47" s="1195"/>
      <c r="CRD47" s="1196"/>
      <c r="CRE47" s="1195"/>
      <c r="CRF47" s="1196"/>
      <c r="CRG47" s="1195"/>
      <c r="CRH47" s="1196"/>
      <c r="CRI47" s="1195"/>
      <c r="CRJ47" s="1196"/>
      <c r="CRK47" s="1195"/>
      <c r="CRL47" s="1196"/>
      <c r="CRM47" s="1195"/>
      <c r="CRN47" s="1196"/>
      <c r="CRO47" s="1195"/>
      <c r="CRP47" s="1196"/>
      <c r="CRQ47" s="1195"/>
      <c r="CRR47" s="1196"/>
      <c r="CRS47" s="1195"/>
      <c r="CRT47" s="1196"/>
      <c r="CRU47" s="1195"/>
      <c r="CRV47" s="1196"/>
      <c r="CRW47" s="1195"/>
      <c r="CRX47" s="1196"/>
      <c r="CRY47" s="1195"/>
      <c r="CRZ47" s="1196"/>
      <c r="CSA47" s="1195"/>
      <c r="CSB47" s="1196"/>
      <c r="CSC47" s="1195"/>
      <c r="CSD47" s="1196"/>
      <c r="CSE47" s="1195"/>
      <c r="CSF47" s="1196"/>
      <c r="CSG47" s="1195"/>
      <c r="CSH47" s="1196"/>
      <c r="CSI47" s="1195"/>
      <c r="CSJ47" s="1196"/>
      <c r="CSK47" s="1195"/>
      <c r="CSL47" s="1196"/>
      <c r="CSM47" s="1195"/>
      <c r="CSN47" s="1196"/>
      <c r="CSO47" s="1195"/>
      <c r="CSP47" s="1196"/>
      <c r="CSQ47" s="1195"/>
      <c r="CSR47" s="1196"/>
      <c r="CSS47" s="1195"/>
      <c r="CST47" s="1196"/>
      <c r="CSU47" s="1195"/>
      <c r="CSV47" s="1196"/>
      <c r="CSW47" s="1195"/>
      <c r="CSX47" s="1196"/>
      <c r="CSY47" s="1195"/>
      <c r="CSZ47" s="1196"/>
      <c r="CTA47" s="1195"/>
      <c r="CTB47" s="1196"/>
      <c r="CTC47" s="1195"/>
      <c r="CTD47" s="1196"/>
      <c r="CTE47" s="1195"/>
      <c r="CTF47" s="1196"/>
      <c r="CTG47" s="1195"/>
      <c r="CTH47" s="1196"/>
      <c r="CTI47" s="1195"/>
      <c r="CTJ47" s="1196"/>
      <c r="CTK47" s="1195"/>
      <c r="CTL47" s="1196"/>
      <c r="CTM47" s="1195"/>
      <c r="CTN47" s="1196"/>
      <c r="CTO47" s="1195"/>
      <c r="CTP47" s="1196"/>
      <c r="CTQ47" s="1195"/>
      <c r="CTR47" s="1196"/>
      <c r="CTS47" s="1195"/>
      <c r="CTT47" s="1196"/>
      <c r="CTU47" s="1195"/>
      <c r="CTV47" s="1196"/>
      <c r="CTW47" s="1195"/>
      <c r="CTX47" s="1196"/>
      <c r="CTY47" s="1195"/>
      <c r="CTZ47" s="1196"/>
      <c r="CUA47" s="1195"/>
      <c r="CUB47" s="1196"/>
      <c r="CUC47" s="1195"/>
      <c r="CUD47" s="1196"/>
      <c r="CUE47" s="1195"/>
      <c r="CUF47" s="1196"/>
      <c r="CUG47" s="1195"/>
      <c r="CUH47" s="1196"/>
      <c r="CUI47" s="1195"/>
      <c r="CUJ47" s="1196"/>
      <c r="CUK47" s="1195"/>
      <c r="CUL47" s="1196"/>
      <c r="CUM47" s="1195"/>
      <c r="CUN47" s="1196"/>
      <c r="CUO47" s="1195"/>
      <c r="CUP47" s="1196"/>
      <c r="CUQ47" s="1195"/>
      <c r="CUR47" s="1196"/>
      <c r="CUS47" s="1195"/>
      <c r="CUT47" s="1196"/>
      <c r="CUU47" s="1195"/>
      <c r="CUV47" s="1196"/>
      <c r="CUW47" s="1195"/>
      <c r="CUX47" s="1196"/>
      <c r="CUY47" s="1195"/>
      <c r="CUZ47" s="1196"/>
      <c r="CVA47" s="1195"/>
      <c r="CVB47" s="1196"/>
      <c r="CVC47" s="1195"/>
      <c r="CVD47" s="1196"/>
      <c r="CVE47" s="1195"/>
      <c r="CVF47" s="1196"/>
      <c r="CVG47" s="1195"/>
      <c r="CVH47" s="1196"/>
      <c r="CVI47" s="1195"/>
      <c r="CVJ47" s="1196"/>
      <c r="CVK47" s="1195"/>
      <c r="CVL47" s="1196"/>
      <c r="CVM47" s="1195"/>
      <c r="CVN47" s="1196"/>
      <c r="CVO47" s="1195"/>
      <c r="CVP47" s="1196"/>
      <c r="CVQ47" s="1195"/>
      <c r="CVR47" s="1196"/>
      <c r="CVS47" s="1195"/>
      <c r="CVT47" s="1196"/>
      <c r="CVU47" s="1195"/>
      <c r="CVV47" s="1196"/>
      <c r="CVW47" s="1195"/>
      <c r="CVX47" s="1196"/>
      <c r="CVY47" s="1195"/>
      <c r="CVZ47" s="1196"/>
      <c r="CWA47" s="1195"/>
      <c r="CWB47" s="1196"/>
      <c r="CWC47" s="1195"/>
      <c r="CWD47" s="1196"/>
      <c r="CWE47" s="1195"/>
      <c r="CWF47" s="1196"/>
      <c r="CWG47" s="1195"/>
      <c r="CWH47" s="1196"/>
      <c r="CWI47" s="1195"/>
      <c r="CWJ47" s="1196"/>
      <c r="CWK47" s="1195"/>
      <c r="CWL47" s="1196"/>
      <c r="CWM47" s="1195"/>
      <c r="CWN47" s="1196"/>
      <c r="CWO47" s="1195"/>
      <c r="CWP47" s="1196"/>
      <c r="CWQ47" s="1195"/>
      <c r="CWR47" s="1196"/>
      <c r="CWS47" s="1195"/>
      <c r="CWT47" s="1196"/>
      <c r="CWU47" s="1195"/>
      <c r="CWV47" s="1196"/>
      <c r="CWW47" s="1195"/>
      <c r="CWX47" s="1196"/>
      <c r="CWY47" s="1195"/>
      <c r="CWZ47" s="1196"/>
      <c r="CXA47" s="1195"/>
      <c r="CXB47" s="1196"/>
      <c r="CXC47" s="1195"/>
      <c r="CXD47" s="1196"/>
      <c r="CXE47" s="1195"/>
      <c r="CXF47" s="1196"/>
      <c r="CXG47" s="1195"/>
      <c r="CXH47" s="1196"/>
      <c r="CXI47" s="1195"/>
      <c r="CXJ47" s="1196"/>
      <c r="CXK47" s="1195"/>
      <c r="CXL47" s="1196"/>
      <c r="CXM47" s="1195"/>
      <c r="CXN47" s="1196"/>
      <c r="CXO47" s="1195"/>
      <c r="CXP47" s="1196"/>
      <c r="CXQ47" s="1195"/>
      <c r="CXR47" s="1196"/>
      <c r="CXS47" s="1195"/>
      <c r="CXT47" s="1196"/>
      <c r="CXU47" s="1195"/>
      <c r="CXV47" s="1196"/>
      <c r="CXW47" s="1195"/>
      <c r="CXX47" s="1196"/>
      <c r="CXY47" s="1195"/>
      <c r="CXZ47" s="1196"/>
      <c r="CYA47" s="1195"/>
      <c r="CYB47" s="1196"/>
      <c r="CYC47" s="1195"/>
      <c r="CYD47" s="1196"/>
      <c r="CYE47" s="1195"/>
      <c r="CYF47" s="1196"/>
      <c r="CYG47" s="1195"/>
      <c r="CYH47" s="1196"/>
      <c r="CYI47" s="1195"/>
      <c r="CYJ47" s="1196"/>
      <c r="CYK47" s="1195"/>
      <c r="CYL47" s="1196"/>
      <c r="CYM47" s="1195"/>
      <c r="CYN47" s="1196"/>
      <c r="CYO47" s="1195"/>
      <c r="CYP47" s="1196"/>
      <c r="CYQ47" s="1195"/>
      <c r="CYR47" s="1196"/>
      <c r="CYS47" s="1195"/>
      <c r="CYT47" s="1196"/>
      <c r="CYU47" s="1195"/>
      <c r="CYV47" s="1196"/>
      <c r="CYW47" s="1195"/>
      <c r="CYX47" s="1196"/>
      <c r="CYY47" s="1195"/>
      <c r="CYZ47" s="1196"/>
      <c r="CZA47" s="1195"/>
      <c r="CZB47" s="1196"/>
      <c r="CZC47" s="1195"/>
      <c r="CZD47" s="1196"/>
      <c r="CZE47" s="1195"/>
      <c r="CZF47" s="1196"/>
      <c r="CZG47" s="1195"/>
      <c r="CZH47" s="1196"/>
      <c r="CZI47" s="1195"/>
      <c r="CZJ47" s="1196"/>
      <c r="CZK47" s="1195"/>
      <c r="CZL47" s="1196"/>
      <c r="CZM47" s="1195"/>
      <c r="CZN47" s="1196"/>
      <c r="CZO47" s="1195"/>
      <c r="CZP47" s="1196"/>
      <c r="CZQ47" s="1195"/>
      <c r="CZR47" s="1196"/>
      <c r="CZS47" s="1195"/>
      <c r="CZT47" s="1196"/>
      <c r="CZU47" s="1195"/>
      <c r="CZV47" s="1196"/>
      <c r="CZW47" s="1195"/>
      <c r="CZX47" s="1196"/>
      <c r="CZY47" s="1195"/>
      <c r="CZZ47" s="1196"/>
      <c r="DAA47" s="1195"/>
      <c r="DAB47" s="1196"/>
      <c r="DAC47" s="1195"/>
      <c r="DAD47" s="1196"/>
      <c r="DAE47" s="1195"/>
      <c r="DAF47" s="1196"/>
      <c r="DAG47" s="1195"/>
      <c r="DAH47" s="1196"/>
      <c r="DAI47" s="1195"/>
      <c r="DAJ47" s="1196"/>
      <c r="DAK47" s="1195"/>
      <c r="DAL47" s="1196"/>
      <c r="DAM47" s="1195"/>
      <c r="DAN47" s="1196"/>
      <c r="DAO47" s="1195"/>
      <c r="DAP47" s="1196"/>
      <c r="DAQ47" s="1195"/>
      <c r="DAR47" s="1196"/>
      <c r="DAS47" s="1195"/>
      <c r="DAT47" s="1196"/>
      <c r="DAU47" s="1195"/>
      <c r="DAV47" s="1196"/>
      <c r="DAW47" s="1195"/>
      <c r="DAX47" s="1196"/>
      <c r="DAY47" s="1195"/>
      <c r="DAZ47" s="1196"/>
      <c r="DBA47" s="1195"/>
      <c r="DBB47" s="1196"/>
      <c r="DBC47" s="1195"/>
      <c r="DBD47" s="1196"/>
      <c r="DBE47" s="1195"/>
      <c r="DBF47" s="1196"/>
      <c r="DBG47" s="1195"/>
      <c r="DBH47" s="1196"/>
      <c r="DBI47" s="1195"/>
      <c r="DBJ47" s="1196"/>
      <c r="DBK47" s="1195"/>
      <c r="DBL47" s="1196"/>
      <c r="DBM47" s="1195"/>
      <c r="DBN47" s="1196"/>
      <c r="DBO47" s="1195"/>
      <c r="DBP47" s="1196"/>
      <c r="DBQ47" s="1195"/>
      <c r="DBR47" s="1196"/>
      <c r="DBS47" s="1195"/>
      <c r="DBT47" s="1196"/>
      <c r="DBU47" s="1195"/>
      <c r="DBV47" s="1196"/>
      <c r="DBW47" s="1195"/>
      <c r="DBX47" s="1196"/>
      <c r="DBY47" s="1195"/>
      <c r="DBZ47" s="1196"/>
      <c r="DCA47" s="1195"/>
      <c r="DCB47" s="1196"/>
      <c r="DCC47" s="1195"/>
      <c r="DCD47" s="1196"/>
      <c r="DCE47" s="1195"/>
      <c r="DCF47" s="1196"/>
      <c r="DCG47" s="1195"/>
      <c r="DCH47" s="1196"/>
      <c r="DCI47" s="1195"/>
      <c r="DCJ47" s="1196"/>
      <c r="DCK47" s="1195"/>
      <c r="DCL47" s="1196"/>
      <c r="DCM47" s="1195"/>
      <c r="DCN47" s="1196"/>
      <c r="DCO47" s="1195"/>
      <c r="DCP47" s="1196"/>
      <c r="DCQ47" s="1195"/>
      <c r="DCR47" s="1196"/>
      <c r="DCS47" s="1195"/>
      <c r="DCT47" s="1196"/>
      <c r="DCU47" s="1195"/>
      <c r="DCV47" s="1196"/>
      <c r="DCW47" s="1195"/>
      <c r="DCX47" s="1196"/>
      <c r="DCY47" s="1195"/>
      <c r="DCZ47" s="1196"/>
      <c r="DDA47" s="1195"/>
      <c r="DDB47" s="1196"/>
      <c r="DDC47" s="1195"/>
      <c r="DDD47" s="1196"/>
      <c r="DDE47" s="1195"/>
      <c r="DDF47" s="1196"/>
      <c r="DDG47" s="1195"/>
      <c r="DDH47" s="1196"/>
      <c r="DDI47" s="1195"/>
      <c r="DDJ47" s="1196"/>
      <c r="DDK47" s="1195"/>
      <c r="DDL47" s="1196"/>
      <c r="DDM47" s="1195"/>
      <c r="DDN47" s="1196"/>
      <c r="DDO47" s="1195"/>
      <c r="DDP47" s="1196"/>
      <c r="DDQ47" s="1195"/>
      <c r="DDR47" s="1196"/>
      <c r="DDS47" s="1195"/>
      <c r="DDT47" s="1196"/>
      <c r="DDU47" s="1195"/>
      <c r="DDV47" s="1196"/>
      <c r="DDW47" s="1195"/>
      <c r="DDX47" s="1196"/>
      <c r="DDY47" s="1195"/>
      <c r="DDZ47" s="1196"/>
      <c r="DEA47" s="1195"/>
      <c r="DEB47" s="1196"/>
      <c r="DEC47" s="1195"/>
      <c r="DED47" s="1196"/>
      <c r="DEE47" s="1195"/>
      <c r="DEF47" s="1196"/>
      <c r="DEG47" s="1195"/>
      <c r="DEH47" s="1196"/>
      <c r="DEI47" s="1195"/>
      <c r="DEJ47" s="1196"/>
      <c r="DEK47" s="1195"/>
      <c r="DEL47" s="1196"/>
      <c r="DEM47" s="1195"/>
      <c r="DEN47" s="1196"/>
      <c r="DEO47" s="1195"/>
      <c r="DEP47" s="1196"/>
      <c r="DEQ47" s="1195"/>
      <c r="DER47" s="1196"/>
      <c r="DES47" s="1195"/>
      <c r="DET47" s="1196"/>
      <c r="DEU47" s="1195"/>
      <c r="DEV47" s="1196"/>
      <c r="DEW47" s="1195"/>
      <c r="DEX47" s="1196"/>
      <c r="DEY47" s="1195"/>
      <c r="DEZ47" s="1196"/>
      <c r="DFA47" s="1195"/>
      <c r="DFB47" s="1196"/>
      <c r="DFC47" s="1195"/>
      <c r="DFD47" s="1196"/>
      <c r="DFE47" s="1195"/>
      <c r="DFF47" s="1196"/>
      <c r="DFG47" s="1195"/>
      <c r="DFH47" s="1196"/>
      <c r="DFI47" s="1195"/>
      <c r="DFJ47" s="1196"/>
      <c r="DFK47" s="1195"/>
      <c r="DFL47" s="1196"/>
      <c r="DFM47" s="1195"/>
      <c r="DFN47" s="1196"/>
      <c r="DFO47" s="1195"/>
      <c r="DFP47" s="1196"/>
      <c r="DFQ47" s="1195"/>
      <c r="DFR47" s="1196"/>
      <c r="DFS47" s="1195"/>
      <c r="DFT47" s="1196"/>
      <c r="DFU47" s="1195"/>
      <c r="DFV47" s="1196"/>
      <c r="DFW47" s="1195"/>
      <c r="DFX47" s="1196"/>
      <c r="DFY47" s="1195"/>
      <c r="DFZ47" s="1196"/>
      <c r="DGA47" s="1195"/>
      <c r="DGB47" s="1196"/>
      <c r="DGC47" s="1195"/>
      <c r="DGD47" s="1196"/>
      <c r="DGE47" s="1195"/>
      <c r="DGF47" s="1196"/>
      <c r="DGG47" s="1195"/>
      <c r="DGH47" s="1196"/>
      <c r="DGI47" s="1195"/>
      <c r="DGJ47" s="1196"/>
      <c r="DGK47" s="1195"/>
      <c r="DGL47" s="1196"/>
      <c r="DGM47" s="1195"/>
      <c r="DGN47" s="1196"/>
      <c r="DGO47" s="1195"/>
      <c r="DGP47" s="1196"/>
      <c r="DGQ47" s="1195"/>
      <c r="DGR47" s="1196"/>
      <c r="DGS47" s="1195"/>
      <c r="DGT47" s="1196"/>
      <c r="DGU47" s="1195"/>
      <c r="DGV47" s="1196"/>
      <c r="DGW47" s="1195"/>
      <c r="DGX47" s="1196"/>
      <c r="DGY47" s="1195"/>
      <c r="DGZ47" s="1196"/>
      <c r="DHA47" s="1195"/>
      <c r="DHB47" s="1196"/>
      <c r="DHC47" s="1195"/>
      <c r="DHD47" s="1196"/>
      <c r="DHE47" s="1195"/>
      <c r="DHF47" s="1196"/>
      <c r="DHG47" s="1195"/>
      <c r="DHH47" s="1196"/>
      <c r="DHI47" s="1195"/>
      <c r="DHJ47" s="1196"/>
      <c r="DHK47" s="1195"/>
      <c r="DHL47" s="1196"/>
      <c r="DHM47" s="1195"/>
      <c r="DHN47" s="1196"/>
      <c r="DHO47" s="1195"/>
      <c r="DHP47" s="1196"/>
      <c r="DHQ47" s="1195"/>
      <c r="DHR47" s="1196"/>
      <c r="DHS47" s="1195"/>
      <c r="DHT47" s="1196"/>
      <c r="DHU47" s="1195"/>
      <c r="DHV47" s="1196"/>
      <c r="DHW47" s="1195"/>
      <c r="DHX47" s="1196"/>
      <c r="DHY47" s="1195"/>
      <c r="DHZ47" s="1196"/>
      <c r="DIA47" s="1195"/>
      <c r="DIB47" s="1196"/>
      <c r="DIC47" s="1195"/>
      <c r="DID47" s="1196"/>
      <c r="DIE47" s="1195"/>
      <c r="DIF47" s="1196"/>
      <c r="DIG47" s="1195"/>
      <c r="DIH47" s="1196"/>
      <c r="DII47" s="1195"/>
      <c r="DIJ47" s="1196"/>
      <c r="DIK47" s="1195"/>
      <c r="DIL47" s="1196"/>
      <c r="DIM47" s="1195"/>
      <c r="DIN47" s="1196"/>
      <c r="DIO47" s="1195"/>
      <c r="DIP47" s="1196"/>
      <c r="DIQ47" s="1195"/>
      <c r="DIR47" s="1196"/>
      <c r="DIS47" s="1195"/>
      <c r="DIT47" s="1196"/>
      <c r="DIU47" s="1195"/>
      <c r="DIV47" s="1196"/>
      <c r="DIW47" s="1195"/>
      <c r="DIX47" s="1196"/>
      <c r="DIY47" s="1195"/>
      <c r="DIZ47" s="1196"/>
      <c r="DJA47" s="1195"/>
      <c r="DJB47" s="1196"/>
      <c r="DJC47" s="1195"/>
      <c r="DJD47" s="1196"/>
      <c r="DJE47" s="1195"/>
      <c r="DJF47" s="1196"/>
      <c r="DJG47" s="1195"/>
      <c r="DJH47" s="1196"/>
      <c r="DJI47" s="1195"/>
      <c r="DJJ47" s="1196"/>
      <c r="DJK47" s="1195"/>
      <c r="DJL47" s="1196"/>
      <c r="DJM47" s="1195"/>
      <c r="DJN47" s="1196"/>
      <c r="DJO47" s="1195"/>
      <c r="DJP47" s="1196"/>
      <c r="DJQ47" s="1195"/>
      <c r="DJR47" s="1196"/>
      <c r="DJS47" s="1195"/>
      <c r="DJT47" s="1196"/>
      <c r="DJU47" s="1195"/>
      <c r="DJV47" s="1196"/>
      <c r="DJW47" s="1195"/>
      <c r="DJX47" s="1196"/>
      <c r="DJY47" s="1195"/>
      <c r="DJZ47" s="1196"/>
      <c r="DKA47" s="1195"/>
      <c r="DKB47" s="1196"/>
      <c r="DKC47" s="1195"/>
      <c r="DKD47" s="1196"/>
      <c r="DKE47" s="1195"/>
      <c r="DKF47" s="1196"/>
      <c r="DKG47" s="1195"/>
      <c r="DKH47" s="1196"/>
      <c r="DKI47" s="1195"/>
      <c r="DKJ47" s="1196"/>
      <c r="DKK47" s="1195"/>
      <c r="DKL47" s="1196"/>
      <c r="DKM47" s="1195"/>
      <c r="DKN47" s="1196"/>
      <c r="DKO47" s="1195"/>
      <c r="DKP47" s="1196"/>
      <c r="DKQ47" s="1195"/>
      <c r="DKR47" s="1196"/>
      <c r="DKS47" s="1195"/>
      <c r="DKT47" s="1196"/>
      <c r="DKU47" s="1195"/>
      <c r="DKV47" s="1196"/>
      <c r="DKW47" s="1195"/>
      <c r="DKX47" s="1196"/>
      <c r="DKY47" s="1195"/>
      <c r="DKZ47" s="1196"/>
      <c r="DLA47" s="1195"/>
      <c r="DLB47" s="1196"/>
      <c r="DLC47" s="1195"/>
      <c r="DLD47" s="1196"/>
      <c r="DLE47" s="1195"/>
      <c r="DLF47" s="1196"/>
      <c r="DLG47" s="1195"/>
      <c r="DLH47" s="1196"/>
      <c r="DLI47" s="1195"/>
      <c r="DLJ47" s="1196"/>
      <c r="DLK47" s="1195"/>
      <c r="DLL47" s="1196"/>
      <c r="DLM47" s="1195"/>
      <c r="DLN47" s="1196"/>
      <c r="DLO47" s="1195"/>
      <c r="DLP47" s="1196"/>
      <c r="DLQ47" s="1195"/>
      <c r="DLR47" s="1196"/>
      <c r="DLS47" s="1195"/>
      <c r="DLT47" s="1196"/>
      <c r="DLU47" s="1195"/>
      <c r="DLV47" s="1196"/>
      <c r="DLW47" s="1195"/>
      <c r="DLX47" s="1196"/>
      <c r="DLY47" s="1195"/>
      <c r="DLZ47" s="1196"/>
      <c r="DMA47" s="1195"/>
      <c r="DMB47" s="1196"/>
      <c r="DMC47" s="1195"/>
      <c r="DMD47" s="1196"/>
      <c r="DME47" s="1195"/>
      <c r="DMF47" s="1196"/>
      <c r="DMG47" s="1195"/>
      <c r="DMH47" s="1196"/>
      <c r="DMI47" s="1195"/>
      <c r="DMJ47" s="1196"/>
      <c r="DMK47" s="1195"/>
      <c r="DML47" s="1196"/>
      <c r="DMM47" s="1195"/>
      <c r="DMN47" s="1196"/>
      <c r="DMO47" s="1195"/>
      <c r="DMP47" s="1196"/>
      <c r="DMQ47" s="1195"/>
      <c r="DMR47" s="1196"/>
      <c r="DMS47" s="1195"/>
      <c r="DMT47" s="1196"/>
      <c r="DMU47" s="1195"/>
      <c r="DMV47" s="1196"/>
      <c r="DMW47" s="1195"/>
      <c r="DMX47" s="1196"/>
      <c r="DMY47" s="1195"/>
      <c r="DMZ47" s="1196"/>
      <c r="DNA47" s="1195"/>
      <c r="DNB47" s="1196"/>
      <c r="DNC47" s="1195"/>
      <c r="DND47" s="1196"/>
      <c r="DNE47" s="1195"/>
      <c r="DNF47" s="1196"/>
      <c r="DNG47" s="1195"/>
      <c r="DNH47" s="1196"/>
      <c r="DNI47" s="1195"/>
      <c r="DNJ47" s="1196"/>
      <c r="DNK47" s="1195"/>
      <c r="DNL47" s="1196"/>
      <c r="DNM47" s="1195"/>
      <c r="DNN47" s="1196"/>
      <c r="DNO47" s="1195"/>
      <c r="DNP47" s="1196"/>
      <c r="DNQ47" s="1195"/>
      <c r="DNR47" s="1196"/>
      <c r="DNS47" s="1195"/>
      <c r="DNT47" s="1196"/>
      <c r="DNU47" s="1195"/>
      <c r="DNV47" s="1196"/>
      <c r="DNW47" s="1195"/>
      <c r="DNX47" s="1196"/>
      <c r="DNY47" s="1195"/>
      <c r="DNZ47" s="1196"/>
      <c r="DOA47" s="1195"/>
      <c r="DOB47" s="1196"/>
      <c r="DOC47" s="1195"/>
      <c r="DOD47" s="1196"/>
      <c r="DOE47" s="1195"/>
      <c r="DOF47" s="1196"/>
      <c r="DOG47" s="1195"/>
      <c r="DOH47" s="1196"/>
      <c r="DOI47" s="1195"/>
      <c r="DOJ47" s="1196"/>
      <c r="DOK47" s="1195"/>
      <c r="DOL47" s="1196"/>
      <c r="DOM47" s="1195"/>
      <c r="DON47" s="1196"/>
      <c r="DOO47" s="1195"/>
      <c r="DOP47" s="1196"/>
      <c r="DOQ47" s="1195"/>
      <c r="DOR47" s="1196"/>
      <c r="DOS47" s="1195"/>
      <c r="DOT47" s="1196"/>
      <c r="DOU47" s="1195"/>
      <c r="DOV47" s="1196"/>
      <c r="DOW47" s="1195"/>
      <c r="DOX47" s="1196"/>
      <c r="DOY47" s="1195"/>
      <c r="DOZ47" s="1196"/>
      <c r="DPA47" s="1195"/>
      <c r="DPB47" s="1196"/>
      <c r="DPC47" s="1195"/>
      <c r="DPD47" s="1196"/>
      <c r="DPE47" s="1195"/>
      <c r="DPF47" s="1196"/>
      <c r="DPG47" s="1195"/>
      <c r="DPH47" s="1196"/>
      <c r="DPI47" s="1195"/>
      <c r="DPJ47" s="1196"/>
      <c r="DPK47" s="1195"/>
      <c r="DPL47" s="1196"/>
      <c r="DPM47" s="1195"/>
      <c r="DPN47" s="1196"/>
      <c r="DPO47" s="1195"/>
      <c r="DPP47" s="1196"/>
      <c r="DPQ47" s="1195"/>
      <c r="DPR47" s="1196"/>
      <c r="DPS47" s="1195"/>
      <c r="DPT47" s="1196"/>
      <c r="DPU47" s="1195"/>
      <c r="DPV47" s="1196"/>
      <c r="DPW47" s="1195"/>
      <c r="DPX47" s="1196"/>
      <c r="DPY47" s="1195"/>
      <c r="DPZ47" s="1196"/>
      <c r="DQA47" s="1195"/>
      <c r="DQB47" s="1196"/>
      <c r="DQC47" s="1195"/>
      <c r="DQD47" s="1196"/>
      <c r="DQE47" s="1195"/>
      <c r="DQF47" s="1196"/>
      <c r="DQG47" s="1195"/>
      <c r="DQH47" s="1196"/>
      <c r="DQI47" s="1195"/>
      <c r="DQJ47" s="1196"/>
      <c r="DQK47" s="1195"/>
      <c r="DQL47" s="1196"/>
      <c r="DQM47" s="1195"/>
      <c r="DQN47" s="1196"/>
      <c r="DQO47" s="1195"/>
      <c r="DQP47" s="1196"/>
      <c r="DQQ47" s="1195"/>
      <c r="DQR47" s="1196"/>
      <c r="DQS47" s="1195"/>
      <c r="DQT47" s="1196"/>
      <c r="DQU47" s="1195"/>
      <c r="DQV47" s="1196"/>
      <c r="DQW47" s="1195"/>
      <c r="DQX47" s="1196"/>
      <c r="DQY47" s="1195"/>
      <c r="DQZ47" s="1196"/>
      <c r="DRA47" s="1195"/>
      <c r="DRB47" s="1196"/>
      <c r="DRC47" s="1195"/>
      <c r="DRD47" s="1196"/>
      <c r="DRE47" s="1195"/>
      <c r="DRF47" s="1196"/>
      <c r="DRG47" s="1195"/>
      <c r="DRH47" s="1196"/>
      <c r="DRI47" s="1195"/>
      <c r="DRJ47" s="1196"/>
      <c r="DRK47" s="1195"/>
      <c r="DRL47" s="1196"/>
      <c r="DRM47" s="1195"/>
      <c r="DRN47" s="1196"/>
      <c r="DRO47" s="1195"/>
      <c r="DRP47" s="1196"/>
      <c r="DRQ47" s="1195"/>
      <c r="DRR47" s="1196"/>
      <c r="DRS47" s="1195"/>
      <c r="DRT47" s="1196"/>
      <c r="DRU47" s="1195"/>
      <c r="DRV47" s="1196"/>
      <c r="DRW47" s="1195"/>
      <c r="DRX47" s="1196"/>
      <c r="DRY47" s="1195"/>
      <c r="DRZ47" s="1196"/>
      <c r="DSA47" s="1195"/>
      <c r="DSB47" s="1196"/>
      <c r="DSC47" s="1195"/>
      <c r="DSD47" s="1196"/>
      <c r="DSE47" s="1195"/>
      <c r="DSF47" s="1196"/>
      <c r="DSG47" s="1195"/>
      <c r="DSH47" s="1196"/>
      <c r="DSI47" s="1195"/>
      <c r="DSJ47" s="1196"/>
      <c r="DSK47" s="1195"/>
      <c r="DSL47" s="1196"/>
      <c r="DSM47" s="1195"/>
      <c r="DSN47" s="1196"/>
      <c r="DSO47" s="1195"/>
      <c r="DSP47" s="1196"/>
      <c r="DSQ47" s="1195"/>
      <c r="DSR47" s="1196"/>
      <c r="DSS47" s="1195"/>
      <c r="DST47" s="1196"/>
      <c r="DSU47" s="1195"/>
      <c r="DSV47" s="1196"/>
      <c r="DSW47" s="1195"/>
      <c r="DSX47" s="1196"/>
      <c r="DSY47" s="1195"/>
      <c r="DSZ47" s="1196"/>
      <c r="DTA47" s="1195"/>
      <c r="DTB47" s="1196"/>
      <c r="DTC47" s="1195"/>
      <c r="DTD47" s="1196"/>
      <c r="DTE47" s="1195"/>
      <c r="DTF47" s="1196"/>
      <c r="DTG47" s="1195"/>
      <c r="DTH47" s="1196"/>
      <c r="DTI47" s="1195"/>
      <c r="DTJ47" s="1196"/>
      <c r="DTK47" s="1195"/>
      <c r="DTL47" s="1196"/>
      <c r="DTM47" s="1195"/>
      <c r="DTN47" s="1196"/>
      <c r="DTO47" s="1195"/>
      <c r="DTP47" s="1196"/>
      <c r="DTQ47" s="1195"/>
      <c r="DTR47" s="1196"/>
      <c r="DTS47" s="1195"/>
      <c r="DTT47" s="1196"/>
      <c r="DTU47" s="1195"/>
      <c r="DTV47" s="1196"/>
      <c r="DTW47" s="1195"/>
      <c r="DTX47" s="1196"/>
      <c r="DTY47" s="1195"/>
      <c r="DTZ47" s="1196"/>
      <c r="DUA47" s="1195"/>
      <c r="DUB47" s="1196"/>
      <c r="DUC47" s="1195"/>
      <c r="DUD47" s="1196"/>
      <c r="DUE47" s="1195"/>
      <c r="DUF47" s="1196"/>
      <c r="DUG47" s="1195"/>
      <c r="DUH47" s="1196"/>
      <c r="DUI47" s="1195"/>
      <c r="DUJ47" s="1196"/>
      <c r="DUK47" s="1195"/>
      <c r="DUL47" s="1196"/>
      <c r="DUM47" s="1195"/>
      <c r="DUN47" s="1196"/>
      <c r="DUO47" s="1195"/>
      <c r="DUP47" s="1196"/>
      <c r="DUQ47" s="1195"/>
      <c r="DUR47" s="1196"/>
      <c r="DUS47" s="1195"/>
      <c r="DUT47" s="1196"/>
      <c r="DUU47" s="1195"/>
      <c r="DUV47" s="1196"/>
      <c r="DUW47" s="1195"/>
      <c r="DUX47" s="1196"/>
      <c r="DUY47" s="1195"/>
      <c r="DUZ47" s="1196"/>
      <c r="DVA47" s="1195"/>
      <c r="DVB47" s="1196"/>
      <c r="DVC47" s="1195"/>
      <c r="DVD47" s="1196"/>
      <c r="DVE47" s="1195"/>
      <c r="DVF47" s="1196"/>
      <c r="DVG47" s="1195"/>
      <c r="DVH47" s="1196"/>
      <c r="DVI47" s="1195"/>
      <c r="DVJ47" s="1196"/>
      <c r="DVK47" s="1195"/>
      <c r="DVL47" s="1196"/>
      <c r="DVM47" s="1195"/>
      <c r="DVN47" s="1196"/>
      <c r="DVO47" s="1195"/>
      <c r="DVP47" s="1196"/>
      <c r="DVQ47" s="1195"/>
      <c r="DVR47" s="1196"/>
      <c r="DVS47" s="1195"/>
      <c r="DVT47" s="1196"/>
      <c r="DVU47" s="1195"/>
      <c r="DVV47" s="1196"/>
      <c r="DVW47" s="1195"/>
      <c r="DVX47" s="1196"/>
      <c r="DVY47" s="1195"/>
      <c r="DVZ47" s="1196"/>
      <c r="DWA47" s="1195"/>
      <c r="DWB47" s="1196"/>
      <c r="DWC47" s="1195"/>
      <c r="DWD47" s="1196"/>
      <c r="DWE47" s="1195"/>
      <c r="DWF47" s="1196"/>
      <c r="DWG47" s="1195"/>
      <c r="DWH47" s="1196"/>
      <c r="DWI47" s="1195"/>
      <c r="DWJ47" s="1196"/>
      <c r="DWK47" s="1195"/>
      <c r="DWL47" s="1196"/>
      <c r="DWM47" s="1195"/>
      <c r="DWN47" s="1196"/>
      <c r="DWO47" s="1195"/>
      <c r="DWP47" s="1196"/>
      <c r="DWQ47" s="1195"/>
      <c r="DWR47" s="1196"/>
      <c r="DWS47" s="1195"/>
      <c r="DWT47" s="1196"/>
      <c r="DWU47" s="1195"/>
      <c r="DWV47" s="1196"/>
      <c r="DWW47" s="1195"/>
      <c r="DWX47" s="1196"/>
      <c r="DWY47" s="1195"/>
      <c r="DWZ47" s="1196"/>
      <c r="DXA47" s="1195"/>
      <c r="DXB47" s="1196"/>
      <c r="DXC47" s="1195"/>
      <c r="DXD47" s="1196"/>
      <c r="DXE47" s="1195"/>
      <c r="DXF47" s="1196"/>
      <c r="DXG47" s="1195"/>
      <c r="DXH47" s="1196"/>
      <c r="DXI47" s="1195"/>
      <c r="DXJ47" s="1196"/>
      <c r="DXK47" s="1195"/>
      <c r="DXL47" s="1196"/>
      <c r="DXM47" s="1195"/>
      <c r="DXN47" s="1196"/>
      <c r="DXO47" s="1195"/>
      <c r="DXP47" s="1196"/>
      <c r="DXQ47" s="1195"/>
      <c r="DXR47" s="1196"/>
      <c r="DXS47" s="1195"/>
      <c r="DXT47" s="1196"/>
      <c r="DXU47" s="1195"/>
      <c r="DXV47" s="1196"/>
      <c r="DXW47" s="1195"/>
      <c r="DXX47" s="1196"/>
      <c r="DXY47" s="1195"/>
      <c r="DXZ47" s="1196"/>
      <c r="DYA47" s="1195"/>
      <c r="DYB47" s="1196"/>
      <c r="DYC47" s="1195"/>
      <c r="DYD47" s="1196"/>
      <c r="DYE47" s="1195"/>
      <c r="DYF47" s="1196"/>
      <c r="DYG47" s="1195"/>
      <c r="DYH47" s="1196"/>
      <c r="DYI47" s="1195"/>
      <c r="DYJ47" s="1196"/>
      <c r="DYK47" s="1195"/>
      <c r="DYL47" s="1196"/>
      <c r="DYM47" s="1195"/>
      <c r="DYN47" s="1196"/>
      <c r="DYO47" s="1195"/>
      <c r="DYP47" s="1196"/>
      <c r="DYQ47" s="1195"/>
      <c r="DYR47" s="1196"/>
      <c r="DYS47" s="1195"/>
      <c r="DYT47" s="1196"/>
      <c r="DYU47" s="1195"/>
      <c r="DYV47" s="1196"/>
      <c r="DYW47" s="1195"/>
      <c r="DYX47" s="1196"/>
      <c r="DYY47" s="1195"/>
      <c r="DYZ47" s="1196"/>
      <c r="DZA47" s="1195"/>
      <c r="DZB47" s="1196"/>
      <c r="DZC47" s="1195"/>
      <c r="DZD47" s="1196"/>
      <c r="DZE47" s="1195"/>
      <c r="DZF47" s="1196"/>
      <c r="DZG47" s="1195"/>
      <c r="DZH47" s="1196"/>
      <c r="DZI47" s="1195"/>
      <c r="DZJ47" s="1196"/>
      <c r="DZK47" s="1195"/>
      <c r="DZL47" s="1196"/>
      <c r="DZM47" s="1195"/>
      <c r="DZN47" s="1196"/>
      <c r="DZO47" s="1195"/>
      <c r="DZP47" s="1196"/>
      <c r="DZQ47" s="1195"/>
      <c r="DZR47" s="1196"/>
      <c r="DZS47" s="1195"/>
      <c r="DZT47" s="1196"/>
      <c r="DZU47" s="1195"/>
      <c r="DZV47" s="1196"/>
      <c r="DZW47" s="1195"/>
      <c r="DZX47" s="1196"/>
      <c r="DZY47" s="1195"/>
      <c r="DZZ47" s="1196"/>
      <c r="EAA47" s="1195"/>
      <c r="EAB47" s="1196"/>
      <c r="EAC47" s="1195"/>
      <c r="EAD47" s="1196"/>
      <c r="EAE47" s="1195"/>
      <c r="EAF47" s="1196"/>
      <c r="EAG47" s="1195"/>
      <c r="EAH47" s="1196"/>
      <c r="EAI47" s="1195"/>
      <c r="EAJ47" s="1196"/>
      <c r="EAK47" s="1195"/>
      <c r="EAL47" s="1196"/>
      <c r="EAM47" s="1195"/>
      <c r="EAN47" s="1196"/>
      <c r="EAO47" s="1195"/>
      <c r="EAP47" s="1196"/>
      <c r="EAQ47" s="1195"/>
      <c r="EAR47" s="1196"/>
      <c r="EAS47" s="1195"/>
      <c r="EAT47" s="1196"/>
      <c r="EAU47" s="1195"/>
      <c r="EAV47" s="1196"/>
      <c r="EAW47" s="1195"/>
      <c r="EAX47" s="1196"/>
      <c r="EAY47" s="1195"/>
      <c r="EAZ47" s="1196"/>
      <c r="EBA47" s="1195"/>
      <c r="EBB47" s="1196"/>
      <c r="EBC47" s="1195"/>
      <c r="EBD47" s="1196"/>
      <c r="EBE47" s="1195"/>
      <c r="EBF47" s="1196"/>
      <c r="EBG47" s="1195"/>
      <c r="EBH47" s="1196"/>
      <c r="EBI47" s="1195"/>
      <c r="EBJ47" s="1196"/>
      <c r="EBK47" s="1195"/>
      <c r="EBL47" s="1196"/>
      <c r="EBM47" s="1195"/>
      <c r="EBN47" s="1196"/>
      <c r="EBO47" s="1195"/>
      <c r="EBP47" s="1196"/>
      <c r="EBQ47" s="1195"/>
      <c r="EBR47" s="1196"/>
      <c r="EBS47" s="1195"/>
      <c r="EBT47" s="1196"/>
      <c r="EBU47" s="1195"/>
      <c r="EBV47" s="1196"/>
      <c r="EBW47" s="1195"/>
      <c r="EBX47" s="1196"/>
      <c r="EBY47" s="1195"/>
      <c r="EBZ47" s="1196"/>
      <c r="ECA47" s="1195"/>
      <c r="ECB47" s="1196"/>
      <c r="ECC47" s="1195"/>
      <c r="ECD47" s="1196"/>
      <c r="ECE47" s="1195"/>
      <c r="ECF47" s="1196"/>
      <c r="ECG47" s="1195"/>
      <c r="ECH47" s="1196"/>
      <c r="ECI47" s="1195"/>
      <c r="ECJ47" s="1196"/>
      <c r="ECK47" s="1195"/>
      <c r="ECL47" s="1196"/>
      <c r="ECM47" s="1195"/>
      <c r="ECN47" s="1196"/>
      <c r="ECO47" s="1195"/>
      <c r="ECP47" s="1196"/>
      <c r="ECQ47" s="1195"/>
      <c r="ECR47" s="1196"/>
      <c r="ECS47" s="1195"/>
      <c r="ECT47" s="1196"/>
      <c r="ECU47" s="1195"/>
      <c r="ECV47" s="1196"/>
      <c r="ECW47" s="1195"/>
      <c r="ECX47" s="1196"/>
      <c r="ECY47" s="1195"/>
      <c r="ECZ47" s="1196"/>
      <c r="EDA47" s="1195"/>
      <c r="EDB47" s="1196"/>
      <c r="EDC47" s="1195"/>
      <c r="EDD47" s="1196"/>
      <c r="EDE47" s="1195"/>
      <c r="EDF47" s="1196"/>
      <c r="EDG47" s="1195"/>
      <c r="EDH47" s="1196"/>
      <c r="EDI47" s="1195"/>
      <c r="EDJ47" s="1196"/>
      <c r="EDK47" s="1195"/>
      <c r="EDL47" s="1196"/>
      <c r="EDM47" s="1195"/>
      <c r="EDN47" s="1196"/>
      <c r="EDO47" s="1195"/>
      <c r="EDP47" s="1196"/>
      <c r="EDQ47" s="1195"/>
      <c r="EDR47" s="1196"/>
      <c r="EDS47" s="1195"/>
      <c r="EDT47" s="1196"/>
      <c r="EDU47" s="1195"/>
      <c r="EDV47" s="1196"/>
      <c r="EDW47" s="1195"/>
      <c r="EDX47" s="1196"/>
      <c r="EDY47" s="1195"/>
      <c r="EDZ47" s="1196"/>
      <c r="EEA47" s="1195"/>
      <c r="EEB47" s="1196"/>
      <c r="EEC47" s="1195"/>
      <c r="EED47" s="1196"/>
      <c r="EEE47" s="1195"/>
      <c r="EEF47" s="1196"/>
      <c r="EEG47" s="1195"/>
      <c r="EEH47" s="1196"/>
      <c r="EEI47" s="1195"/>
      <c r="EEJ47" s="1196"/>
      <c r="EEK47" s="1195"/>
      <c r="EEL47" s="1196"/>
      <c r="EEM47" s="1195"/>
      <c r="EEN47" s="1196"/>
      <c r="EEO47" s="1195"/>
      <c r="EEP47" s="1196"/>
      <c r="EEQ47" s="1195"/>
      <c r="EER47" s="1196"/>
      <c r="EES47" s="1195"/>
      <c r="EET47" s="1196"/>
      <c r="EEU47" s="1195"/>
      <c r="EEV47" s="1196"/>
      <c r="EEW47" s="1195"/>
      <c r="EEX47" s="1196"/>
      <c r="EEY47" s="1195"/>
      <c r="EEZ47" s="1196"/>
      <c r="EFA47" s="1195"/>
      <c r="EFB47" s="1196"/>
      <c r="EFC47" s="1195"/>
      <c r="EFD47" s="1196"/>
      <c r="EFE47" s="1195"/>
      <c r="EFF47" s="1196"/>
      <c r="EFG47" s="1195"/>
      <c r="EFH47" s="1196"/>
      <c r="EFI47" s="1195"/>
      <c r="EFJ47" s="1196"/>
      <c r="EFK47" s="1195"/>
      <c r="EFL47" s="1196"/>
      <c r="EFM47" s="1195"/>
      <c r="EFN47" s="1196"/>
      <c r="EFO47" s="1195"/>
      <c r="EFP47" s="1196"/>
      <c r="EFQ47" s="1195"/>
      <c r="EFR47" s="1196"/>
      <c r="EFS47" s="1195"/>
      <c r="EFT47" s="1196"/>
      <c r="EFU47" s="1195"/>
      <c r="EFV47" s="1196"/>
      <c r="EFW47" s="1195"/>
      <c r="EFX47" s="1196"/>
      <c r="EFY47" s="1195"/>
      <c r="EFZ47" s="1196"/>
      <c r="EGA47" s="1195"/>
      <c r="EGB47" s="1196"/>
      <c r="EGC47" s="1195"/>
      <c r="EGD47" s="1196"/>
      <c r="EGE47" s="1195"/>
      <c r="EGF47" s="1196"/>
      <c r="EGG47" s="1195"/>
      <c r="EGH47" s="1196"/>
      <c r="EGI47" s="1195"/>
      <c r="EGJ47" s="1196"/>
      <c r="EGK47" s="1195"/>
      <c r="EGL47" s="1196"/>
      <c r="EGM47" s="1195"/>
      <c r="EGN47" s="1196"/>
      <c r="EGO47" s="1195"/>
      <c r="EGP47" s="1196"/>
      <c r="EGQ47" s="1195"/>
      <c r="EGR47" s="1196"/>
      <c r="EGS47" s="1195"/>
      <c r="EGT47" s="1196"/>
      <c r="EGU47" s="1195"/>
      <c r="EGV47" s="1196"/>
      <c r="EGW47" s="1195"/>
      <c r="EGX47" s="1196"/>
      <c r="EGY47" s="1195"/>
      <c r="EGZ47" s="1196"/>
      <c r="EHA47" s="1195"/>
      <c r="EHB47" s="1196"/>
      <c r="EHC47" s="1195"/>
      <c r="EHD47" s="1196"/>
      <c r="EHE47" s="1195"/>
      <c r="EHF47" s="1196"/>
      <c r="EHG47" s="1195"/>
      <c r="EHH47" s="1196"/>
      <c r="EHI47" s="1195"/>
      <c r="EHJ47" s="1196"/>
      <c r="EHK47" s="1195"/>
      <c r="EHL47" s="1196"/>
      <c r="EHM47" s="1195"/>
      <c r="EHN47" s="1196"/>
      <c r="EHO47" s="1195"/>
      <c r="EHP47" s="1196"/>
      <c r="EHQ47" s="1195"/>
      <c r="EHR47" s="1196"/>
      <c r="EHS47" s="1195"/>
      <c r="EHT47" s="1196"/>
      <c r="EHU47" s="1195"/>
      <c r="EHV47" s="1196"/>
      <c r="EHW47" s="1195"/>
      <c r="EHX47" s="1196"/>
      <c r="EHY47" s="1195"/>
      <c r="EHZ47" s="1196"/>
      <c r="EIA47" s="1195"/>
      <c r="EIB47" s="1196"/>
      <c r="EIC47" s="1195"/>
      <c r="EID47" s="1196"/>
      <c r="EIE47" s="1195"/>
      <c r="EIF47" s="1196"/>
      <c r="EIG47" s="1195"/>
      <c r="EIH47" s="1196"/>
      <c r="EII47" s="1195"/>
      <c r="EIJ47" s="1196"/>
      <c r="EIK47" s="1195"/>
      <c r="EIL47" s="1196"/>
      <c r="EIM47" s="1195"/>
      <c r="EIN47" s="1196"/>
      <c r="EIO47" s="1195"/>
      <c r="EIP47" s="1196"/>
      <c r="EIQ47" s="1195"/>
      <c r="EIR47" s="1196"/>
      <c r="EIS47" s="1195"/>
      <c r="EIT47" s="1196"/>
      <c r="EIU47" s="1195"/>
      <c r="EIV47" s="1196"/>
      <c r="EIW47" s="1195"/>
      <c r="EIX47" s="1196"/>
      <c r="EIY47" s="1195"/>
      <c r="EIZ47" s="1196"/>
      <c r="EJA47" s="1195"/>
      <c r="EJB47" s="1196"/>
      <c r="EJC47" s="1195"/>
      <c r="EJD47" s="1196"/>
      <c r="EJE47" s="1195"/>
      <c r="EJF47" s="1196"/>
      <c r="EJG47" s="1195"/>
      <c r="EJH47" s="1196"/>
      <c r="EJI47" s="1195"/>
      <c r="EJJ47" s="1196"/>
      <c r="EJK47" s="1195"/>
      <c r="EJL47" s="1196"/>
      <c r="EJM47" s="1195"/>
      <c r="EJN47" s="1196"/>
      <c r="EJO47" s="1195"/>
      <c r="EJP47" s="1196"/>
      <c r="EJQ47" s="1195"/>
      <c r="EJR47" s="1196"/>
      <c r="EJS47" s="1195"/>
      <c r="EJT47" s="1196"/>
      <c r="EJU47" s="1195"/>
      <c r="EJV47" s="1196"/>
      <c r="EJW47" s="1195"/>
      <c r="EJX47" s="1196"/>
      <c r="EJY47" s="1195"/>
      <c r="EJZ47" s="1196"/>
      <c r="EKA47" s="1195"/>
      <c r="EKB47" s="1196"/>
      <c r="EKC47" s="1195"/>
      <c r="EKD47" s="1196"/>
      <c r="EKE47" s="1195"/>
      <c r="EKF47" s="1196"/>
      <c r="EKG47" s="1195"/>
      <c r="EKH47" s="1196"/>
      <c r="EKI47" s="1195"/>
      <c r="EKJ47" s="1196"/>
      <c r="EKK47" s="1195"/>
      <c r="EKL47" s="1196"/>
      <c r="EKM47" s="1195"/>
      <c r="EKN47" s="1196"/>
      <c r="EKO47" s="1195"/>
      <c r="EKP47" s="1196"/>
      <c r="EKQ47" s="1195"/>
      <c r="EKR47" s="1196"/>
      <c r="EKS47" s="1195"/>
      <c r="EKT47" s="1196"/>
      <c r="EKU47" s="1195"/>
      <c r="EKV47" s="1196"/>
      <c r="EKW47" s="1195"/>
      <c r="EKX47" s="1196"/>
      <c r="EKY47" s="1195"/>
      <c r="EKZ47" s="1196"/>
      <c r="ELA47" s="1195"/>
      <c r="ELB47" s="1196"/>
      <c r="ELC47" s="1195"/>
      <c r="ELD47" s="1196"/>
      <c r="ELE47" s="1195"/>
      <c r="ELF47" s="1196"/>
      <c r="ELG47" s="1195"/>
      <c r="ELH47" s="1196"/>
      <c r="ELI47" s="1195"/>
      <c r="ELJ47" s="1196"/>
      <c r="ELK47" s="1195"/>
      <c r="ELL47" s="1196"/>
      <c r="ELM47" s="1195"/>
      <c r="ELN47" s="1196"/>
      <c r="ELO47" s="1195"/>
      <c r="ELP47" s="1196"/>
      <c r="ELQ47" s="1195"/>
      <c r="ELR47" s="1196"/>
      <c r="ELS47" s="1195"/>
      <c r="ELT47" s="1196"/>
      <c r="ELU47" s="1195"/>
      <c r="ELV47" s="1196"/>
      <c r="ELW47" s="1195"/>
      <c r="ELX47" s="1196"/>
      <c r="ELY47" s="1195"/>
      <c r="ELZ47" s="1196"/>
      <c r="EMA47" s="1195"/>
      <c r="EMB47" s="1196"/>
      <c r="EMC47" s="1195"/>
      <c r="EMD47" s="1196"/>
      <c r="EME47" s="1195"/>
      <c r="EMF47" s="1196"/>
      <c r="EMG47" s="1195"/>
      <c r="EMH47" s="1196"/>
      <c r="EMI47" s="1195"/>
      <c r="EMJ47" s="1196"/>
      <c r="EMK47" s="1195"/>
      <c r="EML47" s="1196"/>
      <c r="EMM47" s="1195"/>
      <c r="EMN47" s="1196"/>
      <c r="EMO47" s="1195"/>
      <c r="EMP47" s="1196"/>
      <c r="EMQ47" s="1195"/>
      <c r="EMR47" s="1196"/>
      <c r="EMS47" s="1195"/>
      <c r="EMT47" s="1196"/>
      <c r="EMU47" s="1195"/>
      <c r="EMV47" s="1196"/>
      <c r="EMW47" s="1195"/>
      <c r="EMX47" s="1196"/>
      <c r="EMY47" s="1195"/>
      <c r="EMZ47" s="1196"/>
      <c r="ENA47" s="1195"/>
      <c r="ENB47" s="1196"/>
      <c r="ENC47" s="1195"/>
      <c r="END47" s="1196"/>
      <c r="ENE47" s="1195"/>
      <c r="ENF47" s="1196"/>
      <c r="ENG47" s="1195"/>
      <c r="ENH47" s="1196"/>
      <c r="ENI47" s="1195"/>
      <c r="ENJ47" s="1196"/>
      <c r="ENK47" s="1195"/>
      <c r="ENL47" s="1196"/>
      <c r="ENM47" s="1195"/>
      <c r="ENN47" s="1196"/>
      <c r="ENO47" s="1195"/>
      <c r="ENP47" s="1196"/>
      <c r="ENQ47" s="1195"/>
      <c r="ENR47" s="1196"/>
      <c r="ENS47" s="1195"/>
      <c r="ENT47" s="1196"/>
      <c r="ENU47" s="1195"/>
      <c r="ENV47" s="1196"/>
      <c r="ENW47" s="1195"/>
      <c r="ENX47" s="1196"/>
      <c r="ENY47" s="1195"/>
      <c r="ENZ47" s="1196"/>
      <c r="EOA47" s="1195"/>
      <c r="EOB47" s="1196"/>
      <c r="EOC47" s="1195"/>
      <c r="EOD47" s="1196"/>
      <c r="EOE47" s="1195"/>
      <c r="EOF47" s="1196"/>
      <c r="EOG47" s="1195"/>
      <c r="EOH47" s="1196"/>
      <c r="EOI47" s="1195"/>
      <c r="EOJ47" s="1196"/>
      <c r="EOK47" s="1195"/>
      <c r="EOL47" s="1196"/>
      <c r="EOM47" s="1195"/>
      <c r="EON47" s="1196"/>
      <c r="EOO47" s="1195"/>
      <c r="EOP47" s="1196"/>
      <c r="EOQ47" s="1195"/>
      <c r="EOR47" s="1196"/>
      <c r="EOS47" s="1195"/>
      <c r="EOT47" s="1196"/>
      <c r="EOU47" s="1195"/>
      <c r="EOV47" s="1196"/>
      <c r="EOW47" s="1195"/>
      <c r="EOX47" s="1196"/>
      <c r="EOY47" s="1195"/>
      <c r="EOZ47" s="1196"/>
      <c r="EPA47" s="1195"/>
      <c r="EPB47" s="1196"/>
      <c r="EPC47" s="1195"/>
      <c r="EPD47" s="1196"/>
      <c r="EPE47" s="1195"/>
      <c r="EPF47" s="1196"/>
      <c r="EPG47" s="1195"/>
      <c r="EPH47" s="1196"/>
      <c r="EPI47" s="1195"/>
      <c r="EPJ47" s="1196"/>
      <c r="EPK47" s="1195"/>
      <c r="EPL47" s="1196"/>
      <c r="EPM47" s="1195"/>
      <c r="EPN47" s="1196"/>
      <c r="EPO47" s="1195"/>
      <c r="EPP47" s="1196"/>
      <c r="EPQ47" s="1195"/>
      <c r="EPR47" s="1196"/>
      <c r="EPS47" s="1195"/>
      <c r="EPT47" s="1196"/>
      <c r="EPU47" s="1195"/>
      <c r="EPV47" s="1196"/>
      <c r="EPW47" s="1195"/>
      <c r="EPX47" s="1196"/>
      <c r="EPY47" s="1195"/>
      <c r="EPZ47" s="1196"/>
      <c r="EQA47" s="1195"/>
      <c r="EQB47" s="1196"/>
      <c r="EQC47" s="1195"/>
      <c r="EQD47" s="1196"/>
      <c r="EQE47" s="1195"/>
      <c r="EQF47" s="1196"/>
      <c r="EQG47" s="1195"/>
      <c r="EQH47" s="1196"/>
      <c r="EQI47" s="1195"/>
      <c r="EQJ47" s="1196"/>
      <c r="EQK47" s="1195"/>
      <c r="EQL47" s="1196"/>
      <c r="EQM47" s="1195"/>
      <c r="EQN47" s="1196"/>
      <c r="EQO47" s="1195"/>
      <c r="EQP47" s="1196"/>
      <c r="EQQ47" s="1195"/>
      <c r="EQR47" s="1196"/>
      <c r="EQS47" s="1195"/>
      <c r="EQT47" s="1196"/>
      <c r="EQU47" s="1195"/>
      <c r="EQV47" s="1196"/>
      <c r="EQW47" s="1195"/>
      <c r="EQX47" s="1196"/>
      <c r="EQY47" s="1195"/>
      <c r="EQZ47" s="1196"/>
      <c r="ERA47" s="1195"/>
      <c r="ERB47" s="1196"/>
      <c r="ERC47" s="1195"/>
      <c r="ERD47" s="1196"/>
      <c r="ERE47" s="1195"/>
      <c r="ERF47" s="1196"/>
      <c r="ERG47" s="1195"/>
      <c r="ERH47" s="1196"/>
      <c r="ERI47" s="1195"/>
      <c r="ERJ47" s="1196"/>
      <c r="ERK47" s="1195"/>
      <c r="ERL47" s="1196"/>
      <c r="ERM47" s="1195"/>
      <c r="ERN47" s="1196"/>
      <c r="ERO47" s="1195"/>
      <c r="ERP47" s="1196"/>
      <c r="ERQ47" s="1195"/>
      <c r="ERR47" s="1196"/>
      <c r="ERS47" s="1195"/>
      <c r="ERT47" s="1196"/>
      <c r="ERU47" s="1195"/>
      <c r="ERV47" s="1196"/>
      <c r="ERW47" s="1195"/>
      <c r="ERX47" s="1196"/>
      <c r="ERY47" s="1195"/>
      <c r="ERZ47" s="1196"/>
      <c r="ESA47" s="1195"/>
      <c r="ESB47" s="1196"/>
      <c r="ESC47" s="1195"/>
      <c r="ESD47" s="1196"/>
      <c r="ESE47" s="1195"/>
      <c r="ESF47" s="1196"/>
      <c r="ESG47" s="1195"/>
      <c r="ESH47" s="1196"/>
      <c r="ESI47" s="1195"/>
      <c r="ESJ47" s="1196"/>
      <c r="ESK47" s="1195"/>
      <c r="ESL47" s="1196"/>
      <c r="ESM47" s="1195"/>
      <c r="ESN47" s="1196"/>
      <c r="ESO47" s="1195"/>
      <c r="ESP47" s="1196"/>
      <c r="ESQ47" s="1195"/>
      <c r="ESR47" s="1196"/>
      <c r="ESS47" s="1195"/>
      <c r="EST47" s="1196"/>
      <c r="ESU47" s="1195"/>
      <c r="ESV47" s="1196"/>
      <c r="ESW47" s="1195"/>
      <c r="ESX47" s="1196"/>
      <c r="ESY47" s="1195"/>
      <c r="ESZ47" s="1196"/>
      <c r="ETA47" s="1195"/>
      <c r="ETB47" s="1196"/>
      <c r="ETC47" s="1195"/>
      <c r="ETD47" s="1196"/>
      <c r="ETE47" s="1195"/>
      <c r="ETF47" s="1196"/>
      <c r="ETG47" s="1195"/>
      <c r="ETH47" s="1196"/>
      <c r="ETI47" s="1195"/>
      <c r="ETJ47" s="1196"/>
      <c r="ETK47" s="1195"/>
      <c r="ETL47" s="1196"/>
      <c r="ETM47" s="1195"/>
      <c r="ETN47" s="1196"/>
      <c r="ETO47" s="1195"/>
      <c r="ETP47" s="1196"/>
      <c r="ETQ47" s="1195"/>
      <c r="ETR47" s="1196"/>
      <c r="ETS47" s="1195"/>
      <c r="ETT47" s="1196"/>
      <c r="ETU47" s="1195"/>
      <c r="ETV47" s="1196"/>
      <c r="ETW47" s="1195"/>
      <c r="ETX47" s="1196"/>
      <c r="ETY47" s="1195"/>
      <c r="ETZ47" s="1196"/>
      <c r="EUA47" s="1195"/>
      <c r="EUB47" s="1196"/>
      <c r="EUC47" s="1195"/>
      <c r="EUD47" s="1196"/>
      <c r="EUE47" s="1195"/>
      <c r="EUF47" s="1196"/>
      <c r="EUG47" s="1195"/>
      <c r="EUH47" s="1196"/>
      <c r="EUI47" s="1195"/>
      <c r="EUJ47" s="1196"/>
      <c r="EUK47" s="1195"/>
      <c r="EUL47" s="1196"/>
      <c r="EUM47" s="1195"/>
      <c r="EUN47" s="1196"/>
      <c r="EUO47" s="1195"/>
      <c r="EUP47" s="1196"/>
      <c r="EUQ47" s="1195"/>
      <c r="EUR47" s="1196"/>
      <c r="EUS47" s="1195"/>
      <c r="EUT47" s="1196"/>
      <c r="EUU47" s="1195"/>
      <c r="EUV47" s="1196"/>
      <c r="EUW47" s="1195"/>
      <c r="EUX47" s="1196"/>
      <c r="EUY47" s="1195"/>
      <c r="EUZ47" s="1196"/>
      <c r="EVA47" s="1195"/>
      <c r="EVB47" s="1196"/>
      <c r="EVC47" s="1195"/>
      <c r="EVD47" s="1196"/>
      <c r="EVE47" s="1195"/>
      <c r="EVF47" s="1196"/>
      <c r="EVG47" s="1195"/>
      <c r="EVH47" s="1196"/>
      <c r="EVI47" s="1195"/>
      <c r="EVJ47" s="1196"/>
      <c r="EVK47" s="1195"/>
      <c r="EVL47" s="1196"/>
      <c r="EVM47" s="1195"/>
      <c r="EVN47" s="1196"/>
      <c r="EVO47" s="1195"/>
      <c r="EVP47" s="1196"/>
      <c r="EVQ47" s="1195"/>
      <c r="EVR47" s="1196"/>
      <c r="EVS47" s="1195"/>
      <c r="EVT47" s="1196"/>
      <c r="EVU47" s="1195"/>
      <c r="EVV47" s="1196"/>
      <c r="EVW47" s="1195"/>
      <c r="EVX47" s="1196"/>
      <c r="EVY47" s="1195"/>
      <c r="EVZ47" s="1196"/>
      <c r="EWA47" s="1195"/>
      <c r="EWB47" s="1196"/>
      <c r="EWC47" s="1195"/>
      <c r="EWD47" s="1196"/>
      <c r="EWE47" s="1195"/>
      <c r="EWF47" s="1196"/>
      <c r="EWG47" s="1195"/>
      <c r="EWH47" s="1196"/>
      <c r="EWI47" s="1195"/>
      <c r="EWJ47" s="1196"/>
      <c r="EWK47" s="1195"/>
      <c r="EWL47" s="1196"/>
      <c r="EWM47" s="1195"/>
      <c r="EWN47" s="1196"/>
      <c r="EWO47" s="1195"/>
      <c r="EWP47" s="1196"/>
      <c r="EWQ47" s="1195"/>
      <c r="EWR47" s="1196"/>
      <c r="EWS47" s="1195"/>
      <c r="EWT47" s="1196"/>
      <c r="EWU47" s="1195"/>
      <c r="EWV47" s="1196"/>
      <c r="EWW47" s="1195"/>
      <c r="EWX47" s="1196"/>
      <c r="EWY47" s="1195"/>
      <c r="EWZ47" s="1196"/>
      <c r="EXA47" s="1195"/>
      <c r="EXB47" s="1196"/>
      <c r="EXC47" s="1195"/>
      <c r="EXD47" s="1196"/>
      <c r="EXE47" s="1195"/>
      <c r="EXF47" s="1196"/>
      <c r="EXG47" s="1195"/>
      <c r="EXH47" s="1196"/>
      <c r="EXI47" s="1195"/>
      <c r="EXJ47" s="1196"/>
      <c r="EXK47" s="1195"/>
      <c r="EXL47" s="1196"/>
      <c r="EXM47" s="1195"/>
      <c r="EXN47" s="1196"/>
      <c r="EXO47" s="1195"/>
      <c r="EXP47" s="1196"/>
      <c r="EXQ47" s="1195"/>
      <c r="EXR47" s="1196"/>
      <c r="EXS47" s="1195"/>
      <c r="EXT47" s="1196"/>
      <c r="EXU47" s="1195"/>
      <c r="EXV47" s="1196"/>
      <c r="EXW47" s="1195"/>
      <c r="EXX47" s="1196"/>
      <c r="EXY47" s="1195"/>
      <c r="EXZ47" s="1196"/>
      <c r="EYA47" s="1195"/>
      <c r="EYB47" s="1196"/>
      <c r="EYC47" s="1195"/>
      <c r="EYD47" s="1196"/>
      <c r="EYE47" s="1195"/>
      <c r="EYF47" s="1196"/>
      <c r="EYG47" s="1195"/>
      <c r="EYH47" s="1196"/>
      <c r="EYI47" s="1195"/>
      <c r="EYJ47" s="1196"/>
      <c r="EYK47" s="1195"/>
      <c r="EYL47" s="1196"/>
      <c r="EYM47" s="1195"/>
      <c r="EYN47" s="1196"/>
      <c r="EYO47" s="1195"/>
      <c r="EYP47" s="1196"/>
      <c r="EYQ47" s="1195"/>
      <c r="EYR47" s="1196"/>
      <c r="EYS47" s="1195"/>
      <c r="EYT47" s="1196"/>
      <c r="EYU47" s="1195"/>
      <c r="EYV47" s="1196"/>
      <c r="EYW47" s="1195"/>
      <c r="EYX47" s="1196"/>
      <c r="EYY47" s="1195"/>
      <c r="EYZ47" s="1196"/>
      <c r="EZA47" s="1195"/>
      <c r="EZB47" s="1196"/>
      <c r="EZC47" s="1195"/>
      <c r="EZD47" s="1196"/>
      <c r="EZE47" s="1195"/>
      <c r="EZF47" s="1196"/>
      <c r="EZG47" s="1195"/>
      <c r="EZH47" s="1196"/>
      <c r="EZI47" s="1195"/>
      <c r="EZJ47" s="1196"/>
      <c r="EZK47" s="1195"/>
      <c r="EZL47" s="1196"/>
      <c r="EZM47" s="1195"/>
      <c r="EZN47" s="1196"/>
      <c r="EZO47" s="1195"/>
      <c r="EZP47" s="1196"/>
      <c r="EZQ47" s="1195"/>
      <c r="EZR47" s="1196"/>
      <c r="EZS47" s="1195"/>
      <c r="EZT47" s="1196"/>
      <c r="EZU47" s="1195"/>
      <c r="EZV47" s="1196"/>
      <c r="EZW47" s="1195"/>
      <c r="EZX47" s="1196"/>
      <c r="EZY47" s="1195"/>
      <c r="EZZ47" s="1196"/>
      <c r="FAA47" s="1195"/>
      <c r="FAB47" s="1196"/>
      <c r="FAC47" s="1195"/>
      <c r="FAD47" s="1196"/>
      <c r="FAE47" s="1195"/>
      <c r="FAF47" s="1196"/>
      <c r="FAG47" s="1195"/>
      <c r="FAH47" s="1196"/>
      <c r="FAI47" s="1195"/>
      <c r="FAJ47" s="1196"/>
      <c r="FAK47" s="1195"/>
      <c r="FAL47" s="1196"/>
      <c r="FAM47" s="1195"/>
      <c r="FAN47" s="1196"/>
      <c r="FAO47" s="1195"/>
      <c r="FAP47" s="1196"/>
      <c r="FAQ47" s="1195"/>
      <c r="FAR47" s="1196"/>
      <c r="FAS47" s="1195"/>
      <c r="FAT47" s="1196"/>
      <c r="FAU47" s="1195"/>
      <c r="FAV47" s="1196"/>
      <c r="FAW47" s="1195"/>
      <c r="FAX47" s="1196"/>
      <c r="FAY47" s="1195"/>
      <c r="FAZ47" s="1196"/>
      <c r="FBA47" s="1195"/>
      <c r="FBB47" s="1196"/>
      <c r="FBC47" s="1195"/>
      <c r="FBD47" s="1196"/>
      <c r="FBE47" s="1195"/>
      <c r="FBF47" s="1196"/>
      <c r="FBG47" s="1195"/>
      <c r="FBH47" s="1196"/>
      <c r="FBI47" s="1195"/>
      <c r="FBJ47" s="1196"/>
      <c r="FBK47" s="1195"/>
      <c r="FBL47" s="1196"/>
      <c r="FBM47" s="1195"/>
      <c r="FBN47" s="1196"/>
      <c r="FBO47" s="1195"/>
      <c r="FBP47" s="1196"/>
      <c r="FBQ47" s="1195"/>
      <c r="FBR47" s="1196"/>
      <c r="FBS47" s="1195"/>
      <c r="FBT47" s="1196"/>
      <c r="FBU47" s="1195"/>
      <c r="FBV47" s="1196"/>
      <c r="FBW47" s="1195"/>
      <c r="FBX47" s="1196"/>
      <c r="FBY47" s="1195"/>
      <c r="FBZ47" s="1196"/>
      <c r="FCA47" s="1195"/>
      <c r="FCB47" s="1196"/>
      <c r="FCC47" s="1195"/>
      <c r="FCD47" s="1196"/>
      <c r="FCE47" s="1195"/>
      <c r="FCF47" s="1196"/>
      <c r="FCG47" s="1195"/>
      <c r="FCH47" s="1196"/>
      <c r="FCI47" s="1195"/>
      <c r="FCJ47" s="1196"/>
      <c r="FCK47" s="1195"/>
      <c r="FCL47" s="1196"/>
      <c r="FCM47" s="1195"/>
      <c r="FCN47" s="1196"/>
      <c r="FCO47" s="1195"/>
      <c r="FCP47" s="1196"/>
      <c r="FCQ47" s="1195"/>
      <c r="FCR47" s="1196"/>
      <c r="FCS47" s="1195"/>
      <c r="FCT47" s="1196"/>
      <c r="FCU47" s="1195"/>
      <c r="FCV47" s="1196"/>
      <c r="FCW47" s="1195"/>
      <c r="FCX47" s="1196"/>
      <c r="FCY47" s="1195"/>
      <c r="FCZ47" s="1196"/>
      <c r="FDA47" s="1195"/>
      <c r="FDB47" s="1196"/>
      <c r="FDC47" s="1195"/>
      <c r="FDD47" s="1196"/>
      <c r="FDE47" s="1195"/>
      <c r="FDF47" s="1196"/>
      <c r="FDG47" s="1195"/>
      <c r="FDH47" s="1196"/>
      <c r="FDI47" s="1195"/>
      <c r="FDJ47" s="1196"/>
      <c r="FDK47" s="1195"/>
      <c r="FDL47" s="1196"/>
      <c r="FDM47" s="1195"/>
      <c r="FDN47" s="1196"/>
      <c r="FDO47" s="1195"/>
      <c r="FDP47" s="1196"/>
      <c r="FDQ47" s="1195"/>
      <c r="FDR47" s="1196"/>
      <c r="FDS47" s="1195"/>
      <c r="FDT47" s="1196"/>
      <c r="FDU47" s="1195"/>
      <c r="FDV47" s="1196"/>
      <c r="FDW47" s="1195"/>
      <c r="FDX47" s="1196"/>
      <c r="FDY47" s="1195"/>
      <c r="FDZ47" s="1196"/>
      <c r="FEA47" s="1195"/>
      <c r="FEB47" s="1196"/>
      <c r="FEC47" s="1195"/>
      <c r="FED47" s="1196"/>
      <c r="FEE47" s="1195"/>
      <c r="FEF47" s="1196"/>
      <c r="FEG47" s="1195"/>
      <c r="FEH47" s="1196"/>
      <c r="FEI47" s="1195"/>
      <c r="FEJ47" s="1196"/>
      <c r="FEK47" s="1195"/>
      <c r="FEL47" s="1196"/>
      <c r="FEM47" s="1195"/>
      <c r="FEN47" s="1196"/>
      <c r="FEO47" s="1195"/>
      <c r="FEP47" s="1196"/>
      <c r="FEQ47" s="1195"/>
      <c r="FER47" s="1196"/>
      <c r="FES47" s="1195"/>
      <c r="FET47" s="1196"/>
      <c r="FEU47" s="1195"/>
      <c r="FEV47" s="1196"/>
      <c r="FEW47" s="1195"/>
      <c r="FEX47" s="1196"/>
      <c r="FEY47" s="1195"/>
      <c r="FEZ47" s="1196"/>
      <c r="FFA47" s="1195"/>
      <c r="FFB47" s="1196"/>
      <c r="FFC47" s="1195"/>
      <c r="FFD47" s="1196"/>
      <c r="FFE47" s="1195"/>
      <c r="FFF47" s="1196"/>
      <c r="FFG47" s="1195"/>
      <c r="FFH47" s="1196"/>
      <c r="FFI47" s="1195"/>
      <c r="FFJ47" s="1196"/>
      <c r="FFK47" s="1195"/>
      <c r="FFL47" s="1196"/>
      <c r="FFM47" s="1195"/>
      <c r="FFN47" s="1196"/>
      <c r="FFO47" s="1195"/>
      <c r="FFP47" s="1196"/>
      <c r="FFQ47" s="1195"/>
      <c r="FFR47" s="1196"/>
      <c r="FFS47" s="1195"/>
      <c r="FFT47" s="1196"/>
      <c r="FFU47" s="1195"/>
      <c r="FFV47" s="1196"/>
      <c r="FFW47" s="1195"/>
      <c r="FFX47" s="1196"/>
      <c r="FFY47" s="1195"/>
      <c r="FFZ47" s="1196"/>
      <c r="FGA47" s="1195"/>
      <c r="FGB47" s="1196"/>
      <c r="FGC47" s="1195"/>
      <c r="FGD47" s="1196"/>
      <c r="FGE47" s="1195"/>
      <c r="FGF47" s="1196"/>
      <c r="FGG47" s="1195"/>
      <c r="FGH47" s="1196"/>
      <c r="FGI47" s="1195"/>
      <c r="FGJ47" s="1196"/>
      <c r="FGK47" s="1195"/>
      <c r="FGL47" s="1196"/>
      <c r="FGM47" s="1195"/>
      <c r="FGN47" s="1196"/>
      <c r="FGO47" s="1195"/>
      <c r="FGP47" s="1196"/>
      <c r="FGQ47" s="1195"/>
      <c r="FGR47" s="1196"/>
      <c r="FGS47" s="1195"/>
      <c r="FGT47" s="1196"/>
      <c r="FGU47" s="1195"/>
      <c r="FGV47" s="1196"/>
      <c r="FGW47" s="1195"/>
      <c r="FGX47" s="1196"/>
      <c r="FGY47" s="1195"/>
      <c r="FGZ47" s="1196"/>
      <c r="FHA47" s="1195"/>
      <c r="FHB47" s="1196"/>
      <c r="FHC47" s="1195"/>
      <c r="FHD47" s="1196"/>
      <c r="FHE47" s="1195"/>
      <c r="FHF47" s="1196"/>
      <c r="FHG47" s="1195"/>
      <c r="FHH47" s="1196"/>
      <c r="FHI47" s="1195"/>
      <c r="FHJ47" s="1196"/>
      <c r="FHK47" s="1195"/>
      <c r="FHL47" s="1196"/>
      <c r="FHM47" s="1195"/>
      <c r="FHN47" s="1196"/>
      <c r="FHO47" s="1195"/>
      <c r="FHP47" s="1196"/>
      <c r="FHQ47" s="1195"/>
      <c r="FHR47" s="1196"/>
      <c r="FHS47" s="1195"/>
      <c r="FHT47" s="1196"/>
      <c r="FHU47" s="1195"/>
      <c r="FHV47" s="1196"/>
      <c r="FHW47" s="1195"/>
      <c r="FHX47" s="1196"/>
      <c r="FHY47" s="1195"/>
      <c r="FHZ47" s="1196"/>
      <c r="FIA47" s="1195"/>
      <c r="FIB47" s="1196"/>
      <c r="FIC47" s="1195"/>
      <c r="FID47" s="1196"/>
      <c r="FIE47" s="1195"/>
      <c r="FIF47" s="1196"/>
      <c r="FIG47" s="1195"/>
      <c r="FIH47" s="1196"/>
      <c r="FII47" s="1195"/>
      <c r="FIJ47" s="1196"/>
      <c r="FIK47" s="1195"/>
      <c r="FIL47" s="1196"/>
      <c r="FIM47" s="1195"/>
      <c r="FIN47" s="1196"/>
      <c r="FIO47" s="1195"/>
      <c r="FIP47" s="1196"/>
      <c r="FIQ47" s="1195"/>
      <c r="FIR47" s="1196"/>
      <c r="FIS47" s="1195"/>
      <c r="FIT47" s="1196"/>
      <c r="FIU47" s="1195"/>
      <c r="FIV47" s="1196"/>
      <c r="FIW47" s="1195"/>
      <c r="FIX47" s="1196"/>
      <c r="FIY47" s="1195"/>
      <c r="FIZ47" s="1196"/>
      <c r="FJA47" s="1195"/>
      <c r="FJB47" s="1196"/>
      <c r="FJC47" s="1195"/>
      <c r="FJD47" s="1196"/>
      <c r="FJE47" s="1195"/>
      <c r="FJF47" s="1196"/>
      <c r="FJG47" s="1195"/>
      <c r="FJH47" s="1196"/>
      <c r="FJI47" s="1195"/>
      <c r="FJJ47" s="1196"/>
      <c r="FJK47" s="1195"/>
      <c r="FJL47" s="1196"/>
      <c r="FJM47" s="1195"/>
      <c r="FJN47" s="1196"/>
      <c r="FJO47" s="1195"/>
      <c r="FJP47" s="1196"/>
      <c r="FJQ47" s="1195"/>
      <c r="FJR47" s="1196"/>
      <c r="FJS47" s="1195"/>
      <c r="FJT47" s="1196"/>
      <c r="FJU47" s="1195"/>
      <c r="FJV47" s="1196"/>
      <c r="FJW47" s="1195"/>
      <c r="FJX47" s="1196"/>
      <c r="FJY47" s="1195"/>
      <c r="FJZ47" s="1196"/>
      <c r="FKA47" s="1195"/>
      <c r="FKB47" s="1196"/>
      <c r="FKC47" s="1195"/>
      <c r="FKD47" s="1196"/>
      <c r="FKE47" s="1195"/>
      <c r="FKF47" s="1196"/>
      <c r="FKG47" s="1195"/>
      <c r="FKH47" s="1196"/>
      <c r="FKI47" s="1195"/>
      <c r="FKJ47" s="1196"/>
      <c r="FKK47" s="1195"/>
      <c r="FKL47" s="1196"/>
      <c r="FKM47" s="1195"/>
      <c r="FKN47" s="1196"/>
      <c r="FKO47" s="1195"/>
      <c r="FKP47" s="1196"/>
      <c r="FKQ47" s="1195"/>
      <c r="FKR47" s="1196"/>
      <c r="FKS47" s="1195"/>
      <c r="FKT47" s="1196"/>
      <c r="FKU47" s="1195"/>
      <c r="FKV47" s="1196"/>
      <c r="FKW47" s="1195"/>
      <c r="FKX47" s="1196"/>
      <c r="FKY47" s="1195"/>
      <c r="FKZ47" s="1196"/>
      <c r="FLA47" s="1195"/>
      <c r="FLB47" s="1196"/>
      <c r="FLC47" s="1195"/>
      <c r="FLD47" s="1196"/>
      <c r="FLE47" s="1195"/>
      <c r="FLF47" s="1196"/>
      <c r="FLG47" s="1195"/>
      <c r="FLH47" s="1196"/>
      <c r="FLI47" s="1195"/>
      <c r="FLJ47" s="1196"/>
      <c r="FLK47" s="1195"/>
      <c r="FLL47" s="1196"/>
      <c r="FLM47" s="1195"/>
      <c r="FLN47" s="1196"/>
      <c r="FLO47" s="1195"/>
      <c r="FLP47" s="1196"/>
      <c r="FLQ47" s="1195"/>
      <c r="FLR47" s="1196"/>
      <c r="FLS47" s="1195"/>
      <c r="FLT47" s="1196"/>
      <c r="FLU47" s="1195"/>
      <c r="FLV47" s="1196"/>
      <c r="FLW47" s="1195"/>
      <c r="FLX47" s="1196"/>
      <c r="FLY47" s="1195"/>
      <c r="FLZ47" s="1196"/>
      <c r="FMA47" s="1195"/>
      <c r="FMB47" s="1196"/>
      <c r="FMC47" s="1195"/>
      <c r="FMD47" s="1196"/>
      <c r="FME47" s="1195"/>
      <c r="FMF47" s="1196"/>
      <c r="FMG47" s="1195"/>
      <c r="FMH47" s="1196"/>
      <c r="FMI47" s="1195"/>
      <c r="FMJ47" s="1196"/>
      <c r="FMK47" s="1195"/>
      <c r="FML47" s="1196"/>
      <c r="FMM47" s="1195"/>
      <c r="FMN47" s="1196"/>
      <c r="FMO47" s="1195"/>
      <c r="FMP47" s="1196"/>
      <c r="FMQ47" s="1195"/>
      <c r="FMR47" s="1196"/>
      <c r="FMS47" s="1195"/>
      <c r="FMT47" s="1196"/>
      <c r="FMU47" s="1195"/>
      <c r="FMV47" s="1196"/>
      <c r="FMW47" s="1195"/>
      <c r="FMX47" s="1196"/>
      <c r="FMY47" s="1195"/>
      <c r="FMZ47" s="1196"/>
      <c r="FNA47" s="1195"/>
      <c r="FNB47" s="1196"/>
      <c r="FNC47" s="1195"/>
      <c r="FND47" s="1196"/>
      <c r="FNE47" s="1195"/>
      <c r="FNF47" s="1196"/>
      <c r="FNG47" s="1195"/>
      <c r="FNH47" s="1196"/>
      <c r="FNI47" s="1195"/>
      <c r="FNJ47" s="1196"/>
      <c r="FNK47" s="1195"/>
      <c r="FNL47" s="1196"/>
      <c r="FNM47" s="1195"/>
      <c r="FNN47" s="1196"/>
      <c r="FNO47" s="1195"/>
      <c r="FNP47" s="1196"/>
      <c r="FNQ47" s="1195"/>
      <c r="FNR47" s="1196"/>
      <c r="FNS47" s="1195"/>
      <c r="FNT47" s="1196"/>
      <c r="FNU47" s="1195"/>
      <c r="FNV47" s="1196"/>
      <c r="FNW47" s="1195"/>
      <c r="FNX47" s="1196"/>
      <c r="FNY47" s="1195"/>
      <c r="FNZ47" s="1196"/>
      <c r="FOA47" s="1195"/>
      <c r="FOB47" s="1196"/>
      <c r="FOC47" s="1195"/>
      <c r="FOD47" s="1196"/>
      <c r="FOE47" s="1195"/>
      <c r="FOF47" s="1196"/>
      <c r="FOG47" s="1195"/>
      <c r="FOH47" s="1196"/>
      <c r="FOI47" s="1195"/>
      <c r="FOJ47" s="1196"/>
      <c r="FOK47" s="1195"/>
      <c r="FOL47" s="1196"/>
      <c r="FOM47" s="1195"/>
      <c r="FON47" s="1196"/>
      <c r="FOO47" s="1195"/>
      <c r="FOP47" s="1196"/>
      <c r="FOQ47" s="1195"/>
      <c r="FOR47" s="1196"/>
      <c r="FOS47" s="1195"/>
      <c r="FOT47" s="1196"/>
      <c r="FOU47" s="1195"/>
      <c r="FOV47" s="1196"/>
      <c r="FOW47" s="1195"/>
      <c r="FOX47" s="1196"/>
      <c r="FOY47" s="1195"/>
      <c r="FOZ47" s="1196"/>
      <c r="FPA47" s="1195"/>
      <c r="FPB47" s="1196"/>
      <c r="FPC47" s="1195"/>
      <c r="FPD47" s="1196"/>
      <c r="FPE47" s="1195"/>
      <c r="FPF47" s="1196"/>
      <c r="FPG47" s="1195"/>
      <c r="FPH47" s="1196"/>
      <c r="FPI47" s="1195"/>
      <c r="FPJ47" s="1196"/>
      <c r="FPK47" s="1195"/>
      <c r="FPL47" s="1196"/>
      <c r="FPM47" s="1195"/>
      <c r="FPN47" s="1196"/>
      <c r="FPO47" s="1195"/>
      <c r="FPP47" s="1196"/>
      <c r="FPQ47" s="1195"/>
      <c r="FPR47" s="1196"/>
      <c r="FPS47" s="1195"/>
      <c r="FPT47" s="1196"/>
      <c r="FPU47" s="1195"/>
      <c r="FPV47" s="1196"/>
      <c r="FPW47" s="1195"/>
      <c r="FPX47" s="1196"/>
      <c r="FPY47" s="1195"/>
      <c r="FPZ47" s="1196"/>
      <c r="FQA47" s="1195"/>
      <c r="FQB47" s="1196"/>
      <c r="FQC47" s="1195"/>
      <c r="FQD47" s="1196"/>
      <c r="FQE47" s="1195"/>
      <c r="FQF47" s="1196"/>
      <c r="FQG47" s="1195"/>
      <c r="FQH47" s="1196"/>
      <c r="FQI47" s="1195"/>
      <c r="FQJ47" s="1196"/>
      <c r="FQK47" s="1195"/>
      <c r="FQL47" s="1196"/>
      <c r="FQM47" s="1195"/>
      <c r="FQN47" s="1196"/>
      <c r="FQO47" s="1195"/>
      <c r="FQP47" s="1196"/>
      <c r="FQQ47" s="1195"/>
      <c r="FQR47" s="1196"/>
      <c r="FQS47" s="1195"/>
      <c r="FQT47" s="1196"/>
      <c r="FQU47" s="1195"/>
      <c r="FQV47" s="1196"/>
      <c r="FQW47" s="1195"/>
      <c r="FQX47" s="1196"/>
      <c r="FQY47" s="1195"/>
      <c r="FQZ47" s="1196"/>
      <c r="FRA47" s="1195"/>
      <c r="FRB47" s="1196"/>
      <c r="FRC47" s="1195"/>
      <c r="FRD47" s="1196"/>
      <c r="FRE47" s="1195"/>
      <c r="FRF47" s="1196"/>
      <c r="FRG47" s="1195"/>
      <c r="FRH47" s="1196"/>
      <c r="FRI47" s="1195"/>
      <c r="FRJ47" s="1196"/>
      <c r="FRK47" s="1195"/>
      <c r="FRL47" s="1196"/>
      <c r="FRM47" s="1195"/>
      <c r="FRN47" s="1196"/>
      <c r="FRO47" s="1195"/>
      <c r="FRP47" s="1196"/>
      <c r="FRQ47" s="1195"/>
      <c r="FRR47" s="1196"/>
      <c r="FRS47" s="1195"/>
      <c r="FRT47" s="1196"/>
      <c r="FRU47" s="1195"/>
      <c r="FRV47" s="1196"/>
      <c r="FRW47" s="1195"/>
      <c r="FRX47" s="1196"/>
      <c r="FRY47" s="1195"/>
      <c r="FRZ47" s="1196"/>
      <c r="FSA47" s="1195"/>
      <c r="FSB47" s="1196"/>
      <c r="FSC47" s="1195"/>
      <c r="FSD47" s="1196"/>
      <c r="FSE47" s="1195"/>
      <c r="FSF47" s="1196"/>
      <c r="FSG47" s="1195"/>
      <c r="FSH47" s="1196"/>
      <c r="FSI47" s="1195"/>
      <c r="FSJ47" s="1196"/>
      <c r="FSK47" s="1195"/>
      <c r="FSL47" s="1196"/>
      <c r="FSM47" s="1195"/>
      <c r="FSN47" s="1196"/>
      <c r="FSO47" s="1195"/>
      <c r="FSP47" s="1196"/>
      <c r="FSQ47" s="1195"/>
      <c r="FSR47" s="1196"/>
      <c r="FSS47" s="1195"/>
      <c r="FST47" s="1196"/>
      <c r="FSU47" s="1195"/>
      <c r="FSV47" s="1196"/>
      <c r="FSW47" s="1195"/>
      <c r="FSX47" s="1196"/>
      <c r="FSY47" s="1195"/>
      <c r="FSZ47" s="1196"/>
      <c r="FTA47" s="1195"/>
      <c r="FTB47" s="1196"/>
      <c r="FTC47" s="1195"/>
      <c r="FTD47" s="1196"/>
      <c r="FTE47" s="1195"/>
      <c r="FTF47" s="1196"/>
      <c r="FTG47" s="1195"/>
      <c r="FTH47" s="1196"/>
      <c r="FTI47" s="1195"/>
      <c r="FTJ47" s="1196"/>
      <c r="FTK47" s="1195"/>
      <c r="FTL47" s="1196"/>
      <c r="FTM47" s="1195"/>
      <c r="FTN47" s="1196"/>
      <c r="FTO47" s="1195"/>
      <c r="FTP47" s="1196"/>
      <c r="FTQ47" s="1195"/>
      <c r="FTR47" s="1196"/>
      <c r="FTS47" s="1195"/>
      <c r="FTT47" s="1196"/>
      <c r="FTU47" s="1195"/>
      <c r="FTV47" s="1196"/>
      <c r="FTW47" s="1195"/>
      <c r="FTX47" s="1196"/>
      <c r="FTY47" s="1195"/>
      <c r="FTZ47" s="1196"/>
      <c r="FUA47" s="1195"/>
      <c r="FUB47" s="1196"/>
      <c r="FUC47" s="1195"/>
      <c r="FUD47" s="1196"/>
      <c r="FUE47" s="1195"/>
      <c r="FUF47" s="1196"/>
      <c r="FUG47" s="1195"/>
      <c r="FUH47" s="1196"/>
      <c r="FUI47" s="1195"/>
      <c r="FUJ47" s="1196"/>
      <c r="FUK47" s="1195"/>
      <c r="FUL47" s="1196"/>
      <c r="FUM47" s="1195"/>
      <c r="FUN47" s="1196"/>
      <c r="FUO47" s="1195"/>
      <c r="FUP47" s="1196"/>
      <c r="FUQ47" s="1195"/>
      <c r="FUR47" s="1196"/>
      <c r="FUS47" s="1195"/>
      <c r="FUT47" s="1196"/>
      <c r="FUU47" s="1195"/>
      <c r="FUV47" s="1196"/>
      <c r="FUW47" s="1195"/>
      <c r="FUX47" s="1196"/>
      <c r="FUY47" s="1195"/>
      <c r="FUZ47" s="1196"/>
      <c r="FVA47" s="1195"/>
      <c r="FVB47" s="1196"/>
      <c r="FVC47" s="1195"/>
      <c r="FVD47" s="1196"/>
      <c r="FVE47" s="1195"/>
      <c r="FVF47" s="1196"/>
      <c r="FVG47" s="1195"/>
      <c r="FVH47" s="1196"/>
      <c r="FVI47" s="1195"/>
      <c r="FVJ47" s="1196"/>
      <c r="FVK47" s="1195"/>
      <c r="FVL47" s="1196"/>
      <c r="FVM47" s="1195"/>
      <c r="FVN47" s="1196"/>
      <c r="FVO47" s="1195"/>
      <c r="FVP47" s="1196"/>
      <c r="FVQ47" s="1195"/>
      <c r="FVR47" s="1196"/>
      <c r="FVS47" s="1195"/>
      <c r="FVT47" s="1196"/>
      <c r="FVU47" s="1195"/>
      <c r="FVV47" s="1196"/>
      <c r="FVW47" s="1195"/>
      <c r="FVX47" s="1196"/>
      <c r="FVY47" s="1195"/>
      <c r="FVZ47" s="1196"/>
      <c r="FWA47" s="1195"/>
      <c r="FWB47" s="1196"/>
      <c r="FWC47" s="1195"/>
      <c r="FWD47" s="1196"/>
      <c r="FWE47" s="1195"/>
      <c r="FWF47" s="1196"/>
      <c r="FWG47" s="1195"/>
      <c r="FWH47" s="1196"/>
      <c r="FWI47" s="1195"/>
      <c r="FWJ47" s="1196"/>
      <c r="FWK47" s="1195"/>
      <c r="FWL47" s="1196"/>
      <c r="FWM47" s="1195"/>
      <c r="FWN47" s="1196"/>
      <c r="FWO47" s="1195"/>
      <c r="FWP47" s="1196"/>
      <c r="FWQ47" s="1195"/>
      <c r="FWR47" s="1196"/>
      <c r="FWS47" s="1195"/>
      <c r="FWT47" s="1196"/>
      <c r="FWU47" s="1195"/>
      <c r="FWV47" s="1196"/>
      <c r="FWW47" s="1195"/>
      <c r="FWX47" s="1196"/>
      <c r="FWY47" s="1195"/>
      <c r="FWZ47" s="1196"/>
      <c r="FXA47" s="1195"/>
      <c r="FXB47" s="1196"/>
      <c r="FXC47" s="1195"/>
      <c r="FXD47" s="1196"/>
      <c r="FXE47" s="1195"/>
      <c r="FXF47" s="1196"/>
      <c r="FXG47" s="1195"/>
      <c r="FXH47" s="1196"/>
      <c r="FXI47" s="1195"/>
      <c r="FXJ47" s="1196"/>
      <c r="FXK47" s="1195"/>
      <c r="FXL47" s="1196"/>
      <c r="FXM47" s="1195"/>
      <c r="FXN47" s="1196"/>
      <c r="FXO47" s="1195"/>
      <c r="FXP47" s="1196"/>
      <c r="FXQ47" s="1195"/>
      <c r="FXR47" s="1196"/>
      <c r="FXS47" s="1195"/>
      <c r="FXT47" s="1196"/>
      <c r="FXU47" s="1195"/>
      <c r="FXV47" s="1196"/>
      <c r="FXW47" s="1195"/>
      <c r="FXX47" s="1196"/>
      <c r="FXY47" s="1195"/>
      <c r="FXZ47" s="1196"/>
      <c r="FYA47" s="1195"/>
      <c r="FYB47" s="1196"/>
      <c r="FYC47" s="1195"/>
      <c r="FYD47" s="1196"/>
      <c r="FYE47" s="1195"/>
      <c r="FYF47" s="1196"/>
      <c r="FYG47" s="1195"/>
      <c r="FYH47" s="1196"/>
      <c r="FYI47" s="1195"/>
      <c r="FYJ47" s="1196"/>
      <c r="FYK47" s="1195"/>
      <c r="FYL47" s="1196"/>
      <c r="FYM47" s="1195"/>
      <c r="FYN47" s="1196"/>
      <c r="FYO47" s="1195"/>
      <c r="FYP47" s="1196"/>
      <c r="FYQ47" s="1195"/>
      <c r="FYR47" s="1196"/>
      <c r="FYS47" s="1195"/>
      <c r="FYT47" s="1196"/>
      <c r="FYU47" s="1195"/>
      <c r="FYV47" s="1196"/>
      <c r="FYW47" s="1195"/>
      <c r="FYX47" s="1196"/>
      <c r="FYY47" s="1195"/>
      <c r="FYZ47" s="1196"/>
      <c r="FZA47" s="1195"/>
      <c r="FZB47" s="1196"/>
      <c r="FZC47" s="1195"/>
      <c r="FZD47" s="1196"/>
      <c r="FZE47" s="1195"/>
      <c r="FZF47" s="1196"/>
      <c r="FZG47" s="1195"/>
      <c r="FZH47" s="1196"/>
      <c r="FZI47" s="1195"/>
      <c r="FZJ47" s="1196"/>
      <c r="FZK47" s="1195"/>
      <c r="FZL47" s="1196"/>
      <c r="FZM47" s="1195"/>
      <c r="FZN47" s="1196"/>
      <c r="FZO47" s="1195"/>
      <c r="FZP47" s="1196"/>
      <c r="FZQ47" s="1195"/>
      <c r="FZR47" s="1196"/>
      <c r="FZS47" s="1195"/>
      <c r="FZT47" s="1196"/>
      <c r="FZU47" s="1195"/>
      <c r="FZV47" s="1196"/>
      <c r="FZW47" s="1195"/>
      <c r="FZX47" s="1196"/>
      <c r="FZY47" s="1195"/>
      <c r="FZZ47" s="1196"/>
      <c r="GAA47" s="1195"/>
      <c r="GAB47" s="1196"/>
      <c r="GAC47" s="1195"/>
      <c r="GAD47" s="1196"/>
      <c r="GAE47" s="1195"/>
      <c r="GAF47" s="1196"/>
      <c r="GAG47" s="1195"/>
      <c r="GAH47" s="1196"/>
      <c r="GAI47" s="1195"/>
      <c r="GAJ47" s="1196"/>
      <c r="GAK47" s="1195"/>
      <c r="GAL47" s="1196"/>
      <c r="GAM47" s="1195"/>
      <c r="GAN47" s="1196"/>
      <c r="GAO47" s="1195"/>
      <c r="GAP47" s="1196"/>
      <c r="GAQ47" s="1195"/>
      <c r="GAR47" s="1196"/>
      <c r="GAS47" s="1195"/>
      <c r="GAT47" s="1196"/>
      <c r="GAU47" s="1195"/>
      <c r="GAV47" s="1196"/>
      <c r="GAW47" s="1195"/>
      <c r="GAX47" s="1196"/>
      <c r="GAY47" s="1195"/>
      <c r="GAZ47" s="1196"/>
      <c r="GBA47" s="1195"/>
      <c r="GBB47" s="1196"/>
      <c r="GBC47" s="1195"/>
      <c r="GBD47" s="1196"/>
      <c r="GBE47" s="1195"/>
      <c r="GBF47" s="1196"/>
      <c r="GBG47" s="1195"/>
      <c r="GBH47" s="1196"/>
      <c r="GBI47" s="1195"/>
      <c r="GBJ47" s="1196"/>
      <c r="GBK47" s="1195"/>
      <c r="GBL47" s="1196"/>
      <c r="GBM47" s="1195"/>
      <c r="GBN47" s="1196"/>
      <c r="GBO47" s="1195"/>
      <c r="GBP47" s="1196"/>
      <c r="GBQ47" s="1195"/>
      <c r="GBR47" s="1196"/>
      <c r="GBS47" s="1195"/>
      <c r="GBT47" s="1196"/>
      <c r="GBU47" s="1195"/>
      <c r="GBV47" s="1196"/>
      <c r="GBW47" s="1195"/>
      <c r="GBX47" s="1196"/>
      <c r="GBY47" s="1195"/>
      <c r="GBZ47" s="1196"/>
      <c r="GCA47" s="1195"/>
      <c r="GCB47" s="1196"/>
      <c r="GCC47" s="1195"/>
      <c r="GCD47" s="1196"/>
      <c r="GCE47" s="1195"/>
      <c r="GCF47" s="1196"/>
      <c r="GCG47" s="1195"/>
      <c r="GCH47" s="1196"/>
      <c r="GCI47" s="1195"/>
      <c r="GCJ47" s="1196"/>
      <c r="GCK47" s="1195"/>
      <c r="GCL47" s="1196"/>
      <c r="GCM47" s="1195"/>
      <c r="GCN47" s="1196"/>
      <c r="GCO47" s="1195"/>
      <c r="GCP47" s="1196"/>
      <c r="GCQ47" s="1195"/>
      <c r="GCR47" s="1196"/>
      <c r="GCS47" s="1195"/>
      <c r="GCT47" s="1196"/>
      <c r="GCU47" s="1195"/>
      <c r="GCV47" s="1196"/>
      <c r="GCW47" s="1195"/>
      <c r="GCX47" s="1196"/>
      <c r="GCY47" s="1195"/>
      <c r="GCZ47" s="1196"/>
      <c r="GDA47" s="1195"/>
      <c r="GDB47" s="1196"/>
      <c r="GDC47" s="1195"/>
      <c r="GDD47" s="1196"/>
      <c r="GDE47" s="1195"/>
      <c r="GDF47" s="1196"/>
      <c r="GDG47" s="1195"/>
      <c r="GDH47" s="1196"/>
      <c r="GDI47" s="1195"/>
      <c r="GDJ47" s="1196"/>
      <c r="GDK47" s="1195"/>
      <c r="GDL47" s="1196"/>
      <c r="GDM47" s="1195"/>
      <c r="GDN47" s="1196"/>
      <c r="GDO47" s="1195"/>
      <c r="GDP47" s="1196"/>
      <c r="GDQ47" s="1195"/>
      <c r="GDR47" s="1196"/>
      <c r="GDS47" s="1195"/>
      <c r="GDT47" s="1196"/>
      <c r="GDU47" s="1195"/>
      <c r="GDV47" s="1196"/>
      <c r="GDW47" s="1195"/>
      <c r="GDX47" s="1196"/>
      <c r="GDY47" s="1195"/>
      <c r="GDZ47" s="1196"/>
      <c r="GEA47" s="1195"/>
      <c r="GEB47" s="1196"/>
      <c r="GEC47" s="1195"/>
      <c r="GED47" s="1196"/>
      <c r="GEE47" s="1195"/>
      <c r="GEF47" s="1196"/>
      <c r="GEG47" s="1195"/>
      <c r="GEH47" s="1196"/>
      <c r="GEI47" s="1195"/>
      <c r="GEJ47" s="1196"/>
      <c r="GEK47" s="1195"/>
      <c r="GEL47" s="1196"/>
      <c r="GEM47" s="1195"/>
      <c r="GEN47" s="1196"/>
      <c r="GEO47" s="1195"/>
      <c r="GEP47" s="1196"/>
      <c r="GEQ47" s="1195"/>
      <c r="GER47" s="1196"/>
      <c r="GES47" s="1195"/>
      <c r="GET47" s="1196"/>
      <c r="GEU47" s="1195"/>
      <c r="GEV47" s="1196"/>
      <c r="GEW47" s="1195"/>
      <c r="GEX47" s="1196"/>
      <c r="GEY47" s="1195"/>
      <c r="GEZ47" s="1196"/>
      <c r="GFA47" s="1195"/>
      <c r="GFB47" s="1196"/>
      <c r="GFC47" s="1195"/>
      <c r="GFD47" s="1196"/>
      <c r="GFE47" s="1195"/>
      <c r="GFF47" s="1196"/>
      <c r="GFG47" s="1195"/>
      <c r="GFH47" s="1196"/>
      <c r="GFI47" s="1195"/>
      <c r="GFJ47" s="1196"/>
      <c r="GFK47" s="1195"/>
      <c r="GFL47" s="1196"/>
      <c r="GFM47" s="1195"/>
      <c r="GFN47" s="1196"/>
      <c r="GFO47" s="1195"/>
      <c r="GFP47" s="1196"/>
      <c r="GFQ47" s="1195"/>
      <c r="GFR47" s="1196"/>
      <c r="GFS47" s="1195"/>
      <c r="GFT47" s="1196"/>
      <c r="GFU47" s="1195"/>
      <c r="GFV47" s="1196"/>
      <c r="GFW47" s="1195"/>
      <c r="GFX47" s="1196"/>
      <c r="GFY47" s="1195"/>
      <c r="GFZ47" s="1196"/>
      <c r="GGA47" s="1195"/>
      <c r="GGB47" s="1196"/>
      <c r="GGC47" s="1195"/>
      <c r="GGD47" s="1196"/>
      <c r="GGE47" s="1195"/>
      <c r="GGF47" s="1196"/>
      <c r="GGG47" s="1195"/>
      <c r="GGH47" s="1196"/>
      <c r="GGI47" s="1195"/>
      <c r="GGJ47" s="1196"/>
      <c r="GGK47" s="1195"/>
      <c r="GGL47" s="1196"/>
      <c r="GGM47" s="1195"/>
      <c r="GGN47" s="1196"/>
      <c r="GGO47" s="1195"/>
      <c r="GGP47" s="1196"/>
      <c r="GGQ47" s="1195"/>
      <c r="GGR47" s="1196"/>
      <c r="GGS47" s="1195"/>
      <c r="GGT47" s="1196"/>
      <c r="GGU47" s="1195"/>
      <c r="GGV47" s="1196"/>
      <c r="GGW47" s="1195"/>
      <c r="GGX47" s="1196"/>
      <c r="GGY47" s="1195"/>
      <c r="GGZ47" s="1196"/>
      <c r="GHA47" s="1195"/>
      <c r="GHB47" s="1196"/>
      <c r="GHC47" s="1195"/>
      <c r="GHD47" s="1196"/>
      <c r="GHE47" s="1195"/>
      <c r="GHF47" s="1196"/>
      <c r="GHG47" s="1195"/>
      <c r="GHH47" s="1196"/>
      <c r="GHI47" s="1195"/>
      <c r="GHJ47" s="1196"/>
      <c r="GHK47" s="1195"/>
      <c r="GHL47" s="1196"/>
      <c r="GHM47" s="1195"/>
      <c r="GHN47" s="1196"/>
      <c r="GHO47" s="1195"/>
      <c r="GHP47" s="1196"/>
      <c r="GHQ47" s="1195"/>
      <c r="GHR47" s="1196"/>
      <c r="GHS47" s="1195"/>
      <c r="GHT47" s="1196"/>
      <c r="GHU47" s="1195"/>
      <c r="GHV47" s="1196"/>
      <c r="GHW47" s="1195"/>
      <c r="GHX47" s="1196"/>
      <c r="GHY47" s="1195"/>
      <c r="GHZ47" s="1196"/>
      <c r="GIA47" s="1195"/>
      <c r="GIB47" s="1196"/>
      <c r="GIC47" s="1195"/>
      <c r="GID47" s="1196"/>
      <c r="GIE47" s="1195"/>
      <c r="GIF47" s="1196"/>
      <c r="GIG47" s="1195"/>
      <c r="GIH47" s="1196"/>
      <c r="GII47" s="1195"/>
      <c r="GIJ47" s="1196"/>
      <c r="GIK47" s="1195"/>
      <c r="GIL47" s="1196"/>
      <c r="GIM47" s="1195"/>
      <c r="GIN47" s="1196"/>
      <c r="GIO47" s="1195"/>
      <c r="GIP47" s="1196"/>
      <c r="GIQ47" s="1195"/>
      <c r="GIR47" s="1196"/>
      <c r="GIS47" s="1195"/>
      <c r="GIT47" s="1196"/>
      <c r="GIU47" s="1195"/>
      <c r="GIV47" s="1196"/>
      <c r="GIW47" s="1195"/>
      <c r="GIX47" s="1196"/>
      <c r="GIY47" s="1195"/>
      <c r="GIZ47" s="1196"/>
      <c r="GJA47" s="1195"/>
      <c r="GJB47" s="1196"/>
      <c r="GJC47" s="1195"/>
      <c r="GJD47" s="1196"/>
      <c r="GJE47" s="1195"/>
      <c r="GJF47" s="1196"/>
      <c r="GJG47" s="1195"/>
      <c r="GJH47" s="1196"/>
      <c r="GJI47" s="1195"/>
      <c r="GJJ47" s="1196"/>
      <c r="GJK47" s="1195"/>
      <c r="GJL47" s="1196"/>
      <c r="GJM47" s="1195"/>
      <c r="GJN47" s="1196"/>
      <c r="GJO47" s="1195"/>
      <c r="GJP47" s="1196"/>
      <c r="GJQ47" s="1195"/>
      <c r="GJR47" s="1196"/>
      <c r="GJS47" s="1195"/>
      <c r="GJT47" s="1196"/>
      <c r="GJU47" s="1195"/>
      <c r="GJV47" s="1196"/>
      <c r="GJW47" s="1195"/>
      <c r="GJX47" s="1196"/>
      <c r="GJY47" s="1195"/>
      <c r="GJZ47" s="1196"/>
      <c r="GKA47" s="1195"/>
      <c r="GKB47" s="1196"/>
      <c r="GKC47" s="1195"/>
      <c r="GKD47" s="1196"/>
      <c r="GKE47" s="1195"/>
      <c r="GKF47" s="1196"/>
      <c r="GKG47" s="1195"/>
      <c r="GKH47" s="1196"/>
      <c r="GKI47" s="1195"/>
      <c r="GKJ47" s="1196"/>
      <c r="GKK47" s="1195"/>
      <c r="GKL47" s="1196"/>
      <c r="GKM47" s="1195"/>
      <c r="GKN47" s="1196"/>
      <c r="GKO47" s="1195"/>
      <c r="GKP47" s="1196"/>
      <c r="GKQ47" s="1195"/>
      <c r="GKR47" s="1196"/>
      <c r="GKS47" s="1195"/>
      <c r="GKT47" s="1196"/>
      <c r="GKU47" s="1195"/>
      <c r="GKV47" s="1196"/>
      <c r="GKW47" s="1195"/>
      <c r="GKX47" s="1196"/>
      <c r="GKY47" s="1195"/>
      <c r="GKZ47" s="1196"/>
      <c r="GLA47" s="1195"/>
      <c r="GLB47" s="1196"/>
      <c r="GLC47" s="1195"/>
      <c r="GLD47" s="1196"/>
      <c r="GLE47" s="1195"/>
      <c r="GLF47" s="1196"/>
      <c r="GLG47" s="1195"/>
      <c r="GLH47" s="1196"/>
      <c r="GLI47" s="1195"/>
      <c r="GLJ47" s="1196"/>
      <c r="GLK47" s="1195"/>
      <c r="GLL47" s="1196"/>
      <c r="GLM47" s="1195"/>
      <c r="GLN47" s="1196"/>
      <c r="GLO47" s="1195"/>
      <c r="GLP47" s="1196"/>
      <c r="GLQ47" s="1195"/>
      <c r="GLR47" s="1196"/>
      <c r="GLS47" s="1195"/>
      <c r="GLT47" s="1196"/>
      <c r="GLU47" s="1195"/>
      <c r="GLV47" s="1196"/>
      <c r="GLW47" s="1195"/>
      <c r="GLX47" s="1196"/>
      <c r="GLY47" s="1195"/>
      <c r="GLZ47" s="1196"/>
      <c r="GMA47" s="1195"/>
      <c r="GMB47" s="1196"/>
      <c r="GMC47" s="1195"/>
      <c r="GMD47" s="1196"/>
      <c r="GME47" s="1195"/>
      <c r="GMF47" s="1196"/>
      <c r="GMG47" s="1195"/>
      <c r="GMH47" s="1196"/>
      <c r="GMI47" s="1195"/>
      <c r="GMJ47" s="1196"/>
      <c r="GMK47" s="1195"/>
      <c r="GML47" s="1196"/>
      <c r="GMM47" s="1195"/>
      <c r="GMN47" s="1196"/>
      <c r="GMO47" s="1195"/>
      <c r="GMP47" s="1196"/>
      <c r="GMQ47" s="1195"/>
      <c r="GMR47" s="1196"/>
      <c r="GMS47" s="1195"/>
      <c r="GMT47" s="1196"/>
      <c r="GMU47" s="1195"/>
      <c r="GMV47" s="1196"/>
      <c r="GMW47" s="1195"/>
      <c r="GMX47" s="1196"/>
      <c r="GMY47" s="1195"/>
      <c r="GMZ47" s="1196"/>
      <c r="GNA47" s="1195"/>
      <c r="GNB47" s="1196"/>
      <c r="GNC47" s="1195"/>
      <c r="GND47" s="1196"/>
      <c r="GNE47" s="1195"/>
      <c r="GNF47" s="1196"/>
      <c r="GNG47" s="1195"/>
      <c r="GNH47" s="1196"/>
      <c r="GNI47" s="1195"/>
      <c r="GNJ47" s="1196"/>
      <c r="GNK47" s="1195"/>
      <c r="GNL47" s="1196"/>
      <c r="GNM47" s="1195"/>
      <c r="GNN47" s="1196"/>
      <c r="GNO47" s="1195"/>
      <c r="GNP47" s="1196"/>
      <c r="GNQ47" s="1195"/>
      <c r="GNR47" s="1196"/>
      <c r="GNS47" s="1195"/>
      <c r="GNT47" s="1196"/>
      <c r="GNU47" s="1195"/>
      <c r="GNV47" s="1196"/>
      <c r="GNW47" s="1195"/>
      <c r="GNX47" s="1196"/>
      <c r="GNY47" s="1195"/>
      <c r="GNZ47" s="1196"/>
      <c r="GOA47" s="1195"/>
      <c r="GOB47" s="1196"/>
      <c r="GOC47" s="1195"/>
      <c r="GOD47" s="1196"/>
      <c r="GOE47" s="1195"/>
      <c r="GOF47" s="1196"/>
      <c r="GOG47" s="1195"/>
      <c r="GOH47" s="1196"/>
      <c r="GOI47" s="1195"/>
      <c r="GOJ47" s="1196"/>
      <c r="GOK47" s="1195"/>
      <c r="GOL47" s="1196"/>
      <c r="GOM47" s="1195"/>
      <c r="GON47" s="1196"/>
      <c r="GOO47" s="1195"/>
      <c r="GOP47" s="1196"/>
      <c r="GOQ47" s="1195"/>
      <c r="GOR47" s="1196"/>
      <c r="GOS47" s="1195"/>
      <c r="GOT47" s="1196"/>
      <c r="GOU47" s="1195"/>
      <c r="GOV47" s="1196"/>
      <c r="GOW47" s="1195"/>
      <c r="GOX47" s="1196"/>
      <c r="GOY47" s="1195"/>
      <c r="GOZ47" s="1196"/>
      <c r="GPA47" s="1195"/>
      <c r="GPB47" s="1196"/>
      <c r="GPC47" s="1195"/>
      <c r="GPD47" s="1196"/>
      <c r="GPE47" s="1195"/>
      <c r="GPF47" s="1196"/>
      <c r="GPG47" s="1195"/>
      <c r="GPH47" s="1196"/>
      <c r="GPI47" s="1195"/>
      <c r="GPJ47" s="1196"/>
      <c r="GPK47" s="1195"/>
      <c r="GPL47" s="1196"/>
      <c r="GPM47" s="1195"/>
      <c r="GPN47" s="1196"/>
      <c r="GPO47" s="1195"/>
      <c r="GPP47" s="1196"/>
      <c r="GPQ47" s="1195"/>
      <c r="GPR47" s="1196"/>
      <c r="GPS47" s="1195"/>
      <c r="GPT47" s="1196"/>
      <c r="GPU47" s="1195"/>
      <c r="GPV47" s="1196"/>
      <c r="GPW47" s="1195"/>
      <c r="GPX47" s="1196"/>
      <c r="GPY47" s="1195"/>
      <c r="GPZ47" s="1196"/>
      <c r="GQA47" s="1195"/>
      <c r="GQB47" s="1196"/>
      <c r="GQC47" s="1195"/>
      <c r="GQD47" s="1196"/>
      <c r="GQE47" s="1195"/>
      <c r="GQF47" s="1196"/>
      <c r="GQG47" s="1195"/>
      <c r="GQH47" s="1196"/>
      <c r="GQI47" s="1195"/>
      <c r="GQJ47" s="1196"/>
      <c r="GQK47" s="1195"/>
      <c r="GQL47" s="1196"/>
      <c r="GQM47" s="1195"/>
      <c r="GQN47" s="1196"/>
      <c r="GQO47" s="1195"/>
      <c r="GQP47" s="1196"/>
      <c r="GQQ47" s="1195"/>
      <c r="GQR47" s="1196"/>
      <c r="GQS47" s="1195"/>
      <c r="GQT47" s="1196"/>
      <c r="GQU47" s="1195"/>
      <c r="GQV47" s="1196"/>
      <c r="GQW47" s="1195"/>
      <c r="GQX47" s="1196"/>
      <c r="GQY47" s="1195"/>
      <c r="GQZ47" s="1196"/>
      <c r="GRA47" s="1195"/>
      <c r="GRB47" s="1196"/>
      <c r="GRC47" s="1195"/>
      <c r="GRD47" s="1196"/>
      <c r="GRE47" s="1195"/>
      <c r="GRF47" s="1196"/>
      <c r="GRG47" s="1195"/>
      <c r="GRH47" s="1196"/>
      <c r="GRI47" s="1195"/>
      <c r="GRJ47" s="1196"/>
      <c r="GRK47" s="1195"/>
      <c r="GRL47" s="1196"/>
      <c r="GRM47" s="1195"/>
      <c r="GRN47" s="1196"/>
      <c r="GRO47" s="1195"/>
      <c r="GRP47" s="1196"/>
      <c r="GRQ47" s="1195"/>
      <c r="GRR47" s="1196"/>
      <c r="GRS47" s="1195"/>
      <c r="GRT47" s="1196"/>
      <c r="GRU47" s="1195"/>
      <c r="GRV47" s="1196"/>
      <c r="GRW47" s="1195"/>
      <c r="GRX47" s="1196"/>
      <c r="GRY47" s="1195"/>
      <c r="GRZ47" s="1196"/>
      <c r="GSA47" s="1195"/>
      <c r="GSB47" s="1196"/>
      <c r="GSC47" s="1195"/>
      <c r="GSD47" s="1196"/>
      <c r="GSE47" s="1195"/>
      <c r="GSF47" s="1196"/>
      <c r="GSG47" s="1195"/>
      <c r="GSH47" s="1196"/>
      <c r="GSI47" s="1195"/>
      <c r="GSJ47" s="1196"/>
      <c r="GSK47" s="1195"/>
      <c r="GSL47" s="1196"/>
      <c r="GSM47" s="1195"/>
      <c r="GSN47" s="1196"/>
      <c r="GSO47" s="1195"/>
      <c r="GSP47" s="1196"/>
      <c r="GSQ47" s="1195"/>
      <c r="GSR47" s="1196"/>
      <c r="GSS47" s="1195"/>
      <c r="GST47" s="1196"/>
      <c r="GSU47" s="1195"/>
      <c r="GSV47" s="1196"/>
      <c r="GSW47" s="1195"/>
      <c r="GSX47" s="1196"/>
      <c r="GSY47" s="1195"/>
      <c r="GSZ47" s="1196"/>
      <c r="GTA47" s="1195"/>
      <c r="GTB47" s="1196"/>
      <c r="GTC47" s="1195"/>
      <c r="GTD47" s="1196"/>
      <c r="GTE47" s="1195"/>
      <c r="GTF47" s="1196"/>
      <c r="GTG47" s="1195"/>
      <c r="GTH47" s="1196"/>
      <c r="GTI47" s="1195"/>
      <c r="GTJ47" s="1196"/>
      <c r="GTK47" s="1195"/>
      <c r="GTL47" s="1196"/>
      <c r="GTM47" s="1195"/>
      <c r="GTN47" s="1196"/>
      <c r="GTO47" s="1195"/>
      <c r="GTP47" s="1196"/>
      <c r="GTQ47" s="1195"/>
      <c r="GTR47" s="1196"/>
      <c r="GTS47" s="1195"/>
      <c r="GTT47" s="1196"/>
      <c r="GTU47" s="1195"/>
      <c r="GTV47" s="1196"/>
      <c r="GTW47" s="1195"/>
      <c r="GTX47" s="1196"/>
      <c r="GTY47" s="1195"/>
      <c r="GTZ47" s="1196"/>
      <c r="GUA47" s="1195"/>
      <c r="GUB47" s="1196"/>
      <c r="GUC47" s="1195"/>
      <c r="GUD47" s="1196"/>
      <c r="GUE47" s="1195"/>
      <c r="GUF47" s="1196"/>
      <c r="GUG47" s="1195"/>
      <c r="GUH47" s="1196"/>
      <c r="GUI47" s="1195"/>
      <c r="GUJ47" s="1196"/>
      <c r="GUK47" s="1195"/>
      <c r="GUL47" s="1196"/>
      <c r="GUM47" s="1195"/>
      <c r="GUN47" s="1196"/>
      <c r="GUO47" s="1195"/>
      <c r="GUP47" s="1196"/>
      <c r="GUQ47" s="1195"/>
      <c r="GUR47" s="1196"/>
      <c r="GUS47" s="1195"/>
      <c r="GUT47" s="1196"/>
      <c r="GUU47" s="1195"/>
      <c r="GUV47" s="1196"/>
      <c r="GUW47" s="1195"/>
      <c r="GUX47" s="1196"/>
      <c r="GUY47" s="1195"/>
      <c r="GUZ47" s="1196"/>
      <c r="GVA47" s="1195"/>
      <c r="GVB47" s="1196"/>
      <c r="GVC47" s="1195"/>
      <c r="GVD47" s="1196"/>
      <c r="GVE47" s="1195"/>
      <c r="GVF47" s="1196"/>
      <c r="GVG47" s="1195"/>
      <c r="GVH47" s="1196"/>
      <c r="GVI47" s="1195"/>
      <c r="GVJ47" s="1196"/>
      <c r="GVK47" s="1195"/>
      <c r="GVL47" s="1196"/>
      <c r="GVM47" s="1195"/>
      <c r="GVN47" s="1196"/>
      <c r="GVO47" s="1195"/>
      <c r="GVP47" s="1196"/>
      <c r="GVQ47" s="1195"/>
      <c r="GVR47" s="1196"/>
      <c r="GVS47" s="1195"/>
      <c r="GVT47" s="1196"/>
      <c r="GVU47" s="1195"/>
      <c r="GVV47" s="1196"/>
      <c r="GVW47" s="1195"/>
      <c r="GVX47" s="1196"/>
      <c r="GVY47" s="1195"/>
      <c r="GVZ47" s="1196"/>
      <c r="GWA47" s="1195"/>
      <c r="GWB47" s="1196"/>
      <c r="GWC47" s="1195"/>
      <c r="GWD47" s="1196"/>
      <c r="GWE47" s="1195"/>
      <c r="GWF47" s="1196"/>
      <c r="GWG47" s="1195"/>
      <c r="GWH47" s="1196"/>
      <c r="GWI47" s="1195"/>
      <c r="GWJ47" s="1196"/>
      <c r="GWK47" s="1195"/>
      <c r="GWL47" s="1196"/>
      <c r="GWM47" s="1195"/>
      <c r="GWN47" s="1196"/>
      <c r="GWO47" s="1195"/>
      <c r="GWP47" s="1196"/>
      <c r="GWQ47" s="1195"/>
      <c r="GWR47" s="1196"/>
      <c r="GWS47" s="1195"/>
      <c r="GWT47" s="1196"/>
      <c r="GWU47" s="1195"/>
      <c r="GWV47" s="1196"/>
      <c r="GWW47" s="1195"/>
      <c r="GWX47" s="1196"/>
      <c r="GWY47" s="1195"/>
      <c r="GWZ47" s="1196"/>
      <c r="GXA47" s="1195"/>
      <c r="GXB47" s="1196"/>
      <c r="GXC47" s="1195"/>
      <c r="GXD47" s="1196"/>
      <c r="GXE47" s="1195"/>
      <c r="GXF47" s="1196"/>
      <c r="GXG47" s="1195"/>
      <c r="GXH47" s="1196"/>
      <c r="GXI47" s="1195"/>
      <c r="GXJ47" s="1196"/>
      <c r="GXK47" s="1195"/>
      <c r="GXL47" s="1196"/>
      <c r="GXM47" s="1195"/>
      <c r="GXN47" s="1196"/>
      <c r="GXO47" s="1195"/>
      <c r="GXP47" s="1196"/>
      <c r="GXQ47" s="1195"/>
      <c r="GXR47" s="1196"/>
      <c r="GXS47" s="1195"/>
      <c r="GXT47" s="1196"/>
      <c r="GXU47" s="1195"/>
      <c r="GXV47" s="1196"/>
      <c r="GXW47" s="1195"/>
      <c r="GXX47" s="1196"/>
      <c r="GXY47" s="1195"/>
      <c r="GXZ47" s="1196"/>
      <c r="GYA47" s="1195"/>
      <c r="GYB47" s="1196"/>
      <c r="GYC47" s="1195"/>
      <c r="GYD47" s="1196"/>
      <c r="GYE47" s="1195"/>
      <c r="GYF47" s="1196"/>
      <c r="GYG47" s="1195"/>
      <c r="GYH47" s="1196"/>
      <c r="GYI47" s="1195"/>
      <c r="GYJ47" s="1196"/>
      <c r="GYK47" s="1195"/>
      <c r="GYL47" s="1196"/>
      <c r="GYM47" s="1195"/>
      <c r="GYN47" s="1196"/>
      <c r="GYO47" s="1195"/>
      <c r="GYP47" s="1196"/>
      <c r="GYQ47" s="1195"/>
      <c r="GYR47" s="1196"/>
      <c r="GYS47" s="1195"/>
      <c r="GYT47" s="1196"/>
      <c r="GYU47" s="1195"/>
      <c r="GYV47" s="1196"/>
      <c r="GYW47" s="1195"/>
      <c r="GYX47" s="1196"/>
      <c r="GYY47" s="1195"/>
      <c r="GYZ47" s="1196"/>
      <c r="GZA47" s="1195"/>
      <c r="GZB47" s="1196"/>
      <c r="GZC47" s="1195"/>
      <c r="GZD47" s="1196"/>
      <c r="GZE47" s="1195"/>
      <c r="GZF47" s="1196"/>
      <c r="GZG47" s="1195"/>
      <c r="GZH47" s="1196"/>
      <c r="GZI47" s="1195"/>
      <c r="GZJ47" s="1196"/>
      <c r="GZK47" s="1195"/>
      <c r="GZL47" s="1196"/>
      <c r="GZM47" s="1195"/>
      <c r="GZN47" s="1196"/>
      <c r="GZO47" s="1195"/>
      <c r="GZP47" s="1196"/>
      <c r="GZQ47" s="1195"/>
      <c r="GZR47" s="1196"/>
      <c r="GZS47" s="1195"/>
      <c r="GZT47" s="1196"/>
      <c r="GZU47" s="1195"/>
      <c r="GZV47" s="1196"/>
      <c r="GZW47" s="1195"/>
      <c r="GZX47" s="1196"/>
      <c r="GZY47" s="1195"/>
      <c r="GZZ47" s="1196"/>
      <c r="HAA47" s="1195"/>
      <c r="HAB47" s="1196"/>
      <c r="HAC47" s="1195"/>
      <c r="HAD47" s="1196"/>
      <c r="HAE47" s="1195"/>
      <c r="HAF47" s="1196"/>
      <c r="HAG47" s="1195"/>
      <c r="HAH47" s="1196"/>
      <c r="HAI47" s="1195"/>
      <c r="HAJ47" s="1196"/>
      <c r="HAK47" s="1195"/>
      <c r="HAL47" s="1196"/>
      <c r="HAM47" s="1195"/>
      <c r="HAN47" s="1196"/>
      <c r="HAO47" s="1195"/>
      <c r="HAP47" s="1196"/>
      <c r="HAQ47" s="1195"/>
      <c r="HAR47" s="1196"/>
      <c r="HAS47" s="1195"/>
      <c r="HAT47" s="1196"/>
      <c r="HAU47" s="1195"/>
      <c r="HAV47" s="1196"/>
      <c r="HAW47" s="1195"/>
      <c r="HAX47" s="1196"/>
      <c r="HAY47" s="1195"/>
      <c r="HAZ47" s="1196"/>
      <c r="HBA47" s="1195"/>
      <c r="HBB47" s="1196"/>
      <c r="HBC47" s="1195"/>
      <c r="HBD47" s="1196"/>
      <c r="HBE47" s="1195"/>
      <c r="HBF47" s="1196"/>
      <c r="HBG47" s="1195"/>
      <c r="HBH47" s="1196"/>
      <c r="HBI47" s="1195"/>
      <c r="HBJ47" s="1196"/>
      <c r="HBK47" s="1195"/>
      <c r="HBL47" s="1196"/>
      <c r="HBM47" s="1195"/>
      <c r="HBN47" s="1196"/>
      <c r="HBO47" s="1195"/>
      <c r="HBP47" s="1196"/>
      <c r="HBQ47" s="1195"/>
      <c r="HBR47" s="1196"/>
      <c r="HBS47" s="1195"/>
      <c r="HBT47" s="1196"/>
      <c r="HBU47" s="1195"/>
      <c r="HBV47" s="1196"/>
      <c r="HBW47" s="1195"/>
      <c r="HBX47" s="1196"/>
      <c r="HBY47" s="1195"/>
      <c r="HBZ47" s="1196"/>
      <c r="HCA47" s="1195"/>
      <c r="HCB47" s="1196"/>
      <c r="HCC47" s="1195"/>
      <c r="HCD47" s="1196"/>
      <c r="HCE47" s="1195"/>
      <c r="HCF47" s="1196"/>
      <c r="HCG47" s="1195"/>
      <c r="HCH47" s="1196"/>
      <c r="HCI47" s="1195"/>
      <c r="HCJ47" s="1196"/>
      <c r="HCK47" s="1195"/>
      <c r="HCL47" s="1196"/>
      <c r="HCM47" s="1195"/>
      <c r="HCN47" s="1196"/>
      <c r="HCO47" s="1195"/>
      <c r="HCP47" s="1196"/>
      <c r="HCQ47" s="1195"/>
      <c r="HCR47" s="1196"/>
      <c r="HCS47" s="1195"/>
      <c r="HCT47" s="1196"/>
      <c r="HCU47" s="1195"/>
      <c r="HCV47" s="1196"/>
      <c r="HCW47" s="1195"/>
      <c r="HCX47" s="1196"/>
      <c r="HCY47" s="1195"/>
      <c r="HCZ47" s="1196"/>
      <c r="HDA47" s="1195"/>
      <c r="HDB47" s="1196"/>
      <c r="HDC47" s="1195"/>
      <c r="HDD47" s="1196"/>
      <c r="HDE47" s="1195"/>
      <c r="HDF47" s="1196"/>
      <c r="HDG47" s="1195"/>
      <c r="HDH47" s="1196"/>
      <c r="HDI47" s="1195"/>
      <c r="HDJ47" s="1196"/>
      <c r="HDK47" s="1195"/>
      <c r="HDL47" s="1196"/>
      <c r="HDM47" s="1195"/>
      <c r="HDN47" s="1196"/>
      <c r="HDO47" s="1195"/>
      <c r="HDP47" s="1196"/>
      <c r="HDQ47" s="1195"/>
      <c r="HDR47" s="1196"/>
      <c r="HDS47" s="1195"/>
      <c r="HDT47" s="1196"/>
      <c r="HDU47" s="1195"/>
      <c r="HDV47" s="1196"/>
      <c r="HDW47" s="1195"/>
      <c r="HDX47" s="1196"/>
      <c r="HDY47" s="1195"/>
      <c r="HDZ47" s="1196"/>
      <c r="HEA47" s="1195"/>
      <c r="HEB47" s="1196"/>
      <c r="HEC47" s="1195"/>
      <c r="HED47" s="1196"/>
      <c r="HEE47" s="1195"/>
      <c r="HEF47" s="1196"/>
      <c r="HEG47" s="1195"/>
      <c r="HEH47" s="1196"/>
      <c r="HEI47" s="1195"/>
      <c r="HEJ47" s="1196"/>
      <c r="HEK47" s="1195"/>
      <c r="HEL47" s="1196"/>
      <c r="HEM47" s="1195"/>
      <c r="HEN47" s="1196"/>
      <c r="HEO47" s="1195"/>
      <c r="HEP47" s="1196"/>
      <c r="HEQ47" s="1195"/>
      <c r="HER47" s="1196"/>
      <c r="HES47" s="1195"/>
      <c r="HET47" s="1196"/>
      <c r="HEU47" s="1195"/>
      <c r="HEV47" s="1196"/>
      <c r="HEW47" s="1195"/>
      <c r="HEX47" s="1196"/>
      <c r="HEY47" s="1195"/>
      <c r="HEZ47" s="1196"/>
      <c r="HFA47" s="1195"/>
      <c r="HFB47" s="1196"/>
      <c r="HFC47" s="1195"/>
      <c r="HFD47" s="1196"/>
      <c r="HFE47" s="1195"/>
      <c r="HFF47" s="1196"/>
      <c r="HFG47" s="1195"/>
      <c r="HFH47" s="1196"/>
      <c r="HFI47" s="1195"/>
      <c r="HFJ47" s="1196"/>
      <c r="HFK47" s="1195"/>
      <c r="HFL47" s="1196"/>
      <c r="HFM47" s="1195"/>
      <c r="HFN47" s="1196"/>
      <c r="HFO47" s="1195"/>
      <c r="HFP47" s="1196"/>
      <c r="HFQ47" s="1195"/>
      <c r="HFR47" s="1196"/>
      <c r="HFS47" s="1195"/>
      <c r="HFT47" s="1196"/>
      <c r="HFU47" s="1195"/>
      <c r="HFV47" s="1196"/>
      <c r="HFW47" s="1195"/>
      <c r="HFX47" s="1196"/>
      <c r="HFY47" s="1195"/>
      <c r="HFZ47" s="1196"/>
      <c r="HGA47" s="1195"/>
      <c r="HGB47" s="1196"/>
      <c r="HGC47" s="1195"/>
      <c r="HGD47" s="1196"/>
      <c r="HGE47" s="1195"/>
      <c r="HGF47" s="1196"/>
      <c r="HGG47" s="1195"/>
      <c r="HGH47" s="1196"/>
      <c r="HGI47" s="1195"/>
      <c r="HGJ47" s="1196"/>
      <c r="HGK47" s="1195"/>
      <c r="HGL47" s="1196"/>
      <c r="HGM47" s="1195"/>
      <c r="HGN47" s="1196"/>
      <c r="HGO47" s="1195"/>
      <c r="HGP47" s="1196"/>
      <c r="HGQ47" s="1195"/>
      <c r="HGR47" s="1196"/>
      <c r="HGS47" s="1195"/>
      <c r="HGT47" s="1196"/>
      <c r="HGU47" s="1195"/>
      <c r="HGV47" s="1196"/>
      <c r="HGW47" s="1195"/>
      <c r="HGX47" s="1196"/>
      <c r="HGY47" s="1195"/>
      <c r="HGZ47" s="1196"/>
      <c r="HHA47" s="1195"/>
      <c r="HHB47" s="1196"/>
      <c r="HHC47" s="1195"/>
      <c r="HHD47" s="1196"/>
      <c r="HHE47" s="1195"/>
      <c r="HHF47" s="1196"/>
      <c r="HHG47" s="1195"/>
      <c r="HHH47" s="1196"/>
      <c r="HHI47" s="1195"/>
      <c r="HHJ47" s="1196"/>
      <c r="HHK47" s="1195"/>
      <c r="HHL47" s="1196"/>
      <c r="HHM47" s="1195"/>
      <c r="HHN47" s="1196"/>
      <c r="HHO47" s="1195"/>
      <c r="HHP47" s="1196"/>
      <c r="HHQ47" s="1195"/>
      <c r="HHR47" s="1196"/>
      <c r="HHS47" s="1195"/>
      <c r="HHT47" s="1196"/>
      <c r="HHU47" s="1195"/>
      <c r="HHV47" s="1196"/>
      <c r="HHW47" s="1195"/>
      <c r="HHX47" s="1196"/>
      <c r="HHY47" s="1195"/>
      <c r="HHZ47" s="1196"/>
      <c r="HIA47" s="1195"/>
      <c r="HIB47" s="1196"/>
      <c r="HIC47" s="1195"/>
      <c r="HID47" s="1196"/>
      <c r="HIE47" s="1195"/>
      <c r="HIF47" s="1196"/>
      <c r="HIG47" s="1195"/>
      <c r="HIH47" s="1196"/>
      <c r="HII47" s="1195"/>
      <c r="HIJ47" s="1196"/>
      <c r="HIK47" s="1195"/>
      <c r="HIL47" s="1196"/>
      <c r="HIM47" s="1195"/>
      <c r="HIN47" s="1196"/>
      <c r="HIO47" s="1195"/>
      <c r="HIP47" s="1196"/>
      <c r="HIQ47" s="1195"/>
      <c r="HIR47" s="1196"/>
      <c r="HIS47" s="1195"/>
      <c r="HIT47" s="1196"/>
      <c r="HIU47" s="1195"/>
      <c r="HIV47" s="1196"/>
      <c r="HIW47" s="1195"/>
      <c r="HIX47" s="1196"/>
      <c r="HIY47" s="1195"/>
      <c r="HIZ47" s="1196"/>
      <c r="HJA47" s="1195"/>
      <c r="HJB47" s="1196"/>
      <c r="HJC47" s="1195"/>
      <c r="HJD47" s="1196"/>
      <c r="HJE47" s="1195"/>
      <c r="HJF47" s="1196"/>
      <c r="HJG47" s="1195"/>
      <c r="HJH47" s="1196"/>
      <c r="HJI47" s="1195"/>
      <c r="HJJ47" s="1196"/>
      <c r="HJK47" s="1195"/>
      <c r="HJL47" s="1196"/>
      <c r="HJM47" s="1195"/>
      <c r="HJN47" s="1196"/>
      <c r="HJO47" s="1195"/>
      <c r="HJP47" s="1196"/>
      <c r="HJQ47" s="1195"/>
      <c r="HJR47" s="1196"/>
      <c r="HJS47" s="1195"/>
      <c r="HJT47" s="1196"/>
      <c r="HJU47" s="1195"/>
      <c r="HJV47" s="1196"/>
      <c r="HJW47" s="1195"/>
      <c r="HJX47" s="1196"/>
      <c r="HJY47" s="1195"/>
      <c r="HJZ47" s="1196"/>
      <c r="HKA47" s="1195"/>
      <c r="HKB47" s="1196"/>
      <c r="HKC47" s="1195"/>
      <c r="HKD47" s="1196"/>
      <c r="HKE47" s="1195"/>
      <c r="HKF47" s="1196"/>
      <c r="HKG47" s="1195"/>
      <c r="HKH47" s="1196"/>
      <c r="HKI47" s="1195"/>
      <c r="HKJ47" s="1196"/>
      <c r="HKK47" s="1195"/>
      <c r="HKL47" s="1196"/>
      <c r="HKM47" s="1195"/>
      <c r="HKN47" s="1196"/>
      <c r="HKO47" s="1195"/>
      <c r="HKP47" s="1196"/>
      <c r="HKQ47" s="1195"/>
      <c r="HKR47" s="1196"/>
      <c r="HKS47" s="1195"/>
      <c r="HKT47" s="1196"/>
      <c r="HKU47" s="1195"/>
      <c r="HKV47" s="1196"/>
      <c r="HKW47" s="1195"/>
      <c r="HKX47" s="1196"/>
      <c r="HKY47" s="1195"/>
      <c r="HKZ47" s="1196"/>
      <c r="HLA47" s="1195"/>
      <c r="HLB47" s="1196"/>
      <c r="HLC47" s="1195"/>
      <c r="HLD47" s="1196"/>
      <c r="HLE47" s="1195"/>
      <c r="HLF47" s="1196"/>
      <c r="HLG47" s="1195"/>
      <c r="HLH47" s="1196"/>
      <c r="HLI47" s="1195"/>
      <c r="HLJ47" s="1196"/>
      <c r="HLK47" s="1195"/>
      <c r="HLL47" s="1196"/>
      <c r="HLM47" s="1195"/>
      <c r="HLN47" s="1196"/>
      <c r="HLO47" s="1195"/>
      <c r="HLP47" s="1196"/>
      <c r="HLQ47" s="1195"/>
      <c r="HLR47" s="1196"/>
      <c r="HLS47" s="1195"/>
      <c r="HLT47" s="1196"/>
      <c r="HLU47" s="1195"/>
      <c r="HLV47" s="1196"/>
      <c r="HLW47" s="1195"/>
      <c r="HLX47" s="1196"/>
      <c r="HLY47" s="1195"/>
      <c r="HLZ47" s="1196"/>
      <c r="HMA47" s="1195"/>
      <c r="HMB47" s="1196"/>
      <c r="HMC47" s="1195"/>
      <c r="HMD47" s="1196"/>
      <c r="HME47" s="1195"/>
      <c r="HMF47" s="1196"/>
      <c r="HMG47" s="1195"/>
      <c r="HMH47" s="1196"/>
      <c r="HMI47" s="1195"/>
      <c r="HMJ47" s="1196"/>
      <c r="HMK47" s="1195"/>
      <c r="HML47" s="1196"/>
      <c r="HMM47" s="1195"/>
      <c r="HMN47" s="1196"/>
      <c r="HMO47" s="1195"/>
      <c r="HMP47" s="1196"/>
      <c r="HMQ47" s="1195"/>
      <c r="HMR47" s="1196"/>
      <c r="HMS47" s="1195"/>
      <c r="HMT47" s="1196"/>
      <c r="HMU47" s="1195"/>
      <c r="HMV47" s="1196"/>
      <c r="HMW47" s="1195"/>
      <c r="HMX47" s="1196"/>
      <c r="HMY47" s="1195"/>
      <c r="HMZ47" s="1196"/>
      <c r="HNA47" s="1195"/>
      <c r="HNB47" s="1196"/>
      <c r="HNC47" s="1195"/>
      <c r="HND47" s="1196"/>
      <c r="HNE47" s="1195"/>
      <c r="HNF47" s="1196"/>
      <c r="HNG47" s="1195"/>
      <c r="HNH47" s="1196"/>
      <c r="HNI47" s="1195"/>
      <c r="HNJ47" s="1196"/>
      <c r="HNK47" s="1195"/>
      <c r="HNL47" s="1196"/>
      <c r="HNM47" s="1195"/>
      <c r="HNN47" s="1196"/>
      <c r="HNO47" s="1195"/>
      <c r="HNP47" s="1196"/>
      <c r="HNQ47" s="1195"/>
      <c r="HNR47" s="1196"/>
      <c r="HNS47" s="1195"/>
      <c r="HNT47" s="1196"/>
      <c r="HNU47" s="1195"/>
      <c r="HNV47" s="1196"/>
      <c r="HNW47" s="1195"/>
      <c r="HNX47" s="1196"/>
      <c r="HNY47" s="1195"/>
      <c r="HNZ47" s="1196"/>
      <c r="HOA47" s="1195"/>
      <c r="HOB47" s="1196"/>
      <c r="HOC47" s="1195"/>
      <c r="HOD47" s="1196"/>
      <c r="HOE47" s="1195"/>
      <c r="HOF47" s="1196"/>
      <c r="HOG47" s="1195"/>
      <c r="HOH47" s="1196"/>
      <c r="HOI47" s="1195"/>
      <c r="HOJ47" s="1196"/>
      <c r="HOK47" s="1195"/>
      <c r="HOL47" s="1196"/>
      <c r="HOM47" s="1195"/>
      <c r="HON47" s="1196"/>
      <c r="HOO47" s="1195"/>
      <c r="HOP47" s="1196"/>
      <c r="HOQ47" s="1195"/>
      <c r="HOR47" s="1196"/>
      <c r="HOS47" s="1195"/>
      <c r="HOT47" s="1196"/>
      <c r="HOU47" s="1195"/>
      <c r="HOV47" s="1196"/>
      <c r="HOW47" s="1195"/>
      <c r="HOX47" s="1196"/>
      <c r="HOY47" s="1195"/>
      <c r="HOZ47" s="1196"/>
      <c r="HPA47" s="1195"/>
      <c r="HPB47" s="1196"/>
      <c r="HPC47" s="1195"/>
      <c r="HPD47" s="1196"/>
      <c r="HPE47" s="1195"/>
      <c r="HPF47" s="1196"/>
      <c r="HPG47" s="1195"/>
      <c r="HPH47" s="1196"/>
      <c r="HPI47" s="1195"/>
      <c r="HPJ47" s="1196"/>
      <c r="HPK47" s="1195"/>
      <c r="HPL47" s="1196"/>
      <c r="HPM47" s="1195"/>
      <c r="HPN47" s="1196"/>
      <c r="HPO47" s="1195"/>
      <c r="HPP47" s="1196"/>
      <c r="HPQ47" s="1195"/>
      <c r="HPR47" s="1196"/>
      <c r="HPS47" s="1195"/>
      <c r="HPT47" s="1196"/>
      <c r="HPU47" s="1195"/>
      <c r="HPV47" s="1196"/>
      <c r="HPW47" s="1195"/>
      <c r="HPX47" s="1196"/>
      <c r="HPY47" s="1195"/>
      <c r="HPZ47" s="1196"/>
      <c r="HQA47" s="1195"/>
      <c r="HQB47" s="1196"/>
      <c r="HQC47" s="1195"/>
      <c r="HQD47" s="1196"/>
      <c r="HQE47" s="1195"/>
      <c r="HQF47" s="1196"/>
      <c r="HQG47" s="1195"/>
      <c r="HQH47" s="1196"/>
      <c r="HQI47" s="1195"/>
      <c r="HQJ47" s="1196"/>
      <c r="HQK47" s="1195"/>
      <c r="HQL47" s="1196"/>
      <c r="HQM47" s="1195"/>
      <c r="HQN47" s="1196"/>
      <c r="HQO47" s="1195"/>
      <c r="HQP47" s="1196"/>
      <c r="HQQ47" s="1195"/>
      <c r="HQR47" s="1196"/>
      <c r="HQS47" s="1195"/>
      <c r="HQT47" s="1196"/>
      <c r="HQU47" s="1195"/>
      <c r="HQV47" s="1196"/>
      <c r="HQW47" s="1195"/>
      <c r="HQX47" s="1196"/>
      <c r="HQY47" s="1195"/>
      <c r="HQZ47" s="1196"/>
      <c r="HRA47" s="1195"/>
      <c r="HRB47" s="1196"/>
      <c r="HRC47" s="1195"/>
      <c r="HRD47" s="1196"/>
      <c r="HRE47" s="1195"/>
      <c r="HRF47" s="1196"/>
      <c r="HRG47" s="1195"/>
      <c r="HRH47" s="1196"/>
      <c r="HRI47" s="1195"/>
      <c r="HRJ47" s="1196"/>
      <c r="HRK47" s="1195"/>
      <c r="HRL47" s="1196"/>
      <c r="HRM47" s="1195"/>
      <c r="HRN47" s="1196"/>
      <c r="HRO47" s="1195"/>
      <c r="HRP47" s="1196"/>
      <c r="HRQ47" s="1195"/>
      <c r="HRR47" s="1196"/>
      <c r="HRS47" s="1195"/>
      <c r="HRT47" s="1196"/>
      <c r="HRU47" s="1195"/>
      <c r="HRV47" s="1196"/>
      <c r="HRW47" s="1195"/>
      <c r="HRX47" s="1196"/>
      <c r="HRY47" s="1195"/>
      <c r="HRZ47" s="1196"/>
      <c r="HSA47" s="1195"/>
      <c r="HSB47" s="1196"/>
      <c r="HSC47" s="1195"/>
      <c r="HSD47" s="1196"/>
      <c r="HSE47" s="1195"/>
      <c r="HSF47" s="1196"/>
      <c r="HSG47" s="1195"/>
      <c r="HSH47" s="1196"/>
      <c r="HSI47" s="1195"/>
      <c r="HSJ47" s="1196"/>
      <c r="HSK47" s="1195"/>
      <c r="HSL47" s="1196"/>
      <c r="HSM47" s="1195"/>
      <c r="HSN47" s="1196"/>
      <c r="HSO47" s="1195"/>
      <c r="HSP47" s="1196"/>
      <c r="HSQ47" s="1195"/>
      <c r="HSR47" s="1196"/>
      <c r="HSS47" s="1195"/>
      <c r="HST47" s="1196"/>
      <c r="HSU47" s="1195"/>
      <c r="HSV47" s="1196"/>
      <c r="HSW47" s="1195"/>
      <c r="HSX47" s="1196"/>
      <c r="HSY47" s="1195"/>
      <c r="HSZ47" s="1196"/>
      <c r="HTA47" s="1195"/>
      <c r="HTB47" s="1196"/>
      <c r="HTC47" s="1195"/>
      <c r="HTD47" s="1196"/>
      <c r="HTE47" s="1195"/>
      <c r="HTF47" s="1196"/>
      <c r="HTG47" s="1195"/>
      <c r="HTH47" s="1196"/>
      <c r="HTI47" s="1195"/>
      <c r="HTJ47" s="1196"/>
      <c r="HTK47" s="1195"/>
      <c r="HTL47" s="1196"/>
      <c r="HTM47" s="1195"/>
      <c r="HTN47" s="1196"/>
      <c r="HTO47" s="1195"/>
      <c r="HTP47" s="1196"/>
      <c r="HTQ47" s="1195"/>
      <c r="HTR47" s="1196"/>
      <c r="HTS47" s="1195"/>
      <c r="HTT47" s="1196"/>
      <c r="HTU47" s="1195"/>
      <c r="HTV47" s="1196"/>
      <c r="HTW47" s="1195"/>
      <c r="HTX47" s="1196"/>
      <c r="HTY47" s="1195"/>
      <c r="HTZ47" s="1196"/>
      <c r="HUA47" s="1195"/>
      <c r="HUB47" s="1196"/>
      <c r="HUC47" s="1195"/>
      <c r="HUD47" s="1196"/>
      <c r="HUE47" s="1195"/>
      <c r="HUF47" s="1196"/>
      <c r="HUG47" s="1195"/>
      <c r="HUH47" s="1196"/>
      <c r="HUI47" s="1195"/>
      <c r="HUJ47" s="1196"/>
      <c r="HUK47" s="1195"/>
      <c r="HUL47" s="1196"/>
      <c r="HUM47" s="1195"/>
      <c r="HUN47" s="1196"/>
      <c r="HUO47" s="1195"/>
      <c r="HUP47" s="1196"/>
      <c r="HUQ47" s="1195"/>
      <c r="HUR47" s="1196"/>
      <c r="HUS47" s="1195"/>
      <c r="HUT47" s="1196"/>
      <c r="HUU47" s="1195"/>
      <c r="HUV47" s="1196"/>
      <c r="HUW47" s="1195"/>
      <c r="HUX47" s="1196"/>
      <c r="HUY47" s="1195"/>
      <c r="HUZ47" s="1196"/>
      <c r="HVA47" s="1195"/>
      <c r="HVB47" s="1196"/>
      <c r="HVC47" s="1195"/>
      <c r="HVD47" s="1196"/>
      <c r="HVE47" s="1195"/>
      <c r="HVF47" s="1196"/>
      <c r="HVG47" s="1195"/>
      <c r="HVH47" s="1196"/>
      <c r="HVI47" s="1195"/>
      <c r="HVJ47" s="1196"/>
      <c r="HVK47" s="1195"/>
      <c r="HVL47" s="1196"/>
      <c r="HVM47" s="1195"/>
      <c r="HVN47" s="1196"/>
      <c r="HVO47" s="1195"/>
      <c r="HVP47" s="1196"/>
      <c r="HVQ47" s="1195"/>
      <c r="HVR47" s="1196"/>
      <c r="HVS47" s="1195"/>
      <c r="HVT47" s="1196"/>
      <c r="HVU47" s="1195"/>
      <c r="HVV47" s="1196"/>
      <c r="HVW47" s="1195"/>
      <c r="HVX47" s="1196"/>
      <c r="HVY47" s="1195"/>
      <c r="HVZ47" s="1196"/>
      <c r="HWA47" s="1195"/>
      <c r="HWB47" s="1196"/>
      <c r="HWC47" s="1195"/>
      <c r="HWD47" s="1196"/>
      <c r="HWE47" s="1195"/>
      <c r="HWF47" s="1196"/>
      <c r="HWG47" s="1195"/>
      <c r="HWH47" s="1196"/>
      <c r="HWI47" s="1195"/>
      <c r="HWJ47" s="1196"/>
      <c r="HWK47" s="1195"/>
      <c r="HWL47" s="1196"/>
      <c r="HWM47" s="1195"/>
      <c r="HWN47" s="1196"/>
      <c r="HWO47" s="1195"/>
      <c r="HWP47" s="1196"/>
      <c r="HWQ47" s="1195"/>
      <c r="HWR47" s="1196"/>
      <c r="HWS47" s="1195"/>
      <c r="HWT47" s="1196"/>
      <c r="HWU47" s="1195"/>
      <c r="HWV47" s="1196"/>
      <c r="HWW47" s="1195"/>
      <c r="HWX47" s="1196"/>
      <c r="HWY47" s="1195"/>
      <c r="HWZ47" s="1196"/>
      <c r="HXA47" s="1195"/>
      <c r="HXB47" s="1196"/>
      <c r="HXC47" s="1195"/>
      <c r="HXD47" s="1196"/>
      <c r="HXE47" s="1195"/>
      <c r="HXF47" s="1196"/>
      <c r="HXG47" s="1195"/>
      <c r="HXH47" s="1196"/>
      <c r="HXI47" s="1195"/>
      <c r="HXJ47" s="1196"/>
      <c r="HXK47" s="1195"/>
      <c r="HXL47" s="1196"/>
      <c r="HXM47" s="1195"/>
      <c r="HXN47" s="1196"/>
      <c r="HXO47" s="1195"/>
      <c r="HXP47" s="1196"/>
      <c r="HXQ47" s="1195"/>
      <c r="HXR47" s="1196"/>
      <c r="HXS47" s="1195"/>
      <c r="HXT47" s="1196"/>
      <c r="HXU47" s="1195"/>
      <c r="HXV47" s="1196"/>
      <c r="HXW47" s="1195"/>
      <c r="HXX47" s="1196"/>
      <c r="HXY47" s="1195"/>
      <c r="HXZ47" s="1196"/>
      <c r="HYA47" s="1195"/>
      <c r="HYB47" s="1196"/>
      <c r="HYC47" s="1195"/>
      <c r="HYD47" s="1196"/>
      <c r="HYE47" s="1195"/>
      <c r="HYF47" s="1196"/>
      <c r="HYG47" s="1195"/>
      <c r="HYH47" s="1196"/>
      <c r="HYI47" s="1195"/>
      <c r="HYJ47" s="1196"/>
      <c r="HYK47" s="1195"/>
      <c r="HYL47" s="1196"/>
      <c r="HYM47" s="1195"/>
      <c r="HYN47" s="1196"/>
      <c r="HYO47" s="1195"/>
      <c r="HYP47" s="1196"/>
      <c r="HYQ47" s="1195"/>
      <c r="HYR47" s="1196"/>
      <c r="HYS47" s="1195"/>
      <c r="HYT47" s="1196"/>
      <c r="HYU47" s="1195"/>
      <c r="HYV47" s="1196"/>
      <c r="HYW47" s="1195"/>
      <c r="HYX47" s="1196"/>
      <c r="HYY47" s="1195"/>
      <c r="HYZ47" s="1196"/>
      <c r="HZA47" s="1195"/>
      <c r="HZB47" s="1196"/>
      <c r="HZC47" s="1195"/>
      <c r="HZD47" s="1196"/>
      <c r="HZE47" s="1195"/>
      <c r="HZF47" s="1196"/>
      <c r="HZG47" s="1195"/>
      <c r="HZH47" s="1196"/>
      <c r="HZI47" s="1195"/>
      <c r="HZJ47" s="1196"/>
      <c r="HZK47" s="1195"/>
      <c r="HZL47" s="1196"/>
      <c r="HZM47" s="1195"/>
      <c r="HZN47" s="1196"/>
      <c r="HZO47" s="1195"/>
      <c r="HZP47" s="1196"/>
      <c r="HZQ47" s="1195"/>
      <c r="HZR47" s="1196"/>
      <c r="HZS47" s="1195"/>
      <c r="HZT47" s="1196"/>
      <c r="HZU47" s="1195"/>
      <c r="HZV47" s="1196"/>
      <c r="HZW47" s="1195"/>
      <c r="HZX47" s="1196"/>
      <c r="HZY47" s="1195"/>
      <c r="HZZ47" s="1196"/>
      <c r="IAA47" s="1195"/>
      <c r="IAB47" s="1196"/>
      <c r="IAC47" s="1195"/>
      <c r="IAD47" s="1196"/>
      <c r="IAE47" s="1195"/>
      <c r="IAF47" s="1196"/>
      <c r="IAG47" s="1195"/>
      <c r="IAH47" s="1196"/>
      <c r="IAI47" s="1195"/>
      <c r="IAJ47" s="1196"/>
      <c r="IAK47" s="1195"/>
      <c r="IAL47" s="1196"/>
      <c r="IAM47" s="1195"/>
      <c r="IAN47" s="1196"/>
      <c r="IAO47" s="1195"/>
      <c r="IAP47" s="1196"/>
      <c r="IAQ47" s="1195"/>
      <c r="IAR47" s="1196"/>
      <c r="IAS47" s="1195"/>
      <c r="IAT47" s="1196"/>
      <c r="IAU47" s="1195"/>
      <c r="IAV47" s="1196"/>
      <c r="IAW47" s="1195"/>
      <c r="IAX47" s="1196"/>
      <c r="IAY47" s="1195"/>
      <c r="IAZ47" s="1196"/>
      <c r="IBA47" s="1195"/>
      <c r="IBB47" s="1196"/>
      <c r="IBC47" s="1195"/>
      <c r="IBD47" s="1196"/>
      <c r="IBE47" s="1195"/>
      <c r="IBF47" s="1196"/>
      <c r="IBG47" s="1195"/>
      <c r="IBH47" s="1196"/>
      <c r="IBI47" s="1195"/>
      <c r="IBJ47" s="1196"/>
      <c r="IBK47" s="1195"/>
      <c r="IBL47" s="1196"/>
      <c r="IBM47" s="1195"/>
      <c r="IBN47" s="1196"/>
      <c r="IBO47" s="1195"/>
      <c r="IBP47" s="1196"/>
      <c r="IBQ47" s="1195"/>
      <c r="IBR47" s="1196"/>
      <c r="IBS47" s="1195"/>
      <c r="IBT47" s="1196"/>
      <c r="IBU47" s="1195"/>
      <c r="IBV47" s="1196"/>
      <c r="IBW47" s="1195"/>
      <c r="IBX47" s="1196"/>
      <c r="IBY47" s="1195"/>
      <c r="IBZ47" s="1196"/>
      <c r="ICA47" s="1195"/>
      <c r="ICB47" s="1196"/>
      <c r="ICC47" s="1195"/>
      <c r="ICD47" s="1196"/>
      <c r="ICE47" s="1195"/>
      <c r="ICF47" s="1196"/>
      <c r="ICG47" s="1195"/>
      <c r="ICH47" s="1196"/>
      <c r="ICI47" s="1195"/>
      <c r="ICJ47" s="1196"/>
      <c r="ICK47" s="1195"/>
      <c r="ICL47" s="1196"/>
      <c r="ICM47" s="1195"/>
      <c r="ICN47" s="1196"/>
      <c r="ICO47" s="1195"/>
      <c r="ICP47" s="1196"/>
      <c r="ICQ47" s="1195"/>
      <c r="ICR47" s="1196"/>
      <c r="ICS47" s="1195"/>
      <c r="ICT47" s="1196"/>
      <c r="ICU47" s="1195"/>
      <c r="ICV47" s="1196"/>
      <c r="ICW47" s="1195"/>
      <c r="ICX47" s="1196"/>
      <c r="ICY47" s="1195"/>
      <c r="ICZ47" s="1196"/>
      <c r="IDA47" s="1195"/>
      <c r="IDB47" s="1196"/>
      <c r="IDC47" s="1195"/>
      <c r="IDD47" s="1196"/>
      <c r="IDE47" s="1195"/>
      <c r="IDF47" s="1196"/>
      <c r="IDG47" s="1195"/>
      <c r="IDH47" s="1196"/>
      <c r="IDI47" s="1195"/>
      <c r="IDJ47" s="1196"/>
      <c r="IDK47" s="1195"/>
      <c r="IDL47" s="1196"/>
      <c r="IDM47" s="1195"/>
      <c r="IDN47" s="1196"/>
      <c r="IDO47" s="1195"/>
      <c r="IDP47" s="1196"/>
      <c r="IDQ47" s="1195"/>
      <c r="IDR47" s="1196"/>
      <c r="IDS47" s="1195"/>
      <c r="IDT47" s="1196"/>
      <c r="IDU47" s="1195"/>
      <c r="IDV47" s="1196"/>
      <c r="IDW47" s="1195"/>
      <c r="IDX47" s="1196"/>
      <c r="IDY47" s="1195"/>
      <c r="IDZ47" s="1196"/>
      <c r="IEA47" s="1195"/>
      <c r="IEB47" s="1196"/>
      <c r="IEC47" s="1195"/>
      <c r="IED47" s="1196"/>
      <c r="IEE47" s="1195"/>
      <c r="IEF47" s="1196"/>
      <c r="IEG47" s="1195"/>
      <c r="IEH47" s="1196"/>
      <c r="IEI47" s="1195"/>
      <c r="IEJ47" s="1196"/>
      <c r="IEK47" s="1195"/>
      <c r="IEL47" s="1196"/>
      <c r="IEM47" s="1195"/>
      <c r="IEN47" s="1196"/>
      <c r="IEO47" s="1195"/>
      <c r="IEP47" s="1196"/>
      <c r="IEQ47" s="1195"/>
      <c r="IER47" s="1196"/>
      <c r="IES47" s="1195"/>
      <c r="IET47" s="1196"/>
      <c r="IEU47" s="1195"/>
      <c r="IEV47" s="1196"/>
      <c r="IEW47" s="1195"/>
      <c r="IEX47" s="1196"/>
      <c r="IEY47" s="1195"/>
      <c r="IEZ47" s="1196"/>
      <c r="IFA47" s="1195"/>
      <c r="IFB47" s="1196"/>
      <c r="IFC47" s="1195"/>
      <c r="IFD47" s="1196"/>
      <c r="IFE47" s="1195"/>
      <c r="IFF47" s="1196"/>
      <c r="IFG47" s="1195"/>
      <c r="IFH47" s="1196"/>
      <c r="IFI47" s="1195"/>
      <c r="IFJ47" s="1196"/>
      <c r="IFK47" s="1195"/>
      <c r="IFL47" s="1196"/>
      <c r="IFM47" s="1195"/>
      <c r="IFN47" s="1196"/>
      <c r="IFO47" s="1195"/>
      <c r="IFP47" s="1196"/>
      <c r="IFQ47" s="1195"/>
      <c r="IFR47" s="1196"/>
      <c r="IFS47" s="1195"/>
      <c r="IFT47" s="1196"/>
      <c r="IFU47" s="1195"/>
      <c r="IFV47" s="1196"/>
      <c r="IFW47" s="1195"/>
      <c r="IFX47" s="1196"/>
      <c r="IFY47" s="1195"/>
      <c r="IFZ47" s="1196"/>
      <c r="IGA47" s="1195"/>
      <c r="IGB47" s="1196"/>
      <c r="IGC47" s="1195"/>
      <c r="IGD47" s="1196"/>
      <c r="IGE47" s="1195"/>
      <c r="IGF47" s="1196"/>
      <c r="IGG47" s="1195"/>
      <c r="IGH47" s="1196"/>
      <c r="IGI47" s="1195"/>
      <c r="IGJ47" s="1196"/>
      <c r="IGK47" s="1195"/>
      <c r="IGL47" s="1196"/>
      <c r="IGM47" s="1195"/>
      <c r="IGN47" s="1196"/>
      <c r="IGO47" s="1195"/>
      <c r="IGP47" s="1196"/>
      <c r="IGQ47" s="1195"/>
      <c r="IGR47" s="1196"/>
      <c r="IGS47" s="1195"/>
      <c r="IGT47" s="1196"/>
      <c r="IGU47" s="1195"/>
      <c r="IGV47" s="1196"/>
      <c r="IGW47" s="1195"/>
      <c r="IGX47" s="1196"/>
      <c r="IGY47" s="1195"/>
      <c r="IGZ47" s="1196"/>
      <c r="IHA47" s="1195"/>
      <c r="IHB47" s="1196"/>
      <c r="IHC47" s="1195"/>
      <c r="IHD47" s="1196"/>
      <c r="IHE47" s="1195"/>
      <c r="IHF47" s="1196"/>
      <c r="IHG47" s="1195"/>
      <c r="IHH47" s="1196"/>
      <c r="IHI47" s="1195"/>
      <c r="IHJ47" s="1196"/>
      <c r="IHK47" s="1195"/>
      <c r="IHL47" s="1196"/>
      <c r="IHM47" s="1195"/>
      <c r="IHN47" s="1196"/>
      <c r="IHO47" s="1195"/>
      <c r="IHP47" s="1196"/>
      <c r="IHQ47" s="1195"/>
      <c r="IHR47" s="1196"/>
      <c r="IHS47" s="1195"/>
      <c r="IHT47" s="1196"/>
      <c r="IHU47" s="1195"/>
      <c r="IHV47" s="1196"/>
      <c r="IHW47" s="1195"/>
      <c r="IHX47" s="1196"/>
      <c r="IHY47" s="1195"/>
      <c r="IHZ47" s="1196"/>
      <c r="IIA47" s="1195"/>
      <c r="IIB47" s="1196"/>
      <c r="IIC47" s="1195"/>
      <c r="IID47" s="1196"/>
      <c r="IIE47" s="1195"/>
      <c r="IIF47" s="1196"/>
      <c r="IIG47" s="1195"/>
      <c r="IIH47" s="1196"/>
      <c r="III47" s="1195"/>
      <c r="IIJ47" s="1196"/>
      <c r="IIK47" s="1195"/>
      <c r="IIL47" s="1196"/>
      <c r="IIM47" s="1195"/>
      <c r="IIN47" s="1196"/>
      <c r="IIO47" s="1195"/>
      <c r="IIP47" s="1196"/>
      <c r="IIQ47" s="1195"/>
      <c r="IIR47" s="1196"/>
      <c r="IIS47" s="1195"/>
      <c r="IIT47" s="1196"/>
      <c r="IIU47" s="1195"/>
      <c r="IIV47" s="1196"/>
      <c r="IIW47" s="1195"/>
      <c r="IIX47" s="1196"/>
      <c r="IIY47" s="1195"/>
      <c r="IIZ47" s="1196"/>
      <c r="IJA47" s="1195"/>
      <c r="IJB47" s="1196"/>
      <c r="IJC47" s="1195"/>
      <c r="IJD47" s="1196"/>
      <c r="IJE47" s="1195"/>
      <c r="IJF47" s="1196"/>
      <c r="IJG47" s="1195"/>
      <c r="IJH47" s="1196"/>
      <c r="IJI47" s="1195"/>
      <c r="IJJ47" s="1196"/>
      <c r="IJK47" s="1195"/>
      <c r="IJL47" s="1196"/>
      <c r="IJM47" s="1195"/>
      <c r="IJN47" s="1196"/>
      <c r="IJO47" s="1195"/>
      <c r="IJP47" s="1196"/>
      <c r="IJQ47" s="1195"/>
      <c r="IJR47" s="1196"/>
      <c r="IJS47" s="1195"/>
      <c r="IJT47" s="1196"/>
      <c r="IJU47" s="1195"/>
      <c r="IJV47" s="1196"/>
      <c r="IJW47" s="1195"/>
      <c r="IJX47" s="1196"/>
      <c r="IJY47" s="1195"/>
      <c r="IJZ47" s="1196"/>
      <c r="IKA47" s="1195"/>
      <c r="IKB47" s="1196"/>
      <c r="IKC47" s="1195"/>
      <c r="IKD47" s="1196"/>
      <c r="IKE47" s="1195"/>
      <c r="IKF47" s="1196"/>
      <c r="IKG47" s="1195"/>
      <c r="IKH47" s="1196"/>
      <c r="IKI47" s="1195"/>
      <c r="IKJ47" s="1196"/>
      <c r="IKK47" s="1195"/>
      <c r="IKL47" s="1196"/>
      <c r="IKM47" s="1195"/>
      <c r="IKN47" s="1196"/>
      <c r="IKO47" s="1195"/>
      <c r="IKP47" s="1196"/>
      <c r="IKQ47" s="1195"/>
      <c r="IKR47" s="1196"/>
      <c r="IKS47" s="1195"/>
      <c r="IKT47" s="1196"/>
      <c r="IKU47" s="1195"/>
      <c r="IKV47" s="1196"/>
      <c r="IKW47" s="1195"/>
      <c r="IKX47" s="1196"/>
      <c r="IKY47" s="1195"/>
      <c r="IKZ47" s="1196"/>
      <c r="ILA47" s="1195"/>
      <c r="ILB47" s="1196"/>
      <c r="ILC47" s="1195"/>
      <c r="ILD47" s="1196"/>
      <c r="ILE47" s="1195"/>
      <c r="ILF47" s="1196"/>
      <c r="ILG47" s="1195"/>
      <c r="ILH47" s="1196"/>
      <c r="ILI47" s="1195"/>
      <c r="ILJ47" s="1196"/>
      <c r="ILK47" s="1195"/>
      <c r="ILL47" s="1196"/>
      <c r="ILM47" s="1195"/>
      <c r="ILN47" s="1196"/>
      <c r="ILO47" s="1195"/>
      <c r="ILP47" s="1196"/>
      <c r="ILQ47" s="1195"/>
      <c r="ILR47" s="1196"/>
      <c r="ILS47" s="1195"/>
      <c r="ILT47" s="1196"/>
      <c r="ILU47" s="1195"/>
      <c r="ILV47" s="1196"/>
      <c r="ILW47" s="1195"/>
      <c r="ILX47" s="1196"/>
      <c r="ILY47" s="1195"/>
      <c r="ILZ47" s="1196"/>
      <c r="IMA47" s="1195"/>
      <c r="IMB47" s="1196"/>
      <c r="IMC47" s="1195"/>
      <c r="IMD47" s="1196"/>
      <c r="IME47" s="1195"/>
      <c r="IMF47" s="1196"/>
      <c r="IMG47" s="1195"/>
      <c r="IMH47" s="1196"/>
      <c r="IMI47" s="1195"/>
      <c r="IMJ47" s="1196"/>
      <c r="IMK47" s="1195"/>
      <c r="IML47" s="1196"/>
      <c r="IMM47" s="1195"/>
      <c r="IMN47" s="1196"/>
      <c r="IMO47" s="1195"/>
      <c r="IMP47" s="1196"/>
      <c r="IMQ47" s="1195"/>
      <c r="IMR47" s="1196"/>
      <c r="IMS47" s="1195"/>
      <c r="IMT47" s="1196"/>
      <c r="IMU47" s="1195"/>
      <c r="IMV47" s="1196"/>
      <c r="IMW47" s="1195"/>
      <c r="IMX47" s="1196"/>
      <c r="IMY47" s="1195"/>
      <c r="IMZ47" s="1196"/>
      <c r="INA47" s="1195"/>
      <c r="INB47" s="1196"/>
      <c r="INC47" s="1195"/>
      <c r="IND47" s="1196"/>
      <c r="INE47" s="1195"/>
      <c r="INF47" s="1196"/>
      <c r="ING47" s="1195"/>
      <c r="INH47" s="1196"/>
      <c r="INI47" s="1195"/>
      <c r="INJ47" s="1196"/>
      <c r="INK47" s="1195"/>
      <c r="INL47" s="1196"/>
      <c r="INM47" s="1195"/>
      <c r="INN47" s="1196"/>
      <c r="INO47" s="1195"/>
      <c r="INP47" s="1196"/>
      <c r="INQ47" s="1195"/>
      <c r="INR47" s="1196"/>
      <c r="INS47" s="1195"/>
      <c r="INT47" s="1196"/>
      <c r="INU47" s="1195"/>
      <c r="INV47" s="1196"/>
      <c r="INW47" s="1195"/>
      <c r="INX47" s="1196"/>
      <c r="INY47" s="1195"/>
      <c r="INZ47" s="1196"/>
      <c r="IOA47" s="1195"/>
      <c r="IOB47" s="1196"/>
      <c r="IOC47" s="1195"/>
      <c r="IOD47" s="1196"/>
      <c r="IOE47" s="1195"/>
      <c r="IOF47" s="1196"/>
      <c r="IOG47" s="1195"/>
      <c r="IOH47" s="1196"/>
      <c r="IOI47" s="1195"/>
      <c r="IOJ47" s="1196"/>
      <c r="IOK47" s="1195"/>
      <c r="IOL47" s="1196"/>
      <c r="IOM47" s="1195"/>
      <c r="ION47" s="1196"/>
      <c r="IOO47" s="1195"/>
      <c r="IOP47" s="1196"/>
      <c r="IOQ47" s="1195"/>
      <c r="IOR47" s="1196"/>
      <c r="IOS47" s="1195"/>
      <c r="IOT47" s="1196"/>
      <c r="IOU47" s="1195"/>
      <c r="IOV47" s="1196"/>
      <c r="IOW47" s="1195"/>
      <c r="IOX47" s="1196"/>
      <c r="IOY47" s="1195"/>
      <c r="IOZ47" s="1196"/>
      <c r="IPA47" s="1195"/>
      <c r="IPB47" s="1196"/>
      <c r="IPC47" s="1195"/>
      <c r="IPD47" s="1196"/>
      <c r="IPE47" s="1195"/>
      <c r="IPF47" s="1196"/>
      <c r="IPG47" s="1195"/>
      <c r="IPH47" s="1196"/>
      <c r="IPI47" s="1195"/>
      <c r="IPJ47" s="1196"/>
      <c r="IPK47" s="1195"/>
      <c r="IPL47" s="1196"/>
      <c r="IPM47" s="1195"/>
      <c r="IPN47" s="1196"/>
      <c r="IPO47" s="1195"/>
      <c r="IPP47" s="1196"/>
      <c r="IPQ47" s="1195"/>
      <c r="IPR47" s="1196"/>
      <c r="IPS47" s="1195"/>
      <c r="IPT47" s="1196"/>
      <c r="IPU47" s="1195"/>
      <c r="IPV47" s="1196"/>
      <c r="IPW47" s="1195"/>
      <c r="IPX47" s="1196"/>
      <c r="IPY47" s="1195"/>
      <c r="IPZ47" s="1196"/>
      <c r="IQA47" s="1195"/>
      <c r="IQB47" s="1196"/>
      <c r="IQC47" s="1195"/>
      <c r="IQD47" s="1196"/>
      <c r="IQE47" s="1195"/>
      <c r="IQF47" s="1196"/>
      <c r="IQG47" s="1195"/>
      <c r="IQH47" s="1196"/>
      <c r="IQI47" s="1195"/>
      <c r="IQJ47" s="1196"/>
      <c r="IQK47" s="1195"/>
      <c r="IQL47" s="1196"/>
      <c r="IQM47" s="1195"/>
      <c r="IQN47" s="1196"/>
      <c r="IQO47" s="1195"/>
      <c r="IQP47" s="1196"/>
      <c r="IQQ47" s="1195"/>
      <c r="IQR47" s="1196"/>
      <c r="IQS47" s="1195"/>
      <c r="IQT47" s="1196"/>
      <c r="IQU47" s="1195"/>
      <c r="IQV47" s="1196"/>
      <c r="IQW47" s="1195"/>
      <c r="IQX47" s="1196"/>
      <c r="IQY47" s="1195"/>
      <c r="IQZ47" s="1196"/>
      <c r="IRA47" s="1195"/>
      <c r="IRB47" s="1196"/>
      <c r="IRC47" s="1195"/>
      <c r="IRD47" s="1196"/>
      <c r="IRE47" s="1195"/>
      <c r="IRF47" s="1196"/>
      <c r="IRG47" s="1195"/>
      <c r="IRH47" s="1196"/>
      <c r="IRI47" s="1195"/>
      <c r="IRJ47" s="1196"/>
      <c r="IRK47" s="1195"/>
      <c r="IRL47" s="1196"/>
      <c r="IRM47" s="1195"/>
      <c r="IRN47" s="1196"/>
      <c r="IRO47" s="1195"/>
      <c r="IRP47" s="1196"/>
      <c r="IRQ47" s="1195"/>
      <c r="IRR47" s="1196"/>
      <c r="IRS47" s="1195"/>
      <c r="IRT47" s="1196"/>
      <c r="IRU47" s="1195"/>
      <c r="IRV47" s="1196"/>
      <c r="IRW47" s="1195"/>
      <c r="IRX47" s="1196"/>
      <c r="IRY47" s="1195"/>
      <c r="IRZ47" s="1196"/>
      <c r="ISA47" s="1195"/>
      <c r="ISB47" s="1196"/>
      <c r="ISC47" s="1195"/>
      <c r="ISD47" s="1196"/>
      <c r="ISE47" s="1195"/>
      <c r="ISF47" s="1196"/>
      <c r="ISG47" s="1195"/>
      <c r="ISH47" s="1196"/>
      <c r="ISI47" s="1195"/>
      <c r="ISJ47" s="1196"/>
      <c r="ISK47" s="1195"/>
      <c r="ISL47" s="1196"/>
      <c r="ISM47" s="1195"/>
      <c r="ISN47" s="1196"/>
      <c r="ISO47" s="1195"/>
      <c r="ISP47" s="1196"/>
      <c r="ISQ47" s="1195"/>
      <c r="ISR47" s="1196"/>
      <c r="ISS47" s="1195"/>
      <c r="IST47" s="1196"/>
      <c r="ISU47" s="1195"/>
      <c r="ISV47" s="1196"/>
      <c r="ISW47" s="1195"/>
      <c r="ISX47" s="1196"/>
      <c r="ISY47" s="1195"/>
      <c r="ISZ47" s="1196"/>
      <c r="ITA47" s="1195"/>
      <c r="ITB47" s="1196"/>
      <c r="ITC47" s="1195"/>
      <c r="ITD47" s="1196"/>
      <c r="ITE47" s="1195"/>
      <c r="ITF47" s="1196"/>
      <c r="ITG47" s="1195"/>
      <c r="ITH47" s="1196"/>
      <c r="ITI47" s="1195"/>
      <c r="ITJ47" s="1196"/>
      <c r="ITK47" s="1195"/>
      <c r="ITL47" s="1196"/>
      <c r="ITM47" s="1195"/>
      <c r="ITN47" s="1196"/>
      <c r="ITO47" s="1195"/>
      <c r="ITP47" s="1196"/>
      <c r="ITQ47" s="1195"/>
      <c r="ITR47" s="1196"/>
      <c r="ITS47" s="1195"/>
      <c r="ITT47" s="1196"/>
      <c r="ITU47" s="1195"/>
      <c r="ITV47" s="1196"/>
      <c r="ITW47" s="1195"/>
      <c r="ITX47" s="1196"/>
      <c r="ITY47" s="1195"/>
      <c r="ITZ47" s="1196"/>
      <c r="IUA47" s="1195"/>
      <c r="IUB47" s="1196"/>
      <c r="IUC47" s="1195"/>
      <c r="IUD47" s="1196"/>
      <c r="IUE47" s="1195"/>
      <c r="IUF47" s="1196"/>
      <c r="IUG47" s="1195"/>
      <c r="IUH47" s="1196"/>
      <c r="IUI47" s="1195"/>
      <c r="IUJ47" s="1196"/>
      <c r="IUK47" s="1195"/>
      <c r="IUL47" s="1196"/>
      <c r="IUM47" s="1195"/>
      <c r="IUN47" s="1196"/>
      <c r="IUO47" s="1195"/>
      <c r="IUP47" s="1196"/>
      <c r="IUQ47" s="1195"/>
      <c r="IUR47" s="1196"/>
      <c r="IUS47" s="1195"/>
      <c r="IUT47" s="1196"/>
      <c r="IUU47" s="1195"/>
      <c r="IUV47" s="1196"/>
      <c r="IUW47" s="1195"/>
      <c r="IUX47" s="1196"/>
      <c r="IUY47" s="1195"/>
      <c r="IUZ47" s="1196"/>
      <c r="IVA47" s="1195"/>
      <c r="IVB47" s="1196"/>
      <c r="IVC47" s="1195"/>
      <c r="IVD47" s="1196"/>
      <c r="IVE47" s="1195"/>
      <c r="IVF47" s="1196"/>
      <c r="IVG47" s="1195"/>
      <c r="IVH47" s="1196"/>
      <c r="IVI47" s="1195"/>
      <c r="IVJ47" s="1196"/>
      <c r="IVK47" s="1195"/>
      <c r="IVL47" s="1196"/>
      <c r="IVM47" s="1195"/>
      <c r="IVN47" s="1196"/>
      <c r="IVO47" s="1195"/>
      <c r="IVP47" s="1196"/>
      <c r="IVQ47" s="1195"/>
      <c r="IVR47" s="1196"/>
      <c r="IVS47" s="1195"/>
      <c r="IVT47" s="1196"/>
      <c r="IVU47" s="1195"/>
      <c r="IVV47" s="1196"/>
      <c r="IVW47" s="1195"/>
      <c r="IVX47" s="1196"/>
      <c r="IVY47" s="1195"/>
      <c r="IVZ47" s="1196"/>
      <c r="IWA47" s="1195"/>
      <c r="IWB47" s="1196"/>
      <c r="IWC47" s="1195"/>
      <c r="IWD47" s="1196"/>
      <c r="IWE47" s="1195"/>
      <c r="IWF47" s="1196"/>
      <c r="IWG47" s="1195"/>
      <c r="IWH47" s="1196"/>
      <c r="IWI47" s="1195"/>
      <c r="IWJ47" s="1196"/>
      <c r="IWK47" s="1195"/>
      <c r="IWL47" s="1196"/>
      <c r="IWM47" s="1195"/>
      <c r="IWN47" s="1196"/>
      <c r="IWO47" s="1195"/>
      <c r="IWP47" s="1196"/>
      <c r="IWQ47" s="1195"/>
      <c r="IWR47" s="1196"/>
      <c r="IWS47" s="1195"/>
      <c r="IWT47" s="1196"/>
      <c r="IWU47" s="1195"/>
      <c r="IWV47" s="1196"/>
      <c r="IWW47" s="1195"/>
      <c r="IWX47" s="1196"/>
      <c r="IWY47" s="1195"/>
      <c r="IWZ47" s="1196"/>
      <c r="IXA47" s="1195"/>
      <c r="IXB47" s="1196"/>
      <c r="IXC47" s="1195"/>
      <c r="IXD47" s="1196"/>
      <c r="IXE47" s="1195"/>
      <c r="IXF47" s="1196"/>
      <c r="IXG47" s="1195"/>
      <c r="IXH47" s="1196"/>
      <c r="IXI47" s="1195"/>
      <c r="IXJ47" s="1196"/>
      <c r="IXK47" s="1195"/>
      <c r="IXL47" s="1196"/>
      <c r="IXM47" s="1195"/>
      <c r="IXN47" s="1196"/>
      <c r="IXO47" s="1195"/>
      <c r="IXP47" s="1196"/>
      <c r="IXQ47" s="1195"/>
      <c r="IXR47" s="1196"/>
      <c r="IXS47" s="1195"/>
      <c r="IXT47" s="1196"/>
      <c r="IXU47" s="1195"/>
      <c r="IXV47" s="1196"/>
      <c r="IXW47" s="1195"/>
      <c r="IXX47" s="1196"/>
      <c r="IXY47" s="1195"/>
      <c r="IXZ47" s="1196"/>
      <c r="IYA47" s="1195"/>
      <c r="IYB47" s="1196"/>
      <c r="IYC47" s="1195"/>
      <c r="IYD47" s="1196"/>
      <c r="IYE47" s="1195"/>
      <c r="IYF47" s="1196"/>
      <c r="IYG47" s="1195"/>
      <c r="IYH47" s="1196"/>
      <c r="IYI47" s="1195"/>
      <c r="IYJ47" s="1196"/>
      <c r="IYK47" s="1195"/>
      <c r="IYL47" s="1196"/>
      <c r="IYM47" s="1195"/>
      <c r="IYN47" s="1196"/>
      <c r="IYO47" s="1195"/>
      <c r="IYP47" s="1196"/>
      <c r="IYQ47" s="1195"/>
      <c r="IYR47" s="1196"/>
      <c r="IYS47" s="1195"/>
      <c r="IYT47" s="1196"/>
      <c r="IYU47" s="1195"/>
      <c r="IYV47" s="1196"/>
      <c r="IYW47" s="1195"/>
      <c r="IYX47" s="1196"/>
      <c r="IYY47" s="1195"/>
      <c r="IYZ47" s="1196"/>
      <c r="IZA47" s="1195"/>
      <c r="IZB47" s="1196"/>
      <c r="IZC47" s="1195"/>
      <c r="IZD47" s="1196"/>
      <c r="IZE47" s="1195"/>
      <c r="IZF47" s="1196"/>
      <c r="IZG47" s="1195"/>
      <c r="IZH47" s="1196"/>
      <c r="IZI47" s="1195"/>
      <c r="IZJ47" s="1196"/>
      <c r="IZK47" s="1195"/>
      <c r="IZL47" s="1196"/>
      <c r="IZM47" s="1195"/>
      <c r="IZN47" s="1196"/>
      <c r="IZO47" s="1195"/>
      <c r="IZP47" s="1196"/>
      <c r="IZQ47" s="1195"/>
      <c r="IZR47" s="1196"/>
      <c r="IZS47" s="1195"/>
      <c r="IZT47" s="1196"/>
      <c r="IZU47" s="1195"/>
      <c r="IZV47" s="1196"/>
      <c r="IZW47" s="1195"/>
      <c r="IZX47" s="1196"/>
      <c r="IZY47" s="1195"/>
      <c r="IZZ47" s="1196"/>
      <c r="JAA47" s="1195"/>
      <c r="JAB47" s="1196"/>
      <c r="JAC47" s="1195"/>
      <c r="JAD47" s="1196"/>
      <c r="JAE47" s="1195"/>
      <c r="JAF47" s="1196"/>
      <c r="JAG47" s="1195"/>
      <c r="JAH47" s="1196"/>
      <c r="JAI47" s="1195"/>
      <c r="JAJ47" s="1196"/>
      <c r="JAK47" s="1195"/>
      <c r="JAL47" s="1196"/>
      <c r="JAM47" s="1195"/>
      <c r="JAN47" s="1196"/>
      <c r="JAO47" s="1195"/>
      <c r="JAP47" s="1196"/>
      <c r="JAQ47" s="1195"/>
      <c r="JAR47" s="1196"/>
      <c r="JAS47" s="1195"/>
      <c r="JAT47" s="1196"/>
      <c r="JAU47" s="1195"/>
      <c r="JAV47" s="1196"/>
      <c r="JAW47" s="1195"/>
      <c r="JAX47" s="1196"/>
      <c r="JAY47" s="1195"/>
      <c r="JAZ47" s="1196"/>
      <c r="JBA47" s="1195"/>
      <c r="JBB47" s="1196"/>
      <c r="JBC47" s="1195"/>
      <c r="JBD47" s="1196"/>
      <c r="JBE47" s="1195"/>
      <c r="JBF47" s="1196"/>
      <c r="JBG47" s="1195"/>
      <c r="JBH47" s="1196"/>
      <c r="JBI47" s="1195"/>
      <c r="JBJ47" s="1196"/>
      <c r="JBK47" s="1195"/>
      <c r="JBL47" s="1196"/>
      <c r="JBM47" s="1195"/>
      <c r="JBN47" s="1196"/>
      <c r="JBO47" s="1195"/>
      <c r="JBP47" s="1196"/>
      <c r="JBQ47" s="1195"/>
      <c r="JBR47" s="1196"/>
      <c r="JBS47" s="1195"/>
      <c r="JBT47" s="1196"/>
      <c r="JBU47" s="1195"/>
      <c r="JBV47" s="1196"/>
      <c r="JBW47" s="1195"/>
      <c r="JBX47" s="1196"/>
      <c r="JBY47" s="1195"/>
      <c r="JBZ47" s="1196"/>
      <c r="JCA47" s="1195"/>
      <c r="JCB47" s="1196"/>
      <c r="JCC47" s="1195"/>
      <c r="JCD47" s="1196"/>
      <c r="JCE47" s="1195"/>
      <c r="JCF47" s="1196"/>
      <c r="JCG47" s="1195"/>
      <c r="JCH47" s="1196"/>
      <c r="JCI47" s="1195"/>
      <c r="JCJ47" s="1196"/>
      <c r="JCK47" s="1195"/>
      <c r="JCL47" s="1196"/>
      <c r="JCM47" s="1195"/>
      <c r="JCN47" s="1196"/>
      <c r="JCO47" s="1195"/>
      <c r="JCP47" s="1196"/>
      <c r="JCQ47" s="1195"/>
      <c r="JCR47" s="1196"/>
      <c r="JCS47" s="1195"/>
      <c r="JCT47" s="1196"/>
      <c r="JCU47" s="1195"/>
      <c r="JCV47" s="1196"/>
      <c r="JCW47" s="1195"/>
      <c r="JCX47" s="1196"/>
      <c r="JCY47" s="1195"/>
      <c r="JCZ47" s="1196"/>
      <c r="JDA47" s="1195"/>
      <c r="JDB47" s="1196"/>
      <c r="JDC47" s="1195"/>
      <c r="JDD47" s="1196"/>
      <c r="JDE47" s="1195"/>
      <c r="JDF47" s="1196"/>
      <c r="JDG47" s="1195"/>
      <c r="JDH47" s="1196"/>
      <c r="JDI47" s="1195"/>
      <c r="JDJ47" s="1196"/>
      <c r="JDK47" s="1195"/>
      <c r="JDL47" s="1196"/>
      <c r="JDM47" s="1195"/>
      <c r="JDN47" s="1196"/>
      <c r="JDO47" s="1195"/>
      <c r="JDP47" s="1196"/>
      <c r="JDQ47" s="1195"/>
      <c r="JDR47" s="1196"/>
      <c r="JDS47" s="1195"/>
      <c r="JDT47" s="1196"/>
      <c r="JDU47" s="1195"/>
      <c r="JDV47" s="1196"/>
      <c r="JDW47" s="1195"/>
      <c r="JDX47" s="1196"/>
      <c r="JDY47" s="1195"/>
      <c r="JDZ47" s="1196"/>
      <c r="JEA47" s="1195"/>
      <c r="JEB47" s="1196"/>
      <c r="JEC47" s="1195"/>
      <c r="JED47" s="1196"/>
      <c r="JEE47" s="1195"/>
      <c r="JEF47" s="1196"/>
      <c r="JEG47" s="1195"/>
      <c r="JEH47" s="1196"/>
      <c r="JEI47" s="1195"/>
      <c r="JEJ47" s="1196"/>
      <c r="JEK47" s="1195"/>
      <c r="JEL47" s="1196"/>
      <c r="JEM47" s="1195"/>
      <c r="JEN47" s="1196"/>
      <c r="JEO47" s="1195"/>
      <c r="JEP47" s="1196"/>
      <c r="JEQ47" s="1195"/>
      <c r="JER47" s="1196"/>
      <c r="JES47" s="1195"/>
      <c r="JET47" s="1196"/>
      <c r="JEU47" s="1195"/>
      <c r="JEV47" s="1196"/>
      <c r="JEW47" s="1195"/>
      <c r="JEX47" s="1196"/>
      <c r="JEY47" s="1195"/>
      <c r="JEZ47" s="1196"/>
      <c r="JFA47" s="1195"/>
      <c r="JFB47" s="1196"/>
      <c r="JFC47" s="1195"/>
      <c r="JFD47" s="1196"/>
      <c r="JFE47" s="1195"/>
      <c r="JFF47" s="1196"/>
      <c r="JFG47" s="1195"/>
      <c r="JFH47" s="1196"/>
      <c r="JFI47" s="1195"/>
      <c r="JFJ47" s="1196"/>
      <c r="JFK47" s="1195"/>
      <c r="JFL47" s="1196"/>
      <c r="JFM47" s="1195"/>
      <c r="JFN47" s="1196"/>
      <c r="JFO47" s="1195"/>
      <c r="JFP47" s="1196"/>
      <c r="JFQ47" s="1195"/>
      <c r="JFR47" s="1196"/>
      <c r="JFS47" s="1195"/>
      <c r="JFT47" s="1196"/>
      <c r="JFU47" s="1195"/>
      <c r="JFV47" s="1196"/>
      <c r="JFW47" s="1195"/>
      <c r="JFX47" s="1196"/>
      <c r="JFY47" s="1195"/>
      <c r="JFZ47" s="1196"/>
      <c r="JGA47" s="1195"/>
      <c r="JGB47" s="1196"/>
      <c r="JGC47" s="1195"/>
      <c r="JGD47" s="1196"/>
      <c r="JGE47" s="1195"/>
      <c r="JGF47" s="1196"/>
      <c r="JGG47" s="1195"/>
      <c r="JGH47" s="1196"/>
      <c r="JGI47" s="1195"/>
      <c r="JGJ47" s="1196"/>
      <c r="JGK47" s="1195"/>
      <c r="JGL47" s="1196"/>
      <c r="JGM47" s="1195"/>
      <c r="JGN47" s="1196"/>
      <c r="JGO47" s="1195"/>
      <c r="JGP47" s="1196"/>
      <c r="JGQ47" s="1195"/>
      <c r="JGR47" s="1196"/>
      <c r="JGS47" s="1195"/>
      <c r="JGT47" s="1196"/>
      <c r="JGU47" s="1195"/>
      <c r="JGV47" s="1196"/>
      <c r="JGW47" s="1195"/>
      <c r="JGX47" s="1196"/>
      <c r="JGY47" s="1195"/>
      <c r="JGZ47" s="1196"/>
      <c r="JHA47" s="1195"/>
      <c r="JHB47" s="1196"/>
      <c r="JHC47" s="1195"/>
      <c r="JHD47" s="1196"/>
      <c r="JHE47" s="1195"/>
      <c r="JHF47" s="1196"/>
      <c r="JHG47" s="1195"/>
      <c r="JHH47" s="1196"/>
      <c r="JHI47" s="1195"/>
      <c r="JHJ47" s="1196"/>
      <c r="JHK47" s="1195"/>
      <c r="JHL47" s="1196"/>
      <c r="JHM47" s="1195"/>
      <c r="JHN47" s="1196"/>
      <c r="JHO47" s="1195"/>
      <c r="JHP47" s="1196"/>
      <c r="JHQ47" s="1195"/>
      <c r="JHR47" s="1196"/>
      <c r="JHS47" s="1195"/>
      <c r="JHT47" s="1196"/>
      <c r="JHU47" s="1195"/>
      <c r="JHV47" s="1196"/>
      <c r="JHW47" s="1195"/>
      <c r="JHX47" s="1196"/>
      <c r="JHY47" s="1195"/>
      <c r="JHZ47" s="1196"/>
      <c r="JIA47" s="1195"/>
      <c r="JIB47" s="1196"/>
      <c r="JIC47" s="1195"/>
      <c r="JID47" s="1196"/>
      <c r="JIE47" s="1195"/>
      <c r="JIF47" s="1196"/>
      <c r="JIG47" s="1195"/>
      <c r="JIH47" s="1196"/>
      <c r="JII47" s="1195"/>
      <c r="JIJ47" s="1196"/>
      <c r="JIK47" s="1195"/>
      <c r="JIL47" s="1196"/>
      <c r="JIM47" s="1195"/>
      <c r="JIN47" s="1196"/>
      <c r="JIO47" s="1195"/>
      <c r="JIP47" s="1196"/>
      <c r="JIQ47" s="1195"/>
      <c r="JIR47" s="1196"/>
      <c r="JIS47" s="1195"/>
      <c r="JIT47" s="1196"/>
      <c r="JIU47" s="1195"/>
      <c r="JIV47" s="1196"/>
      <c r="JIW47" s="1195"/>
      <c r="JIX47" s="1196"/>
      <c r="JIY47" s="1195"/>
      <c r="JIZ47" s="1196"/>
      <c r="JJA47" s="1195"/>
      <c r="JJB47" s="1196"/>
      <c r="JJC47" s="1195"/>
      <c r="JJD47" s="1196"/>
      <c r="JJE47" s="1195"/>
      <c r="JJF47" s="1196"/>
      <c r="JJG47" s="1195"/>
      <c r="JJH47" s="1196"/>
      <c r="JJI47" s="1195"/>
      <c r="JJJ47" s="1196"/>
      <c r="JJK47" s="1195"/>
      <c r="JJL47" s="1196"/>
      <c r="JJM47" s="1195"/>
      <c r="JJN47" s="1196"/>
      <c r="JJO47" s="1195"/>
      <c r="JJP47" s="1196"/>
      <c r="JJQ47" s="1195"/>
      <c r="JJR47" s="1196"/>
      <c r="JJS47" s="1195"/>
      <c r="JJT47" s="1196"/>
      <c r="JJU47" s="1195"/>
      <c r="JJV47" s="1196"/>
      <c r="JJW47" s="1195"/>
      <c r="JJX47" s="1196"/>
      <c r="JJY47" s="1195"/>
      <c r="JJZ47" s="1196"/>
      <c r="JKA47" s="1195"/>
      <c r="JKB47" s="1196"/>
      <c r="JKC47" s="1195"/>
      <c r="JKD47" s="1196"/>
      <c r="JKE47" s="1195"/>
      <c r="JKF47" s="1196"/>
      <c r="JKG47" s="1195"/>
      <c r="JKH47" s="1196"/>
      <c r="JKI47" s="1195"/>
      <c r="JKJ47" s="1196"/>
      <c r="JKK47" s="1195"/>
      <c r="JKL47" s="1196"/>
      <c r="JKM47" s="1195"/>
      <c r="JKN47" s="1196"/>
      <c r="JKO47" s="1195"/>
      <c r="JKP47" s="1196"/>
      <c r="JKQ47" s="1195"/>
      <c r="JKR47" s="1196"/>
      <c r="JKS47" s="1195"/>
      <c r="JKT47" s="1196"/>
      <c r="JKU47" s="1195"/>
      <c r="JKV47" s="1196"/>
      <c r="JKW47" s="1195"/>
      <c r="JKX47" s="1196"/>
      <c r="JKY47" s="1195"/>
      <c r="JKZ47" s="1196"/>
      <c r="JLA47" s="1195"/>
      <c r="JLB47" s="1196"/>
      <c r="JLC47" s="1195"/>
      <c r="JLD47" s="1196"/>
      <c r="JLE47" s="1195"/>
      <c r="JLF47" s="1196"/>
      <c r="JLG47" s="1195"/>
      <c r="JLH47" s="1196"/>
      <c r="JLI47" s="1195"/>
      <c r="JLJ47" s="1196"/>
      <c r="JLK47" s="1195"/>
      <c r="JLL47" s="1196"/>
      <c r="JLM47" s="1195"/>
      <c r="JLN47" s="1196"/>
      <c r="JLO47" s="1195"/>
      <c r="JLP47" s="1196"/>
      <c r="JLQ47" s="1195"/>
      <c r="JLR47" s="1196"/>
      <c r="JLS47" s="1195"/>
      <c r="JLT47" s="1196"/>
      <c r="JLU47" s="1195"/>
      <c r="JLV47" s="1196"/>
      <c r="JLW47" s="1195"/>
      <c r="JLX47" s="1196"/>
      <c r="JLY47" s="1195"/>
      <c r="JLZ47" s="1196"/>
      <c r="JMA47" s="1195"/>
      <c r="JMB47" s="1196"/>
      <c r="JMC47" s="1195"/>
      <c r="JMD47" s="1196"/>
      <c r="JME47" s="1195"/>
      <c r="JMF47" s="1196"/>
      <c r="JMG47" s="1195"/>
      <c r="JMH47" s="1196"/>
      <c r="JMI47" s="1195"/>
      <c r="JMJ47" s="1196"/>
      <c r="JMK47" s="1195"/>
      <c r="JML47" s="1196"/>
      <c r="JMM47" s="1195"/>
      <c r="JMN47" s="1196"/>
      <c r="JMO47" s="1195"/>
      <c r="JMP47" s="1196"/>
      <c r="JMQ47" s="1195"/>
      <c r="JMR47" s="1196"/>
      <c r="JMS47" s="1195"/>
      <c r="JMT47" s="1196"/>
      <c r="JMU47" s="1195"/>
      <c r="JMV47" s="1196"/>
      <c r="JMW47" s="1195"/>
      <c r="JMX47" s="1196"/>
      <c r="JMY47" s="1195"/>
      <c r="JMZ47" s="1196"/>
      <c r="JNA47" s="1195"/>
      <c r="JNB47" s="1196"/>
      <c r="JNC47" s="1195"/>
      <c r="JND47" s="1196"/>
      <c r="JNE47" s="1195"/>
      <c r="JNF47" s="1196"/>
      <c r="JNG47" s="1195"/>
      <c r="JNH47" s="1196"/>
      <c r="JNI47" s="1195"/>
      <c r="JNJ47" s="1196"/>
      <c r="JNK47" s="1195"/>
      <c r="JNL47" s="1196"/>
      <c r="JNM47" s="1195"/>
      <c r="JNN47" s="1196"/>
      <c r="JNO47" s="1195"/>
      <c r="JNP47" s="1196"/>
      <c r="JNQ47" s="1195"/>
      <c r="JNR47" s="1196"/>
      <c r="JNS47" s="1195"/>
      <c r="JNT47" s="1196"/>
      <c r="JNU47" s="1195"/>
      <c r="JNV47" s="1196"/>
      <c r="JNW47" s="1195"/>
      <c r="JNX47" s="1196"/>
      <c r="JNY47" s="1195"/>
      <c r="JNZ47" s="1196"/>
      <c r="JOA47" s="1195"/>
      <c r="JOB47" s="1196"/>
      <c r="JOC47" s="1195"/>
      <c r="JOD47" s="1196"/>
      <c r="JOE47" s="1195"/>
      <c r="JOF47" s="1196"/>
      <c r="JOG47" s="1195"/>
      <c r="JOH47" s="1196"/>
      <c r="JOI47" s="1195"/>
      <c r="JOJ47" s="1196"/>
      <c r="JOK47" s="1195"/>
      <c r="JOL47" s="1196"/>
      <c r="JOM47" s="1195"/>
      <c r="JON47" s="1196"/>
      <c r="JOO47" s="1195"/>
      <c r="JOP47" s="1196"/>
      <c r="JOQ47" s="1195"/>
      <c r="JOR47" s="1196"/>
      <c r="JOS47" s="1195"/>
      <c r="JOT47" s="1196"/>
      <c r="JOU47" s="1195"/>
      <c r="JOV47" s="1196"/>
      <c r="JOW47" s="1195"/>
      <c r="JOX47" s="1196"/>
      <c r="JOY47" s="1195"/>
      <c r="JOZ47" s="1196"/>
      <c r="JPA47" s="1195"/>
      <c r="JPB47" s="1196"/>
      <c r="JPC47" s="1195"/>
      <c r="JPD47" s="1196"/>
      <c r="JPE47" s="1195"/>
      <c r="JPF47" s="1196"/>
      <c r="JPG47" s="1195"/>
      <c r="JPH47" s="1196"/>
      <c r="JPI47" s="1195"/>
      <c r="JPJ47" s="1196"/>
      <c r="JPK47" s="1195"/>
      <c r="JPL47" s="1196"/>
      <c r="JPM47" s="1195"/>
      <c r="JPN47" s="1196"/>
      <c r="JPO47" s="1195"/>
      <c r="JPP47" s="1196"/>
      <c r="JPQ47" s="1195"/>
      <c r="JPR47" s="1196"/>
      <c r="JPS47" s="1195"/>
      <c r="JPT47" s="1196"/>
      <c r="JPU47" s="1195"/>
      <c r="JPV47" s="1196"/>
      <c r="JPW47" s="1195"/>
      <c r="JPX47" s="1196"/>
      <c r="JPY47" s="1195"/>
      <c r="JPZ47" s="1196"/>
      <c r="JQA47" s="1195"/>
      <c r="JQB47" s="1196"/>
      <c r="JQC47" s="1195"/>
      <c r="JQD47" s="1196"/>
      <c r="JQE47" s="1195"/>
      <c r="JQF47" s="1196"/>
      <c r="JQG47" s="1195"/>
      <c r="JQH47" s="1196"/>
      <c r="JQI47" s="1195"/>
      <c r="JQJ47" s="1196"/>
      <c r="JQK47" s="1195"/>
      <c r="JQL47" s="1196"/>
      <c r="JQM47" s="1195"/>
      <c r="JQN47" s="1196"/>
      <c r="JQO47" s="1195"/>
      <c r="JQP47" s="1196"/>
      <c r="JQQ47" s="1195"/>
      <c r="JQR47" s="1196"/>
      <c r="JQS47" s="1195"/>
      <c r="JQT47" s="1196"/>
      <c r="JQU47" s="1195"/>
      <c r="JQV47" s="1196"/>
      <c r="JQW47" s="1195"/>
      <c r="JQX47" s="1196"/>
      <c r="JQY47" s="1195"/>
      <c r="JQZ47" s="1196"/>
      <c r="JRA47" s="1195"/>
      <c r="JRB47" s="1196"/>
      <c r="JRC47" s="1195"/>
      <c r="JRD47" s="1196"/>
      <c r="JRE47" s="1195"/>
      <c r="JRF47" s="1196"/>
      <c r="JRG47" s="1195"/>
      <c r="JRH47" s="1196"/>
      <c r="JRI47" s="1195"/>
      <c r="JRJ47" s="1196"/>
      <c r="JRK47" s="1195"/>
      <c r="JRL47" s="1196"/>
      <c r="JRM47" s="1195"/>
      <c r="JRN47" s="1196"/>
      <c r="JRO47" s="1195"/>
      <c r="JRP47" s="1196"/>
      <c r="JRQ47" s="1195"/>
      <c r="JRR47" s="1196"/>
      <c r="JRS47" s="1195"/>
      <c r="JRT47" s="1196"/>
      <c r="JRU47" s="1195"/>
      <c r="JRV47" s="1196"/>
      <c r="JRW47" s="1195"/>
      <c r="JRX47" s="1196"/>
      <c r="JRY47" s="1195"/>
      <c r="JRZ47" s="1196"/>
      <c r="JSA47" s="1195"/>
      <c r="JSB47" s="1196"/>
      <c r="JSC47" s="1195"/>
      <c r="JSD47" s="1196"/>
      <c r="JSE47" s="1195"/>
      <c r="JSF47" s="1196"/>
      <c r="JSG47" s="1195"/>
      <c r="JSH47" s="1196"/>
      <c r="JSI47" s="1195"/>
      <c r="JSJ47" s="1196"/>
      <c r="JSK47" s="1195"/>
      <c r="JSL47" s="1196"/>
      <c r="JSM47" s="1195"/>
      <c r="JSN47" s="1196"/>
      <c r="JSO47" s="1195"/>
      <c r="JSP47" s="1196"/>
      <c r="JSQ47" s="1195"/>
      <c r="JSR47" s="1196"/>
      <c r="JSS47" s="1195"/>
      <c r="JST47" s="1196"/>
      <c r="JSU47" s="1195"/>
      <c r="JSV47" s="1196"/>
      <c r="JSW47" s="1195"/>
      <c r="JSX47" s="1196"/>
      <c r="JSY47" s="1195"/>
      <c r="JSZ47" s="1196"/>
      <c r="JTA47" s="1195"/>
      <c r="JTB47" s="1196"/>
      <c r="JTC47" s="1195"/>
      <c r="JTD47" s="1196"/>
      <c r="JTE47" s="1195"/>
      <c r="JTF47" s="1196"/>
      <c r="JTG47" s="1195"/>
      <c r="JTH47" s="1196"/>
      <c r="JTI47" s="1195"/>
      <c r="JTJ47" s="1196"/>
      <c r="JTK47" s="1195"/>
      <c r="JTL47" s="1196"/>
      <c r="JTM47" s="1195"/>
      <c r="JTN47" s="1196"/>
      <c r="JTO47" s="1195"/>
      <c r="JTP47" s="1196"/>
      <c r="JTQ47" s="1195"/>
      <c r="JTR47" s="1196"/>
      <c r="JTS47" s="1195"/>
      <c r="JTT47" s="1196"/>
      <c r="JTU47" s="1195"/>
      <c r="JTV47" s="1196"/>
      <c r="JTW47" s="1195"/>
      <c r="JTX47" s="1196"/>
      <c r="JTY47" s="1195"/>
      <c r="JTZ47" s="1196"/>
      <c r="JUA47" s="1195"/>
      <c r="JUB47" s="1196"/>
      <c r="JUC47" s="1195"/>
      <c r="JUD47" s="1196"/>
      <c r="JUE47" s="1195"/>
      <c r="JUF47" s="1196"/>
      <c r="JUG47" s="1195"/>
      <c r="JUH47" s="1196"/>
      <c r="JUI47" s="1195"/>
      <c r="JUJ47" s="1196"/>
      <c r="JUK47" s="1195"/>
      <c r="JUL47" s="1196"/>
      <c r="JUM47" s="1195"/>
      <c r="JUN47" s="1196"/>
      <c r="JUO47" s="1195"/>
      <c r="JUP47" s="1196"/>
      <c r="JUQ47" s="1195"/>
      <c r="JUR47" s="1196"/>
      <c r="JUS47" s="1195"/>
      <c r="JUT47" s="1196"/>
      <c r="JUU47" s="1195"/>
      <c r="JUV47" s="1196"/>
      <c r="JUW47" s="1195"/>
      <c r="JUX47" s="1196"/>
      <c r="JUY47" s="1195"/>
      <c r="JUZ47" s="1196"/>
      <c r="JVA47" s="1195"/>
      <c r="JVB47" s="1196"/>
      <c r="JVC47" s="1195"/>
      <c r="JVD47" s="1196"/>
      <c r="JVE47" s="1195"/>
      <c r="JVF47" s="1196"/>
      <c r="JVG47" s="1195"/>
      <c r="JVH47" s="1196"/>
      <c r="JVI47" s="1195"/>
      <c r="JVJ47" s="1196"/>
      <c r="JVK47" s="1195"/>
      <c r="JVL47" s="1196"/>
      <c r="JVM47" s="1195"/>
      <c r="JVN47" s="1196"/>
      <c r="JVO47" s="1195"/>
      <c r="JVP47" s="1196"/>
      <c r="JVQ47" s="1195"/>
      <c r="JVR47" s="1196"/>
      <c r="JVS47" s="1195"/>
      <c r="JVT47" s="1196"/>
      <c r="JVU47" s="1195"/>
      <c r="JVV47" s="1196"/>
      <c r="JVW47" s="1195"/>
      <c r="JVX47" s="1196"/>
      <c r="JVY47" s="1195"/>
      <c r="JVZ47" s="1196"/>
      <c r="JWA47" s="1195"/>
      <c r="JWB47" s="1196"/>
      <c r="JWC47" s="1195"/>
      <c r="JWD47" s="1196"/>
      <c r="JWE47" s="1195"/>
      <c r="JWF47" s="1196"/>
      <c r="JWG47" s="1195"/>
      <c r="JWH47" s="1196"/>
      <c r="JWI47" s="1195"/>
      <c r="JWJ47" s="1196"/>
      <c r="JWK47" s="1195"/>
      <c r="JWL47" s="1196"/>
      <c r="JWM47" s="1195"/>
      <c r="JWN47" s="1196"/>
      <c r="JWO47" s="1195"/>
      <c r="JWP47" s="1196"/>
      <c r="JWQ47" s="1195"/>
      <c r="JWR47" s="1196"/>
      <c r="JWS47" s="1195"/>
      <c r="JWT47" s="1196"/>
      <c r="JWU47" s="1195"/>
      <c r="JWV47" s="1196"/>
      <c r="JWW47" s="1195"/>
      <c r="JWX47" s="1196"/>
      <c r="JWY47" s="1195"/>
      <c r="JWZ47" s="1196"/>
      <c r="JXA47" s="1195"/>
      <c r="JXB47" s="1196"/>
      <c r="JXC47" s="1195"/>
      <c r="JXD47" s="1196"/>
      <c r="JXE47" s="1195"/>
      <c r="JXF47" s="1196"/>
      <c r="JXG47" s="1195"/>
      <c r="JXH47" s="1196"/>
      <c r="JXI47" s="1195"/>
      <c r="JXJ47" s="1196"/>
      <c r="JXK47" s="1195"/>
      <c r="JXL47" s="1196"/>
      <c r="JXM47" s="1195"/>
      <c r="JXN47" s="1196"/>
      <c r="JXO47" s="1195"/>
      <c r="JXP47" s="1196"/>
      <c r="JXQ47" s="1195"/>
      <c r="JXR47" s="1196"/>
      <c r="JXS47" s="1195"/>
      <c r="JXT47" s="1196"/>
      <c r="JXU47" s="1195"/>
      <c r="JXV47" s="1196"/>
      <c r="JXW47" s="1195"/>
      <c r="JXX47" s="1196"/>
      <c r="JXY47" s="1195"/>
      <c r="JXZ47" s="1196"/>
      <c r="JYA47" s="1195"/>
      <c r="JYB47" s="1196"/>
      <c r="JYC47" s="1195"/>
      <c r="JYD47" s="1196"/>
      <c r="JYE47" s="1195"/>
      <c r="JYF47" s="1196"/>
      <c r="JYG47" s="1195"/>
      <c r="JYH47" s="1196"/>
      <c r="JYI47" s="1195"/>
      <c r="JYJ47" s="1196"/>
      <c r="JYK47" s="1195"/>
      <c r="JYL47" s="1196"/>
      <c r="JYM47" s="1195"/>
      <c r="JYN47" s="1196"/>
      <c r="JYO47" s="1195"/>
      <c r="JYP47" s="1196"/>
      <c r="JYQ47" s="1195"/>
      <c r="JYR47" s="1196"/>
      <c r="JYS47" s="1195"/>
      <c r="JYT47" s="1196"/>
      <c r="JYU47" s="1195"/>
      <c r="JYV47" s="1196"/>
      <c r="JYW47" s="1195"/>
      <c r="JYX47" s="1196"/>
      <c r="JYY47" s="1195"/>
      <c r="JYZ47" s="1196"/>
      <c r="JZA47" s="1195"/>
      <c r="JZB47" s="1196"/>
      <c r="JZC47" s="1195"/>
      <c r="JZD47" s="1196"/>
      <c r="JZE47" s="1195"/>
      <c r="JZF47" s="1196"/>
      <c r="JZG47" s="1195"/>
      <c r="JZH47" s="1196"/>
      <c r="JZI47" s="1195"/>
      <c r="JZJ47" s="1196"/>
      <c r="JZK47" s="1195"/>
      <c r="JZL47" s="1196"/>
      <c r="JZM47" s="1195"/>
      <c r="JZN47" s="1196"/>
      <c r="JZO47" s="1195"/>
      <c r="JZP47" s="1196"/>
      <c r="JZQ47" s="1195"/>
      <c r="JZR47" s="1196"/>
      <c r="JZS47" s="1195"/>
      <c r="JZT47" s="1196"/>
      <c r="JZU47" s="1195"/>
      <c r="JZV47" s="1196"/>
      <c r="JZW47" s="1195"/>
      <c r="JZX47" s="1196"/>
      <c r="JZY47" s="1195"/>
      <c r="JZZ47" s="1196"/>
      <c r="KAA47" s="1195"/>
      <c r="KAB47" s="1196"/>
      <c r="KAC47" s="1195"/>
      <c r="KAD47" s="1196"/>
      <c r="KAE47" s="1195"/>
      <c r="KAF47" s="1196"/>
      <c r="KAG47" s="1195"/>
      <c r="KAH47" s="1196"/>
      <c r="KAI47" s="1195"/>
      <c r="KAJ47" s="1196"/>
      <c r="KAK47" s="1195"/>
      <c r="KAL47" s="1196"/>
      <c r="KAM47" s="1195"/>
      <c r="KAN47" s="1196"/>
      <c r="KAO47" s="1195"/>
      <c r="KAP47" s="1196"/>
      <c r="KAQ47" s="1195"/>
      <c r="KAR47" s="1196"/>
      <c r="KAS47" s="1195"/>
      <c r="KAT47" s="1196"/>
      <c r="KAU47" s="1195"/>
      <c r="KAV47" s="1196"/>
      <c r="KAW47" s="1195"/>
      <c r="KAX47" s="1196"/>
      <c r="KAY47" s="1195"/>
      <c r="KAZ47" s="1196"/>
      <c r="KBA47" s="1195"/>
      <c r="KBB47" s="1196"/>
      <c r="KBC47" s="1195"/>
      <c r="KBD47" s="1196"/>
      <c r="KBE47" s="1195"/>
      <c r="KBF47" s="1196"/>
      <c r="KBG47" s="1195"/>
      <c r="KBH47" s="1196"/>
      <c r="KBI47" s="1195"/>
      <c r="KBJ47" s="1196"/>
      <c r="KBK47" s="1195"/>
      <c r="KBL47" s="1196"/>
      <c r="KBM47" s="1195"/>
      <c r="KBN47" s="1196"/>
      <c r="KBO47" s="1195"/>
      <c r="KBP47" s="1196"/>
      <c r="KBQ47" s="1195"/>
      <c r="KBR47" s="1196"/>
      <c r="KBS47" s="1195"/>
      <c r="KBT47" s="1196"/>
      <c r="KBU47" s="1195"/>
      <c r="KBV47" s="1196"/>
      <c r="KBW47" s="1195"/>
      <c r="KBX47" s="1196"/>
      <c r="KBY47" s="1195"/>
      <c r="KBZ47" s="1196"/>
      <c r="KCA47" s="1195"/>
      <c r="KCB47" s="1196"/>
      <c r="KCC47" s="1195"/>
      <c r="KCD47" s="1196"/>
      <c r="KCE47" s="1195"/>
      <c r="KCF47" s="1196"/>
      <c r="KCG47" s="1195"/>
      <c r="KCH47" s="1196"/>
      <c r="KCI47" s="1195"/>
      <c r="KCJ47" s="1196"/>
      <c r="KCK47" s="1195"/>
      <c r="KCL47" s="1196"/>
      <c r="KCM47" s="1195"/>
      <c r="KCN47" s="1196"/>
      <c r="KCO47" s="1195"/>
      <c r="KCP47" s="1196"/>
      <c r="KCQ47" s="1195"/>
      <c r="KCR47" s="1196"/>
      <c r="KCS47" s="1195"/>
      <c r="KCT47" s="1196"/>
      <c r="KCU47" s="1195"/>
      <c r="KCV47" s="1196"/>
      <c r="KCW47" s="1195"/>
      <c r="KCX47" s="1196"/>
      <c r="KCY47" s="1195"/>
      <c r="KCZ47" s="1196"/>
      <c r="KDA47" s="1195"/>
      <c r="KDB47" s="1196"/>
      <c r="KDC47" s="1195"/>
      <c r="KDD47" s="1196"/>
      <c r="KDE47" s="1195"/>
      <c r="KDF47" s="1196"/>
      <c r="KDG47" s="1195"/>
      <c r="KDH47" s="1196"/>
      <c r="KDI47" s="1195"/>
      <c r="KDJ47" s="1196"/>
      <c r="KDK47" s="1195"/>
      <c r="KDL47" s="1196"/>
      <c r="KDM47" s="1195"/>
      <c r="KDN47" s="1196"/>
      <c r="KDO47" s="1195"/>
      <c r="KDP47" s="1196"/>
      <c r="KDQ47" s="1195"/>
      <c r="KDR47" s="1196"/>
      <c r="KDS47" s="1195"/>
      <c r="KDT47" s="1196"/>
      <c r="KDU47" s="1195"/>
      <c r="KDV47" s="1196"/>
      <c r="KDW47" s="1195"/>
      <c r="KDX47" s="1196"/>
      <c r="KDY47" s="1195"/>
      <c r="KDZ47" s="1196"/>
      <c r="KEA47" s="1195"/>
      <c r="KEB47" s="1196"/>
      <c r="KEC47" s="1195"/>
      <c r="KED47" s="1196"/>
      <c r="KEE47" s="1195"/>
      <c r="KEF47" s="1196"/>
      <c r="KEG47" s="1195"/>
      <c r="KEH47" s="1196"/>
      <c r="KEI47" s="1195"/>
      <c r="KEJ47" s="1196"/>
      <c r="KEK47" s="1195"/>
      <c r="KEL47" s="1196"/>
      <c r="KEM47" s="1195"/>
      <c r="KEN47" s="1196"/>
      <c r="KEO47" s="1195"/>
      <c r="KEP47" s="1196"/>
      <c r="KEQ47" s="1195"/>
      <c r="KER47" s="1196"/>
      <c r="KES47" s="1195"/>
      <c r="KET47" s="1196"/>
      <c r="KEU47" s="1195"/>
      <c r="KEV47" s="1196"/>
      <c r="KEW47" s="1195"/>
      <c r="KEX47" s="1196"/>
      <c r="KEY47" s="1195"/>
      <c r="KEZ47" s="1196"/>
      <c r="KFA47" s="1195"/>
      <c r="KFB47" s="1196"/>
      <c r="KFC47" s="1195"/>
      <c r="KFD47" s="1196"/>
      <c r="KFE47" s="1195"/>
      <c r="KFF47" s="1196"/>
      <c r="KFG47" s="1195"/>
      <c r="KFH47" s="1196"/>
      <c r="KFI47" s="1195"/>
      <c r="KFJ47" s="1196"/>
      <c r="KFK47" s="1195"/>
      <c r="KFL47" s="1196"/>
      <c r="KFM47" s="1195"/>
      <c r="KFN47" s="1196"/>
      <c r="KFO47" s="1195"/>
      <c r="KFP47" s="1196"/>
      <c r="KFQ47" s="1195"/>
      <c r="KFR47" s="1196"/>
      <c r="KFS47" s="1195"/>
      <c r="KFT47" s="1196"/>
      <c r="KFU47" s="1195"/>
      <c r="KFV47" s="1196"/>
      <c r="KFW47" s="1195"/>
      <c r="KFX47" s="1196"/>
      <c r="KFY47" s="1195"/>
      <c r="KFZ47" s="1196"/>
      <c r="KGA47" s="1195"/>
      <c r="KGB47" s="1196"/>
      <c r="KGC47" s="1195"/>
      <c r="KGD47" s="1196"/>
      <c r="KGE47" s="1195"/>
      <c r="KGF47" s="1196"/>
      <c r="KGG47" s="1195"/>
      <c r="KGH47" s="1196"/>
      <c r="KGI47" s="1195"/>
      <c r="KGJ47" s="1196"/>
      <c r="KGK47" s="1195"/>
      <c r="KGL47" s="1196"/>
      <c r="KGM47" s="1195"/>
      <c r="KGN47" s="1196"/>
      <c r="KGO47" s="1195"/>
      <c r="KGP47" s="1196"/>
      <c r="KGQ47" s="1195"/>
      <c r="KGR47" s="1196"/>
      <c r="KGS47" s="1195"/>
      <c r="KGT47" s="1196"/>
      <c r="KGU47" s="1195"/>
      <c r="KGV47" s="1196"/>
      <c r="KGW47" s="1195"/>
      <c r="KGX47" s="1196"/>
      <c r="KGY47" s="1195"/>
      <c r="KGZ47" s="1196"/>
      <c r="KHA47" s="1195"/>
      <c r="KHB47" s="1196"/>
      <c r="KHC47" s="1195"/>
      <c r="KHD47" s="1196"/>
      <c r="KHE47" s="1195"/>
      <c r="KHF47" s="1196"/>
      <c r="KHG47" s="1195"/>
      <c r="KHH47" s="1196"/>
      <c r="KHI47" s="1195"/>
      <c r="KHJ47" s="1196"/>
      <c r="KHK47" s="1195"/>
      <c r="KHL47" s="1196"/>
      <c r="KHM47" s="1195"/>
      <c r="KHN47" s="1196"/>
      <c r="KHO47" s="1195"/>
      <c r="KHP47" s="1196"/>
      <c r="KHQ47" s="1195"/>
      <c r="KHR47" s="1196"/>
      <c r="KHS47" s="1195"/>
      <c r="KHT47" s="1196"/>
      <c r="KHU47" s="1195"/>
      <c r="KHV47" s="1196"/>
      <c r="KHW47" s="1195"/>
      <c r="KHX47" s="1196"/>
      <c r="KHY47" s="1195"/>
      <c r="KHZ47" s="1196"/>
      <c r="KIA47" s="1195"/>
      <c r="KIB47" s="1196"/>
      <c r="KIC47" s="1195"/>
      <c r="KID47" s="1196"/>
      <c r="KIE47" s="1195"/>
      <c r="KIF47" s="1196"/>
      <c r="KIG47" s="1195"/>
      <c r="KIH47" s="1196"/>
      <c r="KII47" s="1195"/>
      <c r="KIJ47" s="1196"/>
      <c r="KIK47" s="1195"/>
      <c r="KIL47" s="1196"/>
      <c r="KIM47" s="1195"/>
      <c r="KIN47" s="1196"/>
      <c r="KIO47" s="1195"/>
      <c r="KIP47" s="1196"/>
      <c r="KIQ47" s="1195"/>
      <c r="KIR47" s="1196"/>
      <c r="KIS47" s="1195"/>
      <c r="KIT47" s="1196"/>
      <c r="KIU47" s="1195"/>
      <c r="KIV47" s="1196"/>
      <c r="KIW47" s="1195"/>
      <c r="KIX47" s="1196"/>
      <c r="KIY47" s="1195"/>
      <c r="KIZ47" s="1196"/>
      <c r="KJA47" s="1195"/>
      <c r="KJB47" s="1196"/>
      <c r="KJC47" s="1195"/>
      <c r="KJD47" s="1196"/>
      <c r="KJE47" s="1195"/>
      <c r="KJF47" s="1196"/>
      <c r="KJG47" s="1195"/>
      <c r="KJH47" s="1196"/>
      <c r="KJI47" s="1195"/>
      <c r="KJJ47" s="1196"/>
      <c r="KJK47" s="1195"/>
      <c r="KJL47" s="1196"/>
      <c r="KJM47" s="1195"/>
      <c r="KJN47" s="1196"/>
      <c r="KJO47" s="1195"/>
      <c r="KJP47" s="1196"/>
      <c r="KJQ47" s="1195"/>
      <c r="KJR47" s="1196"/>
      <c r="KJS47" s="1195"/>
      <c r="KJT47" s="1196"/>
      <c r="KJU47" s="1195"/>
      <c r="KJV47" s="1196"/>
      <c r="KJW47" s="1195"/>
      <c r="KJX47" s="1196"/>
      <c r="KJY47" s="1195"/>
      <c r="KJZ47" s="1196"/>
      <c r="KKA47" s="1195"/>
      <c r="KKB47" s="1196"/>
      <c r="KKC47" s="1195"/>
      <c r="KKD47" s="1196"/>
      <c r="KKE47" s="1195"/>
      <c r="KKF47" s="1196"/>
      <c r="KKG47" s="1195"/>
      <c r="KKH47" s="1196"/>
      <c r="KKI47" s="1195"/>
      <c r="KKJ47" s="1196"/>
      <c r="KKK47" s="1195"/>
      <c r="KKL47" s="1196"/>
      <c r="KKM47" s="1195"/>
      <c r="KKN47" s="1196"/>
      <c r="KKO47" s="1195"/>
      <c r="KKP47" s="1196"/>
      <c r="KKQ47" s="1195"/>
      <c r="KKR47" s="1196"/>
      <c r="KKS47" s="1195"/>
      <c r="KKT47" s="1196"/>
      <c r="KKU47" s="1195"/>
      <c r="KKV47" s="1196"/>
      <c r="KKW47" s="1195"/>
      <c r="KKX47" s="1196"/>
      <c r="KKY47" s="1195"/>
      <c r="KKZ47" s="1196"/>
      <c r="KLA47" s="1195"/>
      <c r="KLB47" s="1196"/>
      <c r="KLC47" s="1195"/>
      <c r="KLD47" s="1196"/>
      <c r="KLE47" s="1195"/>
      <c r="KLF47" s="1196"/>
      <c r="KLG47" s="1195"/>
      <c r="KLH47" s="1196"/>
      <c r="KLI47" s="1195"/>
      <c r="KLJ47" s="1196"/>
      <c r="KLK47" s="1195"/>
      <c r="KLL47" s="1196"/>
      <c r="KLM47" s="1195"/>
      <c r="KLN47" s="1196"/>
      <c r="KLO47" s="1195"/>
      <c r="KLP47" s="1196"/>
      <c r="KLQ47" s="1195"/>
      <c r="KLR47" s="1196"/>
      <c r="KLS47" s="1195"/>
      <c r="KLT47" s="1196"/>
      <c r="KLU47" s="1195"/>
      <c r="KLV47" s="1196"/>
      <c r="KLW47" s="1195"/>
      <c r="KLX47" s="1196"/>
      <c r="KLY47" s="1195"/>
      <c r="KLZ47" s="1196"/>
      <c r="KMA47" s="1195"/>
      <c r="KMB47" s="1196"/>
      <c r="KMC47" s="1195"/>
      <c r="KMD47" s="1196"/>
      <c r="KME47" s="1195"/>
      <c r="KMF47" s="1196"/>
      <c r="KMG47" s="1195"/>
      <c r="KMH47" s="1196"/>
      <c r="KMI47" s="1195"/>
      <c r="KMJ47" s="1196"/>
      <c r="KMK47" s="1195"/>
      <c r="KML47" s="1196"/>
      <c r="KMM47" s="1195"/>
      <c r="KMN47" s="1196"/>
      <c r="KMO47" s="1195"/>
      <c r="KMP47" s="1196"/>
      <c r="KMQ47" s="1195"/>
      <c r="KMR47" s="1196"/>
      <c r="KMS47" s="1195"/>
      <c r="KMT47" s="1196"/>
      <c r="KMU47" s="1195"/>
      <c r="KMV47" s="1196"/>
      <c r="KMW47" s="1195"/>
      <c r="KMX47" s="1196"/>
      <c r="KMY47" s="1195"/>
      <c r="KMZ47" s="1196"/>
      <c r="KNA47" s="1195"/>
      <c r="KNB47" s="1196"/>
      <c r="KNC47" s="1195"/>
      <c r="KND47" s="1196"/>
      <c r="KNE47" s="1195"/>
      <c r="KNF47" s="1196"/>
      <c r="KNG47" s="1195"/>
      <c r="KNH47" s="1196"/>
      <c r="KNI47" s="1195"/>
      <c r="KNJ47" s="1196"/>
      <c r="KNK47" s="1195"/>
      <c r="KNL47" s="1196"/>
      <c r="KNM47" s="1195"/>
      <c r="KNN47" s="1196"/>
      <c r="KNO47" s="1195"/>
      <c r="KNP47" s="1196"/>
      <c r="KNQ47" s="1195"/>
      <c r="KNR47" s="1196"/>
      <c r="KNS47" s="1195"/>
      <c r="KNT47" s="1196"/>
      <c r="KNU47" s="1195"/>
      <c r="KNV47" s="1196"/>
      <c r="KNW47" s="1195"/>
      <c r="KNX47" s="1196"/>
      <c r="KNY47" s="1195"/>
      <c r="KNZ47" s="1196"/>
      <c r="KOA47" s="1195"/>
      <c r="KOB47" s="1196"/>
      <c r="KOC47" s="1195"/>
      <c r="KOD47" s="1196"/>
      <c r="KOE47" s="1195"/>
      <c r="KOF47" s="1196"/>
      <c r="KOG47" s="1195"/>
      <c r="KOH47" s="1196"/>
      <c r="KOI47" s="1195"/>
      <c r="KOJ47" s="1196"/>
      <c r="KOK47" s="1195"/>
      <c r="KOL47" s="1196"/>
      <c r="KOM47" s="1195"/>
      <c r="KON47" s="1196"/>
      <c r="KOO47" s="1195"/>
      <c r="KOP47" s="1196"/>
      <c r="KOQ47" s="1195"/>
      <c r="KOR47" s="1196"/>
      <c r="KOS47" s="1195"/>
      <c r="KOT47" s="1196"/>
      <c r="KOU47" s="1195"/>
      <c r="KOV47" s="1196"/>
      <c r="KOW47" s="1195"/>
      <c r="KOX47" s="1196"/>
      <c r="KOY47" s="1195"/>
      <c r="KOZ47" s="1196"/>
      <c r="KPA47" s="1195"/>
      <c r="KPB47" s="1196"/>
      <c r="KPC47" s="1195"/>
      <c r="KPD47" s="1196"/>
      <c r="KPE47" s="1195"/>
      <c r="KPF47" s="1196"/>
      <c r="KPG47" s="1195"/>
      <c r="KPH47" s="1196"/>
      <c r="KPI47" s="1195"/>
      <c r="KPJ47" s="1196"/>
      <c r="KPK47" s="1195"/>
      <c r="KPL47" s="1196"/>
      <c r="KPM47" s="1195"/>
      <c r="KPN47" s="1196"/>
      <c r="KPO47" s="1195"/>
      <c r="KPP47" s="1196"/>
      <c r="KPQ47" s="1195"/>
      <c r="KPR47" s="1196"/>
      <c r="KPS47" s="1195"/>
      <c r="KPT47" s="1196"/>
      <c r="KPU47" s="1195"/>
      <c r="KPV47" s="1196"/>
      <c r="KPW47" s="1195"/>
      <c r="KPX47" s="1196"/>
      <c r="KPY47" s="1195"/>
      <c r="KPZ47" s="1196"/>
      <c r="KQA47" s="1195"/>
      <c r="KQB47" s="1196"/>
      <c r="KQC47" s="1195"/>
      <c r="KQD47" s="1196"/>
      <c r="KQE47" s="1195"/>
      <c r="KQF47" s="1196"/>
      <c r="KQG47" s="1195"/>
      <c r="KQH47" s="1196"/>
      <c r="KQI47" s="1195"/>
      <c r="KQJ47" s="1196"/>
      <c r="KQK47" s="1195"/>
      <c r="KQL47" s="1196"/>
      <c r="KQM47" s="1195"/>
      <c r="KQN47" s="1196"/>
      <c r="KQO47" s="1195"/>
      <c r="KQP47" s="1196"/>
      <c r="KQQ47" s="1195"/>
      <c r="KQR47" s="1196"/>
      <c r="KQS47" s="1195"/>
      <c r="KQT47" s="1196"/>
      <c r="KQU47" s="1195"/>
      <c r="KQV47" s="1196"/>
      <c r="KQW47" s="1195"/>
      <c r="KQX47" s="1196"/>
      <c r="KQY47" s="1195"/>
      <c r="KQZ47" s="1196"/>
      <c r="KRA47" s="1195"/>
      <c r="KRB47" s="1196"/>
      <c r="KRC47" s="1195"/>
      <c r="KRD47" s="1196"/>
      <c r="KRE47" s="1195"/>
      <c r="KRF47" s="1196"/>
      <c r="KRG47" s="1195"/>
      <c r="KRH47" s="1196"/>
      <c r="KRI47" s="1195"/>
      <c r="KRJ47" s="1196"/>
      <c r="KRK47" s="1195"/>
      <c r="KRL47" s="1196"/>
      <c r="KRM47" s="1195"/>
      <c r="KRN47" s="1196"/>
      <c r="KRO47" s="1195"/>
      <c r="KRP47" s="1196"/>
      <c r="KRQ47" s="1195"/>
      <c r="KRR47" s="1196"/>
      <c r="KRS47" s="1195"/>
      <c r="KRT47" s="1196"/>
      <c r="KRU47" s="1195"/>
      <c r="KRV47" s="1196"/>
      <c r="KRW47" s="1195"/>
      <c r="KRX47" s="1196"/>
      <c r="KRY47" s="1195"/>
      <c r="KRZ47" s="1196"/>
      <c r="KSA47" s="1195"/>
      <c r="KSB47" s="1196"/>
      <c r="KSC47" s="1195"/>
      <c r="KSD47" s="1196"/>
      <c r="KSE47" s="1195"/>
      <c r="KSF47" s="1196"/>
      <c r="KSG47" s="1195"/>
      <c r="KSH47" s="1196"/>
      <c r="KSI47" s="1195"/>
      <c r="KSJ47" s="1196"/>
      <c r="KSK47" s="1195"/>
      <c r="KSL47" s="1196"/>
      <c r="KSM47" s="1195"/>
      <c r="KSN47" s="1196"/>
      <c r="KSO47" s="1195"/>
      <c r="KSP47" s="1196"/>
      <c r="KSQ47" s="1195"/>
      <c r="KSR47" s="1196"/>
      <c r="KSS47" s="1195"/>
      <c r="KST47" s="1196"/>
      <c r="KSU47" s="1195"/>
      <c r="KSV47" s="1196"/>
      <c r="KSW47" s="1195"/>
      <c r="KSX47" s="1196"/>
      <c r="KSY47" s="1195"/>
      <c r="KSZ47" s="1196"/>
      <c r="KTA47" s="1195"/>
      <c r="KTB47" s="1196"/>
      <c r="KTC47" s="1195"/>
      <c r="KTD47" s="1196"/>
      <c r="KTE47" s="1195"/>
      <c r="KTF47" s="1196"/>
      <c r="KTG47" s="1195"/>
      <c r="KTH47" s="1196"/>
      <c r="KTI47" s="1195"/>
      <c r="KTJ47" s="1196"/>
      <c r="KTK47" s="1195"/>
      <c r="KTL47" s="1196"/>
      <c r="KTM47" s="1195"/>
      <c r="KTN47" s="1196"/>
      <c r="KTO47" s="1195"/>
      <c r="KTP47" s="1196"/>
      <c r="KTQ47" s="1195"/>
      <c r="KTR47" s="1196"/>
      <c r="KTS47" s="1195"/>
      <c r="KTT47" s="1196"/>
      <c r="KTU47" s="1195"/>
      <c r="KTV47" s="1196"/>
      <c r="KTW47" s="1195"/>
      <c r="KTX47" s="1196"/>
      <c r="KTY47" s="1195"/>
      <c r="KTZ47" s="1196"/>
      <c r="KUA47" s="1195"/>
      <c r="KUB47" s="1196"/>
      <c r="KUC47" s="1195"/>
      <c r="KUD47" s="1196"/>
      <c r="KUE47" s="1195"/>
      <c r="KUF47" s="1196"/>
      <c r="KUG47" s="1195"/>
      <c r="KUH47" s="1196"/>
      <c r="KUI47" s="1195"/>
      <c r="KUJ47" s="1196"/>
      <c r="KUK47" s="1195"/>
      <c r="KUL47" s="1196"/>
      <c r="KUM47" s="1195"/>
      <c r="KUN47" s="1196"/>
      <c r="KUO47" s="1195"/>
      <c r="KUP47" s="1196"/>
      <c r="KUQ47" s="1195"/>
      <c r="KUR47" s="1196"/>
      <c r="KUS47" s="1195"/>
      <c r="KUT47" s="1196"/>
      <c r="KUU47" s="1195"/>
      <c r="KUV47" s="1196"/>
      <c r="KUW47" s="1195"/>
      <c r="KUX47" s="1196"/>
      <c r="KUY47" s="1195"/>
      <c r="KUZ47" s="1196"/>
      <c r="KVA47" s="1195"/>
      <c r="KVB47" s="1196"/>
      <c r="KVC47" s="1195"/>
      <c r="KVD47" s="1196"/>
      <c r="KVE47" s="1195"/>
      <c r="KVF47" s="1196"/>
      <c r="KVG47" s="1195"/>
      <c r="KVH47" s="1196"/>
      <c r="KVI47" s="1195"/>
      <c r="KVJ47" s="1196"/>
      <c r="KVK47" s="1195"/>
      <c r="KVL47" s="1196"/>
      <c r="KVM47" s="1195"/>
      <c r="KVN47" s="1196"/>
      <c r="KVO47" s="1195"/>
      <c r="KVP47" s="1196"/>
      <c r="KVQ47" s="1195"/>
      <c r="KVR47" s="1196"/>
      <c r="KVS47" s="1195"/>
      <c r="KVT47" s="1196"/>
      <c r="KVU47" s="1195"/>
      <c r="KVV47" s="1196"/>
      <c r="KVW47" s="1195"/>
      <c r="KVX47" s="1196"/>
      <c r="KVY47" s="1195"/>
      <c r="KVZ47" s="1196"/>
      <c r="KWA47" s="1195"/>
      <c r="KWB47" s="1196"/>
      <c r="KWC47" s="1195"/>
      <c r="KWD47" s="1196"/>
      <c r="KWE47" s="1195"/>
      <c r="KWF47" s="1196"/>
      <c r="KWG47" s="1195"/>
      <c r="KWH47" s="1196"/>
      <c r="KWI47" s="1195"/>
      <c r="KWJ47" s="1196"/>
      <c r="KWK47" s="1195"/>
      <c r="KWL47" s="1196"/>
      <c r="KWM47" s="1195"/>
      <c r="KWN47" s="1196"/>
      <c r="KWO47" s="1195"/>
      <c r="KWP47" s="1196"/>
      <c r="KWQ47" s="1195"/>
      <c r="KWR47" s="1196"/>
      <c r="KWS47" s="1195"/>
      <c r="KWT47" s="1196"/>
      <c r="KWU47" s="1195"/>
      <c r="KWV47" s="1196"/>
      <c r="KWW47" s="1195"/>
      <c r="KWX47" s="1196"/>
      <c r="KWY47" s="1195"/>
      <c r="KWZ47" s="1196"/>
      <c r="KXA47" s="1195"/>
      <c r="KXB47" s="1196"/>
      <c r="KXC47" s="1195"/>
      <c r="KXD47" s="1196"/>
      <c r="KXE47" s="1195"/>
      <c r="KXF47" s="1196"/>
      <c r="KXG47" s="1195"/>
      <c r="KXH47" s="1196"/>
      <c r="KXI47" s="1195"/>
      <c r="KXJ47" s="1196"/>
      <c r="KXK47" s="1195"/>
      <c r="KXL47" s="1196"/>
      <c r="KXM47" s="1195"/>
      <c r="KXN47" s="1196"/>
      <c r="KXO47" s="1195"/>
      <c r="KXP47" s="1196"/>
      <c r="KXQ47" s="1195"/>
      <c r="KXR47" s="1196"/>
      <c r="KXS47" s="1195"/>
      <c r="KXT47" s="1196"/>
      <c r="KXU47" s="1195"/>
      <c r="KXV47" s="1196"/>
      <c r="KXW47" s="1195"/>
      <c r="KXX47" s="1196"/>
      <c r="KXY47" s="1195"/>
      <c r="KXZ47" s="1196"/>
      <c r="KYA47" s="1195"/>
      <c r="KYB47" s="1196"/>
      <c r="KYC47" s="1195"/>
      <c r="KYD47" s="1196"/>
      <c r="KYE47" s="1195"/>
      <c r="KYF47" s="1196"/>
      <c r="KYG47" s="1195"/>
      <c r="KYH47" s="1196"/>
      <c r="KYI47" s="1195"/>
      <c r="KYJ47" s="1196"/>
      <c r="KYK47" s="1195"/>
      <c r="KYL47" s="1196"/>
      <c r="KYM47" s="1195"/>
      <c r="KYN47" s="1196"/>
      <c r="KYO47" s="1195"/>
      <c r="KYP47" s="1196"/>
      <c r="KYQ47" s="1195"/>
      <c r="KYR47" s="1196"/>
      <c r="KYS47" s="1195"/>
      <c r="KYT47" s="1196"/>
      <c r="KYU47" s="1195"/>
      <c r="KYV47" s="1196"/>
      <c r="KYW47" s="1195"/>
      <c r="KYX47" s="1196"/>
      <c r="KYY47" s="1195"/>
      <c r="KYZ47" s="1196"/>
      <c r="KZA47" s="1195"/>
      <c r="KZB47" s="1196"/>
      <c r="KZC47" s="1195"/>
      <c r="KZD47" s="1196"/>
      <c r="KZE47" s="1195"/>
      <c r="KZF47" s="1196"/>
      <c r="KZG47" s="1195"/>
      <c r="KZH47" s="1196"/>
      <c r="KZI47" s="1195"/>
      <c r="KZJ47" s="1196"/>
      <c r="KZK47" s="1195"/>
      <c r="KZL47" s="1196"/>
      <c r="KZM47" s="1195"/>
      <c r="KZN47" s="1196"/>
      <c r="KZO47" s="1195"/>
      <c r="KZP47" s="1196"/>
      <c r="KZQ47" s="1195"/>
      <c r="KZR47" s="1196"/>
      <c r="KZS47" s="1195"/>
      <c r="KZT47" s="1196"/>
      <c r="KZU47" s="1195"/>
      <c r="KZV47" s="1196"/>
      <c r="KZW47" s="1195"/>
      <c r="KZX47" s="1196"/>
      <c r="KZY47" s="1195"/>
      <c r="KZZ47" s="1196"/>
      <c r="LAA47" s="1195"/>
      <c r="LAB47" s="1196"/>
      <c r="LAC47" s="1195"/>
      <c r="LAD47" s="1196"/>
      <c r="LAE47" s="1195"/>
      <c r="LAF47" s="1196"/>
      <c r="LAG47" s="1195"/>
      <c r="LAH47" s="1196"/>
      <c r="LAI47" s="1195"/>
      <c r="LAJ47" s="1196"/>
      <c r="LAK47" s="1195"/>
      <c r="LAL47" s="1196"/>
      <c r="LAM47" s="1195"/>
      <c r="LAN47" s="1196"/>
      <c r="LAO47" s="1195"/>
      <c r="LAP47" s="1196"/>
      <c r="LAQ47" s="1195"/>
      <c r="LAR47" s="1196"/>
      <c r="LAS47" s="1195"/>
      <c r="LAT47" s="1196"/>
      <c r="LAU47" s="1195"/>
      <c r="LAV47" s="1196"/>
      <c r="LAW47" s="1195"/>
      <c r="LAX47" s="1196"/>
      <c r="LAY47" s="1195"/>
      <c r="LAZ47" s="1196"/>
      <c r="LBA47" s="1195"/>
      <c r="LBB47" s="1196"/>
      <c r="LBC47" s="1195"/>
      <c r="LBD47" s="1196"/>
      <c r="LBE47" s="1195"/>
      <c r="LBF47" s="1196"/>
      <c r="LBG47" s="1195"/>
      <c r="LBH47" s="1196"/>
      <c r="LBI47" s="1195"/>
      <c r="LBJ47" s="1196"/>
      <c r="LBK47" s="1195"/>
      <c r="LBL47" s="1196"/>
      <c r="LBM47" s="1195"/>
      <c r="LBN47" s="1196"/>
      <c r="LBO47" s="1195"/>
      <c r="LBP47" s="1196"/>
      <c r="LBQ47" s="1195"/>
      <c r="LBR47" s="1196"/>
      <c r="LBS47" s="1195"/>
      <c r="LBT47" s="1196"/>
      <c r="LBU47" s="1195"/>
      <c r="LBV47" s="1196"/>
      <c r="LBW47" s="1195"/>
      <c r="LBX47" s="1196"/>
      <c r="LBY47" s="1195"/>
      <c r="LBZ47" s="1196"/>
      <c r="LCA47" s="1195"/>
      <c r="LCB47" s="1196"/>
      <c r="LCC47" s="1195"/>
      <c r="LCD47" s="1196"/>
      <c r="LCE47" s="1195"/>
      <c r="LCF47" s="1196"/>
      <c r="LCG47" s="1195"/>
      <c r="LCH47" s="1196"/>
      <c r="LCI47" s="1195"/>
      <c r="LCJ47" s="1196"/>
      <c r="LCK47" s="1195"/>
      <c r="LCL47" s="1196"/>
      <c r="LCM47" s="1195"/>
      <c r="LCN47" s="1196"/>
      <c r="LCO47" s="1195"/>
      <c r="LCP47" s="1196"/>
      <c r="LCQ47" s="1195"/>
      <c r="LCR47" s="1196"/>
      <c r="LCS47" s="1195"/>
      <c r="LCT47" s="1196"/>
      <c r="LCU47" s="1195"/>
      <c r="LCV47" s="1196"/>
      <c r="LCW47" s="1195"/>
      <c r="LCX47" s="1196"/>
      <c r="LCY47" s="1195"/>
      <c r="LCZ47" s="1196"/>
      <c r="LDA47" s="1195"/>
      <c r="LDB47" s="1196"/>
      <c r="LDC47" s="1195"/>
      <c r="LDD47" s="1196"/>
      <c r="LDE47" s="1195"/>
      <c r="LDF47" s="1196"/>
      <c r="LDG47" s="1195"/>
      <c r="LDH47" s="1196"/>
      <c r="LDI47" s="1195"/>
      <c r="LDJ47" s="1196"/>
      <c r="LDK47" s="1195"/>
      <c r="LDL47" s="1196"/>
      <c r="LDM47" s="1195"/>
      <c r="LDN47" s="1196"/>
      <c r="LDO47" s="1195"/>
      <c r="LDP47" s="1196"/>
      <c r="LDQ47" s="1195"/>
      <c r="LDR47" s="1196"/>
      <c r="LDS47" s="1195"/>
      <c r="LDT47" s="1196"/>
      <c r="LDU47" s="1195"/>
      <c r="LDV47" s="1196"/>
      <c r="LDW47" s="1195"/>
      <c r="LDX47" s="1196"/>
      <c r="LDY47" s="1195"/>
      <c r="LDZ47" s="1196"/>
      <c r="LEA47" s="1195"/>
      <c r="LEB47" s="1196"/>
      <c r="LEC47" s="1195"/>
      <c r="LED47" s="1196"/>
      <c r="LEE47" s="1195"/>
      <c r="LEF47" s="1196"/>
      <c r="LEG47" s="1195"/>
      <c r="LEH47" s="1196"/>
      <c r="LEI47" s="1195"/>
      <c r="LEJ47" s="1196"/>
      <c r="LEK47" s="1195"/>
      <c r="LEL47" s="1196"/>
      <c r="LEM47" s="1195"/>
      <c r="LEN47" s="1196"/>
      <c r="LEO47" s="1195"/>
      <c r="LEP47" s="1196"/>
      <c r="LEQ47" s="1195"/>
      <c r="LER47" s="1196"/>
      <c r="LES47" s="1195"/>
      <c r="LET47" s="1196"/>
      <c r="LEU47" s="1195"/>
      <c r="LEV47" s="1196"/>
      <c r="LEW47" s="1195"/>
      <c r="LEX47" s="1196"/>
      <c r="LEY47" s="1195"/>
      <c r="LEZ47" s="1196"/>
      <c r="LFA47" s="1195"/>
      <c r="LFB47" s="1196"/>
      <c r="LFC47" s="1195"/>
      <c r="LFD47" s="1196"/>
      <c r="LFE47" s="1195"/>
      <c r="LFF47" s="1196"/>
      <c r="LFG47" s="1195"/>
      <c r="LFH47" s="1196"/>
      <c r="LFI47" s="1195"/>
      <c r="LFJ47" s="1196"/>
      <c r="LFK47" s="1195"/>
      <c r="LFL47" s="1196"/>
      <c r="LFM47" s="1195"/>
      <c r="LFN47" s="1196"/>
      <c r="LFO47" s="1195"/>
      <c r="LFP47" s="1196"/>
      <c r="LFQ47" s="1195"/>
      <c r="LFR47" s="1196"/>
      <c r="LFS47" s="1195"/>
      <c r="LFT47" s="1196"/>
      <c r="LFU47" s="1195"/>
      <c r="LFV47" s="1196"/>
      <c r="LFW47" s="1195"/>
      <c r="LFX47" s="1196"/>
      <c r="LFY47" s="1195"/>
      <c r="LFZ47" s="1196"/>
      <c r="LGA47" s="1195"/>
      <c r="LGB47" s="1196"/>
      <c r="LGC47" s="1195"/>
      <c r="LGD47" s="1196"/>
      <c r="LGE47" s="1195"/>
      <c r="LGF47" s="1196"/>
      <c r="LGG47" s="1195"/>
      <c r="LGH47" s="1196"/>
      <c r="LGI47" s="1195"/>
      <c r="LGJ47" s="1196"/>
      <c r="LGK47" s="1195"/>
      <c r="LGL47" s="1196"/>
      <c r="LGM47" s="1195"/>
      <c r="LGN47" s="1196"/>
      <c r="LGO47" s="1195"/>
      <c r="LGP47" s="1196"/>
      <c r="LGQ47" s="1195"/>
      <c r="LGR47" s="1196"/>
      <c r="LGS47" s="1195"/>
      <c r="LGT47" s="1196"/>
      <c r="LGU47" s="1195"/>
      <c r="LGV47" s="1196"/>
      <c r="LGW47" s="1195"/>
      <c r="LGX47" s="1196"/>
      <c r="LGY47" s="1195"/>
      <c r="LGZ47" s="1196"/>
      <c r="LHA47" s="1195"/>
      <c r="LHB47" s="1196"/>
      <c r="LHC47" s="1195"/>
      <c r="LHD47" s="1196"/>
      <c r="LHE47" s="1195"/>
      <c r="LHF47" s="1196"/>
      <c r="LHG47" s="1195"/>
      <c r="LHH47" s="1196"/>
      <c r="LHI47" s="1195"/>
      <c r="LHJ47" s="1196"/>
      <c r="LHK47" s="1195"/>
      <c r="LHL47" s="1196"/>
      <c r="LHM47" s="1195"/>
      <c r="LHN47" s="1196"/>
      <c r="LHO47" s="1195"/>
      <c r="LHP47" s="1196"/>
      <c r="LHQ47" s="1195"/>
      <c r="LHR47" s="1196"/>
      <c r="LHS47" s="1195"/>
      <c r="LHT47" s="1196"/>
      <c r="LHU47" s="1195"/>
      <c r="LHV47" s="1196"/>
      <c r="LHW47" s="1195"/>
      <c r="LHX47" s="1196"/>
      <c r="LHY47" s="1195"/>
      <c r="LHZ47" s="1196"/>
      <c r="LIA47" s="1195"/>
      <c r="LIB47" s="1196"/>
      <c r="LIC47" s="1195"/>
      <c r="LID47" s="1196"/>
      <c r="LIE47" s="1195"/>
      <c r="LIF47" s="1196"/>
      <c r="LIG47" s="1195"/>
      <c r="LIH47" s="1196"/>
      <c r="LII47" s="1195"/>
      <c r="LIJ47" s="1196"/>
      <c r="LIK47" s="1195"/>
      <c r="LIL47" s="1196"/>
      <c r="LIM47" s="1195"/>
      <c r="LIN47" s="1196"/>
      <c r="LIO47" s="1195"/>
      <c r="LIP47" s="1196"/>
      <c r="LIQ47" s="1195"/>
      <c r="LIR47" s="1196"/>
      <c r="LIS47" s="1195"/>
      <c r="LIT47" s="1196"/>
      <c r="LIU47" s="1195"/>
      <c r="LIV47" s="1196"/>
      <c r="LIW47" s="1195"/>
      <c r="LIX47" s="1196"/>
      <c r="LIY47" s="1195"/>
      <c r="LIZ47" s="1196"/>
      <c r="LJA47" s="1195"/>
      <c r="LJB47" s="1196"/>
      <c r="LJC47" s="1195"/>
      <c r="LJD47" s="1196"/>
      <c r="LJE47" s="1195"/>
      <c r="LJF47" s="1196"/>
      <c r="LJG47" s="1195"/>
      <c r="LJH47" s="1196"/>
      <c r="LJI47" s="1195"/>
      <c r="LJJ47" s="1196"/>
      <c r="LJK47" s="1195"/>
      <c r="LJL47" s="1196"/>
      <c r="LJM47" s="1195"/>
      <c r="LJN47" s="1196"/>
      <c r="LJO47" s="1195"/>
      <c r="LJP47" s="1196"/>
      <c r="LJQ47" s="1195"/>
      <c r="LJR47" s="1196"/>
      <c r="LJS47" s="1195"/>
      <c r="LJT47" s="1196"/>
      <c r="LJU47" s="1195"/>
      <c r="LJV47" s="1196"/>
      <c r="LJW47" s="1195"/>
      <c r="LJX47" s="1196"/>
      <c r="LJY47" s="1195"/>
      <c r="LJZ47" s="1196"/>
      <c r="LKA47" s="1195"/>
      <c r="LKB47" s="1196"/>
      <c r="LKC47" s="1195"/>
      <c r="LKD47" s="1196"/>
      <c r="LKE47" s="1195"/>
      <c r="LKF47" s="1196"/>
      <c r="LKG47" s="1195"/>
      <c r="LKH47" s="1196"/>
      <c r="LKI47" s="1195"/>
      <c r="LKJ47" s="1196"/>
      <c r="LKK47" s="1195"/>
      <c r="LKL47" s="1196"/>
      <c r="LKM47" s="1195"/>
      <c r="LKN47" s="1196"/>
      <c r="LKO47" s="1195"/>
      <c r="LKP47" s="1196"/>
      <c r="LKQ47" s="1195"/>
      <c r="LKR47" s="1196"/>
      <c r="LKS47" s="1195"/>
      <c r="LKT47" s="1196"/>
      <c r="LKU47" s="1195"/>
      <c r="LKV47" s="1196"/>
      <c r="LKW47" s="1195"/>
      <c r="LKX47" s="1196"/>
      <c r="LKY47" s="1195"/>
      <c r="LKZ47" s="1196"/>
      <c r="LLA47" s="1195"/>
      <c r="LLB47" s="1196"/>
      <c r="LLC47" s="1195"/>
      <c r="LLD47" s="1196"/>
      <c r="LLE47" s="1195"/>
      <c r="LLF47" s="1196"/>
      <c r="LLG47" s="1195"/>
      <c r="LLH47" s="1196"/>
      <c r="LLI47" s="1195"/>
      <c r="LLJ47" s="1196"/>
      <c r="LLK47" s="1195"/>
      <c r="LLL47" s="1196"/>
      <c r="LLM47" s="1195"/>
      <c r="LLN47" s="1196"/>
      <c r="LLO47" s="1195"/>
      <c r="LLP47" s="1196"/>
      <c r="LLQ47" s="1195"/>
      <c r="LLR47" s="1196"/>
      <c r="LLS47" s="1195"/>
      <c r="LLT47" s="1196"/>
      <c r="LLU47" s="1195"/>
      <c r="LLV47" s="1196"/>
      <c r="LLW47" s="1195"/>
      <c r="LLX47" s="1196"/>
      <c r="LLY47" s="1195"/>
      <c r="LLZ47" s="1196"/>
      <c r="LMA47" s="1195"/>
      <c r="LMB47" s="1196"/>
      <c r="LMC47" s="1195"/>
      <c r="LMD47" s="1196"/>
      <c r="LME47" s="1195"/>
      <c r="LMF47" s="1196"/>
      <c r="LMG47" s="1195"/>
      <c r="LMH47" s="1196"/>
      <c r="LMI47" s="1195"/>
      <c r="LMJ47" s="1196"/>
      <c r="LMK47" s="1195"/>
      <c r="LML47" s="1196"/>
      <c r="LMM47" s="1195"/>
      <c r="LMN47" s="1196"/>
      <c r="LMO47" s="1195"/>
      <c r="LMP47" s="1196"/>
      <c r="LMQ47" s="1195"/>
      <c r="LMR47" s="1196"/>
      <c r="LMS47" s="1195"/>
      <c r="LMT47" s="1196"/>
      <c r="LMU47" s="1195"/>
      <c r="LMV47" s="1196"/>
      <c r="LMW47" s="1195"/>
      <c r="LMX47" s="1196"/>
      <c r="LMY47" s="1195"/>
      <c r="LMZ47" s="1196"/>
      <c r="LNA47" s="1195"/>
      <c r="LNB47" s="1196"/>
      <c r="LNC47" s="1195"/>
      <c r="LND47" s="1196"/>
      <c r="LNE47" s="1195"/>
      <c r="LNF47" s="1196"/>
      <c r="LNG47" s="1195"/>
      <c r="LNH47" s="1196"/>
      <c r="LNI47" s="1195"/>
      <c r="LNJ47" s="1196"/>
      <c r="LNK47" s="1195"/>
      <c r="LNL47" s="1196"/>
      <c r="LNM47" s="1195"/>
      <c r="LNN47" s="1196"/>
      <c r="LNO47" s="1195"/>
      <c r="LNP47" s="1196"/>
      <c r="LNQ47" s="1195"/>
      <c r="LNR47" s="1196"/>
      <c r="LNS47" s="1195"/>
      <c r="LNT47" s="1196"/>
      <c r="LNU47" s="1195"/>
      <c r="LNV47" s="1196"/>
      <c r="LNW47" s="1195"/>
      <c r="LNX47" s="1196"/>
      <c r="LNY47" s="1195"/>
      <c r="LNZ47" s="1196"/>
      <c r="LOA47" s="1195"/>
      <c r="LOB47" s="1196"/>
      <c r="LOC47" s="1195"/>
      <c r="LOD47" s="1196"/>
      <c r="LOE47" s="1195"/>
      <c r="LOF47" s="1196"/>
      <c r="LOG47" s="1195"/>
      <c r="LOH47" s="1196"/>
      <c r="LOI47" s="1195"/>
      <c r="LOJ47" s="1196"/>
      <c r="LOK47" s="1195"/>
      <c r="LOL47" s="1196"/>
      <c r="LOM47" s="1195"/>
      <c r="LON47" s="1196"/>
      <c r="LOO47" s="1195"/>
      <c r="LOP47" s="1196"/>
      <c r="LOQ47" s="1195"/>
      <c r="LOR47" s="1196"/>
      <c r="LOS47" s="1195"/>
      <c r="LOT47" s="1196"/>
      <c r="LOU47" s="1195"/>
      <c r="LOV47" s="1196"/>
      <c r="LOW47" s="1195"/>
      <c r="LOX47" s="1196"/>
      <c r="LOY47" s="1195"/>
      <c r="LOZ47" s="1196"/>
      <c r="LPA47" s="1195"/>
      <c r="LPB47" s="1196"/>
      <c r="LPC47" s="1195"/>
      <c r="LPD47" s="1196"/>
      <c r="LPE47" s="1195"/>
      <c r="LPF47" s="1196"/>
      <c r="LPG47" s="1195"/>
      <c r="LPH47" s="1196"/>
      <c r="LPI47" s="1195"/>
      <c r="LPJ47" s="1196"/>
      <c r="LPK47" s="1195"/>
      <c r="LPL47" s="1196"/>
      <c r="LPM47" s="1195"/>
      <c r="LPN47" s="1196"/>
      <c r="LPO47" s="1195"/>
      <c r="LPP47" s="1196"/>
      <c r="LPQ47" s="1195"/>
      <c r="LPR47" s="1196"/>
      <c r="LPS47" s="1195"/>
      <c r="LPT47" s="1196"/>
      <c r="LPU47" s="1195"/>
      <c r="LPV47" s="1196"/>
      <c r="LPW47" s="1195"/>
      <c r="LPX47" s="1196"/>
      <c r="LPY47" s="1195"/>
      <c r="LPZ47" s="1196"/>
      <c r="LQA47" s="1195"/>
      <c r="LQB47" s="1196"/>
      <c r="LQC47" s="1195"/>
      <c r="LQD47" s="1196"/>
      <c r="LQE47" s="1195"/>
      <c r="LQF47" s="1196"/>
      <c r="LQG47" s="1195"/>
      <c r="LQH47" s="1196"/>
      <c r="LQI47" s="1195"/>
      <c r="LQJ47" s="1196"/>
      <c r="LQK47" s="1195"/>
      <c r="LQL47" s="1196"/>
      <c r="LQM47" s="1195"/>
      <c r="LQN47" s="1196"/>
      <c r="LQO47" s="1195"/>
      <c r="LQP47" s="1196"/>
      <c r="LQQ47" s="1195"/>
      <c r="LQR47" s="1196"/>
      <c r="LQS47" s="1195"/>
      <c r="LQT47" s="1196"/>
      <c r="LQU47" s="1195"/>
      <c r="LQV47" s="1196"/>
      <c r="LQW47" s="1195"/>
      <c r="LQX47" s="1196"/>
      <c r="LQY47" s="1195"/>
      <c r="LQZ47" s="1196"/>
      <c r="LRA47" s="1195"/>
      <c r="LRB47" s="1196"/>
      <c r="LRC47" s="1195"/>
      <c r="LRD47" s="1196"/>
      <c r="LRE47" s="1195"/>
      <c r="LRF47" s="1196"/>
      <c r="LRG47" s="1195"/>
      <c r="LRH47" s="1196"/>
      <c r="LRI47" s="1195"/>
      <c r="LRJ47" s="1196"/>
      <c r="LRK47" s="1195"/>
      <c r="LRL47" s="1196"/>
      <c r="LRM47" s="1195"/>
      <c r="LRN47" s="1196"/>
      <c r="LRO47" s="1195"/>
      <c r="LRP47" s="1196"/>
      <c r="LRQ47" s="1195"/>
      <c r="LRR47" s="1196"/>
      <c r="LRS47" s="1195"/>
      <c r="LRT47" s="1196"/>
      <c r="LRU47" s="1195"/>
      <c r="LRV47" s="1196"/>
      <c r="LRW47" s="1195"/>
      <c r="LRX47" s="1196"/>
      <c r="LRY47" s="1195"/>
      <c r="LRZ47" s="1196"/>
      <c r="LSA47" s="1195"/>
      <c r="LSB47" s="1196"/>
      <c r="LSC47" s="1195"/>
      <c r="LSD47" s="1196"/>
      <c r="LSE47" s="1195"/>
      <c r="LSF47" s="1196"/>
      <c r="LSG47" s="1195"/>
      <c r="LSH47" s="1196"/>
      <c r="LSI47" s="1195"/>
      <c r="LSJ47" s="1196"/>
      <c r="LSK47" s="1195"/>
      <c r="LSL47" s="1196"/>
      <c r="LSM47" s="1195"/>
      <c r="LSN47" s="1196"/>
      <c r="LSO47" s="1195"/>
      <c r="LSP47" s="1196"/>
      <c r="LSQ47" s="1195"/>
      <c r="LSR47" s="1196"/>
      <c r="LSS47" s="1195"/>
      <c r="LST47" s="1196"/>
      <c r="LSU47" s="1195"/>
      <c r="LSV47" s="1196"/>
      <c r="LSW47" s="1195"/>
      <c r="LSX47" s="1196"/>
      <c r="LSY47" s="1195"/>
      <c r="LSZ47" s="1196"/>
      <c r="LTA47" s="1195"/>
      <c r="LTB47" s="1196"/>
      <c r="LTC47" s="1195"/>
      <c r="LTD47" s="1196"/>
      <c r="LTE47" s="1195"/>
      <c r="LTF47" s="1196"/>
      <c r="LTG47" s="1195"/>
      <c r="LTH47" s="1196"/>
      <c r="LTI47" s="1195"/>
      <c r="LTJ47" s="1196"/>
      <c r="LTK47" s="1195"/>
      <c r="LTL47" s="1196"/>
      <c r="LTM47" s="1195"/>
      <c r="LTN47" s="1196"/>
      <c r="LTO47" s="1195"/>
      <c r="LTP47" s="1196"/>
      <c r="LTQ47" s="1195"/>
      <c r="LTR47" s="1196"/>
      <c r="LTS47" s="1195"/>
      <c r="LTT47" s="1196"/>
      <c r="LTU47" s="1195"/>
      <c r="LTV47" s="1196"/>
      <c r="LTW47" s="1195"/>
      <c r="LTX47" s="1196"/>
      <c r="LTY47" s="1195"/>
      <c r="LTZ47" s="1196"/>
      <c r="LUA47" s="1195"/>
      <c r="LUB47" s="1196"/>
      <c r="LUC47" s="1195"/>
      <c r="LUD47" s="1196"/>
      <c r="LUE47" s="1195"/>
      <c r="LUF47" s="1196"/>
      <c r="LUG47" s="1195"/>
      <c r="LUH47" s="1196"/>
      <c r="LUI47" s="1195"/>
      <c r="LUJ47" s="1196"/>
      <c r="LUK47" s="1195"/>
      <c r="LUL47" s="1196"/>
      <c r="LUM47" s="1195"/>
      <c r="LUN47" s="1196"/>
      <c r="LUO47" s="1195"/>
      <c r="LUP47" s="1196"/>
      <c r="LUQ47" s="1195"/>
      <c r="LUR47" s="1196"/>
      <c r="LUS47" s="1195"/>
      <c r="LUT47" s="1196"/>
      <c r="LUU47" s="1195"/>
      <c r="LUV47" s="1196"/>
      <c r="LUW47" s="1195"/>
      <c r="LUX47" s="1196"/>
      <c r="LUY47" s="1195"/>
      <c r="LUZ47" s="1196"/>
      <c r="LVA47" s="1195"/>
      <c r="LVB47" s="1196"/>
      <c r="LVC47" s="1195"/>
      <c r="LVD47" s="1196"/>
      <c r="LVE47" s="1195"/>
      <c r="LVF47" s="1196"/>
      <c r="LVG47" s="1195"/>
      <c r="LVH47" s="1196"/>
      <c r="LVI47" s="1195"/>
      <c r="LVJ47" s="1196"/>
      <c r="LVK47" s="1195"/>
      <c r="LVL47" s="1196"/>
      <c r="LVM47" s="1195"/>
      <c r="LVN47" s="1196"/>
      <c r="LVO47" s="1195"/>
      <c r="LVP47" s="1196"/>
      <c r="LVQ47" s="1195"/>
      <c r="LVR47" s="1196"/>
      <c r="LVS47" s="1195"/>
      <c r="LVT47" s="1196"/>
      <c r="LVU47" s="1195"/>
      <c r="LVV47" s="1196"/>
      <c r="LVW47" s="1195"/>
      <c r="LVX47" s="1196"/>
      <c r="LVY47" s="1195"/>
      <c r="LVZ47" s="1196"/>
      <c r="LWA47" s="1195"/>
      <c r="LWB47" s="1196"/>
      <c r="LWC47" s="1195"/>
      <c r="LWD47" s="1196"/>
      <c r="LWE47" s="1195"/>
      <c r="LWF47" s="1196"/>
      <c r="LWG47" s="1195"/>
      <c r="LWH47" s="1196"/>
      <c r="LWI47" s="1195"/>
      <c r="LWJ47" s="1196"/>
      <c r="LWK47" s="1195"/>
      <c r="LWL47" s="1196"/>
      <c r="LWM47" s="1195"/>
      <c r="LWN47" s="1196"/>
      <c r="LWO47" s="1195"/>
      <c r="LWP47" s="1196"/>
      <c r="LWQ47" s="1195"/>
      <c r="LWR47" s="1196"/>
      <c r="LWS47" s="1195"/>
      <c r="LWT47" s="1196"/>
      <c r="LWU47" s="1195"/>
      <c r="LWV47" s="1196"/>
      <c r="LWW47" s="1195"/>
      <c r="LWX47" s="1196"/>
      <c r="LWY47" s="1195"/>
      <c r="LWZ47" s="1196"/>
      <c r="LXA47" s="1195"/>
      <c r="LXB47" s="1196"/>
      <c r="LXC47" s="1195"/>
      <c r="LXD47" s="1196"/>
      <c r="LXE47" s="1195"/>
      <c r="LXF47" s="1196"/>
      <c r="LXG47" s="1195"/>
      <c r="LXH47" s="1196"/>
      <c r="LXI47" s="1195"/>
      <c r="LXJ47" s="1196"/>
      <c r="LXK47" s="1195"/>
      <c r="LXL47" s="1196"/>
      <c r="LXM47" s="1195"/>
      <c r="LXN47" s="1196"/>
      <c r="LXO47" s="1195"/>
      <c r="LXP47" s="1196"/>
      <c r="LXQ47" s="1195"/>
      <c r="LXR47" s="1196"/>
      <c r="LXS47" s="1195"/>
      <c r="LXT47" s="1196"/>
      <c r="LXU47" s="1195"/>
      <c r="LXV47" s="1196"/>
      <c r="LXW47" s="1195"/>
      <c r="LXX47" s="1196"/>
      <c r="LXY47" s="1195"/>
      <c r="LXZ47" s="1196"/>
      <c r="LYA47" s="1195"/>
      <c r="LYB47" s="1196"/>
      <c r="LYC47" s="1195"/>
      <c r="LYD47" s="1196"/>
      <c r="LYE47" s="1195"/>
      <c r="LYF47" s="1196"/>
      <c r="LYG47" s="1195"/>
      <c r="LYH47" s="1196"/>
      <c r="LYI47" s="1195"/>
      <c r="LYJ47" s="1196"/>
      <c r="LYK47" s="1195"/>
      <c r="LYL47" s="1196"/>
      <c r="LYM47" s="1195"/>
      <c r="LYN47" s="1196"/>
      <c r="LYO47" s="1195"/>
      <c r="LYP47" s="1196"/>
      <c r="LYQ47" s="1195"/>
      <c r="LYR47" s="1196"/>
      <c r="LYS47" s="1195"/>
      <c r="LYT47" s="1196"/>
      <c r="LYU47" s="1195"/>
      <c r="LYV47" s="1196"/>
      <c r="LYW47" s="1195"/>
      <c r="LYX47" s="1196"/>
      <c r="LYY47" s="1195"/>
      <c r="LYZ47" s="1196"/>
      <c r="LZA47" s="1195"/>
      <c r="LZB47" s="1196"/>
      <c r="LZC47" s="1195"/>
      <c r="LZD47" s="1196"/>
      <c r="LZE47" s="1195"/>
      <c r="LZF47" s="1196"/>
      <c r="LZG47" s="1195"/>
      <c r="LZH47" s="1196"/>
      <c r="LZI47" s="1195"/>
      <c r="LZJ47" s="1196"/>
      <c r="LZK47" s="1195"/>
      <c r="LZL47" s="1196"/>
      <c r="LZM47" s="1195"/>
      <c r="LZN47" s="1196"/>
      <c r="LZO47" s="1195"/>
      <c r="LZP47" s="1196"/>
      <c r="LZQ47" s="1195"/>
      <c r="LZR47" s="1196"/>
      <c r="LZS47" s="1195"/>
      <c r="LZT47" s="1196"/>
      <c r="LZU47" s="1195"/>
      <c r="LZV47" s="1196"/>
      <c r="LZW47" s="1195"/>
      <c r="LZX47" s="1196"/>
      <c r="LZY47" s="1195"/>
      <c r="LZZ47" s="1196"/>
      <c r="MAA47" s="1195"/>
      <c r="MAB47" s="1196"/>
      <c r="MAC47" s="1195"/>
      <c r="MAD47" s="1196"/>
      <c r="MAE47" s="1195"/>
      <c r="MAF47" s="1196"/>
      <c r="MAG47" s="1195"/>
      <c r="MAH47" s="1196"/>
      <c r="MAI47" s="1195"/>
      <c r="MAJ47" s="1196"/>
      <c r="MAK47" s="1195"/>
      <c r="MAL47" s="1196"/>
      <c r="MAM47" s="1195"/>
      <c r="MAN47" s="1196"/>
      <c r="MAO47" s="1195"/>
      <c r="MAP47" s="1196"/>
      <c r="MAQ47" s="1195"/>
      <c r="MAR47" s="1196"/>
      <c r="MAS47" s="1195"/>
      <c r="MAT47" s="1196"/>
      <c r="MAU47" s="1195"/>
      <c r="MAV47" s="1196"/>
      <c r="MAW47" s="1195"/>
      <c r="MAX47" s="1196"/>
      <c r="MAY47" s="1195"/>
      <c r="MAZ47" s="1196"/>
      <c r="MBA47" s="1195"/>
      <c r="MBB47" s="1196"/>
      <c r="MBC47" s="1195"/>
      <c r="MBD47" s="1196"/>
      <c r="MBE47" s="1195"/>
      <c r="MBF47" s="1196"/>
      <c r="MBG47" s="1195"/>
      <c r="MBH47" s="1196"/>
      <c r="MBI47" s="1195"/>
      <c r="MBJ47" s="1196"/>
      <c r="MBK47" s="1195"/>
      <c r="MBL47" s="1196"/>
      <c r="MBM47" s="1195"/>
      <c r="MBN47" s="1196"/>
      <c r="MBO47" s="1195"/>
      <c r="MBP47" s="1196"/>
      <c r="MBQ47" s="1195"/>
      <c r="MBR47" s="1196"/>
      <c r="MBS47" s="1195"/>
      <c r="MBT47" s="1196"/>
      <c r="MBU47" s="1195"/>
      <c r="MBV47" s="1196"/>
      <c r="MBW47" s="1195"/>
      <c r="MBX47" s="1196"/>
      <c r="MBY47" s="1195"/>
      <c r="MBZ47" s="1196"/>
      <c r="MCA47" s="1195"/>
      <c r="MCB47" s="1196"/>
      <c r="MCC47" s="1195"/>
      <c r="MCD47" s="1196"/>
      <c r="MCE47" s="1195"/>
      <c r="MCF47" s="1196"/>
      <c r="MCG47" s="1195"/>
      <c r="MCH47" s="1196"/>
      <c r="MCI47" s="1195"/>
      <c r="MCJ47" s="1196"/>
      <c r="MCK47" s="1195"/>
      <c r="MCL47" s="1196"/>
      <c r="MCM47" s="1195"/>
      <c r="MCN47" s="1196"/>
      <c r="MCO47" s="1195"/>
      <c r="MCP47" s="1196"/>
      <c r="MCQ47" s="1195"/>
      <c r="MCR47" s="1196"/>
      <c r="MCS47" s="1195"/>
      <c r="MCT47" s="1196"/>
      <c r="MCU47" s="1195"/>
      <c r="MCV47" s="1196"/>
      <c r="MCW47" s="1195"/>
      <c r="MCX47" s="1196"/>
      <c r="MCY47" s="1195"/>
      <c r="MCZ47" s="1196"/>
      <c r="MDA47" s="1195"/>
      <c r="MDB47" s="1196"/>
      <c r="MDC47" s="1195"/>
      <c r="MDD47" s="1196"/>
      <c r="MDE47" s="1195"/>
      <c r="MDF47" s="1196"/>
      <c r="MDG47" s="1195"/>
      <c r="MDH47" s="1196"/>
      <c r="MDI47" s="1195"/>
      <c r="MDJ47" s="1196"/>
      <c r="MDK47" s="1195"/>
      <c r="MDL47" s="1196"/>
      <c r="MDM47" s="1195"/>
      <c r="MDN47" s="1196"/>
      <c r="MDO47" s="1195"/>
      <c r="MDP47" s="1196"/>
      <c r="MDQ47" s="1195"/>
      <c r="MDR47" s="1196"/>
      <c r="MDS47" s="1195"/>
      <c r="MDT47" s="1196"/>
      <c r="MDU47" s="1195"/>
      <c r="MDV47" s="1196"/>
      <c r="MDW47" s="1195"/>
      <c r="MDX47" s="1196"/>
      <c r="MDY47" s="1195"/>
      <c r="MDZ47" s="1196"/>
      <c r="MEA47" s="1195"/>
      <c r="MEB47" s="1196"/>
      <c r="MEC47" s="1195"/>
      <c r="MED47" s="1196"/>
      <c r="MEE47" s="1195"/>
      <c r="MEF47" s="1196"/>
      <c r="MEG47" s="1195"/>
      <c r="MEH47" s="1196"/>
      <c r="MEI47" s="1195"/>
      <c r="MEJ47" s="1196"/>
      <c r="MEK47" s="1195"/>
      <c r="MEL47" s="1196"/>
      <c r="MEM47" s="1195"/>
      <c r="MEN47" s="1196"/>
      <c r="MEO47" s="1195"/>
      <c r="MEP47" s="1196"/>
      <c r="MEQ47" s="1195"/>
      <c r="MER47" s="1196"/>
      <c r="MES47" s="1195"/>
      <c r="MET47" s="1196"/>
      <c r="MEU47" s="1195"/>
      <c r="MEV47" s="1196"/>
      <c r="MEW47" s="1195"/>
      <c r="MEX47" s="1196"/>
      <c r="MEY47" s="1195"/>
      <c r="MEZ47" s="1196"/>
      <c r="MFA47" s="1195"/>
      <c r="MFB47" s="1196"/>
      <c r="MFC47" s="1195"/>
      <c r="MFD47" s="1196"/>
      <c r="MFE47" s="1195"/>
      <c r="MFF47" s="1196"/>
      <c r="MFG47" s="1195"/>
      <c r="MFH47" s="1196"/>
      <c r="MFI47" s="1195"/>
      <c r="MFJ47" s="1196"/>
      <c r="MFK47" s="1195"/>
      <c r="MFL47" s="1196"/>
      <c r="MFM47" s="1195"/>
      <c r="MFN47" s="1196"/>
      <c r="MFO47" s="1195"/>
      <c r="MFP47" s="1196"/>
      <c r="MFQ47" s="1195"/>
      <c r="MFR47" s="1196"/>
      <c r="MFS47" s="1195"/>
      <c r="MFT47" s="1196"/>
      <c r="MFU47" s="1195"/>
      <c r="MFV47" s="1196"/>
      <c r="MFW47" s="1195"/>
      <c r="MFX47" s="1196"/>
      <c r="MFY47" s="1195"/>
      <c r="MFZ47" s="1196"/>
      <c r="MGA47" s="1195"/>
      <c r="MGB47" s="1196"/>
      <c r="MGC47" s="1195"/>
      <c r="MGD47" s="1196"/>
      <c r="MGE47" s="1195"/>
      <c r="MGF47" s="1196"/>
      <c r="MGG47" s="1195"/>
      <c r="MGH47" s="1196"/>
      <c r="MGI47" s="1195"/>
      <c r="MGJ47" s="1196"/>
      <c r="MGK47" s="1195"/>
      <c r="MGL47" s="1196"/>
      <c r="MGM47" s="1195"/>
      <c r="MGN47" s="1196"/>
      <c r="MGO47" s="1195"/>
      <c r="MGP47" s="1196"/>
      <c r="MGQ47" s="1195"/>
      <c r="MGR47" s="1196"/>
      <c r="MGS47" s="1195"/>
      <c r="MGT47" s="1196"/>
      <c r="MGU47" s="1195"/>
      <c r="MGV47" s="1196"/>
      <c r="MGW47" s="1195"/>
      <c r="MGX47" s="1196"/>
      <c r="MGY47" s="1195"/>
      <c r="MGZ47" s="1196"/>
      <c r="MHA47" s="1195"/>
      <c r="MHB47" s="1196"/>
      <c r="MHC47" s="1195"/>
      <c r="MHD47" s="1196"/>
      <c r="MHE47" s="1195"/>
      <c r="MHF47" s="1196"/>
      <c r="MHG47" s="1195"/>
      <c r="MHH47" s="1196"/>
      <c r="MHI47" s="1195"/>
      <c r="MHJ47" s="1196"/>
      <c r="MHK47" s="1195"/>
      <c r="MHL47" s="1196"/>
      <c r="MHM47" s="1195"/>
      <c r="MHN47" s="1196"/>
      <c r="MHO47" s="1195"/>
      <c r="MHP47" s="1196"/>
      <c r="MHQ47" s="1195"/>
      <c r="MHR47" s="1196"/>
      <c r="MHS47" s="1195"/>
      <c r="MHT47" s="1196"/>
      <c r="MHU47" s="1195"/>
      <c r="MHV47" s="1196"/>
      <c r="MHW47" s="1195"/>
      <c r="MHX47" s="1196"/>
      <c r="MHY47" s="1195"/>
      <c r="MHZ47" s="1196"/>
      <c r="MIA47" s="1195"/>
      <c r="MIB47" s="1196"/>
      <c r="MIC47" s="1195"/>
      <c r="MID47" s="1196"/>
      <c r="MIE47" s="1195"/>
      <c r="MIF47" s="1196"/>
      <c r="MIG47" s="1195"/>
      <c r="MIH47" s="1196"/>
      <c r="MII47" s="1195"/>
      <c r="MIJ47" s="1196"/>
      <c r="MIK47" s="1195"/>
      <c r="MIL47" s="1196"/>
      <c r="MIM47" s="1195"/>
      <c r="MIN47" s="1196"/>
      <c r="MIO47" s="1195"/>
      <c r="MIP47" s="1196"/>
      <c r="MIQ47" s="1195"/>
      <c r="MIR47" s="1196"/>
      <c r="MIS47" s="1195"/>
      <c r="MIT47" s="1196"/>
      <c r="MIU47" s="1195"/>
      <c r="MIV47" s="1196"/>
      <c r="MIW47" s="1195"/>
      <c r="MIX47" s="1196"/>
      <c r="MIY47" s="1195"/>
      <c r="MIZ47" s="1196"/>
      <c r="MJA47" s="1195"/>
      <c r="MJB47" s="1196"/>
      <c r="MJC47" s="1195"/>
      <c r="MJD47" s="1196"/>
      <c r="MJE47" s="1195"/>
      <c r="MJF47" s="1196"/>
      <c r="MJG47" s="1195"/>
      <c r="MJH47" s="1196"/>
      <c r="MJI47" s="1195"/>
      <c r="MJJ47" s="1196"/>
      <c r="MJK47" s="1195"/>
      <c r="MJL47" s="1196"/>
      <c r="MJM47" s="1195"/>
      <c r="MJN47" s="1196"/>
      <c r="MJO47" s="1195"/>
      <c r="MJP47" s="1196"/>
      <c r="MJQ47" s="1195"/>
      <c r="MJR47" s="1196"/>
      <c r="MJS47" s="1195"/>
      <c r="MJT47" s="1196"/>
      <c r="MJU47" s="1195"/>
      <c r="MJV47" s="1196"/>
      <c r="MJW47" s="1195"/>
      <c r="MJX47" s="1196"/>
      <c r="MJY47" s="1195"/>
      <c r="MJZ47" s="1196"/>
      <c r="MKA47" s="1195"/>
      <c r="MKB47" s="1196"/>
      <c r="MKC47" s="1195"/>
      <c r="MKD47" s="1196"/>
      <c r="MKE47" s="1195"/>
      <c r="MKF47" s="1196"/>
      <c r="MKG47" s="1195"/>
      <c r="MKH47" s="1196"/>
      <c r="MKI47" s="1195"/>
      <c r="MKJ47" s="1196"/>
      <c r="MKK47" s="1195"/>
      <c r="MKL47" s="1196"/>
      <c r="MKM47" s="1195"/>
      <c r="MKN47" s="1196"/>
      <c r="MKO47" s="1195"/>
      <c r="MKP47" s="1196"/>
      <c r="MKQ47" s="1195"/>
      <c r="MKR47" s="1196"/>
      <c r="MKS47" s="1195"/>
      <c r="MKT47" s="1196"/>
      <c r="MKU47" s="1195"/>
      <c r="MKV47" s="1196"/>
      <c r="MKW47" s="1195"/>
      <c r="MKX47" s="1196"/>
      <c r="MKY47" s="1195"/>
      <c r="MKZ47" s="1196"/>
      <c r="MLA47" s="1195"/>
      <c r="MLB47" s="1196"/>
      <c r="MLC47" s="1195"/>
      <c r="MLD47" s="1196"/>
      <c r="MLE47" s="1195"/>
      <c r="MLF47" s="1196"/>
      <c r="MLG47" s="1195"/>
      <c r="MLH47" s="1196"/>
      <c r="MLI47" s="1195"/>
      <c r="MLJ47" s="1196"/>
      <c r="MLK47" s="1195"/>
      <c r="MLL47" s="1196"/>
      <c r="MLM47" s="1195"/>
      <c r="MLN47" s="1196"/>
      <c r="MLO47" s="1195"/>
      <c r="MLP47" s="1196"/>
      <c r="MLQ47" s="1195"/>
      <c r="MLR47" s="1196"/>
      <c r="MLS47" s="1195"/>
      <c r="MLT47" s="1196"/>
      <c r="MLU47" s="1195"/>
      <c r="MLV47" s="1196"/>
      <c r="MLW47" s="1195"/>
      <c r="MLX47" s="1196"/>
      <c r="MLY47" s="1195"/>
      <c r="MLZ47" s="1196"/>
      <c r="MMA47" s="1195"/>
      <c r="MMB47" s="1196"/>
      <c r="MMC47" s="1195"/>
      <c r="MMD47" s="1196"/>
      <c r="MME47" s="1195"/>
      <c r="MMF47" s="1196"/>
      <c r="MMG47" s="1195"/>
      <c r="MMH47" s="1196"/>
      <c r="MMI47" s="1195"/>
      <c r="MMJ47" s="1196"/>
      <c r="MMK47" s="1195"/>
      <c r="MML47" s="1196"/>
      <c r="MMM47" s="1195"/>
      <c r="MMN47" s="1196"/>
      <c r="MMO47" s="1195"/>
      <c r="MMP47" s="1196"/>
      <c r="MMQ47" s="1195"/>
      <c r="MMR47" s="1196"/>
      <c r="MMS47" s="1195"/>
      <c r="MMT47" s="1196"/>
      <c r="MMU47" s="1195"/>
      <c r="MMV47" s="1196"/>
      <c r="MMW47" s="1195"/>
      <c r="MMX47" s="1196"/>
      <c r="MMY47" s="1195"/>
      <c r="MMZ47" s="1196"/>
      <c r="MNA47" s="1195"/>
      <c r="MNB47" s="1196"/>
      <c r="MNC47" s="1195"/>
      <c r="MND47" s="1196"/>
      <c r="MNE47" s="1195"/>
      <c r="MNF47" s="1196"/>
      <c r="MNG47" s="1195"/>
      <c r="MNH47" s="1196"/>
      <c r="MNI47" s="1195"/>
      <c r="MNJ47" s="1196"/>
      <c r="MNK47" s="1195"/>
      <c r="MNL47" s="1196"/>
      <c r="MNM47" s="1195"/>
      <c r="MNN47" s="1196"/>
      <c r="MNO47" s="1195"/>
      <c r="MNP47" s="1196"/>
      <c r="MNQ47" s="1195"/>
      <c r="MNR47" s="1196"/>
      <c r="MNS47" s="1195"/>
      <c r="MNT47" s="1196"/>
      <c r="MNU47" s="1195"/>
      <c r="MNV47" s="1196"/>
      <c r="MNW47" s="1195"/>
      <c r="MNX47" s="1196"/>
      <c r="MNY47" s="1195"/>
      <c r="MNZ47" s="1196"/>
      <c r="MOA47" s="1195"/>
      <c r="MOB47" s="1196"/>
      <c r="MOC47" s="1195"/>
      <c r="MOD47" s="1196"/>
      <c r="MOE47" s="1195"/>
      <c r="MOF47" s="1196"/>
      <c r="MOG47" s="1195"/>
      <c r="MOH47" s="1196"/>
      <c r="MOI47" s="1195"/>
      <c r="MOJ47" s="1196"/>
      <c r="MOK47" s="1195"/>
      <c r="MOL47" s="1196"/>
      <c r="MOM47" s="1195"/>
      <c r="MON47" s="1196"/>
      <c r="MOO47" s="1195"/>
      <c r="MOP47" s="1196"/>
      <c r="MOQ47" s="1195"/>
      <c r="MOR47" s="1196"/>
      <c r="MOS47" s="1195"/>
      <c r="MOT47" s="1196"/>
      <c r="MOU47" s="1195"/>
      <c r="MOV47" s="1196"/>
      <c r="MOW47" s="1195"/>
      <c r="MOX47" s="1196"/>
      <c r="MOY47" s="1195"/>
      <c r="MOZ47" s="1196"/>
      <c r="MPA47" s="1195"/>
      <c r="MPB47" s="1196"/>
      <c r="MPC47" s="1195"/>
      <c r="MPD47" s="1196"/>
      <c r="MPE47" s="1195"/>
      <c r="MPF47" s="1196"/>
      <c r="MPG47" s="1195"/>
      <c r="MPH47" s="1196"/>
      <c r="MPI47" s="1195"/>
      <c r="MPJ47" s="1196"/>
      <c r="MPK47" s="1195"/>
      <c r="MPL47" s="1196"/>
      <c r="MPM47" s="1195"/>
      <c r="MPN47" s="1196"/>
      <c r="MPO47" s="1195"/>
      <c r="MPP47" s="1196"/>
      <c r="MPQ47" s="1195"/>
      <c r="MPR47" s="1196"/>
      <c r="MPS47" s="1195"/>
      <c r="MPT47" s="1196"/>
      <c r="MPU47" s="1195"/>
      <c r="MPV47" s="1196"/>
      <c r="MPW47" s="1195"/>
      <c r="MPX47" s="1196"/>
      <c r="MPY47" s="1195"/>
      <c r="MPZ47" s="1196"/>
      <c r="MQA47" s="1195"/>
      <c r="MQB47" s="1196"/>
      <c r="MQC47" s="1195"/>
      <c r="MQD47" s="1196"/>
      <c r="MQE47" s="1195"/>
      <c r="MQF47" s="1196"/>
      <c r="MQG47" s="1195"/>
      <c r="MQH47" s="1196"/>
      <c r="MQI47" s="1195"/>
      <c r="MQJ47" s="1196"/>
      <c r="MQK47" s="1195"/>
      <c r="MQL47" s="1196"/>
      <c r="MQM47" s="1195"/>
      <c r="MQN47" s="1196"/>
      <c r="MQO47" s="1195"/>
      <c r="MQP47" s="1196"/>
      <c r="MQQ47" s="1195"/>
      <c r="MQR47" s="1196"/>
      <c r="MQS47" s="1195"/>
      <c r="MQT47" s="1196"/>
      <c r="MQU47" s="1195"/>
      <c r="MQV47" s="1196"/>
      <c r="MQW47" s="1195"/>
      <c r="MQX47" s="1196"/>
      <c r="MQY47" s="1195"/>
      <c r="MQZ47" s="1196"/>
      <c r="MRA47" s="1195"/>
      <c r="MRB47" s="1196"/>
      <c r="MRC47" s="1195"/>
      <c r="MRD47" s="1196"/>
      <c r="MRE47" s="1195"/>
      <c r="MRF47" s="1196"/>
      <c r="MRG47" s="1195"/>
      <c r="MRH47" s="1196"/>
      <c r="MRI47" s="1195"/>
      <c r="MRJ47" s="1196"/>
      <c r="MRK47" s="1195"/>
      <c r="MRL47" s="1196"/>
      <c r="MRM47" s="1195"/>
      <c r="MRN47" s="1196"/>
      <c r="MRO47" s="1195"/>
      <c r="MRP47" s="1196"/>
      <c r="MRQ47" s="1195"/>
      <c r="MRR47" s="1196"/>
      <c r="MRS47" s="1195"/>
      <c r="MRT47" s="1196"/>
      <c r="MRU47" s="1195"/>
      <c r="MRV47" s="1196"/>
      <c r="MRW47" s="1195"/>
      <c r="MRX47" s="1196"/>
      <c r="MRY47" s="1195"/>
      <c r="MRZ47" s="1196"/>
      <c r="MSA47" s="1195"/>
      <c r="MSB47" s="1196"/>
      <c r="MSC47" s="1195"/>
      <c r="MSD47" s="1196"/>
      <c r="MSE47" s="1195"/>
      <c r="MSF47" s="1196"/>
      <c r="MSG47" s="1195"/>
      <c r="MSH47" s="1196"/>
      <c r="MSI47" s="1195"/>
      <c r="MSJ47" s="1196"/>
      <c r="MSK47" s="1195"/>
      <c r="MSL47" s="1196"/>
      <c r="MSM47" s="1195"/>
      <c r="MSN47" s="1196"/>
      <c r="MSO47" s="1195"/>
      <c r="MSP47" s="1196"/>
      <c r="MSQ47" s="1195"/>
      <c r="MSR47" s="1196"/>
      <c r="MSS47" s="1195"/>
      <c r="MST47" s="1196"/>
      <c r="MSU47" s="1195"/>
      <c r="MSV47" s="1196"/>
      <c r="MSW47" s="1195"/>
      <c r="MSX47" s="1196"/>
      <c r="MSY47" s="1195"/>
      <c r="MSZ47" s="1196"/>
      <c r="MTA47" s="1195"/>
      <c r="MTB47" s="1196"/>
      <c r="MTC47" s="1195"/>
      <c r="MTD47" s="1196"/>
      <c r="MTE47" s="1195"/>
      <c r="MTF47" s="1196"/>
      <c r="MTG47" s="1195"/>
      <c r="MTH47" s="1196"/>
      <c r="MTI47" s="1195"/>
      <c r="MTJ47" s="1196"/>
      <c r="MTK47" s="1195"/>
      <c r="MTL47" s="1196"/>
      <c r="MTM47" s="1195"/>
      <c r="MTN47" s="1196"/>
      <c r="MTO47" s="1195"/>
      <c r="MTP47" s="1196"/>
      <c r="MTQ47" s="1195"/>
      <c r="MTR47" s="1196"/>
      <c r="MTS47" s="1195"/>
      <c r="MTT47" s="1196"/>
      <c r="MTU47" s="1195"/>
      <c r="MTV47" s="1196"/>
      <c r="MTW47" s="1195"/>
      <c r="MTX47" s="1196"/>
      <c r="MTY47" s="1195"/>
      <c r="MTZ47" s="1196"/>
      <c r="MUA47" s="1195"/>
      <c r="MUB47" s="1196"/>
      <c r="MUC47" s="1195"/>
      <c r="MUD47" s="1196"/>
      <c r="MUE47" s="1195"/>
      <c r="MUF47" s="1196"/>
      <c r="MUG47" s="1195"/>
      <c r="MUH47" s="1196"/>
      <c r="MUI47" s="1195"/>
      <c r="MUJ47" s="1196"/>
      <c r="MUK47" s="1195"/>
      <c r="MUL47" s="1196"/>
      <c r="MUM47" s="1195"/>
      <c r="MUN47" s="1196"/>
      <c r="MUO47" s="1195"/>
      <c r="MUP47" s="1196"/>
      <c r="MUQ47" s="1195"/>
      <c r="MUR47" s="1196"/>
      <c r="MUS47" s="1195"/>
      <c r="MUT47" s="1196"/>
      <c r="MUU47" s="1195"/>
      <c r="MUV47" s="1196"/>
      <c r="MUW47" s="1195"/>
      <c r="MUX47" s="1196"/>
      <c r="MUY47" s="1195"/>
      <c r="MUZ47" s="1196"/>
      <c r="MVA47" s="1195"/>
      <c r="MVB47" s="1196"/>
      <c r="MVC47" s="1195"/>
      <c r="MVD47" s="1196"/>
      <c r="MVE47" s="1195"/>
      <c r="MVF47" s="1196"/>
      <c r="MVG47" s="1195"/>
      <c r="MVH47" s="1196"/>
      <c r="MVI47" s="1195"/>
      <c r="MVJ47" s="1196"/>
      <c r="MVK47" s="1195"/>
      <c r="MVL47" s="1196"/>
      <c r="MVM47" s="1195"/>
      <c r="MVN47" s="1196"/>
      <c r="MVO47" s="1195"/>
      <c r="MVP47" s="1196"/>
      <c r="MVQ47" s="1195"/>
      <c r="MVR47" s="1196"/>
      <c r="MVS47" s="1195"/>
      <c r="MVT47" s="1196"/>
      <c r="MVU47" s="1195"/>
      <c r="MVV47" s="1196"/>
      <c r="MVW47" s="1195"/>
      <c r="MVX47" s="1196"/>
      <c r="MVY47" s="1195"/>
      <c r="MVZ47" s="1196"/>
      <c r="MWA47" s="1195"/>
      <c r="MWB47" s="1196"/>
      <c r="MWC47" s="1195"/>
      <c r="MWD47" s="1196"/>
      <c r="MWE47" s="1195"/>
      <c r="MWF47" s="1196"/>
      <c r="MWG47" s="1195"/>
      <c r="MWH47" s="1196"/>
      <c r="MWI47" s="1195"/>
      <c r="MWJ47" s="1196"/>
      <c r="MWK47" s="1195"/>
      <c r="MWL47" s="1196"/>
      <c r="MWM47" s="1195"/>
      <c r="MWN47" s="1196"/>
      <c r="MWO47" s="1195"/>
      <c r="MWP47" s="1196"/>
      <c r="MWQ47" s="1195"/>
      <c r="MWR47" s="1196"/>
      <c r="MWS47" s="1195"/>
      <c r="MWT47" s="1196"/>
      <c r="MWU47" s="1195"/>
      <c r="MWV47" s="1196"/>
      <c r="MWW47" s="1195"/>
      <c r="MWX47" s="1196"/>
      <c r="MWY47" s="1195"/>
      <c r="MWZ47" s="1196"/>
      <c r="MXA47" s="1195"/>
      <c r="MXB47" s="1196"/>
      <c r="MXC47" s="1195"/>
      <c r="MXD47" s="1196"/>
      <c r="MXE47" s="1195"/>
      <c r="MXF47" s="1196"/>
      <c r="MXG47" s="1195"/>
      <c r="MXH47" s="1196"/>
      <c r="MXI47" s="1195"/>
      <c r="MXJ47" s="1196"/>
      <c r="MXK47" s="1195"/>
      <c r="MXL47" s="1196"/>
      <c r="MXM47" s="1195"/>
      <c r="MXN47" s="1196"/>
      <c r="MXO47" s="1195"/>
      <c r="MXP47" s="1196"/>
      <c r="MXQ47" s="1195"/>
      <c r="MXR47" s="1196"/>
      <c r="MXS47" s="1195"/>
      <c r="MXT47" s="1196"/>
      <c r="MXU47" s="1195"/>
      <c r="MXV47" s="1196"/>
      <c r="MXW47" s="1195"/>
      <c r="MXX47" s="1196"/>
      <c r="MXY47" s="1195"/>
      <c r="MXZ47" s="1196"/>
      <c r="MYA47" s="1195"/>
      <c r="MYB47" s="1196"/>
      <c r="MYC47" s="1195"/>
      <c r="MYD47" s="1196"/>
      <c r="MYE47" s="1195"/>
      <c r="MYF47" s="1196"/>
      <c r="MYG47" s="1195"/>
      <c r="MYH47" s="1196"/>
      <c r="MYI47" s="1195"/>
      <c r="MYJ47" s="1196"/>
      <c r="MYK47" s="1195"/>
      <c r="MYL47" s="1196"/>
      <c r="MYM47" s="1195"/>
      <c r="MYN47" s="1196"/>
      <c r="MYO47" s="1195"/>
      <c r="MYP47" s="1196"/>
      <c r="MYQ47" s="1195"/>
      <c r="MYR47" s="1196"/>
      <c r="MYS47" s="1195"/>
      <c r="MYT47" s="1196"/>
      <c r="MYU47" s="1195"/>
      <c r="MYV47" s="1196"/>
      <c r="MYW47" s="1195"/>
      <c r="MYX47" s="1196"/>
      <c r="MYY47" s="1195"/>
      <c r="MYZ47" s="1196"/>
      <c r="MZA47" s="1195"/>
      <c r="MZB47" s="1196"/>
      <c r="MZC47" s="1195"/>
      <c r="MZD47" s="1196"/>
      <c r="MZE47" s="1195"/>
      <c r="MZF47" s="1196"/>
      <c r="MZG47" s="1195"/>
      <c r="MZH47" s="1196"/>
      <c r="MZI47" s="1195"/>
      <c r="MZJ47" s="1196"/>
      <c r="MZK47" s="1195"/>
      <c r="MZL47" s="1196"/>
      <c r="MZM47" s="1195"/>
      <c r="MZN47" s="1196"/>
      <c r="MZO47" s="1195"/>
      <c r="MZP47" s="1196"/>
      <c r="MZQ47" s="1195"/>
      <c r="MZR47" s="1196"/>
      <c r="MZS47" s="1195"/>
      <c r="MZT47" s="1196"/>
      <c r="MZU47" s="1195"/>
      <c r="MZV47" s="1196"/>
      <c r="MZW47" s="1195"/>
      <c r="MZX47" s="1196"/>
      <c r="MZY47" s="1195"/>
      <c r="MZZ47" s="1196"/>
      <c r="NAA47" s="1195"/>
      <c r="NAB47" s="1196"/>
      <c r="NAC47" s="1195"/>
      <c r="NAD47" s="1196"/>
      <c r="NAE47" s="1195"/>
      <c r="NAF47" s="1196"/>
      <c r="NAG47" s="1195"/>
      <c r="NAH47" s="1196"/>
      <c r="NAI47" s="1195"/>
      <c r="NAJ47" s="1196"/>
      <c r="NAK47" s="1195"/>
      <c r="NAL47" s="1196"/>
      <c r="NAM47" s="1195"/>
      <c r="NAN47" s="1196"/>
      <c r="NAO47" s="1195"/>
      <c r="NAP47" s="1196"/>
      <c r="NAQ47" s="1195"/>
      <c r="NAR47" s="1196"/>
      <c r="NAS47" s="1195"/>
      <c r="NAT47" s="1196"/>
      <c r="NAU47" s="1195"/>
      <c r="NAV47" s="1196"/>
      <c r="NAW47" s="1195"/>
      <c r="NAX47" s="1196"/>
      <c r="NAY47" s="1195"/>
      <c r="NAZ47" s="1196"/>
      <c r="NBA47" s="1195"/>
      <c r="NBB47" s="1196"/>
      <c r="NBC47" s="1195"/>
      <c r="NBD47" s="1196"/>
      <c r="NBE47" s="1195"/>
      <c r="NBF47" s="1196"/>
      <c r="NBG47" s="1195"/>
      <c r="NBH47" s="1196"/>
      <c r="NBI47" s="1195"/>
      <c r="NBJ47" s="1196"/>
      <c r="NBK47" s="1195"/>
      <c r="NBL47" s="1196"/>
      <c r="NBM47" s="1195"/>
      <c r="NBN47" s="1196"/>
      <c r="NBO47" s="1195"/>
      <c r="NBP47" s="1196"/>
      <c r="NBQ47" s="1195"/>
      <c r="NBR47" s="1196"/>
      <c r="NBS47" s="1195"/>
      <c r="NBT47" s="1196"/>
      <c r="NBU47" s="1195"/>
      <c r="NBV47" s="1196"/>
      <c r="NBW47" s="1195"/>
      <c r="NBX47" s="1196"/>
      <c r="NBY47" s="1195"/>
      <c r="NBZ47" s="1196"/>
      <c r="NCA47" s="1195"/>
      <c r="NCB47" s="1196"/>
      <c r="NCC47" s="1195"/>
      <c r="NCD47" s="1196"/>
      <c r="NCE47" s="1195"/>
      <c r="NCF47" s="1196"/>
      <c r="NCG47" s="1195"/>
      <c r="NCH47" s="1196"/>
      <c r="NCI47" s="1195"/>
      <c r="NCJ47" s="1196"/>
      <c r="NCK47" s="1195"/>
      <c r="NCL47" s="1196"/>
      <c r="NCM47" s="1195"/>
      <c r="NCN47" s="1196"/>
      <c r="NCO47" s="1195"/>
      <c r="NCP47" s="1196"/>
      <c r="NCQ47" s="1195"/>
      <c r="NCR47" s="1196"/>
      <c r="NCS47" s="1195"/>
      <c r="NCT47" s="1196"/>
      <c r="NCU47" s="1195"/>
      <c r="NCV47" s="1196"/>
      <c r="NCW47" s="1195"/>
      <c r="NCX47" s="1196"/>
      <c r="NCY47" s="1195"/>
      <c r="NCZ47" s="1196"/>
      <c r="NDA47" s="1195"/>
      <c r="NDB47" s="1196"/>
      <c r="NDC47" s="1195"/>
      <c r="NDD47" s="1196"/>
      <c r="NDE47" s="1195"/>
      <c r="NDF47" s="1196"/>
      <c r="NDG47" s="1195"/>
      <c r="NDH47" s="1196"/>
      <c r="NDI47" s="1195"/>
      <c r="NDJ47" s="1196"/>
      <c r="NDK47" s="1195"/>
      <c r="NDL47" s="1196"/>
      <c r="NDM47" s="1195"/>
      <c r="NDN47" s="1196"/>
      <c r="NDO47" s="1195"/>
      <c r="NDP47" s="1196"/>
      <c r="NDQ47" s="1195"/>
      <c r="NDR47" s="1196"/>
      <c r="NDS47" s="1195"/>
      <c r="NDT47" s="1196"/>
      <c r="NDU47" s="1195"/>
      <c r="NDV47" s="1196"/>
      <c r="NDW47" s="1195"/>
      <c r="NDX47" s="1196"/>
      <c r="NDY47" s="1195"/>
      <c r="NDZ47" s="1196"/>
      <c r="NEA47" s="1195"/>
      <c r="NEB47" s="1196"/>
      <c r="NEC47" s="1195"/>
      <c r="NED47" s="1196"/>
      <c r="NEE47" s="1195"/>
      <c r="NEF47" s="1196"/>
      <c r="NEG47" s="1195"/>
      <c r="NEH47" s="1196"/>
      <c r="NEI47" s="1195"/>
      <c r="NEJ47" s="1196"/>
      <c r="NEK47" s="1195"/>
      <c r="NEL47" s="1196"/>
      <c r="NEM47" s="1195"/>
      <c r="NEN47" s="1196"/>
      <c r="NEO47" s="1195"/>
      <c r="NEP47" s="1196"/>
      <c r="NEQ47" s="1195"/>
      <c r="NER47" s="1196"/>
      <c r="NES47" s="1195"/>
      <c r="NET47" s="1196"/>
      <c r="NEU47" s="1195"/>
      <c r="NEV47" s="1196"/>
      <c r="NEW47" s="1195"/>
      <c r="NEX47" s="1196"/>
      <c r="NEY47" s="1195"/>
      <c r="NEZ47" s="1196"/>
      <c r="NFA47" s="1195"/>
      <c r="NFB47" s="1196"/>
      <c r="NFC47" s="1195"/>
      <c r="NFD47" s="1196"/>
      <c r="NFE47" s="1195"/>
      <c r="NFF47" s="1196"/>
      <c r="NFG47" s="1195"/>
      <c r="NFH47" s="1196"/>
      <c r="NFI47" s="1195"/>
      <c r="NFJ47" s="1196"/>
      <c r="NFK47" s="1195"/>
      <c r="NFL47" s="1196"/>
      <c r="NFM47" s="1195"/>
      <c r="NFN47" s="1196"/>
      <c r="NFO47" s="1195"/>
      <c r="NFP47" s="1196"/>
      <c r="NFQ47" s="1195"/>
      <c r="NFR47" s="1196"/>
      <c r="NFS47" s="1195"/>
      <c r="NFT47" s="1196"/>
      <c r="NFU47" s="1195"/>
      <c r="NFV47" s="1196"/>
      <c r="NFW47" s="1195"/>
      <c r="NFX47" s="1196"/>
      <c r="NFY47" s="1195"/>
      <c r="NFZ47" s="1196"/>
      <c r="NGA47" s="1195"/>
      <c r="NGB47" s="1196"/>
      <c r="NGC47" s="1195"/>
      <c r="NGD47" s="1196"/>
      <c r="NGE47" s="1195"/>
      <c r="NGF47" s="1196"/>
      <c r="NGG47" s="1195"/>
      <c r="NGH47" s="1196"/>
      <c r="NGI47" s="1195"/>
      <c r="NGJ47" s="1196"/>
      <c r="NGK47" s="1195"/>
      <c r="NGL47" s="1196"/>
      <c r="NGM47" s="1195"/>
      <c r="NGN47" s="1196"/>
      <c r="NGO47" s="1195"/>
      <c r="NGP47" s="1196"/>
      <c r="NGQ47" s="1195"/>
      <c r="NGR47" s="1196"/>
      <c r="NGS47" s="1195"/>
      <c r="NGT47" s="1196"/>
      <c r="NGU47" s="1195"/>
      <c r="NGV47" s="1196"/>
      <c r="NGW47" s="1195"/>
      <c r="NGX47" s="1196"/>
      <c r="NGY47" s="1195"/>
      <c r="NGZ47" s="1196"/>
      <c r="NHA47" s="1195"/>
      <c r="NHB47" s="1196"/>
      <c r="NHC47" s="1195"/>
      <c r="NHD47" s="1196"/>
      <c r="NHE47" s="1195"/>
      <c r="NHF47" s="1196"/>
      <c r="NHG47" s="1195"/>
      <c r="NHH47" s="1196"/>
      <c r="NHI47" s="1195"/>
      <c r="NHJ47" s="1196"/>
      <c r="NHK47" s="1195"/>
      <c r="NHL47" s="1196"/>
      <c r="NHM47" s="1195"/>
      <c r="NHN47" s="1196"/>
      <c r="NHO47" s="1195"/>
      <c r="NHP47" s="1196"/>
      <c r="NHQ47" s="1195"/>
      <c r="NHR47" s="1196"/>
      <c r="NHS47" s="1195"/>
      <c r="NHT47" s="1196"/>
      <c r="NHU47" s="1195"/>
      <c r="NHV47" s="1196"/>
      <c r="NHW47" s="1195"/>
      <c r="NHX47" s="1196"/>
      <c r="NHY47" s="1195"/>
      <c r="NHZ47" s="1196"/>
      <c r="NIA47" s="1195"/>
      <c r="NIB47" s="1196"/>
      <c r="NIC47" s="1195"/>
      <c r="NID47" s="1196"/>
      <c r="NIE47" s="1195"/>
      <c r="NIF47" s="1196"/>
      <c r="NIG47" s="1195"/>
      <c r="NIH47" s="1196"/>
      <c r="NII47" s="1195"/>
      <c r="NIJ47" s="1196"/>
      <c r="NIK47" s="1195"/>
      <c r="NIL47" s="1196"/>
      <c r="NIM47" s="1195"/>
      <c r="NIN47" s="1196"/>
      <c r="NIO47" s="1195"/>
      <c r="NIP47" s="1196"/>
      <c r="NIQ47" s="1195"/>
      <c r="NIR47" s="1196"/>
      <c r="NIS47" s="1195"/>
      <c r="NIT47" s="1196"/>
      <c r="NIU47" s="1195"/>
      <c r="NIV47" s="1196"/>
      <c r="NIW47" s="1195"/>
      <c r="NIX47" s="1196"/>
      <c r="NIY47" s="1195"/>
      <c r="NIZ47" s="1196"/>
      <c r="NJA47" s="1195"/>
      <c r="NJB47" s="1196"/>
      <c r="NJC47" s="1195"/>
      <c r="NJD47" s="1196"/>
      <c r="NJE47" s="1195"/>
      <c r="NJF47" s="1196"/>
      <c r="NJG47" s="1195"/>
      <c r="NJH47" s="1196"/>
      <c r="NJI47" s="1195"/>
      <c r="NJJ47" s="1196"/>
      <c r="NJK47" s="1195"/>
      <c r="NJL47" s="1196"/>
      <c r="NJM47" s="1195"/>
      <c r="NJN47" s="1196"/>
      <c r="NJO47" s="1195"/>
      <c r="NJP47" s="1196"/>
      <c r="NJQ47" s="1195"/>
      <c r="NJR47" s="1196"/>
      <c r="NJS47" s="1195"/>
      <c r="NJT47" s="1196"/>
      <c r="NJU47" s="1195"/>
      <c r="NJV47" s="1196"/>
      <c r="NJW47" s="1195"/>
      <c r="NJX47" s="1196"/>
      <c r="NJY47" s="1195"/>
      <c r="NJZ47" s="1196"/>
      <c r="NKA47" s="1195"/>
      <c r="NKB47" s="1196"/>
      <c r="NKC47" s="1195"/>
      <c r="NKD47" s="1196"/>
      <c r="NKE47" s="1195"/>
      <c r="NKF47" s="1196"/>
      <c r="NKG47" s="1195"/>
      <c r="NKH47" s="1196"/>
      <c r="NKI47" s="1195"/>
      <c r="NKJ47" s="1196"/>
      <c r="NKK47" s="1195"/>
      <c r="NKL47" s="1196"/>
      <c r="NKM47" s="1195"/>
      <c r="NKN47" s="1196"/>
      <c r="NKO47" s="1195"/>
      <c r="NKP47" s="1196"/>
      <c r="NKQ47" s="1195"/>
      <c r="NKR47" s="1196"/>
      <c r="NKS47" s="1195"/>
      <c r="NKT47" s="1196"/>
      <c r="NKU47" s="1195"/>
      <c r="NKV47" s="1196"/>
      <c r="NKW47" s="1195"/>
      <c r="NKX47" s="1196"/>
      <c r="NKY47" s="1195"/>
      <c r="NKZ47" s="1196"/>
      <c r="NLA47" s="1195"/>
      <c r="NLB47" s="1196"/>
      <c r="NLC47" s="1195"/>
      <c r="NLD47" s="1196"/>
      <c r="NLE47" s="1195"/>
      <c r="NLF47" s="1196"/>
      <c r="NLG47" s="1195"/>
      <c r="NLH47" s="1196"/>
      <c r="NLI47" s="1195"/>
      <c r="NLJ47" s="1196"/>
      <c r="NLK47" s="1195"/>
      <c r="NLL47" s="1196"/>
      <c r="NLM47" s="1195"/>
      <c r="NLN47" s="1196"/>
      <c r="NLO47" s="1195"/>
      <c r="NLP47" s="1196"/>
      <c r="NLQ47" s="1195"/>
      <c r="NLR47" s="1196"/>
      <c r="NLS47" s="1195"/>
      <c r="NLT47" s="1196"/>
      <c r="NLU47" s="1195"/>
      <c r="NLV47" s="1196"/>
      <c r="NLW47" s="1195"/>
      <c r="NLX47" s="1196"/>
      <c r="NLY47" s="1195"/>
      <c r="NLZ47" s="1196"/>
      <c r="NMA47" s="1195"/>
      <c r="NMB47" s="1196"/>
      <c r="NMC47" s="1195"/>
      <c r="NMD47" s="1196"/>
      <c r="NME47" s="1195"/>
      <c r="NMF47" s="1196"/>
      <c r="NMG47" s="1195"/>
      <c r="NMH47" s="1196"/>
      <c r="NMI47" s="1195"/>
      <c r="NMJ47" s="1196"/>
      <c r="NMK47" s="1195"/>
      <c r="NML47" s="1196"/>
      <c r="NMM47" s="1195"/>
      <c r="NMN47" s="1196"/>
      <c r="NMO47" s="1195"/>
      <c r="NMP47" s="1196"/>
      <c r="NMQ47" s="1195"/>
      <c r="NMR47" s="1196"/>
      <c r="NMS47" s="1195"/>
      <c r="NMT47" s="1196"/>
      <c r="NMU47" s="1195"/>
      <c r="NMV47" s="1196"/>
      <c r="NMW47" s="1195"/>
      <c r="NMX47" s="1196"/>
      <c r="NMY47" s="1195"/>
      <c r="NMZ47" s="1196"/>
      <c r="NNA47" s="1195"/>
      <c r="NNB47" s="1196"/>
      <c r="NNC47" s="1195"/>
      <c r="NND47" s="1196"/>
      <c r="NNE47" s="1195"/>
      <c r="NNF47" s="1196"/>
      <c r="NNG47" s="1195"/>
      <c r="NNH47" s="1196"/>
      <c r="NNI47" s="1195"/>
      <c r="NNJ47" s="1196"/>
      <c r="NNK47" s="1195"/>
      <c r="NNL47" s="1196"/>
      <c r="NNM47" s="1195"/>
      <c r="NNN47" s="1196"/>
      <c r="NNO47" s="1195"/>
      <c r="NNP47" s="1196"/>
      <c r="NNQ47" s="1195"/>
      <c r="NNR47" s="1196"/>
      <c r="NNS47" s="1195"/>
      <c r="NNT47" s="1196"/>
      <c r="NNU47" s="1195"/>
      <c r="NNV47" s="1196"/>
      <c r="NNW47" s="1195"/>
      <c r="NNX47" s="1196"/>
      <c r="NNY47" s="1195"/>
      <c r="NNZ47" s="1196"/>
      <c r="NOA47" s="1195"/>
      <c r="NOB47" s="1196"/>
      <c r="NOC47" s="1195"/>
      <c r="NOD47" s="1196"/>
      <c r="NOE47" s="1195"/>
      <c r="NOF47" s="1196"/>
      <c r="NOG47" s="1195"/>
      <c r="NOH47" s="1196"/>
      <c r="NOI47" s="1195"/>
      <c r="NOJ47" s="1196"/>
      <c r="NOK47" s="1195"/>
      <c r="NOL47" s="1196"/>
      <c r="NOM47" s="1195"/>
      <c r="NON47" s="1196"/>
      <c r="NOO47" s="1195"/>
      <c r="NOP47" s="1196"/>
      <c r="NOQ47" s="1195"/>
      <c r="NOR47" s="1196"/>
      <c r="NOS47" s="1195"/>
      <c r="NOT47" s="1196"/>
      <c r="NOU47" s="1195"/>
      <c r="NOV47" s="1196"/>
      <c r="NOW47" s="1195"/>
      <c r="NOX47" s="1196"/>
      <c r="NOY47" s="1195"/>
      <c r="NOZ47" s="1196"/>
      <c r="NPA47" s="1195"/>
      <c r="NPB47" s="1196"/>
      <c r="NPC47" s="1195"/>
      <c r="NPD47" s="1196"/>
      <c r="NPE47" s="1195"/>
      <c r="NPF47" s="1196"/>
      <c r="NPG47" s="1195"/>
      <c r="NPH47" s="1196"/>
      <c r="NPI47" s="1195"/>
      <c r="NPJ47" s="1196"/>
      <c r="NPK47" s="1195"/>
      <c r="NPL47" s="1196"/>
      <c r="NPM47" s="1195"/>
      <c r="NPN47" s="1196"/>
      <c r="NPO47" s="1195"/>
      <c r="NPP47" s="1196"/>
      <c r="NPQ47" s="1195"/>
      <c r="NPR47" s="1196"/>
      <c r="NPS47" s="1195"/>
      <c r="NPT47" s="1196"/>
      <c r="NPU47" s="1195"/>
      <c r="NPV47" s="1196"/>
      <c r="NPW47" s="1195"/>
      <c r="NPX47" s="1196"/>
      <c r="NPY47" s="1195"/>
      <c r="NPZ47" s="1196"/>
      <c r="NQA47" s="1195"/>
      <c r="NQB47" s="1196"/>
      <c r="NQC47" s="1195"/>
      <c r="NQD47" s="1196"/>
      <c r="NQE47" s="1195"/>
      <c r="NQF47" s="1196"/>
      <c r="NQG47" s="1195"/>
      <c r="NQH47" s="1196"/>
      <c r="NQI47" s="1195"/>
      <c r="NQJ47" s="1196"/>
      <c r="NQK47" s="1195"/>
      <c r="NQL47" s="1196"/>
      <c r="NQM47" s="1195"/>
      <c r="NQN47" s="1196"/>
      <c r="NQO47" s="1195"/>
      <c r="NQP47" s="1196"/>
      <c r="NQQ47" s="1195"/>
      <c r="NQR47" s="1196"/>
      <c r="NQS47" s="1195"/>
      <c r="NQT47" s="1196"/>
      <c r="NQU47" s="1195"/>
      <c r="NQV47" s="1196"/>
      <c r="NQW47" s="1195"/>
      <c r="NQX47" s="1196"/>
      <c r="NQY47" s="1195"/>
      <c r="NQZ47" s="1196"/>
      <c r="NRA47" s="1195"/>
      <c r="NRB47" s="1196"/>
      <c r="NRC47" s="1195"/>
      <c r="NRD47" s="1196"/>
      <c r="NRE47" s="1195"/>
      <c r="NRF47" s="1196"/>
      <c r="NRG47" s="1195"/>
      <c r="NRH47" s="1196"/>
      <c r="NRI47" s="1195"/>
      <c r="NRJ47" s="1196"/>
      <c r="NRK47" s="1195"/>
      <c r="NRL47" s="1196"/>
      <c r="NRM47" s="1195"/>
      <c r="NRN47" s="1196"/>
      <c r="NRO47" s="1195"/>
      <c r="NRP47" s="1196"/>
      <c r="NRQ47" s="1195"/>
      <c r="NRR47" s="1196"/>
      <c r="NRS47" s="1195"/>
      <c r="NRT47" s="1196"/>
      <c r="NRU47" s="1195"/>
      <c r="NRV47" s="1196"/>
      <c r="NRW47" s="1195"/>
      <c r="NRX47" s="1196"/>
      <c r="NRY47" s="1195"/>
      <c r="NRZ47" s="1196"/>
      <c r="NSA47" s="1195"/>
      <c r="NSB47" s="1196"/>
      <c r="NSC47" s="1195"/>
      <c r="NSD47" s="1196"/>
      <c r="NSE47" s="1195"/>
      <c r="NSF47" s="1196"/>
      <c r="NSG47" s="1195"/>
      <c r="NSH47" s="1196"/>
      <c r="NSI47" s="1195"/>
      <c r="NSJ47" s="1196"/>
      <c r="NSK47" s="1195"/>
      <c r="NSL47" s="1196"/>
      <c r="NSM47" s="1195"/>
      <c r="NSN47" s="1196"/>
      <c r="NSO47" s="1195"/>
      <c r="NSP47" s="1196"/>
      <c r="NSQ47" s="1195"/>
      <c r="NSR47" s="1196"/>
      <c r="NSS47" s="1195"/>
      <c r="NST47" s="1196"/>
      <c r="NSU47" s="1195"/>
      <c r="NSV47" s="1196"/>
      <c r="NSW47" s="1195"/>
      <c r="NSX47" s="1196"/>
      <c r="NSY47" s="1195"/>
      <c r="NSZ47" s="1196"/>
      <c r="NTA47" s="1195"/>
      <c r="NTB47" s="1196"/>
      <c r="NTC47" s="1195"/>
      <c r="NTD47" s="1196"/>
      <c r="NTE47" s="1195"/>
      <c r="NTF47" s="1196"/>
      <c r="NTG47" s="1195"/>
      <c r="NTH47" s="1196"/>
      <c r="NTI47" s="1195"/>
      <c r="NTJ47" s="1196"/>
      <c r="NTK47" s="1195"/>
      <c r="NTL47" s="1196"/>
      <c r="NTM47" s="1195"/>
      <c r="NTN47" s="1196"/>
      <c r="NTO47" s="1195"/>
      <c r="NTP47" s="1196"/>
      <c r="NTQ47" s="1195"/>
      <c r="NTR47" s="1196"/>
      <c r="NTS47" s="1195"/>
      <c r="NTT47" s="1196"/>
      <c r="NTU47" s="1195"/>
      <c r="NTV47" s="1196"/>
      <c r="NTW47" s="1195"/>
      <c r="NTX47" s="1196"/>
      <c r="NTY47" s="1195"/>
      <c r="NTZ47" s="1196"/>
      <c r="NUA47" s="1195"/>
      <c r="NUB47" s="1196"/>
      <c r="NUC47" s="1195"/>
      <c r="NUD47" s="1196"/>
      <c r="NUE47" s="1195"/>
      <c r="NUF47" s="1196"/>
      <c r="NUG47" s="1195"/>
      <c r="NUH47" s="1196"/>
      <c r="NUI47" s="1195"/>
      <c r="NUJ47" s="1196"/>
      <c r="NUK47" s="1195"/>
      <c r="NUL47" s="1196"/>
      <c r="NUM47" s="1195"/>
      <c r="NUN47" s="1196"/>
      <c r="NUO47" s="1195"/>
      <c r="NUP47" s="1196"/>
      <c r="NUQ47" s="1195"/>
      <c r="NUR47" s="1196"/>
      <c r="NUS47" s="1195"/>
      <c r="NUT47" s="1196"/>
      <c r="NUU47" s="1195"/>
      <c r="NUV47" s="1196"/>
      <c r="NUW47" s="1195"/>
      <c r="NUX47" s="1196"/>
      <c r="NUY47" s="1195"/>
      <c r="NUZ47" s="1196"/>
      <c r="NVA47" s="1195"/>
      <c r="NVB47" s="1196"/>
      <c r="NVC47" s="1195"/>
      <c r="NVD47" s="1196"/>
      <c r="NVE47" s="1195"/>
      <c r="NVF47" s="1196"/>
      <c r="NVG47" s="1195"/>
      <c r="NVH47" s="1196"/>
      <c r="NVI47" s="1195"/>
      <c r="NVJ47" s="1196"/>
      <c r="NVK47" s="1195"/>
      <c r="NVL47" s="1196"/>
      <c r="NVM47" s="1195"/>
      <c r="NVN47" s="1196"/>
      <c r="NVO47" s="1195"/>
      <c r="NVP47" s="1196"/>
      <c r="NVQ47" s="1195"/>
      <c r="NVR47" s="1196"/>
      <c r="NVS47" s="1195"/>
      <c r="NVT47" s="1196"/>
      <c r="NVU47" s="1195"/>
      <c r="NVV47" s="1196"/>
      <c r="NVW47" s="1195"/>
      <c r="NVX47" s="1196"/>
      <c r="NVY47" s="1195"/>
      <c r="NVZ47" s="1196"/>
      <c r="NWA47" s="1195"/>
      <c r="NWB47" s="1196"/>
      <c r="NWC47" s="1195"/>
      <c r="NWD47" s="1196"/>
      <c r="NWE47" s="1195"/>
      <c r="NWF47" s="1196"/>
      <c r="NWG47" s="1195"/>
      <c r="NWH47" s="1196"/>
      <c r="NWI47" s="1195"/>
      <c r="NWJ47" s="1196"/>
      <c r="NWK47" s="1195"/>
      <c r="NWL47" s="1196"/>
      <c r="NWM47" s="1195"/>
      <c r="NWN47" s="1196"/>
      <c r="NWO47" s="1195"/>
      <c r="NWP47" s="1196"/>
      <c r="NWQ47" s="1195"/>
      <c r="NWR47" s="1196"/>
      <c r="NWS47" s="1195"/>
      <c r="NWT47" s="1196"/>
      <c r="NWU47" s="1195"/>
      <c r="NWV47" s="1196"/>
      <c r="NWW47" s="1195"/>
      <c r="NWX47" s="1196"/>
      <c r="NWY47" s="1195"/>
      <c r="NWZ47" s="1196"/>
      <c r="NXA47" s="1195"/>
      <c r="NXB47" s="1196"/>
      <c r="NXC47" s="1195"/>
      <c r="NXD47" s="1196"/>
      <c r="NXE47" s="1195"/>
      <c r="NXF47" s="1196"/>
      <c r="NXG47" s="1195"/>
      <c r="NXH47" s="1196"/>
      <c r="NXI47" s="1195"/>
      <c r="NXJ47" s="1196"/>
      <c r="NXK47" s="1195"/>
      <c r="NXL47" s="1196"/>
      <c r="NXM47" s="1195"/>
      <c r="NXN47" s="1196"/>
      <c r="NXO47" s="1195"/>
      <c r="NXP47" s="1196"/>
      <c r="NXQ47" s="1195"/>
      <c r="NXR47" s="1196"/>
      <c r="NXS47" s="1195"/>
      <c r="NXT47" s="1196"/>
      <c r="NXU47" s="1195"/>
      <c r="NXV47" s="1196"/>
      <c r="NXW47" s="1195"/>
      <c r="NXX47" s="1196"/>
      <c r="NXY47" s="1195"/>
      <c r="NXZ47" s="1196"/>
      <c r="NYA47" s="1195"/>
      <c r="NYB47" s="1196"/>
      <c r="NYC47" s="1195"/>
      <c r="NYD47" s="1196"/>
      <c r="NYE47" s="1195"/>
      <c r="NYF47" s="1196"/>
      <c r="NYG47" s="1195"/>
      <c r="NYH47" s="1196"/>
      <c r="NYI47" s="1195"/>
      <c r="NYJ47" s="1196"/>
      <c r="NYK47" s="1195"/>
      <c r="NYL47" s="1196"/>
      <c r="NYM47" s="1195"/>
      <c r="NYN47" s="1196"/>
      <c r="NYO47" s="1195"/>
      <c r="NYP47" s="1196"/>
      <c r="NYQ47" s="1195"/>
      <c r="NYR47" s="1196"/>
      <c r="NYS47" s="1195"/>
      <c r="NYT47" s="1196"/>
      <c r="NYU47" s="1195"/>
      <c r="NYV47" s="1196"/>
      <c r="NYW47" s="1195"/>
      <c r="NYX47" s="1196"/>
      <c r="NYY47" s="1195"/>
      <c r="NYZ47" s="1196"/>
      <c r="NZA47" s="1195"/>
      <c r="NZB47" s="1196"/>
      <c r="NZC47" s="1195"/>
      <c r="NZD47" s="1196"/>
      <c r="NZE47" s="1195"/>
      <c r="NZF47" s="1196"/>
      <c r="NZG47" s="1195"/>
      <c r="NZH47" s="1196"/>
      <c r="NZI47" s="1195"/>
      <c r="NZJ47" s="1196"/>
      <c r="NZK47" s="1195"/>
      <c r="NZL47" s="1196"/>
      <c r="NZM47" s="1195"/>
      <c r="NZN47" s="1196"/>
      <c r="NZO47" s="1195"/>
      <c r="NZP47" s="1196"/>
      <c r="NZQ47" s="1195"/>
      <c r="NZR47" s="1196"/>
      <c r="NZS47" s="1195"/>
      <c r="NZT47" s="1196"/>
      <c r="NZU47" s="1195"/>
      <c r="NZV47" s="1196"/>
      <c r="NZW47" s="1195"/>
      <c r="NZX47" s="1196"/>
      <c r="NZY47" s="1195"/>
      <c r="NZZ47" s="1196"/>
      <c r="OAA47" s="1195"/>
      <c r="OAB47" s="1196"/>
      <c r="OAC47" s="1195"/>
      <c r="OAD47" s="1196"/>
      <c r="OAE47" s="1195"/>
      <c r="OAF47" s="1196"/>
      <c r="OAG47" s="1195"/>
      <c r="OAH47" s="1196"/>
      <c r="OAI47" s="1195"/>
      <c r="OAJ47" s="1196"/>
      <c r="OAK47" s="1195"/>
      <c r="OAL47" s="1196"/>
      <c r="OAM47" s="1195"/>
      <c r="OAN47" s="1196"/>
      <c r="OAO47" s="1195"/>
      <c r="OAP47" s="1196"/>
      <c r="OAQ47" s="1195"/>
      <c r="OAR47" s="1196"/>
      <c r="OAS47" s="1195"/>
      <c r="OAT47" s="1196"/>
      <c r="OAU47" s="1195"/>
      <c r="OAV47" s="1196"/>
      <c r="OAW47" s="1195"/>
      <c r="OAX47" s="1196"/>
      <c r="OAY47" s="1195"/>
      <c r="OAZ47" s="1196"/>
      <c r="OBA47" s="1195"/>
      <c r="OBB47" s="1196"/>
      <c r="OBC47" s="1195"/>
      <c r="OBD47" s="1196"/>
      <c r="OBE47" s="1195"/>
      <c r="OBF47" s="1196"/>
      <c r="OBG47" s="1195"/>
      <c r="OBH47" s="1196"/>
      <c r="OBI47" s="1195"/>
      <c r="OBJ47" s="1196"/>
      <c r="OBK47" s="1195"/>
      <c r="OBL47" s="1196"/>
      <c r="OBM47" s="1195"/>
      <c r="OBN47" s="1196"/>
      <c r="OBO47" s="1195"/>
      <c r="OBP47" s="1196"/>
      <c r="OBQ47" s="1195"/>
      <c r="OBR47" s="1196"/>
      <c r="OBS47" s="1195"/>
      <c r="OBT47" s="1196"/>
      <c r="OBU47" s="1195"/>
      <c r="OBV47" s="1196"/>
      <c r="OBW47" s="1195"/>
      <c r="OBX47" s="1196"/>
      <c r="OBY47" s="1195"/>
      <c r="OBZ47" s="1196"/>
      <c r="OCA47" s="1195"/>
      <c r="OCB47" s="1196"/>
      <c r="OCC47" s="1195"/>
      <c r="OCD47" s="1196"/>
      <c r="OCE47" s="1195"/>
      <c r="OCF47" s="1196"/>
      <c r="OCG47" s="1195"/>
      <c r="OCH47" s="1196"/>
      <c r="OCI47" s="1195"/>
      <c r="OCJ47" s="1196"/>
      <c r="OCK47" s="1195"/>
      <c r="OCL47" s="1196"/>
      <c r="OCM47" s="1195"/>
      <c r="OCN47" s="1196"/>
      <c r="OCO47" s="1195"/>
      <c r="OCP47" s="1196"/>
      <c r="OCQ47" s="1195"/>
      <c r="OCR47" s="1196"/>
      <c r="OCS47" s="1195"/>
      <c r="OCT47" s="1196"/>
      <c r="OCU47" s="1195"/>
      <c r="OCV47" s="1196"/>
      <c r="OCW47" s="1195"/>
      <c r="OCX47" s="1196"/>
      <c r="OCY47" s="1195"/>
      <c r="OCZ47" s="1196"/>
      <c r="ODA47" s="1195"/>
      <c r="ODB47" s="1196"/>
      <c r="ODC47" s="1195"/>
      <c r="ODD47" s="1196"/>
      <c r="ODE47" s="1195"/>
      <c r="ODF47" s="1196"/>
      <c r="ODG47" s="1195"/>
      <c r="ODH47" s="1196"/>
      <c r="ODI47" s="1195"/>
      <c r="ODJ47" s="1196"/>
      <c r="ODK47" s="1195"/>
      <c r="ODL47" s="1196"/>
      <c r="ODM47" s="1195"/>
      <c r="ODN47" s="1196"/>
      <c r="ODO47" s="1195"/>
      <c r="ODP47" s="1196"/>
      <c r="ODQ47" s="1195"/>
      <c r="ODR47" s="1196"/>
      <c r="ODS47" s="1195"/>
      <c r="ODT47" s="1196"/>
      <c r="ODU47" s="1195"/>
      <c r="ODV47" s="1196"/>
      <c r="ODW47" s="1195"/>
      <c r="ODX47" s="1196"/>
      <c r="ODY47" s="1195"/>
      <c r="ODZ47" s="1196"/>
      <c r="OEA47" s="1195"/>
      <c r="OEB47" s="1196"/>
      <c r="OEC47" s="1195"/>
      <c r="OED47" s="1196"/>
      <c r="OEE47" s="1195"/>
      <c r="OEF47" s="1196"/>
      <c r="OEG47" s="1195"/>
      <c r="OEH47" s="1196"/>
      <c r="OEI47" s="1195"/>
      <c r="OEJ47" s="1196"/>
      <c r="OEK47" s="1195"/>
      <c r="OEL47" s="1196"/>
      <c r="OEM47" s="1195"/>
      <c r="OEN47" s="1196"/>
      <c r="OEO47" s="1195"/>
      <c r="OEP47" s="1196"/>
      <c r="OEQ47" s="1195"/>
      <c r="OER47" s="1196"/>
      <c r="OES47" s="1195"/>
      <c r="OET47" s="1196"/>
      <c r="OEU47" s="1195"/>
      <c r="OEV47" s="1196"/>
      <c r="OEW47" s="1195"/>
      <c r="OEX47" s="1196"/>
      <c r="OEY47" s="1195"/>
      <c r="OEZ47" s="1196"/>
      <c r="OFA47" s="1195"/>
      <c r="OFB47" s="1196"/>
      <c r="OFC47" s="1195"/>
      <c r="OFD47" s="1196"/>
      <c r="OFE47" s="1195"/>
      <c r="OFF47" s="1196"/>
      <c r="OFG47" s="1195"/>
      <c r="OFH47" s="1196"/>
      <c r="OFI47" s="1195"/>
      <c r="OFJ47" s="1196"/>
      <c r="OFK47" s="1195"/>
      <c r="OFL47" s="1196"/>
      <c r="OFM47" s="1195"/>
      <c r="OFN47" s="1196"/>
      <c r="OFO47" s="1195"/>
      <c r="OFP47" s="1196"/>
      <c r="OFQ47" s="1195"/>
      <c r="OFR47" s="1196"/>
      <c r="OFS47" s="1195"/>
      <c r="OFT47" s="1196"/>
      <c r="OFU47" s="1195"/>
      <c r="OFV47" s="1196"/>
      <c r="OFW47" s="1195"/>
      <c r="OFX47" s="1196"/>
      <c r="OFY47" s="1195"/>
      <c r="OFZ47" s="1196"/>
      <c r="OGA47" s="1195"/>
      <c r="OGB47" s="1196"/>
      <c r="OGC47" s="1195"/>
      <c r="OGD47" s="1196"/>
      <c r="OGE47" s="1195"/>
      <c r="OGF47" s="1196"/>
      <c r="OGG47" s="1195"/>
      <c r="OGH47" s="1196"/>
      <c r="OGI47" s="1195"/>
      <c r="OGJ47" s="1196"/>
      <c r="OGK47" s="1195"/>
      <c r="OGL47" s="1196"/>
      <c r="OGM47" s="1195"/>
      <c r="OGN47" s="1196"/>
      <c r="OGO47" s="1195"/>
      <c r="OGP47" s="1196"/>
      <c r="OGQ47" s="1195"/>
      <c r="OGR47" s="1196"/>
      <c r="OGS47" s="1195"/>
      <c r="OGT47" s="1196"/>
      <c r="OGU47" s="1195"/>
      <c r="OGV47" s="1196"/>
      <c r="OGW47" s="1195"/>
      <c r="OGX47" s="1196"/>
      <c r="OGY47" s="1195"/>
      <c r="OGZ47" s="1196"/>
      <c r="OHA47" s="1195"/>
      <c r="OHB47" s="1196"/>
      <c r="OHC47" s="1195"/>
      <c r="OHD47" s="1196"/>
      <c r="OHE47" s="1195"/>
      <c r="OHF47" s="1196"/>
      <c r="OHG47" s="1195"/>
      <c r="OHH47" s="1196"/>
      <c r="OHI47" s="1195"/>
      <c r="OHJ47" s="1196"/>
      <c r="OHK47" s="1195"/>
      <c r="OHL47" s="1196"/>
      <c r="OHM47" s="1195"/>
      <c r="OHN47" s="1196"/>
      <c r="OHO47" s="1195"/>
      <c r="OHP47" s="1196"/>
      <c r="OHQ47" s="1195"/>
      <c r="OHR47" s="1196"/>
      <c r="OHS47" s="1195"/>
      <c r="OHT47" s="1196"/>
      <c r="OHU47" s="1195"/>
      <c r="OHV47" s="1196"/>
      <c r="OHW47" s="1195"/>
      <c r="OHX47" s="1196"/>
      <c r="OHY47" s="1195"/>
      <c r="OHZ47" s="1196"/>
      <c r="OIA47" s="1195"/>
      <c r="OIB47" s="1196"/>
      <c r="OIC47" s="1195"/>
      <c r="OID47" s="1196"/>
      <c r="OIE47" s="1195"/>
      <c r="OIF47" s="1196"/>
      <c r="OIG47" s="1195"/>
      <c r="OIH47" s="1196"/>
      <c r="OII47" s="1195"/>
      <c r="OIJ47" s="1196"/>
      <c r="OIK47" s="1195"/>
      <c r="OIL47" s="1196"/>
      <c r="OIM47" s="1195"/>
      <c r="OIN47" s="1196"/>
      <c r="OIO47" s="1195"/>
      <c r="OIP47" s="1196"/>
      <c r="OIQ47" s="1195"/>
      <c r="OIR47" s="1196"/>
      <c r="OIS47" s="1195"/>
      <c r="OIT47" s="1196"/>
      <c r="OIU47" s="1195"/>
      <c r="OIV47" s="1196"/>
      <c r="OIW47" s="1195"/>
      <c r="OIX47" s="1196"/>
      <c r="OIY47" s="1195"/>
      <c r="OIZ47" s="1196"/>
      <c r="OJA47" s="1195"/>
      <c r="OJB47" s="1196"/>
      <c r="OJC47" s="1195"/>
      <c r="OJD47" s="1196"/>
      <c r="OJE47" s="1195"/>
      <c r="OJF47" s="1196"/>
      <c r="OJG47" s="1195"/>
      <c r="OJH47" s="1196"/>
      <c r="OJI47" s="1195"/>
      <c r="OJJ47" s="1196"/>
      <c r="OJK47" s="1195"/>
      <c r="OJL47" s="1196"/>
      <c r="OJM47" s="1195"/>
      <c r="OJN47" s="1196"/>
      <c r="OJO47" s="1195"/>
      <c r="OJP47" s="1196"/>
      <c r="OJQ47" s="1195"/>
      <c r="OJR47" s="1196"/>
      <c r="OJS47" s="1195"/>
      <c r="OJT47" s="1196"/>
      <c r="OJU47" s="1195"/>
      <c r="OJV47" s="1196"/>
      <c r="OJW47" s="1195"/>
      <c r="OJX47" s="1196"/>
      <c r="OJY47" s="1195"/>
      <c r="OJZ47" s="1196"/>
      <c r="OKA47" s="1195"/>
      <c r="OKB47" s="1196"/>
      <c r="OKC47" s="1195"/>
      <c r="OKD47" s="1196"/>
      <c r="OKE47" s="1195"/>
      <c r="OKF47" s="1196"/>
      <c r="OKG47" s="1195"/>
      <c r="OKH47" s="1196"/>
      <c r="OKI47" s="1195"/>
      <c r="OKJ47" s="1196"/>
      <c r="OKK47" s="1195"/>
      <c r="OKL47" s="1196"/>
      <c r="OKM47" s="1195"/>
      <c r="OKN47" s="1196"/>
      <c r="OKO47" s="1195"/>
      <c r="OKP47" s="1196"/>
      <c r="OKQ47" s="1195"/>
      <c r="OKR47" s="1196"/>
      <c r="OKS47" s="1195"/>
      <c r="OKT47" s="1196"/>
      <c r="OKU47" s="1195"/>
      <c r="OKV47" s="1196"/>
      <c r="OKW47" s="1195"/>
      <c r="OKX47" s="1196"/>
      <c r="OKY47" s="1195"/>
      <c r="OKZ47" s="1196"/>
      <c r="OLA47" s="1195"/>
      <c r="OLB47" s="1196"/>
      <c r="OLC47" s="1195"/>
      <c r="OLD47" s="1196"/>
      <c r="OLE47" s="1195"/>
      <c r="OLF47" s="1196"/>
      <c r="OLG47" s="1195"/>
      <c r="OLH47" s="1196"/>
      <c r="OLI47" s="1195"/>
      <c r="OLJ47" s="1196"/>
      <c r="OLK47" s="1195"/>
      <c r="OLL47" s="1196"/>
      <c r="OLM47" s="1195"/>
      <c r="OLN47" s="1196"/>
      <c r="OLO47" s="1195"/>
      <c r="OLP47" s="1196"/>
      <c r="OLQ47" s="1195"/>
      <c r="OLR47" s="1196"/>
      <c r="OLS47" s="1195"/>
      <c r="OLT47" s="1196"/>
      <c r="OLU47" s="1195"/>
      <c r="OLV47" s="1196"/>
      <c r="OLW47" s="1195"/>
      <c r="OLX47" s="1196"/>
      <c r="OLY47" s="1195"/>
      <c r="OLZ47" s="1196"/>
      <c r="OMA47" s="1195"/>
      <c r="OMB47" s="1196"/>
      <c r="OMC47" s="1195"/>
      <c r="OMD47" s="1196"/>
      <c r="OME47" s="1195"/>
      <c r="OMF47" s="1196"/>
      <c r="OMG47" s="1195"/>
      <c r="OMH47" s="1196"/>
      <c r="OMI47" s="1195"/>
      <c r="OMJ47" s="1196"/>
      <c r="OMK47" s="1195"/>
      <c r="OML47" s="1196"/>
      <c r="OMM47" s="1195"/>
      <c r="OMN47" s="1196"/>
      <c r="OMO47" s="1195"/>
      <c r="OMP47" s="1196"/>
      <c r="OMQ47" s="1195"/>
      <c r="OMR47" s="1196"/>
      <c r="OMS47" s="1195"/>
      <c r="OMT47" s="1196"/>
      <c r="OMU47" s="1195"/>
      <c r="OMV47" s="1196"/>
      <c r="OMW47" s="1195"/>
      <c r="OMX47" s="1196"/>
      <c r="OMY47" s="1195"/>
      <c r="OMZ47" s="1196"/>
      <c r="ONA47" s="1195"/>
      <c r="ONB47" s="1196"/>
      <c r="ONC47" s="1195"/>
      <c r="OND47" s="1196"/>
      <c r="ONE47" s="1195"/>
      <c r="ONF47" s="1196"/>
      <c r="ONG47" s="1195"/>
      <c r="ONH47" s="1196"/>
      <c r="ONI47" s="1195"/>
      <c r="ONJ47" s="1196"/>
      <c r="ONK47" s="1195"/>
      <c r="ONL47" s="1196"/>
      <c r="ONM47" s="1195"/>
      <c r="ONN47" s="1196"/>
      <c r="ONO47" s="1195"/>
      <c r="ONP47" s="1196"/>
      <c r="ONQ47" s="1195"/>
      <c r="ONR47" s="1196"/>
      <c r="ONS47" s="1195"/>
      <c r="ONT47" s="1196"/>
      <c r="ONU47" s="1195"/>
      <c r="ONV47" s="1196"/>
      <c r="ONW47" s="1195"/>
      <c r="ONX47" s="1196"/>
      <c r="ONY47" s="1195"/>
      <c r="ONZ47" s="1196"/>
      <c r="OOA47" s="1195"/>
      <c r="OOB47" s="1196"/>
      <c r="OOC47" s="1195"/>
      <c r="OOD47" s="1196"/>
      <c r="OOE47" s="1195"/>
      <c r="OOF47" s="1196"/>
      <c r="OOG47" s="1195"/>
      <c r="OOH47" s="1196"/>
      <c r="OOI47" s="1195"/>
      <c r="OOJ47" s="1196"/>
      <c r="OOK47" s="1195"/>
      <c r="OOL47" s="1196"/>
      <c r="OOM47" s="1195"/>
      <c r="OON47" s="1196"/>
      <c r="OOO47" s="1195"/>
      <c r="OOP47" s="1196"/>
      <c r="OOQ47" s="1195"/>
      <c r="OOR47" s="1196"/>
      <c r="OOS47" s="1195"/>
      <c r="OOT47" s="1196"/>
      <c r="OOU47" s="1195"/>
      <c r="OOV47" s="1196"/>
      <c r="OOW47" s="1195"/>
      <c r="OOX47" s="1196"/>
      <c r="OOY47" s="1195"/>
      <c r="OOZ47" s="1196"/>
      <c r="OPA47" s="1195"/>
      <c r="OPB47" s="1196"/>
      <c r="OPC47" s="1195"/>
      <c r="OPD47" s="1196"/>
      <c r="OPE47" s="1195"/>
      <c r="OPF47" s="1196"/>
      <c r="OPG47" s="1195"/>
      <c r="OPH47" s="1196"/>
      <c r="OPI47" s="1195"/>
      <c r="OPJ47" s="1196"/>
      <c r="OPK47" s="1195"/>
      <c r="OPL47" s="1196"/>
      <c r="OPM47" s="1195"/>
      <c r="OPN47" s="1196"/>
      <c r="OPO47" s="1195"/>
      <c r="OPP47" s="1196"/>
      <c r="OPQ47" s="1195"/>
      <c r="OPR47" s="1196"/>
      <c r="OPS47" s="1195"/>
      <c r="OPT47" s="1196"/>
      <c r="OPU47" s="1195"/>
      <c r="OPV47" s="1196"/>
      <c r="OPW47" s="1195"/>
      <c r="OPX47" s="1196"/>
      <c r="OPY47" s="1195"/>
      <c r="OPZ47" s="1196"/>
      <c r="OQA47" s="1195"/>
      <c r="OQB47" s="1196"/>
      <c r="OQC47" s="1195"/>
      <c r="OQD47" s="1196"/>
      <c r="OQE47" s="1195"/>
      <c r="OQF47" s="1196"/>
      <c r="OQG47" s="1195"/>
      <c r="OQH47" s="1196"/>
      <c r="OQI47" s="1195"/>
      <c r="OQJ47" s="1196"/>
      <c r="OQK47" s="1195"/>
      <c r="OQL47" s="1196"/>
      <c r="OQM47" s="1195"/>
      <c r="OQN47" s="1196"/>
      <c r="OQO47" s="1195"/>
      <c r="OQP47" s="1196"/>
      <c r="OQQ47" s="1195"/>
      <c r="OQR47" s="1196"/>
      <c r="OQS47" s="1195"/>
      <c r="OQT47" s="1196"/>
      <c r="OQU47" s="1195"/>
      <c r="OQV47" s="1196"/>
      <c r="OQW47" s="1195"/>
      <c r="OQX47" s="1196"/>
      <c r="OQY47" s="1195"/>
      <c r="OQZ47" s="1196"/>
      <c r="ORA47" s="1195"/>
      <c r="ORB47" s="1196"/>
      <c r="ORC47" s="1195"/>
      <c r="ORD47" s="1196"/>
      <c r="ORE47" s="1195"/>
      <c r="ORF47" s="1196"/>
      <c r="ORG47" s="1195"/>
      <c r="ORH47" s="1196"/>
      <c r="ORI47" s="1195"/>
      <c r="ORJ47" s="1196"/>
      <c r="ORK47" s="1195"/>
      <c r="ORL47" s="1196"/>
      <c r="ORM47" s="1195"/>
      <c r="ORN47" s="1196"/>
      <c r="ORO47" s="1195"/>
      <c r="ORP47" s="1196"/>
      <c r="ORQ47" s="1195"/>
      <c r="ORR47" s="1196"/>
      <c r="ORS47" s="1195"/>
      <c r="ORT47" s="1196"/>
      <c r="ORU47" s="1195"/>
      <c r="ORV47" s="1196"/>
      <c r="ORW47" s="1195"/>
      <c r="ORX47" s="1196"/>
      <c r="ORY47" s="1195"/>
      <c r="ORZ47" s="1196"/>
      <c r="OSA47" s="1195"/>
      <c r="OSB47" s="1196"/>
      <c r="OSC47" s="1195"/>
      <c r="OSD47" s="1196"/>
      <c r="OSE47" s="1195"/>
      <c r="OSF47" s="1196"/>
      <c r="OSG47" s="1195"/>
      <c r="OSH47" s="1196"/>
      <c r="OSI47" s="1195"/>
      <c r="OSJ47" s="1196"/>
      <c r="OSK47" s="1195"/>
      <c r="OSL47" s="1196"/>
      <c r="OSM47" s="1195"/>
      <c r="OSN47" s="1196"/>
      <c r="OSO47" s="1195"/>
      <c r="OSP47" s="1196"/>
      <c r="OSQ47" s="1195"/>
      <c r="OSR47" s="1196"/>
      <c r="OSS47" s="1195"/>
      <c r="OST47" s="1196"/>
      <c r="OSU47" s="1195"/>
      <c r="OSV47" s="1196"/>
      <c r="OSW47" s="1195"/>
      <c r="OSX47" s="1196"/>
      <c r="OSY47" s="1195"/>
      <c r="OSZ47" s="1196"/>
      <c r="OTA47" s="1195"/>
      <c r="OTB47" s="1196"/>
      <c r="OTC47" s="1195"/>
      <c r="OTD47" s="1196"/>
      <c r="OTE47" s="1195"/>
      <c r="OTF47" s="1196"/>
      <c r="OTG47" s="1195"/>
      <c r="OTH47" s="1196"/>
      <c r="OTI47" s="1195"/>
      <c r="OTJ47" s="1196"/>
      <c r="OTK47" s="1195"/>
      <c r="OTL47" s="1196"/>
      <c r="OTM47" s="1195"/>
      <c r="OTN47" s="1196"/>
      <c r="OTO47" s="1195"/>
      <c r="OTP47" s="1196"/>
      <c r="OTQ47" s="1195"/>
      <c r="OTR47" s="1196"/>
      <c r="OTS47" s="1195"/>
      <c r="OTT47" s="1196"/>
      <c r="OTU47" s="1195"/>
      <c r="OTV47" s="1196"/>
      <c r="OTW47" s="1195"/>
      <c r="OTX47" s="1196"/>
      <c r="OTY47" s="1195"/>
      <c r="OTZ47" s="1196"/>
      <c r="OUA47" s="1195"/>
      <c r="OUB47" s="1196"/>
      <c r="OUC47" s="1195"/>
      <c r="OUD47" s="1196"/>
      <c r="OUE47" s="1195"/>
      <c r="OUF47" s="1196"/>
      <c r="OUG47" s="1195"/>
      <c r="OUH47" s="1196"/>
      <c r="OUI47" s="1195"/>
      <c r="OUJ47" s="1196"/>
      <c r="OUK47" s="1195"/>
      <c r="OUL47" s="1196"/>
      <c r="OUM47" s="1195"/>
      <c r="OUN47" s="1196"/>
      <c r="OUO47" s="1195"/>
      <c r="OUP47" s="1196"/>
      <c r="OUQ47" s="1195"/>
      <c r="OUR47" s="1196"/>
      <c r="OUS47" s="1195"/>
      <c r="OUT47" s="1196"/>
      <c r="OUU47" s="1195"/>
      <c r="OUV47" s="1196"/>
      <c r="OUW47" s="1195"/>
      <c r="OUX47" s="1196"/>
      <c r="OUY47" s="1195"/>
      <c r="OUZ47" s="1196"/>
      <c r="OVA47" s="1195"/>
      <c r="OVB47" s="1196"/>
      <c r="OVC47" s="1195"/>
      <c r="OVD47" s="1196"/>
      <c r="OVE47" s="1195"/>
      <c r="OVF47" s="1196"/>
      <c r="OVG47" s="1195"/>
      <c r="OVH47" s="1196"/>
      <c r="OVI47" s="1195"/>
      <c r="OVJ47" s="1196"/>
      <c r="OVK47" s="1195"/>
      <c r="OVL47" s="1196"/>
      <c r="OVM47" s="1195"/>
      <c r="OVN47" s="1196"/>
      <c r="OVO47" s="1195"/>
      <c r="OVP47" s="1196"/>
      <c r="OVQ47" s="1195"/>
      <c r="OVR47" s="1196"/>
      <c r="OVS47" s="1195"/>
      <c r="OVT47" s="1196"/>
      <c r="OVU47" s="1195"/>
      <c r="OVV47" s="1196"/>
      <c r="OVW47" s="1195"/>
      <c r="OVX47" s="1196"/>
      <c r="OVY47" s="1195"/>
      <c r="OVZ47" s="1196"/>
      <c r="OWA47" s="1195"/>
      <c r="OWB47" s="1196"/>
      <c r="OWC47" s="1195"/>
      <c r="OWD47" s="1196"/>
      <c r="OWE47" s="1195"/>
      <c r="OWF47" s="1196"/>
      <c r="OWG47" s="1195"/>
      <c r="OWH47" s="1196"/>
      <c r="OWI47" s="1195"/>
      <c r="OWJ47" s="1196"/>
      <c r="OWK47" s="1195"/>
      <c r="OWL47" s="1196"/>
      <c r="OWM47" s="1195"/>
      <c r="OWN47" s="1196"/>
      <c r="OWO47" s="1195"/>
      <c r="OWP47" s="1196"/>
      <c r="OWQ47" s="1195"/>
      <c r="OWR47" s="1196"/>
      <c r="OWS47" s="1195"/>
      <c r="OWT47" s="1196"/>
      <c r="OWU47" s="1195"/>
      <c r="OWV47" s="1196"/>
      <c r="OWW47" s="1195"/>
      <c r="OWX47" s="1196"/>
      <c r="OWY47" s="1195"/>
      <c r="OWZ47" s="1196"/>
      <c r="OXA47" s="1195"/>
      <c r="OXB47" s="1196"/>
      <c r="OXC47" s="1195"/>
      <c r="OXD47" s="1196"/>
      <c r="OXE47" s="1195"/>
      <c r="OXF47" s="1196"/>
      <c r="OXG47" s="1195"/>
      <c r="OXH47" s="1196"/>
      <c r="OXI47" s="1195"/>
      <c r="OXJ47" s="1196"/>
      <c r="OXK47" s="1195"/>
      <c r="OXL47" s="1196"/>
      <c r="OXM47" s="1195"/>
      <c r="OXN47" s="1196"/>
      <c r="OXO47" s="1195"/>
      <c r="OXP47" s="1196"/>
      <c r="OXQ47" s="1195"/>
      <c r="OXR47" s="1196"/>
      <c r="OXS47" s="1195"/>
      <c r="OXT47" s="1196"/>
      <c r="OXU47" s="1195"/>
      <c r="OXV47" s="1196"/>
      <c r="OXW47" s="1195"/>
      <c r="OXX47" s="1196"/>
      <c r="OXY47" s="1195"/>
      <c r="OXZ47" s="1196"/>
      <c r="OYA47" s="1195"/>
      <c r="OYB47" s="1196"/>
      <c r="OYC47" s="1195"/>
      <c r="OYD47" s="1196"/>
      <c r="OYE47" s="1195"/>
      <c r="OYF47" s="1196"/>
      <c r="OYG47" s="1195"/>
      <c r="OYH47" s="1196"/>
      <c r="OYI47" s="1195"/>
      <c r="OYJ47" s="1196"/>
      <c r="OYK47" s="1195"/>
      <c r="OYL47" s="1196"/>
      <c r="OYM47" s="1195"/>
      <c r="OYN47" s="1196"/>
      <c r="OYO47" s="1195"/>
      <c r="OYP47" s="1196"/>
      <c r="OYQ47" s="1195"/>
      <c r="OYR47" s="1196"/>
      <c r="OYS47" s="1195"/>
      <c r="OYT47" s="1196"/>
      <c r="OYU47" s="1195"/>
      <c r="OYV47" s="1196"/>
      <c r="OYW47" s="1195"/>
      <c r="OYX47" s="1196"/>
      <c r="OYY47" s="1195"/>
      <c r="OYZ47" s="1196"/>
      <c r="OZA47" s="1195"/>
      <c r="OZB47" s="1196"/>
      <c r="OZC47" s="1195"/>
      <c r="OZD47" s="1196"/>
      <c r="OZE47" s="1195"/>
      <c r="OZF47" s="1196"/>
      <c r="OZG47" s="1195"/>
      <c r="OZH47" s="1196"/>
      <c r="OZI47" s="1195"/>
      <c r="OZJ47" s="1196"/>
      <c r="OZK47" s="1195"/>
      <c r="OZL47" s="1196"/>
      <c r="OZM47" s="1195"/>
      <c r="OZN47" s="1196"/>
      <c r="OZO47" s="1195"/>
      <c r="OZP47" s="1196"/>
      <c r="OZQ47" s="1195"/>
      <c r="OZR47" s="1196"/>
      <c r="OZS47" s="1195"/>
      <c r="OZT47" s="1196"/>
      <c r="OZU47" s="1195"/>
      <c r="OZV47" s="1196"/>
      <c r="OZW47" s="1195"/>
      <c r="OZX47" s="1196"/>
      <c r="OZY47" s="1195"/>
      <c r="OZZ47" s="1196"/>
      <c r="PAA47" s="1195"/>
      <c r="PAB47" s="1196"/>
      <c r="PAC47" s="1195"/>
      <c r="PAD47" s="1196"/>
      <c r="PAE47" s="1195"/>
      <c r="PAF47" s="1196"/>
      <c r="PAG47" s="1195"/>
      <c r="PAH47" s="1196"/>
      <c r="PAI47" s="1195"/>
      <c r="PAJ47" s="1196"/>
      <c r="PAK47" s="1195"/>
      <c r="PAL47" s="1196"/>
      <c r="PAM47" s="1195"/>
      <c r="PAN47" s="1196"/>
      <c r="PAO47" s="1195"/>
      <c r="PAP47" s="1196"/>
      <c r="PAQ47" s="1195"/>
      <c r="PAR47" s="1196"/>
      <c r="PAS47" s="1195"/>
      <c r="PAT47" s="1196"/>
      <c r="PAU47" s="1195"/>
      <c r="PAV47" s="1196"/>
      <c r="PAW47" s="1195"/>
      <c r="PAX47" s="1196"/>
      <c r="PAY47" s="1195"/>
      <c r="PAZ47" s="1196"/>
      <c r="PBA47" s="1195"/>
      <c r="PBB47" s="1196"/>
      <c r="PBC47" s="1195"/>
      <c r="PBD47" s="1196"/>
      <c r="PBE47" s="1195"/>
      <c r="PBF47" s="1196"/>
      <c r="PBG47" s="1195"/>
      <c r="PBH47" s="1196"/>
      <c r="PBI47" s="1195"/>
      <c r="PBJ47" s="1196"/>
      <c r="PBK47" s="1195"/>
      <c r="PBL47" s="1196"/>
      <c r="PBM47" s="1195"/>
      <c r="PBN47" s="1196"/>
      <c r="PBO47" s="1195"/>
      <c r="PBP47" s="1196"/>
      <c r="PBQ47" s="1195"/>
      <c r="PBR47" s="1196"/>
      <c r="PBS47" s="1195"/>
      <c r="PBT47" s="1196"/>
      <c r="PBU47" s="1195"/>
      <c r="PBV47" s="1196"/>
      <c r="PBW47" s="1195"/>
      <c r="PBX47" s="1196"/>
      <c r="PBY47" s="1195"/>
      <c r="PBZ47" s="1196"/>
      <c r="PCA47" s="1195"/>
      <c r="PCB47" s="1196"/>
      <c r="PCC47" s="1195"/>
      <c r="PCD47" s="1196"/>
      <c r="PCE47" s="1195"/>
      <c r="PCF47" s="1196"/>
      <c r="PCG47" s="1195"/>
      <c r="PCH47" s="1196"/>
      <c r="PCI47" s="1195"/>
      <c r="PCJ47" s="1196"/>
      <c r="PCK47" s="1195"/>
      <c r="PCL47" s="1196"/>
      <c r="PCM47" s="1195"/>
      <c r="PCN47" s="1196"/>
      <c r="PCO47" s="1195"/>
      <c r="PCP47" s="1196"/>
      <c r="PCQ47" s="1195"/>
      <c r="PCR47" s="1196"/>
      <c r="PCS47" s="1195"/>
      <c r="PCT47" s="1196"/>
      <c r="PCU47" s="1195"/>
      <c r="PCV47" s="1196"/>
      <c r="PCW47" s="1195"/>
      <c r="PCX47" s="1196"/>
      <c r="PCY47" s="1195"/>
      <c r="PCZ47" s="1196"/>
      <c r="PDA47" s="1195"/>
      <c r="PDB47" s="1196"/>
      <c r="PDC47" s="1195"/>
      <c r="PDD47" s="1196"/>
      <c r="PDE47" s="1195"/>
      <c r="PDF47" s="1196"/>
      <c r="PDG47" s="1195"/>
      <c r="PDH47" s="1196"/>
      <c r="PDI47" s="1195"/>
      <c r="PDJ47" s="1196"/>
      <c r="PDK47" s="1195"/>
      <c r="PDL47" s="1196"/>
      <c r="PDM47" s="1195"/>
      <c r="PDN47" s="1196"/>
      <c r="PDO47" s="1195"/>
      <c r="PDP47" s="1196"/>
      <c r="PDQ47" s="1195"/>
      <c r="PDR47" s="1196"/>
      <c r="PDS47" s="1195"/>
      <c r="PDT47" s="1196"/>
      <c r="PDU47" s="1195"/>
      <c r="PDV47" s="1196"/>
      <c r="PDW47" s="1195"/>
      <c r="PDX47" s="1196"/>
      <c r="PDY47" s="1195"/>
      <c r="PDZ47" s="1196"/>
      <c r="PEA47" s="1195"/>
      <c r="PEB47" s="1196"/>
      <c r="PEC47" s="1195"/>
      <c r="PED47" s="1196"/>
      <c r="PEE47" s="1195"/>
      <c r="PEF47" s="1196"/>
      <c r="PEG47" s="1195"/>
      <c r="PEH47" s="1196"/>
      <c r="PEI47" s="1195"/>
      <c r="PEJ47" s="1196"/>
      <c r="PEK47" s="1195"/>
      <c r="PEL47" s="1196"/>
      <c r="PEM47" s="1195"/>
      <c r="PEN47" s="1196"/>
      <c r="PEO47" s="1195"/>
      <c r="PEP47" s="1196"/>
      <c r="PEQ47" s="1195"/>
      <c r="PER47" s="1196"/>
      <c r="PES47" s="1195"/>
      <c r="PET47" s="1196"/>
      <c r="PEU47" s="1195"/>
      <c r="PEV47" s="1196"/>
      <c r="PEW47" s="1195"/>
      <c r="PEX47" s="1196"/>
      <c r="PEY47" s="1195"/>
      <c r="PEZ47" s="1196"/>
      <c r="PFA47" s="1195"/>
      <c r="PFB47" s="1196"/>
      <c r="PFC47" s="1195"/>
      <c r="PFD47" s="1196"/>
      <c r="PFE47" s="1195"/>
      <c r="PFF47" s="1196"/>
      <c r="PFG47" s="1195"/>
      <c r="PFH47" s="1196"/>
      <c r="PFI47" s="1195"/>
      <c r="PFJ47" s="1196"/>
      <c r="PFK47" s="1195"/>
      <c r="PFL47" s="1196"/>
      <c r="PFM47" s="1195"/>
      <c r="PFN47" s="1196"/>
      <c r="PFO47" s="1195"/>
      <c r="PFP47" s="1196"/>
      <c r="PFQ47" s="1195"/>
      <c r="PFR47" s="1196"/>
      <c r="PFS47" s="1195"/>
      <c r="PFT47" s="1196"/>
      <c r="PFU47" s="1195"/>
      <c r="PFV47" s="1196"/>
      <c r="PFW47" s="1195"/>
      <c r="PFX47" s="1196"/>
      <c r="PFY47" s="1195"/>
      <c r="PFZ47" s="1196"/>
      <c r="PGA47" s="1195"/>
      <c r="PGB47" s="1196"/>
      <c r="PGC47" s="1195"/>
      <c r="PGD47" s="1196"/>
      <c r="PGE47" s="1195"/>
      <c r="PGF47" s="1196"/>
      <c r="PGG47" s="1195"/>
      <c r="PGH47" s="1196"/>
      <c r="PGI47" s="1195"/>
      <c r="PGJ47" s="1196"/>
      <c r="PGK47" s="1195"/>
      <c r="PGL47" s="1196"/>
      <c r="PGM47" s="1195"/>
      <c r="PGN47" s="1196"/>
      <c r="PGO47" s="1195"/>
      <c r="PGP47" s="1196"/>
      <c r="PGQ47" s="1195"/>
      <c r="PGR47" s="1196"/>
      <c r="PGS47" s="1195"/>
      <c r="PGT47" s="1196"/>
      <c r="PGU47" s="1195"/>
      <c r="PGV47" s="1196"/>
      <c r="PGW47" s="1195"/>
      <c r="PGX47" s="1196"/>
      <c r="PGY47" s="1195"/>
      <c r="PGZ47" s="1196"/>
      <c r="PHA47" s="1195"/>
      <c r="PHB47" s="1196"/>
      <c r="PHC47" s="1195"/>
      <c r="PHD47" s="1196"/>
      <c r="PHE47" s="1195"/>
      <c r="PHF47" s="1196"/>
      <c r="PHG47" s="1195"/>
      <c r="PHH47" s="1196"/>
      <c r="PHI47" s="1195"/>
      <c r="PHJ47" s="1196"/>
      <c r="PHK47" s="1195"/>
      <c r="PHL47" s="1196"/>
      <c r="PHM47" s="1195"/>
      <c r="PHN47" s="1196"/>
      <c r="PHO47" s="1195"/>
      <c r="PHP47" s="1196"/>
      <c r="PHQ47" s="1195"/>
      <c r="PHR47" s="1196"/>
      <c r="PHS47" s="1195"/>
      <c r="PHT47" s="1196"/>
      <c r="PHU47" s="1195"/>
      <c r="PHV47" s="1196"/>
      <c r="PHW47" s="1195"/>
      <c r="PHX47" s="1196"/>
      <c r="PHY47" s="1195"/>
      <c r="PHZ47" s="1196"/>
      <c r="PIA47" s="1195"/>
      <c r="PIB47" s="1196"/>
      <c r="PIC47" s="1195"/>
      <c r="PID47" s="1196"/>
      <c r="PIE47" s="1195"/>
      <c r="PIF47" s="1196"/>
      <c r="PIG47" s="1195"/>
      <c r="PIH47" s="1196"/>
      <c r="PII47" s="1195"/>
      <c r="PIJ47" s="1196"/>
      <c r="PIK47" s="1195"/>
      <c r="PIL47" s="1196"/>
      <c r="PIM47" s="1195"/>
      <c r="PIN47" s="1196"/>
      <c r="PIO47" s="1195"/>
      <c r="PIP47" s="1196"/>
      <c r="PIQ47" s="1195"/>
      <c r="PIR47" s="1196"/>
      <c r="PIS47" s="1195"/>
      <c r="PIT47" s="1196"/>
      <c r="PIU47" s="1195"/>
      <c r="PIV47" s="1196"/>
      <c r="PIW47" s="1195"/>
      <c r="PIX47" s="1196"/>
      <c r="PIY47" s="1195"/>
      <c r="PIZ47" s="1196"/>
      <c r="PJA47" s="1195"/>
      <c r="PJB47" s="1196"/>
      <c r="PJC47" s="1195"/>
      <c r="PJD47" s="1196"/>
      <c r="PJE47" s="1195"/>
      <c r="PJF47" s="1196"/>
      <c r="PJG47" s="1195"/>
      <c r="PJH47" s="1196"/>
      <c r="PJI47" s="1195"/>
      <c r="PJJ47" s="1196"/>
      <c r="PJK47" s="1195"/>
      <c r="PJL47" s="1196"/>
      <c r="PJM47" s="1195"/>
      <c r="PJN47" s="1196"/>
      <c r="PJO47" s="1195"/>
      <c r="PJP47" s="1196"/>
      <c r="PJQ47" s="1195"/>
      <c r="PJR47" s="1196"/>
      <c r="PJS47" s="1195"/>
      <c r="PJT47" s="1196"/>
      <c r="PJU47" s="1195"/>
      <c r="PJV47" s="1196"/>
      <c r="PJW47" s="1195"/>
      <c r="PJX47" s="1196"/>
      <c r="PJY47" s="1195"/>
      <c r="PJZ47" s="1196"/>
      <c r="PKA47" s="1195"/>
      <c r="PKB47" s="1196"/>
      <c r="PKC47" s="1195"/>
      <c r="PKD47" s="1196"/>
      <c r="PKE47" s="1195"/>
      <c r="PKF47" s="1196"/>
      <c r="PKG47" s="1195"/>
      <c r="PKH47" s="1196"/>
      <c r="PKI47" s="1195"/>
      <c r="PKJ47" s="1196"/>
      <c r="PKK47" s="1195"/>
      <c r="PKL47" s="1196"/>
      <c r="PKM47" s="1195"/>
      <c r="PKN47" s="1196"/>
      <c r="PKO47" s="1195"/>
      <c r="PKP47" s="1196"/>
      <c r="PKQ47" s="1195"/>
      <c r="PKR47" s="1196"/>
      <c r="PKS47" s="1195"/>
      <c r="PKT47" s="1196"/>
      <c r="PKU47" s="1195"/>
      <c r="PKV47" s="1196"/>
      <c r="PKW47" s="1195"/>
      <c r="PKX47" s="1196"/>
      <c r="PKY47" s="1195"/>
      <c r="PKZ47" s="1196"/>
      <c r="PLA47" s="1195"/>
      <c r="PLB47" s="1196"/>
      <c r="PLC47" s="1195"/>
      <c r="PLD47" s="1196"/>
      <c r="PLE47" s="1195"/>
      <c r="PLF47" s="1196"/>
      <c r="PLG47" s="1195"/>
      <c r="PLH47" s="1196"/>
      <c r="PLI47" s="1195"/>
      <c r="PLJ47" s="1196"/>
      <c r="PLK47" s="1195"/>
      <c r="PLL47" s="1196"/>
      <c r="PLM47" s="1195"/>
      <c r="PLN47" s="1196"/>
      <c r="PLO47" s="1195"/>
      <c r="PLP47" s="1196"/>
      <c r="PLQ47" s="1195"/>
      <c r="PLR47" s="1196"/>
      <c r="PLS47" s="1195"/>
      <c r="PLT47" s="1196"/>
      <c r="PLU47" s="1195"/>
      <c r="PLV47" s="1196"/>
      <c r="PLW47" s="1195"/>
      <c r="PLX47" s="1196"/>
      <c r="PLY47" s="1195"/>
      <c r="PLZ47" s="1196"/>
      <c r="PMA47" s="1195"/>
      <c r="PMB47" s="1196"/>
      <c r="PMC47" s="1195"/>
      <c r="PMD47" s="1196"/>
      <c r="PME47" s="1195"/>
      <c r="PMF47" s="1196"/>
      <c r="PMG47" s="1195"/>
      <c r="PMH47" s="1196"/>
      <c r="PMI47" s="1195"/>
      <c r="PMJ47" s="1196"/>
      <c r="PMK47" s="1195"/>
      <c r="PML47" s="1196"/>
      <c r="PMM47" s="1195"/>
      <c r="PMN47" s="1196"/>
      <c r="PMO47" s="1195"/>
      <c r="PMP47" s="1196"/>
      <c r="PMQ47" s="1195"/>
      <c r="PMR47" s="1196"/>
      <c r="PMS47" s="1195"/>
      <c r="PMT47" s="1196"/>
      <c r="PMU47" s="1195"/>
      <c r="PMV47" s="1196"/>
      <c r="PMW47" s="1195"/>
      <c r="PMX47" s="1196"/>
      <c r="PMY47" s="1195"/>
      <c r="PMZ47" s="1196"/>
      <c r="PNA47" s="1195"/>
      <c r="PNB47" s="1196"/>
      <c r="PNC47" s="1195"/>
      <c r="PND47" s="1196"/>
      <c r="PNE47" s="1195"/>
      <c r="PNF47" s="1196"/>
      <c r="PNG47" s="1195"/>
      <c r="PNH47" s="1196"/>
      <c r="PNI47" s="1195"/>
      <c r="PNJ47" s="1196"/>
      <c r="PNK47" s="1195"/>
      <c r="PNL47" s="1196"/>
      <c r="PNM47" s="1195"/>
      <c r="PNN47" s="1196"/>
      <c r="PNO47" s="1195"/>
      <c r="PNP47" s="1196"/>
      <c r="PNQ47" s="1195"/>
      <c r="PNR47" s="1196"/>
      <c r="PNS47" s="1195"/>
      <c r="PNT47" s="1196"/>
      <c r="PNU47" s="1195"/>
      <c r="PNV47" s="1196"/>
      <c r="PNW47" s="1195"/>
      <c r="PNX47" s="1196"/>
      <c r="PNY47" s="1195"/>
      <c r="PNZ47" s="1196"/>
      <c r="POA47" s="1195"/>
      <c r="POB47" s="1196"/>
      <c r="POC47" s="1195"/>
      <c r="POD47" s="1196"/>
      <c r="POE47" s="1195"/>
      <c r="POF47" s="1196"/>
      <c r="POG47" s="1195"/>
      <c r="POH47" s="1196"/>
      <c r="POI47" s="1195"/>
      <c r="POJ47" s="1196"/>
      <c r="POK47" s="1195"/>
      <c r="POL47" s="1196"/>
      <c r="POM47" s="1195"/>
      <c r="PON47" s="1196"/>
      <c r="POO47" s="1195"/>
      <c r="POP47" s="1196"/>
      <c r="POQ47" s="1195"/>
      <c r="POR47" s="1196"/>
      <c r="POS47" s="1195"/>
      <c r="POT47" s="1196"/>
      <c r="POU47" s="1195"/>
      <c r="POV47" s="1196"/>
      <c r="POW47" s="1195"/>
      <c r="POX47" s="1196"/>
      <c r="POY47" s="1195"/>
      <c r="POZ47" s="1196"/>
      <c r="PPA47" s="1195"/>
      <c r="PPB47" s="1196"/>
      <c r="PPC47" s="1195"/>
      <c r="PPD47" s="1196"/>
      <c r="PPE47" s="1195"/>
      <c r="PPF47" s="1196"/>
      <c r="PPG47" s="1195"/>
      <c r="PPH47" s="1196"/>
      <c r="PPI47" s="1195"/>
      <c r="PPJ47" s="1196"/>
      <c r="PPK47" s="1195"/>
      <c r="PPL47" s="1196"/>
      <c r="PPM47" s="1195"/>
      <c r="PPN47" s="1196"/>
      <c r="PPO47" s="1195"/>
      <c r="PPP47" s="1196"/>
      <c r="PPQ47" s="1195"/>
      <c r="PPR47" s="1196"/>
      <c r="PPS47" s="1195"/>
      <c r="PPT47" s="1196"/>
      <c r="PPU47" s="1195"/>
      <c r="PPV47" s="1196"/>
      <c r="PPW47" s="1195"/>
      <c r="PPX47" s="1196"/>
      <c r="PPY47" s="1195"/>
      <c r="PPZ47" s="1196"/>
      <c r="PQA47" s="1195"/>
      <c r="PQB47" s="1196"/>
      <c r="PQC47" s="1195"/>
      <c r="PQD47" s="1196"/>
      <c r="PQE47" s="1195"/>
      <c r="PQF47" s="1196"/>
      <c r="PQG47" s="1195"/>
      <c r="PQH47" s="1196"/>
      <c r="PQI47" s="1195"/>
      <c r="PQJ47" s="1196"/>
      <c r="PQK47" s="1195"/>
      <c r="PQL47" s="1196"/>
      <c r="PQM47" s="1195"/>
      <c r="PQN47" s="1196"/>
      <c r="PQO47" s="1195"/>
      <c r="PQP47" s="1196"/>
      <c r="PQQ47" s="1195"/>
      <c r="PQR47" s="1196"/>
      <c r="PQS47" s="1195"/>
      <c r="PQT47" s="1196"/>
      <c r="PQU47" s="1195"/>
      <c r="PQV47" s="1196"/>
      <c r="PQW47" s="1195"/>
      <c r="PQX47" s="1196"/>
      <c r="PQY47" s="1195"/>
      <c r="PQZ47" s="1196"/>
      <c r="PRA47" s="1195"/>
      <c r="PRB47" s="1196"/>
      <c r="PRC47" s="1195"/>
      <c r="PRD47" s="1196"/>
      <c r="PRE47" s="1195"/>
      <c r="PRF47" s="1196"/>
      <c r="PRG47" s="1195"/>
      <c r="PRH47" s="1196"/>
      <c r="PRI47" s="1195"/>
      <c r="PRJ47" s="1196"/>
      <c r="PRK47" s="1195"/>
      <c r="PRL47" s="1196"/>
      <c r="PRM47" s="1195"/>
      <c r="PRN47" s="1196"/>
      <c r="PRO47" s="1195"/>
      <c r="PRP47" s="1196"/>
      <c r="PRQ47" s="1195"/>
      <c r="PRR47" s="1196"/>
      <c r="PRS47" s="1195"/>
      <c r="PRT47" s="1196"/>
      <c r="PRU47" s="1195"/>
      <c r="PRV47" s="1196"/>
      <c r="PRW47" s="1195"/>
      <c r="PRX47" s="1196"/>
      <c r="PRY47" s="1195"/>
      <c r="PRZ47" s="1196"/>
      <c r="PSA47" s="1195"/>
      <c r="PSB47" s="1196"/>
      <c r="PSC47" s="1195"/>
      <c r="PSD47" s="1196"/>
      <c r="PSE47" s="1195"/>
      <c r="PSF47" s="1196"/>
      <c r="PSG47" s="1195"/>
      <c r="PSH47" s="1196"/>
      <c r="PSI47" s="1195"/>
      <c r="PSJ47" s="1196"/>
      <c r="PSK47" s="1195"/>
      <c r="PSL47" s="1196"/>
      <c r="PSM47" s="1195"/>
      <c r="PSN47" s="1196"/>
      <c r="PSO47" s="1195"/>
      <c r="PSP47" s="1196"/>
      <c r="PSQ47" s="1195"/>
      <c r="PSR47" s="1196"/>
      <c r="PSS47" s="1195"/>
      <c r="PST47" s="1196"/>
      <c r="PSU47" s="1195"/>
      <c r="PSV47" s="1196"/>
      <c r="PSW47" s="1195"/>
      <c r="PSX47" s="1196"/>
      <c r="PSY47" s="1195"/>
      <c r="PSZ47" s="1196"/>
      <c r="PTA47" s="1195"/>
      <c r="PTB47" s="1196"/>
      <c r="PTC47" s="1195"/>
      <c r="PTD47" s="1196"/>
      <c r="PTE47" s="1195"/>
      <c r="PTF47" s="1196"/>
      <c r="PTG47" s="1195"/>
      <c r="PTH47" s="1196"/>
      <c r="PTI47" s="1195"/>
      <c r="PTJ47" s="1196"/>
      <c r="PTK47" s="1195"/>
      <c r="PTL47" s="1196"/>
      <c r="PTM47" s="1195"/>
      <c r="PTN47" s="1196"/>
      <c r="PTO47" s="1195"/>
      <c r="PTP47" s="1196"/>
      <c r="PTQ47" s="1195"/>
      <c r="PTR47" s="1196"/>
      <c r="PTS47" s="1195"/>
      <c r="PTT47" s="1196"/>
      <c r="PTU47" s="1195"/>
      <c r="PTV47" s="1196"/>
      <c r="PTW47" s="1195"/>
      <c r="PTX47" s="1196"/>
      <c r="PTY47" s="1195"/>
      <c r="PTZ47" s="1196"/>
      <c r="PUA47" s="1195"/>
      <c r="PUB47" s="1196"/>
      <c r="PUC47" s="1195"/>
      <c r="PUD47" s="1196"/>
      <c r="PUE47" s="1195"/>
      <c r="PUF47" s="1196"/>
      <c r="PUG47" s="1195"/>
      <c r="PUH47" s="1196"/>
      <c r="PUI47" s="1195"/>
      <c r="PUJ47" s="1196"/>
      <c r="PUK47" s="1195"/>
      <c r="PUL47" s="1196"/>
      <c r="PUM47" s="1195"/>
      <c r="PUN47" s="1196"/>
      <c r="PUO47" s="1195"/>
      <c r="PUP47" s="1196"/>
      <c r="PUQ47" s="1195"/>
      <c r="PUR47" s="1196"/>
      <c r="PUS47" s="1195"/>
      <c r="PUT47" s="1196"/>
      <c r="PUU47" s="1195"/>
      <c r="PUV47" s="1196"/>
      <c r="PUW47" s="1195"/>
      <c r="PUX47" s="1196"/>
      <c r="PUY47" s="1195"/>
      <c r="PUZ47" s="1196"/>
      <c r="PVA47" s="1195"/>
      <c r="PVB47" s="1196"/>
      <c r="PVC47" s="1195"/>
      <c r="PVD47" s="1196"/>
      <c r="PVE47" s="1195"/>
      <c r="PVF47" s="1196"/>
      <c r="PVG47" s="1195"/>
      <c r="PVH47" s="1196"/>
      <c r="PVI47" s="1195"/>
      <c r="PVJ47" s="1196"/>
      <c r="PVK47" s="1195"/>
      <c r="PVL47" s="1196"/>
      <c r="PVM47" s="1195"/>
      <c r="PVN47" s="1196"/>
      <c r="PVO47" s="1195"/>
      <c r="PVP47" s="1196"/>
      <c r="PVQ47" s="1195"/>
      <c r="PVR47" s="1196"/>
      <c r="PVS47" s="1195"/>
      <c r="PVT47" s="1196"/>
      <c r="PVU47" s="1195"/>
      <c r="PVV47" s="1196"/>
      <c r="PVW47" s="1195"/>
      <c r="PVX47" s="1196"/>
      <c r="PVY47" s="1195"/>
      <c r="PVZ47" s="1196"/>
      <c r="PWA47" s="1195"/>
      <c r="PWB47" s="1196"/>
      <c r="PWC47" s="1195"/>
      <c r="PWD47" s="1196"/>
      <c r="PWE47" s="1195"/>
      <c r="PWF47" s="1196"/>
      <c r="PWG47" s="1195"/>
      <c r="PWH47" s="1196"/>
      <c r="PWI47" s="1195"/>
      <c r="PWJ47" s="1196"/>
      <c r="PWK47" s="1195"/>
      <c r="PWL47" s="1196"/>
      <c r="PWM47" s="1195"/>
      <c r="PWN47" s="1196"/>
      <c r="PWO47" s="1195"/>
      <c r="PWP47" s="1196"/>
      <c r="PWQ47" s="1195"/>
      <c r="PWR47" s="1196"/>
      <c r="PWS47" s="1195"/>
      <c r="PWT47" s="1196"/>
      <c r="PWU47" s="1195"/>
      <c r="PWV47" s="1196"/>
      <c r="PWW47" s="1195"/>
      <c r="PWX47" s="1196"/>
      <c r="PWY47" s="1195"/>
      <c r="PWZ47" s="1196"/>
      <c r="PXA47" s="1195"/>
      <c r="PXB47" s="1196"/>
      <c r="PXC47" s="1195"/>
      <c r="PXD47" s="1196"/>
      <c r="PXE47" s="1195"/>
      <c r="PXF47" s="1196"/>
      <c r="PXG47" s="1195"/>
      <c r="PXH47" s="1196"/>
      <c r="PXI47" s="1195"/>
      <c r="PXJ47" s="1196"/>
      <c r="PXK47" s="1195"/>
      <c r="PXL47" s="1196"/>
      <c r="PXM47" s="1195"/>
      <c r="PXN47" s="1196"/>
      <c r="PXO47" s="1195"/>
      <c r="PXP47" s="1196"/>
      <c r="PXQ47" s="1195"/>
      <c r="PXR47" s="1196"/>
      <c r="PXS47" s="1195"/>
      <c r="PXT47" s="1196"/>
      <c r="PXU47" s="1195"/>
      <c r="PXV47" s="1196"/>
      <c r="PXW47" s="1195"/>
      <c r="PXX47" s="1196"/>
      <c r="PXY47" s="1195"/>
      <c r="PXZ47" s="1196"/>
      <c r="PYA47" s="1195"/>
      <c r="PYB47" s="1196"/>
      <c r="PYC47" s="1195"/>
      <c r="PYD47" s="1196"/>
      <c r="PYE47" s="1195"/>
      <c r="PYF47" s="1196"/>
      <c r="PYG47" s="1195"/>
      <c r="PYH47" s="1196"/>
      <c r="PYI47" s="1195"/>
      <c r="PYJ47" s="1196"/>
      <c r="PYK47" s="1195"/>
      <c r="PYL47" s="1196"/>
      <c r="PYM47" s="1195"/>
      <c r="PYN47" s="1196"/>
      <c r="PYO47" s="1195"/>
      <c r="PYP47" s="1196"/>
      <c r="PYQ47" s="1195"/>
      <c r="PYR47" s="1196"/>
      <c r="PYS47" s="1195"/>
      <c r="PYT47" s="1196"/>
      <c r="PYU47" s="1195"/>
      <c r="PYV47" s="1196"/>
      <c r="PYW47" s="1195"/>
      <c r="PYX47" s="1196"/>
      <c r="PYY47" s="1195"/>
      <c r="PYZ47" s="1196"/>
      <c r="PZA47" s="1195"/>
      <c r="PZB47" s="1196"/>
      <c r="PZC47" s="1195"/>
      <c r="PZD47" s="1196"/>
      <c r="PZE47" s="1195"/>
      <c r="PZF47" s="1196"/>
      <c r="PZG47" s="1195"/>
      <c r="PZH47" s="1196"/>
      <c r="PZI47" s="1195"/>
      <c r="PZJ47" s="1196"/>
      <c r="PZK47" s="1195"/>
      <c r="PZL47" s="1196"/>
      <c r="PZM47" s="1195"/>
      <c r="PZN47" s="1196"/>
      <c r="PZO47" s="1195"/>
      <c r="PZP47" s="1196"/>
      <c r="PZQ47" s="1195"/>
      <c r="PZR47" s="1196"/>
      <c r="PZS47" s="1195"/>
      <c r="PZT47" s="1196"/>
      <c r="PZU47" s="1195"/>
      <c r="PZV47" s="1196"/>
      <c r="PZW47" s="1195"/>
      <c r="PZX47" s="1196"/>
      <c r="PZY47" s="1195"/>
      <c r="PZZ47" s="1196"/>
      <c r="QAA47" s="1195"/>
      <c r="QAB47" s="1196"/>
      <c r="QAC47" s="1195"/>
      <c r="QAD47" s="1196"/>
      <c r="QAE47" s="1195"/>
      <c r="QAF47" s="1196"/>
      <c r="QAG47" s="1195"/>
      <c r="QAH47" s="1196"/>
      <c r="QAI47" s="1195"/>
      <c r="QAJ47" s="1196"/>
      <c r="QAK47" s="1195"/>
      <c r="QAL47" s="1196"/>
      <c r="QAM47" s="1195"/>
      <c r="QAN47" s="1196"/>
      <c r="QAO47" s="1195"/>
      <c r="QAP47" s="1196"/>
      <c r="QAQ47" s="1195"/>
      <c r="QAR47" s="1196"/>
      <c r="QAS47" s="1195"/>
      <c r="QAT47" s="1196"/>
      <c r="QAU47" s="1195"/>
      <c r="QAV47" s="1196"/>
      <c r="QAW47" s="1195"/>
      <c r="QAX47" s="1196"/>
      <c r="QAY47" s="1195"/>
      <c r="QAZ47" s="1196"/>
      <c r="QBA47" s="1195"/>
      <c r="QBB47" s="1196"/>
      <c r="QBC47" s="1195"/>
      <c r="QBD47" s="1196"/>
      <c r="QBE47" s="1195"/>
      <c r="QBF47" s="1196"/>
      <c r="QBG47" s="1195"/>
      <c r="QBH47" s="1196"/>
      <c r="QBI47" s="1195"/>
      <c r="QBJ47" s="1196"/>
      <c r="QBK47" s="1195"/>
      <c r="QBL47" s="1196"/>
      <c r="QBM47" s="1195"/>
      <c r="QBN47" s="1196"/>
      <c r="QBO47" s="1195"/>
      <c r="QBP47" s="1196"/>
      <c r="QBQ47" s="1195"/>
      <c r="QBR47" s="1196"/>
      <c r="QBS47" s="1195"/>
      <c r="QBT47" s="1196"/>
      <c r="QBU47" s="1195"/>
      <c r="QBV47" s="1196"/>
      <c r="QBW47" s="1195"/>
      <c r="QBX47" s="1196"/>
      <c r="QBY47" s="1195"/>
      <c r="QBZ47" s="1196"/>
      <c r="QCA47" s="1195"/>
      <c r="QCB47" s="1196"/>
      <c r="QCC47" s="1195"/>
      <c r="QCD47" s="1196"/>
      <c r="QCE47" s="1195"/>
      <c r="QCF47" s="1196"/>
      <c r="QCG47" s="1195"/>
      <c r="QCH47" s="1196"/>
      <c r="QCI47" s="1195"/>
      <c r="QCJ47" s="1196"/>
      <c r="QCK47" s="1195"/>
      <c r="QCL47" s="1196"/>
      <c r="QCM47" s="1195"/>
      <c r="QCN47" s="1196"/>
      <c r="QCO47" s="1195"/>
      <c r="QCP47" s="1196"/>
      <c r="QCQ47" s="1195"/>
      <c r="QCR47" s="1196"/>
      <c r="QCS47" s="1195"/>
      <c r="QCT47" s="1196"/>
      <c r="QCU47" s="1195"/>
      <c r="QCV47" s="1196"/>
      <c r="QCW47" s="1195"/>
      <c r="QCX47" s="1196"/>
      <c r="QCY47" s="1195"/>
      <c r="QCZ47" s="1196"/>
      <c r="QDA47" s="1195"/>
      <c r="QDB47" s="1196"/>
      <c r="QDC47" s="1195"/>
      <c r="QDD47" s="1196"/>
      <c r="QDE47" s="1195"/>
      <c r="QDF47" s="1196"/>
      <c r="QDG47" s="1195"/>
      <c r="QDH47" s="1196"/>
      <c r="QDI47" s="1195"/>
      <c r="QDJ47" s="1196"/>
      <c r="QDK47" s="1195"/>
      <c r="QDL47" s="1196"/>
      <c r="QDM47" s="1195"/>
      <c r="QDN47" s="1196"/>
      <c r="QDO47" s="1195"/>
      <c r="QDP47" s="1196"/>
      <c r="QDQ47" s="1195"/>
      <c r="QDR47" s="1196"/>
      <c r="QDS47" s="1195"/>
      <c r="QDT47" s="1196"/>
      <c r="QDU47" s="1195"/>
      <c r="QDV47" s="1196"/>
      <c r="QDW47" s="1195"/>
      <c r="QDX47" s="1196"/>
      <c r="QDY47" s="1195"/>
      <c r="QDZ47" s="1196"/>
      <c r="QEA47" s="1195"/>
      <c r="QEB47" s="1196"/>
      <c r="QEC47" s="1195"/>
      <c r="QED47" s="1196"/>
      <c r="QEE47" s="1195"/>
      <c r="QEF47" s="1196"/>
      <c r="QEG47" s="1195"/>
      <c r="QEH47" s="1196"/>
      <c r="QEI47" s="1195"/>
      <c r="QEJ47" s="1196"/>
      <c r="QEK47" s="1195"/>
      <c r="QEL47" s="1196"/>
      <c r="QEM47" s="1195"/>
      <c r="QEN47" s="1196"/>
      <c r="QEO47" s="1195"/>
      <c r="QEP47" s="1196"/>
      <c r="QEQ47" s="1195"/>
      <c r="QER47" s="1196"/>
      <c r="QES47" s="1195"/>
      <c r="QET47" s="1196"/>
      <c r="QEU47" s="1195"/>
      <c r="QEV47" s="1196"/>
      <c r="QEW47" s="1195"/>
      <c r="QEX47" s="1196"/>
      <c r="QEY47" s="1195"/>
      <c r="QEZ47" s="1196"/>
      <c r="QFA47" s="1195"/>
      <c r="QFB47" s="1196"/>
      <c r="QFC47" s="1195"/>
      <c r="QFD47" s="1196"/>
      <c r="QFE47" s="1195"/>
      <c r="QFF47" s="1196"/>
      <c r="QFG47" s="1195"/>
      <c r="QFH47" s="1196"/>
      <c r="QFI47" s="1195"/>
      <c r="QFJ47" s="1196"/>
      <c r="QFK47" s="1195"/>
      <c r="QFL47" s="1196"/>
      <c r="QFM47" s="1195"/>
      <c r="QFN47" s="1196"/>
      <c r="QFO47" s="1195"/>
      <c r="QFP47" s="1196"/>
      <c r="QFQ47" s="1195"/>
      <c r="QFR47" s="1196"/>
      <c r="QFS47" s="1195"/>
      <c r="QFT47" s="1196"/>
      <c r="QFU47" s="1195"/>
      <c r="QFV47" s="1196"/>
      <c r="QFW47" s="1195"/>
      <c r="QFX47" s="1196"/>
      <c r="QFY47" s="1195"/>
      <c r="QFZ47" s="1196"/>
      <c r="QGA47" s="1195"/>
      <c r="QGB47" s="1196"/>
      <c r="QGC47" s="1195"/>
      <c r="QGD47" s="1196"/>
      <c r="QGE47" s="1195"/>
      <c r="QGF47" s="1196"/>
      <c r="QGG47" s="1195"/>
      <c r="QGH47" s="1196"/>
      <c r="QGI47" s="1195"/>
      <c r="QGJ47" s="1196"/>
      <c r="QGK47" s="1195"/>
      <c r="QGL47" s="1196"/>
      <c r="QGM47" s="1195"/>
      <c r="QGN47" s="1196"/>
      <c r="QGO47" s="1195"/>
      <c r="QGP47" s="1196"/>
      <c r="QGQ47" s="1195"/>
      <c r="QGR47" s="1196"/>
      <c r="QGS47" s="1195"/>
      <c r="QGT47" s="1196"/>
      <c r="QGU47" s="1195"/>
      <c r="QGV47" s="1196"/>
      <c r="QGW47" s="1195"/>
      <c r="QGX47" s="1196"/>
      <c r="QGY47" s="1195"/>
      <c r="QGZ47" s="1196"/>
      <c r="QHA47" s="1195"/>
      <c r="QHB47" s="1196"/>
      <c r="QHC47" s="1195"/>
      <c r="QHD47" s="1196"/>
      <c r="QHE47" s="1195"/>
      <c r="QHF47" s="1196"/>
      <c r="QHG47" s="1195"/>
      <c r="QHH47" s="1196"/>
      <c r="QHI47" s="1195"/>
      <c r="QHJ47" s="1196"/>
      <c r="QHK47" s="1195"/>
      <c r="QHL47" s="1196"/>
      <c r="QHM47" s="1195"/>
      <c r="QHN47" s="1196"/>
      <c r="QHO47" s="1195"/>
      <c r="QHP47" s="1196"/>
      <c r="QHQ47" s="1195"/>
      <c r="QHR47" s="1196"/>
      <c r="QHS47" s="1195"/>
      <c r="QHT47" s="1196"/>
      <c r="QHU47" s="1195"/>
      <c r="QHV47" s="1196"/>
      <c r="QHW47" s="1195"/>
      <c r="QHX47" s="1196"/>
      <c r="QHY47" s="1195"/>
      <c r="QHZ47" s="1196"/>
      <c r="QIA47" s="1195"/>
      <c r="QIB47" s="1196"/>
      <c r="QIC47" s="1195"/>
      <c r="QID47" s="1196"/>
      <c r="QIE47" s="1195"/>
      <c r="QIF47" s="1196"/>
      <c r="QIG47" s="1195"/>
      <c r="QIH47" s="1196"/>
      <c r="QII47" s="1195"/>
      <c r="QIJ47" s="1196"/>
      <c r="QIK47" s="1195"/>
      <c r="QIL47" s="1196"/>
      <c r="QIM47" s="1195"/>
      <c r="QIN47" s="1196"/>
      <c r="QIO47" s="1195"/>
      <c r="QIP47" s="1196"/>
      <c r="QIQ47" s="1195"/>
      <c r="QIR47" s="1196"/>
      <c r="QIS47" s="1195"/>
      <c r="QIT47" s="1196"/>
      <c r="QIU47" s="1195"/>
      <c r="QIV47" s="1196"/>
      <c r="QIW47" s="1195"/>
      <c r="QIX47" s="1196"/>
      <c r="QIY47" s="1195"/>
      <c r="QIZ47" s="1196"/>
      <c r="QJA47" s="1195"/>
      <c r="QJB47" s="1196"/>
      <c r="QJC47" s="1195"/>
      <c r="QJD47" s="1196"/>
      <c r="QJE47" s="1195"/>
      <c r="QJF47" s="1196"/>
      <c r="QJG47" s="1195"/>
      <c r="QJH47" s="1196"/>
      <c r="QJI47" s="1195"/>
      <c r="QJJ47" s="1196"/>
      <c r="QJK47" s="1195"/>
      <c r="QJL47" s="1196"/>
      <c r="QJM47" s="1195"/>
      <c r="QJN47" s="1196"/>
      <c r="QJO47" s="1195"/>
      <c r="QJP47" s="1196"/>
      <c r="QJQ47" s="1195"/>
      <c r="QJR47" s="1196"/>
      <c r="QJS47" s="1195"/>
      <c r="QJT47" s="1196"/>
      <c r="QJU47" s="1195"/>
      <c r="QJV47" s="1196"/>
      <c r="QJW47" s="1195"/>
      <c r="QJX47" s="1196"/>
      <c r="QJY47" s="1195"/>
      <c r="QJZ47" s="1196"/>
      <c r="QKA47" s="1195"/>
      <c r="QKB47" s="1196"/>
      <c r="QKC47" s="1195"/>
      <c r="QKD47" s="1196"/>
      <c r="QKE47" s="1195"/>
      <c r="QKF47" s="1196"/>
      <c r="QKG47" s="1195"/>
      <c r="QKH47" s="1196"/>
      <c r="QKI47" s="1195"/>
      <c r="QKJ47" s="1196"/>
      <c r="QKK47" s="1195"/>
      <c r="QKL47" s="1196"/>
      <c r="QKM47" s="1195"/>
      <c r="QKN47" s="1196"/>
      <c r="QKO47" s="1195"/>
      <c r="QKP47" s="1196"/>
      <c r="QKQ47" s="1195"/>
      <c r="QKR47" s="1196"/>
      <c r="QKS47" s="1195"/>
      <c r="QKT47" s="1196"/>
      <c r="QKU47" s="1195"/>
      <c r="QKV47" s="1196"/>
      <c r="QKW47" s="1195"/>
      <c r="QKX47" s="1196"/>
      <c r="QKY47" s="1195"/>
      <c r="QKZ47" s="1196"/>
      <c r="QLA47" s="1195"/>
      <c r="QLB47" s="1196"/>
      <c r="QLC47" s="1195"/>
      <c r="QLD47" s="1196"/>
      <c r="QLE47" s="1195"/>
      <c r="QLF47" s="1196"/>
      <c r="QLG47" s="1195"/>
      <c r="QLH47" s="1196"/>
      <c r="QLI47" s="1195"/>
      <c r="QLJ47" s="1196"/>
      <c r="QLK47" s="1195"/>
      <c r="QLL47" s="1196"/>
      <c r="QLM47" s="1195"/>
      <c r="QLN47" s="1196"/>
      <c r="QLO47" s="1195"/>
      <c r="QLP47" s="1196"/>
      <c r="QLQ47" s="1195"/>
      <c r="QLR47" s="1196"/>
      <c r="QLS47" s="1195"/>
      <c r="QLT47" s="1196"/>
      <c r="QLU47" s="1195"/>
      <c r="QLV47" s="1196"/>
      <c r="QLW47" s="1195"/>
      <c r="QLX47" s="1196"/>
      <c r="QLY47" s="1195"/>
      <c r="QLZ47" s="1196"/>
      <c r="QMA47" s="1195"/>
      <c r="QMB47" s="1196"/>
      <c r="QMC47" s="1195"/>
      <c r="QMD47" s="1196"/>
      <c r="QME47" s="1195"/>
      <c r="QMF47" s="1196"/>
      <c r="QMG47" s="1195"/>
      <c r="QMH47" s="1196"/>
      <c r="QMI47" s="1195"/>
      <c r="QMJ47" s="1196"/>
      <c r="QMK47" s="1195"/>
      <c r="QML47" s="1196"/>
      <c r="QMM47" s="1195"/>
      <c r="QMN47" s="1196"/>
      <c r="QMO47" s="1195"/>
      <c r="QMP47" s="1196"/>
      <c r="QMQ47" s="1195"/>
      <c r="QMR47" s="1196"/>
      <c r="QMS47" s="1195"/>
      <c r="QMT47" s="1196"/>
      <c r="QMU47" s="1195"/>
      <c r="QMV47" s="1196"/>
      <c r="QMW47" s="1195"/>
      <c r="QMX47" s="1196"/>
      <c r="QMY47" s="1195"/>
      <c r="QMZ47" s="1196"/>
      <c r="QNA47" s="1195"/>
      <c r="QNB47" s="1196"/>
      <c r="QNC47" s="1195"/>
      <c r="QND47" s="1196"/>
      <c r="QNE47" s="1195"/>
      <c r="QNF47" s="1196"/>
      <c r="QNG47" s="1195"/>
      <c r="QNH47" s="1196"/>
      <c r="QNI47" s="1195"/>
      <c r="QNJ47" s="1196"/>
      <c r="QNK47" s="1195"/>
      <c r="QNL47" s="1196"/>
      <c r="QNM47" s="1195"/>
      <c r="QNN47" s="1196"/>
      <c r="QNO47" s="1195"/>
      <c r="QNP47" s="1196"/>
      <c r="QNQ47" s="1195"/>
      <c r="QNR47" s="1196"/>
      <c r="QNS47" s="1195"/>
      <c r="QNT47" s="1196"/>
      <c r="QNU47" s="1195"/>
      <c r="QNV47" s="1196"/>
      <c r="QNW47" s="1195"/>
      <c r="QNX47" s="1196"/>
      <c r="QNY47" s="1195"/>
      <c r="QNZ47" s="1196"/>
      <c r="QOA47" s="1195"/>
      <c r="QOB47" s="1196"/>
      <c r="QOC47" s="1195"/>
      <c r="QOD47" s="1196"/>
      <c r="QOE47" s="1195"/>
      <c r="QOF47" s="1196"/>
      <c r="QOG47" s="1195"/>
      <c r="QOH47" s="1196"/>
      <c r="QOI47" s="1195"/>
      <c r="QOJ47" s="1196"/>
      <c r="QOK47" s="1195"/>
      <c r="QOL47" s="1196"/>
      <c r="QOM47" s="1195"/>
      <c r="QON47" s="1196"/>
      <c r="QOO47" s="1195"/>
      <c r="QOP47" s="1196"/>
      <c r="QOQ47" s="1195"/>
      <c r="QOR47" s="1196"/>
      <c r="QOS47" s="1195"/>
      <c r="QOT47" s="1196"/>
      <c r="QOU47" s="1195"/>
      <c r="QOV47" s="1196"/>
      <c r="QOW47" s="1195"/>
      <c r="QOX47" s="1196"/>
      <c r="QOY47" s="1195"/>
      <c r="QOZ47" s="1196"/>
      <c r="QPA47" s="1195"/>
      <c r="QPB47" s="1196"/>
      <c r="QPC47" s="1195"/>
      <c r="QPD47" s="1196"/>
      <c r="QPE47" s="1195"/>
      <c r="QPF47" s="1196"/>
      <c r="QPG47" s="1195"/>
      <c r="QPH47" s="1196"/>
      <c r="QPI47" s="1195"/>
      <c r="QPJ47" s="1196"/>
      <c r="QPK47" s="1195"/>
      <c r="QPL47" s="1196"/>
      <c r="QPM47" s="1195"/>
      <c r="QPN47" s="1196"/>
      <c r="QPO47" s="1195"/>
      <c r="QPP47" s="1196"/>
      <c r="QPQ47" s="1195"/>
      <c r="QPR47" s="1196"/>
      <c r="QPS47" s="1195"/>
      <c r="QPT47" s="1196"/>
      <c r="QPU47" s="1195"/>
      <c r="QPV47" s="1196"/>
      <c r="QPW47" s="1195"/>
      <c r="QPX47" s="1196"/>
      <c r="QPY47" s="1195"/>
      <c r="QPZ47" s="1196"/>
      <c r="QQA47" s="1195"/>
      <c r="QQB47" s="1196"/>
      <c r="QQC47" s="1195"/>
      <c r="QQD47" s="1196"/>
      <c r="QQE47" s="1195"/>
      <c r="QQF47" s="1196"/>
      <c r="QQG47" s="1195"/>
      <c r="QQH47" s="1196"/>
      <c r="QQI47" s="1195"/>
      <c r="QQJ47" s="1196"/>
      <c r="QQK47" s="1195"/>
      <c r="QQL47" s="1196"/>
      <c r="QQM47" s="1195"/>
      <c r="QQN47" s="1196"/>
      <c r="QQO47" s="1195"/>
      <c r="QQP47" s="1196"/>
      <c r="QQQ47" s="1195"/>
      <c r="QQR47" s="1196"/>
      <c r="QQS47" s="1195"/>
      <c r="QQT47" s="1196"/>
      <c r="QQU47" s="1195"/>
      <c r="QQV47" s="1196"/>
      <c r="QQW47" s="1195"/>
      <c r="QQX47" s="1196"/>
      <c r="QQY47" s="1195"/>
      <c r="QQZ47" s="1196"/>
      <c r="QRA47" s="1195"/>
      <c r="QRB47" s="1196"/>
      <c r="QRC47" s="1195"/>
      <c r="QRD47" s="1196"/>
      <c r="QRE47" s="1195"/>
      <c r="QRF47" s="1196"/>
      <c r="QRG47" s="1195"/>
      <c r="QRH47" s="1196"/>
      <c r="QRI47" s="1195"/>
      <c r="QRJ47" s="1196"/>
      <c r="QRK47" s="1195"/>
      <c r="QRL47" s="1196"/>
      <c r="QRM47" s="1195"/>
      <c r="QRN47" s="1196"/>
      <c r="QRO47" s="1195"/>
      <c r="QRP47" s="1196"/>
      <c r="QRQ47" s="1195"/>
      <c r="QRR47" s="1196"/>
      <c r="QRS47" s="1195"/>
      <c r="QRT47" s="1196"/>
      <c r="QRU47" s="1195"/>
      <c r="QRV47" s="1196"/>
      <c r="QRW47" s="1195"/>
      <c r="QRX47" s="1196"/>
      <c r="QRY47" s="1195"/>
      <c r="QRZ47" s="1196"/>
      <c r="QSA47" s="1195"/>
      <c r="QSB47" s="1196"/>
      <c r="QSC47" s="1195"/>
      <c r="QSD47" s="1196"/>
      <c r="QSE47" s="1195"/>
      <c r="QSF47" s="1196"/>
      <c r="QSG47" s="1195"/>
      <c r="QSH47" s="1196"/>
      <c r="QSI47" s="1195"/>
      <c r="QSJ47" s="1196"/>
      <c r="QSK47" s="1195"/>
      <c r="QSL47" s="1196"/>
      <c r="QSM47" s="1195"/>
      <c r="QSN47" s="1196"/>
      <c r="QSO47" s="1195"/>
      <c r="QSP47" s="1196"/>
      <c r="QSQ47" s="1195"/>
      <c r="QSR47" s="1196"/>
      <c r="QSS47" s="1195"/>
      <c r="QST47" s="1196"/>
      <c r="QSU47" s="1195"/>
      <c r="QSV47" s="1196"/>
      <c r="QSW47" s="1195"/>
      <c r="QSX47" s="1196"/>
      <c r="QSY47" s="1195"/>
      <c r="QSZ47" s="1196"/>
      <c r="QTA47" s="1195"/>
      <c r="QTB47" s="1196"/>
      <c r="QTC47" s="1195"/>
      <c r="QTD47" s="1196"/>
      <c r="QTE47" s="1195"/>
      <c r="QTF47" s="1196"/>
      <c r="QTG47" s="1195"/>
      <c r="QTH47" s="1196"/>
      <c r="QTI47" s="1195"/>
      <c r="QTJ47" s="1196"/>
      <c r="QTK47" s="1195"/>
      <c r="QTL47" s="1196"/>
      <c r="QTM47" s="1195"/>
      <c r="QTN47" s="1196"/>
      <c r="QTO47" s="1195"/>
      <c r="QTP47" s="1196"/>
      <c r="QTQ47" s="1195"/>
      <c r="QTR47" s="1196"/>
      <c r="QTS47" s="1195"/>
      <c r="QTT47" s="1196"/>
      <c r="QTU47" s="1195"/>
      <c r="QTV47" s="1196"/>
      <c r="QTW47" s="1195"/>
      <c r="QTX47" s="1196"/>
      <c r="QTY47" s="1195"/>
      <c r="QTZ47" s="1196"/>
      <c r="QUA47" s="1195"/>
      <c r="QUB47" s="1196"/>
      <c r="QUC47" s="1195"/>
      <c r="QUD47" s="1196"/>
      <c r="QUE47" s="1195"/>
      <c r="QUF47" s="1196"/>
      <c r="QUG47" s="1195"/>
      <c r="QUH47" s="1196"/>
      <c r="QUI47" s="1195"/>
      <c r="QUJ47" s="1196"/>
      <c r="QUK47" s="1195"/>
      <c r="QUL47" s="1196"/>
      <c r="QUM47" s="1195"/>
      <c r="QUN47" s="1196"/>
      <c r="QUO47" s="1195"/>
      <c r="QUP47" s="1196"/>
      <c r="QUQ47" s="1195"/>
      <c r="QUR47" s="1196"/>
      <c r="QUS47" s="1195"/>
      <c r="QUT47" s="1196"/>
      <c r="QUU47" s="1195"/>
      <c r="QUV47" s="1196"/>
      <c r="QUW47" s="1195"/>
      <c r="QUX47" s="1196"/>
      <c r="QUY47" s="1195"/>
      <c r="QUZ47" s="1196"/>
      <c r="QVA47" s="1195"/>
      <c r="QVB47" s="1196"/>
      <c r="QVC47" s="1195"/>
      <c r="QVD47" s="1196"/>
      <c r="QVE47" s="1195"/>
      <c r="QVF47" s="1196"/>
      <c r="QVG47" s="1195"/>
      <c r="QVH47" s="1196"/>
      <c r="QVI47" s="1195"/>
      <c r="QVJ47" s="1196"/>
      <c r="QVK47" s="1195"/>
      <c r="QVL47" s="1196"/>
      <c r="QVM47" s="1195"/>
      <c r="QVN47" s="1196"/>
      <c r="QVO47" s="1195"/>
      <c r="QVP47" s="1196"/>
      <c r="QVQ47" s="1195"/>
      <c r="QVR47" s="1196"/>
      <c r="QVS47" s="1195"/>
      <c r="QVT47" s="1196"/>
      <c r="QVU47" s="1195"/>
      <c r="QVV47" s="1196"/>
      <c r="QVW47" s="1195"/>
      <c r="QVX47" s="1196"/>
      <c r="QVY47" s="1195"/>
      <c r="QVZ47" s="1196"/>
      <c r="QWA47" s="1195"/>
      <c r="QWB47" s="1196"/>
      <c r="QWC47" s="1195"/>
      <c r="QWD47" s="1196"/>
      <c r="QWE47" s="1195"/>
      <c r="QWF47" s="1196"/>
      <c r="QWG47" s="1195"/>
      <c r="QWH47" s="1196"/>
      <c r="QWI47" s="1195"/>
      <c r="QWJ47" s="1196"/>
      <c r="QWK47" s="1195"/>
      <c r="QWL47" s="1196"/>
      <c r="QWM47" s="1195"/>
      <c r="QWN47" s="1196"/>
      <c r="QWO47" s="1195"/>
      <c r="QWP47" s="1196"/>
      <c r="QWQ47" s="1195"/>
      <c r="QWR47" s="1196"/>
      <c r="QWS47" s="1195"/>
      <c r="QWT47" s="1196"/>
      <c r="QWU47" s="1195"/>
      <c r="QWV47" s="1196"/>
      <c r="QWW47" s="1195"/>
      <c r="QWX47" s="1196"/>
      <c r="QWY47" s="1195"/>
      <c r="QWZ47" s="1196"/>
      <c r="QXA47" s="1195"/>
      <c r="QXB47" s="1196"/>
      <c r="QXC47" s="1195"/>
      <c r="QXD47" s="1196"/>
      <c r="QXE47" s="1195"/>
      <c r="QXF47" s="1196"/>
      <c r="QXG47" s="1195"/>
      <c r="QXH47" s="1196"/>
      <c r="QXI47" s="1195"/>
      <c r="QXJ47" s="1196"/>
      <c r="QXK47" s="1195"/>
      <c r="QXL47" s="1196"/>
      <c r="QXM47" s="1195"/>
      <c r="QXN47" s="1196"/>
      <c r="QXO47" s="1195"/>
      <c r="QXP47" s="1196"/>
      <c r="QXQ47" s="1195"/>
      <c r="QXR47" s="1196"/>
      <c r="QXS47" s="1195"/>
      <c r="QXT47" s="1196"/>
      <c r="QXU47" s="1195"/>
      <c r="QXV47" s="1196"/>
      <c r="QXW47" s="1195"/>
      <c r="QXX47" s="1196"/>
      <c r="QXY47" s="1195"/>
      <c r="QXZ47" s="1196"/>
      <c r="QYA47" s="1195"/>
      <c r="QYB47" s="1196"/>
      <c r="QYC47" s="1195"/>
      <c r="QYD47" s="1196"/>
      <c r="QYE47" s="1195"/>
      <c r="QYF47" s="1196"/>
      <c r="QYG47" s="1195"/>
      <c r="QYH47" s="1196"/>
      <c r="QYI47" s="1195"/>
      <c r="QYJ47" s="1196"/>
      <c r="QYK47" s="1195"/>
      <c r="QYL47" s="1196"/>
      <c r="QYM47" s="1195"/>
      <c r="QYN47" s="1196"/>
      <c r="QYO47" s="1195"/>
      <c r="QYP47" s="1196"/>
      <c r="QYQ47" s="1195"/>
      <c r="QYR47" s="1196"/>
      <c r="QYS47" s="1195"/>
      <c r="QYT47" s="1196"/>
      <c r="QYU47" s="1195"/>
      <c r="QYV47" s="1196"/>
      <c r="QYW47" s="1195"/>
      <c r="QYX47" s="1196"/>
      <c r="QYY47" s="1195"/>
      <c r="QYZ47" s="1196"/>
      <c r="QZA47" s="1195"/>
      <c r="QZB47" s="1196"/>
      <c r="QZC47" s="1195"/>
      <c r="QZD47" s="1196"/>
      <c r="QZE47" s="1195"/>
      <c r="QZF47" s="1196"/>
      <c r="QZG47" s="1195"/>
      <c r="QZH47" s="1196"/>
      <c r="QZI47" s="1195"/>
      <c r="QZJ47" s="1196"/>
      <c r="QZK47" s="1195"/>
      <c r="QZL47" s="1196"/>
      <c r="QZM47" s="1195"/>
      <c r="QZN47" s="1196"/>
      <c r="QZO47" s="1195"/>
      <c r="QZP47" s="1196"/>
      <c r="QZQ47" s="1195"/>
      <c r="QZR47" s="1196"/>
      <c r="QZS47" s="1195"/>
      <c r="QZT47" s="1196"/>
      <c r="QZU47" s="1195"/>
      <c r="QZV47" s="1196"/>
      <c r="QZW47" s="1195"/>
      <c r="QZX47" s="1196"/>
      <c r="QZY47" s="1195"/>
      <c r="QZZ47" s="1196"/>
      <c r="RAA47" s="1195"/>
      <c r="RAB47" s="1196"/>
      <c r="RAC47" s="1195"/>
      <c r="RAD47" s="1196"/>
      <c r="RAE47" s="1195"/>
      <c r="RAF47" s="1196"/>
      <c r="RAG47" s="1195"/>
      <c r="RAH47" s="1196"/>
      <c r="RAI47" s="1195"/>
      <c r="RAJ47" s="1196"/>
      <c r="RAK47" s="1195"/>
      <c r="RAL47" s="1196"/>
      <c r="RAM47" s="1195"/>
      <c r="RAN47" s="1196"/>
      <c r="RAO47" s="1195"/>
      <c r="RAP47" s="1196"/>
      <c r="RAQ47" s="1195"/>
      <c r="RAR47" s="1196"/>
      <c r="RAS47" s="1195"/>
      <c r="RAT47" s="1196"/>
      <c r="RAU47" s="1195"/>
      <c r="RAV47" s="1196"/>
      <c r="RAW47" s="1195"/>
      <c r="RAX47" s="1196"/>
      <c r="RAY47" s="1195"/>
      <c r="RAZ47" s="1196"/>
      <c r="RBA47" s="1195"/>
      <c r="RBB47" s="1196"/>
      <c r="RBC47" s="1195"/>
      <c r="RBD47" s="1196"/>
      <c r="RBE47" s="1195"/>
      <c r="RBF47" s="1196"/>
      <c r="RBG47" s="1195"/>
      <c r="RBH47" s="1196"/>
      <c r="RBI47" s="1195"/>
      <c r="RBJ47" s="1196"/>
      <c r="RBK47" s="1195"/>
      <c r="RBL47" s="1196"/>
      <c r="RBM47" s="1195"/>
      <c r="RBN47" s="1196"/>
      <c r="RBO47" s="1195"/>
      <c r="RBP47" s="1196"/>
      <c r="RBQ47" s="1195"/>
      <c r="RBR47" s="1196"/>
      <c r="RBS47" s="1195"/>
      <c r="RBT47" s="1196"/>
      <c r="RBU47" s="1195"/>
      <c r="RBV47" s="1196"/>
      <c r="RBW47" s="1195"/>
      <c r="RBX47" s="1196"/>
      <c r="RBY47" s="1195"/>
      <c r="RBZ47" s="1196"/>
      <c r="RCA47" s="1195"/>
      <c r="RCB47" s="1196"/>
      <c r="RCC47" s="1195"/>
      <c r="RCD47" s="1196"/>
      <c r="RCE47" s="1195"/>
      <c r="RCF47" s="1196"/>
      <c r="RCG47" s="1195"/>
      <c r="RCH47" s="1196"/>
      <c r="RCI47" s="1195"/>
      <c r="RCJ47" s="1196"/>
      <c r="RCK47" s="1195"/>
      <c r="RCL47" s="1196"/>
      <c r="RCM47" s="1195"/>
      <c r="RCN47" s="1196"/>
      <c r="RCO47" s="1195"/>
      <c r="RCP47" s="1196"/>
      <c r="RCQ47" s="1195"/>
      <c r="RCR47" s="1196"/>
      <c r="RCS47" s="1195"/>
      <c r="RCT47" s="1196"/>
      <c r="RCU47" s="1195"/>
      <c r="RCV47" s="1196"/>
      <c r="RCW47" s="1195"/>
      <c r="RCX47" s="1196"/>
      <c r="RCY47" s="1195"/>
      <c r="RCZ47" s="1196"/>
      <c r="RDA47" s="1195"/>
      <c r="RDB47" s="1196"/>
      <c r="RDC47" s="1195"/>
      <c r="RDD47" s="1196"/>
      <c r="RDE47" s="1195"/>
      <c r="RDF47" s="1196"/>
      <c r="RDG47" s="1195"/>
      <c r="RDH47" s="1196"/>
      <c r="RDI47" s="1195"/>
      <c r="RDJ47" s="1196"/>
      <c r="RDK47" s="1195"/>
      <c r="RDL47" s="1196"/>
      <c r="RDM47" s="1195"/>
      <c r="RDN47" s="1196"/>
      <c r="RDO47" s="1195"/>
      <c r="RDP47" s="1196"/>
      <c r="RDQ47" s="1195"/>
      <c r="RDR47" s="1196"/>
      <c r="RDS47" s="1195"/>
      <c r="RDT47" s="1196"/>
      <c r="RDU47" s="1195"/>
      <c r="RDV47" s="1196"/>
      <c r="RDW47" s="1195"/>
      <c r="RDX47" s="1196"/>
      <c r="RDY47" s="1195"/>
      <c r="RDZ47" s="1196"/>
      <c r="REA47" s="1195"/>
      <c r="REB47" s="1196"/>
      <c r="REC47" s="1195"/>
      <c r="RED47" s="1196"/>
      <c r="REE47" s="1195"/>
      <c r="REF47" s="1196"/>
      <c r="REG47" s="1195"/>
      <c r="REH47" s="1196"/>
      <c r="REI47" s="1195"/>
      <c r="REJ47" s="1196"/>
      <c r="REK47" s="1195"/>
      <c r="REL47" s="1196"/>
      <c r="REM47" s="1195"/>
      <c r="REN47" s="1196"/>
      <c r="REO47" s="1195"/>
      <c r="REP47" s="1196"/>
      <c r="REQ47" s="1195"/>
      <c r="RER47" s="1196"/>
      <c r="RES47" s="1195"/>
      <c r="RET47" s="1196"/>
      <c r="REU47" s="1195"/>
      <c r="REV47" s="1196"/>
      <c r="REW47" s="1195"/>
      <c r="REX47" s="1196"/>
      <c r="REY47" s="1195"/>
      <c r="REZ47" s="1196"/>
      <c r="RFA47" s="1195"/>
      <c r="RFB47" s="1196"/>
      <c r="RFC47" s="1195"/>
      <c r="RFD47" s="1196"/>
      <c r="RFE47" s="1195"/>
      <c r="RFF47" s="1196"/>
      <c r="RFG47" s="1195"/>
      <c r="RFH47" s="1196"/>
      <c r="RFI47" s="1195"/>
      <c r="RFJ47" s="1196"/>
      <c r="RFK47" s="1195"/>
      <c r="RFL47" s="1196"/>
      <c r="RFM47" s="1195"/>
      <c r="RFN47" s="1196"/>
      <c r="RFO47" s="1195"/>
      <c r="RFP47" s="1196"/>
      <c r="RFQ47" s="1195"/>
      <c r="RFR47" s="1196"/>
      <c r="RFS47" s="1195"/>
      <c r="RFT47" s="1196"/>
      <c r="RFU47" s="1195"/>
      <c r="RFV47" s="1196"/>
      <c r="RFW47" s="1195"/>
      <c r="RFX47" s="1196"/>
      <c r="RFY47" s="1195"/>
      <c r="RFZ47" s="1196"/>
      <c r="RGA47" s="1195"/>
      <c r="RGB47" s="1196"/>
      <c r="RGC47" s="1195"/>
      <c r="RGD47" s="1196"/>
      <c r="RGE47" s="1195"/>
      <c r="RGF47" s="1196"/>
      <c r="RGG47" s="1195"/>
      <c r="RGH47" s="1196"/>
      <c r="RGI47" s="1195"/>
      <c r="RGJ47" s="1196"/>
      <c r="RGK47" s="1195"/>
      <c r="RGL47" s="1196"/>
      <c r="RGM47" s="1195"/>
      <c r="RGN47" s="1196"/>
      <c r="RGO47" s="1195"/>
      <c r="RGP47" s="1196"/>
      <c r="RGQ47" s="1195"/>
      <c r="RGR47" s="1196"/>
      <c r="RGS47" s="1195"/>
      <c r="RGT47" s="1196"/>
      <c r="RGU47" s="1195"/>
      <c r="RGV47" s="1196"/>
      <c r="RGW47" s="1195"/>
      <c r="RGX47" s="1196"/>
      <c r="RGY47" s="1195"/>
      <c r="RGZ47" s="1196"/>
      <c r="RHA47" s="1195"/>
      <c r="RHB47" s="1196"/>
      <c r="RHC47" s="1195"/>
      <c r="RHD47" s="1196"/>
      <c r="RHE47" s="1195"/>
      <c r="RHF47" s="1196"/>
      <c r="RHG47" s="1195"/>
      <c r="RHH47" s="1196"/>
      <c r="RHI47" s="1195"/>
      <c r="RHJ47" s="1196"/>
      <c r="RHK47" s="1195"/>
      <c r="RHL47" s="1196"/>
      <c r="RHM47" s="1195"/>
      <c r="RHN47" s="1196"/>
      <c r="RHO47" s="1195"/>
      <c r="RHP47" s="1196"/>
      <c r="RHQ47" s="1195"/>
      <c r="RHR47" s="1196"/>
      <c r="RHS47" s="1195"/>
      <c r="RHT47" s="1196"/>
      <c r="RHU47" s="1195"/>
      <c r="RHV47" s="1196"/>
      <c r="RHW47" s="1195"/>
      <c r="RHX47" s="1196"/>
      <c r="RHY47" s="1195"/>
      <c r="RHZ47" s="1196"/>
      <c r="RIA47" s="1195"/>
      <c r="RIB47" s="1196"/>
      <c r="RIC47" s="1195"/>
      <c r="RID47" s="1196"/>
      <c r="RIE47" s="1195"/>
      <c r="RIF47" s="1196"/>
      <c r="RIG47" s="1195"/>
      <c r="RIH47" s="1196"/>
      <c r="RII47" s="1195"/>
      <c r="RIJ47" s="1196"/>
      <c r="RIK47" s="1195"/>
      <c r="RIL47" s="1196"/>
      <c r="RIM47" s="1195"/>
      <c r="RIN47" s="1196"/>
      <c r="RIO47" s="1195"/>
      <c r="RIP47" s="1196"/>
      <c r="RIQ47" s="1195"/>
      <c r="RIR47" s="1196"/>
      <c r="RIS47" s="1195"/>
      <c r="RIT47" s="1196"/>
      <c r="RIU47" s="1195"/>
      <c r="RIV47" s="1196"/>
      <c r="RIW47" s="1195"/>
      <c r="RIX47" s="1196"/>
      <c r="RIY47" s="1195"/>
      <c r="RIZ47" s="1196"/>
      <c r="RJA47" s="1195"/>
      <c r="RJB47" s="1196"/>
      <c r="RJC47" s="1195"/>
      <c r="RJD47" s="1196"/>
      <c r="RJE47" s="1195"/>
      <c r="RJF47" s="1196"/>
      <c r="RJG47" s="1195"/>
      <c r="RJH47" s="1196"/>
      <c r="RJI47" s="1195"/>
      <c r="RJJ47" s="1196"/>
      <c r="RJK47" s="1195"/>
      <c r="RJL47" s="1196"/>
      <c r="RJM47" s="1195"/>
      <c r="RJN47" s="1196"/>
      <c r="RJO47" s="1195"/>
      <c r="RJP47" s="1196"/>
      <c r="RJQ47" s="1195"/>
      <c r="RJR47" s="1196"/>
      <c r="RJS47" s="1195"/>
      <c r="RJT47" s="1196"/>
      <c r="RJU47" s="1195"/>
      <c r="RJV47" s="1196"/>
      <c r="RJW47" s="1195"/>
      <c r="RJX47" s="1196"/>
      <c r="RJY47" s="1195"/>
      <c r="RJZ47" s="1196"/>
      <c r="RKA47" s="1195"/>
      <c r="RKB47" s="1196"/>
      <c r="RKC47" s="1195"/>
      <c r="RKD47" s="1196"/>
      <c r="RKE47" s="1195"/>
      <c r="RKF47" s="1196"/>
      <c r="RKG47" s="1195"/>
      <c r="RKH47" s="1196"/>
      <c r="RKI47" s="1195"/>
      <c r="RKJ47" s="1196"/>
      <c r="RKK47" s="1195"/>
      <c r="RKL47" s="1196"/>
      <c r="RKM47" s="1195"/>
      <c r="RKN47" s="1196"/>
      <c r="RKO47" s="1195"/>
      <c r="RKP47" s="1196"/>
      <c r="RKQ47" s="1195"/>
      <c r="RKR47" s="1196"/>
      <c r="RKS47" s="1195"/>
      <c r="RKT47" s="1196"/>
      <c r="RKU47" s="1195"/>
      <c r="RKV47" s="1196"/>
      <c r="RKW47" s="1195"/>
      <c r="RKX47" s="1196"/>
      <c r="RKY47" s="1195"/>
      <c r="RKZ47" s="1196"/>
      <c r="RLA47" s="1195"/>
      <c r="RLB47" s="1196"/>
      <c r="RLC47" s="1195"/>
      <c r="RLD47" s="1196"/>
      <c r="RLE47" s="1195"/>
      <c r="RLF47" s="1196"/>
      <c r="RLG47" s="1195"/>
      <c r="RLH47" s="1196"/>
      <c r="RLI47" s="1195"/>
      <c r="RLJ47" s="1196"/>
      <c r="RLK47" s="1195"/>
      <c r="RLL47" s="1196"/>
      <c r="RLM47" s="1195"/>
      <c r="RLN47" s="1196"/>
      <c r="RLO47" s="1195"/>
      <c r="RLP47" s="1196"/>
      <c r="RLQ47" s="1195"/>
      <c r="RLR47" s="1196"/>
      <c r="RLS47" s="1195"/>
      <c r="RLT47" s="1196"/>
      <c r="RLU47" s="1195"/>
      <c r="RLV47" s="1196"/>
      <c r="RLW47" s="1195"/>
      <c r="RLX47" s="1196"/>
      <c r="RLY47" s="1195"/>
      <c r="RLZ47" s="1196"/>
      <c r="RMA47" s="1195"/>
      <c r="RMB47" s="1196"/>
      <c r="RMC47" s="1195"/>
      <c r="RMD47" s="1196"/>
      <c r="RME47" s="1195"/>
      <c r="RMF47" s="1196"/>
      <c r="RMG47" s="1195"/>
      <c r="RMH47" s="1196"/>
      <c r="RMI47" s="1195"/>
      <c r="RMJ47" s="1196"/>
      <c r="RMK47" s="1195"/>
      <c r="RML47" s="1196"/>
      <c r="RMM47" s="1195"/>
      <c r="RMN47" s="1196"/>
      <c r="RMO47" s="1195"/>
      <c r="RMP47" s="1196"/>
      <c r="RMQ47" s="1195"/>
      <c r="RMR47" s="1196"/>
      <c r="RMS47" s="1195"/>
      <c r="RMT47" s="1196"/>
      <c r="RMU47" s="1195"/>
      <c r="RMV47" s="1196"/>
      <c r="RMW47" s="1195"/>
      <c r="RMX47" s="1196"/>
      <c r="RMY47" s="1195"/>
      <c r="RMZ47" s="1196"/>
      <c r="RNA47" s="1195"/>
      <c r="RNB47" s="1196"/>
      <c r="RNC47" s="1195"/>
      <c r="RND47" s="1196"/>
      <c r="RNE47" s="1195"/>
      <c r="RNF47" s="1196"/>
      <c r="RNG47" s="1195"/>
      <c r="RNH47" s="1196"/>
      <c r="RNI47" s="1195"/>
      <c r="RNJ47" s="1196"/>
      <c r="RNK47" s="1195"/>
      <c r="RNL47" s="1196"/>
      <c r="RNM47" s="1195"/>
      <c r="RNN47" s="1196"/>
      <c r="RNO47" s="1195"/>
      <c r="RNP47" s="1196"/>
      <c r="RNQ47" s="1195"/>
      <c r="RNR47" s="1196"/>
      <c r="RNS47" s="1195"/>
      <c r="RNT47" s="1196"/>
      <c r="RNU47" s="1195"/>
      <c r="RNV47" s="1196"/>
      <c r="RNW47" s="1195"/>
      <c r="RNX47" s="1196"/>
      <c r="RNY47" s="1195"/>
      <c r="RNZ47" s="1196"/>
      <c r="ROA47" s="1195"/>
      <c r="ROB47" s="1196"/>
      <c r="ROC47" s="1195"/>
      <c r="ROD47" s="1196"/>
      <c r="ROE47" s="1195"/>
      <c r="ROF47" s="1196"/>
      <c r="ROG47" s="1195"/>
      <c r="ROH47" s="1196"/>
      <c r="ROI47" s="1195"/>
      <c r="ROJ47" s="1196"/>
      <c r="ROK47" s="1195"/>
      <c r="ROL47" s="1196"/>
      <c r="ROM47" s="1195"/>
      <c r="RON47" s="1196"/>
      <c r="ROO47" s="1195"/>
      <c r="ROP47" s="1196"/>
      <c r="ROQ47" s="1195"/>
      <c r="ROR47" s="1196"/>
      <c r="ROS47" s="1195"/>
      <c r="ROT47" s="1196"/>
      <c r="ROU47" s="1195"/>
      <c r="ROV47" s="1196"/>
      <c r="ROW47" s="1195"/>
      <c r="ROX47" s="1196"/>
      <c r="ROY47" s="1195"/>
      <c r="ROZ47" s="1196"/>
      <c r="RPA47" s="1195"/>
      <c r="RPB47" s="1196"/>
      <c r="RPC47" s="1195"/>
      <c r="RPD47" s="1196"/>
      <c r="RPE47" s="1195"/>
      <c r="RPF47" s="1196"/>
      <c r="RPG47" s="1195"/>
      <c r="RPH47" s="1196"/>
      <c r="RPI47" s="1195"/>
      <c r="RPJ47" s="1196"/>
      <c r="RPK47" s="1195"/>
      <c r="RPL47" s="1196"/>
      <c r="RPM47" s="1195"/>
      <c r="RPN47" s="1196"/>
      <c r="RPO47" s="1195"/>
      <c r="RPP47" s="1196"/>
      <c r="RPQ47" s="1195"/>
      <c r="RPR47" s="1196"/>
      <c r="RPS47" s="1195"/>
      <c r="RPT47" s="1196"/>
      <c r="RPU47" s="1195"/>
      <c r="RPV47" s="1196"/>
      <c r="RPW47" s="1195"/>
      <c r="RPX47" s="1196"/>
      <c r="RPY47" s="1195"/>
      <c r="RPZ47" s="1196"/>
      <c r="RQA47" s="1195"/>
      <c r="RQB47" s="1196"/>
      <c r="RQC47" s="1195"/>
      <c r="RQD47" s="1196"/>
      <c r="RQE47" s="1195"/>
      <c r="RQF47" s="1196"/>
      <c r="RQG47" s="1195"/>
      <c r="RQH47" s="1196"/>
      <c r="RQI47" s="1195"/>
      <c r="RQJ47" s="1196"/>
      <c r="RQK47" s="1195"/>
      <c r="RQL47" s="1196"/>
      <c r="RQM47" s="1195"/>
      <c r="RQN47" s="1196"/>
      <c r="RQO47" s="1195"/>
      <c r="RQP47" s="1196"/>
      <c r="RQQ47" s="1195"/>
      <c r="RQR47" s="1196"/>
      <c r="RQS47" s="1195"/>
      <c r="RQT47" s="1196"/>
      <c r="RQU47" s="1195"/>
      <c r="RQV47" s="1196"/>
      <c r="RQW47" s="1195"/>
      <c r="RQX47" s="1196"/>
      <c r="RQY47" s="1195"/>
      <c r="RQZ47" s="1196"/>
      <c r="RRA47" s="1195"/>
      <c r="RRB47" s="1196"/>
      <c r="RRC47" s="1195"/>
      <c r="RRD47" s="1196"/>
      <c r="RRE47" s="1195"/>
      <c r="RRF47" s="1196"/>
      <c r="RRG47" s="1195"/>
      <c r="RRH47" s="1196"/>
      <c r="RRI47" s="1195"/>
      <c r="RRJ47" s="1196"/>
      <c r="RRK47" s="1195"/>
      <c r="RRL47" s="1196"/>
      <c r="RRM47" s="1195"/>
      <c r="RRN47" s="1196"/>
      <c r="RRO47" s="1195"/>
      <c r="RRP47" s="1196"/>
      <c r="RRQ47" s="1195"/>
      <c r="RRR47" s="1196"/>
      <c r="RRS47" s="1195"/>
      <c r="RRT47" s="1196"/>
      <c r="RRU47" s="1195"/>
      <c r="RRV47" s="1196"/>
      <c r="RRW47" s="1195"/>
      <c r="RRX47" s="1196"/>
      <c r="RRY47" s="1195"/>
      <c r="RRZ47" s="1196"/>
      <c r="RSA47" s="1195"/>
      <c r="RSB47" s="1196"/>
      <c r="RSC47" s="1195"/>
      <c r="RSD47" s="1196"/>
      <c r="RSE47" s="1195"/>
      <c r="RSF47" s="1196"/>
      <c r="RSG47" s="1195"/>
      <c r="RSH47" s="1196"/>
      <c r="RSI47" s="1195"/>
      <c r="RSJ47" s="1196"/>
      <c r="RSK47" s="1195"/>
      <c r="RSL47" s="1196"/>
      <c r="RSM47" s="1195"/>
      <c r="RSN47" s="1196"/>
      <c r="RSO47" s="1195"/>
      <c r="RSP47" s="1196"/>
      <c r="RSQ47" s="1195"/>
      <c r="RSR47" s="1196"/>
      <c r="RSS47" s="1195"/>
      <c r="RST47" s="1196"/>
      <c r="RSU47" s="1195"/>
      <c r="RSV47" s="1196"/>
      <c r="RSW47" s="1195"/>
      <c r="RSX47" s="1196"/>
      <c r="RSY47" s="1195"/>
      <c r="RSZ47" s="1196"/>
      <c r="RTA47" s="1195"/>
      <c r="RTB47" s="1196"/>
      <c r="RTC47" s="1195"/>
      <c r="RTD47" s="1196"/>
      <c r="RTE47" s="1195"/>
      <c r="RTF47" s="1196"/>
      <c r="RTG47" s="1195"/>
      <c r="RTH47" s="1196"/>
      <c r="RTI47" s="1195"/>
      <c r="RTJ47" s="1196"/>
      <c r="RTK47" s="1195"/>
      <c r="RTL47" s="1196"/>
      <c r="RTM47" s="1195"/>
      <c r="RTN47" s="1196"/>
      <c r="RTO47" s="1195"/>
      <c r="RTP47" s="1196"/>
      <c r="RTQ47" s="1195"/>
      <c r="RTR47" s="1196"/>
      <c r="RTS47" s="1195"/>
      <c r="RTT47" s="1196"/>
      <c r="RTU47" s="1195"/>
      <c r="RTV47" s="1196"/>
      <c r="RTW47" s="1195"/>
      <c r="RTX47" s="1196"/>
      <c r="RTY47" s="1195"/>
      <c r="RTZ47" s="1196"/>
      <c r="RUA47" s="1195"/>
      <c r="RUB47" s="1196"/>
      <c r="RUC47" s="1195"/>
      <c r="RUD47" s="1196"/>
      <c r="RUE47" s="1195"/>
      <c r="RUF47" s="1196"/>
      <c r="RUG47" s="1195"/>
      <c r="RUH47" s="1196"/>
      <c r="RUI47" s="1195"/>
      <c r="RUJ47" s="1196"/>
      <c r="RUK47" s="1195"/>
      <c r="RUL47" s="1196"/>
      <c r="RUM47" s="1195"/>
      <c r="RUN47" s="1196"/>
      <c r="RUO47" s="1195"/>
      <c r="RUP47" s="1196"/>
      <c r="RUQ47" s="1195"/>
      <c r="RUR47" s="1196"/>
      <c r="RUS47" s="1195"/>
      <c r="RUT47" s="1196"/>
      <c r="RUU47" s="1195"/>
      <c r="RUV47" s="1196"/>
      <c r="RUW47" s="1195"/>
      <c r="RUX47" s="1196"/>
      <c r="RUY47" s="1195"/>
      <c r="RUZ47" s="1196"/>
      <c r="RVA47" s="1195"/>
      <c r="RVB47" s="1196"/>
      <c r="RVC47" s="1195"/>
      <c r="RVD47" s="1196"/>
      <c r="RVE47" s="1195"/>
      <c r="RVF47" s="1196"/>
      <c r="RVG47" s="1195"/>
      <c r="RVH47" s="1196"/>
      <c r="RVI47" s="1195"/>
      <c r="RVJ47" s="1196"/>
      <c r="RVK47" s="1195"/>
      <c r="RVL47" s="1196"/>
      <c r="RVM47" s="1195"/>
      <c r="RVN47" s="1196"/>
      <c r="RVO47" s="1195"/>
      <c r="RVP47" s="1196"/>
      <c r="RVQ47" s="1195"/>
      <c r="RVR47" s="1196"/>
      <c r="RVS47" s="1195"/>
      <c r="RVT47" s="1196"/>
      <c r="RVU47" s="1195"/>
      <c r="RVV47" s="1196"/>
      <c r="RVW47" s="1195"/>
      <c r="RVX47" s="1196"/>
      <c r="RVY47" s="1195"/>
      <c r="RVZ47" s="1196"/>
      <c r="RWA47" s="1195"/>
      <c r="RWB47" s="1196"/>
      <c r="RWC47" s="1195"/>
      <c r="RWD47" s="1196"/>
      <c r="RWE47" s="1195"/>
      <c r="RWF47" s="1196"/>
      <c r="RWG47" s="1195"/>
      <c r="RWH47" s="1196"/>
      <c r="RWI47" s="1195"/>
      <c r="RWJ47" s="1196"/>
      <c r="RWK47" s="1195"/>
      <c r="RWL47" s="1196"/>
      <c r="RWM47" s="1195"/>
      <c r="RWN47" s="1196"/>
      <c r="RWO47" s="1195"/>
      <c r="RWP47" s="1196"/>
      <c r="RWQ47" s="1195"/>
      <c r="RWR47" s="1196"/>
      <c r="RWS47" s="1195"/>
      <c r="RWT47" s="1196"/>
      <c r="RWU47" s="1195"/>
      <c r="RWV47" s="1196"/>
      <c r="RWW47" s="1195"/>
      <c r="RWX47" s="1196"/>
      <c r="RWY47" s="1195"/>
      <c r="RWZ47" s="1196"/>
      <c r="RXA47" s="1195"/>
      <c r="RXB47" s="1196"/>
      <c r="RXC47" s="1195"/>
      <c r="RXD47" s="1196"/>
      <c r="RXE47" s="1195"/>
      <c r="RXF47" s="1196"/>
      <c r="RXG47" s="1195"/>
      <c r="RXH47" s="1196"/>
      <c r="RXI47" s="1195"/>
      <c r="RXJ47" s="1196"/>
      <c r="RXK47" s="1195"/>
      <c r="RXL47" s="1196"/>
      <c r="RXM47" s="1195"/>
      <c r="RXN47" s="1196"/>
      <c r="RXO47" s="1195"/>
      <c r="RXP47" s="1196"/>
      <c r="RXQ47" s="1195"/>
      <c r="RXR47" s="1196"/>
      <c r="RXS47" s="1195"/>
      <c r="RXT47" s="1196"/>
      <c r="RXU47" s="1195"/>
      <c r="RXV47" s="1196"/>
      <c r="RXW47" s="1195"/>
      <c r="RXX47" s="1196"/>
      <c r="RXY47" s="1195"/>
      <c r="RXZ47" s="1196"/>
      <c r="RYA47" s="1195"/>
      <c r="RYB47" s="1196"/>
      <c r="RYC47" s="1195"/>
      <c r="RYD47" s="1196"/>
      <c r="RYE47" s="1195"/>
      <c r="RYF47" s="1196"/>
      <c r="RYG47" s="1195"/>
      <c r="RYH47" s="1196"/>
      <c r="RYI47" s="1195"/>
      <c r="RYJ47" s="1196"/>
      <c r="RYK47" s="1195"/>
      <c r="RYL47" s="1196"/>
      <c r="RYM47" s="1195"/>
      <c r="RYN47" s="1196"/>
      <c r="RYO47" s="1195"/>
      <c r="RYP47" s="1196"/>
      <c r="RYQ47" s="1195"/>
      <c r="RYR47" s="1196"/>
      <c r="RYS47" s="1195"/>
      <c r="RYT47" s="1196"/>
      <c r="RYU47" s="1195"/>
      <c r="RYV47" s="1196"/>
      <c r="RYW47" s="1195"/>
      <c r="RYX47" s="1196"/>
      <c r="RYY47" s="1195"/>
      <c r="RYZ47" s="1196"/>
      <c r="RZA47" s="1195"/>
      <c r="RZB47" s="1196"/>
      <c r="RZC47" s="1195"/>
      <c r="RZD47" s="1196"/>
      <c r="RZE47" s="1195"/>
      <c r="RZF47" s="1196"/>
      <c r="RZG47" s="1195"/>
      <c r="RZH47" s="1196"/>
      <c r="RZI47" s="1195"/>
      <c r="RZJ47" s="1196"/>
      <c r="RZK47" s="1195"/>
      <c r="RZL47" s="1196"/>
      <c r="RZM47" s="1195"/>
      <c r="RZN47" s="1196"/>
      <c r="RZO47" s="1195"/>
      <c r="RZP47" s="1196"/>
      <c r="RZQ47" s="1195"/>
      <c r="RZR47" s="1196"/>
      <c r="RZS47" s="1195"/>
      <c r="RZT47" s="1196"/>
      <c r="RZU47" s="1195"/>
      <c r="RZV47" s="1196"/>
      <c r="RZW47" s="1195"/>
      <c r="RZX47" s="1196"/>
      <c r="RZY47" s="1195"/>
      <c r="RZZ47" s="1196"/>
      <c r="SAA47" s="1195"/>
      <c r="SAB47" s="1196"/>
      <c r="SAC47" s="1195"/>
      <c r="SAD47" s="1196"/>
      <c r="SAE47" s="1195"/>
      <c r="SAF47" s="1196"/>
      <c r="SAG47" s="1195"/>
      <c r="SAH47" s="1196"/>
      <c r="SAI47" s="1195"/>
      <c r="SAJ47" s="1196"/>
      <c r="SAK47" s="1195"/>
      <c r="SAL47" s="1196"/>
      <c r="SAM47" s="1195"/>
      <c r="SAN47" s="1196"/>
      <c r="SAO47" s="1195"/>
      <c r="SAP47" s="1196"/>
      <c r="SAQ47" s="1195"/>
      <c r="SAR47" s="1196"/>
      <c r="SAS47" s="1195"/>
      <c r="SAT47" s="1196"/>
      <c r="SAU47" s="1195"/>
      <c r="SAV47" s="1196"/>
      <c r="SAW47" s="1195"/>
      <c r="SAX47" s="1196"/>
      <c r="SAY47" s="1195"/>
      <c r="SAZ47" s="1196"/>
      <c r="SBA47" s="1195"/>
      <c r="SBB47" s="1196"/>
      <c r="SBC47" s="1195"/>
      <c r="SBD47" s="1196"/>
      <c r="SBE47" s="1195"/>
      <c r="SBF47" s="1196"/>
      <c r="SBG47" s="1195"/>
      <c r="SBH47" s="1196"/>
      <c r="SBI47" s="1195"/>
      <c r="SBJ47" s="1196"/>
      <c r="SBK47" s="1195"/>
      <c r="SBL47" s="1196"/>
      <c r="SBM47" s="1195"/>
      <c r="SBN47" s="1196"/>
      <c r="SBO47" s="1195"/>
      <c r="SBP47" s="1196"/>
      <c r="SBQ47" s="1195"/>
      <c r="SBR47" s="1196"/>
      <c r="SBS47" s="1195"/>
      <c r="SBT47" s="1196"/>
      <c r="SBU47" s="1195"/>
      <c r="SBV47" s="1196"/>
      <c r="SBW47" s="1195"/>
      <c r="SBX47" s="1196"/>
      <c r="SBY47" s="1195"/>
      <c r="SBZ47" s="1196"/>
      <c r="SCA47" s="1195"/>
      <c r="SCB47" s="1196"/>
      <c r="SCC47" s="1195"/>
      <c r="SCD47" s="1196"/>
      <c r="SCE47" s="1195"/>
      <c r="SCF47" s="1196"/>
      <c r="SCG47" s="1195"/>
      <c r="SCH47" s="1196"/>
      <c r="SCI47" s="1195"/>
      <c r="SCJ47" s="1196"/>
      <c r="SCK47" s="1195"/>
      <c r="SCL47" s="1196"/>
      <c r="SCM47" s="1195"/>
      <c r="SCN47" s="1196"/>
      <c r="SCO47" s="1195"/>
      <c r="SCP47" s="1196"/>
      <c r="SCQ47" s="1195"/>
      <c r="SCR47" s="1196"/>
      <c r="SCS47" s="1195"/>
      <c r="SCT47" s="1196"/>
      <c r="SCU47" s="1195"/>
      <c r="SCV47" s="1196"/>
      <c r="SCW47" s="1195"/>
      <c r="SCX47" s="1196"/>
      <c r="SCY47" s="1195"/>
      <c r="SCZ47" s="1196"/>
      <c r="SDA47" s="1195"/>
      <c r="SDB47" s="1196"/>
      <c r="SDC47" s="1195"/>
      <c r="SDD47" s="1196"/>
      <c r="SDE47" s="1195"/>
      <c r="SDF47" s="1196"/>
      <c r="SDG47" s="1195"/>
      <c r="SDH47" s="1196"/>
      <c r="SDI47" s="1195"/>
      <c r="SDJ47" s="1196"/>
      <c r="SDK47" s="1195"/>
      <c r="SDL47" s="1196"/>
      <c r="SDM47" s="1195"/>
      <c r="SDN47" s="1196"/>
      <c r="SDO47" s="1195"/>
      <c r="SDP47" s="1196"/>
      <c r="SDQ47" s="1195"/>
      <c r="SDR47" s="1196"/>
      <c r="SDS47" s="1195"/>
      <c r="SDT47" s="1196"/>
      <c r="SDU47" s="1195"/>
      <c r="SDV47" s="1196"/>
      <c r="SDW47" s="1195"/>
      <c r="SDX47" s="1196"/>
      <c r="SDY47" s="1195"/>
      <c r="SDZ47" s="1196"/>
      <c r="SEA47" s="1195"/>
      <c r="SEB47" s="1196"/>
      <c r="SEC47" s="1195"/>
      <c r="SED47" s="1196"/>
      <c r="SEE47" s="1195"/>
      <c r="SEF47" s="1196"/>
      <c r="SEG47" s="1195"/>
      <c r="SEH47" s="1196"/>
      <c r="SEI47" s="1195"/>
      <c r="SEJ47" s="1196"/>
      <c r="SEK47" s="1195"/>
      <c r="SEL47" s="1196"/>
      <c r="SEM47" s="1195"/>
      <c r="SEN47" s="1196"/>
      <c r="SEO47" s="1195"/>
      <c r="SEP47" s="1196"/>
      <c r="SEQ47" s="1195"/>
      <c r="SER47" s="1196"/>
      <c r="SES47" s="1195"/>
      <c r="SET47" s="1196"/>
      <c r="SEU47" s="1195"/>
      <c r="SEV47" s="1196"/>
      <c r="SEW47" s="1195"/>
      <c r="SEX47" s="1196"/>
      <c r="SEY47" s="1195"/>
      <c r="SEZ47" s="1196"/>
      <c r="SFA47" s="1195"/>
      <c r="SFB47" s="1196"/>
      <c r="SFC47" s="1195"/>
      <c r="SFD47" s="1196"/>
      <c r="SFE47" s="1195"/>
      <c r="SFF47" s="1196"/>
      <c r="SFG47" s="1195"/>
      <c r="SFH47" s="1196"/>
      <c r="SFI47" s="1195"/>
      <c r="SFJ47" s="1196"/>
      <c r="SFK47" s="1195"/>
      <c r="SFL47" s="1196"/>
      <c r="SFM47" s="1195"/>
      <c r="SFN47" s="1196"/>
      <c r="SFO47" s="1195"/>
      <c r="SFP47" s="1196"/>
      <c r="SFQ47" s="1195"/>
      <c r="SFR47" s="1196"/>
      <c r="SFS47" s="1195"/>
      <c r="SFT47" s="1196"/>
      <c r="SFU47" s="1195"/>
      <c r="SFV47" s="1196"/>
      <c r="SFW47" s="1195"/>
      <c r="SFX47" s="1196"/>
      <c r="SFY47" s="1195"/>
      <c r="SFZ47" s="1196"/>
      <c r="SGA47" s="1195"/>
      <c r="SGB47" s="1196"/>
      <c r="SGC47" s="1195"/>
      <c r="SGD47" s="1196"/>
      <c r="SGE47" s="1195"/>
      <c r="SGF47" s="1196"/>
      <c r="SGG47" s="1195"/>
      <c r="SGH47" s="1196"/>
      <c r="SGI47" s="1195"/>
      <c r="SGJ47" s="1196"/>
      <c r="SGK47" s="1195"/>
      <c r="SGL47" s="1196"/>
      <c r="SGM47" s="1195"/>
      <c r="SGN47" s="1196"/>
      <c r="SGO47" s="1195"/>
      <c r="SGP47" s="1196"/>
      <c r="SGQ47" s="1195"/>
      <c r="SGR47" s="1196"/>
      <c r="SGS47" s="1195"/>
      <c r="SGT47" s="1196"/>
      <c r="SGU47" s="1195"/>
      <c r="SGV47" s="1196"/>
      <c r="SGW47" s="1195"/>
      <c r="SGX47" s="1196"/>
      <c r="SGY47" s="1195"/>
      <c r="SGZ47" s="1196"/>
      <c r="SHA47" s="1195"/>
      <c r="SHB47" s="1196"/>
      <c r="SHC47" s="1195"/>
      <c r="SHD47" s="1196"/>
      <c r="SHE47" s="1195"/>
      <c r="SHF47" s="1196"/>
      <c r="SHG47" s="1195"/>
      <c r="SHH47" s="1196"/>
      <c r="SHI47" s="1195"/>
      <c r="SHJ47" s="1196"/>
      <c r="SHK47" s="1195"/>
      <c r="SHL47" s="1196"/>
      <c r="SHM47" s="1195"/>
      <c r="SHN47" s="1196"/>
      <c r="SHO47" s="1195"/>
      <c r="SHP47" s="1196"/>
      <c r="SHQ47" s="1195"/>
      <c r="SHR47" s="1196"/>
      <c r="SHS47" s="1195"/>
      <c r="SHT47" s="1196"/>
      <c r="SHU47" s="1195"/>
      <c r="SHV47" s="1196"/>
      <c r="SHW47" s="1195"/>
      <c r="SHX47" s="1196"/>
      <c r="SHY47" s="1195"/>
      <c r="SHZ47" s="1196"/>
      <c r="SIA47" s="1195"/>
      <c r="SIB47" s="1196"/>
      <c r="SIC47" s="1195"/>
      <c r="SID47" s="1196"/>
      <c r="SIE47" s="1195"/>
      <c r="SIF47" s="1196"/>
      <c r="SIG47" s="1195"/>
      <c r="SIH47" s="1196"/>
      <c r="SII47" s="1195"/>
      <c r="SIJ47" s="1196"/>
      <c r="SIK47" s="1195"/>
      <c r="SIL47" s="1196"/>
      <c r="SIM47" s="1195"/>
      <c r="SIN47" s="1196"/>
      <c r="SIO47" s="1195"/>
      <c r="SIP47" s="1196"/>
      <c r="SIQ47" s="1195"/>
      <c r="SIR47" s="1196"/>
      <c r="SIS47" s="1195"/>
      <c r="SIT47" s="1196"/>
      <c r="SIU47" s="1195"/>
      <c r="SIV47" s="1196"/>
      <c r="SIW47" s="1195"/>
      <c r="SIX47" s="1196"/>
      <c r="SIY47" s="1195"/>
      <c r="SIZ47" s="1196"/>
      <c r="SJA47" s="1195"/>
      <c r="SJB47" s="1196"/>
      <c r="SJC47" s="1195"/>
      <c r="SJD47" s="1196"/>
      <c r="SJE47" s="1195"/>
      <c r="SJF47" s="1196"/>
      <c r="SJG47" s="1195"/>
      <c r="SJH47" s="1196"/>
      <c r="SJI47" s="1195"/>
      <c r="SJJ47" s="1196"/>
      <c r="SJK47" s="1195"/>
      <c r="SJL47" s="1196"/>
      <c r="SJM47" s="1195"/>
      <c r="SJN47" s="1196"/>
      <c r="SJO47" s="1195"/>
      <c r="SJP47" s="1196"/>
      <c r="SJQ47" s="1195"/>
      <c r="SJR47" s="1196"/>
      <c r="SJS47" s="1195"/>
      <c r="SJT47" s="1196"/>
      <c r="SJU47" s="1195"/>
      <c r="SJV47" s="1196"/>
      <c r="SJW47" s="1195"/>
      <c r="SJX47" s="1196"/>
      <c r="SJY47" s="1195"/>
      <c r="SJZ47" s="1196"/>
      <c r="SKA47" s="1195"/>
      <c r="SKB47" s="1196"/>
      <c r="SKC47" s="1195"/>
      <c r="SKD47" s="1196"/>
      <c r="SKE47" s="1195"/>
      <c r="SKF47" s="1196"/>
      <c r="SKG47" s="1195"/>
      <c r="SKH47" s="1196"/>
      <c r="SKI47" s="1195"/>
      <c r="SKJ47" s="1196"/>
      <c r="SKK47" s="1195"/>
      <c r="SKL47" s="1196"/>
      <c r="SKM47" s="1195"/>
      <c r="SKN47" s="1196"/>
      <c r="SKO47" s="1195"/>
      <c r="SKP47" s="1196"/>
      <c r="SKQ47" s="1195"/>
      <c r="SKR47" s="1196"/>
      <c r="SKS47" s="1195"/>
      <c r="SKT47" s="1196"/>
      <c r="SKU47" s="1195"/>
      <c r="SKV47" s="1196"/>
      <c r="SKW47" s="1195"/>
      <c r="SKX47" s="1196"/>
      <c r="SKY47" s="1195"/>
      <c r="SKZ47" s="1196"/>
      <c r="SLA47" s="1195"/>
      <c r="SLB47" s="1196"/>
      <c r="SLC47" s="1195"/>
      <c r="SLD47" s="1196"/>
      <c r="SLE47" s="1195"/>
      <c r="SLF47" s="1196"/>
      <c r="SLG47" s="1195"/>
      <c r="SLH47" s="1196"/>
      <c r="SLI47" s="1195"/>
      <c r="SLJ47" s="1196"/>
      <c r="SLK47" s="1195"/>
      <c r="SLL47" s="1196"/>
      <c r="SLM47" s="1195"/>
      <c r="SLN47" s="1196"/>
      <c r="SLO47" s="1195"/>
      <c r="SLP47" s="1196"/>
      <c r="SLQ47" s="1195"/>
      <c r="SLR47" s="1196"/>
      <c r="SLS47" s="1195"/>
      <c r="SLT47" s="1196"/>
      <c r="SLU47" s="1195"/>
      <c r="SLV47" s="1196"/>
      <c r="SLW47" s="1195"/>
      <c r="SLX47" s="1196"/>
      <c r="SLY47" s="1195"/>
      <c r="SLZ47" s="1196"/>
      <c r="SMA47" s="1195"/>
      <c r="SMB47" s="1196"/>
      <c r="SMC47" s="1195"/>
      <c r="SMD47" s="1196"/>
      <c r="SME47" s="1195"/>
      <c r="SMF47" s="1196"/>
      <c r="SMG47" s="1195"/>
      <c r="SMH47" s="1196"/>
      <c r="SMI47" s="1195"/>
      <c r="SMJ47" s="1196"/>
      <c r="SMK47" s="1195"/>
      <c r="SML47" s="1196"/>
      <c r="SMM47" s="1195"/>
      <c r="SMN47" s="1196"/>
      <c r="SMO47" s="1195"/>
      <c r="SMP47" s="1196"/>
      <c r="SMQ47" s="1195"/>
      <c r="SMR47" s="1196"/>
      <c r="SMS47" s="1195"/>
      <c r="SMT47" s="1196"/>
      <c r="SMU47" s="1195"/>
      <c r="SMV47" s="1196"/>
      <c r="SMW47" s="1195"/>
      <c r="SMX47" s="1196"/>
      <c r="SMY47" s="1195"/>
      <c r="SMZ47" s="1196"/>
      <c r="SNA47" s="1195"/>
      <c r="SNB47" s="1196"/>
      <c r="SNC47" s="1195"/>
      <c r="SND47" s="1196"/>
      <c r="SNE47" s="1195"/>
      <c r="SNF47" s="1196"/>
      <c r="SNG47" s="1195"/>
      <c r="SNH47" s="1196"/>
      <c r="SNI47" s="1195"/>
      <c r="SNJ47" s="1196"/>
      <c r="SNK47" s="1195"/>
      <c r="SNL47" s="1196"/>
      <c r="SNM47" s="1195"/>
      <c r="SNN47" s="1196"/>
      <c r="SNO47" s="1195"/>
      <c r="SNP47" s="1196"/>
      <c r="SNQ47" s="1195"/>
      <c r="SNR47" s="1196"/>
      <c r="SNS47" s="1195"/>
      <c r="SNT47" s="1196"/>
      <c r="SNU47" s="1195"/>
      <c r="SNV47" s="1196"/>
      <c r="SNW47" s="1195"/>
      <c r="SNX47" s="1196"/>
      <c r="SNY47" s="1195"/>
      <c r="SNZ47" s="1196"/>
      <c r="SOA47" s="1195"/>
      <c r="SOB47" s="1196"/>
      <c r="SOC47" s="1195"/>
      <c r="SOD47" s="1196"/>
      <c r="SOE47" s="1195"/>
      <c r="SOF47" s="1196"/>
      <c r="SOG47" s="1195"/>
      <c r="SOH47" s="1196"/>
      <c r="SOI47" s="1195"/>
      <c r="SOJ47" s="1196"/>
      <c r="SOK47" s="1195"/>
      <c r="SOL47" s="1196"/>
      <c r="SOM47" s="1195"/>
      <c r="SON47" s="1196"/>
      <c r="SOO47" s="1195"/>
      <c r="SOP47" s="1196"/>
      <c r="SOQ47" s="1195"/>
      <c r="SOR47" s="1196"/>
      <c r="SOS47" s="1195"/>
      <c r="SOT47" s="1196"/>
      <c r="SOU47" s="1195"/>
      <c r="SOV47" s="1196"/>
      <c r="SOW47" s="1195"/>
      <c r="SOX47" s="1196"/>
      <c r="SOY47" s="1195"/>
      <c r="SOZ47" s="1196"/>
      <c r="SPA47" s="1195"/>
      <c r="SPB47" s="1196"/>
      <c r="SPC47" s="1195"/>
      <c r="SPD47" s="1196"/>
      <c r="SPE47" s="1195"/>
      <c r="SPF47" s="1196"/>
      <c r="SPG47" s="1195"/>
      <c r="SPH47" s="1196"/>
      <c r="SPI47" s="1195"/>
      <c r="SPJ47" s="1196"/>
      <c r="SPK47" s="1195"/>
      <c r="SPL47" s="1196"/>
      <c r="SPM47" s="1195"/>
      <c r="SPN47" s="1196"/>
      <c r="SPO47" s="1195"/>
      <c r="SPP47" s="1196"/>
      <c r="SPQ47" s="1195"/>
      <c r="SPR47" s="1196"/>
      <c r="SPS47" s="1195"/>
      <c r="SPT47" s="1196"/>
      <c r="SPU47" s="1195"/>
      <c r="SPV47" s="1196"/>
      <c r="SPW47" s="1195"/>
      <c r="SPX47" s="1196"/>
      <c r="SPY47" s="1195"/>
      <c r="SPZ47" s="1196"/>
      <c r="SQA47" s="1195"/>
      <c r="SQB47" s="1196"/>
      <c r="SQC47" s="1195"/>
      <c r="SQD47" s="1196"/>
      <c r="SQE47" s="1195"/>
      <c r="SQF47" s="1196"/>
      <c r="SQG47" s="1195"/>
      <c r="SQH47" s="1196"/>
      <c r="SQI47" s="1195"/>
      <c r="SQJ47" s="1196"/>
      <c r="SQK47" s="1195"/>
      <c r="SQL47" s="1196"/>
      <c r="SQM47" s="1195"/>
      <c r="SQN47" s="1196"/>
      <c r="SQO47" s="1195"/>
      <c r="SQP47" s="1196"/>
      <c r="SQQ47" s="1195"/>
      <c r="SQR47" s="1196"/>
      <c r="SQS47" s="1195"/>
      <c r="SQT47" s="1196"/>
      <c r="SQU47" s="1195"/>
      <c r="SQV47" s="1196"/>
      <c r="SQW47" s="1195"/>
      <c r="SQX47" s="1196"/>
      <c r="SQY47" s="1195"/>
      <c r="SQZ47" s="1196"/>
      <c r="SRA47" s="1195"/>
      <c r="SRB47" s="1196"/>
      <c r="SRC47" s="1195"/>
      <c r="SRD47" s="1196"/>
      <c r="SRE47" s="1195"/>
      <c r="SRF47" s="1196"/>
      <c r="SRG47" s="1195"/>
      <c r="SRH47" s="1196"/>
      <c r="SRI47" s="1195"/>
      <c r="SRJ47" s="1196"/>
      <c r="SRK47" s="1195"/>
      <c r="SRL47" s="1196"/>
      <c r="SRM47" s="1195"/>
      <c r="SRN47" s="1196"/>
      <c r="SRO47" s="1195"/>
      <c r="SRP47" s="1196"/>
      <c r="SRQ47" s="1195"/>
      <c r="SRR47" s="1196"/>
      <c r="SRS47" s="1195"/>
      <c r="SRT47" s="1196"/>
      <c r="SRU47" s="1195"/>
      <c r="SRV47" s="1196"/>
      <c r="SRW47" s="1195"/>
      <c r="SRX47" s="1196"/>
      <c r="SRY47" s="1195"/>
      <c r="SRZ47" s="1196"/>
      <c r="SSA47" s="1195"/>
      <c r="SSB47" s="1196"/>
      <c r="SSC47" s="1195"/>
      <c r="SSD47" s="1196"/>
      <c r="SSE47" s="1195"/>
      <c r="SSF47" s="1196"/>
      <c r="SSG47" s="1195"/>
      <c r="SSH47" s="1196"/>
      <c r="SSI47" s="1195"/>
      <c r="SSJ47" s="1196"/>
      <c r="SSK47" s="1195"/>
      <c r="SSL47" s="1196"/>
      <c r="SSM47" s="1195"/>
      <c r="SSN47" s="1196"/>
      <c r="SSO47" s="1195"/>
      <c r="SSP47" s="1196"/>
      <c r="SSQ47" s="1195"/>
      <c r="SSR47" s="1196"/>
      <c r="SSS47" s="1195"/>
      <c r="SST47" s="1196"/>
      <c r="SSU47" s="1195"/>
      <c r="SSV47" s="1196"/>
      <c r="SSW47" s="1195"/>
      <c r="SSX47" s="1196"/>
      <c r="SSY47" s="1195"/>
      <c r="SSZ47" s="1196"/>
      <c r="STA47" s="1195"/>
      <c r="STB47" s="1196"/>
      <c r="STC47" s="1195"/>
      <c r="STD47" s="1196"/>
      <c r="STE47" s="1195"/>
      <c r="STF47" s="1196"/>
      <c r="STG47" s="1195"/>
      <c r="STH47" s="1196"/>
      <c r="STI47" s="1195"/>
      <c r="STJ47" s="1196"/>
      <c r="STK47" s="1195"/>
      <c r="STL47" s="1196"/>
      <c r="STM47" s="1195"/>
      <c r="STN47" s="1196"/>
      <c r="STO47" s="1195"/>
      <c r="STP47" s="1196"/>
      <c r="STQ47" s="1195"/>
      <c r="STR47" s="1196"/>
      <c r="STS47" s="1195"/>
      <c r="STT47" s="1196"/>
      <c r="STU47" s="1195"/>
      <c r="STV47" s="1196"/>
      <c r="STW47" s="1195"/>
      <c r="STX47" s="1196"/>
      <c r="STY47" s="1195"/>
      <c r="STZ47" s="1196"/>
      <c r="SUA47" s="1195"/>
      <c r="SUB47" s="1196"/>
      <c r="SUC47" s="1195"/>
      <c r="SUD47" s="1196"/>
      <c r="SUE47" s="1195"/>
      <c r="SUF47" s="1196"/>
      <c r="SUG47" s="1195"/>
      <c r="SUH47" s="1196"/>
      <c r="SUI47" s="1195"/>
      <c r="SUJ47" s="1196"/>
      <c r="SUK47" s="1195"/>
      <c r="SUL47" s="1196"/>
      <c r="SUM47" s="1195"/>
      <c r="SUN47" s="1196"/>
      <c r="SUO47" s="1195"/>
      <c r="SUP47" s="1196"/>
      <c r="SUQ47" s="1195"/>
      <c r="SUR47" s="1196"/>
      <c r="SUS47" s="1195"/>
      <c r="SUT47" s="1196"/>
      <c r="SUU47" s="1195"/>
      <c r="SUV47" s="1196"/>
      <c r="SUW47" s="1195"/>
      <c r="SUX47" s="1196"/>
      <c r="SUY47" s="1195"/>
      <c r="SUZ47" s="1196"/>
      <c r="SVA47" s="1195"/>
      <c r="SVB47" s="1196"/>
      <c r="SVC47" s="1195"/>
      <c r="SVD47" s="1196"/>
      <c r="SVE47" s="1195"/>
      <c r="SVF47" s="1196"/>
      <c r="SVG47" s="1195"/>
      <c r="SVH47" s="1196"/>
      <c r="SVI47" s="1195"/>
      <c r="SVJ47" s="1196"/>
      <c r="SVK47" s="1195"/>
      <c r="SVL47" s="1196"/>
      <c r="SVM47" s="1195"/>
      <c r="SVN47" s="1196"/>
      <c r="SVO47" s="1195"/>
      <c r="SVP47" s="1196"/>
      <c r="SVQ47" s="1195"/>
      <c r="SVR47" s="1196"/>
      <c r="SVS47" s="1195"/>
      <c r="SVT47" s="1196"/>
      <c r="SVU47" s="1195"/>
      <c r="SVV47" s="1196"/>
      <c r="SVW47" s="1195"/>
      <c r="SVX47" s="1196"/>
      <c r="SVY47" s="1195"/>
      <c r="SVZ47" s="1196"/>
      <c r="SWA47" s="1195"/>
      <c r="SWB47" s="1196"/>
      <c r="SWC47" s="1195"/>
      <c r="SWD47" s="1196"/>
      <c r="SWE47" s="1195"/>
      <c r="SWF47" s="1196"/>
      <c r="SWG47" s="1195"/>
      <c r="SWH47" s="1196"/>
      <c r="SWI47" s="1195"/>
      <c r="SWJ47" s="1196"/>
      <c r="SWK47" s="1195"/>
      <c r="SWL47" s="1196"/>
      <c r="SWM47" s="1195"/>
      <c r="SWN47" s="1196"/>
      <c r="SWO47" s="1195"/>
      <c r="SWP47" s="1196"/>
      <c r="SWQ47" s="1195"/>
      <c r="SWR47" s="1196"/>
      <c r="SWS47" s="1195"/>
      <c r="SWT47" s="1196"/>
      <c r="SWU47" s="1195"/>
      <c r="SWV47" s="1196"/>
      <c r="SWW47" s="1195"/>
      <c r="SWX47" s="1196"/>
      <c r="SWY47" s="1195"/>
      <c r="SWZ47" s="1196"/>
      <c r="SXA47" s="1195"/>
      <c r="SXB47" s="1196"/>
      <c r="SXC47" s="1195"/>
      <c r="SXD47" s="1196"/>
      <c r="SXE47" s="1195"/>
      <c r="SXF47" s="1196"/>
      <c r="SXG47" s="1195"/>
      <c r="SXH47" s="1196"/>
      <c r="SXI47" s="1195"/>
      <c r="SXJ47" s="1196"/>
      <c r="SXK47" s="1195"/>
      <c r="SXL47" s="1196"/>
      <c r="SXM47" s="1195"/>
      <c r="SXN47" s="1196"/>
      <c r="SXO47" s="1195"/>
      <c r="SXP47" s="1196"/>
      <c r="SXQ47" s="1195"/>
      <c r="SXR47" s="1196"/>
      <c r="SXS47" s="1195"/>
      <c r="SXT47" s="1196"/>
      <c r="SXU47" s="1195"/>
      <c r="SXV47" s="1196"/>
      <c r="SXW47" s="1195"/>
      <c r="SXX47" s="1196"/>
      <c r="SXY47" s="1195"/>
      <c r="SXZ47" s="1196"/>
      <c r="SYA47" s="1195"/>
      <c r="SYB47" s="1196"/>
      <c r="SYC47" s="1195"/>
      <c r="SYD47" s="1196"/>
      <c r="SYE47" s="1195"/>
      <c r="SYF47" s="1196"/>
      <c r="SYG47" s="1195"/>
      <c r="SYH47" s="1196"/>
      <c r="SYI47" s="1195"/>
      <c r="SYJ47" s="1196"/>
      <c r="SYK47" s="1195"/>
      <c r="SYL47" s="1196"/>
      <c r="SYM47" s="1195"/>
      <c r="SYN47" s="1196"/>
      <c r="SYO47" s="1195"/>
      <c r="SYP47" s="1196"/>
      <c r="SYQ47" s="1195"/>
      <c r="SYR47" s="1196"/>
      <c r="SYS47" s="1195"/>
      <c r="SYT47" s="1196"/>
      <c r="SYU47" s="1195"/>
      <c r="SYV47" s="1196"/>
      <c r="SYW47" s="1195"/>
      <c r="SYX47" s="1196"/>
      <c r="SYY47" s="1195"/>
      <c r="SYZ47" s="1196"/>
      <c r="SZA47" s="1195"/>
      <c r="SZB47" s="1196"/>
      <c r="SZC47" s="1195"/>
      <c r="SZD47" s="1196"/>
      <c r="SZE47" s="1195"/>
      <c r="SZF47" s="1196"/>
      <c r="SZG47" s="1195"/>
      <c r="SZH47" s="1196"/>
      <c r="SZI47" s="1195"/>
      <c r="SZJ47" s="1196"/>
      <c r="SZK47" s="1195"/>
      <c r="SZL47" s="1196"/>
      <c r="SZM47" s="1195"/>
      <c r="SZN47" s="1196"/>
      <c r="SZO47" s="1195"/>
      <c r="SZP47" s="1196"/>
      <c r="SZQ47" s="1195"/>
      <c r="SZR47" s="1196"/>
      <c r="SZS47" s="1195"/>
      <c r="SZT47" s="1196"/>
      <c r="SZU47" s="1195"/>
      <c r="SZV47" s="1196"/>
      <c r="SZW47" s="1195"/>
      <c r="SZX47" s="1196"/>
      <c r="SZY47" s="1195"/>
      <c r="SZZ47" s="1196"/>
      <c r="TAA47" s="1195"/>
      <c r="TAB47" s="1196"/>
      <c r="TAC47" s="1195"/>
      <c r="TAD47" s="1196"/>
      <c r="TAE47" s="1195"/>
      <c r="TAF47" s="1196"/>
      <c r="TAG47" s="1195"/>
      <c r="TAH47" s="1196"/>
      <c r="TAI47" s="1195"/>
      <c r="TAJ47" s="1196"/>
      <c r="TAK47" s="1195"/>
      <c r="TAL47" s="1196"/>
      <c r="TAM47" s="1195"/>
      <c r="TAN47" s="1196"/>
      <c r="TAO47" s="1195"/>
      <c r="TAP47" s="1196"/>
      <c r="TAQ47" s="1195"/>
      <c r="TAR47" s="1196"/>
      <c r="TAS47" s="1195"/>
      <c r="TAT47" s="1196"/>
      <c r="TAU47" s="1195"/>
      <c r="TAV47" s="1196"/>
      <c r="TAW47" s="1195"/>
      <c r="TAX47" s="1196"/>
      <c r="TAY47" s="1195"/>
      <c r="TAZ47" s="1196"/>
      <c r="TBA47" s="1195"/>
      <c r="TBB47" s="1196"/>
      <c r="TBC47" s="1195"/>
      <c r="TBD47" s="1196"/>
      <c r="TBE47" s="1195"/>
      <c r="TBF47" s="1196"/>
      <c r="TBG47" s="1195"/>
      <c r="TBH47" s="1196"/>
      <c r="TBI47" s="1195"/>
      <c r="TBJ47" s="1196"/>
      <c r="TBK47" s="1195"/>
      <c r="TBL47" s="1196"/>
      <c r="TBM47" s="1195"/>
      <c r="TBN47" s="1196"/>
      <c r="TBO47" s="1195"/>
      <c r="TBP47" s="1196"/>
      <c r="TBQ47" s="1195"/>
      <c r="TBR47" s="1196"/>
      <c r="TBS47" s="1195"/>
      <c r="TBT47" s="1196"/>
      <c r="TBU47" s="1195"/>
      <c r="TBV47" s="1196"/>
      <c r="TBW47" s="1195"/>
      <c r="TBX47" s="1196"/>
      <c r="TBY47" s="1195"/>
      <c r="TBZ47" s="1196"/>
      <c r="TCA47" s="1195"/>
      <c r="TCB47" s="1196"/>
      <c r="TCC47" s="1195"/>
      <c r="TCD47" s="1196"/>
      <c r="TCE47" s="1195"/>
      <c r="TCF47" s="1196"/>
      <c r="TCG47" s="1195"/>
      <c r="TCH47" s="1196"/>
      <c r="TCI47" s="1195"/>
      <c r="TCJ47" s="1196"/>
      <c r="TCK47" s="1195"/>
      <c r="TCL47" s="1196"/>
      <c r="TCM47" s="1195"/>
      <c r="TCN47" s="1196"/>
      <c r="TCO47" s="1195"/>
      <c r="TCP47" s="1196"/>
      <c r="TCQ47" s="1195"/>
      <c r="TCR47" s="1196"/>
      <c r="TCS47" s="1195"/>
      <c r="TCT47" s="1196"/>
      <c r="TCU47" s="1195"/>
      <c r="TCV47" s="1196"/>
      <c r="TCW47" s="1195"/>
      <c r="TCX47" s="1196"/>
      <c r="TCY47" s="1195"/>
      <c r="TCZ47" s="1196"/>
      <c r="TDA47" s="1195"/>
      <c r="TDB47" s="1196"/>
      <c r="TDC47" s="1195"/>
      <c r="TDD47" s="1196"/>
      <c r="TDE47" s="1195"/>
      <c r="TDF47" s="1196"/>
      <c r="TDG47" s="1195"/>
      <c r="TDH47" s="1196"/>
      <c r="TDI47" s="1195"/>
      <c r="TDJ47" s="1196"/>
      <c r="TDK47" s="1195"/>
      <c r="TDL47" s="1196"/>
      <c r="TDM47" s="1195"/>
      <c r="TDN47" s="1196"/>
      <c r="TDO47" s="1195"/>
      <c r="TDP47" s="1196"/>
      <c r="TDQ47" s="1195"/>
      <c r="TDR47" s="1196"/>
      <c r="TDS47" s="1195"/>
      <c r="TDT47" s="1196"/>
      <c r="TDU47" s="1195"/>
      <c r="TDV47" s="1196"/>
      <c r="TDW47" s="1195"/>
      <c r="TDX47" s="1196"/>
      <c r="TDY47" s="1195"/>
      <c r="TDZ47" s="1196"/>
      <c r="TEA47" s="1195"/>
      <c r="TEB47" s="1196"/>
      <c r="TEC47" s="1195"/>
      <c r="TED47" s="1196"/>
      <c r="TEE47" s="1195"/>
      <c r="TEF47" s="1196"/>
      <c r="TEG47" s="1195"/>
      <c r="TEH47" s="1196"/>
      <c r="TEI47" s="1195"/>
      <c r="TEJ47" s="1196"/>
      <c r="TEK47" s="1195"/>
      <c r="TEL47" s="1196"/>
      <c r="TEM47" s="1195"/>
      <c r="TEN47" s="1196"/>
      <c r="TEO47" s="1195"/>
      <c r="TEP47" s="1196"/>
      <c r="TEQ47" s="1195"/>
      <c r="TER47" s="1196"/>
      <c r="TES47" s="1195"/>
      <c r="TET47" s="1196"/>
      <c r="TEU47" s="1195"/>
      <c r="TEV47" s="1196"/>
      <c r="TEW47" s="1195"/>
      <c r="TEX47" s="1196"/>
      <c r="TEY47" s="1195"/>
      <c r="TEZ47" s="1196"/>
      <c r="TFA47" s="1195"/>
      <c r="TFB47" s="1196"/>
      <c r="TFC47" s="1195"/>
      <c r="TFD47" s="1196"/>
      <c r="TFE47" s="1195"/>
      <c r="TFF47" s="1196"/>
      <c r="TFG47" s="1195"/>
      <c r="TFH47" s="1196"/>
      <c r="TFI47" s="1195"/>
      <c r="TFJ47" s="1196"/>
      <c r="TFK47" s="1195"/>
      <c r="TFL47" s="1196"/>
      <c r="TFM47" s="1195"/>
      <c r="TFN47" s="1196"/>
      <c r="TFO47" s="1195"/>
      <c r="TFP47" s="1196"/>
      <c r="TFQ47" s="1195"/>
      <c r="TFR47" s="1196"/>
      <c r="TFS47" s="1195"/>
      <c r="TFT47" s="1196"/>
      <c r="TFU47" s="1195"/>
      <c r="TFV47" s="1196"/>
      <c r="TFW47" s="1195"/>
      <c r="TFX47" s="1196"/>
      <c r="TFY47" s="1195"/>
      <c r="TFZ47" s="1196"/>
      <c r="TGA47" s="1195"/>
      <c r="TGB47" s="1196"/>
      <c r="TGC47" s="1195"/>
      <c r="TGD47" s="1196"/>
      <c r="TGE47" s="1195"/>
      <c r="TGF47" s="1196"/>
      <c r="TGG47" s="1195"/>
      <c r="TGH47" s="1196"/>
      <c r="TGI47" s="1195"/>
      <c r="TGJ47" s="1196"/>
      <c r="TGK47" s="1195"/>
      <c r="TGL47" s="1196"/>
      <c r="TGM47" s="1195"/>
      <c r="TGN47" s="1196"/>
      <c r="TGO47" s="1195"/>
      <c r="TGP47" s="1196"/>
      <c r="TGQ47" s="1195"/>
      <c r="TGR47" s="1196"/>
      <c r="TGS47" s="1195"/>
      <c r="TGT47" s="1196"/>
      <c r="TGU47" s="1195"/>
      <c r="TGV47" s="1196"/>
      <c r="TGW47" s="1195"/>
      <c r="TGX47" s="1196"/>
      <c r="TGY47" s="1195"/>
      <c r="TGZ47" s="1196"/>
      <c r="THA47" s="1195"/>
      <c r="THB47" s="1196"/>
      <c r="THC47" s="1195"/>
      <c r="THD47" s="1196"/>
      <c r="THE47" s="1195"/>
      <c r="THF47" s="1196"/>
      <c r="THG47" s="1195"/>
      <c r="THH47" s="1196"/>
      <c r="THI47" s="1195"/>
      <c r="THJ47" s="1196"/>
      <c r="THK47" s="1195"/>
      <c r="THL47" s="1196"/>
      <c r="THM47" s="1195"/>
      <c r="THN47" s="1196"/>
      <c r="THO47" s="1195"/>
      <c r="THP47" s="1196"/>
      <c r="THQ47" s="1195"/>
      <c r="THR47" s="1196"/>
      <c r="THS47" s="1195"/>
      <c r="THT47" s="1196"/>
      <c r="THU47" s="1195"/>
      <c r="THV47" s="1196"/>
      <c r="THW47" s="1195"/>
      <c r="THX47" s="1196"/>
      <c r="THY47" s="1195"/>
      <c r="THZ47" s="1196"/>
      <c r="TIA47" s="1195"/>
      <c r="TIB47" s="1196"/>
      <c r="TIC47" s="1195"/>
      <c r="TID47" s="1196"/>
      <c r="TIE47" s="1195"/>
      <c r="TIF47" s="1196"/>
      <c r="TIG47" s="1195"/>
      <c r="TIH47" s="1196"/>
      <c r="TII47" s="1195"/>
      <c r="TIJ47" s="1196"/>
      <c r="TIK47" s="1195"/>
      <c r="TIL47" s="1196"/>
      <c r="TIM47" s="1195"/>
      <c r="TIN47" s="1196"/>
      <c r="TIO47" s="1195"/>
      <c r="TIP47" s="1196"/>
      <c r="TIQ47" s="1195"/>
      <c r="TIR47" s="1196"/>
      <c r="TIS47" s="1195"/>
      <c r="TIT47" s="1196"/>
      <c r="TIU47" s="1195"/>
      <c r="TIV47" s="1196"/>
      <c r="TIW47" s="1195"/>
      <c r="TIX47" s="1196"/>
      <c r="TIY47" s="1195"/>
      <c r="TIZ47" s="1196"/>
      <c r="TJA47" s="1195"/>
      <c r="TJB47" s="1196"/>
      <c r="TJC47" s="1195"/>
      <c r="TJD47" s="1196"/>
      <c r="TJE47" s="1195"/>
      <c r="TJF47" s="1196"/>
      <c r="TJG47" s="1195"/>
      <c r="TJH47" s="1196"/>
      <c r="TJI47" s="1195"/>
      <c r="TJJ47" s="1196"/>
      <c r="TJK47" s="1195"/>
      <c r="TJL47" s="1196"/>
      <c r="TJM47" s="1195"/>
      <c r="TJN47" s="1196"/>
      <c r="TJO47" s="1195"/>
      <c r="TJP47" s="1196"/>
      <c r="TJQ47" s="1195"/>
      <c r="TJR47" s="1196"/>
      <c r="TJS47" s="1195"/>
      <c r="TJT47" s="1196"/>
      <c r="TJU47" s="1195"/>
      <c r="TJV47" s="1196"/>
      <c r="TJW47" s="1195"/>
      <c r="TJX47" s="1196"/>
      <c r="TJY47" s="1195"/>
      <c r="TJZ47" s="1196"/>
      <c r="TKA47" s="1195"/>
      <c r="TKB47" s="1196"/>
      <c r="TKC47" s="1195"/>
      <c r="TKD47" s="1196"/>
      <c r="TKE47" s="1195"/>
      <c r="TKF47" s="1196"/>
      <c r="TKG47" s="1195"/>
      <c r="TKH47" s="1196"/>
      <c r="TKI47" s="1195"/>
      <c r="TKJ47" s="1196"/>
      <c r="TKK47" s="1195"/>
      <c r="TKL47" s="1196"/>
      <c r="TKM47" s="1195"/>
      <c r="TKN47" s="1196"/>
      <c r="TKO47" s="1195"/>
      <c r="TKP47" s="1196"/>
      <c r="TKQ47" s="1195"/>
      <c r="TKR47" s="1196"/>
      <c r="TKS47" s="1195"/>
      <c r="TKT47" s="1196"/>
      <c r="TKU47" s="1195"/>
      <c r="TKV47" s="1196"/>
      <c r="TKW47" s="1195"/>
      <c r="TKX47" s="1196"/>
      <c r="TKY47" s="1195"/>
      <c r="TKZ47" s="1196"/>
      <c r="TLA47" s="1195"/>
      <c r="TLB47" s="1196"/>
      <c r="TLC47" s="1195"/>
      <c r="TLD47" s="1196"/>
      <c r="TLE47" s="1195"/>
      <c r="TLF47" s="1196"/>
      <c r="TLG47" s="1195"/>
      <c r="TLH47" s="1196"/>
      <c r="TLI47" s="1195"/>
      <c r="TLJ47" s="1196"/>
      <c r="TLK47" s="1195"/>
      <c r="TLL47" s="1196"/>
      <c r="TLM47" s="1195"/>
      <c r="TLN47" s="1196"/>
      <c r="TLO47" s="1195"/>
      <c r="TLP47" s="1196"/>
      <c r="TLQ47" s="1195"/>
      <c r="TLR47" s="1196"/>
      <c r="TLS47" s="1195"/>
      <c r="TLT47" s="1196"/>
      <c r="TLU47" s="1195"/>
      <c r="TLV47" s="1196"/>
      <c r="TLW47" s="1195"/>
      <c r="TLX47" s="1196"/>
      <c r="TLY47" s="1195"/>
      <c r="TLZ47" s="1196"/>
      <c r="TMA47" s="1195"/>
      <c r="TMB47" s="1196"/>
      <c r="TMC47" s="1195"/>
      <c r="TMD47" s="1196"/>
      <c r="TME47" s="1195"/>
      <c r="TMF47" s="1196"/>
      <c r="TMG47" s="1195"/>
      <c r="TMH47" s="1196"/>
      <c r="TMI47" s="1195"/>
      <c r="TMJ47" s="1196"/>
      <c r="TMK47" s="1195"/>
      <c r="TML47" s="1196"/>
      <c r="TMM47" s="1195"/>
      <c r="TMN47" s="1196"/>
      <c r="TMO47" s="1195"/>
      <c r="TMP47" s="1196"/>
      <c r="TMQ47" s="1195"/>
      <c r="TMR47" s="1196"/>
      <c r="TMS47" s="1195"/>
      <c r="TMT47" s="1196"/>
      <c r="TMU47" s="1195"/>
      <c r="TMV47" s="1196"/>
      <c r="TMW47" s="1195"/>
      <c r="TMX47" s="1196"/>
      <c r="TMY47" s="1195"/>
      <c r="TMZ47" s="1196"/>
      <c r="TNA47" s="1195"/>
      <c r="TNB47" s="1196"/>
      <c r="TNC47" s="1195"/>
      <c r="TND47" s="1196"/>
      <c r="TNE47" s="1195"/>
      <c r="TNF47" s="1196"/>
      <c r="TNG47" s="1195"/>
      <c r="TNH47" s="1196"/>
      <c r="TNI47" s="1195"/>
      <c r="TNJ47" s="1196"/>
      <c r="TNK47" s="1195"/>
      <c r="TNL47" s="1196"/>
      <c r="TNM47" s="1195"/>
      <c r="TNN47" s="1196"/>
      <c r="TNO47" s="1195"/>
      <c r="TNP47" s="1196"/>
      <c r="TNQ47" s="1195"/>
      <c r="TNR47" s="1196"/>
      <c r="TNS47" s="1195"/>
      <c r="TNT47" s="1196"/>
      <c r="TNU47" s="1195"/>
      <c r="TNV47" s="1196"/>
      <c r="TNW47" s="1195"/>
      <c r="TNX47" s="1196"/>
      <c r="TNY47" s="1195"/>
      <c r="TNZ47" s="1196"/>
      <c r="TOA47" s="1195"/>
      <c r="TOB47" s="1196"/>
      <c r="TOC47" s="1195"/>
      <c r="TOD47" s="1196"/>
      <c r="TOE47" s="1195"/>
      <c r="TOF47" s="1196"/>
      <c r="TOG47" s="1195"/>
      <c r="TOH47" s="1196"/>
      <c r="TOI47" s="1195"/>
      <c r="TOJ47" s="1196"/>
      <c r="TOK47" s="1195"/>
      <c r="TOL47" s="1196"/>
      <c r="TOM47" s="1195"/>
      <c r="TON47" s="1196"/>
      <c r="TOO47" s="1195"/>
      <c r="TOP47" s="1196"/>
      <c r="TOQ47" s="1195"/>
      <c r="TOR47" s="1196"/>
      <c r="TOS47" s="1195"/>
      <c r="TOT47" s="1196"/>
      <c r="TOU47" s="1195"/>
      <c r="TOV47" s="1196"/>
      <c r="TOW47" s="1195"/>
      <c r="TOX47" s="1196"/>
      <c r="TOY47" s="1195"/>
      <c r="TOZ47" s="1196"/>
      <c r="TPA47" s="1195"/>
      <c r="TPB47" s="1196"/>
      <c r="TPC47" s="1195"/>
      <c r="TPD47" s="1196"/>
      <c r="TPE47" s="1195"/>
      <c r="TPF47" s="1196"/>
      <c r="TPG47" s="1195"/>
      <c r="TPH47" s="1196"/>
      <c r="TPI47" s="1195"/>
      <c r="TPJ47" s="1196"/>
      <c r="TPK47" s="1195"/>
      <c r="TPL47" s="1196"/>
      <c r="TPM47" s="1195"/>
      <c r="TPN47" s="1196"/>
      <c r="TPO47" s="1195"/>
      <c r="TPP47" s="1196"/>
      <c r="TPQ47" s="1195"/>
      <c r="TPR47" s="1196"/>
      <c r="TPS47" s="1195"/>
      <c r="TPT47" s="1196"/>
      <c r="TPU47" s="1195"/>
      <c r="TPV47" s="1196"/>
      <c r="TPW47" s="1195"/>
      <c r="TPX47" s="1196"/>
      <c r="TPY47" s="1195"/>
      <c r="TPZ47" s="1196"/>
      <c r="TQA47" s="1195"/>
      <c r="TQB47" s="1196"/>
      <c r="TQC47" s="1195"/>
      <c r="TQD47" s="1196"/>
      <c r="TQE47" s="1195"/>
      <c r="TQF47" s="1196"/>
      <c r="TQG47" s="1195"/>
      <c r="TQH47" s="1196"/>
      <c r="TQI47" s="1195"/>
      <c r="TQJ47" s="1196"/>
      <c r="TQK47" s="1195"/>
      <c r="TQL47" s="1196"/>
      <c r="TQM47" s="1195"/>
      <c r="TQN47" s="1196"/>
      <c r="TQO47" s="1195"/>
      <c r="TQP47" s="1196"/>
      <c r="TQQ47" s="1195"/>
      <c r="TQR47" s="1196"/>
      <c r="TQS47" s="1195"/>
      <c r="TQT47" s="1196"/>
      <c r="TQU47" s="1195"/>
      <c r="TQV47" s="1196"/>
      <c r="TQW47" s="1195"/>
      <c r="TQX47" s="1196"/>
      <c r="TQY47" s="1195"/>
      <c r="TQZ47" s="1196"/>
      <c r="TRA47" s="1195"/>
      <c r="TRB47" s="1196"/>
      <c r="TRC47" s="1195"/>
      <c r="TRD47" s="1196"/>
      <c r="TRE47" s="1195"/>
      <c r="TRF47" s="1196"/>
      <c r="TRG47" s="1195"/>
      <c r="TRH47" s="1196"/>
      <c r="TRI47" s="1195"/>
      <c r="TRJ47" s="1196"/>
      <c r="TRK47" s="1195"/>
      <c r="TRL47" s="1196"/>
      <c r="TRM47" s="1195"/>
      <c r="TRN47" s="1196"/>
      <c r="TRO47" s="1195"/>
      <c r="TRP47" s="1196"/>
      <c r="TRQ47" s="1195"/>
      <c r="TRR47" s="1196"/>
      <c r="TRS47" s="1195"/>
      <c r="TRT47" s="1196"/>
      <c r="TRU47" s="1195"/>
      <c r="TRV47" s="1196"/>
      <c r="TRW47" s="1195"/>
      <c r="TRX47" s="1196"/>
      <c r="TRY47" s="1195"/>
      <c r="TRZ47" s="1196"/>
      <c r="TSA47" s="1195"/>
      <c r="TSB47" s="1196"/>
      <c r="TSC47" s="1195"/>
      <c r="TSD47" s="1196"/>
      <c r="TSE47" s="1195"/>
      <c r="TSF47" s="1196"/>
      <c r="TSG47" s="1195"/>
      <c r="TSH47" s="1196"/>
      <c r="TSI47" s="1195"/>
      <c r="TSJ47" s="1196"/>
      <c r="TSK47" s="1195"/>
      <c r="TSL47" s="1196"/>
      <c r="TSM47" s="1195"/>
      <c r="TSN47" s="1196"/>
      <c r="TSO47" s="1195"/>
      <c r="TSP47" s="1196"/>
      <c r="TSQ47" s="1195"/>
      <c r="TSR47" s="1196"/>
      <c r="TSS47" s="1195"/>
      <c r="TST47" s="1196"/>
      <c r="TSU47" s="1195"/>
      <c r="TSV47" s="1196"/>
      <c r="TSW47" s="1195"/>
      <c r="TSX47" s="1196"/>
      <c r="TSY47" s="1195"/>
      <c r="TSZ47" s="1196"/>
      <c r="TTA47" s="1195"/>
      <c r="TTB47" s="1196"/>
      <c r="TTC47" s="1195"/>
      <c r="TTD47" s="1196"/>
      <c r="TTE47" s="1195"/>
      <c r="TTF47" s="1196"/>
      <c r="TTG47" s="1195"/>
      <c r="TTH47" s="1196"/>
      <c r="TTI47" s="1195"/>
      <c r="TTJ47" s="1196"/>
      <c r="TTK47" s="1195"/>
      <c r="TTL47" s="1196"/>
      <c r="TTM47" s="1195"/>
      <c r="TTN47" s="1196"/>
      <c r="TTO47" s="1195"/>
      <c r="TTP47" s="1196"/>
      <c r="TTQ47" s="1195"/>
      <c r="TTR47" s="1196"/>
      <c r="TTS47" s="1195"/>
      <c r="TTT47" s="1196"/>
      <c r="TTU47" s="1195"/>
      <c r="TTV47" s="1196"/>
      <c r="TTW47" s="1195"/>
      <c r="TTX47" s="1196"/>
      <c r="TTY47" s="1195"/>
      <c r="TTZ47" s="1196"/>
      <c r="TUA47" s="1195"/>
      <c r="TUB47" s="1196"/>
      <c r="TUC47" s="1195"/>
      <c r="TUD47" s="1196"/>
      <c r="TUE47" s="1195"/>
      <c r="TUF47" s="1196"/>
      <c r="TUG47" s="1195"/>
      <c r="TUH47" s="1196"/>
      <c r="TUI47" s="1195"/>
      <c r="TUJ47" s="1196"/>
      <c r="TUK47" s="1195"/>
      <c r="TUL47" s="1196"/>
      <c r="TUM47" s="1195"/>
      <c r="TUN47" s="1196"/>
      <c r="TUO47" s="1195"/>
      <c r="TUP47" s="1196"/>
      <c r="TUQ47" s="1195"/>
      <c r="TUR47" s="1196"/>
      <c r="TUS47" s="1195"/>
      <c r="TUT47" s="1196"/>
      <c r="TUU47" s="1195"/>
      <c r="TUV47" s="1196"/>
      <c r="TUW47" s="1195"/>
      <c r="TUX47" s="1196"/>
      <c r="TUY47" s="1195"/>
      <c r="TUZ47" s="1196"/>
      <c r="TVA47" s="1195"/>
      <c r="TVB47" s="1196"/>
      <c r="TVC47" s="1195"/>
      <c r="TVD47" s="1196"/>
      <c r="TVE47" s="1195"/>
      <c r="TVF47" s="1196"/>
      <c r="TVG47" s="1195"/>
      <c r="TVH47" s="1196"/>
      <c r="TVI47" s="1195"/>
      <c r="TVJ47" s="1196"/>
      <c r="TVK47" s="1195"/>
      <c r="TVL47" s="1196"/>
      <c r="TVM47" s="1195"/>
      <c r="TVN47" s="1196"/>
      <c r="TVO47" s="1195"/>
      <c r="TVP47" s="1196"/>
      <c r="TVQ47" s="1195"/>
      <c r="TVR47" s="1196"/>
      <c r="TVS47" s="1195"/>
      <c r="TVT47" s="1196"/>
      <c r="TVU47" s="1195"/>
      <c r="TVV47" s="1196"/>
      <c r="TVW47" s="1195"/>
      <c r="TVX47" s="1196"/>
      <c r="TVY47" s="1195"/>
      <c r="TVZ47" s="1196"/>
      <c r="TWA47" s="1195"/>
      <c r="TWB47" s="1196"/>
      <c r="TWC47" s="1195"/>
      <c r="TWD47" s="1196"/>
      <c r="TWE47" s="1195"/>
      <c r="TWF47" s="1196"/>
      <c r="TWG47" s="1195"/>
      <c r="TWH47" s="1196"/>
      <c r="TWI47" s="1195"/>
      <c r="TWJ47" s="1196"/>
      <c r="TWK47" s="1195"/>
      <c r="TWL47" s="1196"/>
      <c r="TWM47" s="1195"/>
      <c r="TWN47" s="1196"/>
      <c r="TWO47" s="1195"/>
      <c r="TWP47" s="1196"/>
      <c r="TWQ47" s="1195"/>
      <c r="TWR47" s="1196"/>
      <c r="TWS47" s="1195"/>
      <c r="TWT47" s="1196"/>
      <c r="TWU47" s="1195"/>
      <c r="TWV47" s="1196"/>
      <c r="TWW47" s="1195"/>
      <c r="TWX47" s="1196"/>
      <c r="TWY47" s="1195"/>
      <c r="TWZ47" s="1196"/>
      <c r="TXA47" s="1195"/>
      <c r="TXB47" s="1196"/>
      <c r="TXC47" s="1195"/>
      <c r="TXD47" s="1196"/>
      <c r="TXE47" s="1195"/>
      <c r="TXF47" s="1196"/>
      <c r="TXG47" s="1195"/>
      <c r="TXH47" s="1196"/>
      <c r="TXI47" s="1195"/>
      <c r="TXJ47" s="1196"/>
      <c r="TXK47" s="1195"/>
      <c r="TXL47" s="1196"/>
      <c r="TXM47" s="1195"/>
      <c r="TXN47" s="1196"/>
      <c r="TXO47" s="1195"/>
      <c r="TXP47" s="1196"/>
      <c r="TXQ47" s="1195"/>
      <c r="TXR47" s="1196"/>
      <c r="TXS47" s="1195"/>
      <c r="TXT47" s="1196"/>
      <c r="TXU47" s="1195"/>
      <c r="TXV47" s="1196"/>
      <c r="TXW47" s="1195"/>
      <c r="TXX47" s="1196"/>
      <c r="TXY47" s="1195"/>
      <c r="TXZ47" s="1196"/>
      <c r="TYA47" s="1195"/>
      <c r="TYB47" s="1196"/>
      <c r="TYC47" s="1195"/>
      <c r="TYD47" s="1196"/>
      <c r="TYE47" s="1195"/>
      <c r="TYF47" s="1196"/>
      <c r="TYG47" s="1195"/>
      <c r="TYH47" s="1196"/>
      <c r="TYI47" s="1195"/>
      <c r="TYJ47" s="1196"/>
      <c r="TYK47" s="1195"/>
      <c r="TYL47" s="1196"/>
      <c r="TYM47" s="1195"/>
      <c r="TYN47" s="1196"/>
      <c r="TYO47" s="1195"/>
      <c r="TYP47" s="1196"/>
      <c r="TYQ47" s="1195"/>
      <c r="TYR47" s="1196"/>
      <c r="TYS47" s="1195"/>
      <c r="TYT47" s="1196"/>
      <c r="TYU47" s="1195"/>
      <c r="TYV47" s="1196"/>
      <c r="TYW47" s="1195"/>
      <c r="TYX47" s="1196"/>
      <c r="TYY47" s="1195"/>
      <c r="TYZ47" s="1196"/>
      <c r="TZA47" s="1195"/>
      <c r="TZB47" s="1196"/>
      <c r="TZC47" s="1195"/>
      <c r="TZD47" s="1196"/>
      <c r="TZE47" s="1195"/>
      <c r="TZF47" s="1196"/>
      <c r="TZG47" s="1195"/>
      <c r="TZH47" s="1196"/>
      <c r="TZI47" s="1195"/>
      <c r="TZJ47" s="1196"/>
      <c r="TZK47" s="1195"/>
      <c r="TZL47" s="1196"/>
      <c r="TZM47" s="1195"/>
      <c r="TZN47" s="1196"/>
      <c r="TZO47" s="1195"/>
      <c r="TZP47" s="1196"/>
      <c r="TZQ47" s="1195"/>
      <c r="TZR47" s="1196"/>
      <c r="TZS47" s="1195"/>
      <c r="TZT47" s="1196"/>
      <c r="TZU47" s="1195"/>
      <c r="TZV47" s="1196"/>
      <c r="TZW47" s="1195"/>
      <c r="TZX47" s="1196"/>
      <c r="TZY47" s="1195"/>
      <c r="TZZ47" s="1196"/>
      <c r="UAA47" s="1195"/>
      <c r="UAB47" s="1196"/>
      <c r="UAC47" s="1195"/>
      <c r="UAD47" s="1196"/>
      <c r="UAE47" s="1195"/>
      <c r="UAF47" s="1196"/>
      <c r="UAG47" s="1195"/>
      <c r="UAH47" s="1196"/>
      <c r="UAI47" s="1195"/>
      <c r="UAJ47" s="1196"/>
      <c r="UAK47" s="1195"/>
      <c r="UAL47" s="1196"/>
      <c r="UAM47" s="1195"/>
      <c r="UAN47" s="1196"/>
      <c r="UAO47" s="1195"/>
      <c r="UAP47" s="1196"/>
      <c r="UAQ47" s="1195"/>
      <c r="UAR47" s="1196"/>
      <c r="UAS47" s="1195"/>
      <c r="UAT47" s="1196"/>
      <c r="UAU47" s="1195"/>
      <c r="UAV47" s="1196"/>
      <c r="UAW47" s="1195"/>
      <c r="UAX47" s="1196"/>
      <c r="UAY47" s="1195"/>
      <c r="UAZ47" s="1196"/>
      <c r="UBA47" s="1195"/>
      <c r="UBB47" s="1196"/>
      <c r="UBC47" s="1195"/>
      <c r="UBD47" s="1196"/>
      <c r="UBE47" s="1195"/>
      <c r="UBF47" s="1196"/>
      <c r="UBG47" s="1195"/>
      <c r="UBH47" s="1196"/>
      <c r="UBI47" s="1195"/>
      <c r="UBJ47" s="1196"/>
      <c r="UBK47" s="1195"/>
      <c r="UBL47" s="1196"/>
      <c r="UBM47" s="1195"/>
      <c r="UBN47" s="1196"/>
      <c r="UBO47" s="1195"/>
      <c r="UBP47" s="1196"/>
      <c r="UBQ47" s="1195"/>
      <c r="UBR47" s="1196"/>
      <c r="UBS47" s="1195"/>
      <c r="UBT47" s="1196"/>
      <c r="UBU47" s="1195"/>
      <c r="UBV47" s="1196"/>
      <c r="UBW47" s="1195"/>
      <c r="UBX47" s="1196"/>
      <c r="UBY47" s="1195"/>
      <c r="UBZ47" s="1196"/>
      <c r="UCA47" s="1195"/>
      <c r="UCB47" s="1196"/>
      <c r="UCC47" s="1195"/>
      <c r="UCD47" s="1196"/>
      <c r="UCE47" s="1195"/>
      <c r="UCF47" s="1196"/>
      <c r="UCG47" s="1195"/>
      <c r="UCH47" s="1196"/>
      <c r="UCI47" s="1195"/>
      <c r="UCJ47" s="1196"/>
      <c r="UCK47" s="1195"/>
      <c r="UCL47" s="1196"/>
      <c r="UCM47" s="1195"/>
      <c r="UCN47" s="1196"/>
      <c r="UCO47" s="1195"/>
      <c r="UCP47" s="1196"/>
      <c r="UCQ47" s="1195"/>
      <c r="UCR47" s="1196"/>
      <c r="UCS47" s="1195"/>
      <c r="UCT47" s="1196"/>
      <c r="UCU47" s="1195"/>
      <c r="UCV47" s="1196"/>
      <c r="UCW47" s="1195"/>
      <c r="UCX47" s="1196"/>
      <c r="UCY47" s="1195"/>
      <c r="UCZ47" s="1196"/>
      <c r="UDA47" s="1195"/>
      <c r="UDB47" s="1196"/>
      <c r="UDC47" s="1195"/>
      <c r="UDD47" s="1196"/>
      <c r="UDE47" s="1195"/>
      <c r="UDF47" s="1196"/>
      <c r="UDG47" s="1195"/>
      <c r="UDH47" s="1196"/>
      <c r="UDI47" s="1195"/>
      <c r="UDJ47" s="1196"/>
      <c r="UDK47" s="1195"/>
      <c r="UDL47" s="1196"/>
      <c r="UDM47" s="1195"/>
      <c r="UDN47" s="1196"/>
      <c r="UDO47" s="1195"/>
      <c r="UDP47" s="1196"/>
      <c r="UDQ47" s="1195"/>
      <c r="UDR47" s="1196"/>
      <c r="UDS47" s="1195"/>
      <c r="UDT47" s="1196"/>
      <c r="UDU47" s="1195"/>
      <c r="UDV47" s="1196"/>
      <c r="UDW47" s="1195"/>
      <c r="UDX47" s="1196"/>
      <c r="UDY47" s="1195"/>
      <c r="UDZ47" s="1196"/>
      <c r="UEA47" s="1195"/>
      <c r="UEB47" s="1196"/>
      <c r="UEC47" s="1195"/>
      <c r="UED47" s="1196"/>
      <c r="UEE47" s="1195"/>
      <c r="UEF47" s="1196"/>
      <c r="UEG47" s="1195"/>
      <c r="UEH47" s="1196"/>
      <c r="UEI47" s="1195"/>
      <c r="UEJ47" s="1196"/>
      <c r="UEK47" s="1195"/>
      <c r="UEL47" s="1196"/>
      <c r="UEM47" s="1195"/>
      <c r="UEN47" s="1196"/>
      <c r="UEO47" s="1195"/>
      <c r="UEP47" s="1196"/>
      <c r="UEQ47" s="1195"/>
      <c r="UER47" s="1196"/>
      <c r="UES47" s="1195"/>
      <c r="UET47" s="1196"/>
      <c r="UEU47" s="1195"/>
      <c r="UEV47" s="1196"/>
      <c r="UEW47" s="1195"/>
      <c r="UEX47" s="1196"/>
      <c r="UEY47" s="1195"/>
      <c r="UEZ47" s="1196"/>
      <c r="UFA47" s="1195"/>
      <c r="UFB47" s="1196"/>
      <c r="UFC47" s="1195"/>
      <c r="UFD47" s="1196"/>
      <c r="UFE47" s="1195"/>
      <c r="UFF47" s="1196"/>
      <c r="UFG47" s="1195"/>
      <c r="UFH47" s="1196"/>
      <c r="UFI47" s="1195"/>
      <c r="UFJ47" s="1196"/>
      <c r="UFK47" s="1195"/>
      <c r="UFL47" s="1196"/>
      <c r="UFM47" s="1195"/>
      <c r="UFN47" s="1196"/>
      <c r="UFO47" s="1195"/>
      <c r="UFP47" s="1196"/>
      <c r="UFQ47" s="1195"/>
      <c r="UFR47" s="1196"/>
      <c r="UFS47" s="1195"/>
      <c r="UFT47" s="1196"/>
      <c r="UFU47" s="1195"/>
      <c r="UFV47" s="1196"/>
      <c r="UFW47" s="1195"/>
      <c r="UFX47" s="1196"/>
      <c r="UFY47" s="1195"/>
      <c r="UFZ47" s="1196"/>
      <c r="UGA47" s="1195"/>
      <c r="UGB47" s="1196"/>
      <c r="UGC47" s="1195"/>
      <c r="UGD47" s="1196"/>
      <c r="UGE47" s="1195"/>
      <c r="UGF47" s="1196"/>
      <c r="UGG47" s="1195"/>
      <c r="UGH47" s="1196"/>
      <c r="UGI47" s="1195"/>
      <c r="UGJ47" s="1196"/>
      <c r="UGK47" s="1195"/>
      <c r="UGL47" s="1196"/>
      <c r="UGM47" s="1195"/>
      <c r="UGN47" s="1196"/>
      <c r="UGO47" s="1195"/>
      <c r="UGP47" s="1196"/>
      <c r="UGQ47" s="1195"/>
      <c r="UGR47" s="1196"/>
      <c r="UGS47" s="1195"/>
      <c r="UGT47" s="1196"/>
      <c r="UGU47" s="1195"/>
      <c r="UGV47" s="1196"/>
      <c r="UGW47" s="1195"/>
      <c r="UGX47" s="1196"/>
      <c r="UGY47" s="1195"/>
      <c r="UGZ47" s="1196"/>
      <c r="UHA47" s="1195"/>
      <c r="UHB47" s="1196"/>
      <c r="UHC47" s="1195"/>
      <c r="UHD47" s="1196"/>
      <c r="UHE47" s="1195"/>
      <c r="UHF47" s="1196"/>
      <c r="UHG47" s="1195"/>
      <c r="UHH47" s="1196"/>
      <c r="UHI47" s="1195"/>
      <c r="UHJ47" s="1196"/>
      <c r="UHK47" s="1195"/>
      <c r="UHL47" s="1196"/>
      <c r="UHM47" s="1195"/>
      <c r="UHN47" s="1196"/>
      <c r="UHO47" s="1195"/>
      <c r="UHP47" s="1196"/>
      <c r="UHQ47" s="1195"/>
      <c r="UHR47" s="1196"/>
      <c r="UHS47" s="1195"/>
      <c r="UHT47" s="1196"/>
      <c r="UHU47" s="1195"/>
      <c r="UHV47" s="1196"/>
      <c r="UHW47" s="1195"/>
      <c r="UHX47" s="1196"/>
      <c r="UHY47" s="1195"/>
      <c r="UHZ47" s="1196"/>
      <c r="UIA47" s="1195"/>
      <c r="UIB47" s="1196"/>
      <c r="UIC47" s="1195"/>
      <c r="UID47" s="1196"/>
      <c r="UIE47" s="1195"/>
      <c r="UIF47" s="1196"/>
      <c r="UIG47" s="1195"/>
      <c r="UIH47" s="1196"/>
      <c r="UII47" s="1195"/>
      <c r="UIJ47" s="1196"/>
      <c r="UIK47" s="1195"/>
      <c r="UIL47" s="1196"/>
      <c r="UIM47" s="1195"/>
      <c r="UIN47" s="1196"/>
      <c r="UIO47" s="1195"/>
      <c r="UIP47" s="1196"/>
      <c r="UIQ47" s="1195"/>
      <c r="UIR47" s="1196"/>
      <c r="UIS47" s="1195"/>
      <c r="UIT47" s="1196"/>
      <c r="UIU47" s="1195"/>
      <c r="UIV47" s="1196"/>
      <c r="UIW47" s="1195"/>
      <c r="UIX47" s="1196"/>
      <c r="UIY47" s="1195"/>
      <c r="UIZ47" s="1196"/>
      <c r="UJA47" s="1195"/>
      <c r="UJB47" s="1196"/>
      <c r="UJC47" s="1195"/>
      <c r="UJD47" s="1196"/>
      <c r="UJE47" s="1195"/>
      <c r="UJF47" s="1196"/>
      <c r="UJG47" s="1195"/>
      <c r="UJH47" s="1196"/>
      <c r="UJI47" s="1195"/>
      <c r="UJJ47" s="1196"/>
      <c r="UJK47" s="1195"/>
      <c r="UJL47" s="1196"/>
      <c r="UJM47" s="1195"/>
      <c r="UJN47" s="1196"/>
      <c r="UJO47" s="1195"/>
      <c r="UJP47" s="1196"/>
      <c r="UJQ47" s="1195"/>
      <c r="UJR47" s="1196"/>
      <c r="UJS47" s="1195"/>
      <c r="UJT47" s="1196"/>
      <c r="UJU47" s="1195"/>
      <c r="UJV47" s="1196"/>
      <c r="UJW47" s="1195"/>
      <c r="UJX47" s="1196"/>
      <c r="UJY47" s="1195"/>
      <c r="UJZ47" s="1196"/>
      <c r="UKA47" s="1195"/>
      <c r="UKB47" s="1196"/>
      <c r="UKC47" s="1195"/>
      <c r="UKD47" s="1196"/>
      <c r="UKE47" s="1195"/>
      <c r="UKF47" s="1196"/>
      <c r="UKG47" s="1195"/>
      <c r="UKH47" s="1196"/>
      <c r="UKI47" s="1195"/>
      <c r="UKJ47" s="1196"/>
      <c r="UKK47" s="1195"/>
      <c r="UKL47" s="1196"/>
      <c r="UKM47" s="1195"/>
      <c r="UKN47" s="1196"/>
      <c r="UKO47" s="1195"/>
      <c r="UKP47" s="1196"/>
      <c r="UKQ47" s="1195"/>
      <c r="UKR47" s="1196"/>
      <c r="UKS47" s="1195"/>
      <c r="UKT47" s="1196"/>
      <c r="UKU47" s="1195"/>
      <c r="UKV47" s="1196"/>
      <c r="UKW47" s="1195"/>
      <c r="UKX47" s="1196"/>
      <c r="UKY47" s="1195"/>
      <c r="UKZ47" s="1196"/>
      <c r="ULA47" s="1195"/>
      <c r="ULB47" s="1196"/>
      <c r="ULC47" s="1195"/>
      <c r="ULD47" s="1196"/>
      <c r="ULE47" s="1195"/>
      <c r="ULF47" s="1196"/>
      <c r="ULG47" s="1195"/>
      <c r="ULH47" s="1196"/>
      <c r="ULI47" s="1195"/>
      <c r="ULJ47" s="1196"/>
      <c r="ULK47" s="1195"/>
      <c r="ULL47" s="1196"/>
      <c r="ULM47" s="1195"/>
      <c r="ULN47" s="1196"/>
      <c r="ULO47" s="1195"/>
      <c r="ULP47" s="1196"/>
      <c r="ULQ47" s="1195"/>
      <c r="ULR47" s="1196"/>
      <c r="ULS47" s="1195"/>
      <c r="ULT47" s="1196"/>
      <c r="ULU47" s="1195"/>
      <c r="ULV47" s="1196"/>
      <c r="ULW47" s="1195"/>
      <c r="ULX47" s="1196"/>
      <c r="ULY47" s="1195"/>
      <c r="ULZ47" s="1196"/>
      <c r="UMA47" s="1195"/>
      <c r="UMB47" s="1196"/>
      <c r="UMC47" s="1195"/>
      <c r="UMD47" s="1196"/>
      <c r="UME47" s="1195"/>
      <c r="UMF47" s="1196"/>
      <c r="UMG47" s="1195"/>
      <c r="UMH47" s="1196"/>
      <c r="UMI47" s="1195"/>
      <c r="UMJ47" s="1196"/>
      <c r="UMK47" s="1195"/>
      <c r="UML47" s="1196"/>
      <c r="UMM47" s="1195"/>
      <c r="UMN47" s="1196"/>
      <c r="UMO47" s="1195"/>
      <c r="UMP47" s="1196"/>
      <c r="UMQ47" s="1195"/>
      <c r="UMR47" s="1196"/>
      <c r="UMS47" s="1195"/>
      <c r="UMT47" s="1196"/>
      <c r="UMU47" s="1195"/>
      <c r="UMV47" s="1196"/>
      <c r="UMW47" s="1195"/>
      <c r="UMX47" s="1196"/>
      <c r="UMY47" s="1195"/>
      <c r="UMZ47" s="1196"/>
      <c r="UNA47" s="1195"/>
      <c r="UNB47" s="1196"/>
      <c r="UNC47" s="1195"/>
      <c r="UND47" s="1196"/>
      <c r="UNE47" s="1195"/>
      <c r="UNF47" s="1196"/>
      <c r="UNG47" s="1195"/>
      <c r="UNH47" s="1196"/>
      <c r="UNI47" s="1195"/>
      <c r="UNJ47" s="1196"/>
      <c r="UNK47" s="1195"/>
      <c r="UNL47" s="1196"/>
      <c r="UNM47" s="1195"/>
      <c r="UNN47" s="1196"/>
      <c r="UNO47" s="1195"/>
      <c r="UNP47" s="1196"/>
      <c r="UNQ47" s="1195"/>
      <c r="UNR47" s="1196"/>
      <c r="UNS47" s="1195"/>
      <c r="UNT47" s="1196"/>
      <c r="UNU47" s="1195"/>
      <c r="UNV47" s="1196"/>
      <c r="UNW47" s="1195"/>
      <c r="UNX47" s="1196"/>
      <c r="UNY47" s="1195"/>
      <c r="UNZ47" s="1196"/>
      <c r="UOA47" s="1195"/>
      <c r="UOB47" s="1196"/>
      <c r="UOC47" s="1195"/>
      <c r="UOD47" s="1196"/>
      <c r="UOE47" s="1195"/>
      <c r="UOF47" s="1196"/>
      <c r="UOG47" s="1195"/>
      <c r="UOH47" s="1196"/>
      <c r="UOI47" s="1195"/>
      <c r="UOJ47" s="1196"/>
      <c r="UOK47" s="1195"/>
      <c r="UOL47" s="1196"/>
      <c r="UOM47" s="1195"/>
      <c r="UON47" s="1196"/>
      <c r="UOO47" s="1195"/>
      <c r="UOP47" s="1196"/>
      <c r="UOQ47" s="1195"/>
      <c r="UOR47" s="1196"/>
      <c r="UOS47" s="1195"/>
      <c r="UOT47" s="1196"/>
      <c r="UOU47" s="1195"/>
      <c r="UOV47" s="1196"/>
      <c r="UOW47" s="1195"/>
      <c r="UOX47" s="1196"/>
      <c r="UOY47" s="1195"/>
      <c r="UOZ47" s="1196"/>
      <c r="UPA47" s="1195"/>
      <c r="UPB47" s="1196"/>
      <c r="UPC47" s="1195"/>
      <c r="UPD47" s="1196"/>
      <c r="UPE47" s="1195"/>
      <c r="UPF47" s="1196"/>
      <c r="UPG47" s="1195"/>
      <c r="UPH47" s="1196"/>
      <c r="UPI47" s="1195"/>
      <c r="UPJ47" s="1196"/>
      <c r="UPK47" s="1195"/>
      <c r="UPL47" s="1196"/>
      <c r="UPM47" s="1195"/>
      <c r="UPN47" s="1196"/>
      <c r="UPO47" s="1195"/>
      <c r="UPP47" s="1196"/>
      <c r="UPQ47" s="1195"/>
      <c r="UPR47" s="1196"/>
      <c r="UPS47" s="1195"/>
      <c r="UPT47" s="1196"/>
      <c r="UPU47" s="1195"/>
      <c r="UPV47" s="1196"/>
      <c r="UPW47" s="1195"/>
      <c r="UPX47" s="1196"/>
      <c r="UPY47" s="1195"/>
      <c r="UPZ47" s="1196"/>
      <c r="UQA47" s="1195"/>
      <c r="UQB47" s="1196"/>
      <c r="UQC47" s="1195"/>
      <c r="UQD47" s="1196"/>
      <c r="UQE47" s="1195"/>
      <c r="UQF47" s="1196"/>
      <c r="UQG47" s="1195"/>
      <c r="UQH47" s="1196"/>
      <c r="UQI47" s="1195"/>
      <c r="UQJ47" s="1196"/>
      <c r="UQK47" s="1195"/>
      <c r="UQL47" s="1196"/>
      <c r="UQM47" s="1195"/>
      <c r="UQN47" s="1196"/>
      <c r="UQO47" s="1195"/>
      <c r="UQP47" s="1196"/>
      <c r="UQQ47" s="1195"/>
      <c r="UQR47" s="1196"/>
      <c r="UQS47" s="1195"/>
      <c r="UQT47" s="1196"/>
      <c r="UQU47" s="1195"/>
      <c r="UQV47" s="1196"/>
      <c r="UQW47" s="1195"/>
      <c r="UQX47" s="1196"/>
      <c r="UQY47" s="1195"/>
      <c r="UQZ47" s="1196"/>
      <c r="URA47" s="1195"/>
      <c r="URB47" s="1196"/>
      <c r="URC47" s="1195"/>
      <c r="URD47" s="1196"/>
      <c r="URE47" s="1195"/>
      <c r="URF47" s="1196"/>
      <c r="URG47" s="1195"/>
      <c r="URH47" s="1196"/>
      <c r="URI47" s="1195"/>
      <c r="URJ47" s="1196"/>
      <c r="URK47" s="1195"/>
      <c r="URL47" s="1196"/>
      <c r="URM47" s="1195"/>
      <c r="URN47" s="1196"/>
      <c r="URO47" s="1195"/>
      <c r="URP47" s="1196"/>
      <c r="URQ47" s="1195"/>
      <c r="URR47" s="1196"/>
      <c r="URS47" s="1195"/>
      <c r="URT47" s="1196"/>
      <c r="URU47" s="1195"/>
      <c r="URV47" s="1196"/>
      <c r="URW47" s="1195"/>
      <c r="URX47" s="1196"/>
      <c r="URY47" s="1195"/>
      <c r="URZ47" s="1196"/>
      <c r="USA47" s="1195"/>
      <c r="USB47" s="1196"/>
      <c r="USC47" s="1195"/>
      <c r="USD47" s="1196"/>
      <c r="USE47" s="1195"/>
      <c r="USF47" s="1196"/>
      <c r="USG47" s="1195"/>
      <c r="USH47" s="1196"/>
      <c r="USI47" s="1195"/>
      <c r="USJ47" s="1196"/>
      <c r="USK47" s="1195"/>
      <c r="USL47" s="1196"/>
      <c r="USM47" s="1195"/>
      <c r="USN47" s="1196"/>
      <c r="USO47" s="1195"/>
      <c r="USP47" s="1196"/>
      <c r="USQ47" s="1195"/>
      <c r="USR47" s="1196"/>
      <c r="USS47" s="1195"/>
      <c r="UST47" s="1196"/>
      <c r="USU47" s="1195"/>
      <c r="USV47" s="1196"/>
      <c r="USW47" s="1195"/>
      <c r="USX47" s="1196"/>
      <c r="USY47" s="1195"/>
      <c r="USZ47" s="1196"/>
      <c r="UTA47" s="1195"/>
      <c r="UTB47" s="1196"/>
      <c r="UTC47" s="1195"/>
      <c r="UTD47" s="1196"/>
      <c r="UTE47" s="1195"/>
      <c r="UTF47" s="1196"/>
      <c r="UTG47" s="1195"/>
      <c r="UTH47" s="1196"/>
      <c r="UTI47" s="1195"/>
      <c r="UTJ47" s="1196"/>
      <c r="UTK47" s="1195"/>
      <c r="UTL47" s="1196"/>
      <c r="UTM47" s="1195"/>
      <c r="UTN47" s="1196"/>
      <c r="UTO47" s="1195"/>
      <c r="UTP47" s="1196"/>
      <c r="UTQ47" s="1195"/>
      <c r="UTR47" s="1196"/>
      <c r="UTS47" s="1195"/>
      <c r="UTT47" s="1196"/>
      <c r="UTU47" s="1195"/>
      <c r="UTV47" s="1196"/>
      <c r="UTW47" s="1195"/>
      <c r="UTX47" s="1196"/>
      <c r="UTY47" s="1195"/>
      <c r="UTZ47" s="1196"/>
      <c r="UUA47" s="1195"/>
      <c r="UUB47" s="1196"/>
      <c r="UUC47" s="1195"/>
      <c r="UUD47" s="1196"/>
      <c r="UUE47" s="1195"/>
      <c r="UUF47" s="1196"/>
      <c r="UUG47" s="1195"/>
      <c r="UUH47" s="1196"/>
      <c r="UUI47" s="1195"/>
      <c r="UUJ47" s="1196"/>
      <c r="UUK47" s="1195"/>
      <c r="UUL47" s="1196"/>
      <c r="UUM47" s="1195"/>
      <c r="UUN47" s="1196"/>
      <c r="UUO47" s="1195"/>
      <c r="UUP47" s="1196"/>
      <c r="UUQ47" s="1195"/>
      <c r="UUR47" s="1196"/>
      <c r="UUS47" s="1195"/>
      <c r="UUT47" s="1196"/>
      <c r="UUU47" s="1195"/>
      <c r="UUV47" s="1196"/>
      <c r="UUW47" s="1195"/>
      <c r="UUX47" s="1196"/>
      <c r="UUY47" s="1195"/>
      <c r="UUZ47" s="1196"/>
      <c r="UVA47" s="1195"/>
      <c r="UVB47" s="1196"/>
      <c r="UVC47" s="1195"/>
      <c r="UVD47" s="1196"/>
      <c r="UVE47" s="1195"/>
      <c r="UVF47" s="1196"/>
      <c r="UVG47" s="1195"/>
      <c r="UVH47" s="1196"/>
      <c r="UVI47" s="1195"/>
      <c r="UVJ47" s="1196"/>
      <c r="UVK47" s="1195"/>
      <c r="UVL47" s="1196"/>
      <c r="UVM47" s="1195"/>
      <c r="UVN47" s="1196"/>
      <c r="UVO47" s="1195"/>
      <c r="UVP47" s="1196"/>
      <c r="UVQ47" s="1195"/>
      <c r="UVR47" s="1196"/>
      <c r="UVS47" s="1195"/>
      <c r="UVT47" s="1196"/>
      <c r="UVU47" s="1195"/>
      <c r="UVV47" s="1196"/>
      <c r="UVW47" s="1195"/>
      <c r="UVX47" s="1196"/>
      <c r="UVY47" s="1195"/>
      <c r="UVZ47" s="1196"/>
      <c r="UWA47" s="1195"/>
      <c r="UWB47" s="1196"/>
      <c r="UWC47" s="1195"/>
      <c r="UWD47" s="1196"/>
      <c r="UWE47" s="1195"/>
      <c r="UWF47" s="1196"/>
      <c r="UWG47" s="1195"/>
      <c r="UWH47" s="1196"/>
      <c r="UWI47" s="1195"/>
      <c r="UWJ47" s="1196"/>
      <c r="UWK47" s="1195"/>
      <c r="UWL47" s="1196"/>
      <c r="UWM47" s="1195"/>
      <c r="UWN47" s="1196"/>
      <c r="UWO47" s="1195"/>
      <c r="UWP47" s="1196"/>
      <c r="UWQ47" s="1195"/>
      <c r="UWR47" s="1196"/>
      <c r="UWS47" s="1195"/>
      <c r="UWT47" s="1196"/>
      <c r="UWU47" s="1195"/>
      <c r="UWV47" s="1196"/>
      <c r="UWW47" s="1195"/>
      <c r="UWX47" s="1196"/>
      <c r="UWY47" s="1195"/>
      <c r="UWZ47" s="1196"/>
      <c r="UXA47" s="1195"/>
      <c r="UXB47" s="1196"/>
      <c r="UXC47" s="1195"/>
      <c r="UXD47" s="1196"/>
      <c r="UXE47" s="1195"/>
      <c r="UXF47" s="1196"/>
      <c r="UXG47" s="1195"/>
      <c r="UXH47" s="1196"/>
      <c r="UXI47" s="1195"/>
      <c r="UXJ47" s="1196"/>
      <c r="UXK47" s="1195"/>
      <c r="UXL47" s="1196"/>
      <c r="UXM47" s="1195"/>
      <c r="UXN47" s="1196"/>
      <c r="UXO47" s="1195"/>
      <c r="UXP47" s="1196"/>
      <c r="UXQ47" s="1195"/>
      <c r="UXR47" s="1196"/>
      <c r="UXS47" s="1195"/>
      <c r="UXT47" s="1196"/>
      <c r="UXU47" s="1195"/>
      <c r="UXV47" s="1196"/>
      <c r="UXW47" s="1195"/>
      <c r="UXX47" s="1196"/>
      <c r="UXY47" s="1195"/>
      <c r="UXZ47" s="1196"/>
      <c r="UYA47" s="1195"/>
      <c r="UYB47" s="1196"/>
      <c r="UYC47" s="1195"/>
      <c r="UYD47" s="1196"/>
      <c r="UYE47" s="1195"/>
      <c r="UYF47" s="1196"/>
      <c r="UYG47" s="1195"/>
      <c r="UYH47" s="1196"/>
      <c r="UYI47" s="1195"/>
      <c r="UYJ47" s="1196"/>
      <c r="UYK47" s="1195"/>
      <c r="UYL47" s="1196"/>
      <c r="UYM47" s="1195"/>
      <c r="UYN47" s="1196"/>
      <c r="UYO47" s="1195"/>
      <c r="UYP47" s="1196"/>
      <c r="UYQ47" s="1195"/>
      <c r="UYR47" s="1196"/>
      <c r="UYS47" s="1195"/>
      <c r="UYT47" s="1196"/>
      <c r="UYU47" s="1195"/>
      <c r="UYV47" s="1196"/>
      <c r="UYW47" s="1195"/>
      <c r="UYX47" s="1196"/>
      <c r="UYY47" s="1195"/>
      <c r="UYZ47" s="1196"/>
      <c r="UZA47" s="1195"/>
      <c r="UZB47" s="1196"/>
      <c r="UZC47" s="1195"/>
      <c r="UZD47" s="1196"/>
      <c r="UZE47" s="1195"/>
      <c r="UZF47" s="1196"/>
      <c r="UZG47" s="1195"/>
      <c r="UZH47" s="1196"/>
      <c r="UZI47" s="1195"/>
      <c r="UZJ47" s="1196"/>
      <c r="UZK47" s="1195"/>
      <c r="UZL47" s="1196"/>
      <c r="UZM47" s="1195"/>
      <c r="UZN47" s="1196"/>
      <c r="UZO47" s="1195"/>
      <c r="UZP47" s="1196"/>
      <c r="UZQ47" s="1195"/>
      <c r="UZR47" s="1196"/>
      <c r="UZS47" s="1195"/>
      <c r="UZT47" s="1196"/>
      <c r="UZU47" s="1195"/>
      <c r="UZV47" s="1196"/>
      <c r="UZW47" s="1195"/>
      <c r="UZX47" s="1196"/>
      <c r="UZY47" s="1195"/>
      <c r="UZZ47" s="1196"/>
      <c r="VAA47" s="1195"/>
      <c r="VAB47" s="1196"/>
      <c r="VAC47" s="1195"/>
      <c r="VAD47" s="1196"/>
      <c r="VAE47" s="1195"/>
      <c r="VAF47" s="1196"/>
      <c r="VAG47" s="1195"/>
      <c r="VAH47" s="1196"/>
      <c r="VAI47" s="1195"/>
      <c r="VAJ47" s="1196"/>
      <c r="VAK47" s="1195"/>
      <c r="VAL47" s="1196"/>
      <c r="VAM47" s="1195"/>
      <c r="VAN47" s="1196"/>
      <c r="VAO47" s="1195"/>
      <c r="VAP47" s="1196"/>
      <c r="VAQ47" s="1195"/>
      <c r="VAR47" s="1196"/>
      <c r="VAS47" s="1195"/>
      <c r="VAT47" s="1196"/>
      <c r="VAU47" s="1195"/>
      <c r="VAV47" s="1196"/>
      <c r="VAW47" s="1195"/>
      <c r="VAX47" s="1196"/>
      <c r="VAY47" s="1195"/>
      <c r="VAZ47" s="1196"/>
      <c r="VBA47" s="1195"/>
      <c r="VBB47" s="1196"/>
      <c r="VBC47" s="1195"/>
      <c r="VBD47" s="1196"/>
      <c r="VBE47" s="1195"/>
      <c r="VBF47" s="1196"/>
      <c r="VBG47" s="1195"/>
      <c r="VBH47" s="1196"/>
      <c r="VBI47" s="1195"/>
      <c r="VBJ47" s="1196"/>
      <c r="VBK47" s="1195"/>
      <c r="VBL47" s="1196"/>
      <c r="VBM47" s="1195"/>
      <c r="VBN47" s="1196"/>
      <c r="VBO47" s="1195"/>
      <c r="VBP47" s="1196"/>
      <c r="VBQ47" s="1195"/>
      <c r="VBR47" s="1196"/>
      <c r="VBS47" s="1195"/>
      <c r="VBT47" s="1196"/>
      <c r="VBU47" s="1195"/>
      <c r="VBV47" s="1196"/>
      <c r="VBW47" s="1195"/>
      <c r="VBX47" s="1196"/>
      <c r="VBY47" s="1195"/>
      <c r="VBZ47" s="1196"/>
      <c r="VCA47" s="1195"/>
      <c r="VCB47" s="1196"/>
      <c r="VCC47" s="1195"/>
      <c r="VCD47" s="1196"/>
      <c r="VCE47" s="1195"/>
      <c r="VCF47" s="1196"/>
      <c r="VCG47" s="1195"/>
      <c r="VCH47" s="1196"/>
      <c r="VCI47" s="1195"/>
      <c r="VCJ47" s="1196"/>
      <c r="VCK47" s="1195"/>
      <c r="VCL47" s="1196"/>
      <c r="VCM47" s="1195"/>
      <c r="VCN47" s="1196"/>
      <c r="VCO47" s="1195"/>
      <c r="VCP47" s="1196"/>
      <c r="VCQ47" s="1195"/>
      <c r="VCR47" s="1196"/>
      <c r="VCS47" s="1195"/>
      <c r="VCT47" s="1196"/>
      <c r="VCU47" s="1195"/>
      <c r="VCV47" s="1196"/>
      <c r="VCW47" s="1195"/>
      <c r="VCX47" s="1196"/>
      <c r="VCY47" s="1195"/>
      <c r="VCZ47" s="1196"/>
      <c r="VDA47" s="1195"/>
      <c r="VDB47" s="1196"/>
      <c r="VDC47" s="1195"/>
      <c r="VDD47" s="1196"/>
      <c r="VDE47" s="1195"/>
      <c r="VDF47" s="1196"/>
      <c r="VDG47" s="1195"/>
      <c r="VDH47" s="1196"/>
      <c r="VDI47" s="1195"/>
      <c r="VDJ47" s="1196"/>
      <c r="VDK47" s="1195"/>
      <c r="VDL47" s="1196"/>
      <c r="VDM47" s="1195"/>
      <c r="VDN47" s="1196"/>
      <c r="VDO47" s="1195"/>
      <c r="VDP47" s="1196"/>
      <c r="VDQ47" s="1195"/>
      <c r="VDR47" s="1196"/>
      <c r="VDS47" s="1195"/>
      <c r="VDT47" s="1196"/>
      <c r="VDU47" s="1195"/>
      <c r="VDV47" s="1196"/>
      <c r="VDW47" s="1195"/>
      <c r="VDX47" s="1196"/>
      <c r="VDY47" s="1195"/>
      <c r="VDZ47" s="1196"/>
      <c r="VEA47" s="1195"/>
      <c r="VEB47" s="1196"/>
      <c r="VEC47" s="1195"/>
      <c r="VED47" s="1196"/>
      <c r="VEE47" s="1195"/>
      <c r="VEF47" s="1196"/>
      <c r="VEG47" s="1195"/>
      <c r="VEH47" s="1196"/>
      <c r="VEI47" s="1195"/>
      <c r="VEJ47" s="1196"/>
      <c r="VEK47" s="1195"/>
      <c r="VEL47" s="1196"/>
      <c r="VEM47" s="1195"/>
      <c r="VEN47" s="1196"/>
      <c r="VEO47" s="1195"/>
      <c r="VEP47" s="1196"/>
      <c r="VEQ47" s="1195"/>
      <c r="VER47" s="1196"/>
      <c r="VES47" s="1195"/>
      <c r="VET47" s="1196"/>
      <c r="VEU47" s="1195"/>
      <c r="VEV47" s="1196"/>
      <c r="VEW47" s="1195"/>
      <c r="VEX47" s="1196"/>
      <c r="VEY47" s="1195"/>
      <c r="VEZ47" s="1196"/>
      <c r="VFA47" s="1195"/>
      <c r="VFB47" s="1196"/>
      <c r="VFC47" s="1195"/>
      <c r="VFD47" s="1196"/>
      <c r="VFE47" s="1195"/>
      <c r="VFF47" s="1196"/>
      <c r="VFG47" s="1195"/>
      <c r="VFH47" s="1196"/>
      <c r="VFI47" s="1195"/>
      <c r="VFJ47" s="1196"/>
      <c r="VFK47" s="1195"/>
      <c r="VFL47" s="1196"/>
      <c r="VFM47" s="1195"/>
      <c r="VFN47" s="1196"/>
      <c r="VFO47" s="1195"/>
      <c r="VFP47" s="1196"/>
      <c r="VFQ47" s="1195"/>
      <c r="VFR47" s="1196"/>
      <c r="VFS47" s="1195"/>
      <c r="VFT47" s="1196"/>
      <c r="VFU47" s="1195"/>
      <c r="VFV47" s="1196"/>
      <c r="VFW47" s="1195"/>
      <c r="VFX47" s="1196"/>
      <c r="VFY47" s="1195"/>
      <c r="VFZ47" s="1196"/>
      <c r="VGA47" s="1195"/>
      <c r="VGB47" s="1196"/>
      <c r="VGC47" s="1195"/>
      <c r="VGD47" s="1196"/>
      <c r="VGE47" s="1195"/>
      <c r="VGF47" s="1196"/>
      <c r="VGG47" s="1195"/>
      <c r="VGH47" s="1196"/>
      <c r="VGI47" s="1195"/>
      <c r="VGJ47" s="1196"/>
      <c r="VGK47" s="1195"/>
      <c r="VGL47" s="1196"/>
      <c r="VGM47" s="1195"/>
      <c r="VGN47" s="1196"/>
      <c r="VGO47" s="1195"/>
      <c r="VGP47" s="1196"/>
      <c r="VGQ47" s="1195"/>
      <c r="VGR47" s="1196"/>
      <c r="VGS47" s="1195"/>
      <c r="VGT47" s="1196"/>
      <c r="VGU47" s="1195"/>
      <c r="VGV47" s="1196"/>
      <c r="VGW47" s="1195"/>
      <c r="VGX47" s="1196"/>
      <c r="VGY47" s="1195"/>
      <c r="VGZ47" s="1196"/>
      <c r="VHA47" s="1195"/>
      <c r="VHB47" s="1196"/>
      <c r="VHC47" s="1195"/>
      <c r="VHD47" s="1196"/>
      <c r="VHE47" s="1195"/>
      <c r="VHF47" s="1196"/>
      <c r="VHG47" s="1195"/>
      <c r="VHH47" s="1196"/>
      <c r="VHI47" s="1195"/>
      <c r="VHJ47" s="1196"/>
      <c r="VHK47" s="1195"/>
      <c r="VHL47" s="1196"/>
      <c r="VHM47" s="1195"/>
      <c r="VHN47" s="1196"/>
      <c r="VHO47" s="1195"/>
      <c r="VHP47" s="1196"/>
      <c r="VHQ47" s="1195"/>
      <c r="VHR47" s="1196"/>
      <c r="VHS47" s="1195"/>
      <c r="VHT47" s="1196"/>
      <c r="VHU47" s="1195"/>
      <c r="VHV47" s="1196"/>
      <c r="VHW47" s="1195"/>
      <c r="VHX47" s="1196"/>
      <c r="VHY47" s="1195"/>
      <c r="VHZ47" s="1196"/>
      <c r="VIA47" s="1195"/>
      <c r="VIB47" s="1196"/>
      <c r="VIC47" s="1195"/>
      <c r="VID47" s="1196"/>
      <c r="VIE47" s="1195"/>
      <c r="VIF47" s="1196"/>
      <c r="VIG47" s="1195"/>
      <c r="VIH47" s="1196"/>
      <c r="VII47" s="1195"/>
      <c r="VIJ47" s="1196"/>
      <c r="VIK47" s="1195"/>
      <c r="VIL47" s="1196"/>
      <c r="VIM47" s="1195"/>
      <c r="VIN47" s="1196"/>
      <c r="VIO47" s="1195"/>
      <c r="VIP47" s="1196"/>
      <c r="VIQ47" s="1195"/>
      <c r="VIR47" s="1196"/>
      <c r="VIS47" s="1195"/>
      <c r="VIT47" s="1196"/>
      <c r="VIU47" s="1195"/>
      <c r="VIV47" s="1196"/>
      <c r="VIW47" s="1195"/>
      <c r="VIX47" s="1196"/>
      <c r="VIY47" s="1195"/>
      <c r="VIZ47" s="1196"/>
      <c r="VJA47" s="1195"/>
      <c r="VJB47" s="1196"/>
      <c r="VJC47" s="1195"/>
      <c r="VJD47" s="1196"/>
      <c r="VJE47" s="1195"/>
      <c r="VJF47" s="1196"/>
      <c r="VJG47" s="1195"/>
      <c r="VJH47" s="1196"/>
      <c r="VJI47" s="1195"/>
      <c r="VJJ47" s="1196"/>
      <c r="VJK47" s="1195"/>
      <c r="VJL47" s="1196"/>
      <c r="VJM47" s="1195"/>
      <c r="VJN47" s="1196"/>
      <c r="VJO47" s="1195"/>
      <c r="VJP47" s="1196"/>
      <c r="VJQ47" s="1195"/>
      <c r="VJR47" s="1196"/>
      <c r="VJS47" s="1195"/>
      <c r="VJT47" s="1196"/>
      <c r="VJU47" s="1195"/>
      <c r="VJV47" s="1196"/>
      <c r="VJW47" s="1195"/>
      <c r="VJX47" s="1196"/>
      <c r="VJY47" s="1195"/>
      <c r="VJZ47" s="1196"/>
      <c r="VKA47" s="1195"/>
      <c r="VKB47" s="1196"/>
      <c r="VKC47" s="1195"/>
      <c r="VKD47" s="1196"/>
      <c r="VKE47" s="1195"/>
      <c r="VKF47" s="1196"/>
      <c r="VKG47" s="1195"/>
      <c r="VKH47" s="1196"/>
      <c r="VKI47" s="1195"/>
      <c r="VKJ47" s="1196"/>
      <c r="VKK47" s="1195"/>
      <c r="VKL47" s="1196"/>
      <c r="VKM47" s="1195"/>
      <c r="VKN47" s="1196"/>
      <c r="VKO47" s="1195"/>
      <c r="VKP47" s="1196"/>
      <c r="VKQ47" s="1195"/>
      <c r="VKR47" s="1196"/>
      <c r="VKS47" s="1195"/>
      <c r="VKT47" s="1196"/>
      <c r="VKU47" s="1195"/>
      <c r="VKV47" s="1196"/>
      <c r="VKW47" s="1195"/>
      <c r="VKX47" s="1196"/>
      <c r="VKY47" s="1195"/>
      <c r="VKZ47" s="1196"/>
      <c r="VLA47" s="1195"/>
      <c r="VLB47" s="1196"/>
      <c r="VLC47" s="1195"/>
      <c r="VLD47" s="1196"/>
      <c r="VLE47" s="1195"/>
      <c r="VLF47" s="1196"/>
      <c r="VLG47" s="1195"/>
      <c r="VLH47" s="1196"/>
      <c r="VLI47" s="1195"/>
      <c r="VLJ47" s="1196"/>
      <c r="VLK47" s="1195"/>
      <c r="VLL47" s="1196"/>
      <c r="VLM47" s="1195"/>
      <c r="VLN47" s="1196"/>
      <c r="VLO47" s="1195"/>
      <c r="VLP47" s="1196"/>
      <c r="VLQ47" s="1195"/>
      <c r="VLR47" s="1196"/>
      <c r="VLS47" s="1195"/>
      <c r="VLT47" s="1196"/>
      <c r="VLU47" s="1195"/>
      <c r="VLV47" s="1196"/>
      <c r="VLW47" s="1195"/>
      <c r="VLX47" s="1196"/>
      <c r="VLY47" s="1195"/>
      <c r="VLZ47" s="1196"/>
      <c r="VMA47" s="1195"/>
      <c r="VMB47" s="1196"/>
      <c r="VMC47" s="1195"/>
      <c r="VMD47" s="1196"/>
      <c r="VME47" s="1195"/>
      <c r="VMF47" s="1196"/>
      <c r="VMG47" s="1195"/>
      <c r="VMH47" s="1196"/>
      <c r="VMI47" s="1195"/>
      <c r="VMJ47" s="1196"/>
      <c r="VMK47" s="1195"/>
      <c r="VML47" s="1196"/>
      <c r="VMM47" s="1195"/>
      <c r="VMN47" s="1196"/>
      <c r="VMO47" s="1195"/>
      <c r="VMP47" s="1196"/>
      <c r="VMQ47" s="1195"/>
      <c r="VMR47" s="1196"/>
      <c r="VMS47" s="1195"/>
      <c r="VMT47" s="1196"/>
      <c r="VMU47" s="1195"/>
      <c r="VMV47" s="1196"/>
      <c r="VMW47" s="1195"/>
      <c r="VMX47" s="1196"/>
      <c r="VMY47" s="1195"/>
      <c r="VMZ47" s="1196"/>
      <c r="VNA47" s="1195"/>
      <c r="VNB47" s="1196"/>
      <c r="VNC47" s="1195"/>
      <c r="VND47" s="1196"/>
      <c r="VNE47" s="1195"/>
      <c r="VNF47" s="1196"/>
      <c r="VNG47" s="1195"/>
      <c r="VNH47" s="1196"/>
      <c r="VNI47" s="1195"/>
      <c r="VNJ47" s="1196"/>
      <c r="VNK47" s="1195"/>
      <c r="VNL47" s="1196"/>
      <c r="VNM47" s="1195"/>
      <c r="VNN47" s="1196"/>
      <c r="VNO47" s="1195"/>
      <c r="VNP47" s="1196"/>
      <c r="VNQ47" s="1195"/>
      <c r="VNR47" s="1196"/>
      <c r="VNS47" s="1195"/>
      <c r="VNT47" s="1196"/>
      <c r="VNU47" s="1195"/>
      <c r="VNV47" s="1196"/>
      <c r="VNW47" s="1195"/>
      <c r="VNX47" s="1196"/>
      <c r="VNY47" s="1195"/>
      <c r="VNZ47" s="1196"/>
      <c r="VOA47" s="1195"/>
      <c r="VOB47" s="1196"/>
      <c r="VOC47" s="1195"/>
      <c r="VOD47" s="1196"/>
      <c r="VOE47" s="1195"/>
      <c r="VOF47" s="1196"/>
      <c r="VOG47" s="1195"/>
      <c r="VOH47" s="1196"/>
      <c r="VOI47" s="1195"/>
      <c r="VOJ47" s="1196"/>
      <c r="VOK47" s="1195"/>
      <c r="VOL47" s="1196"/>
      <c r="VOM47" s="1195"/>
      <c r="VON47" s="1196"/>
      <c r="VOO47" s="1195"/>
      <c r="VOP47" s="1196"/>
      <c r="VOQ47" s="1195"/>
      <c r="VOR47" s="1196"/>
      <c r="VOS47" s="1195"/>
      <c r="VOT47" s="1196"/>
      <c r="VOU47" s="1195"/>
      <c r="VOV47" s="1196"/>
      <c r="VOW47" s="1195"/>
      <c r="VOX47" s="1196"/>
      <c r="VOY47" s="1195"/>
      <c r="VOZ47" s="1196"/>
      <c r="VPA47" s="1195"/>
      <c r="VPB47" s="1196"/>
      <c r="VPC47" s="1195"/>
      <c r="VPD47" s="1196"/>
      <c r="VPE47" s="1195"/>
      <c r="VPF47" s="1196"/>
      <c r="VPG47" s="1195"/>
      <c r="VPH47" s="1196"/>
      <c r="VPI47" s="1195"/>
      <c r="VPJ47" s="1196"/>
      <c r="VPK47" s="1195"/>
      <c r="VPL47" s="1196"/>
      <c r="VPM47" s="1195"/>
      <c r="VPN47" s="1196"/>
      <c r="VPO47" s="1195"/>
      <c r="VPP47" s="1196"/>
      <c r="VPQ47" s="1195"/>
      <c r="VPR47" s="1196"/>
      <c r="VPS47" s="1195"/>
      <c r="VPT47" s="1196"/>
      <c r="VPU47" s="1195"/>
      <c r="VPV47" s="1196"/>
      <c r="VPW47" s="1195"/>
      <c r="VPX47" s="1196"/>
      <c r="VPY47" s="1195"/>
      <c r="VPZ47" s="1196"/>
      <c r="VQA47" s="1195"/>
      <c r="VQB47" s="1196"/>
      <c r="VQC47" s="1195"/>
      <c r="VQD47" s="1196"/>
      <c r="VQE47" s="1195"/>
      <c r="VQF47" s="1196"/>
      <c r="VQG47" s="1195"/>
      <c r="VQH47" s="1196"/>
      <c r="VQI47" s="1195"/>
      <c r="VQJ47" s="1196"/>
      <c r="VQK47" s="1195"/>
      <c r="VQL47" s="1196"/>
      <c r="VQM47" s="1195"/>
      <c r="VQN47" s="1196"/>
      <c r="VQO47" s="1195"/>
      <c r="VQP47" s="1196"/>
      <c r="VQQ47" s="1195"/>
      <c r="VQR47" s="1196"/>
      <c r="VQS47" s="1195"/>
      <c r="VQT47" s="1196"/>
      <c r="VQU47" s="1195"/>
      <c r="VQV47" s="1196"/>
      <c r="VQW47" s="1195"/>
      <c r="VQX47" s="1196"/>
      <c r="VQY47" s="1195"/>
      <c r="VQZ47" s="1196"/>
      <c r="VRA47" s="1195"/>
      <c r="VRB47" s="1196"/>
      <c r="VRC47" s="1195"/>
      <c r="VRD47" s="1196"/>
      <c r="VRE47" s="1195"/>
      <c r="VRF47" s="1196"/>
      <c r="VRG47" s="1195"/>
      <c r="VRH47" s="1196"/>
      <c r="VRI47" s="1195"/>
      <c r="VRJ47" s="1196"/>
      <c r="VRK47" s="1195"/>
      <c r="VRL47" s="1196"/>
      <c r="VRM47" s="1195"/>
      <c r="VRN47" s="1196"/>
      <c r="VRO47" s="1195"/>
      <c r="VRP47" s="1196"/>
      <c r="VRQ47" s="1195"/>
      <c r="VRR47" s="1196"/>
      <c r="VRS47" s="1195"/>
      <c r="VRT47" s="1196"/>
      <c r="VRU47" s="1195"/>
      <c r="VRV47" s="1196"/>
      <c r="VRW47" s="1195"/>
      <c r="VRX47" s="1196"/>
      <c r="VRY47" s="1195"/>
      <c r="VRZ47" s="1196"/>
      <c r="VSA47" s="1195"/>
      <c r="VSB47" s="1196"/>
      <c r="VSC47" s="1195"/>
      <c r="VSD47" s="1196"/>
      <c r="VSE47" s="1195"/>
      <c r="VSF47" s="1196"/>
      <c r="VSG47" s="1195"/>
      <c r="VSH47" s="1196"/>
      <c r="VSI47" s="1195"/>
      <c r="VSJ47" s="1196"/>
      <c r="VSK47" s="1195"/>
      <c r="VSL47" s="1196"/>
      <c r="VSM47" s="1195"/>
      <c r="VSN47" s="1196"/>
      <c r="VSO47" s="1195"/>
      <c r="VSP47" s="1196"/>
      <c r="VSQ47" s="1195"/>
      <c r="VSR47" s="1196"/>
      <c r="VSS47" s="1195"/>
      <c r="VST47" s="1196"/>
      <c r="VSU47" s="1195"/>
      <c r="VSV47" s="1196"/>
      <c r="VSW47" s="1195"/>
      <c r="VSX47" s="1196"/>
      <c r="VSY47" s="1195"/>
      <c r="VSZ47" s="1196"/>
      <c r="VTA47" s="1195"/>
      <c r="VTB47" s="1196"/>
      <c r="VTC47" s="1195"/>
      <c r="VTD47" s="1196"/>
      <c r="VTE47" s="1195"/>
      <c r="VTF47" s="1196"/>
      <c r="VTG47" s="1195"/>
      <c r="VTH47" s="1196"/>
      <c r="VTI47" s="1195"/>
      <c r="VTJ47" s="1196"/>
      <c r="VTK47" s="1195"/>
      <c r="VTL47" s="1196"/>
      <c r="VTM47" s="1195"/>
      <c r="VTN47" s="1196"/>
      <c r="VTO47" s="1195"/>
      <c r="VTP47" s="1196"/>
      <c r="VTQ47" s="1195"/>
      <c r="VTR47" s="1196"/>
      <c r="VTS47" s="1195"/>
      <c r="VTT47" s="1196"/>
      <c r="VTU47" s="1195"/>
      <c r="VTV47" s="1196"/>
      <c r="VTW47" s="1195"/>
      <c r="VTX47" s="1196"/>
      <c r="VTY47" s="1195"/>
      <c r="VTZ47" s="1196"/>
      <c r="VUA47" s="1195"/>
      <c r="VUB47" s="1196"/>
      <c r="VUC47" s="1195"/>
      <c r="VUD47" s="1196"/>
      <c r="VUE47" s="1195"/>
      <c r="VUF47" s="1196"/>
      <c r="VUG47" s="1195"/>
      <c r="VUH47" s="1196"/>
      <c r="VUI47" s="1195"/>
      <c r="VUJ47" s="1196"/>
      <c r="VUK47" s="1195"/>
      <c r="VUL47" s="1196"/>
      <c r="VUM47" s="1195"/>
      <c r="VUN47" s="1196"/>
      <c r="VUO47" s="1195"/>
      <c r="VUP47" s="1196"/>
      <c r="VUQ47" s="1195"/>
      <c r="VUR47" s="1196"/>
      <c r="VUS47" s="1195"/>
      <c r="VUT47" s="1196"/>
      <c r="VUU47" s="1195"/>
      <c r="VUV47" s="1196"/>
      <c r="VUW47" s="1195"/>
      <c r="VUX47" s="1196"/>
      <c r="VUY47" s="1195"/>
      <c r="VUZ47" s="1196"/>
      <c r="VVA47" s="1195"/>
      <c r="VVB47" s="1196"/>
      <c r="VVC47" s="1195"/>
      <c r="VVD47" s="1196"/>
      <c r="VVE47" s="1195"/>
      <c r="VVF47" s="1196"/>
      <c r="VVG47" s="1195"/>
      <c r="VVH47" s="1196"/>
      <c r="VVI47" s="1195"/>
      <c r="VVJ47" s="1196"/>
      <c r="VVK47" s="1195"/>
      <c r="VVL47" s="1196"/>
      <c r="VVM47" s="1195"/>
      <c r="VVN47" s="1196"/>
      <c r="VVO47" s="1195"/>
      <c r="VVP47" s="1196"/>
      <c r="VVQ47" s="1195"/>
      <c r="VVR47" s="1196"/>
      <c r="VVS47" s="1195"/>
      <c r="VVT47" s="1196"/>
      <c r="VVU47" s="1195"/>
      <c r="VVV47" s="1196"/>
      <c r="VVW47" s="1195"/>
      <c r="VVX47" s="1196"/>
      <c r="VVY47" s="1195"/>
      <c r="VVZ47" s="1196"/>
      <c r="VWA47" s="1195"/>
      <c r="VWB47" s="1196"/>
      <c r="VWC47" s="1195"/>
      <c r="VWD47" s="1196"/>
      <c r="VWE47" s="1195"/>
      <c r="VWF47" s="1196"/>
      <c r="VWG47" s="1195"/>
      <c r="VWH47" s="1196"/>
      <c r="VWI47" s="1195"/>
      <c r="VWJ47" s="1196"/>
      <c r="VWK47" s="1195"/>
      <c r="VWL47" s="1196"/>
      <c r="VWM47" s="1195"/>
      <c r="VWN47" s="1196"/>
      <c r="VWO47" s="1195"/>
      <c r="VWP47" s="1196"/>
      <c r="VWQ47" s="1195"/>
      <c r="VWR47" s="1196"/>
      <c r="VWS47" s="1195"/>
      <c r="VWT47" s="1196"/>
      <c r="VWU47" s="1195"/>
      <c r="VWV47" s="1196"/>
      <c r="VWW47" s="1195"/>
      <c r="VWX47" s="1196"/>
      <c r="VWY47" s="1195"/>
      <c r="VWZ47" s="1196"/>
      <c r="VXA47" s="1195"/>
      <c r="VXB47" s="1196"/>
      <c r="VXC47" s="1195"/>
      <c r="VXD47" s="1196"/>
      <c r="VXE47" s="1195"/>
      <c r="VXF47" s="1196"/>
      <c r="VXG47" s="1195"/>
      <c r="VXH47" s="1196"/>
      <c r="VXI47" s="1195"/>
      <c r="VXJ47" s="1196"/>
      <c r="VXK47" s="1195"/>
      <c r="VXL47" s="1196"/>
      <c r="VXM47" s="1195"/>
      <c r="VXN47" s="1196"/>
      <c r="VXO47" s="1195"/>
      <c r="VXP47" s="1196"/>
      <c r="VXQ47" s="1195"/>
      <c r="VXR47" s="1196"/>
      <c r="VXS47" s="1195"/>
      <c r="VXT47" s="1196"/>
      <c r="VXU47" s="1195"/>
      <c r="VXV47" s="1196"/>
      <c r="VXW47" s="1195"/>
      <c r="VXX47" s="1196"/>
      <c r="VXY47" s="1195"/>
      <c r="VXZ47" s="1196"/>
      <c r="VYA47" s="1195"/>
      <c r="VYB47" s="1196"/>
      <c r="VYC47" s="1195"/>
      <c r="VYD47" s="1196"/>
      <c r="VYE47" s="1195"/>
      <c r="VYF47" s="1196"/>
      <c r="VYG47" s="1195"/>
      <c r="VYH47" s="1196"/>
      <c r="VYI47" s="1195"/>
      <c r="VYJ47" s="1196"/>
      <c r="VYK47" s="1195"/>
      <c r="VYL47" s="1196"/>
      <c r="VYM47" s="1195"/>
      <c r="VYN47" s="1196"/>
      <c r="VYO47" s="1195"/>
      <c r="VYP47" s="1196"/>
      <c r="VYQ47" s="1195"/>
      <c r="VYR47" s="1196"/>
      <c r="VYS47" s="1195"/>
      <c r="VYT47" s="1196"/>
      <c r="VYU47" s="1195"/>
      <c r="VYV47" s="1196"/>
      <c r="VYW47" s="1195"/>
      <c r="VYX47" s="1196"/>
      <c r="VYY47" s="1195"/>
      <c r="VYZ47" s="1196"/>
      <c r="VZA47" s="1195"/>
      <c r="VZB47" s="1196"/>
      <c r="VZC47" s="1195"/>
      <c r="VZD47" s="1196"/>
      <c r="VZE47" s="1195"/>
      <c r="VZF47" s="1196"/>
      <c r="VZG47" s="1195"/>
      <c r="VZH47" s="1196"/>
      <c r="VZI47" s="1195"/>
      <c r="VZJ47" s="1196"/>
      <c r="VZK47" s="1195"/>
      <c r="VZL47" s="1196"/>
      <c r="VZM47" s="1195"/>
      <c r="VZN47" s="1196"/>
      <c r="VZO47" s="1195"/>
      <c r="VZP47" s="1196"/>
      <c r="VZQ47" s="1195"/>
      <c r="VZR47" s="1196"/>
      <c r="VZS47" s="1195"/>
      <c r="VZT47" s="1196"/>
      <c r="VZU47" s="1195"/>
      <c r="VZV47" s="1196"/>
      <c r="VZW47" s="1195"/>
      <c r="VZX47" s="1196"/>
      <c r="VZY47" s="1195"/>
      <c r="VZZ47" s="1196"/>
      <c r="WAA47" s="1195"/>
      <c r="WAB47" s="1196"/>
      <c r="WAC47" s="1195"/>
      <c r="WAD47" s="1196"/>
      <c r="WAE47" s="1195"/>
      <c r="WAF47" s="1196"/>
      <c r="WAG47" s="1195"/>
      <c r="WAH47" s="1196"/>
      <c r="WAI47" s="1195"/>
      <c r="WAJ47" s="1196"/>
      <c r="WAK47" s="1195"/>
      <c r="WAL47" s="1196"/>
      <c r="WAM47" s="1195"/>
      <c r="WAN47" s="1196"/>
      <c r="WAO47" s="1195"/>
      <c r="WAP47" s="1196"/>
      <c r="WAQ47" s="1195"/>
      <c r="WAR47" s="1196"/>
      <c r="WAS47" s="1195"/>
      <c r="WAT47" s="1196"/>
      <c r="WAU47" s="1195"/>
      <c r="WAV47" s="1196"/>
      <c r="WAW47" s="1195"/>
      <c r="WAX47" s="1196"/>
      <c r="WAY47" s="1195"/>
      <c r="WAZ47" s="1196"/>
      <c r="WBA47" s="1195"/>
      <c r="WBB47" s="1196"/>
      <c r="WBC47" s="1195"/>
      <c r="WBD47" s="1196"/>
      <c r="WBE47" s="1195"/>
      <c r="WBF47" s="1196"/>
      <c r="WBG47" s="1195"/>
      <c r="WBH47" s="1196"/>
      <c r="WBI47" s="1195"/>
      <c r="WBJ47" s="1196"/>
      <c r="WBK47" s="1195"/>
      <c r="WBL47" s="1196"/>
      <c r="WBM47" s="1195"/>
      <c r="WBN47" s="1196"/>
      <c r="WBO47" s="1195"/>
      <c r="WBP47" s="1196"/>
      <c r="WBQ47" s="1195"/>
      <c r="WBR47" s="1196"/>
      <c r="WBS47" s="1195"/>
      <c r="WBT47" s="1196"/>
      <c r="WBU47" s="1195"/>
      <c r="WBV47" s="1196"/>
      <c r="WBW47" s="1195"/>
      <c r="WBX47" s="1196"/>
      <c r="WBY47" s="1195"/>
      <c r="WBZ47" s="1196"/>
      <c r="WCA47" s="1195"/>
      <c r="WCB47" s="1196"/>
      <c r="WCC47" s="1195"/>
      <c r="WCD47" s="1196"/>
      <c r="WCE47" s="1195"/>
      <c r="WCF47" s="1196"/>
      <c r="WCG47" s="1195"/>
      <c r="WCH47" s="1196"/>
      <c r="WCI47" s="1195"/>
      <c r="WCJ47" s="1196"/>
      <c r="WCK47" s="1195"/>
      <c r="WCL47" s="1196"/>
      <c r="WCM47" s="1195"/>
      <c r="WCN47" s="1196"/>
      <c r="WCO47" s="1195"/>
      <c r="WCP47" s="1196"/>
      <c r="WCQ47" s="1195"/>
      <c r="WCR47" s="1196"/>
      <c r="WCS47" s="1195"/>
      <c r="WCT47" s="1196"/>
      <c r="WCU47" s="1195"/>
      <c r="WCV47" s="1196"/>
      <c r="WCW47" s="1195"/>
      <c r="WCX47" s="1196"/>
      <c r="WCY47" s="1195"/>
      <c r="WCZ47" s="1196"/>
      <c r="WDA47" s="1195"/>
      <c r="WDB47" s="1196"/>
      <c r="WDC47" s="1195"/>
      <c r="WDD47" s="1196"/>
      <c r="WDE47" s="1195"/>
      <c r="WDF47" s="1196"/>
      <c r="WDG47" s="1195"/>
      <c r="WDH47" s="1196"/>
      <c r="WDI47" s="1195"/>
      <c r="WDJ47" s="1196"/>
      <c r="WDK47" s="1195"/>
      <c r="WDL47" s="1196"/>
      <c r="WDM47" s="1195"/>
      <c r="WDN47" s="1196"/>
      <c r="WDO47" s="1195"/>
      <c r="WDP47" s="1196"/>
      <c r="WDQ47" s="1195"/>
      <c r="WDR47" s="1196"/>
      <c r="WDS47" s="1195"/>
      <c r="WDT47" s="1196"/>
      <c r="WDU47" s="1195"/>
      <c r="WDV47" s="1196"/>
      <c r="WDW47" s="1195"/>
      <c r="WDX47" s="1196"/>
      <c r="WDY47" s="1195"/>
      <c r="WDZ47" s="1196"/>
      <c r="WEA47" s="1195"/>
      <c r="WEB47" s="1196"/>
      <c r="WEC47" s="1195"/>
      <c r="WED47" s="1196"/>
      <c r="WEE47" s="1195"/>
      <c r="WEF47" s="1196"/>
      <c r="WEG47" s="1195"/>
      <c r="WEH47" s="1196"/>
      <c r="WEI47" s="1195"/>
      <c r="WEJ47" s="1196"/>
      <c r="WEK47" s="1195"/>
      <c r="WEL47" s="1196"/>
      <c r="WEM47" s="1195"/>
      <c r="WEN47" s="1196"/>
      <c r="WEO47" s="1195"/>
      <c r="WEP47" s="1196"/>
      <c r="WEQ47" s="1195"/>
      <c r="WER47" s="1196"/>
      <c r="WES47" s="1195"/>
      <c r="WET47" s="1196"/>
      <c r="WEU47" s="1195"/>
      <c r="WEV47" s="1196"/>
      <c r="WEW47" s="1195"/>
      <c r="WEX47" s="1196"/>
      <c r="WEY47" s="1195"/>
      <c r="WEZ47" s="1196"/>
      <c r="WFA47" s="1195"/>
      <c r="WFB47" s="1196"/>
      <c r="WFC47" s="1195"/>
      <c r="WFD47" s="1196"/>
      <c r="WFE47" s="1195"/>
      <c r="WFF47" s="1196"/>
      <c r="WFG47" s="1195"/>
      <c r="WFH47" s="1196"/>
      <c r="WFI47" s="1195"/>
      <c r="WFJ47" s="1196"/>
      <c r="WFK47" s="1195"/>
      <c r="WFL47" s="1196"/>
      <c r="WFM47" s="1195"/>
      <c r="WFN47" s="1196"/>
      <c r="WFO47" s="1195"/>
      <c r="WFP47" s="1196"/>
      <c r="WFQ47" s="1195"/>
      <c r="WFR47" s="1196"/>
      <c r="WFS47" s="1195"/>
      <c r="WFT47" s="1196"/>
      <c r="WFU47" s="1195"/>
      <c r="WFV47" s="1196"/>
      <c r="WFW47" s="1195"/>
      <c r="WFX47" s="1196"/>
      <c r="WFY47" s="1195"/>
      <c r="WFZ47" s="1196"/>
      <c r="WGA47" s="1195"/>
      <c r="WGB47" s="1196"/>
      <c r="WGC47" s="1195"/>
      <c r="WGD47" s="1196"/>
      <c r="WGE47" s="1195"/>
      <c r="WGF47" s="1196"/>
      <c r="WGG47" s="1195"/>
      <c r="WGH47" s="1196"/>
      <c r="WGI47" s="1195"/>
      <c r="WGJ47" s="1196"/>
      <c r="WGK47" s="1195"/>
      <c r="WGL47" s="1196"/>
      <c r="WGM47" s="1195"/>
      <c r="WGN47" s="1196"/>
      <c r="WGO47" s="1195"/>
      <c r="WGP47" s="1196"/>
      <c r="WGQ47" s="1195"/>
      <c r="WGR47" s="1196"/>
      <c r="WGS47" s="1195"/>
      <c r="WGT47" s="1196"/>
      <c r="WGU47" s="1195"/>
      <c r="WGV47" s="1196"/>
      <c r="WGW47" s="1195"/>
      <c r="WGX47" s="1196"/>
      <c r="WGY47" s="1195"/>
      <c r="WGZ47" s="1196"/>
      <c r="WHA47" s="1195"/>
      <c r="WHB47" s="1196"/>
      <c r="WHC47" s="1195"/>
      <c r="WHD47" s="1196"/>
      <c r="WHE47" s="1195"/>
      <c r="WHF47" s="1196"/>
      <c r="WHG47" s="1195"/>
      <c r="WHH47" s="1196"/>
      <c r="WHI47" s="1195"/>
      <c r="WHJ47" s="1196"/>
      <c r="WHK47" s="1195"/>
      <c r="WHL47" s="1196"/>
      <c r="WHM47" s="1195"/>
      <c r="WHN47" s="1196"/>
      <c r="WHO47" s="1195"/>
      <c r="WHP47" s="1196"/>
      <c r="WHQ47" s="1195"/>
      <c r="WHR47" s="1196"/>
      <c r="WHS47" s="1195"/>
      <c r="WHT47" s="1196"/>
      <c r="WHU47" s="1195"/>
      <c r="WHV47" s="1196"/>
      <c r="WHW47" s="1195"/>
      <c r="WHX47" s="1196"/>
      <c r="WHY47" s="1195"/>
      <c r="WHZ47" s="1196"/>
      <c r="WIA47" s="1195"/>
      <c r="WIB47" s="1196"/>
      <c r="WIC47" s="1195"/>
      <c r="WID47" s="1196"/>
      <c r="WIE47" s="1195"/>
      <c r="WIF47" s="1196"/>
      <c r="WIG47" s="1195"/>
      <c r="WIH47" s="1196"/>
      <c r="WII47" s="1195"/>
      <c r="WIJ47" s="1196"/>
      <c r="WIK47" s="1195"/>
      <c r="WIL47" s="1196"/>
      <c r="WIM47" s="1195"/>
      <c r="WIN47" s="1196"/>
      <c r="WIO47" s="1195"/>
      <c r="WIP47" s="1196"/>
      <c r="WIQ47" s="1195"/>
      <c r="WIR47" s="1196"/>
      <c r="WIS47" s="1195"/>
      <c r="WIT47" s="1196"/>
      <c r="WIU47" s="1195"/>
      <c r="WIV47" s="1196"/>
      <c r="WIW47" s="1195"/>
      <c r="WIX47" s="1196"/>
      <c r="WIY47" s="1195"/>
      <c r="WIZ47" s="1196"/>
      <c r="WJA47" s="1195"/>
      <c r="WJB47" s="1196"/>
      <c r="WJC47" s="1195"/>
      <c r="WJD47" s="1196"/>
      <c r="WJE47" s="1195"/>
      <c r="WJF47" s="1196"/>
      <c r="WJG47" s="1195"/>
      <c r="WJH47" s="1196"/>
      <c r="WJI47" s="1195"/>
      <c r="WJJ47" s="1196"/>
      <c r="WJK47" s="1195"/>
      <c r="WJL47" s="1196"/>
      <c r="WJM47" s="1195"/>
      <c r="WJN47" s="1196"/>
      <c r="WJO47" s="1195"/>
      <c r="WJP47" s="1196"/>
      <c r="WJQ47" s="1195"/>
      <c r="WJR47" s="1196"/>
      <c r="WJS47" s="1195"/>
      <c r="WJT47" s="1196"/>
      <c r="WJU47" s="1195"/>
      <c r="WJV47" s="1196"/>
      <c r="WJW47" s="1195"/>
      <c r="WJX47" s="1196"/>
      <c r="WJY47" s="1195"/>
      <c r="WJZ47" s="1196"/>
      <c r="WKA47" s="1195"/>
      <c r="WKB47" s="1196"/>
      <c r="WKC47" s="1195"/>
      <c r="WKD47" s="1196"/>
      <c r="WKE47" s="1195"/>
      <c r="WKF47" s="1196"/>
      <c r="WKG47" s="1195"/>
      <c r="WKH47" s="1196"/>
      <c r="WKI47" s="1195"/>
      <c r="WKJ47" s="1196"/>
      <c r="WKK47" s="1195"/>
      <c r="WKL47" s="1196"/>
      <c r="WKM47" s="1195"/>
      <c r="WKN47" s="1196"/>
      <c r="WKO47" s="1195"/>
      <c r="WKP47" s="1196"/>
      <c r="WKQ47" s="1195"/>
      <c r="WKR47" s="1196"/>
      <c r="WKS47" s="1195"/>
      <c r="WKT47" s="1196"/>
      <c r="WKU47" s="1195"/>
      <c r="WKV47" s="1196"/>
      <c r="WKW47" s="1195"/>
      <c r="WKX47" s="1196"/>
      <c r="WKY47" s="1195"/>
      <c r="WKZ47" s="1196"/>
      <c r="WLA47" s="1195"/>
      <c r="WLB47" s="1196"/>
      <c r="WLC47" s="1195"/>
      <c r="WLD47" s="1196"/>
      <c r="WLE47" s="1195"/>
      <c r="WLF47" s="1196"/>
      <c r="WLG47" s="1195"/>
      <c r="WLH47" s="1196"/>
      <c r="WLI47" s="1195"/>
      <c r="WLJ47" s="1196"/>
      <c r="WLK47" s="1195"/>
      <c r="WLL47" s="1196"/>
      <c r="WLM47" s="1195"/>
      <c r="WLN47" s="1196"/>
      <c r="WLO47" s="1195"/>
      <c r="WLP47" s="1196"/>
      <c r="WLQ47" s="1195"/>
      <c r="WLR47" s="1196"/>
      <c r="WLS47" s="1195"/>
      <c r="WLT47" s="1196"/>
      <c r="WLU47" s="1195"/>
      <c r="WLV47" s="1196"/>
      <c r="WLW47" s="1195"/>
      <c r="WLX47" s="1196"/>
      <c r="WLY47" s="1195"/>
      <c r="WLZ47" s="1196"/>
      <c r="WMA47" s="1195"/>
      <c r="WMB47" s="1196"/>
      <c r="WMC47" s="1195"/>
      <c r="WMD47" s="1196"/>
      <c r="WME47" s="1195"/>
      <c r="WMF47" s="1196"/>
      <c r="WMG47" s="1195"/>
      <c r="WMH47" s="1196"/>
      <c r="WMI47" s="1195"/>
      <c r="WMJ47" s="1196"/>
      <c r="WMK47" s="1195"/>
      <c r="WML47" s="1196"/>
      <c r="WMM47" s="1195"/>
      <c r="WMN47" s="1196"/>
      <c r="WMO47" s="1195"/>
      <c r="WMP47" s="1196"/>
      <c r="WMQ47" s="1195"/>
      <c r="WMR47" s="1196"/>
      <c r="WMS47" s="1195"/>
      <c r="WMT47" s="1196"/>
      <c r="WMU47" s="1195"/>
      <c r="WMV47" s="1196"/>
      <c r="WMW47" s="1195"/>
      <c r="WMX47" s="1196"/>
      <c r="WMY47" s="1195"/>
      <c r="WMZ47" s="1196"/>
      <c r="WNA47" s="1195"/>
      <c r="WNB47" s="1196"/>
      <c r="WNC47" s="1195"/>
      <c r="WND47" s="1196"/>
      <c r="WNE47" s="1195"/>
      <c r="WNF47" s="1196"/>
      <c r="WNG47" s="1195"/>
      <c r="WNH47" s="1196"/>
      <c r="WNI47" s="1195"/>
      <c r="WNJ47" s="1196"/>
      <c r="WNK47" s="1195"/>
      <c r="WNL47" s="1196"/>
      <c r="WNM47" s="1195"/>
      <c r="WNN47" s="1196"/>
      <c r="WNO47" s="1195"/>
      <c r="WNP47" s="1196"/>
      <c r="WNQ47" s="1195"/>
      <c r="WNR47" s="1196"/>
      <c r="WNS47" s="1195"/>
      <c r="WNT47" s="1196"/>
      <c r="WNU47" s="1195"/>
      <c r="WNV47" s="1196"/>
      <c r="WNW47" s="1195"/>
      <c r="WNX47" s="1196"/>
      <c r="WNY47" s="1195"/>
      <c r="WNZ47" s="1196"/>
      <c r="WOA47" s="1195"/>
      <c r="WOB47" s="1196"/>
      <c r="WOC47" s="1195"/>
      <c r="WOD47" s="1196"/>
      <c r="WOE47" s="1195"/>
      <c r="WOF47" s="1196"/>
      <c r="WOG47" s="1195"/>
      <c r="WOH47" s="1196"/>
      <c r="WOI47" s="1195"/>
      <c r="WOJ47" s="1196"/>
      <c r="WOK47" s="1195"/>
      <c r="WOL47" s="1196"/>
      <c r="WOM47" s="1195"/>
      <c r="WON47" s="1196"/>
      <c r="WOO47" s="1195"/>
      <c r="WOP47" s="1196"/>
      <c r="WOQ47" s="1195"/>
      <c r="WOR47" s="1196"/>
      <c r="WOS47" s="1195"/>
      <c r="WOT47" s="1196"/>
      <c r="WOU47" s="1195"/>
      <c r="WOV47" s="1196"/>
      <c r="WOW47" s="1195"/>
      <c r="WOX47" s="1196"/>
      <c r="WOY47" s="1195"/>
      <c r="WOZ47" s="1196"/>
      <c r="WPA47" s="1195"/>
      <c r="WPB47" s="1196"/>
      <c r="WPC47" s="1195"/>
      <c r="WPD47" s="1196"/>
      <c r="WPE47" s="1195"/>
      <c r="WPF47" s="1196"/>
      <c r="WPG47" s="1195"/>
      <c r="WPH47" s="1196"/>
      <c r="WPI47" s="1195"/>
      <c r="WPJ47" s="1196"/>
      <c r="WPK47" s="1195"/>
      <c r="WPL47" s="1196"/>
      <c r="WPM47" s="1195"/>
      <c r="WPN47" s="1196"/>
      <c r="WPO47" s="1195"/>
      <c r="WPP47" s="1196"/>
      <c r="WPQ47" s="1195"/>
      <c r="WPR47" s="1196"/>
      <c r="WPS47" s="1195"/>
      <c r="WPT47" s="1196"/>
      <c r="WPU47" s="1195"/>
      <c r="WPV47" s="1196"/>
      <c r="WPW47" s="1195"/>
      <c r="WPX47" s="1196"/>
      <c r="WPY47" s="1195"/>
      <c r="WPZ47" s="1196"/>
      <c r="WQA47" s="1195"/>
      <c r="WQB47" s="1196"/>
      <c r="WQC47" s="1195"/>
      <c r="WQD47" s="1196"/>
      <c r="WQE47" s="1195"/>
      <c r="WQF47" s="1196"/>
      <c r="WQG47" s="1195"/>
      <c r="WQH47" s="1196"/>
      <c r="WQI47" s="1195"/>
      <c r="WQJ47" s="1196"/>
      <c r="WQK47" s="1195"/>
      <c r="WQL47" s="1196"/>
      <c r="WQM47" s="1195"/>
      <c r="WQN47" s="1196"/>
      <c r="WQO47" s="1195"/>
      <c r="WQP47" s="1196"/>
      <c r="WQQ47" s="1195"/>
      <c r="WQR47" s="1196"/>
      <c r="WQS47" s="1195"/>
      <c r="WQT47" s="1196"/>
      <c r="WQU47" s="1195"/>
      <c r="WQV47" s="1196"/>
      <c r="WQW47" s="1195"/>
      <c r="WQX47" s="1196"/>
      <c r="WQY47" s="1195"/>
      <c r="WQZ47" s="1196"/>
      <c r="WRA47" s="1195"/>
      <c r="WRB47" s="1196"/>
      <c r="WRC47" s="1195"/>
      <c r="WRD47" s="1196"/>
      <c r="WRE47" s="1195"/>
      <c r="WRF47" s="1196"/>
      <c r="WRG47" s="1195"/>
      <c r="WRH47" s="1196"/>
      <c r="WRI47" s="1195"/>
      <c r="WRJ47" s="1196"/>
      <c r="WRK47" s="1195"/>
      <c r="WRL47" s="1196"/>
      <c r="WRM47" s="1195"/>
      <c r="WRN47" s="1196"/>
      <c r="WRO47" s="1195"/>
      <c r="WRP47" s="1196"/>
      <c r="WRQ47" s="1195"/>
      <c r="WRR47" s="1196"/>
      <c r="WRS47" s="1195"/>
      <c r="WRT47" s="1196"/>
      <c r="WRU47" s="1195"/>
      <c r="WRV47" s="1196"/>
      <c r="WRW47" s="1195"/>
      <c r="WRX47" s="1196"/>
      <c r="WRY47" s="1195"/>
      <c r="WRZ47" s="1196"/>
      <c r="WSA47" s="1195"/>
      <c r="WSB47" s="1196"/>
      <c r="WSC47" s="1195"/>
      <c r="WSD47" s="1196"/>
      <c r="WSE47" s="1195"/>
      <c r="WSF47" s="1196"/>
      <c r="WSG47" s="1195"/>
      <c r="WSH47" s="1196"/>
      <c r="WSI47" s="1195"/>
      <c r="WSJ47" s="1196"/>
      <c r="WSK47" s="1195"/>
      <c r="WSL47" s="1196"/>
      <c r="WSM47" s="1195"/>
      <c r="WSN47" s="1196"/>
      <c r="WSO47" s="1195"/>
      <c r="WSP47" s="1196"/>
      <c r="WSQ47" s="1195"/>
      <c r="WSR47" s="1196"/>
      <c r="WSS47" s="1195"/>
      <c r="WST47" s="1196"/>
      <c r="WSU47" s="1195"/>
      <c r="WSV47" s="1196"/>
      <c r="WSW47" s="1195"/>
      <c r="WSX47" s="1196"/>
      <c r="WSY47" s="1195"/>
      <c r="WSZ47" s="1196"/>
      <c r="WTA47" s="1195"/>
      <c r="WTB47" s="1196"/>
      <c r="WTC47" s="1195"/>
      <c r="WTD47" s="1196"/>
      <c r="WTE47" s="1195"/>
      <c r="WTF47" s="1196"/>
      <c r="WTG47" s="1195"/>
      <c r="WTH47" s="1196"/>
      <c r="WTI47" s="1195"/>
      <c r="WTJ47" s="1196"/>
      <c r="WTK47" s="1195"/>
      <c r="WTL47" s="1196"/>
      <c r="WTM47" s="1195"/>
      <c r="WTN47" s="1196"/>
      <c r="WTO47" s="1195"/>
      <c r="WTP47" s="1196"/>
      <c r="WTQ47" s="1195"/>
      <c r="WTR47" s="1196"/>
      <c r="WTS47" s="1195"/>
      <c r="WTT47" s="1196"/>
      <c r="WTU47" s="1195"/>
      <c r="WTV47" s="1196"/>
      <c r="WTW47" s="1195"/>
      <c r="WTX47" s="1196"/>
      <c r="WTY47" s="1195"/>
      <c r="WTZ47" s="1196"/>
      <c r="WUA47" s="1195"/>
      <c r="WUB47" s="1196"/>
      <c r="WUC47" s="1195"/>
      <c r="WUD47" s="1196"/>
      <c r="WUE47" s="1195"/>
      <c r="WUF47" s="1196"/>
      <c r="WUG47" s="1195"/>
      <c r="WUH47" s="1196"/>
      <c r="WUI47" s="1195"/>
      <c r="WUJ47" s="1196"/>
      <c r="WUK47" s="1195"/>
      <c r="WUL47" s="1196"/>
      <c r="WUM47" s="1195"/>
      <c r="WUN47" s="1196"/>
      <c r="WUO47" s="1195"/>
      <c r="WUP47" s="1196"/>
      <c r="WUQ47" s="1195"/>
      <c r="WUR47" s="1196"/>
      <c r="WUS47" s="1195"/>
      <c r="WUT47" s="1196"/>
      <c r="WUU47" s="1195"/>
      <c r="WUV47" s="1196"/>
      <c r="WUW47" s="1195"/>
      <c r="WUX47" s="1196"/>
      <c r="WUY47" s="1195"/>
      <c r="WUZ47" s="1196"/>
      <c r="WVA47" s="1195"/>
      <c r="WVB47" s="1196"/>
      <c r="WVC47" s="1195"/>
      <c r="WVD47" s="1196"/>
      <c r="WVE47" s="1195"/>
      <c r="WVF47" s="1196"/>
      <c r="WVG47" s="1195"/>
      <c r="WVH47" s="1196"/>
      <c r="WVI47" s="1195"/>
      <c r="WVJ47" s="1196"/>
      <c r="WVK47" s="1195"/>
      <c r="WVL47" s="1196"/>
      <c r="WVM47" s="1195"/>
      <c r="WVN47" s="1196"/>
      <c r="WVO47" s="1195"/>
      <c r="WVP47" s="1196"/>
      <c r="WVQ47" s="1195"/>
      <c r="WVR47" s="1196"/>
      <c r="WVS47" s="1195"/>
      <c r="WVT47" s="1196"/>
      <c r="WVU47" s="1195"/>
      <c r="WVV47" s="1196"/>
      <c r="WVW47" s="1195"/>
      <c r="WVX47" s="1196"/>
      <c r="WVY47" s="1195"/>
      <c r="WVZ47" s="1196"/>
      <c r="WWA47" s="1195"/>
      <c r="WWB47" s="1196"/>
      <c r="WWC47" s="1195"/>
      <c r="WWD47" s="1196"/>
      <c r="WWE47" s="1195"/>
      <c r="WWF47" s="1196"/>
      <c r="WWG47" s="1195"/>
      <c r="WWH47" s="1196"/>
      <c r="WWI47" s="1195"/>
      <c r="WWJ47" s="1196"/>
      <c r="WWK47" s="1195"/>
      <c r="WWL47" s="1196"/>
      <c r="WWM47" s="1195"/>
      <c r="WWN47" s="1196"/>
      <c r="WWO47" s="1195"/>
      <c r="WWP47" s="1196"/>
      <c r="WWQ47" s="1195"/>
      <c r="WWR47" s="1196"/>
      <c r="WWS47" s="1195"/>
      <c r="WWT47" s="1196"/>
      <c r="WWU47" s="1195"/>
      <c r="WWV47" s="1196"/>
      <c r="WWW47" s="1195"/>
      <c r="WWX47" s="1196"/>
      <c r="WWY47" s="1195"/>
      <c r="WWZ47" s="1196"/>
      <c r="WXA47" s="1195"/>
      <c r="WXB47" s="1196"/>
      <c r="WXC47" s="1195"/>
      <c r="WXD47" s="1196"/>
      <c r="WXE47" s="1195"/>
      <c r="WXF47" s="1196"/>
      <c r="WXG47" s="1195"/>
      <c r="WXH47" s="1196"/>
      <c r="WXI47" s="1195"/>
      <c r="WXJ47" s="1196"/>
      <c r="WXK47" s="1195"/>
      <c r="WXL47" s="1196"/>
      <c r="WXM47" s="1195"/>
      <c r="WXN47" s="1196"/>
      <c r="WXO47" s="1195"/>
      <c r="WXP47" s="1196"/>
      <c r="WXQ47" s="1195"/>
      <c r="WXR47" s="1196"/>
      <c r="WXS47" s="1195"/>
      <c r="WXT47" s="1196"/>
      <c r="WXU47" s="1195"/>
      <c r="WXV47" s="1196"/>
      <c r="WXW47" s="1195"/>
      <c r="WXX47" s="1196"/>
      <c r="WXY47" s="1195"/>
      <c r="WXZ47" s="1196"/>
      <c r="WYA47" s="1195"/>
      <c r="WYB47" s="1196"/>
      <c r="WYC47" s="1195"/>
      <c r="WYD47" s="1196"/>
      <c r="WYE47" s="1195"/>
      <c r="WYF47" s="1196"/>
      <c r="WYG47" s="1195"/>
      <c r="WYH47" s="1196"/>
      <c r="WYI47" s="1195"/>
      <c r="WYJ47" s="1196"/>
      <c r="WYK47" s="1195"/>
      <c r="WYL47" s="1196"/>
      <c r="WYM47" s="1195"/>
      <c r="WYN47" s="1196"/>
      <c r="WYO47" s="1195"/>
      <c r="WYP47" s="1196"/>
      <c r="WYQ47" s="1195"/>
      <c r="WYR47" s="1196"/>
      <c r="WYS47" s="1195"/>
      <c r="WYT47" s="1196"/>
      <c r="WYU47" s="1195"/>
      <c r="WYV47" s="1196"/>
      <c r="WYW47" s="1195"/>
      <c r="WYX47" s="1196"/>
      <c r="WYY47" s="1195"/>
      <c r="WYZ47" s="1196"/>
      <c r="WZA47" s="1195"/>
      <c r="WZB47" s="1196"/>
      <c r="WZC47" s="1195"/>
      <c r="WZD47" s="1196"/>
      <c r="WZE47" s="1195"/>
      <c r="WZF47" s="1196"/>
      <c r="WZG47" s="1195"/>
      <c r="WZH47" s="1196"/>
      <c r="WZI47" s="1195"/>
      <c r="WZJ47" s="1196"/>
      <c r="WZK47" s="1195"/>
      <c r="WZL47" s="1196"/>
      <c r="WZM47" s="1195"/>
      <c r="WZN47" s="1196"/>
      <c r="WZO47" s="1195"/>
      <c r="WZP47" s="1196"/>
      <c r="WZQ47" s="1195"/>
      <c r="WZR47" s="1196"/>
      <c r="WZS47" s="1195"/>
      <c r="WZT47" s="1196"/>
      <c r="WZU47" s="1195"/>
      <c r="WZV47" s="1196"/>
      <c r="WZW47" s="1195"/>
      <c r="WZX47" s="1196"/>
      <c r="WZY47" s="1195"/>
      <c r="WZZ47" s="1196"/>
      <c r="XAA47" s="1195"/>
      <c r="XAB47" s="1196"/>
      <c r="XAC47" s="1195"/>
      <c r="XAD47" s="1196"/>
      <c r="XAE47" s="1195"/>
      <c r="XAF47" s="1196"/>
      <c r="XAG47" s="1195"/>
      <c r="XAH47" s="1196"/>
      <c r="XAI47" s="1195"/>
      <c r="XAJ47" s="1196"/>
      <c r="XAK47" s="1195"/>
      <c r="XAL47" s="1196"/>
      <c r="XAM47" s="1195"/>
      <c r="XAN47" s="1196"/>
      <c r="XAO47" s="1195"/>
      <c r="XAP47" s="1196"/>
      <c r="XAQ47" s="1195"/>
      <c r="XAR47" s="1196"/>
      <c r="XAS47" s="1195"/>
      <c r="XAT47" s="1196"/>
      <c r="XAU47" s="1195"/>
      <c r="XAV47" s="1196"/>
      <c r="XAW47" s="1195"/>
      <c r="XAX47" s="1196"/>
      <c r="XAY47" s="1195"/>
      <c r="XAZ47" s="1196"/>
      <c r="XBA47" s="1195"/>
      <c r="XBB47" s="1196"/>
      <c r="XBC47" s="1195"/>
      <c r="XBD47" s="1196"/>
      <c r="XBE47" s="1195"/>
      <c r="XBF47" s="1196"/>
      <c r="XBG47" s="1195"/>
      <c r="XBH47" s="1196"/>
      <c r="XBI47" s="1195"/>
      <c r="XBJ47" s="1196"/>
      <c r="XBK47" s="1195"/>
      <c r="XBL47" s="1196"/>
      <c r="XBM47" s="1195"/>
      <c r="XBN47" s="1196"/>
      <c r="XBO47" s="1195"/>
      <c r="XBP47" s="1196"/>
      <c r="XBQ47" s="1195"/>
      <c r="XBR47" s="1196"/>
      <c r="XBS47" s="1195"/>
      <c r="XBT47" s="1196"/>
      <c r="XBU47" s="1195"/>
      <c r="XBV47" s="1196"/>
      <c r="XBW47" s="1195"/>
      <c r="XBX47" s="1196"/>
      <c r="XBY47" s="1195"/>
      <c r="XBZ47" s="1196"/>
      <c r="XCA47" s="1195"/>
      <c r="XCB47" s="1196"/>
      <c r="XCC47" s="1195"/>
      <c r="XCD47" s="1196"/>
      <c r="XCE47" s="1195"/>
      <c r="XCF47" s="1196"/>
      <c r="XCG47" s="1195"/>
      <c r="XCH47" s="1196"/>
      <c r="XCI47" s="1195"/>
      <c r="XCJ47" s="1196"/>
      <c r="XCK47" s="1195"/>
      <c r="XCL47" s="1196"/>
      <c r="XCM47" s="1195"/>
      <c r="XCN47" s="1196"/>
      <c r="XCO47" s="1195"/>
      <c r="XCP47" s="1196"/>
      <c r="XCQ47" s="1195"/>
      <c r="XCR47" s="1196"/>
      <c r="XCS47" s="1195"/>
      <c r="XCT47" s="1196"/>
      <c r="XCU47" s="1195"/>
      <c r="XCV47" s="1196"/>
      <c r="XCW47" s="1195"/>
      <c r="XCX47" s="1196"/>
      <c r="XCY47" s="1195"/>
      <c r="XCZ47" s="1196"/>
      <c r="XDA47" s="1195"/>
      <c r="XDB47" s="1196"/>
      <c r="XDC47" s="1195"/>
      <c r="XDD47" s="1196"/>
      <c r="XDE47" s="1195"/>
      <c r="XDF47" s="1196"/>
      <c r="XDG47" s="1195"/>
      <c r="XDH47" s="1196"/>
      <c r="XDI47" s="1195"/>
      <c r="XDJ47" s="1196"/>
      <c r="XDK47" s="1195"/>
      <c r="XDL47" s="1196"/>
      <c r="XDM47" s="1195"/>
      <c r="XDN47" s="1196"/>
      <c r="XDO47" s="1195"/>
      <c r="XDP47" s="1196"/>
      <c r="XDQ47" s="1195"/>
      <c r="XDR47" s="1196"/>
      <c r="XDS47" s="1195"/>
      <c r="XDT47" s="1196"/>
      <c r="XDU47" s="1195"/>
      <c r="XDV47" s="1196"/>
      <c r="XDW47" s="1195"/>
      <c r="XDX47" s="1196"/>
      <c r="XDY47" s="1195"/>
      <c r="XDZ47" s="1196"/>
      <c r="XEA47" s="1195"/>
      <c r="XEB47" s="1196"/>
      <c r="XEC47" s="1195"/>
      <c r="XED47" s="1196"/>
      <c r="XEE47" s="1195"/>
      <c r="XEF47" s="1196"/>
      <c r="XEG47" s="1195"/>
      <c r="XEH47" s="1196"/>
      <c r="XEI47" s="1195"/>
      <c r="XEJ47" s="1196"/>
      <c r="XEK47" s="1195"/>
      <c r="XEL47" s="1196"/>
      <c r="XEM47" s="1195"/>
      <c r="XEN47" s="1196"/>
      <c r="XEO47" s="1195"/>
      <c r="XEP47" s="1196"/>
      <c r="XEQ47" s="1195"/>
      <c r="XER47" s="1196"/>
      <c r="XES47" s="1195"/>
      <c r="XET47" s="1196"/>
      <c r="XEU47" s="1195"/>
      <c r="XEV47" s="1196"/>
      <c r="XEW47" s="1195"/>
      <c r="XEX47" s="1196"/>
      <c r="XEY47" s="1195"/>
      <c r="XEZ47" s="1196"/>
      <c r="XFA47" s="1195"/>
      <c r="XFB47" s="1196"/>
      <c r="XFC47" s="1195"/>
      <c r="XFD47" s="1195"/>
    </row>
    <row r="48" spans="1:16384" customFormat="1" ht="15">
      <c r="B48" s="1179" t="s">
        <v>47</v>
      </c>
      <c r="C48" s="1184"/>
      <c r="D48" s="1199" t="s">
        <v>48</v>
      </c>
      <c r="E48" s="1200"/>
    </row>
    <row r="49" spans="2:5" ht="15">
      <c r="B49" s="1151" t="s">
        <v>49</v>
      </c>
      <c r="C49" s="845" t="s">
        <v>21</v>
      </c>
      <c r="D49" s="854" t="s">
        <v>50</v>
      </c>
      <c r="E49" s="848"/>
    </row>
    <row r="50" spans="2:5" ht="15">
      <c r="B50" s="7"/>
      <c r="C50" s="18"/>
      <c r="D50" s="354"/>
      <c r="E50" s="164"/>
    </row>
    <row r="51" spans="2:5" ht="15">
      <c r="B51" s="1152" t="s">
        <v>51</v>
      </c>
      <c r="C51" s="845" t="s">
        <v>21</v>
      </c>
      <c r="D51" s="854" t="s">
        <v>52</v>
      </c>
      <c r="E51" s="848"/>
    </row>
    <row r="52" spans="2:5" ht="15">
      <c r="B52" s="174"/>
      <c r="C52" s="18"/>
      <c r="D52" s="849"/>
      <c r="E52" s="164"/>
    </row>
    <row r="53" spans="2:5" ht="15">
      <c r="B53" s="1152" t="s">
        <v>53</v>
      </c>
      <c r="C53" s="845" t="s">
        <v>21</v>
      </c>
      <c r="D53" s="854" t="s">
        <v>54</v>
      </c>
      <c r="E53" s="879"/>
    </row>
    <row r="54" spans="2:5" ht="15">
      <c r="B54" s="174"/>
      <c r="C54" s="18"/>
      <c r="D54" s="849"/>
      <c r="E54" s="164"/>
    </row>
    <row r="55" spans="2:5" ht="26.25" customHeight="1">
      <c r="B55" s="1153" t="s">
        <v>55</v>
      </c>
      <c r="C55" s="840" t="s">
        <v>21</v>
      </c>
      <c r="D55" s="855" t="s">
        <v>56</v>
      </c>
      <c r="E55" s="1154"/>
    </row>
    <row r="56" spans="2:5" ht="19.5" customHeight="1">
      <c r="B56" s="844"/>
      <c r="C56" s="18"/>
      <c r="D56" s="846"/>
      <c r="E56" s="847"/>
    </row>
    <row r="57" spans="2:5" ht="15.75" customHeight="1">
      <c r="B57" s="844"/>
      <c r="C57" s="18"/>
      <c r="D57" s="855" t="s">
        <v>57</v>
      </c>
      <c r="E57" s="851"/>
    </row>
    <row r="58" spans="2:5" ht="15.75" customHeight="1">
      <c r="B58" s="844"/>
      <c r="C58" s="18"/>
      <c r="D58" s="354"/>
      <c r="E58" s="7"/>
    </row>
    <row r="59" spans="2:5" ht="63" customHeight="1">
      <c r="B59" s="1192" t="s">
        <v>58</v>
      </c>
      <c r="C59" s="1193"/>
      <c r="D59" s="1193"/>
      <c r="E59" s="1194"/>
    </row>
    <row r="60" spans="2:5" s="841" customFormat="1" ht="56.25" customHeight="1">
      <c r="B60" s="1192" t="s">
        <v>59</v>
      </c>
      <c r="C60" s="1193"/>
      <c r="D60" s="1193"/>
      <c r="E60" s="1194"/>
    </row>
    <row r="61" spans="2:5" ht="51" customHeight="1">
      <c r="B61" s="1181" t="s">
        <v>60</v>
      </c>
      <c r="C61" s="1182"/>
      <c r="D61" s="1182"/>
      <c r="E61" s="1183"/>
    </row>
    <row r="62" spans="2:5" ht="15">
      <c r="B62" s="1179" t="s">
        <v>61</v>
      </c>
      <c r="C62" s="1184"/>
      <c r="D62" s="1184"/>
      <c r="E62" s="1180"/>
    </row>
    <row r="63" spans="2:5" ht="15" customHeight="1">
      <c r="B63" s="1207" t="s">
        <v>62</v>
      </c>
      <c r="C63" s="1208"/>
      <c r="D63" s="845" t="s">
        <v>21</v>
      </c>
      <c r="E63" s="271"/>
    </row>
    <row r="64" spans="2:5" ht="15" customHeight="1">
      <c r="B64" s="168"/>
      <c r="C64" s="14"/>
      <c r="D64" s="57"/>
      <c r="E64" s="166"/>
    </row>
    <row r="65" spans="2:5" ht="15" customHeight="1">
      <c r="B65" s="267" t="s">
        <v>63</v>
      </c>
      <c r="C65" s="181"/>
      <c r="D65" s="396" t="s">
        <v>21</v>
      </c>
      <c r="E65" s="166"/>
    </row>
    <row r="66" spans="2:5" ht="15" customHeight="1">
      <c r="B66" s="179"/>
      <c r="C66" s="180"/>
      <c r="E66" s="172"/>
    </row>
    <row r="67" spans="2:5" ht="15" customHeight="1">
      <c r="B67" s="1179" t="s">
        <v>64</v>
      </c>
      <c r="C67" s="1184"/>
      <c r="D67" s="1184"/>
      <c r="E67" s="1180"/>
    </row>
    <row r="68" spans="2:5" ht="15" customHeight="1">
      <c r="B68" s="880" t="s">
        <v>65</v>
      </c>
      <c r="C68" s="881"/>
      <c r="D68" s="845" t="s">
        <v>21</v>
      </c>
      <c r="E68" s="882"/>
    </row>
    <row r="69" spans="2:5" ht="15" customHeight="1">
      <c r="B69" s="173"/>
      <c r="C69" s="57"/>
      <c r="D69" s="57"/>
      <c r="E69" s="166"/>
    </row>
    <row r="70" spans="2:5" ht="15" customHeight="1">
      <c r="B70" s="273" t="s">
        <v>66</v>
      </c>
      <c r="C70" s="274"/>
      <c r="D70" s="396" t="s">
        <v>21</v>
      </c>
      <c r="E70" s="166"/>
    </row>
    <row r="71" spans="2:5" ht="15" customHeight="1">
      <c r="B71" s="272"/>
      <c r="C71" s="275"/>
      <c r="D71" s="275"/>
      <c r="E71" s="172"/>
    </row>
    <row r="72" spans="2:5" ht="15" customHeight="1">
      <c r="B72" s="1179" t="s">
        <v>67</v>
      </c>
      <c r="C72" s="1184"/>
      <c r="D72" s="1184"/>
      <c r="E72" s="1180"/>
    </row>
    <row r="73" spans="2:5" ht="15" customHeight="1">
      <c r="B73" s="273" t="s">
        <v>68</v>
      </c>
      <c r="C73" s="836"/>
      <c r="D73" s="1219" t="s">
        <v>21</v>
      </c>
      <c r="E73" s="837"/>
    </row>
    <row r="74" spans="2:5" ht="15" customHeight="1">
      <c r="B74" s="273" t="s">
        <v>69</v>
      </c>
      <c r="C74" s="836"/>
      <c r="D74" s="1220"/>
      <c r="E74" s="837"/>
    </row>
    <row r="75" spans="2:5" ht="15" customHeight="1">
      <c r="B75" s="835"/>
      <c r="C75" s="836"/>
      <c r="D75" s="836"/>
      <c r="E75" s="837"/>
    </row>
    <row r="76" spans="2:5" ht="20.100000000000001" customHeight="1">
      <c r="B76" s="1174" t="s">
        <v>70</v>
      </c>
      <c r="C76" s="1175"/>
      <c r="D76" s="1175"/>
      <c r="E76" s="1176"/>
    </row>
    <row r="77" spans="2:5" ht="15" customHeight="1">
      <c r="B77" s="1209" t="s">
        <v>71</v>
      </c>
      <c r="C77" s="1210"/>
      <c r="D77" s="1210"/>
      <c r="E77" s="1211"/>
    </row>
    <row r="78" spans="2:5" ht="15" customHeight="1">
      <c r="B78" s="1212"/>
      <c r="C78" s="1213"/>
      <c r="D78" s="1213"/>
      <c r="E78" s="1214"/>
    </row>
    <row r="79" spans="2:5" ht="15" customHeight="1">
      <c r="B79" s="1212"/>
      <c r="C79" s="1213"/>
      <c r="D79" s="1213"/>
      <c r="E79" s="1214"/>
    </row>
    <row r="80" spans="2:5" ht="30.75" customHeight="1">
      <c r="B80" s="1212"/>
      <c r="C80" s="1213"/>
      <c r="D80" s="1213"/>
      <c r="E80" s="1214"/>
    </row>
    <row r="81" spans="2:5" ht="15" customHeight="1">
      <c r="B81" s="267" t="s">
        <v>72</v>
      </c>
      <c r="C81" s="14"/>
      <c r="D81" s="14"/>
      <c r="E81" s="166"/>
    </row>
    <row r="82" spans="2:5" ht="15" customHeight="1">
      <c r="B82" s="168"/>
      <c r="C82" s="14"/>
      <c r="D82" s="14"/>
      <c r="E82" s="166"/>
    </row>
    <row r="83" spans="2:5" ht="15" customHeight="1">
      <c r="B83" s="1204" t="s">
        <v>73</v>
      </c>
      <c r="C83" s="1205"/>
      <c r="D83" s="1205"/>
      <c r="E83" s="1206"/>
    </row>
    <row r="84" spans="2:5" ht="15" customHeight="1">
      <c r="B84" s="1204"/>
      <c r="C84" s="1205"/>
      <c r="D84" s="1205"/>
      <c r="E84" s="1206"/>
    </row>
    <row r="85" spans="2:5" ht="15" customHeight="1">
      <c r="B85" s="1204"/>
      <c r="C85" s="1205"/>
      <c r="D85" s="1205"/>
      <c r="E85" s="1206"/>
    </row>
    <row r="86" spans="2:5" ht="15" customHeight="1">
      <c r="B86" s="1204"/>
      <c r="C86" s="1205"/>
      <c r="D86" s="1205"/>
      <c r="E86" s="1206"/>
    </row>
    <row r="87" spans="2:5" ht="15" customHeight="1">
      <c r="B87" s="1204"/>
      <c r="C87" s="1205"/>
      <c r="D87" s="1205"/>
      <c r="E87" s="1206"/>
    </row>
    <row r="88" spans="2:5" ht="15" customHeight="1">
      <c r="B88" s="1204"/>
      <c r="C88" s="1205"/>
      <c r="D88" s="1205"/>
      <c r="E88" s="1206"/>
    </row>
    <row r="89" spans="2:5" ht="15" customHeight="1">
      <c r="B89" s="168"/>
      <c r="C89" s="14"/>
      <c r="D89" s="14"/>
      <c r="E89" s="166"/>
    </row>
    <row r="90" spans="2:5" ht="15" customHeight="1">
      <c r="B90" s="268" t="s">
        <v>74</v>
      </c>
      <c r="C90" s="14"/>
      <c r="D90" s="14"/>
      <c r="E90" s="166"/>
    </row>
    <row r="91" spans="2:5" ht="15" customHeight="1">
      <c r="B91" s="1204" t="str">
        <f>"I have examined the Disproportionate Share Application data and the information contained herein is true and correct with the conditions of participation and will remain in effect throughout DSH Program Year"&amp;" "&amp;Prgm_Year&amp;". "&amp;"I hereby certify that the contact and identification section, the two physician certification section, the trauma certification section, out of state data, inpatient days, "&amp;"tax appropriation, payments received from governmental sources and charity charges, hospital cost report section, and the uninsured charges and payments section are accurate and true. "&amp;"I agree to retain DSH records for the next five years, to provide access and/or submit the records when requested for the Federal DSH audit which will occur approximately three years from DSH Program Year "&amp;LEFT(Prgm_Year,4)&amp;"."</f>
        <v>I have examined the Disproportionate Share Application data and the information contained herein is true and correct with the conditions of participation and will remain in effect throughout DSH Program Year 2025 (10/1/2024 - 9/30/2025). I hereby certify that the contact and identification section, the two physician certification section, the trauma certification section, out of state data, inpatient days, tax appropriation, payments received from governmental sources and charity charges, hospital cost report section, and the uninsured charges and payments section are accurate and true. I agree to retain DSH records for the next five years, to provide access and/or submit the records when requested for the Federal DSH audit which will occur approximately three years from DSH Program Year 2025.</v>
      </c>
      <c r="C91" s="1205"/>
      <c r="D91" s="1205"/>
      <c r="E91" s="1206"/>
    </row>
    <row r="92" spans="2:5" ht="15" customHeight="1">
      <c r="B92" s="1204"/>
      <c r="C92" s="1205"/>
      <c r="D92" s="1205"/>
      <c r="E92" s="1206"/>
    </row>
    <row r="93" spans="2:5" ht="15" customHeight="1">
      <c r="B93" s="1204"/>
      <c r="C93" s="1205"/>
      <c r="D93" s="1205"/>
      <c r="E93" s="1206"/>
    </row>
    <row r="94" spans="2:5" ht="15" customHeight="1">
      <c r="B94" s="1204"/>
      <c r="C94" s="1205"/>
      <c r="D94" s="1205"/>
      <c r="E94" s="1206"/>
    </row>
    <row r="95" spans="2:5" ht="15" customHeight="1">
      <c r="B95" s="1204"/>
      <c r="C95" s="1205"/>
      <c r="D95" s="1205"/>
      <c r="E95" s="1206"/>
    </row>
    <row r="96" spans="2:5" ht="16.5" customHeight="1">
      <c r="B96" s="1204"/>
      <c r="C96" s="1205"/>
      <c r="D96" s="1205"/>
      <c r="E96" s="1206"/>
    </row>
    <row r="97" spans="2:5" ht="15" customHeight="1">
      <c r="B97" s="168"/>
      <c r="C97" s="14"/>
      <c r="D97" s="14"/>
      <c r="E97" s="166"/>
    </row>
    <row r="98" spans="2:5" ht="15" customHeight="1">
      <c r="B98" s="168"/>
      <c r="C98" s="14"/>
      <c r="D98" s="1215"/>
      <c r="E98" s="1216"/>
    </row>
    <row r="99" spans="2:5" ht="15" customHeight="1">
      <c r="B99" s="173"/>
      <c r="C99" s="57"/>
      <c r="D99" s="1217"/>
      <c r="E99" s="1218"/>
    </row>
    <row r="100" spans="2:5" ht="15" customHeight="1">
      <c r="B100" s="168"/>
      <c r="C100" s="14"/>
      <c r="D100" s="1201" t="s">
        <v>75</v>
      </c>
      <c r="E100" s="1202"/>
    </row>
    <row r="101" spans="2:5" ht="15" customHeight="1">
      <c r="B101" s="168"/>
      <c r="C101" s="14"/>
      <c r="D101" s="57"/>
      <c r="E101" s="271"/>
    </row>
    <row r="102" spans="2:5" ht="15" customHeight="1">
      <c r="B102" s="168"/>
      <c r="C102" s="14"/>
      <c r="D102" s="883">
        <f ca="1">TODAY()</f>
        <v>45392</v>
      </c>
      <c r="E102" s="271"/>
    </row>
    <row r="103" spans="2:5" ht="15" customHeight="1">
      <c r="B103" s="168"/>
      <c r="C103" s="57"/>
      <c r="D103" s="169" t="s">
        <v>76</v>
      </c>
      <c r="E103" s="271"/>
    </row>
    <row r="104" spans="2:5" ht="15" customHeight="1">
      <c r="B104" s="170"/>
      <c r="C104" s="275"/>
      <c r="D104" s="171"/>
      <c r="E104" s="172"/>
    </row>
    <row r="105" spans="2:5" ht="15" customHeight="1"/>
    <row r="106" spans="2:5" ht="15" customHeight="1"/>
    <row r="107" spans="2:5" ht="15" customHeight="1"/>
    <row r="108" spans="2:5" ht="15" customHeight="1"/>
    <row r="109" spans="2:5" ht="15" customHeight="1"/>
    <row r="110" spans="2:5" ht="15" customHeight="1"/>
    <row r="111" spans="2:5" ht="15" customHeight="1"/>
    <row r="112" spans="2:5" ht="15" customHeight="1"/>
    <row r="113" customFormat="1" ht="15" customHeight="1"/>
    <row r="114" customFormat="1" ht="15" customHeight="1"/>
    <row r="115" customFormat="1" ht="0" hidden="1" customHeight="1"/>
    <row r="116" customFormat="1" ht="0" hidden="1" customHeight="1"/>
    <row r="117" customFormat="1" ht="0" hidden="1" customHeight="1"/>
    <row r="118" customFormat="1" ht="0" hidden="1" customHeight="1"/>
    <row r="119" customFormat="1" ht="0" hidden="1" customHeight="1"/>
    <row r="120" customFormat="1" ht="0" hidden="1" customHeight="1"/>
    <row r="121" customFormat="1" ht="0" hidden="1" customHeight="1"/>
    <row r="122" customFormat="1" ht="0" hidden="1" customHeight="1"/>
    <row r="123" customFormat="1" ht="0" hidden="1" customHeight="1"/>
  </sheetData>
  <mergeCells count="8224">
    <mergeCell ref="XFA47:XFB47"/>
    <mergeCell ref="XFC47:XFD47"/>
    <mergeCell ref="D44:E44"/>
    <mergeCell ref="D42:E42"/>
    <mergeCell ref="XEQ47:XER47"/>
    <mergeCell ref="XES47:XET47"/>
    <mergeCell ref="XEU47:XEV47"/>
    <mergeCell ref="XEW47:XEX47"/>
    <mergeCell ref="XEY47:XEZ47"/>
    <mergeCell ref="XEG47:XEH47"/>
    <mergeCell ref="XEI47:XEJ47"/>
    <mergeCell ref="XEK47:XEL47"/>
    <mergeCell ref="XEM47:XEN47"/>
    <mergeCell ref="XEO47:XEP47"/>
    <mergeCell ref="XDW47:XDX47"/>
    <mergeCell ref="XDY47:XDZ47"/>
    <mergeCell ref="XEA47:XEB47"/>
    <mergeCell ref="XEC47:XED47"/>
    <mergeCell ref="XEE47:XEF47"/>
    <mergeCell ref="XDM47:XDN47"/>
    <mergeCell ref="XDO47:XDP47"/>
    <mergeCell ref="XDQ47:XDR47"/>
    <mergeCell ref="XDS47:XDT47"/>
    <mergeCell ref="XDU47:XDV47"/>
    <mergeCell ref="XDC47:XDD47"/>
    <mergeCell ref="XDE47:XDF47"/>
    <mergeCell ref="XDG47:XDH47"/>
    <mergeCell ref="XDI47:XDJ47"/>
    <mergeCell ref="XDK47:XDL47"/>
    <mergeCell ref="XCS47:XCT47"/>
    <mergeCell ref="XCU47:XCV47"/>
    <mergeCell ref="XCW47:XCX47"/>
    <mergeCell ref="XCY47:XCZ47"/>
    <mergeCell ref="XDA47:XDB47"/>
    <mergeCell ref="XCI47:XCJ47"/>
    <mergeCell ref="XCK47:XCL47"/>
    <mergeCell ref="XCM47:XCN47"/>
    <mergeCell ref="XCO47:XCP47"/>
    <mergeCell ref="XCQ47:XCR47"/>
    <mergeCell ref="XBY47:XBZ47"/>
    <mergeCell ref="XCA47:XCB47"/>
    <mergeCell ref="XCC47:XCD47"/>
    <mergeCell ref="XCE47:XCF47"/>
    <mergeCell ref="XCG47:XCH47"/>
    <mergeCell ref="XBO47:XBP47"/>
    <mergeCell ref="XBQ47:XBR47"/>
    <mergeCell ref="XBS47:XBT47"/>
    <mergeCell ref="XBU47:XBV47"/>
    <mergeCell ref="XBW47:XBX47"/>
    <mergeCell ref="XBE47:XBF47"/>
    <mergeCell ref="XBG47:XBH47"/>
    <mergeCell ref="XBI47:XBJ47"/>
    <mergeCell ref="XBK47:XBL47"/>
    <mergeCell ref="XBM47:XBN47"/>
    <mergeCell ref="XAU47:XAV47"/>
    <mergeCell ref="XAW47:XAX47"/>
    <mergeCell ref="XAY47:XAZ47"/>
    <mergeCell ref="XBA47:XBB47"/>
    <mergeCell ref="XBC47:XBD47"/>
    <mergeCell ref="XAK47:XAL47"/>
    <mergeCell ref="XAM47:XAN47"/>
    <mergeCell ref="XAO47:XAP47"/>
    <mergeCell ref="XAQ47:XAR47"/>
    <mergeCell ref="XAS47:XAT47"/>
    <mergeCell ref="XAA47:XAB47"/>
    <mergeCell ref="XAC47:XAD47"/>
    <mergeCell ref="XAE47:XAF47"/>
    <mergeCell ref="XAG47:XAH47"/>
    <mergeCell ref="XAI47:XAJ47"/>
    <mergeCell ref="WZQ47:WZR47"/>
    <mergeCell ref="WZS47:WZT47"/>
    <mergeCell ref="WZU47:WZV47"/>
    <mergeCell ref="WZW47:WZX47"/>
    <mergeCell ref="WZY47:WZZ47"/>
    <mergeCell ref="WZG47:WZH47"/>
    <mergeCell ref="WZI47:WZJ47"/>
    <mergeCell ref="WZK47:WZL47"/>
    <mergeCell ref="WZM47:WZN47"/>
    <mergeCell ref="WZO47:WZP47"/>
    <mergeCell ref="WYW47:WYX47"/>
    <mergeCell ref="WYY47:WYZ47"/>
    <mergeCell ref="WZA47:WZB47"/>
    <mergeCell ref="WZC47:WZD47"/>
    <mergeCell ref="WZE47:WZF47"/>
    <mergeCell ref="WYM47:WYN47"/>
    <mergeCell ref="WYO47:WYP47"/>
    <mergeCell ref="WYQ47:WYR47"/>
    <mergeCell ref="WYS47:WYT47"/>
    <mergeCell ref="WYU47:WYV47"/>
    <mergeCell ref="WYC47:WYD47"/>
    <mergeCell ref="WYE47:WYF47"/>
    <mergeCell ref="WYG47:WYH47"/>
    <mergeCell ref="WYI47:WYJ47"/>
    <mergeCell ref="WYK47:WYL47"/>
    <mergeCell ref="WXS47:WXT47"/>
    <mergeCell ref="WXU47:WXV47"/>
    <mergeCell ref="WXW47:WXX47"/>
    <mergeCell ref="WXY47:WXZ47"/>
    <mergeCell ref="WYA47:WYB47"/>
    <mergeCell ref="WXI47:WXJ47"/>
    <mergeCell ref="WXK47:WXL47"/>
    <mergeCell ref="WXM47:WXN47"/>
    <mergeCell ref="WXO47:WXP47"/>
    <mergeCell ref="WXQ47:WXR47"/>
    <mergeCell ref="WWY47:WWZ47"/>
    <mergeCell ref="WXA47:WXB47"/>
    <mergeCell ref="WXC47:WXD47"/>
    <mergeCell ref="WXE47:WXF47"/>
    <mergeCell ref="WXG47:WXH47"/>
    <mergeCell ref="WWO47:WWP47"/>
    <mergeCell ref="WWQ47:WWR47"/>
    <mergeCell ref="WWS47:WWT47"/>
    <mergeCell ref="WWU47:WWV47"/>
    <mergeCell ref="WWW47:WWX47"/>
    <mergeCell ref="WWE47:WWF47"/>
    <mergeCell ref="WWG47:WWH47"/>
    <mergeCell ref="WWI47:WWJ47"/>
    <mergeCell ref="WWK47:WWL47"/>
    <mergeCell ref="WWM47:WWN47"/>
    <mergeCell ref="WVU47:WVV47"/>
    <mergeCell ref="WVW47:WVX47"/>
    <mergeCell ref="WVY47:WVZ47"/>
    <mergeCell ref="WWA47:WWB47"/>
    <mergeCell ref="WWC47:WWD47"/>
    <mergeCell ref="WVK47:WVL47"/>
    <mergeCell ref="WVM47:WVN47"/>
    <mergeCell ref="WVO47:WVP47"/>
    <mergeCell ref="WVQ47:WVR47"/>
    <mergeCell ref="WVS47:WVT47"/>
    <mergeCell ref="WVA47:WVB47"/>
    <mergeCell ref="WVC47:WVD47"/>
    <mergeCell ref="WVE47:WVF47"/>
    <mergeCell ref="WVG47:WVH47"/>
    <mergeCell ref="WVI47:WVJ47"/>
    <mergeCell ref="WUQ47:WUR47"/>
    <mergeCell ref="WUS47:WUT47"/>
    <mergeCell ref="WUU47:WUV47"/>
    <mergeCell ref="WUW47:WUX47"/>
    <mergeCell ref="WUY47:WUZ47"/>
    <mergeCell ref="WUG47:WUH47"/>
    <mergeCell ref="WUI47:WUJ47"/>
    <mergeCell ref="WUK47:WUL47"/>
    <mergeCell ref="WUM47:WUN47"/>
    <mergeCell ref="WUO47:WUP47"/>
    <mergeCell ref="WTW47:WTX47"/>
    <mergeCell ref="WTY47:WTZ47"/>
    <mergeCell ref="WUA47:WUB47"/>
    <mergeCell ref="WUC47:WUD47"/>
    <mergeCell ref="WUE47:WUF47"/>
    <mergeCell ref="WTM47:WTN47"/>
    <mergeCell ref="WTO47:WTP47"/>
    <mergeCell ref="WTQ47:WTR47"/>
    <mergeCell ref="WTS47:WTT47"/>
    <mergeCell ref="WTU47:WTV47"/>
    <mergeCell ref="WTC47:WTD47"/>
    <mergeCell ref="WTE47:WTF47"/>
    <mergeCell ref="WTG47:WTH47"/>
    <mergeCell ref="WTI47:WTJ47"/>
    <mergeCell ref="WTK47:WTL47"/>
    <mergeCell ref="WSS47:WST47"/>
    <mergeCell ref="WSU47:WSV47"/>
    <mergeCell ref="WSW47:WSX47"/>
    <mergeCell ref="WSY47:WSZ47"/>
    <mergeCell ref="WTA47:WTB47"/>
    <mergeCell ref="WSI47:WSJ47"/>
    <mergeCell ref="WSK47:WSL47"/>
    <mergeCell ref="WSM47:WSN47"/>
    <mergeCell ref="WSO47:WSP47"/>
    <mergeCell ref="WSQ47:WSR47"/>
    <mergeCell ref="WRY47:WRZ47"/>
    <mergeCell ref="WSA47:WSB47"/>
    <mergeCell ref="WSC47:WSD47"/>
    <mergeCell ref="WSE47:WSF47"/>
    <mergeCell ref="WSG47:WSH47"/>
    <mergeCell ref="WRO47:WRP47"/>
    <mergeCell ref="WRQ47:WRR47"/>
    <mergeCell ref="WRS47:WRT47"/>
    <mergeCell ref="WRU47:WRV47"/>
    <mergeCell ref="WRW47:WRX47"/>
    <mergeCell ref="WRE47:WRF47"/>
    <mergeCell ref="WRG47:WRH47"/>
    <mergeCell ref="WRI47:WRJ47"/>
    <mergeCell ref="WRK47:WRL47"/>
    <mergeCell ref="WRM47:WRN47"/>
    <mergeCell ref="WQU47:WQV47"/>
    <mergeCell ref="WQW47:WQX47"/>
    <mergeCell ref="WQY47:WQZ47"/>
    <mergeCell ref="WRA47:WRB47"/>
    <mergeCell ref="WRC47:WRD47"/>
    <mergeCell ref="WQK47:WQL47"/>
    <mergeCell ref="WQM47:WQN47"/>
    <mergeCell ref="WQO47:WQP47"/>
    <mergeCell ref="WQQ47:WQR47"/>
    <mergeCell ref="WQS47:WQT47"/>
    <mergeCell ref="WQA47:WQB47"/>
    <mergeCell ref="WQC47:WQD47"/>
    <mergeCell ref="WQE47:WQF47"/>
    <mergeCell ref="WQG47:WQH47"/>
    <mergeCell ref="WQI47:WQJ47"/>
    <mergeCell ref="WPQ47:WPR47"/>
    <mergeCell ref="WPS47:WPT47"/>
    <mergeCell ref="WPU47:WPV47"/>
    <mergeCell ref="WPW47:WPX47"/>
    <mergeCell ref="WPY47:WPZ47"/>
    <mergeCell ref="WPG47:WPH47"/>
    <mergeCell ref="WPI47:WPJ47"/>
    <mergeCell ref="WPK47:WPL47"/>
    <mergeCell ref="WPM47:WPN47"/>
    <mergeCell ref="WPO47:WPP47"/>
    <mergeCell ref="WOW47:WOX47"/>
    <mergeCell ref="WOY47:WOZ47"/>
    <mergeCell ref="WPA47:WPB47"/>
    <mergeCell ref="WPC47:WPD47"/>
    <mergeCell ref="WPE47:WPF47"/>
    <mergeCell ref="WOM47:WON47"/>
    <mergeCell ref="WOO47:WOP47"/>
    <mergeCell ref="WOQ47:WOR47"/>
    <mergeCell ref="WOS47:WOT47"/>
    <mergeCell ref="WOU47:WOV47"/>
    <mergeCell ref="WOC47:WOD47"/>
    <mergeCell ref="WOE47:WOF47"/>
    <mergeCell ref="WOG47:WOH47"/>
    <mergeCell ref="WOI47:WOJ47"/>
    <mergeCell ref="WOK47:WOL47"/>
    <mergeCell ref="WNS47:WNT47"/>
    <mergeCell ref="WNU47:WNV47"/>
    <mergeCell ref="WNW47:WNX47"/>
    <mergeCell ref="WNY47:WNZ47"/>
    <mergeCell ref="WOA47:WOB47"/>
    <mergeCell ref="WNI47:WNJ47"/>
    <mergeCell ref="WNK47:WNL47"/>
    <mergeCell ref="WNM47:WNN47"/>
    <mergeCell ref="WNO47:WNP47"/>
    <mergeCell ref="WNQ47:WNR47"/>
    <mergeCell ref="WMY47:WMZ47"/>
    <mergeCell ref="WNA47:WNB47"/>
    <mergeCell ref="WNC47:WND47"/>
    <mergeCell ref="WNE47:WNF47"/>
    <mergeCell ref="WNG47:WNH47"/>
    <mergeCell ref="WMO47:WMP47"/>
    <mergeCell ref="WMQ47:WMR47"/>
    <mergeCell ref="WMS47:WMT47"/>
    <mergeCell ref="WMU47:WMV47"/>
    <mergeCell ref="WMW47:WMX47"/>
    <mergeCell ref="WME47:WMF47"/>
    <mergeCell ref="WMG47:WMH47"/>
    <mergeCell ref="WMI47:WMJ47"/>
    <mergeCell ref="WMK47:WML47"/>
    <mergeCell ref="WMM47:WMN47"/>
    <mergeCell ref="WLU47:WLV47"/>
    <mergeCell ref="WLW47:WLX47"/>
    <mergeCell ref="WLY47:WLZ47"/>
    <mergeCell ref="WMA47:WMB47"/>
    <mergeCell ref="WMC47:WMD47"/>
    <mergeCell ref="WLK47:WLL47"/>
    <mergeCell ref="WLM47:WLN47"/>
    <mergeCell ref="WLO47:WLP47"/>
    <mergeCell ref="WLQ47:WLR47"/>
    <mergeCell ref="WLS47:WLT47"/>
    <mergeCell ref="WLA47:WLB47"/>
    <mergeCell ref="WLC47:WLD47"/>
    <mergeCell ref="WLE47:WLF47"/>
    <mergeCell ref="WLG47:WLH47"/>
    <mergeCell ref="WLI47:WLJ47"/>
    <mergeCell ref="WKQ47:WKR47"/>
    <mergeCell ref="WKS47:WKT47"/>
    <mergeCell ref="WKU47:WKV47"/>
    <mergeCell ref="WKW47:WKX47"/>
    <mergeCell ref="WKY47:WKZ47"/>
    <mergeCell ref="WKG47:WKH47"/>
    <mergeCell ref="WKI47:WKJ47"/>
    <mergeCell ref="WKK47:WKL47"/>
    <mergeCell ref="WKM47:WKN47"/>
    <mergeCell ref="WKO47:WKP47"/>
    <mergeCell ref="WJW47:WJX47"/>
    <mergeCell ref="WJY47:WJZ47"/>
    <mergeCell ref="WKA47:WKB47"/>
    <mergeCell ref="WKC47:WKD47"/>
    <mergeCell ref="WKE47:WKF47"/>
    <mergeCell ref="WJM47:WJN47"/>
    <mergeCell ref="WJO47:WJP47"/>
    <mergeCell ref="WJQ47:WJR47"/>
    <mergeCell ref="WJS47:WJT47"/>
    <mergeCell ref="WJU47:WJV47"/>
    <mergeCell ref="WJC47:WJD47"/>
    <mergeCell ref="WJE47:WJF47"/>
    <mergeCell ref="WJG47:WJH47"/>
    <mergeCell ref="WJI47:WJJ47"/>
    <mergeCell ref="WJK47:WJL47"/>
    <mergeCell ref="WIS47:WIT47"/>
    <mergeCell ref="WIU47:WIV47"/>
    <mergeCell ref="WIW47:WIX47"/>
    <mergeCell ref="WIY47:WIZ47"/>
    <mergeCell ref="WJA47:WJB47"/>
    <mergeCell ref="WII47:WIJ47"/>
    <mergeCell ref="WIK47:WIL47"/>
    <mergeCell ref="WIM47:WIN47"/>
    <mergeCell ref="WIO47:WIP47"/>
    <mergeCell ref="WIQ47:WIR47"/>
    <mergeCell ref="WHY47:WHZ47"/>
    <mergeCell ref="WIA47:WIB47"/>
    <mergeCell ref="WIC47:WID47"/>
    <mergeCell ref="WIE47:WIF47"/>
    <mergeCell ref="WIG47:WIH47"/>
    <mergeCell ref="WHO47:WHP47"/>
    <mergeCell ref="WHQ47:WHR47"/>
    <mergeCell ref="WHS47:WHT47"/>
    <mergeCell ref="WHU47:WHV47"/>
    <mergeCell ref="WHW47:WHX47"/>
    <mergeCell ref="WHE47:WHF47"/>
    <mergeCell ref="WHG47:WHH47"/>
    <mergeCell ref="WHI47:WHJ47"/>
    <mergeCell ref="WHK47:WHL47"/>
    <mergeCell ref="WHM47:WHN47"/>
    <mergeCell ref="WGU47:WGV47"/>
    <mergeCell ref="WGW47:WGX47"/>
    <mergeCell ref="WGY47:WGZ47"/>
    <mergeCell ref="WHA47:WHB47"/>
    <mergeCell ref="WHC47:WHD47"/>
    <mergeCell ref="WGK47:WGL47"/>
    <mergeCell ref="WGM47:WGN47"/>
    <mergeCell ref="WGO47:WGP47"/>
    <mergeCell ref="WGQ47:WGR47"/>
    <mergeCell ref="WGS47:WGT47"/>
    <mergeCell ref="WGA47:WGB47"/>
    <mergeCell ref="WGC47:WGD47"/>
    <mergeCell ref="WGE47:WGF47"/>
    <mergeCell ref="WGG47:WGH47"/>
    <mergeCell ref="WGI47:WGJ47"/>
    <mergeCell ref="WFQ47:WFR47"/>
    <mergeCell ref="WFS47:WFT47"/>
    <mergeCell ref="WFU47:WFV47"/>
    <mergeCell ref="WFW47:WFX47"/>
    <mergeCell ref="WFY47:WFZ47"/>
    <mergeCell ref="WFG47:WFH47"/>
    <mergeCell ref="WFI47:WFJ47"/>
    <mergeCell ref="WFK47:WFL47"/>
    <mergeCell ref="WFM47:WFN47"/>
    <mergeCell ref="WFO47:WFP47"/>
    <mergeCell ref="WEW47:WEX47"/>
    <mergeCell ref="WEY47:WEZ47"/>
    <mergeCell ref="WFA47:WFB47"/>
    <mergeCell ref="WFC47:WFD47"/>
    <mergeCell ref="WFE47:WFF47"/>
    <mergeCell ref="WEM47:WEN47"/>
    <mergeCell ref="WEO47:WEP47"/>
    <mergeCell ref="WEQ47:WER47"/>
    <mergeCell ref="WES47:WET47"/>
    <mergeCell ref="WEU47:WEV47"/>
    <mergeCell ref="WEC47:WED47"/>
    <mergeCell ref="WEE47:WEF47"/>
    <mergeCell ref="WEG47:WEH47"/>
    <mergeCell ref="WEI47:WEJ47"/>
    <mergeCell ref="WEK47:WEL47"/>
    <mergeCell ref="WDS47:WDT47"/>
    <mergeCell ref="WDU47:WDV47"/>
    <mergeCell ref="WDW47:WDX47"/>
    <mergeCell ref="WDY47:WDZ47"/>
    <mergeCell ref="WEA47:WEB47"/>
    <mergeCell ref="WDI47:WDJ47"/>
    <mergeCell ref="WDK47:WDL47"/>
    <mergeCell ref="WDM47:WDN47"/>
    <mergeCell ref="WDO47:WDP47"/>
    <mergeCell ref="WDQ47:WDR47"/>
    <mergeCell ref="WCY47:WCZ47"/>
    <mergeCell ref="WDA47:WDB47"/>
    <mergeCell ref="WDC47:WDD47"/>
    <mergeCell ref="WDE47:WDF47"/>
    <mergeCell ref="WDG47:WDH47"/>
    <mergeCell ref="WCO47:WCP47"/>
    <mergeCell ref="WCQ47:WCR47"/>
    <mergeCell ref="WCS47:WCT47"/>
    <mergeCell ref="WCU47:WCV47"/>
    <mergeCell ref="WCW47:WCX47"/>
    <mergeCell ref="WCE47:WCF47"/>
    <mergeCell ref="WCG47:WCH47"/>
    <mergeCell ref="WCI47:WCJ47"/>
    <mergeCell ref="WCK47:WCL47"/>
    <mergeCell ref="WCM47:WCN47"/>
    <mergeCell ref="WBU47:WBV47"/>
    <mergeCell ref="WBW47:WBX47"/>
    <mergeCell ref="WBY47:WBZ47"/>
    <mergeCell ref="WCA47:WCB47"/>
    <mergeCell ref="WCC47:WCD47"/>
    <mergeCell ref="WBK47:WBL47"/>
    <mergeCell ref="WBM47:WBN47"/>
    <mergeCell ref="WBO47:WBP47"/>
    <mergeCell ref="WBQ47:WBR47"/>
    <mergeCell ref="WBS47:WBT47"/>
    <mergeCell ref="WBA47:WBB47"/>
    <mergeCell ref="WBC47:WBD47"/>
    <mergeCell ref="WBE47:WBF47"/>
    <mergeCell ref="WBG47:WBH47"/>
    <mergeCell ref="WBI47:WBJ47"/>
    <mergeCell ref="WAQ47:WAR47"/>
    <mergeCell ref="WAS47:WAT47"/>
    <mergeCell ref="WAU47:WAV47"/>
    <mergeCell ref="WAW47:WAX47"/>
    <mergeCell ref="WAY47:WAZ47"/>
    <mergeCell ref="WAG47:WAH47"/>
    <mergeCell ref="WAI47:WAJ47"/>
    <mergeCell ref="WAK47:WAL47"/>
    <mergeCell ref="WAM47:WAN47"/>
    <mergeCell ref="WAO47:WAP47"/>
    <mergeCell ref="VZW47:VZX47"/>
    <mergeCell ref="VZY47:VZZ47"/>
    <mergeCell ref="WAA47:WAB47"/>
    <mergeCell ref="WAC47:WAD47"/>
    <mergeCell ref="WAE47:WAF47"/>
    <mergeCell ref="VZM47:VZN47"/>
    <mergeCell ref="VZO47:VZP47"/>
    <mergeCell ref="VZQ47:VZR47"/>
    <mergeCell ref="VZS47:VZT47"/>
    <mergeCell ref="VZU47:VZV47"/>
    <mergeCell ref="VZC47:VZD47"/>
    <mergeCell ref="VZE47:VZF47"/>
    <mergeCell ref="VZG47:VZH47"/>
    <mergeCell ref="VZI47:VZJ47"/>
    <mergeCell ref="VZK47:VZL47"/>
    <mergeCell ref="VYS47:VYT47"/>
    <mergeCell ref="VYU47:VYV47"/>
    <mergeCell ref="VYW47:VYX47"/>
    <mergeCell ref="VYY47:VYZ47"/>
    <mergeCell ref="VZA47:VZB47"/>
    <mergeCell ref="VYI47:VYJ47"/>
    <mergeCell ref="VYK47:VYL47"/>
    <mergeCell ref="VYM47:VYN47"/>
    <mergeCell ref="VYO47:VYP47"/>
    <mergeCell ref="VYQ47:VYR47"/>
    <mergeCell ref="VXY47:VXZ47"/>
    <mergeCell ref="VYA47:VYB47"/>
    <mergeCell ref="VYC47:VYD47"/>
    <mergeCell ref="VYE47:VYF47"/>
    <mergeCell ref="VYG47:VYH47"/>
    <mergeCell ref="VXO47:VXP47"/>
    <mergeCell ref="VXQ47:VXR47"/>
    <mergeCell ref="VXS47:VXT47"/>
    <mergeCell ref="VXU47:VXV47"/>
    <mergeCell ref="VXW47:VXX47"/>
    <mergeCell ref="VXE47:VXF47"/>
    <mergeCell ref="VXG47:VXH47"/>
    <mergeCell ref="VXI47:VXJ47"/>
    <mergeCell ref="VXK47:VXL47"/>
    <mergeCell ref="VXM47:VXN47"/>
    <mergeCell ref="VWU47:VWV47"/>
    <mergeCell ref="VWW47:VWX47"/>
    <mergeCell ref="VWY47:VWZ47"/>
    <mergeCell ref="VXA47:VXB47"/>
    <mergeCell ref="VXC47:VXD47"/>
    <mergeCell ref="VWK47:VWL47"/>
    <mergeCell ref="VWM47:VWN47"/>
    <mergeCell ref="VWO47:VWP47"/>
    <mergeCell ref="VWQ47:VWR47"/>
    <mergeCell ref="VWS47:VWT47"/>
    <mergeCell ref="VWA47:VWB47"/>
    <mergeCell ref="VWC47:VWD47"/>
    <mergeCell ref="VWE47:VWF47"/>
    <mergeCell ref="VWG47:VWH47"/>
    <mergeCell ref="VWI47:VWJ47"/>
    <mergeCell ref="VVQ47:VVR47"/>
    <mergeCell ref="VVS47:VVT47"/>
    <mergeCell ref="VVU47:VVV47"/>
    <mergeCell ref="VVW47:VVX47"/>
    <mergeCell ref="VVY47:VVZ47"/>
    <mergeCell ref="VVG47:VVH47"/>
    <mergeCell ref="VVI47:VVJ47"/>
    <mergeCell ref="VVK47:VVL47"/>
    <mergeCell ref="VVM47:VVN47"/>
    <mergeCell ref="VVO47:VVP47"/>
    <mergeCell ref="VUW47:VUX47"/>
    <mergeCell ref="VUY47:VUZ47"/>
    <mergeCell ref="VVA47:VVB47"/>
    <mergeCell ref="VVC47:VVD47"/>
    <mergeCell ref="VVE47:VVF47"/>
    <mergeCell ref="VUM47:VUN47"/>
    <mergeCell ref="VUO47:VUP47"/>
    <mergeCell ref="VUQ47:VUR47"/>
    <mergeCell ref="VUS47:VUT47"/>
    <mergeCell ref="VUU47:VUV47"/>
    <mergeCell ref="VUC47:VUD47"/>
    <mergeCell ref="VUE47:VUF47"/>
    <mergeCell ref="VUG47:VUH47"/>
    <mergeCell ref="VUI47:VUJ47"/>
    <mergeCell ref="VUK47:VUL47"/>
    <mergeCell ref="VTS47:VTT47"/>
    <mergeCell ref="VTU47:VTV47"/>
    <mergeCell ref="VTW47:VTX47"/>
    <mergeCell ref="VTY47:VTZ47"/>
    <mergeCell ref="VUA47:VUB47"/>
    <mergeCell ref="VTI47:VTJ47"/>
    <mergeCell ref="VTK47:VTL47"/>
    <mergeCell ref="VTM47:VTN47"/>
    <mergeCell ref="VTO47:VTP47"/>
    <mergeCell ref="VTQ47:VTR47"/>
    <mergeCell ref="VSY47:VSZ47"/>
    <mergeCell ref="VTA47:VTB47"/>
    <mergeCell ref="VTC47:VTD47"/>
    <mergeCell ref="VTE47:VTF47"/>
    <mergeCell ref="VTG47:VTH47"/>
    <mergeCell ref="VSO47:VSP47"/>
    <mergeCell ref="VSQ47:VSR47"/>
    <mergeCell ref="VSS47:VST47"/>
    <mergeCell ref="VSU47:VSV47"/>
    <mergeCell ref="VSW47:VSX47"/>
    <mergeCell ref="VSE47:VSF47"/>
    <mergeCell ref="VSG47:VSH47"/>
    <mergeCell ref="VSI47:VSJ47"/>
    <mergeCell ref="VSK47:VSL47"/>
    <mergeCell ref="VSM47:VSN47"/>
    <mergeCell ref="VRU47:VRV47"/>
    <mergeCell ref="VRW47:VRX47"/>
    <mergeCell ref="VRY47:VRZ47"/>
    <mergeCell ref="VSA47:VSB47"/>
    <mergeCell ref="VSC47:VSD47"/>
    <mergeCell ref="VRK47:VRL47"/>
    <mergeCell ref="VRM47:VRN47"/>
    <mergeCell ref="VRO47:VRP47"/>
    <mergeCell ref="VRQ47:VRR47"/>
    <mergeCell ref="VRS47:VRT47"/>
    <mergeCell ref="VRA47:VRB47"/>
    <mergeCell ref="VRC47:VRD47"/>
    <mergeCell ref="VRE47:VRF47"/>
    <mergeCell ref="VRG47:VRH47"/>
    <mergeCell ref="VRI47:VRJ47"/>
    <mergeCell ref="VQQ47:VQR47"/>
    <mergeCell ref="VQS47:VQT47"/>
    <mergeCell ref="VQU47:VQV47"/>
    <mergeCell ref="VQW47:VQX47"/>
    <mergeCell ref="VQY47:VQZ47"/>
    <mergeCell ref="VQG47:VQH47"/>
    <mergeCell ref="VQI47:VQJ47"/>
    <mergeCell ref="VQK47:VQL47"/>
    <mergeCell ref="VQM47:VQN47"/>
    <mergeCell ref="VQO47:VQP47"/>
    <mergeCell ref="VPW47:VPX47"/>
    <mergeCell ref="VPY47:VPZ47"/>
    <mergeCell ref="VQA47:VQB47"/>
    <mergeCell ref="VQC47:VQD47"/>
    <mergeCell ref="VQE47:VQF47"/>
    <mergeCell ref="VPM47:VPN47"/>
    <mergeCell ref="VPO47:VPP47"/>
    <mergeCell ref="VPQ47:VPR47"/>
    <mergeCell ref="VPS47:VPT47"/>
    <mergeCell ref="VPU47:VPV47"/>
    <mergeCell ref="VPC47:VPD47"/>
    <mergeCell ref="VPE47:VPF47"/>
    <mergeCell ref="VPG47:VPH47"/>
    <mergeCell ref="VPI47:VPJ47"/>
    <mergeCell ref="VPK47:VPL47"/>
    <mergeCell ref="VOS47:VOT47"/>
    <mergeCell ref="VOU47:VOV47"/>
    <mergeCell ref="VOW47:VOX47"/>
    <mergeCell ref="VOY47:VOZ47"/>
    <mergeCell ref="VPA47:VPB47"/>
    <mergeCell ref="VOI47:VOJ47"/>
    <mergeCell ref="VOK47:VOL47"/>
    <mergeCell ref="VOM47:VON47"/>
    <mergeCell ref="VOO47:VOP47"/>
    <mergeCell ref="VOQ47:VOR47"/>
    <mergeCell ref="VNY47:VNZ47"/>
    <mergeCell ref="VOA47:VOB47"/>
    <mergeCell ref="VOC47:VOD47"/>
    <mergeCell ref="VOE47:VOF47"/>
    <mergeCell ref="VOG47:VOH47"/>
    <mergeCell ref="VNO47:VNP47"/>
    <mergeCell ref="VNQ47:VNR47"/>
    <mergeCell ref="VNS47:VNT47"/>
    <mergeCell ref="VNU47:VNV47"/>
    <mergeCell ref="VNW47:VNX47"/>
    <mergeCell ref="VNE47:VNF47"/>
    <mergeCell ref="VNG47:VNH47"/>
    <mergeCell ref="VNI47:VNJ47"/>
    <mergeCell ref="VNK47:VNL47"/>
    <mergeCell ref="VNM47:VNN47"/>
    <mergeCell ref="VMU47:VMV47"/>
    <mergeCell ref="VMW47:VMX47"/>
    <mergeCell ref="VMY47:VMZ47"/>
    <mergeCell ref="VNA47:VNB47"/>
    <mergeCell ref="VNC47:VND47"/>
    <mergeCell ref="VMK47:VML47"/>
    <mergeCell ref="VMM47:VMN47"/>
    <mergeCell ref="VMO47:VMP47"/>
    <mergeCell ref="VMQ47:VMR47"/>
    <mergeCell ref="VMS47:VMT47"/>
    <mergeCell ref="VMA47:VMB47"/>
    <mergeCell ref="VMC47:VMD47"/>
    <mergeCell ref="VME47:VMF47"/>
    <mergeCell ref="VMG47:VMH47"/>
    <mergeCell ref="VMI47:VMJ47"/>
    <mergeCell ref="VLQ47:VLR47"/>
    <mergeCell ref="VLS47:VLT47"/>
    <mergeCell ref="VLU47:VLV47"/>
    <mergeCell ref="VLW47:VLX47"/>
    <mergeCell ref="VLY47:VLZ47"/>
    <mergeCell ref="VLG47:VLH47"/>
    <mergeCell ref="VLI47:VLJ47"/>
    <mergeCell ref="VLK47:VLL47"/>
    <mergeCell ref="VLM47:VLN47"/>
    <mergeCell ref="VLO47:VLP47"/>
    <mergeCell ref="VKW47:VKX47"/>
    <mergeCell ref="VKY47:VKZ47"/>
    <mergeCell ref="VLA47:VLB47"/>
    <mergeCell ref="VLC47:VLD47"/>
    <mergeCell ref="VLE47:VLF47"/>
    <mergeCell ref="VKM47:VKN47"/>
    <mergeCell ref="VKO47:VKP47"/>
    <mergeCell ref="VKQ47:VKR47"/>
    <mergeCell ref="VKS47:VKT47"/>
    <mergeCell ref="VKU47:VKV47"/>
    <mergeCell ref="VKC47:VKD47"/>
    <mergeCell ref="VKE47:VKF47"/>
    <mergeCell ref="VKG47:VKH47"/>
    <mergeCell ref="VKI47:VKJ47"/>
    <mergeCell ref="VKK47:VKL47"/>
    <mergeCell ref="VJS47:VJT47"/>
    <mergeCell ref="VJU47:VJV47"/>
    <mergeCell ref="VJW47:VJX47"/>
    <mergeCell ref="VJY47:VJZ47"/>
    <mergeCell ref="VKA47:VKB47"/>
    <mergeCell ref="VJI47:VJJ47"/>
    <mergeCell ref="VJK47:VJL47"/>
    <mergeCell ref="VJM47:VJN47"/>
    <mergeCell ref="VJO47:VJP47"/>
    <mergeCell ref="VJQ47:VJR47"/>
    <mergeCell ref="VIY47:VIZ47"/>
    <mergeCell ref="VJA47:VJB47"/>
    <mergeCell ref="VJC47:VJD47"/>
    <mergeCell ref="VJE47:VJF47"/>
    <mergeCell ref="VJG47:VJH47"/>
    <mergeCell ref="VIO47:VIP47"/>
    <mergeCell ref="VIQ47:VIR47"/>
    <mergeCell ref="VIS47:VIT47"/>
    <mergeCell ref="VIU47:VIV47"/>
    <mergeCell ref="VIW47:VIX47"/>
    <mergeCell ref="VIE47:VIF47"/>
    <mergeCell ref="VIG47:VIH47"/>
    <mergeCell ref="VII47:VIJ47"/>
    <mergeCell ref="VIK47:VIL47"/>
    <mergeCell ref="VIM47:VIN47"/>
    <mergeCell ref="VHU47:VHV47"/>
    <mergeCell ref="VHW47:VHX47"/>
    <mergeCell ref="VHY47:VHZ47"/>
    <mergeCell ref="VIA47:VIB47"/>
    <mergeCell ref="VIC47:VID47"/>
    <mergeCell ref="VHK47:VHL47"/>
    <mergeCell ref="VHM47:VHN47"/>
    <mergeCell ref="VHO47:VHP47"/>
    <mergeCell ref="VHQ47:VHR47"/>
    <mergeCell ref="VHS47:VHT47"/>
    <mergeCell ref="VHA47:VHB47"/>
    <mergeCell ref="VHC47:VHD47"/>
    <mergeCell ref="VHE47:VHF47"/>
    <mergeCell ref="VHG47:VHH47"/>
    <mergeCell ref="VHI47:VHJ47"/>
    <mergeCell ref="VGQ47:VGR47"/>
    <mergeCell ref="VGS47:VGT47"/>
    <mergeCell ref="VGU47:VGV47"/>
    <mergeCell ref="VGW47:VGX47"/>
    <mergeCell ref="VGY47:VGZ47"/>
    <mergeCell ref="VGG47:VGH47"/>
    <mergeCell ref="VGI47:VGJ47"/>
    <mergeCell ref="VGK47:VGL47"/>
    <mergeCell ref="VGM47:VGN47"/>
    <mergeCell ref="VGO47:VGP47"/>
    <mergeCell ref="VFW47:VFX47"/>
    <mergeCell ref="VFY47:VFZ47"/>
    <mergeCell ref="VGA47:VGB47"/>
    <mergeCell ref="VGC47:VGD47"/>
    <mergeCell ref="VGE47:VGF47"/>
    <mergeCell ref="VFM47:VFN47"/>
    <mergeCell ref="VFO47:VFP47"/>
    <mergeCell ref="VFQ47:VFR47"/>
    <mergeCell ref="VFS47:VFT47"/>
    <mergeCell ref="VFU47:VFV47"/>
    <mergeCell ref="VFC47:VFD47"/>
    <mergeCell ref="VFE47:VFF47"/>
    <mergeCell ref="VFG47:VFH47"/>
    <mergeCell ref="VFI47:VFJ47"/>
    <mergeCell ref="VFK47:VFL47"/>
    <mergeCell ref="VES47:VET47"/>
    <mergeCell ref="VEU47:VEV47"/>
    <mergeCell ref="VEW47:VEX47"/>
    <mergeCell ref="VEY47:VEZ47"/>
    <mergeCell ref="VFA47:VFB47"/>
    <mergeCell ref="VEI47:VEJ47"/>
    <mergeCell ref="VEK47:VEL47"/>
    <mergeCell ref="VEM47:VEN47"/>
    <mergeCell ref="VEO47:VEP47"/>
    <mergeCell ref="VEQ47:VER47"/>
    <mergeCell ref="VDY47:VDZ47"/>
    <mergeCell ref="VEA47:VEB47"/>
    <mergeCell ref="VEC47:VED47"/>
    <mergeCell ref="VEE47:VEF47"/>
    <mergeCell ref="VEG47:VEH47"/>
    <mergeCell ref="VDO47:VDP47"/>
    <mergeCell ref="VDQ47:VDR47"/>
    <mergeCell ref="VDS47:VDT47"/>
    <mergeCell ref="VDU47:VDV47"/>
    <mergeCell ref="VDW47:VDX47"/>
    <mergeCell ref="VDE47:VDF47"/>
    <mergeCell ref="VDG47:VDH47"/>
    <mergeCell ref="VDI47:VDJ47"/>
    <mergeCell ref="VDK47:VDL47"/>
    <mergeCell ref="VDM47:VDN47"/>
    <mergeCell ref="VCU47:VCV47"/>
    <mergeCell ref="VCW47:VCX47"/>
    <mergeCell ref="VCY47:VCZ47"/>
    <mergeCell ref="VDA47:VDB47"/>
    <mergeCell ref="VDC47:VDD47"/>
    <mergeCell ref="VCK47:VCL47"/>
    <mergeCell ref="VCM47:VCN47"/>
    <mergeCell ref="VCO47:VCP47"/>
    <mergeCell ref="VCQ47:VCR47"/>
    <mergeCell ref="VCS47:VCT47"/>
    <mergeCell ref="VCA47:VCB47"/>
    <mergeCell ref="VCC47:VCD47"/>
    <mergeCell ref="VCE47:VCF47"/>
    <mergeCell ref="VCG47:VCH47"/>
    <mergeCell ref="VCI47:VCJ47"/>
    <mergeCell ref="VBQ47:VBR47"/>
    <mergeCell ref="VBS47:VBT47"/>
    <mergeCell ref="VBU47:VBV47"/>
    <mergeCell ref="VBW47:VBX47"/>
    <mergeCell ref="VBY47:VBZ47"/>
    <mergeCell ref="VBG47:VBH47"/>
    <mergeCell ref="VBI47:VBJ47"/>
    <mergeCell ref="VBK47:VBL47"/>
    <mergeCell ref="VBM47:VBN47"/>
    <mergeCell ref="VBO47:VBP47"/>
    <mergeCell ref="VAW47:VAX47"/>
    <mergeCell ref="VAY47:VAZ47"/>
    <mergeCell ref="VBA47:VBB47"/>
    <mergeCell ref="VBC47:VBD47"/>
    <mergeCell ref="VBE47:VBF47"/>
    <mergeCell ref="VAM47:VAN47"/>
    <mergeCell ref="VAO47:VAP47"/>
    <mergeCell ref="VAQ47:VAR47"/>
    <mergeCell ref="VAS47:VAT47"/>
    <mergeCell ref="VAU47:VAV47"/>
    <mergeCell ref="VAC47:VAD47"/>
    <mergeCell ref="VAE47:VAF47"/>
    <mergeCell ref="VAG47:VAH47"/>
    <mergeCell ref="VAI47:VAJ47"/>
    <mergeCell ref="VAK47:VAL47"/>
    <mergeCell ref="UZS47:UZT47"/>
    <mergeCell ref="UZU47:UZV47"/>
    <mergeCell ref="UZW47:UZX47"/>
    <mergeCell ref="UZY47:UZZ47"/>
    <mergeCell ref="VAA47:VAB47"/>
    <mergeCell ref="UZI47:UZJ47"/>
    <mergeCell ref="UZK47:UZL47"/>
    <mergeCell ref="UZM47:UZN47"/>
    <mergeCell ref="UZO47:UZP47"/>
    <mergeCell ref="UZQ47:UZR47"/>
    <mergeCell ref="UYY47:UYZ47"/>
    <mergeCell ref="UZA47:UZB47"/>
    <mergeCell ref="UZC47:UZD47"/>
    <mergeCell ref="UZE47:UZF47"/>
    <mergeCell ref="UZG47:UZH47"/>
    <mergeCell ref="UYO47:UYP47"/>
    <mergeCell ref="UYQ47:UYR47"/>
    <mergeCell ref="UYS47:UYT47"/>
    <mergeCell ref="UYU47:UYV47"/>
    <mergeCell ref="UYW47:UYX47"/>
    <mergeCell ref="UYE47:UYF47"/>
    <mergeCell ref="UYG47:UYH47"/>
    <mergeCell ref="UYI47:UYJ47"/>
    <mergeCell ref="UYK47:UYL47"/>
    <mergeCell ref="UYM47:UYN47"/>
    <mergeCell ref="UXU47:UXV47"/>
    <mergeCell ref="UXW47:UXX47"/>
    <mergeCell ref="UXY47:UXZ47"/>
    <mergeCell ref="UYA47:UYB47"/>
    <mergeCell ref="UYC47:UYD47"/>
    <mergeCell ref="UXK47:UXL47"/>
    <mergeCell ref="UXM47:UXN47"/>
    <mergeCell ref="UXO47:UXP47"/>
    <mergeCell ref="UXQ47:UXR47"/>
    <mergeCell ref="UXS47:UXT47"/>
    <mergeCell ref="UXA47:UXB47"/>
    <mergeCell ref="UXC47:UXD47"/>
    <mergeCell ref="UXE47:UXF47"/>
    <mergeCell ref="UXG47:UXH47"/>
    <mergeCell ref="UXI47:UXJ47"/>
    <mergeCell ref="UWQ47:UWR47"/>
    <mergeCell ref="UWS47:UWT47"/>
    <mergeCell ref="UWU47:UWV47"/>
    <mergeCell ref="UWW47:UWX47"/>
    <mergeCell ref="UWY47:UWZ47"/>
    <mergeCell ref="UWG47:UWH47"/>
    <mergeCell ref="UWI47:UWJ47"/>
    <mergeCell ref="UWK47:UWL47"/>
    <mergeCell ref="UWM47:UWN47"/>
    <mergeCell ref="UWO47:UWP47"/>
    <mergeCell ref="UVW47:UVX47"/>
    <mergeCell ref="UVY47:UVZ47"/>
    <mergeCell ref="UWA47:UWB47"/>
    <mergeCell ref="UWC47:UWD47"/>
    <mergeCell ref="UWE47:UWF47"/>
    <mergeCell ref="UVM47:UVN47"/>
    <mergeCell ref="UVO47:UVP47"/>
    <mergeCell ref="UVQ47:UVR47"/>
    <mergeCell ref="UVS47:UVT47"/>
    <mergeCell ref="UVU47:UVV47"/>
    <mergeCell ref="UVC47:UVD47"/>
    <mergeCell ref="UVE47:UVF47"/>
    <mergeCell ref="UVG47:UVH47"/>
    <mergeCell ref="UVI47:UVJ47"/>
    <mergeCell ref="UVK47:UVL47"/>
    <mergeCell ref="UUS47:UUT47"/>
    <mergeCell ref="UUU47:UUV47"/>
    <mergeCell ref="UUW47:UUX47"/>
    <mergeCell ref="UUY47:UUZ47"/>
    <mergeCell ref="UVA47:UVB47"/>
    <mergeCell ref="UUI47:UUJ47"/>
    <mergeCell ref="UUK47:UUL47"/>
    <mergeCell ref="UUM47:UUN47"/>
    <mergeCell ref="UUO47:UUP47"/>
    <mergeCell ref="UUQ47:UUR47"/>
    <mergeCell ref="UTY47:UTZ47"/>
    <mergeCell ref="UUA47:UUB47"/>
    <mergeCell ref="UUC47:UUD47"/>
    <mergeCell ref="UUE47:UUF47"/>
    <mergeCell ref="UUG47:UUH47"/>
    <mergeCell ref="UTO47:UTP47"/>
    <mergeCell ref="UTQ47:UTR47"/>
    <mergeCell ref="UTS47:UTT47"/>
    <mergeCell ref="UTU47:UTV47"/>
    <mergeCell ref="UTW47:UTX47"/>
    <mergeCell ref="UTE47:UTF47"/>
    <mergeCell ref="UTG47:UTH47"/>
    <mergeCell ref="UTI47:UTJ47"/>
    <mergeCell ref="UTK47:UTL47"/>
    <mergeCell ref="UTM47:UTN47"/>
    <mergeCell ref="USU47:USV47"/>
    <mergeCell ref="USW47:USX47"/>
    <mergeCell ref="USY47:USZ47"/>
    <mergeCell ref="UTA47:UTB47"/>
    <mergeCell ref="UTC47:UTD47"/>
    <mergeCell ref="USK47:USL47"/>
    <mergeCell ref="USM47:USN47"/>
    <mergeCell ref="USO47:USP47"/>
    <mergeCell ref="USQ47:USR47"/>
    <mergeCell ref="USS47:UST47"/>
    <mergeCell ref="USA47:USB47"/>
    <mergeCell ref="USC47:USD47"/>
    <mergeCell ref="USE47:USF47"/>
    <mergeCell ref="USG47:USH47"/>
    <mergeCell ref="USI47:USJ47"/>
    <mergeCell ref="URQ47:URR47"/>
    <mergeCell ref="URS47:URT47"/>
    <mergeCell ref="URU47:URV47"/>
    <mergeCell ref="URW47:URX47"/>
    <mergeCell ref="URY47:URZ47"/>
    <mergeCell ref="URG47:URH47"/>
    <mergeCell ref="URI47:URJ47"/>
    <mergeCell ref="URK47:URL47"/>
    <mergeCell ref="URM47:URN47"/>
    <mergeCell ref="URO47:URP47"/>
    <mergeCell ref="UQW47:UQX47"/>
    <mergeCell ref="UQY47:UQZ47"/>
    <mergeCell ref="URA47:URB47"/>
    <mergeCell ref="URC47:URD47"/>
    <mergeCell ref="URE47:URF47"/>
    <mergeCell ref="UQM47:UQN47"/>
    <mergeCell ref="UQO47:UQP47"/>
    <mergeCell ref="UQQ47:UQR47"/>
    <mergeCell ref="UQS47:UQT47"/>
    <mergeCell ref="UQU47:UQV47"/>
    <mergeCell ref="UQC47:UQD47"/>
    <mergeCell ref="UQE47:UQF47"/>
    <mergeCell ref="UQG47:UQH47"/>
    <mergeCell ref="UQI47:UQJ47"/>
    <mergeCell ref="UQK47:UQL47"/>
    <mergeCell ref="UPS47:UPT47"/>
    <mergeCell ref="UPU47:UPV47"/>
    <mergeCell ref="UPW47:UPX47"/>
    <mergeCell ref="UPY47:UPZ47"/>
    <mergeCell ref="UQA47:UQB47"/>
    <mergeCell ref="UPI47:UPJ47"/>
    <mergeCell ref="UPK47:UPL47"/>
    <mergeCell ref="UPM47:UPN47"/>
    <mergeCell ref="UPO47:UPP47"/>
    <mergeCell ref="UPQ47:UPR47"/>
    <mergeCell ref="UOY47:UOZ47"/>
    <mergeCell ref="UPA47:UPB47"/>
    <mergeCell ref="UPC47:UPD47"/>
    <mergeCell ref="UPE47:UPF47"/>
    <mergeCell ref="UPG47:UPH47"/>
    <mergeCell ref="UOO47:UOP47"/>
    <mergeCell ref="UOQ47:UOR47"/>
    <mergeCell ref="UOS47:UOT47"/>
    <mergeCell ref="UOU47:UOV47"/>
    <mergeCell ref="UOW47:UOX47"/>
    <mergeCell ref="UOE47:UOF47"/>
    <mergeCell ref="UOG47:UOH47"/>
    <mergeCell ref="UOI47:UOJ47"/>
    <mergeCell ref="UOK47:UOL47"/>
    <mergeCell ref="UOM47:UON47"/>
    <mergeCell ref="UNU47:UNV47"/>
    <mergeCell ref="UNW47:UNX47"/>
    <mergeCell ref="UNY47:UNZ47"/>
    <mergeCell ref="UOA47:UOB47"/>
    <mergeCell ref="UOC47:UOD47"/>
    <mergeCell ref="UNK47:UNL47"/>
    <mergeCell ref="UNM47:UNN47"/>
    <mergeCell ref="UNO47:UNP47"/>
    <mergeCell ref="UNQ47:UNR47"/>
    <mergeCell ref="UNS47:UNT47"/>
    <mergeCell ref="UNA47:UNB47"/>
    <mergeCell ref="UNC47:UND47"/>
    <mergeCell ref="UNE47:UNF47"/>
    <mergeCell ref="UNG47:UNH47"/>
    <mergeCell ref="UNI47:UNJ47"/>
    <mergeCell ref="UMQ47:UMR47"/>
    <mergeCell ref="UMS47:UMT47"/>
    <mergeCell ref="UMU47:UMV47"/>
    <mergeCell ref="UMW47:UMX47"/>
    <mergeCell ref="UMY47:UMZ47"/>
    <mergeCell ref="UMG47:UMH47"/>
    <mergeCell ref="UMI47:UMJ47"/>
    <mergeCell ref="UMK47:UML47"/>
    <mergeCell ref="UMM47:UMN47"/>
    <mergeCell ref="UMO47:UMP47"/>
    <mergeCell ref="ULW47:ULX47"/>
    <mergeCell ref="ULY47:ULZ47"/>
    <mergeCell ref="UMA47:UMB47"/>
    <mergeCell ref="UMC47:UMD47"/>
    <mergeCell ref="UME47:UMF47"/>
    <mergeCell ref="ULM47:ULN47"/>
    <mergeCell ref="ULO47:ULP47"/>
    <mergeCell ref="ULQ47:ULR47"/>
    <mergeCell ref="ULS47:ULT47"/>
    <mergeCell ref="ULU47:ULV47"/>
    <mergeCell ref="ULC47:ULD47"/>
    <mergeCell ref="ULE47:ULF47"/>
    <mergeCell ref="ULG47:ULH47"/>
    <mergeCell ref="ULI47:ULJ47"/>
    <mergeCell ref="ULK47:ULL47"/>
    <mergeCell ref="UKS47:UKT47"/>
    <mergeCell ref="UKU47:UKV47"/>
    <mergeCell ref="UKW47:UKX47"/>
    <mergeCell ref="UKY47:UKZ47"/>
    <mergeCell ref="ULA47:ULB47"/>
    <mergeCell ref="UKI47:UKJ47"/>
    <mergeCell ref="UKK47:UKL47"/>
    <mergeCell ref="UKM47:UKN47"/>
    <mergeCell ref="UKO47:UKP47"/>
    <mergeCell ref="UKQ47:UKR47"/>
    <mergeCell ref="UJY47:UJZ47"/>
    <mergeCell ref="UKA47:UKB47"/>
    <mergeCell ref="UKC47:UKD47"/>
    <mergeCell ref="UKE47:UKF47"/>
    <mergeCell ref="UKG47:UKH47"/>
    <mergeCell ref="UJO47:UJP47"/>
    <mergeCell ref="UJQ47:UJR47"/>
    <mergeCell ref="UJS47:UJT47"/>
    <mergeCell ref="UJU47:UJV47"/>
    <mergeCell ref="UJW47:UJX47"/>
    <mergeCell ref="UJE47:UJF47"/>
    <mergeCell ref="UJG47:UJH47"/>
    <mergeCell ref="UJI47:UJJ47"/>
    <mergeCell ref="UJK47:UJL47"/>
    <mergeCell ref="UJM47:UJN47"/>
    <mergeCell ref="UIU47:UIV47"/>
    <mergeCell ref="UIW47:UIX47"/>
    <mergeCell ref="UIY47:UIZ47"/>
    <mergeCell ref="UJA47:UJB47"/>
    <mergeCell ref="UJC47:UJD47"/>
    <mergeCell ref="UIK47:UIL47"/>
    <mergeCell ref="UIM47:UIN47"/>
    <mergeCell ref="UIO47:UIP47"/>
    <mergeCell ref="UIQ47:UIR47"/>
    <mergeCell ref="UIS47:UIT47"/>
    <mergeCell ref="UIA47:UIB47"/>
    <mergeCell ref="UIC47:UID47"/>
    <mergeCell ref="UIE47:UIF47"/>
    <mergeCell ref="UIG47:UIH47"/>
    <mergeCell ref="UII47:UIJ47"/>
    <mergeCell ref="UHQ47:UHR47"/>
    <mergeCell ref="UHS47:UHT47"/>
    <mergeCell ref="UHU47:UHV47"/>
    <mergeCell ref="UHW47:UHX47"/>
    <mergeCell ref="UHY47:UHZ47"/>
    <mergeCell ref="UHG47:UHH47"/>
    <mergeCell ref="UHI47:UHJ47"/>
    <mergeCell ref="UHK47:UHL47"/>
    <mergeCell ref="UHM47:UHN47"/>
    <mergeCell ref="UHO47:UHP47"/>
    <mergeCell ref="UGW47:UGX47"/>
    <mergeCell ref="UGY47:UGZ47"/>
    <mergeCell ref="UHA47:UHB47"/>
    <mergeCell ref="UHC47:UHD47"/>
    <mergeCell ref="UHE47:UHF47"/>
    <mergeCell ref="UGM47:UGN47"/>
    <mergeCell ref="UGO47:UGP47"/>
    <mergeCell ref="UGQ47:UGR47"/>
    <mergeCell ref="UGS47:UGT47"/>
    <mergeCell ref="UGU47:UGV47"/>
    <mergeCell ref="UGC47:UGD47"/>
    <mergeCell ref="UGE47:UGF47"/>
    <mergeCell ref="UGG47:UGH47"/>
    <mergeCell ref="UGI47:UGJ47"/>
    <mergeCell ref="UGK47:UGL47"/>
    <mergeCell ref="UFS47:UFT47"/>
    <mergeCell ref="UFU47:UFV47"/>
    <mergeCell ref="UFW47:UFX47"/>
    <mergeCell ref="UFY47:UFZ47"/>
    <mergeCell ref="UGA47:UGB47"/>
    <mergeCell ref="UFI47:UFJ47"/>
    <mergeCell ref="UFK47:UFL47"/>
    <mergeCell ref="UFM47:UFN47"/>
    <mergeCell ref="UFO47:UFP47"/>
    <mergeCell ref="UFQ47:UFR47"/>
    <mergeCell ref="UEY47:UEZ47"/>
    <mergeCell ref="UFA47:UFB47"/>
    <mergeCell ref="UFC47:UFD47"/>
    <mergeCell ref="UFE47:UFF47"/>
    <mergeCell ref="UFG47:UFH47"/>
    <mergeCell ref="UEO47:UEP47"/>
    <mergeCell ref="UEQ47:UER47"/>
    <mergeCell ref="UES47:UET47"/>
    <mergeCell ref="UEU47:UEV47"/>
    <mergeCell ref="UEW47:UEX47"/>
    <mergeCell ref="UEE47:UEF47"/>
    <mergeCell ref="UEG47:UEH47"/>
    <mergeCell ref="UEI47:UEJ47"/>
    <mergeCell ref="UEK47:UEL47"/>
    <mergeCell ref="UEM47:UEN47"/>
    <mergeCell ref="UDU47:UDV47"/>
    <mergeCell ref="UDW47:UDX47"/>
    <mergeCell ref="UDY47:UDZ47"/>
    <mergeCell ref="UEA47:UEB47"/>
    <mergeCell ref="UEC47:UED47"/>
    <mergeCell ref="UDK47:UDL47"/>
    <mergeCell ref="UDM47:UDN47"/>
    <mergeCell ref="UDO47:UDP47"/>
    <mergeCell ref="UDQ47:UDR47"/>
    <mergeCell ref="UDS47:UDT47"/>
    <mergeCell ref="UDA47:UDB47"/>
    <mergeCell ref="UDC47:UDD47"/>
    <mergeCell ref="UDE47:UDF47"/>
    <mergeCell ref="UDG47:UDH47"/>
    <mergeCell ref="UDI47:UDJ47"/>
    <mergeCell ref="UCQ47:UCR47"/>
    <mergeCell ref="UCS47:UCT47"/>
    <mergeCell ref="UCU47:UCV47"/>
    <mergeCell ref="UCW47:UCX47"/>
    <mergeCell ref="UCY47:UCZ47"/>
    <mergeCell ref="UCG47:UCH47"/>
    <mergeCell ref="UCI47:UCJ47"/>
    <mergeCell ref="UCK47:UCL47"/>
    <mergeCell ref="UCM47:UCN47"/>
    <mergeCell ref="UCO47:UCP47"/>
    <mergeCell ref="UBW47:UBX47"/>
    <mergeCell ref="UBY47:UBZ47"/>
    <mergeCell ref="UCA47:UCB47"/>
    <mergeCell ref="UCC47:UCD47"/>
    <mergeCell ref="UCE47:UCF47"/>
    <mergeCell ref="UBM47:UBN47"/>
    <mergeCell ref="UBO47:UBP47"/>
    <mergeCell ref="UBQ47:UBR47"/>
    <mergeCell ref="UBS47:UBT47"/>
    <mergeCell ref="UBU47:UBV47"/>
    <mergeCell ref="UBC47:UBD47"/>
    <mergeCell ref="UBE47:UBF47"/>
    <mergeCell ref="UBG47:UBH47"/>
    <mergeCell ref="UBI47:UBJ47"/>
    <mergeCell ref="UBK47:UBL47"/>
    <mergeCell ref="UAS47:UAT47"/>
    <mergeCell ref="UAU47:UAV47"/>
    <mergeCell ref="UAW47:UAX47"/>
    <mergeCell ref="UAY47:UAZ47"/>
    <mergeCell ref="UBA47:UBB47"/>
    <mergeCell ref="UAI47:UAJ47"/>
    <mergeCell ref="UAK47:UAL47"/>
    <mergeCell ref="UAM47:UAN47"/>
    <mergeCell ref="UAO47:UAP47"/>
    <mergeCell ref="UAQ47:UAR47"/>
    <mergeCell ref="TZY47:TZZ47"/>
    <mergeCell ref="UAA47:UAB47"/>
    <mergeCell ref="UAC47:UAD47"/>
    <mergeCell ref="UAE47:UAF47"/>
    <mergeCell ref="UAG47:UAH47"/>
    <mergeCell ref="TZO47:TZP47"/>
    <mergeCell ref="TZQ47:TZR47"/>
    <mergeCell ref="TZS47:TZT47"/>
    <mergeCell ref="TZU47:TZV47"/>
    <mergeCell ref="TZW47:TZX47"/>
    <mergeCell ref="TZE47:TZF47"/>
    <mergeCell ref="TZG47:TZH47"/>
    <mergeCell ref="TZI47:TZJ47"/>
    <mergeCell ref="TZK47:TZL47"/>
    <mergeCell ref="TZM47:TZN47"/>
    <mergeCell ref="TYU47:TYV47"/>
    <mergeCell ref="TYW47:TYX47"/>
    <mergeCell ref="TYY47:TYZ47"/>
    <mergeCell ref="TZA47:TZB47"/>
    <mergeCell ref="TZC47:TZD47"/>
    <mergeCell ref="TYK47:TYL47"/>
    <mergeCell ref="TYM47:TYN47"/>
    <mergeCell ref="TYO47:TYP47"/>
    <mergeCell ref="TYQ47:TYR47"/>
    <mergeCell ref="TYS47:TYT47"/>
    <mergeCell ref="TYA47:TYB47"/>
    <mergeCell ref="TYC47:TYD47"/>
    <mergeCell ref="TYE47:TYF47"/>
    <mergeCell ref="TYG47:TYH47"/>
    <mergeCell ref="TYI47:TYJ47"/>
    <mergeCell ref="TXQ47:TXR47"/>
    <mergeCell ref="TXS47:TXT47"/>
    <mergeCell ref="TXU47:TXV47"/>
    <mergeCell ref="TXW47:TXX47"/>
    <mergeCell ref="TXY47:TXZ47"/>
    <mergeCell ref="TXG47:TXH47"/>
    <mergeCell ref="TXI47:TXJ47"/>
    <mergeCell ref="TXK47:TXL47"/>
    <mergeCell ref="TXM47:TXN47"/>
    <mergeCell ref="TXO47:TXP47"/>
    <mergeCell ref="TWW47:TWX47"/>
    <mergeCell ref="TWY47:TWZ47"/>
    <mergeCell ref="TXA47:TXB47"/>
    <mergeCell ref="TXC47:TXD47"/>
    <mergeCell ref="TXE47:TXF47"/>
    <mergeCell ref="TWM47:TWN47"/>
    <mergeCell ref="TWO47:TWP47"/>
    <mergeCell ref="TWQ47:TWR47"/>
    <mergeCell ref="TWS47:TWT47"/>
    <mergeCell ref="TWU47:TWV47"/>
    <mergeCell ref="TWC47:TWD47"/>
    <mergeCell ref="TWE47:TWF47"/>
    <mergeCell ref="TWG47:TWH47"/>
    <mergeCell ref="TWI47:TWJ47"/>
    <mergeCell ref="TWK47:TWL47"/>
    <mergeCell ref="TVS47:TVT47"/>
    <mergeCell ref="TVU47:TVV47"/>
    <mergeCell ref="TVW47:TVX47"/>
    <mergeCell ref="TVY47:TVZ47"/>
    <mergeCell ref="TWA47:TWB47"/>
    <mergeCell ref="TVI47:TVJ47"/>
    <mergeCell ref="TVK47:TVL47"/>
    <mergeCell ref="TVM47:TVN47"/>
    <mergeCell ref="TVO47:TVP47"/>
    <mergeCell ref="TVQ47:TVR47"/>
    <mergeCell ref="TUY47:TUZ47"/>
    <mergeCell ref="TVA47:TVB47"/>
    <mergeCell ref="TVC47:TVD47"/>
    <mergeCell ref="TVE47:TVF47"/>
    <mergeCell ref="TVG47:TVH47"/>
    <mergeCell ref="TUO47:TUP47"/>
    <mergeCell ref="TUQ47:TUR47"/>
    <mergeCell ref="TUS47:TUT47"/>
    <mergeCell ref="TUU47:TUV47"/>
    <mergeCell ref="TUW47:TUX47"/>
    <mergeCell ref="TUE47:TUF47"/>
    <mergeCell ref="TUG47:TUH47"/>
    <mergeCell ref="TUI47:TUJ47"/>
    <mergeCell ref="TUK47:TUL47"/>
    <mergeCell ref="TUM47:TUN47"/>
    <mergeCell ref="TTU47:TTV47"/>
    <mergeCell ref="TTW47:TTX47"/>
    <mergeCell ref="TTY47:TTZ47"/>
    <mergeCell ref="TUA47:TUB47"/>
    <mergeCell ref="TUC47:TUD47"/>
    <mergeCell ref="TTK47:TTL47"/>
    <mergeCell ref="TTM47:TTN47"/>
    <mergeCell ref="TTO47:TTP47"/>
    <mergeCell ref="TTQ47:TTR47"/>
    <mergeCell ref="TTS47:TTT47"/>
    <mergeCell ref="TTA47:TTB47"/>
    <mergeCell ref="TTC47:TTD47"/>
    <mergeCell ref="TTE47:TTF47"/>
    <mergeCell ref="TTG47:TTH47"/>
    <mergeCell ref="TTI47:TTJ47"/>
    <mergeCell ref="TSQ47:TSR47"/>
    <mergeCell ref="TSS47:TST47"/>
    <mergeCell ref="TSU47:TSV47"/>
    <mergeCell ref="TSW47:TSX47"/>
    <mergeCell ref="TSY47:TSZ47"/>
    <mergeCell ref="TSG47:TSH47"/>
    <mergeCell ref="TSI47:TSJ47"/>
    <mergeCell ref="TSK47:TSL47"/>
    <mergeCell ref="TSM47:TSN47"/>
    <mergeCell ref="TSO47:TSP47"/>
    <mergeCell ref="TRW47:TRX47"/>
    <mergeCell ref="TRY47:TRZ47"/>
    <mergeCell ref="TSA47:TSB47"/>
    <mergeCell ref="TSC47:TSD47"/>
    <mergeCell ref="TSE47:TSF47"/>
    <mergeCell ref="TRM47:TRN47"/>
    <mergeCell ref="TRO47:TRP47"/>
    <mergeCell ref="TRQ47:TRR47"/>
    <mergeCell ref="TRS47:TRT47"/>
    <mergeCell ref="TRU47:TRV47"/>
    <mergeCell ref="TRC47:TRD47"/>
    <mergeCell ref="TRE47:TRF47"/>
    <mergeCell ref="TRG47:TRH47"/>
    <mergeCell ref="TRI47:TRJ47"/>
    <mergeCell ref="TRK47:TRL47"/>
    <mergeCell ref="TQS47:TQT47"/>
    <mergeCell ref="TQU47:TQV47"/>
    <mergeCell ref="TQW47:TQX47"/>
    <mergeCell ref="TQY47:TQZ47"/>
    <mergeCell ref="TRA47:TRB47"/>
    <mergeCell ref="TQI47:TQJ47"/>
    <mergeCell ref="TQK47:TQL47"/>
    <mergeCell ref="TQM47:TQN47"/>
    <mergeCell ref="TQO47:TQP47"/>
    <mergeCell ref="TQQ47:TQR47"/>
    <mergeCell ref="TPY47:TPZ47"/>
    <mergeCell ref="TQA47:TQB47"/>
    <mergeCell ref="TQC47:TQD47"/>
    <mergeCell ref="TQE47:TQF47"/>
    <mergeCell ref="TQG47:TQH47"/>
    <mergeCell ref="TPO47:TPP47"/>
    <mergeCell ref="TPQ47:TPR47"/>
    <mergeCell ref="TPS47:TPT47"/>
    <mergeCell ref="TPU47:TPV47"/>
    <mergeCell ref="TPW47:TPX47"/>
    <mergeCell ref="TPE47:TPF47"/>
    <mergeCell ref="TPG47:TPH47"/>
    <mergeCell ref="TPI47:TPJ47"/>
    <mergeCell ref="TPK47:TPL47"/>
    <mergeCell ref="TPM47:TPN47"/>
    <mergeCell ref="TOU47:TOV47"/>
    <mergeCell ref="TOW47:TOX47"/>
    <mergeCell ref="TOY47:TOZ47"/>
    <mergeCell ref="TPA47:TPB47"/>
    <mergeCell ref="TPC47:TPD47"/>
    <mergeCell ref="TOK47:TOL47"/>
    <mergeCell ref="TOM47:TON47"/>
    <mergeCell ref="TOO47:TOP47"/>
    <mergeCell ref="TOQ47:TOR47"/>
    <mergeCell ref="TOS47:TOT47"/>
    <mergeCell ref="TOA47:TOB47"/>
    <mergeCell ref="TOC47:TOD47"/>
    <mergeCell ref="TOE47:TOF47"/>
    <mergeCell ref="TOG47:TOH47"/>
    <mergeCell ref="TOI47:TOJ47"/>
    <mergeCell ref="TNQ47:TNR47"/>
    <mergeCell ref="TNS47:TNT47"/>
    <mergeCell ref="TNU47:TNV47"/>
    <mergeCell ref="TNW47:TNX47"/>
    <mergeCell ref="TNY47:TNZ47"/>
    <mergeCell ref="TNG47:TNH47"/>
    <mergeCell ref="TNI47:TNJ47"/>
    <mergeCell ref="TNK47:TNL47"/>
    <mergeCell ref="TNM47:TNN47"/>
    <mergeCell ref="TNO47:TNP47"/>
    <mergeCell ref="TMW47:TMX47"/>
    <mergeCell ref="TMY47:TMZ47"/>
    <mergeCell ref="TNA47:TNB47"/>
    <mergeCell ref="TNC47:TND47"/>
    <mergeCell ref="TNE47:TNF47"/>
    <mergeCell ref="TMM47:TMN47"/>
    <mergeCell ref="TMO47:TMP47"/>
    <mergeCell ref="TMQ47:TMR47"/>
    <mergeCell ref="TMS47:TMT47"/>
    <mergeCell ref="TMU47:TMV47"/>
    <mergeCell ref="TMC47:TMD47"/>
    <mergeCell ref="TME47:TMF47"/>
    <mergeCell ref="TMG47:TMH47"/>
    <mergeCell ref="TMI47:TMJ47"/>
    <mergeCell ref="TMK47:TML47"/>
    <mergeCell ref="TLS47:TLT47"/>
    <mergeCell ref="TLU47:TLV47"/>
    <mergeCell ref="TLW47:TLX47"/>
    <mergeCell ref="TLY47:TLZ47"/>
    <mergeCell ref="TMA47:TMB47"/>
    <mergeCell ref="TLI47:TLJ47"/>
    <mergeCell ref="TLK47:TLL47"/>
    <mergeCell ref="TLM47:TLN47"/>
    <mergeCell ref="TLO47:TLP47"/>
    <mergeCell ref="TLQ47:TLR47"/>
    <mergeCell ref="TKY47:TKZ47"/>
    <mergeCell ref="TLA47:TLB47"/>
    <mergeCell ref="TLC47:TLD47"/>
    <mergeCell ref="TLE47:TLF47"/>
    <mergeCell ref="TLG47:TLH47"/>
    <mergeCell ref="TKO47:TKP47"/>
    <mergeCell ref="TKQ47:TKR47"/>
    <mergeCell ref="TKS47:TKT47"/>
    <mergeCell ref="TKU47:TKV47"/>
    <mergeCell ref="TKW47:TKX47"/>
    <mergeCell ref="TKE47:TKF47"/>
    <mergeCell ref="TKG47:TKH47"/>
    <mergeCell ref="TKI47:TKJ47"/>
    <mergeCell ref="TKK47:TKL47"/>
    <mergeCell ref="TKM47:TKN47"/>
    <mergeCell ref="TJU47:TJV47"/>
    <mergeCell ref="TJW47:TJX47"/>
    <mergeCell ref="TJY47:TJZ47"/>
    <mergeCell ref="TKA47:TKB47"/>
    <mergeCell ref="TKC47:TKD47"/>
    <mergeCell ref="TJK47:TJL47"/>
    <mergeCell ref="TJM47:TJN47"/>
    <mergeCell ref="TJO47:TJP47"/>
    <mergeCell ref="TJQ47:TJR47"/>
    <mergeCell ref="TJS47:TJT47"/>
    <mergeCell ref="TJA47:TJB47"/>
    <mergeCell ref="TJC47:TJD47"/>
    <mergeCell ref="TJE47:TJF47"/>
    <mergeCell ref="TJG47:TJH47"/>
    <mergeCell ref="TJI47:TJJ47"/>
    <mergeCell ref="TIQ47:TIR47"/>
    <mergeCell ref="TIS47:TIT47"/>
    <mergeCell ref="TIU47:TIV47"/>
    <mergeCell ref="TIW47:TIX47"/>
    <mergeCell ref="TIY47:TIZ47"/>
    <mergeCell ref="TIG47:TIH47"/>
    <mergeCell ref="TII47:TIJ47"/>
    <mergeCell ref="TIK47:TIL47"/>
    <mergeCell ref="TIM47:TIN47"/>
    <mergeCell ref="TIO47:TIP47"/>
    <mergeCell ref="THW47:THX47"/>
    <mergeCell ref="THY47:THZ47"/>
    <mergeCell ref="TIA47:TIB47"/>
    <mergeCell ref="TIC47:TID47"/>
    <mergeCell ref="TIE47:TIF47"/>
    <mergeCell ref="THM47:THN47"/>
    <mergeCell ref="THO47:THP47"/>
    <mergeCell ref="THQ47:THR47"/>
    <mergeCell ref="THS47:THT47"/>
    <mergeCell ref="THU47:THV47"/>
    <mergeCell ref="THC47:THD47"/>
    <mergeCell ref="THE47:THF47"/>
    <mergeCell ref="THG47:THH47"/>
    <mergeCell ref="THI47:THJ47"/>
    <mergeCell ref="THK47:THL47"/>
    <mergeCell ref="TGS47:TGT47"/>
    <mergeCell ref="TGU47:TGV47"/>
    <mergeCell ref="TGW47:TGX47"/>
    <mergeCell ref="TGY47:TGZ47"/>
    <mergeCell ref="THA47:THB47"/>
    <mergeCell ref="TGI47:TGJ47"/>
    <mergeCell ref="TGK47:TGL47"/>
    <mergeCell ref="TGM47:TGN47"/>
    <mergeCell ref="TGO47:TGP47"/>
    <mergeCell ref="TGQ47:TGR47"/>
    <mergeCell ref="TFY47:TFZ47"/>
    <mergeCell ref="TGA47:TGB47"/>
    <mergeCell ref="TGC47:TGD47"/>
    <mergeCell ref="TGE47:TGF47"/>
    <mergeCell ref="TGG47:TGH47"/>
    <mergeCell ref="TFO47:TFP47"/>
    <mergeCell ref="TFQ47:TFR47"/>
    <mergeCell ref="TFS47:TFT47"/>
    <mergeCell ref="TFU47:TFV47"/>
    <mergeCell ref="TFW47:TFX47"/>
    <mergeCell ref="TFE47:TFF47"/>
    <mergeCell ref="TFG47:TFH47"/>
    <mergeCell ref="TFI47:TFJ47"/>
    <mergeCell ref="TFK47:TFL47"/>
    <mergeCell ref="TFM47:TFN47"/>
    <mergeCell ref="TEU47:TEV47"/>
    <mergeCell ref="TEW47:TEX47"/>
    <mergeCell ref="TEY47:TEZ47"/>
    <mergeCell ref="TFA47:TFB47"/>
    <mergeCell ref="TFC47:TFD47"/>
    <mergeCell ref="TEK47:TEL47"/>
    <mergeCell ref="TEM47:TEN47"/>
    <mergeCell ref="TEO47:TEP47"/>
    <mergeCell ref="TEQ47:TER47"/>
    <mergeCell ref="TES47:TET47"/>
    <mergeCell ref="TEA47:TEB47"/>
    <mergeCell ref="TEC47:TED47"/>
    <mergeCell ref="TEE47:TEF47"/>
    <mergeCell ref="TEG47:TEH47"/>
    <mergeCell ref="TEI47:TEJ47"/>
    <mergeCell ref="TDQ47:TDR47"/>
    <mergeCell ref="TDS47:TDT47"/>
    <mergeCell ref="TDU47:TDV47"/>
    <mergeCell ref="TDW47:TDX47"/>
    <mergeCell ref="TDY47:TDZ47"/>
    <mergeCell ref="TDG47:TDH47"/>
    <mergeCell ref="TDI47:TDJ47"/>
    <mergeCell ref="TDK47:TDL47"/>
    <mergeCell ref="TDM47:TDN47"/>
    <mergeCell ref="TDO47:TDP47"/>
    <mergeCell ref="TCW47:TCX47"/>
    <mergeCell ref="TCY47:TCZ47"/>
    <mergeCell ref="TDA47:TDB47"/>
    <mergeCell ref="TDC47:TDD47"/>
    <mergeCell ref="TDE47:TDF47"/>
    <mergeCell ref="TCM47:TCN47"/>
    <mergeCell ref="TCO47:TCP47"/>
    <mergeCell ref="TCQ47:TCR47"/>
    <mergeCell ref="TCS47:TCT47"/>
    <mergeCell ref="TCU47:TCV47"/>
    <mergeCell ref="TCC47:TCD47"/>
    <mergeCell ref="TCE47:TCF47"/>
    <mergeCell ref="TCG47:TCH47"/>
    <mergeCell ref="TCI47:TCJ47"/>
    <mergeCell ref="TCK47:TCL47"/>
    <mergeCell ref="TBS47:TBT47"/>
    <mergeCell ref="TBU47:TBV47"/>
    <mergeCell ref="TBW47:TBX47"/>
    <mergeCell ref="TBY47:TBZ47"/>
    <mergeCell ref="TCA47:TCB47"/>
    <mergeCell ref="TBI47:TBJ47"/>
    <mergeCell ref="TBK47:TBL47"/>
    <mergeCell ref="TBM47:TBN47"/>
    <mergeCell ref="TBO47:TBP47"/>
    <mergeCell ref="TBQ47:TBR47"/>
    <mergeCell ref="TAY47:TAZ47"/>
    <mergeCell ref="TBA47:TBB47"/>
    <mergeCell ref="TBC47:TBD47"/>
    <mergeCell ref="TBE47:TBF47"/>
    <mergeCell ref="TBG47:TBH47"/>
    <mergeCell ref="TAO47:TAP47"/>
    <mergeCell ref="TAQ47:TAR47"/>
    <mergeCell ref="TAS47:TAT47"/>
    <mergeCell ref="TAU47:TAV47"/>
    <mergeCell ref="TAW47:TAX47"/>
    <mergeCell ref="TAE47:TAF47"/>
    <mergeCell ref="TAG47:TAH47"/>
    <mergeCell ref="TAI47:TAJ47"/>
    <mergeCell ref="TAK47:TAL47"/>
    <mergeCell ref="TAM47:TAN47"/>
    <mergeCell ref="SZU47:SZV47"/>
    <mergeCell ref="SZW47:SZX47"/>
    <mergeCell ref="SZY47:SZZ47"/>
    <mergeCell ref="TAA47:TAB47"/>
    <mergeCell ref="TAC47:TAD47"/>
    <mergeCell ref="SZK47:SZL47"/>
    <mergeCell ref="SZM47:SZN47"/>
    <mergeCell ref="SZO47:SZP47"/>
    <mergeCell ref="SZQ47:SZR47"/>
    <mergeCell ref="SZS47:SZT47"/>
    <mergeCell ref="SZA47:SZB47"/>
    <mergeCell ref="SZC47:SZD47"/>
    <mergeCell ref="SZE47:SZF47"/>
    <mergeCell ref="SZG47:SZH47"/>
    <mergeCell ref="SZI47:SZJ47"/>
    <mergeCell ref="SYQ47:SYR47"/>
    <mergeCell ref="SYS47:SYT47"/>
    <mergeCell ref="SYU47:SYV47"/>
    <mergeCell ref="SYW47:SYX47"/>
    <mergeCell ref="SYY47:SYZ47"/>
    <mergeCell ref="SYG47:SYH47"/>
    <mergeCell ref="SYI47:SYJ47"/>
    <mergeCell ref="SYK47:SYL47"/>
    <mergeCell ref="SYM47:SYN47"/>
    <mergeCell ref="SYO47:SYP47"/>
    <mergeCell ref="SXW47:SXX47"/>
    <mergeCell ref="SXY47:SXZ47"/>
    <mergeCell ref="SYA47:SYB47"/>
    <mergeCell ref="SYC47:SYD47"/>
    <mergeCell ref="SYE47:SYF47"/>
    <mergeCell ref="SXM47:SXN47"/>
    <mergeCell ref="SXO47:SXP47"/>
    <mergeCell ref="SXQ47:SXR47"/>
    <mergeCell ref="SXS47:SXT47"/>
    <mergeCell ref="SXU47:SXV47"/>
    <mergeCell ref="SXC47:SXD47"/>
    <mergeCell ref="SXE47:SXF47"/>
    <mergeCell ref="SXG47:SXH47"/>
    <mergeCell ref="SXI47:SXJ47"/>
    <mergeCell ref="SXK47:SXL47"/>
    <mergeCell ref="SWS47:SWT47"/>
    <mergeCell ref="SWU47:SWV47"/>
    <mergeCell ref="SWW47:SWX47"/>
    <mergeCell ref="SWY47:SWZ47"/>
    <mergeCell ref="SXA47:SXB47"/>
    <mergeCell ref="SWI47:SWJ47"/>
    <mergeCell ref="SWK47:SWL47"/>
    <mergeCell ref="SWM47:SWN47"/>
    <mergeCell ref="SWO47:SWP47"/>
    <mergeCell ref="SWQ47:SWR47"/>
    <mergeCell ref="SVY47:SVZ47"/>
    <mergeCell ref="SWA47:SWB47"/>
    <mergeCell ref="SWC47:SWD47"/>
    <mergeCell ref="SWE47:SWF47"/>
    <mergeCell ref="SWG47:SWH47"/>
    <mergeCell ref="SVO47:SVP47"/>
    <mergeCell ref="SVQ47:SVR47"/>
    <mergeCell ref="SVS47:SVT47"/>
    <mergeCell ref="SVU47:SVV47"/>
    <mergeCell ref="SVW47:SVX47"/>
    <mergeCell ref="SVE47:SVF47"/>
    <mergeCell ref="SVG47:SVH47"/>
    <mergeCell ref="SVI47:SVJ47"/>
    <mergeCell ref="SVK47:SVL47"/>
    <mergeCell ref="SVM47:SVN47"/>
    <mergeCell ref="SUU47:SUV47"/>
    <mergeCell ref="SUW47:SUX47"/>
    <mergeCell ref="SUY47:SUZ47"/>
    <mergeCell ref="SVA47:SVB47"/>
    <mergeCell ref="SVC47:SVD47"/>
    <mergeCell ref="SUK47:SUL47"/>
    <mergeCell ref="SUM47:SUN47"/>
    <mergeCell ref="SUO47:SUP47"/>
    <mergeCell ref="SUQ47:SUR47"/>
    <mergeCell ref="SUS47:SUT47"/>
    <mergeCell ref="SUA47:SUB47"/>
    <mergeCell ref="SUC47:SUD47"/>
    <mergeCell ref="SUE47:SUF47"/>
    <mergeCell ref="SUG47:SUH47"/>
    <mergeCell ref="SUI47:SUJ47"/>
    <mergeCell ref="STQ47:STR47"/>
    <mergeCell ref="STS47:STT47"/>
    <mergeCell ref="STU47:STV47"/>
    <mergeCell ref="STW47:STX47"/>
    <mergeCell ref="STY47:STZ47"/>
    <mergeCell ref="STG47:STH47"/>
    <mergeCell ref="STI47:STJ47"/>
    <mergeCell ref="STK47:STL47"/>
    <mergeCell ref="STM47:STN47"/>
    <mergeCell ref="STO47:STP47"/>
    <mergeCell ref="SSW47:SSX47"/>
    <mergeCell ref="SSY47:SSZ47"/>
    <mergeCell ref="STA47:STB47"/>
    <mergeCell ref="STC47:STD47"/>
    <mergeCell ref="STE47:STF47"/>
    <mergeCell ref="SSM47:SSN47"/>
    <mergeCell ref="SSO47:SSP47"/>
    <mergeCell ref="SSQ47:SSR47"/>
    <mergeCell ref="SSS47:SST47"/>
    <mergeCell ref="SSU47:SSV47"/>
    <mergeCell ref="SSC47:SSD47"/>
    <mergeCell ref="SSE47:SSF47"/>
    <mergeCell ref="SSG47:SSH47"/>
    <mergeCell ref="SSI47:SSJ47"/>
    <mergeCell ref="SSK47:SSL47"/>
    <mergeCell ref="SRS47:SRT47"/>
    <mergeCell ref="SRU47:SRV47"/>
    <mergeCell ref="SRW47:SRX47"/>
    <mergeCell ref="SRY47:SRZ47"/>
    <mergeCell ref="SSA47:SSB47"/>
    <mergeCell ref="SRI47:SRJ47"/>
    <mergeCell ref="SRK47:SRL47"/>
    <mergeCell ref="SRM47:SRN47"/>
    <mergeCell ref="SRO47:SRP47"/>
    <mergeCell ref="SRQ47:SRR47"/>
    <mergeCell ref="SQY47:SQZ47"/>
    <mergeCell ref="SRA47:SRB47"/>
    <mergeCell ref="SRC47:SRD47"/>
    <mergeCell ref="SRE47:SRF47"/>
    <mergeCell ref="SRG47:SRH47"/>
    <mergeCell ref="SQO47:SQP47"/>
    <mergeCell ref="SQQ47:SQR47"/>
    <mergeCell ref="SQS47:SQT47"/>
    <mergeCell ref="SQU47:SQV47"/>
    <mergeCell ref="SQW47:SQX47"/>
    <mergeCell ref="SQE47:SQF47"/>
    <mergeCell ref="SQG47:SQH47"/>
    <mergeCell ref="SQI47:SQJ47"/>
    <mergeCell ref="SQK47:SQL47"/>
    <mergeCell ref="SQM47:SQN47"/>
    <mergeCell ref="SPU47:SPV47"/>
    <mergeCell ref="SPW47:SPX47"/>
    <mergeCell ref="SPY47:SPZ47"/>
    <mergeCell ref="SQA47:SQB47"/>
    <mergeCell ref="SQC47:SQD47"/>
    <mergeCell ref="SPK47:SPL47"/>
    <mergeCell ref="SPM47:SPN47"/>
    <mergeCell ref="SPO47:SPP47"/>
    <mergeCell ref="SPQ47:SPR47"/>
    <mergeCell ref="SPS47:SPT47"/>
    <mergeCell ref="SPA47:SPB47"/>
    <mergeCell ref="SPC47:SPD47"/>
    <mergeCell ref="SPE47:SPF47"/>
    <mergeCell ref="SPG47:SPH47"/>
    <mergeCell ref="SPI47:SPJ47"/>
    <mergeCell ref="SOQ47:SOR47"/>
    <mergeCell ref="SOS47:SOT47"/>
    <mergeCell ref="SOU47:SOV47"/>
    <mergeCell ref="SOW47:SOX47"/>
    <mergeCell ref="SOY47:SOZ47"/>
    <mergeCell ref="SOG47:SOH47"/>
    <mergeCell ref="SOI47:SOJ47"/>
    <mergeCell ref="SOK47:SOL47"/>
    <mergeCell ref="SOM47:SON47"/>
    <mergeCell ref="SOO47:SOP47"/>
    <mergeCell ref="SNW47:SNX47"/>
    <mergeCell ref="SNY47:SNZ47"/>
    <mergeCell ref="SOA47:SOB47"/>
    <mergeCell ref="SOC47:SOD47"/>
    <mergeCell ref="SOE47:SOF47"/>
    <mergeCell ref="SNM47:SNN47"/>
    <mergeCell ref="SNO47:SNP47"/>
    <mergeCell ref="SNQ47:SNR47"/>
    <mergeCell ref="SNS47:SNT47"/>
    <mergeCell ref="SNU47:SNV47"/>
    <mergeCell ref="SNC47:SND47"/>
    <mergeCell ref="SNE47:SNF47"/>
    <mergeCell ref="SNG47:SNH47"/>
    <mergeCell ref="SNI47:SNJ47"/>
    <mergeCell ref="SNK47:SNL47"/>
    <mergeCell ref="SMS47:SMT47"/>
    <mergeCell ref="SMU47:SMV47"/>
    <mergeCell ref="SMW47:SMX47"/>
    <mergeCell ref="SMY47:SMZ47"/>
    <mergeCell ref="SNA47:SNB47"/>
    <mergeCell ref="SMI47:SMJ47"/>
    <mergeCell ref="SMK47:SML47"/>
    <mergeCell ref="SMM47:SMN47"/>
    <mergeCell ref="SMO47:SMP47"/>
    <mergeCell ref="SMQ47:SMR47"/>
    <mergeCell ref="SLY47:SLZ47"/>
    <mergeCell ref="SMA47:SMB47"/>
    <mergeCell ref="SMC47:SMD47"/>
    <mergeCell ref="SME47:SMF47"/>
    <mergeCell ref="SMG47:SMH47"/>
    <mergeCell ref="SLO47:SLP47"/>
    <mergeCell ref="SLQ47:SLR47"/>
    <mergeCell ref="SLS47:SLT47"/>
    <mergeCell ref="SLU47:SLV47"/>
    <mergeCell ref="SLW47:SLX47"/>
    <mergeCell ref="SLE47:SLF47"/>
    <mergeCell ref="SLG47:SLH47"/>
    <mergeCell ref="SLI47:SLJ47"/>
    <mergeCell ref="SLK47:SLL47"/>
    <mergeCell ref="SLM47:SLN47"/>
    <mergeCell ref="SKU47:SKV47"/>
    <mergeCell ref="SKW47:SKX47"/>
    <mergeCell ref="SKY47:SKZ47"/>
    <mergeCell ref="SLA47:SLB47"/>
    <mergeCell ref="SLC47:SLD47"/>
    <mergeCell ref="SKK47:SKL47"/>
    <mergeCell ref="SKM47:SKN47"/>
    <mergeCell ref="SKO47:SKP47"/>
    <mergeCell ref="SKQ47:SKR47"/>
    <mergeCell ref="SKS47:SKT47"/>
    <mergeCell ref="SKA47:SKB47"/>
    <mergeCell ref="SKC47:SKD47"/>
    <mergeCell ref="SKE47:SKF47"/>
    <mergeCell ref="SKG47:SKH47"/>
    <mergeCell ref="SKI47:SKJ47"/>
    <mergeCell ref="SJQ47:SJR47"/>
    <mergeCell ref="SJS47:SJT47"/>
    <mergeCell ref="SJU47:SJV47"/>
    <mergeCell ref="SJW47:SJX47"/>
    <mergeCell ref="SJY47:SJZ47"/>
    <mergeCell ref="SJG47:SJH47"/>
    <mergeCell ref="SJI47:SJJ47"/>
    <mergeCell ref="SJK47:SJL47"/>
    <mergeCell ref="SJM47:SJN47"/>
    <mergeCell ref="SJO47:SJP47"/>
    <mergeCell ref="SIW47:SIX47"/>
    <mergeCell ref="SIY47:SIZ47"/>
    <mergeCell ref="SJA47:SJB47"/>
    <mergeCell ref="SJC47:SJD47"/>
    <mergeCell ref="SJE47:SJF47"/>
    <mergeCell ref="SIM47:SIN47"/>
    <mergeCell ref="SIO47:SIP47"/>
    <mergeCell ref="SIQ47:SIR47"/>
    <mergeCell ref="SIS47:SIT47"/>
    <mergeCell ref="SIU47:SIV47"/>
    <mergeCell ref="SIC47:SID47"/>
    <mergeCell ref="SIE47:SIF47"/>
    <mergeCell ref="SIG47:SIH47"/>
    <mergeCell ref="SII47:SIJ47"/>
    <mergeCell ref="SIK47:SIL47"/>
    <mergeCell ref="SHS47:SHT47"/>
    <mergeCell ref="SHU47:SHV47"/>
    <mergeCell ref="SHW47:SHX47"/>
    <mergeCell ref="SHY47:SHZ47"/>
    <mergeCell ref="SIA47:SIB47"/>
    <mergeCell ref="SHI47:SHJ47"/>
    <mergeCell ref="SHK47:SHL47"/>
    <mergeCell ref="SHM47:SHN47"/>
    <mergeCell ref="SHO47:SHP47"/>
    <mergeCell ref="SHQ47:SHR47"/>
    <mergeCell ref="SGY47:SGZ47"/>
    <mergeCell ref="SHA47:SHB47"/>
    <mergeCell ref="SHC47:SHD47"/>
    <mergeCell ref="SHE47:SHF47"/>
    <mergeCell ref="SHG47:SHH47"/>
    <mergeCell ref="SGO47:SGP47"/>
    <mergeCell ref="SGQ47:SGR47"/>
    <mergeCell ref="SGS47:SGT47"/>
    <mergeCell ref="SGU47:SGV47"/>
    <mergeCell ref="SGW47:SGX47"/>
    <mergeCell ref="SGE47:SGF47"/>
    <mergeCell ref="SGG47:SGH47"/>
    <mergeCell ref="SGI47:SGJ47"/>
    <mergeCell ref="SGK47:SGL47"/>
    <mergeCell ref="SGM47:SGN47"/>
    <mergeCell ref="SFU47:SFV47"/>
    <mergeCell ref="SFW47:SFX47"/>
    <mergeCell ref="SFY47:SFZ47"/>
    <mergeCell ref="SGA47:SGB47"/>
    <mergeCell ref="SGC47:SGD47"/>
    <mergeCell ref="SFK47:SFL47"/>
    <mergeCell ref="SFM47:SFN47"/>
    <mergeCell ref="SFO47:SFP47"/>
    <mergeCell ref="SFQ47:SFR47"/>
    <mergeCell ref="SFS47:SFT47"/>
    <mergeCell ref="SFA47:SFB47"/>
    <mergeCell ref="SFC47:SFD47"/>
    <mergeCell ref="SFE47:SFF47"/>
    <mergeCell ref="SFG47:SFH47"/>
    <mergeCell ref="SFI47:SFJ47"/>
    <mergeCell ref="SEQ47:SER47"/>
    <mergeCell ref="SES47:SET47"/>
    <mergeCell ref="SEU47:SEV47"/>
    <mergeCell ref="SEW47:SEX47"/>
    <mergeCell ref="SEY47:SEZ47"/>
    <mergeCell ref="SEG47:SEH47"/>
    <mergeCell ref="SEI47:SEJ47"/>
    <mergeCell ref="SEK47:SEL47"/>
    <mergeCell ref="SEM47:SEN47"/>
    <mergeCell ref="SEO47:SEP47"/>
    <mergeCell ref="SDW47:SDX47"/>
    <mergeCell ref="SDY47:SDZ47"/>
    <mergeCell ref="SEA47:SEB47"/>
    <mergeCell ref="SEC47:SED47"/>
    <mergeCell ref="SEE47:SEF47"/>
    <mergeCell ref="SDM47:SDN47"/>
    <mergeCell ref="SDO47:SDP47"/>
    <mergeCell ref="SDQ47:SDR47"/>
    <mergeCell ref="SDS47:SDT47"/>
    <mergeCell ref="SDU47:SDV47"/>
    <mergeCell ref="SDC47:SDD47"/>
    <mergeCell ref="SDE47:SDF47"/>
    <mergeCell ref="SDG47:SDH47"/>
    <mergeCell ref="SDI47:SDJ47"/>
    <mergeCell ref="SDK47:SDL47"/>
    <mergeCell ref="SCS47:SCT47"/>
    <mergeCell ref="SCU47:SCV47"/>
    <mergeCell ref="SCW47:SCX47"/>
    <mergeCell ref="SCY47:SCZ47"/>
    <mergeCell ref="SDA47:SDB47"/>
    <mergeCell ref="SCI47:SCJ47"/>
    <mergeCell ref="SCK47:SCL47"/>
    <mergeCell ref="SCM47:SCN47"/>
    <mergeCell ref="SCO47:SCP47"/>
    <mergeCell ref="SCQ47:SCR47"/>
    <mergeCell ref="SBY47:SBZ47"/>
    <mergeCell ref="SCA47:SCB47"/>
    <mergeCell ref="SCC47:SCD47"/>
    <mergeCell ref="SCE47:SCF47"/>
    <mergeCell ref="SCG47:SCH47"/>
    <mergeCell ref="SBO47:SBP47"/>
    <mergeCell ref="SBQ47:SBR47"/>
    <mergeCell ref="SBS47:SBT47"/>
    <mergeCell ref="SBU47:SBV47"/>
    <mergeCell ref="SBW47:SBX47"/>
    <mergeCell ref="SBE47:SBF47"/>
    <mergeCell ref="SBG47:SBH47"/>
    <mergeCell ref="SBI47:SBJ47"/>
    <mergeCell ref="SBK47:SBL47"/>
    <mergeCell ref="SBM47:SBN47"/>
    <mergeCell ref="SAU47:SAV47"/>
    <mergeCell ref="SAW47:SAX47"/>
    <mergeCell ref="SAY47:SAZ47"/>
    <mergeCell ref="SBA47:SBB47"/>
    <mergeCell ref="SBC47:SBD47"/>
    <mergeCell ref="SAK47:SAL47"/>
    <mergeCell ref="SAM47:SAN47"/>
    <mergeCell ref="SAO47:SAP47"/>
    <mergeCell ref="SAQ47:SAR47"/>
    <mergeCell ref="SAS47:SAT47"/>
    <mergeCell ref="SAA47:SAB47"/>
    <mergeCell ref="SAC47:SAD47"/>
    <mergeCell ref="SAE47:SAF47"/>
    <mergeCell ref="SAG47:SAH47"/>
    <mergeCell ref="SAI47:SAJ47"/>
    <mergeCell ref="RZQ47:RZR47"/>
    <mergeCell ref="RZS47:RZT47"/>
    <mergeCell ref="RZU47:RZV47"/>
    <mergeCell ref="RZW47:RZX47"/>
    <mergeCell ref="RZY47:RZZ47"/>
    <mergeCell ref="RZG47:RZH47"/>
    <mergeCell ref="RZI47:RZJ47"/>
    <mergeCell ref="RZK47:RZL47"/>
    <mergeCell ref="RZM47:RZN47"/>
    <mergeCell ref="RZO47:RZP47"/>
    <mergeCell ref="RYW47:RYX47"/>
    <mergeCell ref="RYY47:RYZ47"/>
    <mergeCell ref="RZA47:RZB47"/>
    <mergeCell ref="RZC47:RZD47"/>
    <mergeCell ref="RZE47:RZF47"/>
    <mergeCell ref="RYM47:RYN47"/>
    <mergeCell ref="RYO47:RYP47"/>
    <mergeCell ref="RYQ47:RYR47"/>
    <mergeCell ref="RYS47:RYT47"/>
    <mergeCell ref="RYU47:RYV47"/>
    <mergeCell ref="RYC47:RYD47"/>
    <mergeCell ref="RYE47:RYF47"/>
    <mergeCell ref="RYG47:RYH47"/>
    <mergeCell ref="RYI47:RYJ47"/>
    <mergeCell ref="RYK47:RYL47"/>
    <mergeCell ref="RXS47:RXT47"/>
    <mergeCell ref="RXU47:RXV47"/>
    <mergeCell ref="RXW47:RXX47"/>
    <mergeCell ref="RXY47:RXZ47"/>
    <mergeCell ref="RYA47:RYB47"/>
    <mergeCell ref="RXI47:RXJ47"/>
    <mergeCell ref="RXK47:RXL47"/>
    <mergeCell ref="RXM47:RXN47"/>
    <mergeCell ref="RXO47:RXP47"/>
    <mergeCell ref="RXQ47:RXR47"/>
    <mergeCell ref="RWY47:RWZ47"/>
    <mergeCell ref="RXA47:RXB47"/>
    <mergeCell ref="RXC47:RXD47"/>
    <mergeCell ref="RXE47:RXF47"/>
    <mergeCell ref="RXG47:RXH47"/>
    <mergeCell ref="RWO47:RWP47"/>
    <mergeCell ref="RWQ47:RWR47"/>
    <mergeCell ref="RWS47:RWT47"/>
    <mergeCell ref="RWU47:RWV47"/>
    <mergeCell ref="RWW47:RWX47"/>
    <mergeCell ref="RWE47:RWF47"/>
    <mergeCell ref="RWG47:RWH47"/>
    <mergeCell ref="RWI47:RWJ47"/>
    <mergeCell ref="RWK47:RWL47"/>
    <mergeCell ref="RWM47:RWN47"/>
    <mergeCell ref="RVU47:RVV47"/>
    <mergeCell ref="RVW47:RVX47"/>
    <mergeCell ref="RVY47:RVZ47"/>
    <mergeCell ref="RWA47:RWB47"/>
    <mergeCell ref="RWC47:RWD47"/>
    <mergeCell ref="RVK47:RVL47"/>
    <mergeCell ref="RVM47:RVN47"/>
    <mergeCell ref="RVO47:RVP47"/>
    <mergeCell ref="RVQ47:RVR47"/>
    <mergeCell ref="RVS47:RVT47"/>
    <mergeCell ref="RVA47:RVB47"/>
    <mergeCell ref="RVC47:RVD47"/>
    <mergeCell ref="RVE47:RVF47"/>
    <mergeCell ref="RVG47:RVH47"/>
    <mergeCell ref="RVI47:RVJ47"/>
    <mergeCell ref="RUQ47:RUR47"/>
    <mergeCell ref="RUS47:RUT47"/>
    <mergeCell ref="RUU47:RUV47"/>
    <mergeCell ref="RUW47:RUX47"/>
    <mergeCell ref="RUY47:RUZ47"/>
    <mergeCell ref="RUG47:RUH47"/>
    <mergeCell ref="RUI47:RUJ47"/>
    <mergeCell ref="RUK47:RUL47"/>
    <mergeCell ref="RUM47:RUN47"/>
    <mergeCell ref="RUO47:RUP47"/>
    <mergeCell ref="RTW47:RTX47"/>
    <mergeCell ref="RTY47:RTZ47"/>
    <mergeCell ref="RUA47:RUB47"/>
    <mergeCell ref="RUC47:RUD47"/>
    <mergeCell ref="RUE47:RUF47"/>
    <mergeCell ref="RTM47:RTN47"/>
    <mergeCell ref="RTO47:RTP47"/>
    <mergeCell ref="RTQ47:RTR47"/>
    <mergeCell ref="RTS47:RTT47"/>
    <mergeCell ref="RTU47:RTV47"/>
    <mergeCell ref="RTC47:RTD47"/>
    <mergeCell ref="RTE47:RTF47"/>
    <mergeCell ref="RTG47:RTH47"/>
    <mergeCell ref="RTI47:RTJ47"/>
    <mergeCell ref="RTK47:RTL47"/>
    <mergeCell ref="RSS47:RST47"/>
    <mergeCell ref="RSU47:RSV47"/>
    <mergeCell ref="RSW47:RSX47"/>
    <mergeCell ref="RSY47:RSZ47"/>
    <mergeCell ref="RTA47:RTB47"/>
    <mergeCell ref="RSI47:RSJ47"/>
    <mergeCell ref="RSK47:RSL47"/>
    <mergeCell ref="RSM47:RSN47"/>
    <mergeCell ref="RSO47:RSP47"/>
    <mergeCell ref="RSQ47:RSR47"/>
    <mergeCell ref="RRY47:RRZ47"/>
    <mergeCell ref="RSA47:RSB47"/>
    <mergeCell ref="RSC47:RSD47"/>
    <mergeCell ref="RSE47:RSF47"/>
    <mergeCell ref="RSG47:RSH47"/>
    <mergeCell ref="RRO47:RRP47"/>
    <mergeCell ref="RRQ47:RRR47"/>
    <mergeCell ref="RRS47:RRT47"/>
    <mergeCell ref="RRU47:RRV47"/>
    <mergeCell ref="RRW47:RRX47"/>
    <mergeCell ref="RRE47:RRF47"/>
    <mergeCell ref="RRG47:RRH47"/>
    <mergeCell ref="RRI47:RRJ47"/>
    <mergeCell ref="RRK47:RRL47"/>
    <mergeCell ref="RRM47:RRN47"/>
    <mergeCell ref="RQU47:RQV47"/>
    <mergeCell ref="RQW47:RQX47"/>
    <mergeCell ref="RQY47:RQZ47"/>
    <mergeCell ref="RRA47:RRB47"/>
    <mergeCell ref="RRC47:RRD47"/>
    <mergeCell ref="RQK47:RQL47"/>
    <mergeCell ref="RQM47:RQN47"/>
    <mergeCell ref="RQO47:RQP47"/>
    <mergeCell ref="RQQ47:RQR47"/>
    <mergeCell ref="RQS47:RQT47"/>
    <mergeCell ref="RQA47:RQB47"/>
    <mergeCell ref="RQC47:RQD47"/>
    <mergeCell ref="RQE47:RQF47"/>
    <mergeCell ref="RQG47:RQH47"/>
    <mergeCell ref="RQI47:RQJ47"/>
    <mergeCell ref="RPQ47:RPR47"/>
    <mergeCell ref="RPS47:RPT47"/>
    <mergeCell ref="RPU47:RPV47"/>
    <mergeCell ref="RPW47:RPX47"/>
    <mergeCell ref="RPY47:RPZ47"/>
    <mergeCell ref="RPG47:RPH47"/>
    <mergeCell ref="RPI47:RPJ47"/>
    <mergeCell ref="RPK47:RPL47"/>
    <mergeCell ref="RPM47:RPN47"/>
    <mergeCell ref="RPO47:RPP47"/>
    <mergeCell ref="ROW47:ROX47"/>
    <mergeCell ref="ROY47:ROZ47"/>
    <mergeCell ref="RPA47:RPB47"/>
    <mergeCell ref="RPC47:RPD47"/>
    <mergeCell ref="RPE47:RPF47"/>
    <mergeCell ref="ROM47:RON47"/>
    <mergeCell ref="ROO47:ROP47"/>
    <mergeCell ref="ROQ47:ROR47"/>
    <mergeCell ref="ROS47:ROT47"/>
    <mergeCell ref="ROU47:ROV47"/>
    <mergeCell ref="ROC47:ROD47"/>
    <mergeCell ref="ROE47:ROF47"/>
    <mergeCell ref="ROG47:ROH47"/>
    <mergeCell ref="ROI47:ROJ47"/>
    <mergeCell ref="ROK47:ROL47"/>
    <mergeCell ref="RNS47:RNT47"/>
    <mergeCell ref="RNU47:RNV47"/>
    <mergeCell ref="RNW47:RNX47"/>
    <mergeCell ref="RNY47:RNZ47"/>
    <mergeCell ref="ROA47:ROB47"/>
    <mergeCell ref="RNI47:RNJ47"/>
    <mergeCell ref="RNK47:RNL47"/>
    <mergeCell ref="RNM47:RNN47"/>
    <mergeCell ref="RNO47:RNP47"/>
    <mergeCell ref="RNQ47:RNR47"/>
    <mergeCell ref="RMY47:RMZ47"/>
    <mergeCell ref="RNA47:RNB47"/>
    <mergeCell ref="RNC47:RND47"/>
    <mergeCell ref="RNE47:RNF47"/>
    <mergeCell ref="RNG47:RNH47"/>
    <mergeCell ref="RMO47:RMP47"/>
    <mergeCell ref="RMQ47:RMR47"/>
    <mergeCell ref="RMS47:RMT47"/>
    <mergeCell ref="RMU47:RMV47"/>
    <mergeCell ref="RMW47:RMX47"/>
    <mergeCell ref="RME47:RMF47"/>
    <mergeCell ref="RMG47:RMH47"/>
    <mergeCell ref="RMI47:RMJ47"/>
    <mergeCell ref="RMK47:RML47"/>
    <mergeCell ref="RMM47:RMN47"/>
    <mergeCell ref="RLU47:RLV47"/>
    <mergeCell ref="RLW47:RLX47"/>
    <mergeCell ref="RLY47:RLZ47"/>
    <mergeCell ref="RMA47:RMB47"/>
    <mergeCell ref="RMC47:RMD47"/>
    <mergeCell ref="RLK47:RLL47"/>
    <mergeCell ref="RLM47:RLN47"/>
    <mergeCell ref="RLO47:RLP47"/>
    <mergeCell ref="RLQ47:RLR47"/>
    <mergeCell ref="RLS47:RLT47"/>
    <mergeCell ref="RLA47:RLB47"/>
    <mergeCell ref="RLC47:RLD47"/>
    <mergeCell ref="RLE47:RLF47"/>
    <mergeCell ref="RLG47:RLH47"/>
    <mergeCell ref="RLI47:RLJ47"/>
    <mergeCell ref="RKQ47:RKR47"/>
    <mergeCell ref="RKS47:RKT47"/>
    <mergeCell ref="RKU47:RKV47"/>
    <mergeCell ref="RKW47:RKX47"/>
    <mergeCell ref="RKY47:RKZ47"/>
    <mergeCell ref="RKG47:RKH47"/>
    <mergeCell ref="RKI47:RKJ47"/>
    <mergeCell ref="RKK47:RKL47"/>
    <mergeCell ref="RKM47:RKN47"/>
    <mergeCell ref="RKO47:RKP47"/>
    <mergeCell ref="RJW47:RJX47"/>
    <mergeCell ref="RJY47:RJZ47"/>
    <mergeCell ref="RKA47:RKB47"/>
    <mergeCell ref="RKC47:RKD47"/>
    <mergeCell ref="RKE47:RKF47"/>
    <mergeCell ref="RJM47:RJN47"/>
    <mergeCell ref="RJO47:RJP47"/>
    <mergeCell ref="RJQ47:RJR47"/>
    <mergeCell ref="RJS47:RJT47"/>
    <mergeCell ref="RJU47:RJV47"/>
    <mergeCell ref="RJC47:RJD47"/>
    <mergeCell ref="RJE47:RJF47"/>
    <mergeCell ref="RJG47:RJH47"/>
    <mergeCell ref="RJI47:RJJ47"/>
    <mergeCell ref="RJK47:RJL47"/>
    <mergeCell ref="RIS47:RIT47"/>
    <mergeCell ref="RIU47:RIV47"/>
    <mergeCell ref="RIW47:RIX47"/>
    <mergeCell ref="RIY47:RIZ47"/>
    <mergeCell ref="RJA47:RJB47"/>
    <mergeCell ref="RII47:RIJ47"/>
    <mergeCell ref="RIK47:RIL47"/>
    <mergeCell ref="RIM47:RIN47"/>
    <mergeCell ref="RIO47:RIP47"/>
    <mergeCell ref="RIQ47:RIR47"/>
    <mergeCell ref="RHY47:RHZ47"/>
    <mergeCell ref="RIA47:RIB47"/>
    <mergeCell ref="RIC47:RID47"/>
    <mergeCell ref="RIE47:RIF47"/>
    <mergeCell ref="RIG47:RIH47"/>
    <mergeCell ref="RHO47:RHP47"/>
    <mergeCell ref="RHQ47:RHR47"/>
    <mergeCell ref="RHS47:RHT47"/>
    <mergeCell ref="RHU47:RHV47"/>
    <mergeCell ref="RHW47:RHX47"/>
    <mergeCell ref="RHE47:RHF47"/>
    <mergeCell ref="RHG47:RHH47"/>
    <mergeCell ref="RHI47:RHJ47"/>
    <mergeCell ref="RHK47:RHL47"/>
    <mergeCell ref="RHM47:RHN47"/>
    <mergeCell ref="RGU47:RGV47"/>
    <mergeCell ref="RGW47:RGX47"/>
    <mergeCell ref="RGY47:RGZ47"/>
    <mergeCell ref="RHA47:RHB47"/>
    <mergeCell ref="RHC47:RHD47"/>
    <mergeCell ref="RGK47:RGL47"/>
    <mergeCell ref="RGM47:RGN47"/>
    <mergeCell ref="RGO47:RGP47"/>
    <mergeCell ref="RGQ47:RGR47"/>
    <mergeCell ref="RGS47:RGT47"/>
    <mergeCell ref="RGA47:RGB47"/>
    <mergeCell ref="RGC47:RGD47"/>
    <mergeCell ref="RGE47:RGF47"/>
    <mergeCell ref="RGG47:RGH47"/>
    <mergeCell ref="RGI47:RGJ47"/>
    <mergeCell ref="RFQ47:RFR47"/>
    <mergeCell ref="RFS47:RFT47"/>
    <mergeCell ref="RFU47:RFV47"/>
    <mergeCell ref="RFW47:RFX47"/>
    <mergeCell ref="RFY47:RFZ47"/>
    <mergeCell ref="RFG47:RFH47"/>
    <mergeCell ref="RFI47:RFJ47"/>
    <mergeCell ref="RFK47:RFL47"/>
    <mergeCell ref="RFM47:RFN47"/>
    <mergeCell ref="RFO47:RFP47"/>
    <mergeCell ref="REW47:REX47"/>
    <mergeCell ref="REY47:REZ47"/>
    <mergeCell ref="RFA47:RFB47"/>
    <mergeCell ref="RFC47:RFD47"/>
    <mergeCell ref="RFE47:RFF47"/>
    <mergeCell ref="REM47:REN47"/>
    <mergeCell ref="REO47:REP47"/>
    <mergeCell ref="REQ47:RER47"/>
    <mergeCell ref="RES47:RET47"/>
    <mergeCell ref="REU47:REV47"/>
    <mergeCell ref="REC47:RED47"/>
    <mergeCell ref="REE47:REF47"/>
    <mergeCell ref="REG47:REH47"/>
    <mergeCell ref="REI47:REJ47"/>
    <mergeCell ref="REK47:REL47"/>
    <mergeCell ref="RDS47:RDT47"/>
    <mergeCell ref="RDU47:RDV47"/>
    <mergeCell ref="RDW47:RDX47"/>
    <mergeCell ref="RDY47:RDZ47"/>
    <mergeCell ref="REA47:REB47"/>
    <mergeCell ref="RDI47:RDJ47"/>
    <mergeCell ref="RDK47:RDL47"/>
    <mergeCell ref="RDM47:RDN47"/>
    <mergeCell ref="RDO47:RDP47"/>
    <mergeCell ref="RDQ47:RDR47"/>
    <mergeCell ref="RCY47:RCZ47"/>
    <mergeCell ref="RDA47:RDB47"/>
    <mergeCell ref="RDC47:RDD47"/>
    <mergeCell ref="RDE47:RDF47"/>
    <mergeCell ref="RDG47:RDH47"/>
    <mergeCell ref="RCO47:RCP47"/>
    <mergeCell ref="RCQ47:RCR47"/>
    <mergeCell ref="RCS47:RCT47"/>
    <mergeCell ref="RCU47:RCV47"/>
    <mergeCell ref="RCW47:RCX47"/>
    <mergeCell ref="RCE47:RCF47"/>
    <mergeCell ref="RCG47:RCH47"/>
    <mergeCell ref="RCI47:RCJ47"/>
    <mergeCell ref="RCK47:RCL47"/>
    <mergeCell ref="RCM47:RCN47"/>
    <mergeCell ref="RBU47:RBV47"/>
    <mergeCell ref="RBW47:RBX47"/>
    <mergeCell ref="RBY47:RBZ47"/>
    <mergeCell ref="RCA47:RCB47"/>
    <mergeCell ref="RCC47:RCD47"/>
    <mergeCell ref="RBK47:RBL47"/>
    <mergeCell ref="RBM47:RBN47"/>
    <mergeCell ref="RBO47:RBP47"/>
    <mergeCell ref="RBQ47:RBR47"/>
    <mergeCell ref="RBS47:RBT47"/>
    <mergeCell ref="RBA47:RBB47"/>
    <mergeCell ref="RBC47:RBD47"/>
    <mergeCell ref="RBE47:RBF47"/>
    <mergeCell ref="RBG47:RBH47"/>
    <mergeCell ref="RBI47:RBJ47"/>
    <mergeCell ref="RAQ47:RAR47"/>
    <mergeCell ref="RAS47:RAT47"/>
    <mergeCell ref="RAU47:RAV47"/>
    <mergeCell ref="RAW47:RAX47"/>
    <mergeCell ref="RAY47:RAZ47"/>
    <mergeCell ref="RAG47:RAH47"/>
    <mergeCell ref="RAI47:RAJ47"/>
    <mergeCell ref="RAK47:RAL47"/>
    <mergeCell ref="RAM47:RAN47"/>
    <mergeCell ref="RAO47:RAP47"/>
    <mergeCell ref="QZW47:QZX47"/>
    <mergeCell ref="QZY47:QZZ47"/>
    <mergeCell ref="RAA47:RAB47"/>
    <mergeCell ref="RAC47:RAD47"/>
    <mergeCell ref="RAE47:RAF47"/>
    <mergeCell ref="QZM47:QZN47"/>
    <mergeCell ref="QZO47:QZP47"/>
    <mergeCell ref="QZQ47:QZR47"/>
    <mergeCell ref="QZS47:QZT47"/>
    <mergeCell ref="QZU47:QZV47"/>
    <mergeCell ref="QZC47:QZD47"/>
    <mergeCell ref="QZE47:QZF47"/>
    <mergeCell ref="QZG47:QZH47"/>
    <mergeCell ref="QZI47:QZJ47"/>
    <mergeCell ref="QZK47:QZL47"/>
    <mergeCell ref="QYS47:QYT47"/>
    <mergeCell ref="QYU47:QYV47"/>
    <mergeCell ref="QYW47:QYX47"/>
    <mergeCell ref="QYY47:QYZ47"/>
    <mergeCell ref="QZA47:QZB47"/>
    <mergeCell ref="QYI47:QYJ47"/>
    <mergeCell ref="QYK47:QYL47"/>
    <mergeCell ref="QYM47:QYN47"/>
    <mergeCell ref="QYO47:QYP47"/>
    <mergeCell ref="QYQ47:QYR47"/>
    <mergeCell ref="QXY47:QXZ47"/>
    <mergeCell ref="QYA47:QYB47"/>
    <mergeCell ref="QYC47:QYD47"/>
    <mergeCell ref="QYE47:QYF47"/>
    <mergeCell ref="QYG47:QYH47"/>
    <mergeCell ref="QXO47:QXP47"/>
    <mergeCell ref="QXQ47:QXR47"/>
    <mergeCell ref="QXS47:QXT47"/>
    <mergeCell ref="QXU47:QXV47"/>
    <mergeCell ref="QXW47:QXX47"/>
    <mergeCell ref="QXE47:QXF47"/>
    <mergeCell ref="QXG47:QXH47"/>
    <mergeCell ref="QXI47:QXJ47"/>
    <mergeCell ref="QXK47:QXL47"/>
    <mergeCell ref="QXM47:QXN47"/>
    <mergeCell ref="QWU47:QWV47"/>
    <mergeCell ref="QWW47:QWX47"/>
    <mergeCell ref="QWY47:QWZ47"/>
    <mergeCell ref="QXA47:QXB47"/>
    <mergeCell ref="QXC47:QXD47"/>
    <mergeCell ref="QWK47:QWL47"/>
    <mergeCell ref="QWM47:QWN47"/>
    <mergeCell ref="QWO47:QWP47"/>
    <mergeCell ref="QWQ47:QWR47"/>
    <mergeCell ref="QWS47:QWT47"/>
    <mergeCell ref="QWA47:QWB47"/>
    <mergeCell ref="QWC47:QWD47"/>
    <mergeCell ref="QWE47:QWF47"/>
    <mergeCell ref="QWG47:QWH47"/>
    <mergeCell ref="QWI47:QWJ47"/>
    <mergeCell ref="QVQ47:QVR47"/>
    <mergeCell ref="QVS47:QVT47"/>
    <mergeCell ref="QVU47:QVV47"/>
    <mergeCell ref="QVW47:QVX47"/>
    <mergeCell ref="QVY47:QVZ47"/>
    <mergeCell ref="QVG47:QVH47"/>
    <mergeCell ref="QVI47:QVJ47"/>
    <mergeCell ref="QVK47:QVL47"/>
    <mergeCell ref="QVM47:QVN47"/>
    <mergeCell ref="QVO47:QVP47"/>
    <mergeCell ref="QUW47:QUX47"/>
    <mergeCell ref="QUY47:QUZ47"/>
    <mergeCell ref="QVA47:QVB47"/>
    <mergeCell ref="QVC47:QVD47"/>
    <mergeCell ref="QVE47:QVF47"/>
    <mergeCell ref="QUM47:QUN47"/>
    <mergeCell ref="QUO47:QUP47"/>
    <mergeCell ref="QUQ47:QUR47"/>
    <mergeCell ref="QUS47:QUT47"/>
    <mergeCell ref="QUU47:QUV47"/>
    <mergeCell ref="QUC47:QUD47"/>
    <mergeCell ref="QUE47:QUF47"/>
    <mergeCell ref="QUG47:QUH47"/>
    <mergeCell ref="QUI47:QUJ47"/>
    <mergeCell ref="QUK47:QUL47"/>
    <mergeCell ref="QTS47:QTT47"/>
    <mergeCell ref="QTU47:QTV47"/>
    <mergeCell ref="QTW47:QTX47"/>
    <mergeCell ref="QTY47:QTZ47"/>
    <mergeCell ref="QUA47:QUB47"/>
    <mergeCell ref="QTI47:QTJ47"/>
    <mergeCell ref="QTK47:QTL47"/>
    <mergeCell ref="QTM47:QTN47"/>
    <mergeCell ref="QTO47:QTP47"/>
    <mergeCell ref="QTQ47:QTR47"/>
    <mergeCell ref="QSY47:QSZ47"/>
    <mergeCell ref="QTA47:QTB47"/>
    <mergeCell ref="QTC47:QTD47"/>
    <mergeCell ref="QTE47:QTF47"/>
    <mergeCell ref="QTG47:QTH47"/>
    <mergeCell ref="QSO47:QSP47"/>
    <mergeCell ref="QSQ47:QSR47"/>
    <mergeCell ref="QSS47:QST47"/>
    <mergeCell ref="QSU47:QSV47"/>
    <mergeCell ref="QSW47:QSX47"/>
    <mergeCell ref="QSE47:QSF47"/>
    <mergeCell ref="QSG47:QSH47"/>
    <mergeCell ref="QSI47:QSJ47"/>
    <mergeCell ref="QSK47:QSL47"/>
    <mergeCell ref="QSM47:QSN47"/>
    <mergeCell ref="QRU47:QRV47"/>
    <mergeCell ref="QRW47:QRX47"/>
    <mergeCell ref="QRY47:QRZ47"/>
    <mergeCell ref="QSA47:QSB47"/>
    <mergeCell ref="QSC47:QSD47"/>
    <mergeCell ref="QRK47:QRL47"/>
    <mergeCell ref="QRM47:QRN47"/>
    <mergeCell ref="QRO47:QRP47"/>
    <mergeCell ref="QRQ47:QRR47"/>
    <mergeCell ref="QRS47:QRT47"/>
    <mergeCell ref="QRA47:QRB47"/>
    <mergeCell ref="QRC47:QRD47"/>
    <mergeCell ref="QRE47:QRF47"/>
    <mergeCell ref="QRG47:QRH47"/>
    <mergeCell ref="QRI47:QRJ47"/>
    <mergeCell ref="QQQ47:QQR47"/>
    <mergeCell ref="QQS47:QQT47"/>
    <mergeCell ref="QQU47:QQV47"/>
    <mergeCell ref="QQW47:QQX47"/>
    <mergeCell ref="QQY47:QQZ47"/>
    <mergeCell ref="QQG47:QQH47"/>
    <mergeCell ref="QQI47:QQJ47"/>
    <mergeCell ref="QQK47:QQL47"/>
    <mergeCell ref="QQM47:QQN47"/>
    <mergeCell ref="QQO47:QQP47"/>
    <mergeCell ref="QPW47:QPX47"/>
    <mergeCell ref="QPY47:QPZ47"/>
    <mergeCell ref="QQA47:QQB47"/>
    <mergeCell ref="QQC47:QQD47"/>
    <mergeCell ref="QQE47:QQF47"/>
    <mergeCell ref="QPM47:QPN47"/>
    <mergeCell ref="QPO47:QPP47"/>
    <mergeCell ref="QPQ47:QPR47"/>
    <mergeCell ref="QPS47:QPT47"/>
    <mergeCell ref="QPU47:QPV47"/>
    <mergeCell ref="QPC47:QPD47"/>
    <mergeCell ref="QPE47:QPF47"/>
    <mergeCell ref="QPG47:QPH47"/>
    <mergeCell ref="QPI47:QPJ47"/>
    <mergeCell ref="QPK47:QPL47"/>
    <mergeCell ref="QOS47:QOT47"/>
    <mergeCell ref="QOU47:QOV47"/>
    <mergeCell ref="QOW47:QOX47"/>
    <mergeCell ref="QOY47:QOZ47"/>
    <mergeCell ref="QPA47:QPB47"/>
    <mergeCell ref="QOI47:QOJ47"/>
    <mergeCell ref="QOK47:QOL47"/>
    <mergeCell ref="QOM47:QON47"/>
    <mergeCell ref="QOO47:QOP47"/>
    <mergeCell ref="QOQ47:QOR47"/>
    <mergeCell ref="QNY47:QNZ47"/>
    <mergeCell ref="QOA47:QOB47"/>
    <mergeCell ref="QOC47:QOD47"/>
    <mergeCell ref="QOE47:QOF47"/>
    <mergeCell ref="QOG47:QOH47"/>
    <mergeCell ref="QNO47:QNP47"/>
    <mergeCell ref="QNQ47:QNR47"/>
    <mergeCell ref="QNS47:QNT47"/>
    <mergeCell ref="QNU47:QNV47"/>
    <mergeCell ref="QNW47:QNX47"/>
    <mergeCell ref="QNE47:QNF47"/>
    <mergeCell ref="QNG47:QNH47"/>
    <mergeCell ref="QNI47:QNJ47"/>
    <mergeCell ref="QNK47:QNL47"/>
    <mergeCell ref="QNM47:QNN47"/>
    <mergeCell ref="QMU47:QMV47"/>
    <mergeCell ref="QMW47:QMX47"/>
    <mergeCell ref="QMY47:QMZ47"/>
    <mergeCell ref="QNA47:QNB47"/>
    <mergeCell ref="QNC47:QND47"/>
    <mergeCell ref="QMK47:QML47"/>
    <mergeCell ref="QMM47:QMN47"/>
    <mergeCell ref="QMO47:QMP47"/>
    <mergeCell ref="QMQ47:QMR47"/>
    <mergeCell ref="QMS47:QMT47"/>
    <mergeCell ref="QMA47:QMB47"/>
    <mergeCell ref="QMC47:QMD47"/>
    <mergeCell ref="QME47:QMF47"/>
    <mergeCell ref="QMG47:QMH47"/>
    <mergeCell ref="QMI47:QMJ47"/>
    <mergeCell ref="QLQ47:QLR47"/>
    <mergeCell ref="QLS47:QLT47"/>
    <mergeCell ref="QLU47:QLV47"/>
    <mergeCell ref="QLW47:QLX47"/>
    <mergeCell ref="QLY47:QLZ47"/>
    <mergeCell ref="QLG47:QLH47"/>
    <mergeCell ref="QLI47:QLJ47"/>
    <mergeCell ref="QLK47:QLL47"/>
    <mergeCell ref="QLM47:QLN47"/>
    <mergeCell ref="QLO47:QLP47"/>
    <mergeCell ref="QKW47:QKX47"/>
    <mergeCell ref="QKY47:QKZ47"/>
    <mergeCell ref="QLA47:QLB47"/>
    <mergeCell ref="QLC47:QLD47"/>
    <mergeCell ref="QLE47:QLF47"/>
    <mergeCell ref="QKM47:QKN47"/>
    <mergeCell ref="QKO47:QKP47"/>
    <mergeCell ref="QKQ47:QKR47"/>
    <mergeCell ref="QKS47:QKT47"/>
    <mergeCell ref="QKU47:QKV47"/>
    <mergeCell ref="QKC47:QKD47"/>
    <mergeCell ref="QKE47:QKF47"/>
    <mergeCell ref="QKG47:QKH47"/>
    <mergeCell ref="QKI47:QKJ47"/>
    <mergeCell ref="QKK47:QKL47"/>
    <mergeCell ref="QJS47:QJT47"/>
    <mergeCell ref="QJU47:QJV47"/>
    <mergeCell ref="QJW47:QJX47"/>
    <mergeCell ref="QJY47:QJZ47"/>
    <mergeCell ref="QKA47:QKB47"/>
    <mergeCell ref="QJI47:QJJ47"/>
    <mergeCell ref="QJK47:QJL47"/>
    <mergeCell ref="QJM47:QJN47"/>
    <mergeCell ref="QJO47:QJP47"/>
    <mergeCell ref="QJQ47:QJR47"/>
    <mergeCell ref="QIY47:QIZ47"/>
    <mergeCell ref="QJA47:QJB47"/>
    <mergeCell ref="QJC47:QJD47"/>
    <mergeCell ref="QJE47:QJF47"/>
    <mergeCell ref="QJG47:QJH47"/>
    <mergeCell ref="QIO47:QIP47"/>
    <mergeCell ref="QIQ47:QIR47"/>
    <mergeCell ref="QIS47:QIT47"/>
    <mergeCell ref="QIU47:QIV47"/>
    <mergeCell ref="QIW47:QIX47"/>
    <mergeCell ref="QIE47:QIF47"/>
    <mergeCell ref="QIG47:QIH47"/>
    <mergeCell ref="QII47:QIJ47"/>
    <mergeCell ref="QIK47:QIL47"/>
    <mergeCell ref="QIM47:QIN47"/>
    <mergeCell ref="QHU47:QHV47"/>
    <mergeCell ref="QHW47:QHX47"/>
    <mergeCell ref="QHY47:QHZ47"/>
    <mergeCell ref="QIA47:QIB47"/>
    <mergeCell ref="QIC47:QID47"/>
    <mergeCell ref="QHK47:QHL47"/>
    <mergeCell ref="QHM47:QHN47"/>
    <mergeCell ref="QHO47:QHP47"/>
    <mergeCell ref="QHQ47:QHR47"/>
    <mergeCell ref="QHS47:QHT47"/>
    <mergeCell ref="QHA47:QHB47"/>
    <mergeCell ref="QHC47:QHD47"/>
    <mergeCell ref="QHE47:QHF47"/>
    <mergeCell ref="QHG47:QHH47"/>
    <mergeCell ref="QHI47:QHJ47"/>
    <mergeCell ref="QGQ47:QGR47"/>
    <mergeCell ref="QGS47:QGT47"/>
    <mergeCell ref="QGU47:QGV47"/>
    <mergeCell ref="QGW47:QGX47"/>
    <mergeCell ref="QGY47:QGZ47"/>
    <mergeCell ref="QGG47:QGH47"/>
    <mergeCell ref="QGI47:QGJ47"/>
    <mergeCell ref="QGK47:QGL47"/>
    <mergeCell ref="QGM47:QGN47"/>
    <mergeCell ref="QGO47:QGP47"/>
    <mergeCell ref="QFW47:QFX47"/>
    <mergeCell ref="QFY47:QFZ47"/>
    <mergeCell ref="QGA47:QGB47"/>
    <mergeCell ref="QGC47:QGD47"/>
    <mergeCell ref="QGE47:QGF47"/>
    <mergeCell ref="QFM47:QFN47"/>
    <mergeCell ref="QFO47:QFP47"/>
    <mergeCell ref="QFQ47:QFR47"/>
    <mergeCell ref="QFS47:QFT47"/>
    <mergeCell ref="QFU47:QFV47"/>
    <mergeCell ref="QFC47:QFD47"/>
    <mergeCell ref="QFE47:QFF47"/>
    <mergeCell ref="QFG47:QFH47"/>
    <mergeCell ref="QFI47:QFJ47"/>
    <mergeCell ref="QFK47:QFL47"/>
    <mergeCell ref="QES47:QET47"/>
    <mergeCell ref="QEU47:QEV47"/>
    <mergeCell ref="QEW47:QEX47"/>
    <mergeCell ref="QEY47:QEZ47"/>
    <mergeCell ref="QFA47:QFB47"/>
    <mergeCell ref="QEI47:QEJ47"/>
    <mergeCell ref="QEK47:QEL47"/>
    <mergeCell ref="QEM47:QEN47"/>
    <mergeCell ref="QEO47:QEP47"/>
    <mergeCell ref="QEQ47:QER47"/>
    <mergeCell ref="QDY47:QDZ47"/>
    <mergeCell ref="QEA47:QEB47"/>
    <mergeCell ref="QEC47:QED47"/>
    <mergeCell ref="QEE47:QEF47"/>
    <mergeCell ref="QEG47:QEH47"/>
    <mergeCell ref="QDO47:QDP47"/>
    <mergeCell ref="QDQ47:QDR47"/>
    <mergeCell ref="QDS47:QDT47"/>
    <mergeCell ref="QDU47:QDV47"/>
    <mergeCell ref="QDW47:QDX47"/>
    <mergeCell ref="QDE47:QDF47"/>
    <mergeCell ref="QDG47:QDH47"/>
    <mergeCell ref="QDI47:QDJ47"/>
    <mergeCell ref="QDK47:QDL47"/>
    <mergeCell ref="QDM47:QDN47"/>
    <mergeCell ref="QCU47:QCV47"/>
    <mergeCell ref="QCW47:QCX47"/>
    <mergeCell ref="QCY47:QCZ47"/>
    <mergeCell ref="QDA47:QDB47"/>
    <mergeCell ref="QDC47:QDD47"/>
    <mergeCell ref="QCK47:QCL47"/>
    <mergeCell ref="QCM47:QCN47"/>
    <mergeCell ref="QCO47:QCP47"/>
    <mergeCell ref="QCQ47:QCR47"/>
    <mergeCell ref="QCS47:QCT47"/>
    <mergeCell ref="QCA47:QCB47"/>
    <mergeCell ref="QCC47:QCD47"/>
    <mergeCell ref="QCE47:QCF47"/>
    <mergeCell ref="QCG47:QCH47"/>
    <mergeCell ref="QCI47:QCJ47"/>
    <mergeCell ref="QBQ47:QBR47"/>
    <mergeCell ref="QBS47:QBT47"/>
    <mergeCell ref="QBU47:QBV47"/>
    <mergeCell ref="QBW47:QBX47"/>
    <mergeCell ref="QBY47:QBZ47"/>
    <mergeCell ref="QBG47:QBH47"/>
    <mergeCell ref="QBI47:QBJ47"/>
    <mergeCell ref="QBK47:QBL47"/>
    <mergeCell ref="QBM47:QBN47"/>
    <mergeCell ref="QBO47:QBP47"/>
    <mergeCell ref="QAW47:QAX47"/>
    <mergeCell ref="QAY47:QAZ47"/>
    <mergeCell ref="QBA47:QBB47"/>
    <mergeCell ref="QBC47:QBD47"/>
    <mergeCell ref="QBE47:QBF47"/>
    <mergeCell ref="QAM47:QAN47"/>
    <mergeCell ref="QAO47:QAP47"/>
    <mergeCell ref="QAQ47:QAR47"/>
    <mergeCell ref="QAS47:QAT47"/>
    <mergeCell ref="QAU47:QAV47"/>
    <mergeCell ref="QAC47:QAD47"/>
    <mergeCell ref="QAE47:QAF47"/>
    <mergeCell ref="QAG47:QAH47"/>
    <mergeCell ref="QAI47:QAJ47"/>
    <mergeCell ref="QAK47:QAL47"/>
    <mergeCell ref="PZS47:PZT47"/>
    <mergeCell ref="PZU47:PZV47"/>
    <mergeCell ref="PZW47:PZX47"/>
    <mergeCell ref="PZY47:PZZ47"/>
    <mergeCell ref="QAA47:QAB47"/>
    <mergeCell ref="PZI47:PZJ47"/>
    <mergeCell ref="PZK47:PZL47"/>
    <mergeCell ref="PZM47:PZN47"/>
    <mergeCell ref="PZO47:PZP47"/>
    <mergeCell ref="PZQ47:PZR47"/>
    <mergeCell ref="PYY47:PYZ47"/>
    <mergeCell ref="PZA47:PZB47"/>
    <mergeCell ref="PZC47:PZD47"/>
    <mergeCell ref="PZE47:PZF47"/>
    <mergeCell ref="PZG47:PZH47"/>
    <mergeCell ref="PYO47:PYP47"/>
    <mergeCell ref="PYQ47:PYR47"/>
    <mergeCell ref="PYS47:PYT47"/>
    <mergeCell ref="PYU47:PYV47"/>
    <mergeCell ref="PYW47:PYX47"/>
    <mergeCell ref="PYE47:PYF47"/>
    <mergeCell ref="PYG47:PYH47"/>
    <mergeCell ref="PYI47:PYJ47"/>
    <mergeCell ref="PYK47:PYL47"/>
    <mergeCell ref="PYM47:PYN47"/>
    <mergeCell ref="PXU47:PXV47"/>
    <mergeCell ref="PXW47:PXX47"/>
    <mergeCell ref="PXY47:PXZ47"/>
    <mergeCell ref="PYA47:PYB47"/>
    <mergeCell ref="PYC47:PYD47"/>
    <mergeCell ref="PXK47:PXL47"/>
    <mergeCell ref="PXM47:PXN47"/>
    <mergeCell ref="PXO47:PXP47"/>
    <mergeCell ref="PXQ47:PXR47"/>
    <mergeCell ref="PXS47:PXT47"/>
    <mergeCell ref="PXA47:PXB47"/>
    <mergeCell ref="PXC47:PXD47"/>
    <mergeCell ref="PXE47:PXF47"/>
    <mergeCell ref="PXG47:PXH47"/>
    <mergeCell ref="PXI47:PXJ47"/>
    <mergeCell ref="PWQ47:PWR47"/>
    <mergeCell ref="PWS47:PWT47"/>
    <mergeCell ref="PWU47:PWV47"/>
    <mergeCell ref="PWW47:PWX47"/>
    <mergeCell ref="PWY47:PWZ47"/>
    <mergeCell ref="PWG47:PWH47"/>
    <mergeCell ref="PWI47:PWJ47"/>
    <mergeCell ref="PWK47:PWL47"/>
    <mergeCell ref="PWM47:PWN47"/>
    <mergeCell ref="PWO47:PWP47"/>
    <mergeCell ref="PVW47:PVX47"/>
    <mergeCell ref="PVY47:PVZ47"/>
    <mergeCell ref="PWA47:PWB47"/>
    <mergeCell ref="PWC47:PWD47"/>
    <mergeCell ref="PWE47:PWF47"/>
    <mergeCell ref="PVM47:PVN47"/>
    <mergeCell ref="PVO47:PVP47"/>
    <mergeCell ref="PVQ47:PVR47"/>
    <mergeCell ref="PVS47:PVT47"/>
    <mergeCell ref="PVU47:PVV47"/>
    <mergeCell ref="PVC47:PVD47"/>
    <mergeCell ref="PVE47:PVF47"/>
    <mergeCell ref="PVG47:PVH47"/>
    <mergeCell ref="PVI47:PVJ47"/>
    <mergeCell ref="PVK47:PVL47"/>
    <mergeCell ref="PUS47:PUT47"/>
    <mergeCell ref="PUU47:PUV47"/>
    <mergeCell ref="PUW47:PUX47"/>
    <mergeCell ref="PUY47:PUZ47"/>
    <mergeCell ref="PVA47:PVB47"/>
    <mergeCell ref="PUI47:PUJ47"/>
    <mergeCell ref="PUK47:PUL47"/>
    <mergeCell ref="PUM47:PUN47"/>
    <mergeCell ref="PUO47:PUP47"/>
    <mergeCell ref="PUQ47:PUR47"/>
    <mergeCell ref="PTY47:PTZ47"/>
    <mergeCell ref="PUA47:PUB47"/>
    <mergeCell ref="PUC47:PUD47"/>
    <mergeCell ref="PUE47:PUF47"/>
    <mergeCell ref="PUG47:PUH47"/>
    <mergeCell ref="PTO47:PTP47"/>
    <mergeCell ref="PTQ47:PTR47"/>
    <mergeCell ref="PTS47:PTT47"/>
    <mergeCell ref="PTU47:PTV47"/>
    <mergeCell ref="PTW47:PTX47"/>
    <mergeCell ref="PTE47:PTF47"/>
    <mergeCell ref="PTG47:PTH47"/>
    <mergeCell ref="PTI47:PTJ47"/>
    <mergeCell ref="PTK47:PTL47"/>
    <mergeCell ref="PTM47:PTN47"/>
    <mergeCell ref="PSU47:PSV47"/>
    <mergeCell ref="PSW47:PSX47"/>
    <mergeCell ref="PSY47:PSZ47"/>
    <mergeCell ref="PTA47:PTB47"/>
    <mergeCell ref="PTC47:PTD47"/>
    <mergeCell ref="PSK47:PSL47"/>
    <mergeCell ref="PSM47:PSN47"/>
    <mergeCell ref="PSO47:PSP47"/>
    <mergeCell ref="PSQ47:PSR47"/>
    <mergeCell ref="PSS47:PST47"/>
    <mergeCell ref="PSA47:PSB47"/>
    <mergeCell ref="PSC47:PSD47"/>
    <mergeCell ref="PSE47:PSF47"/>
    <mergeCell ref="PSG47:PSH47"/>
    <mergeCell ref="PSI47:PSJ47"/>
    <mergeCell ref="PRQ47:PRR47"/>
    <mergeCell ref="PRS47:PRT47"/>
    <mergeCell ref="PRU47:PRV47"/>
    <mergeCell ref="PRW47:PRX47"/>
    <mergeCell ref="PRY47:PRZ47"/>
    <mergeCell ref="PRG47:PRH47"/>
    <mergeCell ref="PRI47:PRJ47"/>
    <mergeCell ref="PRK47:PRL47"/>
    <mergeCell ref="PRM47:PRN47"/>
    <mergeCell ref="PRO47:PRP47"/>
    <mergeCell ref="PQW47:PQX47"/>
    <mergeCell ref="PQY47:PQZ47"/>
    <mergeCell ref="PRA47:PRB47"/>
    <mergeCell ref="PRC47:PRD47"/>
    <mergeCell ref="PRE47:PRF47"/>
    <mergeCell ref="PQM47:PQN47"/>
    <mergeCell ref="PQO47:PQP47"/>
    <mergeCell ref="PQQ47:PQR47"/>
    <mergeCell ref="PQS47:PQT47"/>
    <mergeCell ref="PQU47:PQV47"/>
    <mergeCell ref="PQC47:PQD47"/>
    <mergeCell ref="PQE47:PQF47"/>
    <mergeCell ref="PQG47:PQH47"/>
    <mergeCell ref="PQI47:PQJ47"/>
    <mergeCell ref="PQK47:PQL47"/>
    <mergeCell ref="PPS47:PPT47"/>
    <mergeCell ref="PPU47:PPV47"/>
    <mergeCell ref="PPW47:PPX47"/>
    <mergeCell ref="PPY47:PPZ47"/>
    <mergeCell ref="PQA47:PQB47"/>
    <mergeCell ref="PPI47:PPJ47"/>
    <mergeCell ref="PPK47:PPL47"/>
    <mergeCell ref="PPM47:PPN47"/>
    <mergeCell ref="PPO47:PPP47"/>
    <mergeCell ref="PPQ47:PPR47"/>
    <mergeCell ref="POY47:POZ47"/>
    <mergeCell ref="PPA47:PPB47"/>
    <mergeCell ref="PPC47:PPD47"/>
    <mergeCell ref="PPE47:PPF47"/>
    <mergeCell ref="PPG47:PPH47"/>
    <mergeCell ref="POO47:POP47"/>
    <mergeCell ref="POQ47:POR47"/>
    <mergeCell ref="POS47:POT47"/>
    <mergeCell ref="POU47:POV47"/>
    <mergeCell ref="POW47:POX47"/>
    <mergeCell ref="POE47:POF47"/>
    <mergeCell ref="POG47:POH47"/>
    <mergeCell ref="POI47:POJ47"/>
    <mergeCell ref="POK47:POL47"/>
    <mergeCell ref="POM47:PON47"/>
    <mergeCell ref="PNU47:PNV47"/>
    <mergeCell ref="PNW47:PNX47"/>
    <mergeCell ref="PNY47:PNZ47"/>
    <mergeCell ref="POA47:POB47"/>
    <mergeCell ref="POC47:POD47"/>
    <mergeCell ref="PNK47:PNL47"/>
    <mergeCell ref="PNM47:PNN47"/>
    <mergeCell ref="PNO47:PNP47"/>
    <mergeCell ref="PNQ47:PNR47"/>
    <mergeCell ref="PNS47:PNT47"/>
    <mergeCell ref="PNA47:PNB47"/>
    <mergeCell ref="PNC47:PND47"/>
    <mergeCell ref="PNE47:PNF47"/>
    <mergeCell ref="PNG47:PNH47"/>
    <mergeCell ref="PNI47:PNJ47"/>
    <mergeCell ref="PMQ47:PMR47"/>
    <mergeCell ref="PMS47:PMT47"/>
    <mergeCell ref="PMU47:PMV47"/>
    <mergeCell ref="PMW47:PMX47"/>
    <mergeCell ref="PMY47:PMZ47"/>
    <mergeCell ref="PMG47:PMH47"/>
    <mergeCell ref="PMI47:PMJ47"/>
    <mergeCell ref="PMK47:PML47"/>
    <mergeCell ref="PMM47:PMN47"/>
    <mergeCell ref="PMO47:PMP47"/>
    <mergeCell ref="PLW47:PLX47"/>
    <mergeCell ref="PLY47:PLZ47"/>
    <mergeCell ref="PMA47:PMB47"/>
    <mergeCell ref="PMC47:PMD47"/>
    <mergeCell ref="PME47:PMF47"/>
    <mergeCell ref="PLM47:PLN47"/>
    <mergeCell ref="PLO47:PLP47"/>
    <mergeCell ref="PLQ47:PLR47"/>
    <mergeCell ref="PLS47:PLT47"/>
    <mergeCell ref="PLU47:PLV47"/>
    <mergeCell ref="PLC47:PLD47"/>
    <mergeCell ref="PLE47:PLF47"/>
    <mergeCell ref="PLG47:PLH47"/>
    <mergeCell ref="PLI47:PLJ47"/>
    <mergeCell ref="PLK47:PLL47"/>
    <mergeCell ref="PKS47:PKT47"/>
    <mergeCell ref="PKU47:PKV47"/>
    <mergeCell ref="PKW47:PKX47"/>
    <mergeCell ref="PKY47:PKZ47"/>
    <mergeCell ref="PLA47:PLB47"/>
    <mergeCell ref="PKI47:PKJ47"/>
    <mergeCell ref="PKK47:PKL47"/>
    <mergeCell ref="PKM47:PKN47"/>
    <mergeCell ref="PKO47:PKP47"/>
    <mergeCell ref="PKQ47:PKR47"/>
    <mergeCell ref="PJY47:PJZ47"/>
    <mergeCell ref="PKA47:PKB47"/>
    <mergeCell ref="PKC47:PKD47"/>
    <mergeCell ref="PKE47:PKF47"/>
    <mergeCell ref="PKG47:PKH47"/>
    <mergeCell ref="PJO47:PJP47"/>
    <mergeCell ref="PJQ47:PJR47"/>
    <mergeCell ref="PJS47:PJT47"/>
    <mergeCell ref="PJU47:PJV47"/>
    <mergeCell ref="PJW47:PJX47"/>
    <mergeCell ref="PJE47:PJF47"/>
    <mergeCell ref="PJG47:PJH47"/>
    <mergeCell ref="PJI47:PJJ47"/>
    <mergeCell ref="PJK47:PJL47"/>
    <mergeCell ref="PJM47:PJN47"/>
    <mergeCell ref="PIU47:PIV47"/>
    <mergeCell ref="PIW47:PIX47"/>
    <mergeCell ref="PIY47:PIZ47"/>
    <mergeCell ref="PJA47:PJB47"/>
    <mergeCell ref="PJC47:PJD47"/>
    <mergeCell ref="PIK47:PIL47"/>
    <mergeCell ref="PIM47:PIN47"/>
    <mergeCell ref="PIO47:PIP47"/>
    <mergeCell ref="PIQ47:PIR47"/>
    <mergeCell ref="PIS47:PIT47"/>
    <mergeCell ref="PIA47:PIB47"/>
    <mergeCell ref="PIC47:PID47"/>
    <mergeCell ref="PIE47:PIF47"/>
    <mergeCell ref="PIG47:PIH47"/>
    <mergeCell ref="PII47:PIJ47"/>
    <mergeCell ref="PHQ47:PHR47"/>
    <mergeCell ref="PHS47:PHT47"/>
    <mergeCell ref="PHU47:PHV47"/>
    <mergeCell ref="PHW47:PHX47"/>
    <mergeCell ref="PHY47:PHZ47"/>
    <mergeCell ref="PHG47:PHH47"/>
    <mergeCell ref="PHI47:PHJ47"/>
    <mergeCell ref="PHK47:PHL47"/>
    <mergeCell ref="PHM47:PHN47"/>
    <mergeCell ref="PHO47:PHP47"/>
    <mergeCell ref="PGW47:PGX47"/>
    <mergeCell ref="PGY47:PGZ47"/>
    <mergeCell ref="PHA47:PHB47"/>
    <mergeCell ref="PHC47:PHD47"/>
    <mergeCell ref="PHE47:PHF47"/>
    <mergeCell ref="PGM47:PGN47"/>
    <mergeCell ref="PGO47:PGP47"/>
    <mergeCell ref="PGQ47:PGR47"/>
    <mergeCell ref="PGS47:PGT47"/>
    <mergeCell ref="PGU47:PGV47"/>
    <mergeCell ref="PGC47:PGD47"/>
    <mergeCell ref="PGE47:PGF47"/>
    <mergeCell ref="PGG47:PGH47"/>
    <mergeCell ref="PGI47:PGJ47"/>
    <mergeCell ref="PGK47:PGL47"/>
    <mergeCell ref="PFS47:PFT47"/>
    <mergeCell ref="PFU47:PFV47"/>
    <mergeCell ref="PFW47:PFX47"/>
    <mergeCell ref="PFY47:PFZ47"/>
    <mergeCell ref="PGA47:PGB47"/>
    <mergeCell ref="PFI47:PFJ47"/>
    <mergeCell ref="PFK47:PFL47"/>
    <mergeCell ref="PFM47:PFN47"/>
    <mergeCell ref="PFO47:PFP47"/>
    <mergeCell ref="PFQ47:PFR47"/>
    <mergeCell ref="PEY47:PEZ47"/>
    <mergeCell ref="PFA47:PFB47"/>
    <mergeCell ref="PFC47:PFD47"/>
    <mergeCell ref="PFE47:PFF47"/>
    <mergeCell ref="PFG47:PFH47"/>
    <mergeCell ref="PEO47:PEP47"/>
    <mergeCell ref="PEQ47:PER47"/>
    <mergeCell ref="PES47:PET47"/>
    <mergeCell ref="PEU47:PEV47"/>
    <mergeCell ref="PEW47:PEX47"/>
    <mergeCell ref="PEE47:PEF47"/>
    <mergeCell ref="PEG47:PEH47"/>
    <mergeCell ref="PEI47:PEJ47"/>
    <mergeCell ref="PEK47:PEL47"/>
    <mergeCell ref="PEM47:PEN47"/>
    <mergeCell ref="PDU47:PDV47"/>
    <mergeCell ref="PDW47:PDX47"/>
    <mergeCell ref="PDY47:PDZ47"/>
    <mergeCell ref="PEA47:PEB47"/>
    <mergeCell ref="PEC47:PED47"/>
    <mergeCell ref="PDK47:PDL47"/>
    <mergeCell ref="PDM47:PDN47"/>
    <mergeCell ref="PDO47:PDP47"/>
    <mergeCell ref="PDQ47:PDR47"/>
    <mergeCell ref="PDS47:PDT47"/>
    <mergeCell ref="PDA47:PDB47"/>
    <mergeCell ref="PDC47:PDD47"/>
    <mergeCell ref="PDE47:PDF47"/>
    <mergeCell ref="PDG47:PDH47"/>
    <mergeCell ref="PDI47:PDJ47"/>
    <mergeCell ref="PCQ47:PCR47"/>
    <mergeCell ref="PCS47:PCT47"/>
    <mergeCell ref="PCU47:PCV47"/>
    <mergeCell ref="PCW47:PCX47"/>
    <mergeCell ref="PCY47:PCZ47"/>
    <mergeCell ref="PCG47:PCH47"/>
    <mergeCell ref="PCI47:PCJ47"/>
    <mergeCell ref="PCK47:PCL47"/>
    <mergeCell ref="PCM47:PCN47"/>
    <mergeCell ref="PCO47:PCP47"/>
    <mergeCell ref="PBW47:PBX47"/>
    <mergeCell ref="PBY47:PBZ47"/>
    <mergeCell ref="PCA47:PCB47"/>
    <mergeCell ref="PCC47:PCD47"/>
    <mergeCell ref="PCE47:PCF47"/>
    <mergeCell ref="PBM47:PBN47"/>
    <mergeCell ref="PBO47:PBP47"/>
    <mergeCell ref="PBQ47:PBR47"/>
    <mergeCell ref="PBS47:PBT47"/>
    <mergeCell ref="PBU47:PBV47"/>
    <mergeCell ref="PBC47:PBD47"/>
    <mergeCell ref="PBE47:PBF47"/>
    <mergeCell ref="PBG47:PBH47"/>
    <mergeCell ref="PBI47:PBJ47"/>
    <mergeCell ref="PBK47:PBL47"/>
    <mergeCell ref="PAS47:PAT47"/>
    <mergeCell ref="PAU47:PAV47"/>
    <mergeCell ref="PAW47:PAX47"/>
    <mergeCell ref="PAY47:PAZ47"/>
    <mergeCell ref="PBA47:PBB47"/>
    <mergeCell ref="PAI47:PAJ47"/>
    <mergeCell ref="PAK47:PAL47"/>
    <mergeCell ref="PAM47:PAN47"/>
    <mergeCell ref="PAO47:PAP47"/>
    <mergeCell ref="PAQ47:PAR47"/>
    <mergeCell ref="OZY47:OZZ47"/>
    <mergeCell ref="PAA47:PAB47"/>
    <mergeCell ref="PAC47:PAD47"/>
    <mergeCell ref="PAE47:PAF47"/>
    <mergeCell ref="PAG47:PAH47"/>
    <mergeCell ref="OZO47:OZP47"/>
    <mergeCell ref="OZQ47:OZR47"/>
    <mergeCell ref="OZS47:OZT47"/>
    <mergeCell ref="OZU47:OZV47"/>
    <mergeCell ref="OZW47:OZX47"/>
    <mergeCell ref="OZE47:OZF47"/>
    <mergeCell ref="OZG47:OZH47"/>
    <mergeCell ref="OZI47:OZJ47"/>
    <mergeCell ref="OZK47:OZL47"/>
    <mergeCell ref="OZM47:OZN47"/>
    <mergeCell ref="OYU47:OYV47"/>
    <mergeCell ref="OYW47:OYX47"/>
    <mergeCell ref="OYY47:OYZ47"/>
    <mergeCell ref="OZA47:OZB47"/>
    <mergeCell ref="OZC47:OZD47"/>
    <mergeCell ref="OYK47:OYL47"/>
    <mergeCell ref="OYM47:OYN47"/>
    <mergeCell ref="OYO47:OYP47"/>
    <mergeCell ref="OYQ47:OYR47"/>
    <mergeCell ref="OYS47:OYT47"/>
    <mergeCell ref="OYA47:OYB47"/>
    <mergeCell ref="OYC47:OYD47"/>
    <mergeCell ref="OYE47:OYF47"/>
    <mergeCell ref="OYG47:OYH47"/>
    <mergeCell ref="OYI47:OYJ47"/>
    <mergeCell ref="OXQ47:OXR47"/>
    <mergeCell ref="OXS47:OXT47"/>
    <mergeCell ref="OXU47:OXV47"/>
    <mergeCell ref="OXW47:OXX47"/>
    <mergeCell ref="OXY47:OXZ47"/>
    <mergeCell ref="OXG47:OXH47"/>
    <mergeCell ref="OXI47:OXJ47"/>
    <mergeCell ref="OXK47:OXL47"/>
    <mergeCell ref="OXM47:OXN47"/>
    <mergeCell ref="OXO47:OXP47"/>
    <mergeCell ref="OWW47:OWX47"/>
    <mergeCell ref="OWY47:OWZ47"/>
    <mergeCell ref="OXA47:OXB47"/>
    <mergeCell ref="OXC47:OXD47"/>
    <mergeCell ref="OXE47:OXF47"/>
    <mergeCell ref="OWM47:OWN47"/>
    <mergeCell ref="OWO47:OWP47"/>
    <mergeCell ref="OWQ47:OWR47"/>
    <mergeCell ref="OWS47:OWT47"/>
    <mergeCell ref="OWU47:OWV47"/>
    <mergeCell ref="OWC47:OWD47"/>
    <mergeCell ref="OWE47:OWF47"/>
    <mergeCell ref="OWG47:OWH47"/>
    <mergeCell ref="OWI47:OWJ47"/>
    <mergeCell ref="OWK47:OWL47"/>
    <mergeCell ref="OVS47:OVT47"/>
    <mergeCell ref="OVU47:OVV47"/>
    <mergeCell ref="OVW47:OVX47"/>
    <mergeCell ref="OVY47:OVZ47"/>
    <mergeCell ref="OWA47:OWB47"/>
    <mergeCell ref="OVI47:OVJ47"/>
    <mergeCell ref="OVK47:OVL47"/>
    <mergeCell ref="OVM47:OVN47"/>
    <mergeCell ref="OVO47:OVP47"/>
    <mergeCell ref="OVQ47:OVR47"/>
    <mergeCell ref="OUY47:OUZ47"/>
    <mergeCell ref="OVA47:OVB47"/>
    <mergeCell ref="OVC47:OVD47"/>
    <mergeCell ref="OVE47:OVF47"/>
    <mergeCell ref="OVG47:OVH47"/>
    <mergeCell ref="OUO47:OUP47"/>
    <mergeCell ref="OUQ47:OUR47"/>
    <mergeCell ref="OUS47:OUT47"/>
    <mergeCell ref="OUU47:OUV47"/>
    <mergeCell ref="OUW47:OUX47"/>
    <mergeCell ref="OUE47:OUF47"/>
    <mergeCell ref="OUG47:OUH47"/>
    <mergeCell ref="OUI47:OUJ47"/>
    <mergeCell ref="OUK47:OUL47"/>
    <mergeCell ref="OUM47:OUN47"/>
    <mergeCell ref="OTU47:OTV47"/>
    <mergeCell ref="OTW47:OTX47"/>
    <mergeCell ref="OTY47:OTZ47"/>
    <mergeCell ref="OUA47:OUB47"/>
    <mergeCell ref="OUC47:OUD47"/>
    <mergeCell ref="OTK47:OTL47"/>
    <mergeCell ref="OTM47:OTN47"/>
    <mergeCell ref="OTO47:OTP47"/>
    <mergeCell ref="OTQ47:OTR47"/>
    <mergeCell ref="OTS47:OTT47"/>
    <mergeCell ref="OTA47:OTB47"/>
    <mergeCell ref="OTC47:OTD47"/>
    <mergeCell ref="OTE47:OTF47"/>
    <mergeCell ref="OTG47:OTH47"/>
    <mergeCell ref="OTI47:OTJ47"/>
    <mergeCell ref="OSQ47:OSR47"/>
    <mergeCell ref="OSS47:OST47"/>
    <mergeCell ref="OSU47:OSV47"/>
    <mergeCell ref="OSW47:OSX47"/>
    <mergeCell ref="OSY47:OSZ47"/>
    <mergeCell ref="OSG47:OSH47"/>
    <mergeCell ref="OSI47:OSJ47"/>
    <mergeCell ref="OSK47:OSL47"/>
    <mergeCell ref="OSM47:OSN47"/>
    <mergeCell ref="OSO47:OSP47"/>
    <mergeCell ref="ORW47:ORX47"/>
    <mergeCell ref="ORY47:ORZ47"/>
    <mergeCell ref="OSA47:OSB47"/>
    <mergeCell ref="OSC47:OSD47"/>
    <mergeCell ref="OSE47:OSF47"/>
    <mergeCell ref="ORM47:ORN47"/>
    <mergeCell ref="ORO47:ORP47"/>
    <mergeCell ref="ORQ47:ORR47"/>
    <mergeCell ref="ORS47:ORT47"/>
    <mergeCell ref="ORU47:ORV47"/>
    <mergeCell ref="ORC47:ORD47"/>
    <mergeCell ref="ORE47:ORF47"/>
    <mergeCell ref="ORG47:ORH47"/>
    <mergeCell ref="ORI47:ORJ47"/>
    <mergeCell ref="ORK47:ORL47"/>
    <mergeCell ref="OQS47:OQT47"/>
    <mergeCell ref="OQU47:OQV47"/>
    <mergeCell ref="OQW47:OQX47"/>
    <mergeCell ref="OQY47:OQZ47"/>
    <mergeCell ref="ORA47:ORB47"/>
    <mergeCell ref="OQI47:OQJ47"/>
    <mergeCell ref="OQK47:OQL47"/>
    <mergeCell ref="OQM47:OQN47"/>
    <mergeCell ref="OQO47:OQP47"/>
    <mergeCell ref="OQQ47:OQR47"/>
    <mergeCell ref="OPY47:OPZ47"/>
    <mergeCell ref="OQA47:OQB47"/>
    <mergeCell ref="OQC47:OQD47"/>
    <mergeCell ref="OQE47:OQF47"/>
    <mergeCell ref="OQG47:OQH47"/>
    <mergeCell ref="OPO47:OPP47"/>
    <mergeCell ref="OPQ47:OPR47"/>
    <mergeCell ref="OPS47:OPT47"/>
    <mergeCell ref="OPU47:OPV47"/>
    <mergeCell ref="OPW47:OPX47"/>
    <mergeCell ref="OPE47:OPF47"/>
    <mergeCell ref="OPG47:OPH47"/>
    <mergeCell ref="OPI47:OPJ47"/>
    <mergeCell ref="OPK47:OPL47"/>
    <mergeCell ref="OPM47:OPN47"/>
    <mergeCell ref="OOU47:OOV47"/>
    <mergeCell ref="OOW47:OOX47"/>
    <mergeCell ref="OOY47:OOZ47"/>
    <mergeCell ref="OPA47:OPB47"/>
    <mergeCell ref="OPC47:OPD47"/>
    <mergeCell ref="OOK47:OOL47"/>
    <mergeCell ref="OOM47:OON47"/>
    <mergeCell ref="OOO47:OOP47"/>
    <mergeCell ref="OOQ47:OOR47"/>
    <mergeCell ref="OOS47:OOT47"/>
    <mergeCell ref="OOA47:OOB47"/>
    <mergeCell ref="OOC47:OOD47"/>
    <mergeCell ref="OOE47:OOF47"/>
    <mergeCell ref="OOG47:OOH47"/>
    <mergeCell ref="OOI47:OOJ47"/>
    <mergeCell ref="ONQ47:ONR47"/>
    <mergeCell ref="ONS47:ONT47"/>
    <mergeCell ref="ONU47:ONV47"/>
    <mergeCell ref="ONW47:ONX47"/>
    <mergeCell ref="ONY47:ONZ47"/>
    <mergeCell ref="ONG47:ONH47"/>
    <mergeCell ref="ONI47:ONJ47"/>
    <mergeCell ref="ONK47:ONL47"/>
    <mergeCell ref="ONM47:ONN47"/>
    <mergeCell ref="ONO47:ONP47"/>
    <mergeCell ref="OMW47:OMX47"/>
    <mergeCell ref="OMY47:OMZ47"/>
    <mergeCell ref="ONA47:ONB47"/>
    <mergeCell ref="ONC47:OND47"/>
    <mergeCell ref="ONE47:ONF47"/>
    <mergeCell ref="OMM47:OMN47"/>
    <mergeCell ref="OMO47:OMP47"/>
    <mergeCell ref="OMQ47:OMR47"/>
    <mergeCell ref="OMS47:OMT47"/>
    <mergeCell ref="OMU47:OMV47"/>
    <mergeCell ref="OMC47:OMD47"/>
    <mergeCell ref="OME47:OMF47"/>
    <mergeCell ref="OMG47:OMH47"/>
    <mergeCell ref="OMI47:OMJ47"/>
    <mergeCell ref="OMK47:OML47"/>
    <mergeCell ref="OLS47:OLT47"/>
    <mergeCell ref="OLU47:OLV47"/>
    <mergeCell ref="OLW47:OLX47"/>
    <mergeCell ref="OLY47:OLZ47"/>
    <mergeCell ref="OMA47:OMB47"/>
    <mergeCell ref="OLI47:OLJ47"/>
    <mergeCell ref="OLK47:OLL47"/>
    <mergeCell ref="OLM47:OLN47"/>
    <mergeCell ref="OLO47:OLP47"/>
    <mergeCell ref="OLQ47:OLR47"/>
    <mergeCell ref="OKY47:OKZ47"/>
    <mergeCell ref="OLA47:OLB47"/>
    <mergeCell ref="OLC47:OLD47"/>
    <mergeCell ref="OLE47:OLF47"/>
    <mergeCell ref="OLG47:OLH47"/>
    <mergeCell ref="OKO47:OKP47"/>
    <mergeCell ref="OKQ47:OKR47"/>
    <mergeCell ref="OKS47:OKT47"/>
    <mergeCell ref="OKU47:OKV47"/>
    <mergeCell ref="OKW47:OKX47"/>
    <mergeCell ref="OKE47:OKF47"/>
    <mergeCell ref="OKG47:OKH47"/>
    <mergeCell ref="OKI47:OKJ47"/>
    <mergeCell ref="OKK47:OKL47"/>
    <mergeCell ref="OKM47:OKN47"/>
    <mergeCell ref="OJU47:OJV47"/>
    <mergeCell ref="OJW47:OJX47"/>
    <mergeCell ref="OJY47:OJZ47"/>
    <mergeCell ref="OKA47:OKB47"/>
    <mergeCell ref="OKC47:OKD47"/>
    <mergeCell ref="OJK47:OJL47"/>
    <mergeCell ref="OJM47:OJN47"/>
    <mergeCell ref="OJO47:OJP47"/>
    <mergeCell ref="OJQ47:OJR47"/>
    <mergeCell ref="OJS47:OJT47"/>
    <mergeCell ref="OJA47:OJB47"/>
    <mergeCell ref="OJC47:OJD47"/>
    <mergeCell ref="OJE47:OJF47"/>
    <mergeCell ref="OJG47:OJH47"/>
    <mergeCell ref="OJI47:OJJ47"/>
    <mergeCell ref="OIQ47:OIR47"/>
    <mergeCell ref="OIS47:OIT47"/>
    <mergeCell ref="OIU47:OIV47"/>
    <mergeCell ref="OIW47:OIX47"/>
    <mergeCell ref="OIY47:OIZ47"/>
    <mergeCell ref="OIG47:OIH47"/>
    <mergeCell ref="OII47:OIJ47"/>
    <mergeCell ref="OIK47:OIL47"/>
    <mergeCell ref="OIM47:OIN47"/>
    <mergeCell ref="OIO47:OIP47"/>
    <mergeCell ref="OHW47:OHX47"/>
    <mergeCell ref="OHY47:OHZ47"/>
    <mergeCell ref="OIA47:OIB47"/>
    <mergeCell ref="OIC47:OID47"/>
    <mergeCell ref="OIE47:OIF47"/>
    <mergeCell ref="OHM47:OHN47"/>
    <mergeCell ref="OHO47:OHP47"/>
    <mergeCell ref="OHQ47:OHR47"/>
    <mergeCell ref="OHS47:OHT47"/>
    <mergeCell ref="OHU47:OHV47"/>
    <mergeCell ref="OHC47:OHD47"/>
    <mergeCell ref="OHE47:OHF47"/>
    <mergeCell ref="OHG47:OHH47"/>
    <mergeCell ref="OHI47:OHJ47"/>
    <mergeCell ref="OHK47:OHL47"/>
    <mergeCell ref="OGS47:OGT47"/>
    <mergeCell ref="OGU47:OGV47"/>
    <mergeCell ref="OGW47:OGX47"/>
    <mergeCell ref="OGY47:OGZ47"/>
    <mergeCell ref="OHA47:OHB47"/>
    <mergeCell ref="OGI47:OGJ47"/>
    <mergeCell ref="OGK47:OGL47"/>
    <mergeCell ref="OGM47:OGN47"/>
    <mergeCell ref="OGO47:OGP47"/>
    <mergeCell ref="OGQ47:OGR47"/>
    <mergeCell ref="OFY47:OFZ47"/>
    <mergeCell ref="OGA47:OGB47"/>
    <mergeCell ref="OGC47:OGD47"/>
    <mergeCell ref="OGE47:OGF47"/>
    <mergeCell ref="OGG47:OGH47"/>
    <mergeCell ref="OFO47:OFP47"/>
    <mergeCell ref="OFQ47:OFR47"/>
    <mergeCell ref="OFS47:OFT47"/>
    <mergeCell ref="OFU47:OFV47"/>
    <mergeCell ref="OFW47:OFX47"/>
    <mergeCell ref="OFE47:OFF47"/>
    <mergeCell ref="OFG47:OFH47"/>
    <mergeCell ref="OFI47:OFJ47"/>
    <mergeCell ref="OFK47:OFL47"/>
    <mergeCell ref="OFM47:OFN47"/>
    <mergeCell ref="OEU47:OEV47"/>
    <mergeCell ref="OEW47:OEX47"/>
    <mergeCell ref="OEY47:OEZ47"/>
    <mergeCell ref="OFA47:OFB47"/>
    <mergeCell ref="OFC47:OFD47"/>
    <mergeCell ref="OEK47:OEL47"/>
    <mergeCell ref="OEM47:OEN47"/>
    <mergeCell ref="OEO47:OEP47"/>
    <mergeCell ref="OEQ47:OER47"/>
    <mergeCell ref="OES47:OET47"/>
    <mergeCell ref="OEA47:OEB47"/>
    <mergeCell ref="OEC47:OED47"/>
    <mergeCell ref="OEE47:OEF47"/>
    <mergeCell ref="OEG47:OEH47"/>
    <mergeCell ref="OEI47:OEJ47"/>
    <mergeCell ref="ODQ47:ODR47"/>
    <mergeCell ref="ODS47:ODT47"/>
    <mergeCell ref="ODU47:ODV47"/>
    <mergeCell ref="ODW47:ODX47"/>
    <mergeCell ref="ODY47:ODZ47"/>
    <mergeCell ref="ODG47:ODH47"/>
    <mergeCell ref="ODI47:ODJ47"/>
    <mergeCell ref="ODK47:ODL47"/>
    <mergeCell ref="ODM47:ODN47"/>
    <mergeCell ref="ODO47:ODP47"/>
    <mergeCell ref="OCW47:OCX47"/>
    <mergeCell ref="OCY47:OCZ47"/>
    <mergeCell ref="ODA47:ODB47"/>
    <mergeCell ref="ODC47:ODD47"/>
    <mergeCell ref="ODE47:ODF47"/>
    <mergeCell ref="OCM47:OCN47"/>
    <mergeCell ref="OCO47:OCP47"/>
    <mergeCell ref="OCQ47:OCR47"/>
    <mergeCell ref="OCS47:OCT47"/>
    <mergeCell ref="OCU47:OCV47"/>
    <mergeCell ref="OCC47:OCD47"/>
    <mergeCell ref="OCE47:OCF47"/>
    <mergeCell ref="OCG47:OCH47"/>
    <mergeCell ref="OCI47:OCJ47"/>
    <mergeCell ref="OCK47:OCL47"/>
    <mergeCell ref="OBS47:OBT47"/>
    <mergeCell ref="OBU47:OBV47"/>
    <mergeCell ref="OBW47:OBX47"/>
    <mergeCell ref="OBY47:OBZ47"/>
    <mergeCell ref="OCA47:OCB47"/>
    <mergeCell ref="OBI47:OBJ47"/>
    <mergeCell ref="OBK47:OBL47"/>
    <mergeCell ref="OBM47:OBN47"/>
    <mergeCell ref="OBO47:OBP47"/>
    <mergeCell ref="OBQ47:OBR47"/>
    <mergeCell ref="OAY47:OAZ47"/>
    <mergeCell ref="OBA47:OBB47"/>
    <mergeCell ref="OBC47:OBD47"/>
    <mergeCell ref="OBE47:OBF47"/>
    <mergeCell ref="OBG47:OBH47"/>
    <mergeCell ref="OAO47:OAP47"/>
    <mergeCell ref="OAQ47:OAR47"/>
    <mergeCell ref="OAS47:OAT47"/>
    <mergeCell ref="OAU47:OAV47"/>
    <mergeCell ref="OAW47:OAX47"/>
    <mergeCell ref="OAE47:OAF47"/>
    <mergeCell ref="OAG47:OAH47"/>
    <mergeCell ref="OAI47:OAJ47"/>
    <mergeCell ref="OAK47:OAL47"/>
    <mergeCell ref="OAM47:OAN47"/>
    <mergeCell ref="NZU47:NZV47"/>
    <mergeCell ref="NZW47:NZX47"/>
    <mergeCell ref="NZY47:NZZ47"/>
    <mergeCell ref="OAA47:OAB47"/>
    <mergeCell ref="OAC47:OAD47"/>
    <mergeCell ref="NZK47:NZL47"/>
    <mergeCell ref="NZM47:NZN47"/>
    <mergeCell ref="NZO47:NZP47"/>
    <mergeCell ref="NZQ47:NZR47"/>
    <mergeCell ref="NZS47:NZT47"/>
    <mergeCell ref="NZA47:NZB47"/>
    <mergeCell ref="NZC47:NZD47"/>
    <mergeCell ref="NZE47:NZF47"/>
    <mergeCell ref="NZG47:NZH47"/>
    <mergeCell ref="NZI47:NZJ47"/>
    <mergeCell ref="NYQ47:NYR47"/>
    <mergeCell ref="NYS47:NYT47"/>
    <mergeCell ref="NYU47:NYV47"/>
    <mergeCell ref="NYW47:NYX47"/>
    <mergeCell ref="NYY47:NYZ47"/>
    <mergeCell ref="NYG47:NYH47"/>
    <mergeCell ref="NYI47:NYJ47"/>
    <mergeCell ref="NYK47:NYL47"/>
    <mergeCell ref="NYM47:NYN47"/>
    <mergeCell ref="NYO47:NYP47"/>
    <mergeCell ref="NXW47:NXX47"/>
    <mergeCell ref="NXY47:NXZ47"/>
    <mergeCell ref="NYA47:NYB47"/>
    <mergeCell ref="NYC47:NYD47"/>
    <mergeCell ref="NYE47:NYF47"/>
    <mergeCell ref="NXM47:NXN47"/>
    <mergeCell ref="NXO47:NXP47"/>
    <mergeCell ref="NXQ47:NXR47"/>
    <mergeCell ref="NXS47:NXT47"/>
    <mergeCell ref="NXU47:NXV47"/>
    <mergeCell ref="NXC47:NXD47"/>
    <mergeCell ref="NXE47:NXF47"/>
    <mergeCell ref="NXG47:NXH47"/>
    <mergeCell ref="NXI47:NXJ47"/>
    <mergeCell ref="NXK47:NXL47"/>
    <mergeCell ref="NWS47:NWT47"/>
    <mergeCell ref="NWU47:NWV47"/>
    <mergeCell ref="NWW47:NWX47"/>
    <mergeCell ref="NWY47:NWZ47"/>
    <mergeCell ref="NXA47:NXB47"/>
    <mergeCell ref="NWI47:NWJ47"/>
    <mergeCell ref="NWK47:NWL47"/>
    <mergeCell ref="NWM47:NWN47"/>
    <mergeCell ref="NWO47:NWP47"/>
    <mergeCell ref="NWQ47:NWR47"/>
    <mergeCell ref="NVY47:NVZ47"/>
    <mergeCell ref="NWA47:NWB47"/>
    <mergeCell ref="NWC47:NWD47"/>
    <mergeCell ref="NWE47:NWF47"/>
    <mergeCell ref="NWG47:NWH47"/>
    <mergeCell ref="NVO47:NVP47"/>
    <mergeCell ref="NVQ47:NVR47"/>
    <mergeCell ref="NVS47:NVT47"/>
    <mergeCell ref="NVU47:NVV47"/>
    <mergeCell ref="NVW47:NVX47"/>
    <mergeCell ref="NVE47:NVF47"/>
    <mergeCell ref="NVG47:NVH47"/>
    <mergeCell ref="NVI47:NVJ47"/>
    <mergeCell ref="NVK47:NVL47"/>
    <mergeCell ref="NVM47:NVN47"/>
    <mergeCell ref="NUU47:NUV47"/>
    <mergeCell ref="NUW47:NUX47"/>
    <mergeCell ref="NUY47:NUZ47"/>
    <mergeCell ref="NVA47:NVB47"/>
    <mergeCell ref="NVC47:NVD47"/>
    <mergeCell ref="NUK47:NUL47"/>
    <mergeCell ref="NUM47:NUN47"/>
    <mergeCell ref="NUO47:NUP47"/>
    <mergeCell ref="NUQ47:NUR47"/>
    <mergeCell ref="NUS47:NUT47"/>
    <mergeCell ref="NUA47:NUB47"/>
    <mergeCell ref="NUC47:NUD47"/>
    <mergeCell ref="NUE47:NUF47"/>
    <mergeCell ref="NUG47:NUH47"/>
    <mergeCell ref="NUI47:NUJ47"/>
    <mergeCell ref="NTQ47:NTR47"/>
    <mergeCell ref="NTS47:NTT47"/>
    <mergeCell ref="NTU47:NTV47"/>
    <mergeCell ref="NTW47:NTX47"/>
    <mergeCell ref="NTY47:NTZ47"/>
    <mergeCell ref="NTG47:NTH47"/>
    <mergeCell ref="NTI47:NTJ47"/>
    <mergeCell ref="NTK47:NTL47"/>
    <mergeCell ref="NTM47:NTN47"/>
    <mergeCell ref="NTO47:NTP47"/>
    <mergeCell ref="NSW47:NSX47"/>
    <mergeCell ref="NSY47:NSZ47"/>
    <mergeCell ref="NTA47:NTB47"/>
    <mergeCell ref="NTC47:NTD47"/>
    <mergeCell ref="NTE47:NTF47"/>
    <mergeCell ref="NSM47:NSN47"/>
    <mergeCell ref="NSO47:NSP47"/>
    <mergeCell ref="NSQ47:NSR47"/>
    <mergeCell ref="NSS47:NST47"/>
    <mergeCell ref="NSU47:NSV47"/>
    <mergeCell ref="NSC47:NSD47"/>
    <mergeCell ref="NSE47:NSF47"/>
    <mergeCell ref="NSG47:NSH47"/>
    <mergeCell ref="NSI47:NSJ47"/>
    <mergeCell ref="NSK47:NSL47"/>
    <mergeCell ref="NRS47:NRT47"/>
    <mergeCell ref="NRU47:NRV47"/>
    <mergeCell ref="NRW47:NRX47"/>
    <mergeCell ref="NRY47:NRZ47"/>
    <mergeCell ref="NSA47:NSB47"/>
    <mergeCell ref="NRI47:NRJ47"/>
    <mergeCell ref="NRK47:NRL47"/>
    <mergeCell ref="NRM47:NRN47"/>
    <mergeCell ref="NRO47:NRP47"/>
    <mergeCell ref="NRQ47:NRR47"/>
    <mergeCell ref="NQY47:NQZ47"/>
    <mergeCell ref="NRA47:NRB47"/>
    <mergeCell ref="NRC47:NRD47"/>
    <mergeCell ref="NRE47:NRF47"/>
    <mergeCell ref="NRG47:NRH47"/>
    <mergeCell ref="NQO47:NQP47"/>
    <mergeCell ref="NQQ47:NQR47"/>
    <mergeCell ref="NQS47:NQT47"/>
    <mergeCell ref="NQU47:NQV47"/>
    <mergeCell ref="NQW47:NQX47"/>
    <mergeCell ref="NQE47:NQF47"/>
    <mergeCell ref="NQG47:NQH47"/>
    <mergeCell ref="NQI47:NQJ47"/>
    <mergeCell ref="NQK47:NQL47"/>
    <mergeCell ref="NQM47:NQN47"/>
    <mergeCell ref="NPU47:NPV47"/>
    <mergeCell ref="NPW47:NPX47"/>
    <mergeCell ref="NPY47:NPZ47"/>
    <mergeCell ref="NQA47:NQB47"/>
    <mergeCell ref="NQC47:NQD47"/>
    <mergeCell ref="NPK47:NPL47"/>
    <mergeCell ref="NPM47:NPN47"/>
    <mergeCell ref="NPO47:NPP47"/>
    <mergeCell ref="NPQ47:NPR47"/>
    <mergeCell ref="NPS47:NPT47"/>
    <mergeCell ref="NPA47:NPB47"/>
    <mergeCell ref="NPC47:NPD47"/>
    <mergeCell ref="NPE47:NPF47"/>
    <mergeCell ref="NPG47:NPH47"/>
    <mergeCell ref="NPI47:NPJ47"/>
    <mergeCell ref="NOQ47:NOR47"/>
    <mergeCell ref="NOS47:NOT47"/>
    <mergeCell ref="NOU47:NOV47"/>
    <mergeCell ref="NOW47:NOX47"/>
    <mergeCell ref="NOY47:NOZ47"/>
    <mergeCell ref="NOG47:NOH47"/>
    <mergeCell ref="NOI47:NOJ47"/>
    <mergeCell ref="NOK47:NOL47"/>
    <mergeCell ref="NOM47:NON47"/>
    <mergeCell ref="NOO47:NOP47"/>
    <mergeCell ref="NNW47:NNX47"/>
    <mergeCell ref="NNY47:NNZ47"/>
    <mergeCell ref="NOA47:NOB47"/>
    <mergeCell ref="NOC47:NOD47"/>
    <mergeCell ref="NOE47:NOF47"/>
    <mergeCell ref="NNM47:NNN47"/>
    <mergeCell ref="NNO47:NNP47"/>
    <mergeCell ref="NNQ47:NNR47"/>
    <mergeCell ref="NNS47:NNT47"/>
    <mergeCell ref="NNU47:NNV47"/>
    <mergeCell ref="NNC47:NND47"/>
    <mergeCell ref="NNE47:NNF47"/>
    <mergeCell ref="NNG47:NNH47"/>
    <mergeCell ref="NNI47:NNJ47"/>
    <mergeCell ref="NNK47:NNL47"/>
    <mergeCell ref="NMS47:NMT47"/>
    <mergeCell ref="NMU47:NMV47"/>
    <mergeCell ref="NMW47:NMX47"/>
    <mergeCell ref="NMY47:NMZ47"/>
    <mergeCell ref="NNA47:NNB47"/>
    <mergeCell ref="NMI47:NMJ47"/>
    <mergeCell ref="NMK47:NML47"/>
    <mergeCell ref="NMM47:NMN47"/>
    <mergeCell ref="NMO47:NMP47"/>
    <mergeCell ref="NMQ47:NMR47"/>
    <mergeCell ref="NLY47:NLZ47"/>
    <mergeCell ref="NMA47:NMB47"/>
    <mergeCell ref="NMC47:NMD47"/>
    <mergeCell ref="NME47:NMF47"/>
    <mergeCell ref="NMG47:NMH47"/>
    <mergeCell ref="NLO47:NLP47"/>
    <mergeCell ref="NLQ47:NLR47"/>
    <mergeCell ref="NLS47:NLT47"/>
    <mergeCell ref="NLU47:NLV47"/>
    <mergeCell ref="NLW47:NLX47"/>
    <mergeCell ref="NLE47:NLF47"/>
    <mergeCell ref="NLG47:NLH47"/>
    <mergeCell ref="NLI47:NLJ47"/>
    <mergeCell ref="NLK47:NLL47"/>
    <mergeCell ref="NLM47:NLN47"/>
    <mergeCell ref="NKU47:NKV47"/>
    <mergeCell ref="NKW47:NKX47"/>
    <mergeCell ref="NKY47:NKZ47"/>
    <mergeCell ref="NLA47:NLB47"/>
    <mergeCell ref="NLC47:NLD47"/>
    <mergeCell ref="NKK47:NKL47"/>
    <mergeCell ref="NKM47:NKN47"/>
    <mergeCell ref="NKO47:NKP47"/>
    <mergeCell ref="NKQ47:NKR47"/>
    <mergeCell ref="NKS47:NKT47"/>
    <mergeCell ref="NKA47:NKB47"/>
    <mergeCell ref="NKC47:NKD47"/>
    <mergeCell ref="NKE47:NKF47"/>
    <mergeCell ref="NKG47:NKH47"/>
    <mergeCell ref="NKI47:NKJ47"/>
    <mergeCell ref="NJQ47:NJR47"/>
    <mergeCell ref="NJS47:NJT47"/>
    <mergeCell ref="NJU47:NJV47"/>
    <mergeCell ref="NJW47:NJX47"/>
    <mergeCell ref="NJY47:NJZ47"/>
    <mergeCell ref="NJG47:NJH47"/>
    <mergeCell ref="NJI47:NJJ47"/>
    <mergeCell ref="NJK47:NJL47"/>
    <mergeCell ref="NJM47:NJN47"/>
    <mergeCell ref="NJO47:NJP47"/>
    <mergeCell ref="NIW47:NIX47"/>
    <mergeCell ref="NIY47:NIZ47"/>
    <mergeCell ref="NJA47:NJB47"/>
    <mergeCell ref="NJC47:NJD47"/>
    <mergeCell ref="NJE47:NJF47"/>
    <mergeCell ref="NIM47:NIN47"/>
    <mergeCell ref="NIO47:NIP47"/>
    <mergeCell ref="NIQ47:NIR47"/>
    <mergeCell ref="NIS47:NIT47"/>
    <mergeCell ref="NIU47:NIV47"/>
    <mergeCell ref="NIC47:NID47"/>
    <mergeCell ref="NIE47:NIF47"/>
    <mergeCell ref="NIG47:NIH47"/>
    <mergeCell ref="NII47:NIJ47"/>
    <mergeCell ref="NIK47:NIL47"/>
    <mergeCell ref="NHS47:NHT47"/>
    <mergeCell ref="NHU47:NHV47"/>
    <mergeCell ref="NHW47:NHX47"/>
    <mergeCell ref="NHY47:NHZ47"/>
    <mergeCell ref="NIA47:NIB47"/>
    <mergeCell ref="NHI47:NHJ47"/>
    <mergeCell ref="NHK47:NHL47"/>
    <mergeCell ref="NHM47:NHN47"/>
    <mergeCell ref="NHO47:NHP47"/>
    <mergeCell ref="NHQ47:NHR47"/>
    <mergeCell ref="NGY47:NGZ47"/>
    <mergeCell ref="NHA47:NHB47"/>
    <mergeCell ref="NHC47:NHD47"/>
    <mergeCell ref="NHE47:NHF47"/>
    <mergeCell ref="NHG47:NHH47"/>
    <mergeCell ref="NGO47:NGP47"/>
    <mergeCell ref="NGQ47:NGR47"/>
    <mergeCell ref="NGS47:NGT47"/>
    <mergeCell ref="NGU47:NGV47"/>
    <mergeCell ref="NGW47:NGX47"/>
    <mergeCell ref="NGE47:NGF47"/>
    <mergeCell ref="NGG47:NGH47"/>
    <mergeCell ref="NGI47:NGJ47"/>
    <mergeCell ref="NGK47:NGL47"/>
    <mergeCell ref="NGM47:NGN47"/>
    <mergeCell ref="NFU47:NFV47"/>
    <mergeCell ref="NFW47:NFX47"/>
    <mergeCell ref="NFY47:NFZ47"/>
    <mergeCell ref="NGA47:NGB47"/>
    <mergeCell ref="NGC47:NGD47"/>
    <mergeCell ref="NFK47:NFL47"/>
    <mergeCell ref="NFM47:NFN47"/>
    <mergeCell ref="NFO47:NFP47"/>
    <mergeCell ref="NFQ47:NFR47"/>
    <mergeCell ref="NFS47:NFT47"/>
    <mergeCell ref="NFA47:NFB47"/>
    <mergeCell ref="NFC47:NFD47"/>
    <mergeCell ref="NFE47:NFF47"/>
    <mergeCell ref="NFG47:NFH47"/>
    <mergeCell ref="NFI47:NFJ47"/>
    <mergeCell ref="NEQ47:NER47"/>
    <mergeCell ref="NES47:NET47"/>
    <mergeCell ref="NEU47:NEV47"/>
    <mergeCell ref="NEW47:NEX47"/>
    <mergeCell ref="NEY47:NEZ47"/>
    <mergeCell ref="NEG47:NEH47"/>
    <mergeCell ref="NEI47:NEJ47"/>
    <mergeCell ref="NEK47:NEL47"/>
    <mergeCell ref="NEM47:NEN47"/>
    <mergeCell ref="NEO47:NEP47"/>
    <mergeCell ref="NDW47:NDX47"/>
    <mergeCell ref="NDY47:NDZ47"/>
    <mergeCell ref="NEA47:NEB47"/>
    <mergeCell ref="NEC47:NED47"/>
    <mergeCell ref="NEE47:NEF47"/>
    <mergeCell ref="NDM47:NDN47"/>
    <mergeCell ref="NDO47:NDP47"/>
    <mergeCell ref="NDQ47:NDR47"/>
    <mergeCell ref="NDS47:NDT47"/>
    <mergeCell ref="NDU47:NDV47"/>
    <mergeCell ref="NDC47:NDD47"/>
    <mergeCell ref="NDE47:NDF47"/>
    <mergeCell ref="NDG47:NDH47"/>
    <mergeCell ref="NDI47:NDJ47"/>
    <mergeCell ref="NDK47:NDL47"/>
    <mergeCell ref="NCS47:NCT47"/>
    <mergeCell ref="NCU47:NCV47"/>
    <mergeCell ref="NCW47:NCX47"/>
    <mergeCell ref="NCY47:NCZ47"/>
    <mergeCell ref="NDA47:NDB47"/>
    <mergeCell ref="NCI47:NCJ47"/>
    <mergeCell ref="NCK47:NCL47"/>
    <mergeCell ref="NCM47:NCN47"/>
    <mergeCell ref="NCO47:NCP47"/>
    <mergeCell ref="NCQ47:NCR47"/>
    <mergeCell ref="NBY47:NBZ47"/>
    <mergeCell ref="NCA47:NCB47"/>
    <mergeCell ref="NCC47:NCD47"/>
    <mergeCell ref="NCE47:NCF47"/>
    <mergeCell ref="NCG47:NCH47"/>
    <mergeCell ref="NBO47:NBP47"/>
    <mergeCell ref="NBQ47:NBR47"/>
    <mergeCell ref="NBS47:NBT47"/>
    <mergeCell ref="NBU47:NBV47"/>
    <mergeCell ref="NBW47:NBX47"/>
    <mergeCell ref="NBE47:NBF47"/>
    <mergeCell ref="NBG47:NBH47"/>
    <mergeCell ref="NBI47:NBJ47"/>
    <mergeCell ref="NBK47:NBL47"/>
    <mergeCell ref="NBM47:NBN47"/>
    <mergeCell ref="NAU47:NAV47"/>
    <mergeCell ref="NAW47:NAX47"/>
    <mergeCell ref="NAY47:NAZ47"/>
    <mergeCell ref="NBA47:NBB47"/>
    <mergeCell ref="NBC47:NBD47"/>
    <mergeCell ref="NAK47:NAL47"/>
    <mergeCell ref="NAM47:NAN47"/>
    <mergeCell ref="NAO47:NAP47"/>
    <mergeCell ref="NAQ47:NAR47"/>
    <mergeCell ref="NAS47:NAT47"/>
    <mergeCell ref="NAA47:NAB47"/>
    <mergeCell ref="NAC47:NAD47"/>
    <mergeCell ref="NAE47:NAF47"/>
    <mergeCell ref="NAG47:NAH47"/>
    <mergeCell ref="NAI47:NAJ47"/>
    <mergeCell ref="MZQ47:MZR47"/>
    <mergeCell ref="MZS47:MZT47"/>
    <mergeCell ref="MZU47:MZV47"/>
    <mergeCell ref="MZW47:MZX47"/>
    <mergeCell ref="MZY47:MZZ47"/>
    <mergeCell ref="MZG47:MZH47"/>
    <mergeCell ref="MZI47:MZJ47"/>
    <mergeCell ref="MZK47:MZL47"/>
    <mergeCell ref="MZM47:MZN47"/>
    <mergeCell ref="MZO47:MZP47"/>
    <mergeCell ref="MYW47:MYX47"/>
    <mergeCell ref="MYY47:MYZ47"/>
    <mergeCell ref="MZA47:MZB47"/>
    <mergeCell ref="MZC47:MZD47"/>
    <mergeCell ref="MZE47:MZF47"/>
    <mergeCell ref="MYM47:MYN47"/>
    <mergeCell ref="MYO47:MYP47"/>
    <mergeCell ref="MYQ47:MYR47"/>
    <mergeCell ref="MYS47:MYT47"/>
    <mergeCell ref="MYU47:MYV47"/>
    <mergeCell ref="MYC47:MYD47"/>
    <mergeCell ref="MYE47:MYF47"/>
    <mergeCell ref="MYG47:MYH47"/>
    <mergeCell ref="MYI47:MYJ47"/>
    <mergeCell ref="MYK47:MYL47"/>
    <mergeCell ref="MXS47:MXT47"/>
    <mergeCell ref="MXU47:MXV47"/>
    <mergeCell ref="MXW47:MXX47"/>
    <mergeCell ref="MXY47:MXZ47"/>
    <mergeCell ref="MYA47:MYB47"/>
    <mergeCell ref="MXI47:MXJ47"/>
    <mergeCell ref="MXK47:MXL47"/>
    <mergeCell ref="MXM47:MXN47"/>
    <mergeCell ref="MXO47:MXP47"/>
    <mergeCell ref="MXQ47:MXR47"/>
    <mergeCell ref="MWY47:MWZ47"/>
    <mergeCell ref="MXA47:MXB47"/>
    <mergeCell ref="MXC47:MXD47"/>
    <mergeCell ref="MXE47:MXF47"/>
    <mergeCell ref="MXG47:MXH47"/>
    <mergeCell ref="MWO47:MWP47"/>
    <mergeCell ref="MWQ47:MWR47"/>
    <mergeCell ref="MWS47:MWT47"/>
    <mergeCell ref="MWU47:MWV47"/>
    <mergeCell ref="MWW47:MWX47"/>
    <mergeCell ref="MWE47:MWF47"/>
    <mergeCell ref="MWG47:MWH47"/>
    <mergeCell ref="MWI47:MWJ47"/>
    <mergeCell ref="MWK47:MWL47"/>
    <mergeCell ref="MWM47:MWN47"/>
    <mergeCell ref="MVU47:MVV47"/>
    <mergeCell ref="MVW47:MVX47"/>
    <mergeCell ref="MVY47:MVZ47"/>
    <mergeCell ref="MWA47:MWB47"/>
    <mergeCell ref="MWC47:MWD47"/>
    <mergeCell ref="MVK47:MVL47"/>
    <mergeCell ref="MVM47:MVN47"/>
    <mergeCell ref="MVO47:MVP47"/>
    <mergeCell ref="MVQ47:MVR47"/>
    <mergeCell ref="MVS47:MVT47"/>
    <mergeCell ref="MVA47:MVB47"/>
    <mergeCell ref="MVC47:MVD47"/>
    <mergeCell ref="MVE47:MVF47"/>
    <mergeCell ref="MVG47:MVH47"/>
    <mergeCell ref="MVI47:MVJ47"/>
    <mergeCell ref="MUQ47:MUR47"/>
    <mergeCell ref="MUS47:MUT47"/>
    <mergeCell ref="MUU47:MUV47"/>
    <mergeCell ref="MUW47:MUX47"/>
    <mergeCell ref="MUY47:MUZ47"/>
    <mergeCell ref="MUG47:MUH47"/>
    <mergeCell ref="MUI47:MUJ47"/>
    <mergeCell ref="MUK47:MUL47"/>
    <mergeCell ref="MUM47:MUN47"/>
    <mergeCell ref="MUO47:MUP47"/>
    <mergeCell ref="MTW47:MTX47"/>
    <mergeCell ref="MTY47:MTZ47"/>
    <mergeCell ref="MUA47:MUB47"/>
    <mergeCell ref="MUC47:MUD47"/>
    <mergeCell ref="MUE47:MUF47"/>
    <mergeCell ref="MTM47:MTN47"/>
    <mergeCell ref="MTO47:MTP47"/>
    <mergeCell ref="MTQ47:MTR47"/>
    <mergeCell ref="MTS47:MTT47"/>
    <mergeCell ref="MTU47:MTV47"/>
    <mergeCell ref="MTC47:MTD47"/>
    <mergeCell ref="MTE47:MTF47"/>
    <mergeCell ref="MTG47:MTH47"/>
    <mergeCell ref="MTI47:MTJ47"/>
    <mergeCell ref="MTK47:MTL47"/>
    <mergeCell ref="MSS47:MST47"/>
    <mergeCell ref="MSU47:MSV47"/>
    <mergeCell ref="MSW47:MSX47"/>
    <mergeCell ref="MSY47:MSZ47"/>
    <mergeCell ref="MTA47:MTB47"/>
    <mergeCell ref="MSI47:MSJ47"/>
    <mergeCell ref="MSK47:MSL47"/>
    <mergeCell ref="MSM47:MSN47"/>
    <mergeCell ref="MSO47:MSP47"/>
    <mergeCell ref="MSQ47:MSR47"/>
    <mergeCell ref="MRY47:MRZ47"/>
    <mergeCell ref="MSA47:MSB47"/>
    <mergeCell ref="MSC47:MSD47"/>
    <mergeCell ref="MSE47:MSF47"/>
    <mergeCell ref="MSG47:MSH47"/>
    <mergeCell ref="MRO47:MRP47"/>
    <mergeCell ref="MRQ47:MRR47"/>
    <mergeCell ref="MRS47:MRT47"/>
    <mergeCell ref="MRU47:MRV47"/>
    <mergeCell ref="MRW47:MRX47"/>
    <mergeCell ref="MRE47:MRF47"/>
    <mergeCell ref="MRG47:MRH47"/>
    <mergeCell ref="MRI47:MRJ47"/>
    <mergeCell ref="MRK47:MRL47"/>
    <mergeCell ref="MRM47:MRN47"/>
    <mergeCell ref="MQU47:MQV47"/>
    <mergeCell ref="MQW47:MQX47"/>
    <mergeCell ref="MQY47:MQZ47"/>
    <mergeCell ref="MRA47:MRB47"/>
    <mergeCell ref="MRC47:MRD47"/>
    <mergeCell ref="MQK47:MQL47"/>
    <mergeCell ref="MQM47:MQN47"/>
    <mergeCell ref="MQO47:MQP47"/>
    <mergeCell ref="MQQ47:MQR47"/>
    <mergeCell ref="MQS47:MQT47"/>
    <mergeCell ref="MQA47:MQB47"/>
    <mergeCell ref="MQC47:MQD47"/>
    <mergeCell ref="MQE47:MQF47"/>
    <mergeCell ref="MQG47:MQH47"/>
    <mergeCell ref="MQI47:MQJ47"/>
    <mergeCell ref="MPQ47:MPR47"/>
    <mergeCell ref="MPS47:MPT47"/>
    <mergeCell ref="MPU47:MPV47"/>
    <mergeCell ref="MPW47:MPX47"/>
    <mergeCell ref="MPY47:MPZ47"/>
    <mergeCell ref="MPG47:MPH47"/>
    <mergeCell ref="MPI47:MPJ47"/>
    <mergeCell ref="MPK47:MPL47"/>
    <mergeCell ref="MPM47:MPN47"/>
    <mergeCell ref="MPO47:MPP47"/>
    <mergeCell ref="MOW47:MOX47"/>
    <mergeCell ref="MOY47:MOZ47"/>
    <mergeCell ref="MPA47:MPB47"/>
    <mergeCell ref="MPC47:MPD47"/>
    <mergeCell ref="MPE47:MPF47"/>
    <mergeCell ref="MOM47:MON47"/>
    <mergeCell ref="MOO47:MOP47"/>
    <mergeCell ref="MOQ47:MOR47"/>
    <mergeCell ref="MOS47:MOT47"/>
    <mergeCell ref="MOU47:MOV47"/>
    <mergeCell ref="MOC47:MOD47"/>
    <mergeCell ref="MOE47:MOF47"/>
    <mergeCell ref="MOG47:MOH47"/>
    <mergeCell ref="MOI47:MOJ47"/>
    <mergeCell ref="MOK47:MOL47"/>
    <mergeCell ref="MNS47:MNT47"/>
    <mergeCell ref="MNU47:MNV47"/>
    <mergeCell ref="MNW47:MNX47"/>
    <mergeCell ref="MNY47:MNZ47"/>
    <mergeCell ref="MOA47:MOB47"/>
    <mergeCell ref="MNI47:MNJ47"/>
    <mergeCell ref="MNK47:MNL47"/>
    <mergeCell ref="MNM47:MNN47"/>
    <mergeCell ref="MNO47:MNP47"/>
    <mergeCell ref="MNQ47:MNR47"/>
    <mergeCell ref="MMY47:MMZ47"/>
    <mergeCell ref="MNA47:MNB47"/>
    <mergeCell ref="MNC47:MND47"/>
    <mergeCell ref="MNE47:MNF47"/>
    <mergeCell ref="MNG47:MNH47"/>
    <mergeCell ref="MMO47:MMP47"/>
    <mergeCell ref="MMQ47:MMR47"/>
    <mergeCell ref="MMS47:MMT47"/>
    <mergeCell ref="MMU47:MMV47"/>
    <mergeCell ref="MMW47:MMX47"/>
    <mergeCell ref="MME47:MMF47"/>
    <mergeCell ref="MMG47:MMH47"/>
    <mergeCell ref="MMI47:MMJ47"/>
    <mergeCell ref="MMK47:MML47"/>
    <mergeCell ref="MMM47:MMN47"/>
    <mergeCell ref="MLU47:MLV47"/>
    <mergeCell ref="MLW47:MLX47"/>
    <mergeCell ref="MLY47:MLZ47"/>
    <mergeCell ref="MMA47:MMB47"/>
    <mergeCell ref="MMC47:MMD47"/>
    <mergeCell ref="MLK47:MLL47"/>
    <mergeCell ref="MLM47:MLN47"/>
    <mergeCell ref="MLO47:MLP47"/>
    <mergeCell ref="MLQ47:MLR47"/>
    <mergeCell ref="MLS47:MLT47"/>
    <mergeCell ref="MLA47:MLB47"/>
    <mergeCell ref="MLC47:MLD47"/>
    <mergeCell ref="MLE47:MLF47"/>
    <mergeCell ref="MLG47:MLH47"/>
    <mergeCell ref="MLI47:MLJ47"/>
    <mergeCell ref="MKQ47:MKR47"/>
    <mergeCell ref="MKS47:MKT47"/>
    <mergeCell ref="MKU47:MKV47"/>
    <mergeCell ref="MKW47:MKX47"/>
    <mergeCell ref="MKY47:MKZ47"/>
    <mergeCell ref="MKG47:MKH47"/>
    <mergeCell ref="MKI47:MKJ47"/>
    <mergeCell ref="MKK47:MKL47"/>
    <mergeCell ref="MKM47:MKN47"/>
    <mergeCell ref="MKO47:MKP47"/>
    <mergeCell ref="MJW47:MJX47"/>
    <mergeCell ref="MJY47:MJZ47"/>
    <mergeCell ref="MKA47:MKB47"/>
    <mergeCell ref="MKC47:MKD47"/>
    <mergeCell ref="MKE47:MKF47"/>
    <mergeCell ref="MJM47:MJN47"/>
    <mergeCell ref="MJO47:MJP47"/>
    <mergeCell ref="MJQ47:MJR47"/>
    <mergeCell ref="MJS47:MJT47"/>
    <mergeCell ref="MJU47:MJV47"/>
    <mergeCell ref="MJC47:MJD47"/>
    <mergeCell ref="MJE47:MJF47"/>
    <mergeCell ref="MJG47:MJH47"/>
    <mergeCell ref="MJI47:MJJ47"/>
    <mergeCell ref="MJK47:MJL47"/>
    <mergeCell ref="MIS47:MIT47"/>
    <mergeCell ref="MIU47:MIV47"/>
    <mergeCell ref="MIW47:MIX47"/>
    <mergeCell ref="MIY47:MIZ47"/>
    <mergeCell ref="MJA47:MJB47"/>
    <mergeCell ref="MII47:MIJ47"/>
    <mergeCell ref="MIK47:MIL47"/>
    <mergeCell ref="MIM47:MIN47"/>
    <mergeCell ref="MIO47:MIP47"/>
    <mergeCell ref="MIQ47:MIR47"/>
    <mergeCell ref="MHY47:MHZ47"/>
    <mergeCell ref="MIA47:MIB47"/>
    <mergeCell ref="MIC47:MID47"/>
    <mergeCell ref="MIE47:MIF47"/>
    <mergeCell ref="MIG47:MIH47"/>
    <mergeCell ref="MHO47:MHP47"/>
    <mergeCell ref="MHQ47:MHR47"/>
    <mergeCell ref="MHS47:MHT47"/>
    <mergeCell ref="MHU47:MHV47"/>
    <mergeCell ref="MHW47:MHX47"/>
    <mergeCell ref="MHE47:MHF47"/>
    <mergeCell ref="MHG47:MHH47"/>
    <mergeCell ref="MHI47:MHJ47"/>
    <mergeCell ref="MHK47:MHL47"/>
    <mergeCell ref="MHM47:MHN47"/>
    <mergeCell ref="MGU47:MGV47"/>
    <mergeCell ref="MGW47:MGX47"/>
    <mergeCell ref="MGY47:MGZ47"/>
    <mergeCell ref="MHA47:MHB47"/>
    <mergeCell ref="MHC47:MHD47"/>
    <mergeCell ref="MGK47:MGL47"/>
    <mergeCell ref="MGM47:MGN47"/>
    <mergeCell ref="MGO47:MGP47"/>
    <mergeCell ref="MGQ47:MGR47"/>
    <mergeCell ref="MGS47:MGT47"/>
    <mergeCell ref="MGA47:MGB47"/>
    <mergeCell ref="MGC47:MGD47"/>
    <mergeCell ref="MGE47:MGF47"/>
    <mergeCell ref="MGG47:MGH47"/>
    <mergeCell ref="MGI47:MGJ47"/>
    <mergeCell ref="MFQ47:MFR47"/>
    <mergeCell ref="MFS47:MFT47"/>
    <mergeCell ref="MFU47:MFV47"/>
    <mergeCell ref="MFW47:MFX47"/>
    <mergeCell ref="MFY47:MFZ47"/>
    <mergeCell ref="MFG47:MFH47"/>
    <mergeCell ref="MFI47:MFJ47"/>
    <mergeCell ref="MFK47:MFL47"/>
    <mergeCell ref="MFM47:MFN47"/>
    <mergeCell ref="MFO47:MFP47"/>
    <mergeCell ref="MEW47:MEX47"/>
    <mergeCell ref="MEY47:MEZ47"/>
    <mergeCell ref="MFA47:MFB47"/>
    <mergeCell ref="MFC47:MFD47"/>
    <mergeCell ref="MFE47:MFF47"/>
    <mergeCell ref="MEM47:MEN47"/>
    <mergeCell ref="MEO47:MEP47"/>
    <mergeCell ref="MEQ47:MER47"/>
    <mergeCell ref="MES47:MET47"/>
    <mergeCell ref="MEU47:MEV47"/>
    <mergeCell ref="MEC47:MED47"/>
    <mergeCell ref="MEE47:MEF47"/>
    <mergeCell ref="MEG47:MEH47"/>
    <mergeCell ref="MEI47:MEJ47"/>
    <mergeCell ref="MEK47:MEL47"/>
    <mergeCell ref="MDS47:MDT47"/>
    <mergeCell ref="MDU47:MDV47"/>
    <mergeCell ref="MDW47:MDX47"/>
    <mergeCell ref="MDY47:MDZ47"/>
    <mergeCell ref="MEA47:MEB47"/>
    <mergeCell ref="MDI47:MDJ47"/>
    <mergeCell ref="MDK47:MDL47"/>
    <mergeCell ref="MDM47:MDN47"/>
    <mergeCell ref="MDO47:MDP47"/>
    <mergeCell ref="MDQ47:MDR47"/>
    <mergeCell ref="MCY47:MCZ47"/>
    <mergeCell ref="MDA47:MDB47"/>
    <mergeCell ref="MDC47:MDD47"/>
    <mergeCell ref="MDE47:MDF47"/>
    <mergeCell ref="MDG47:MDH47"/>
    <mergeCell ref="MCO47:MCP47"/>
    <mergeCell ref="MCQ47:MCR47"/>
    <mergeCell ref="MCS47:MCT47"/>
    <mergeCell ref="MCU47:MCV47"/>
    <mergeCell ref="MCW47:MCX47"/>
    <mergeCell ref="MCE47:MCF47"/>
    <mergeCell ref="MCG47:MCH47"/>
    <mergeCell ref="MCI47:MCJ47"/>
    <mergeCell ref="MCK47:MCL47"/>
    <mergeCell ref="MCM47:MCN47"/>
    <mergeCell ref="MBU47:MBV47"/>
    <mergeCell ref="MBW47:MBX47"/>
    <mergeCell ref="MBY47:MBZ47"/>
    <mergeCell ref="MCA47:MCB47"/>
    <mergeCell ref="MCC47:MCD47"/>
    <mergeCell ref="MBK47:MBL47"/>
    <mergeCell ref="MBM47:MBN47"/>
    <mergeCell ref="MBO47:MBP47"/>
    <mergeCell ref="MBQ47:MBR47"/>
    <mergeCell ref="MBS47:MBT47"/>
    <mergeCell ref="MBA47:MBB47"/>
    <mergeCell ref="MBC47:MBD47"/>
    <mergeCell ref="MBE47:MBF47"/>
    <mergeCell ref="MBG47:MBH47"/>
    <mergeCell ref="MBI47:MBJ47"/>
    <mergeCell ref="MAQ47:MAR47"/>
    <mergeCell ref="MAS47:MAT47"/>
    <mergeCell ref="MAU47:MAV47"/>
    <mergeCell ref="MAW47:MAX47"/>
    <mergeCell ref="MAY47:MAZ47"/>
    <mergeCell ref="MAG47:MAH47"/>
    <mergeCell ref="MAI47:MAJ47"/>
    <mergeCell ref="MAK47:MAL47"/>
    <mergeCell ref="MAM47:MAN47"/>
    <mergeCell ref="MAO47:MAP47"/>
    <mergeCell ref="LZW47:LZX47"/>
    <mergeCell ref="LZY47:LZZ47"/>
    <mergeCell ref="MAA47:MAB47"/>
    <mergeCell ref="MAC47:MAD47"/>
    <mergeCell ref="MAE47:MAF47"/>
    <mergeCell ref="LZM47:LZN47"/>
    <mergeCell ref="LZO47:LZP47"/>
    <mergeCell ref="LZQ47:LZR47"/>
    <mergeCell ref="LZS47:LZT47"/>
    <mergeCell ref="LZU47:LZV47"/>
    <mergeCell ref="LZC47:LZD47"/>
    <mergeCell ref="LZE47:LZF47"/>
    <mergeCell ref="LZG47:LZH47"/>
    <mergeCell ref="LZI47:LZJ47"/>
    <mergeCell ref="LZK47:LZL47"/>
    <mergeCell ref="LYS47:LYT47"/>
    <mergeCell ref="LYU47:LYV47"/>
    <mergeCell ref="LYW47:LYX47"/>
    <mergeCell ref="LYY47:LYZ47"/>
    <mergeCell ref="LZA47:LZB47"/>
    <mergeCell ref="LYI47:LYJ47"/>
    <mergeCell ref="LYK47:LYL47"/>
    <mergeCell ref="LYM47:LYN47"/>
    <mergeCell ref="LYO47:LYP47"/>
    <mergeCell ref="LYQ47:LYR47"/>
    <mergeCell ref="LXY47:LXZ47"/>
    <mergeCell ref="LYA47:LYB47"/>
    <mergeCell ref="LYC47:LYD47"/>
    <mergeCell ref="LYE47:LYF47"/>
    <mergeCell ref="LYG47:LYH47"/>
    <mergeCell ref="LXO47:LXP47"/>
    <mergeCell ref="LXQ47:LXR47"/>
    <mergeCell ref="LXS47:LXT47"/>
    <mergeCell ref="LXU47:LXV47"/>
    <mergeCell ref="LXW47:LXX47"/>
    <mergeCell ref="LXE47:LXF47"/>
    <mergeCell ref="LXG47:LXH47"/>
    <mergeCell ref="LXI47:LXJ47"/>
    <mergeCell ref="LXK47:LXL47"/>
    <mergeCell ref="LXM47:LXN47"/>
    <mergeCell ref="LWU47:LWV47"/>
    <mergeCell ref="LWW47:LWX47"/>
    <mergeCell ref="LWY47:LWZ47"/>
    <mergeCell ref="LXA47:LXB47"/>
    <mergeCell ref="LXC47:LXD47"/>
    <mergeCell ref="LWK47:LWL47"/>
    <mergeCell ref="LWM47:LWN47"/>
    <mergeCell ref="LWO47:LWP47"/>
    <mergeCell ref="LWQ47:LWR47"/>
    <mergeCell ref="LWS47:LWT47"/>
    <mergeCell ref="LWA47:LWB47"/>
    <mergeCell ref="LWC47:LWD47"/>
    <mergeCell ref="LWE47:LWF47"/>
    <mergeCell ref="LWG47:LWH47"/>
    <mergeCell ref="LWI47:LWJ47"/>
    <mergeCell ref="LVQ47:LVR47"/>
    <mergeCell ref="LVS47:LVT47"/>
    <mergeCell ref="LVU47:LVV47"/>
    <mergeCell ref="LVW47:LVX47"/>
    <mergeCell ref="LVY47:LVZ47"/>
    <mergeCell ref="LVG47:LVH47"/>
    <mergeCell ref="LVI47:LVJ47"/>
    <mergeCell ref="LVK47:LVL47"/>
    <mergeCell ref="LVM47:LVN47"/>
    <mergeCell ref="LVO47:LVP47"/>
    <mergeCell ref="LUW47:LUX47"/>
    <mergeCell ref="LUY47:LUZ47"/>
    <mergeCell ref="LVA47:LVB47"/>
    <mergeCell ref="LVC47:LVD47"/>
    <mergeCell ref="LVE47:LVF47"/>
    <mergeCell ref="LUM47:LUN47"/>
    <mergeCell ref="LUO47:LUP47"/>
    <mergeCell ref="LUQ47:LUR47"/>
    <mergeCell ref="LUS47:LUT47"/>
    <mergeCell ref="LUU47:LUV47"/>
    <mergeCell ref="LUC47:LUD47"/>
    <mergeCell ref="LUE47:LUF47"/>
    <mergeCell ref="LUG47:LUH47"/>
    <mergeCell ref="LUI47:LUJ47"/>
    <mergeCell ref="LUK47:LUL47"/>
    <mergeCell ref="LTS47:LTT47"/>
    <mergeCell ref="LTU47:LTV47"/>
    <mergeCell ref="LTW47:LTX47"/>
    <mergeCell ref="LTY47:LTZ47"/>
    <mergeCell ref="LUA47:LUB47"/>
    <mergeCell ref="LTI47:LTJ47"/>
    <mergeCell ref="LTK47:LTL47"/>
    <mergeCell ref="LTM47:LTN47"/>
    <mergeCell ref="LTO47:LTP47"/>
    <mergeCell ref="LTQ47:LTR47"/>
    <mergeCell ref="LSY47:LSZ47"/>
    <mergeCell ref="LTA47:LTB47"/>
    <mergeCell ref="LTC47:LTD47"/>
    <mergeCell ref="LTE47:LTF47"/>
    <mergeCell ref="LTG47:LTH47"/>
    <mergeCell ref="LSO47:LSP47"/>
    <mergeCell ref="LSQ47:LSR47"/>
    <mergeCell ref="LSS47:LST47"/>
    <mergeCell ref="LSU47:LSV47"/>
    <mergeCell ref="LSW47:LSX47"/>
    <mergeCell ref="LSE47:LSF47"/>
    <mergeCell ref="LSG47:LSH47"/>
    <mergeCell ref="LSI47:LSJ47"/>
    <mergeCell ref="LSK47:LSL47"/>
    <mergeCell ref="LSM47:LSN47"/>
    <mergeCell ref="LRU47:LRV47"/>
    <mergeCell ref="LRW47:LRX47"/>
    <mergeCell ref="LRY47:LRZ47"/>
    <mergeCell ref="LSA47:LSB47"/>
    <mergeCell ref="LSC47:LSD47"/>
    <mergeCell ref="LRK47:LRL47"/>
    <mergeCell ref="LRM47:LRN47"/>
    <mergeCell ref="LRO47:LRP47"/>
    <mergeCell ref="LRQ47:LRR47"/>
    <mergeCell ref="LRS47:LRT47"/>
    <mergeCell ref="LRA47:LRB47"/>
    <mergeCell ref="LRC47:LRD47"/>
    <mergeCell ref="LRE47:LRF47"/>
    <mergeCell ref="LRG47:LRH47"/>
    <mergeCell ref="LRI47:LRJ47"/>
    <mergeCell ref="LQQ47:LQR47"/>
    <mergeCell ref="LQS47:LQT47"/>
    <mergeCell ref="LQU47:LQV47"/>
    <mergeCell ref="LQW47:LQX47"/>
    <mergeCell ref="LQY47:LQZ47"/>
    <mergeCell ref="LQG47:LQH47"/>
    <mergeCell ref="LQI47:LQJ47"/>
    <mergeCell ref="LQK47:LQL47"/>
    <mergeCell ref="LQM47:LQN47"/>
    <mergeCell ref="LQO47:LQP47"/>
    <mergeCell ref="LPW47:LPX47"/>
    <mergeCell ref="LPY47:LPZ47"/>
    <mergeCell ref="LQA47:LQB47"/>
    <mergeCell ref="LQC47:LQD47"/>
    <mergeCell ref="LQE47:LQF47"/>
    <mergeCell ref="LPM47:LPN47"/>
    <mergeCell ref="LPO47:LPP47"/>
    <mergeCell ref="LPQ47:LPR47"/>
    <mergeCell ref="LPS47:LPT47"/>
    <mergeCell ref="LPU47:LPV47"/>
    <mergeCell ref="LPC47:LPD47"/>
    <mergeCell ref="LPE47:LPF47"/>
    <mergeCell ref="LPG47:LPH47"/>
    <mergeCell ref="LPI47:LPJ47"/>
    <mergeCell ref="LPK47:LPL47"/>
    <mergeCell ref="LOS47:LOT47"/>
    <mergeCell ref="LOU47:LOV47"/>
    <mergeCell ref="LOW47:LOX47"/>
    <mergeCell ref="LOY47:LOZ47"/>
    <mergeCell ref="LPA47:LPB47"/>
    <mergeCell ref="LOI47:LOJ47"/>
    <mergeCell ref="LOK47:LOL47"/>
    <mergeCell ref="LOM47:LON47"/>
    <mergeCell ref="LOO47:LOP47"/>
    <mergeCell ref="LOQ47:LOR47"/>
    <mergeCell ref="LNY47:LNZ47"/>
    <mergeCell ref="LOA47:LOB47"/>
    <mergeCell ref="LOC47:LOD47"/>
    <mergeCell ref="LOE47:LOF47"/>
    <mergeCell ref="LOG47:LOH47"/>
    <mergeCell ref="LNO47:LNP47"/>
    <mergeCell ref="LNQ47:LNR47"/>
    <mergeCell ref="LNS47:LNT47"/>
    <mergeCell ref="LNU47:LNV47"/>
    <mergeCell ref="LNW47:LNX47"/>
    <mergeCell ref="LNE47:LNF47"/>
    <mergeCell ref="LNG47:LNH47"/>
    <mergeCell ref="LNI47:LNJ47"/>
    <mergeCell ref="LNK47:LNL47"/>
    <mergeCell ref="LNM47:LNN47"/>
    <mergeCell ref="LMU47:LMV47"/>
    <mergeCell ref="LMW47:LMX47"/>
    <mergeCell ref="LMY47:LMZ47"/>
    <mergeCell ref="LNA47:LNB47"/>
    <mergeCell ref="LNC47:LND47"/>
    <mergeCell ref="LMK47:LML47"/>
    <mergeCell ref="LMM47:LMN47"/>
    <mergeCell ref="LMO47:LMP47"/>
    <mergeCell ref="LMQ47:LMR47"/>
    <mergeCell ref="LMS47:LMT47"/>
    <mergeCell ref="LMA47:LMB47"/>
    <mergeCell ref="LMC47:LMD47"/>
    <mergeCell ref="LME47:LMF47"/>
    <mergeCell ref="LMG47:LMH47"/>
    <mergeCell ref="LMI47:LMJ47"/>
    <mergeCell ref="LLQ47:LLR47"/>
    <mergeCell ref="LLS47:LLT47"/>
    <mergeCell ref="LLU47:LLV47"/>
    <mergeCell ref="LLW47:LLX47"/>
    <mergeCell ref="LLY47:LLZ47"/>
    <mergeCell ref="LLG47:LLH47"/>
    <mergeCell ref="LLI47:LLJ47"/>
    <mergeCell ref="LLK47:LLL47"/>
    <mergeCell ref="LLM47:LLN47"/>
    <mergeCell ref="LLO47:LLP47"/>
    <mergeCell ref="LKW47:LKX47"/>
    <mergeCell ref="LKY47:LKZ47"/>
    <mergeCell ref="LLA47:LLB47"/>
    <mergeCell ref="LLC47:LLD47"/>
    <mergeCell ref="LLE47:LLF47"/>
    <mergeCell ref="LKM47:LKN47"/>
    <mergeCell ref="LKO47:LKP47"/>
    <mergeCell ref="LKQ47:LKR47"/>
    <mergeCell ref="LKS47:LKT47"/>
    <mergeCell ref="LKU47:LKV47"/>
    <mergeCell ref="LKC47:LKD47"/>
    <mergeCell ref="LKE47:LKF47"/>
    <mergeCell ref="LKG47:LKH47"/>
    <mergeCell ref="LKI47:LKJ47"/>
    <mergeCell ref="LKK47:LKL47"/>
    <mergeCell ref="LJS47:LJT47"/>
    <mergeCell ref="LJU47:LJV47"/>
    <mergeCell ref="LJW47:LJX47"/>
    <mergeCell ref="LJY47:LJZ47"/>
    <mergeCell ref="LKA47:LKB47"/>
    <mergeCell ref="LJI47:LJJ47"/>
    <mergeCell ref="LJK47:LJL47"/>
    <mergeCell ref="LJM47:LJN47"/>
    <mergeCell ref="LJO47:LJP47"/>
    <mergeCell ref="LJQ47:LJR47"/>
    <mergeCell ref="LIY47:LIZ47"/>
    <mergeCell ref="LJA47:LJB47"/>
    <mergeCell ref="LJC47:LJD47"/>
    <mergeCell ref="LJE47:LJF47"/>
    <mergeCell ref="LJG47:LJH47"/>
    <mergeCell ref="LIO47:LIP47"/>
    <mergeCell ref="LIQ47:LIR47"/>
    <mergeCell ref="LIS47:LIT47"/>
    <mergeCell ref="LIU47:LIV47"/>
    <mergeCell ref="LIW47:LIX47"/>
    <mergeCell ref="LIE47:LIF47"/>
    <mergeCell ref="LIG47:LIH47"/>
    <mergeCell ref="LII47:LIJ47"/>
    <mergeCell ref="LIK47:LIL47"/>
    <mergeCell ref="LIM47:LIN47"/>
    <mergeCell ref="LHU47:LHV47"/>
    <mergeCell ref="LHW47:LHX47"/>
    <mergeCell ref="LHY47:LHZ47"/>
    <mergeCell ref="LIA47:LIB47"/>
    <mergeCell ref="LIC47:LID47"/>
    <mergeCell ref="LHK47:LHL47"/>
    <mergeCell ref="LHM47:LHN47"/>
    <mergeCell ref="LHO47:LHP47"/>
    <mergeCell ref="LHQ47:LHR47"/>
    <mergeCell ref="LHS47:LHT47"/>
    <mergeCell ref="LHA47:LHB47"/>
    <mergeCell ref="LHC47:LHD47"/>
    <mergeCell ref="LHE47:LHF47"/>
    <mergeCell ref="LHG47:LHH47"/>
    <mergeCell ref="LHI47:LHJ47"/>
    <mergeCell ref="LGQ47:LGR47"/>
    <mergeCell ref="LGS47:LGT47"/>
    <mergeCell ref="LGU47:LGV47"/>
    <mergeCell ref="LGW47:LGX47"/>
    <mergeCell ref="LGY47:LGZ47"/>
    <mergeCell ref="LGG47:LGH47"/>
    <mergeCell ref="LGI47:LGJ47"/>
    <mergeCell ref="LGK47:LGL47"/>
    <mergeCell ref="LGM47:LGN47"/>
    <mergeCell ref="LGO47:LGP47"/>
    <mergeCell ref="LFW47:LFX47"/>
    <mergeCell ref="LFY47:LFZ47"/>
    <mergeCell ref="LGA47:LGB47"/>
    <mergeCell ref="LGC47:LGD47"/>
    <mergeCell ref="LGE47:LGF47"/>
    <mergeCell ref="LFM47:LFN47"/>
    <mergeCell ref="LFO47:LFP47"/>
    <mergeCell ref="LFQ47:LFR47"/>
    <mergeCell ref="LFS47:LFT47"/>
    <mergeCell ref="LFU47:LFV47"/>
    <mergeCell ref="LFC47:LFD47"/>
    <mergeCell ref="LFE47:LFF47"/>
    <mergeCell ref="LFG47:LFH47"/>
    <mergeCell ref="LFI47:LFJ47"/>
    <mergeCell ref="LFK47:LFL47"/>
    <mergeCell ref="LES47:LET47"/>
    <mergeCell ref="LEU47:LEV47"/>
    <mergeCell ref="LEW47:LEX47"/>
    <mergeCell ref="LEY47:LEZ47"/>
    <mergeCell ref="LFA47:LFB47"/>
    <mergeCell ref="LEI47:LEJ47"/>
    <mergeCell ref="LEK47:LEL47"/>
    <mergeCell ref="LEM47:LEN47"/>
    <mergeCell ref="LEO47:LEP47"/>
    <mergeCell ref="LEQ47:LER47"/>
    <mergeCell ref="LDY47:LDZ47"/>
    <mergeCell ref="LEA47:LEB47"/>
    <mergeCell ref="LEC47:LED47"/>
    <mergeCell ref="LEE47:LEF47"/>
    <mergeCell ref="LEG47:LEH47"/>
    <mergeCell ref="LDO47:LDP47"/>
    <mergeCell ref="LDQ47:LDR47"/>
    <mergeCell ref="LDS47:LDT47"/>
    <mergeCell ref="LDU47:LDV47"/>
    <mergeCell ref="LDW47:LDX47"/>
    <mergeCell ref="LDE47:LDF47"/>
    <mergeCell ref="LDG47:LDH47"/>
    <mergeCell ref="LDI47:LDJ47"/>
    <mergeCell ref="LDK47:LDL47"/>
    <mergeCell ref="LDM47:LDN47"/>
    <mergeCell ref="LCU47:LCV47"/>
    <mergeCell ref="LCW47:LCX47"/>
    <mergeCell ref="LCY47:LCZ47"/>
    <mergeCell ref="LDA47:LDB47"/>
    <mergeCell ref="LDC47:LDD47"/>
    <mergeCell ref="LCK47:LCL47"/>
    <mergeCell ref="LCM47:LCN47"/>
    <mergeCell ref="LCO47:LCP47"/>
    <mergeCell ref="LCQ47:LCR47"/>
    <mergeCell ref="LCS47:LCT47"/>
    <mergeCell ref="LCA47:LCB47"/>
    <mergeCell ref="LCC47:LCD47"/>
    <mergeCell ref="LCE47:LCF47"/>
    <mergeCell ref="LCG47:LCH47"/>
    <mergeCell ref="LCI47:LCJ47"/>
    <mergeCell ref="LBQ47:LBR47"/>
    <mergeCell ref="LBS47:LBT47"/>
    <mergeCell ref="LBU47:LBV47"/>
    <mergeCell ref="LBW47:LBX47"/>
    <mergeCell ref="LBY47:LBZ47"/>
    <mergeCell ref="LBG47:LBH47"/>
    <mergeCell ref="LBI47:LBJ47"/>
    <mergeCell ref="LBK47:LBL47"/>
    <mergeCell ref="LBM47:LBN47"/>
    <mergeCell ref="LBO47:LBP47"/>
    <mergeCell ref="LAW47:LAX47"/>
    <mergeCell ref="LAY47:LAZ47"/>
    <mergeCell ref="LBA47:LBB47"/>
    <mergeCell ref="LBC47:LBD47"/>
    <mergeCell ref="LBE47:LBF47"/>
    <mergeCell ref="LAM47:LAN47"/>
    <mergeCell ref="LAO47:LAP47"/>
    <mergeCell ref="LAQ47:LAR47"/>
    <mergeCell ref="LAS47:LAT47"/>
    <mergeCell ref="LAU47:LAV47"/>
    <mergeCell ref="LAC47:LAD47"/>
    <mergeCell ref="LAE47:LAF47"/>
    <mergeCell ref="LAG47:LAH47"/>
    <mergeCell ref="LAI47:LAJ47"/>
    <mergeCell ref="LAK47:LAL47"/>
    <mergeCell ref="KZS47:KZT47"/>
    <mergeCell ref="KZU47:KZV47"/>
    <mergeCell ref="KZW47:KZX47"/>
    <mergeCell ref="KZY47:KZZ47"/>
    <mergeCell ref="LAA47:LAB47"/>
    <mergeCell ref="KZI47:KZJ47"/>
    <mergeCell ref="KZK47:KZL47"/>
    <mergeCell ref="KZM47:KZN47"/>
    <mergeCell ref="KZO47:KZP47"/>
    <mergeCell ref="KZQ47:KZR47"/>
    <mergeCell ref="KYY47:KYZ47"/>
    <mergeCell ref="KZA47:KZB47"/>
    <mergeCell ref="KZC47:KZD47"/>
    <mergeCell ref="KZE47:KZF47"/>
    <mergeCell ref="KZG47:KZH47"/>
    <mergeCell ref="KYO47:KYP47"/>
    <mergeCell ref="KYQ47:KYR47"/>
    <mergeCell ref="KYS47:KYT47"/>
    <mergeCell ref="KYU47:KYV47"/>
    <mergeCell ref="KYW47:KYX47"/>
    <mergeCell ref="KYE47:KYF47"/>
    <mergeCell ref="KYG47:KYH47"/>
    <mergeCell ref="KYI47:KYJ47"/>
    <mergeCell ref="KYK47:KYL47"/>
    <mergeCell ref="KYM47:KYN47"/>
    <mergeCell ref="KXU47:KXV47"/>
    <mergeCell ref="KXW47:KXX47"/>
    <mergeCell ref="KXY47:KXZ47"/>
    <mergeCell ref="KYA47:KYB47"/>
    <mergeCell ref="KYC47:KYD47"/>
    <mergeCell ref="KXK47:KXL47"/>
    <mergeCell ref="KXM47:KXN47"/>
    <mergeCell ref="KXO47:KXP47"/>
    <mergeCell ref="KXQ47:KXR47"/>
    <mergeCell ref="KXS47:KXT47"/>
    <mergeCell ref="KXA47:KXB47"/>
    <mergeCell ref="KXC47:KXD47"/>
    <mergeCell ref="KXE47:KXF47"/>
    <mergeCell ref="KXG47:KXH47"/>
    <mergeCell ref="KXI47:KXJ47"/>
    <mergeCell ref="KWQ47:KWR47"/>
    <mergeCell ref="KWS47:KWT47"/>
    <mergeCell ref="KWU47:KWV47"/>
    <mergeCell ref="KWW47:KWX47"/>
    <mergeCell ref="KWY47:KWZ47"/>
    <mergeCell ref="KWG47:KWH47"/>
    <mergeCell ref="KWI47:KWJ47"/>
    <mergeCell ref="KWK47:KWL47"/>
    <mergeCell ref="KWM47:KWN47"/>
    <mergeCell ref="KWO47:KWP47"/>
    <mergeCell ref="KVW47:KVX47"/>
    <mergeCell ref="KVY47:KVZ47"/>
    <mergeCell ref="KWA47:KWB47"/>
    <mergeCell ref="KWC47:KWD47"/>
    <mergeCell ref="KWE47:KWF47"/>
    <mergeCell ref="KVM47:KVN47"/>
    <mergeCell ref="KVO47:KVP47"/>
    <mergeCell ref="KVQ47:KVR47"/>
    <mergeCell ref="KVS47:KVT47"/>
    <mergeCell ref="KVU47:KVV47"/>
    <mergeCell ref="KVC47:KVD47"/>
    <mergeCell ref="KVE47:KVF47"/>
    <mergeCell ref="KVG47:KVH47"/>
    <mergeCell ref="KVI47:KVJ47"/>
    <mergeCell ref="KVK47:KVL47"/>
    <mergeCell ref="KUS47:KUT47"/>
    <mergeCell ref="KUU47:KUV47"/>
    <mergeCell ref="KUW47:KUX47"/>
    <mergeCell ref="KUY47:KUZ47"/>
    <mergeCell ref="KVA47:KVB47"/>
    <mergeCell ref="KUI47:KUJ47"/>
    <mergeCell ref="KUK47:KUL47"/>
    <mergeCell ref="KUM47:KUN47"/>
    <mergeCell ref="KUO47:KUP47"/>
    <mergeCell ref="KUQ47:KUR47"/>
    <mergeCell ref="KTY47:KTZ47"/>
    <mergeCell ref="KUA47:KUB47"/>
    <mergeCell ref="KUC47:KUD47"/>
    <mergeCell ref="KUE47:KUF47"/>
    <mergeCell ref="KUG47:KUH47"/>
    <mergeCell ref="KTO47:KTP47"/>
    <mergeCell ref="KTQ47:KTR47"/>
    <mergeCell ref="KTS47:KTT47"/>
    <mergeCell ref="KTU47:KTV47"/>
    <mergeCell ref="KTW47:KTX47"/>
    <mergeCell ref="KTE47:KTF47"/>
    <mergeCell ref="KTG47:KTH47"/>
    <mergeCell ref="KTI47:KTJ47"/>
    <mergeCell ref="KTK47:KTL47"/>
    <mergeCell ref="KTM47:KTN47"/>
    <mergeCell ref="KSU47:KSV47"/>
    <mergeCell ref="KSW47:KSX47"/>
    <mergeCell ref="KSY47:KSZ47"/>
    <mergeCell ref="KTA47:KTB47"/>
    <mergeCell ref="KTC47:KTD47"/>
    <mergeCell ref="KSK47:KSL47"/>
    <mergeCell ref="KSM47:KSN47"/>
    <mergeCell ref="KSO47:KSP47"/>
    <mergeCell ref="KSQ47:KSR47"/>
    <mergeCell ref="KSS47:KST47"/>
    <mergeCell ref="KSA47:KSB47"/>
    <mergeCell ref="KSC47:KSD47"/>
    <mergeCell ref="KSE47:KSF47"/>
    <mergeCell ref="KSG47:KSH47"/>
    <mergeCell ref="KSI47:KSJ47"/>
    <mergeCell ref="KRQ47:KRR47"/>
    <mergeCell ref="KRS47:KRT47"/>
    <mergeCell ref="KRU47:KRV47"/>
    <mergeCell ref="KRW47:KRX47"/>
    <mergeCell ref="KRY47:KRZ47"/>
    <mergeCell ref="KRG47:KRH47"/>
    <mergeCell ref="KRI47:KRJ47"/>
    <mergeCell ref="KRK47:KRL47"/>
    <mergeCell ref="KRM47:KRN47"/>
    <mergeCell ref="KRO47:KRP47"/>
    <mergeCell ref="KQW47:KQX47"/>
    <mergeCell ref="KQY47:KQZ47"/>
    <mergeCell ref="KRA47:KRB47"/>
    <mergeCell ref="KRC47:KRD47"/>
    <mergeCell ref="KRE47:KRF47"/>
    <mergeCell ref="KQM47:KQN47"/>
    <mergeCell ref="KQO47:KQP47"/>
    <mergeCell ref="KQQ47:KQR47"/>
    <mergeCell ref="KQS47:KQT47"/>
    <mergeCell ref="KQU47:KQV47"/>
    <mergeCell ref="KQC47:KQD47"/>
    <mergeCell ref="KQE47:KQF47"/>
    <mergeCell ref="KQG47:KQH47"/>
    <mergeCell ref="KQI47:KQJ47"/>
    <mergeCell ref="KQK47:KQL47"/>
    <mergeCell ref="KPS47:KPT47"/>
    <mergeCell ref="KPU47:KPV47"/>
    <mergeCell ref="KPW47:KPX47"/>
    <mergeCell ref="KPY47:KPZ47"/>
    <mergeCell ref="KQA47:KQB47"/>
    <mergeCell ref="KPI47:KPJ47"/>
    <mergeCell ref="KPK47:KPL47"/>
    <mergeCell ref="KPM47:KPN47"/>
    <mergeCell ref="KPO47:KPP47"/>
    <mergeCell ref="KPQ47:KPR47"/>
    <mergeCell ref="KOY47:KOZ47"/>
    <mergeCell ref="KPA47:KPB47"/>
    <mergeCell ref="KPC47:KPD47"/>
    <mergeCell ref="KPE47:KPF47"/>
    <mergeCell ref="KPG47:KPH47"/>
    <mergeCell ref="KOO47:KOP47"/>
    <mergeCell ref="KOQ47:KOR47"/>
    <mergeCell ref="KOS47:KOT47"/>
    <mergeCell ref="KOU47:KOV47"/>
    <mergeCell ref="KOW47:KOX47"/>
    <mergeCell ref="KOE47:KOF47"/>
    <mergeCell ref="KOG47:KOH47"/>
    <mergeCell ref="KOI47:KOJ47"/>
    <mergeCell ref="KOK47:KOL47"/>
    <mergeCell ref="KOM47:KON47"/>
    <mergeCell ref="KNU47:KNV47"/>
    <mergeCell ref="KNW47:KNX47"/>
    <mergeCell ref="KNY47:KNZ47"/>
    <mergeCell ref="KOA47:KOB47"/>
    <mergeCell ref="KOC47:KOD47"/>
    <mergeCell ref="KNK47:KNL47"/>
    <mergeCell ref="KNM47:KNN47"/>
    <mergeCell ref="KNO47:KNP47"/>
    <mergeCell ref="KNQ47:KNR47"/>
    <mergeCell ref="KNS47:KNT47"/>
    <mergeCell ref="KNA47:KNB47"/>
    <mergeCell ref="KNC47:KND47"/>
    <mergeCell ref="KNE47:KNF47"/>
    <mergeCell ref="KNG47:KNH47"/>
    <mergeCell ref="KNI47:KNJ47"/>
    <mergeCell ref="KMQ47:KMR47"/>
    <mergeCell ref="KMS47:KMT47"/>
    <mergeCell ref="KMU47:KMV47"/>
    <mergeCell ref="KMW47:KMX47"/>
    <mergeCell ref="KMY47:KMZ47"/>
    <mergeCell ref="KMG47:KMH47"/>
    <mergeCell ref="KMI47:KMJ47"/>
    <mergeCell ref="KMK47:KML47"/>
    <mergeCell ref="KMM47:KMN47"/>
    <mergeCell ref="KMO47:KMP47"/>
    <mergeCell ref="KLW47:KLX47"/>
    <mergeCell ref="KLY47:KLZ47"/>
    <mergeCell ref="KMA47:KMB47"/>
    <mergeCell ref="KMC47:KMD47"/>
    <mergeCell ref="KME47:KMF47"/>
    <mergeCell ref="KLM47:KLN47"/>
    <mergeCell ref="KLO47:KLP47"/>
    <mergeCell ref="KLQ47:KLR47"/>
    <mergeCell ref="KLS47:KLT47"/>
    <mergeCell ref="KLU47:KLV47"/>
    <mergeCell ref="KLC47:KLD47"/>
    <mergeCell ref="KLE47:KLF47"/>
    <mergeCell ref="KLG47:KLH47"/>
    <mergeCell ref="KLI47:KLJ47"/>
    <mergeCell ref="KLK47:KLL47"/>
    <mergeCell ref="KKS47:KKT47"/>
    <mergeCell ref="KKU47:KKV47"/>
    <mergeCell ref="KKW47:KKX47"/>
    <mergeCell ref="KKY47:KKZ47"/>
    <mergeCell ref="KLA47:KLB47"/>
    <mergeCell ref="KKI47:KKJ47"/>
    <mergeCell ref="KKK47:KKL47"/>
    <mergeCell ref="KKM47:KKN47"/>
    <mergeCell ref="KKO47:KKP47"/>
    <mergeCell ref="KKQ47:KKR47"/>
    <mergeCell ref="KJY47:KJZ47"/>
    <mergeCell ref="KKA47:KKB47"/>
    <mergeCell ref="KKC47:KKD47"/>
    <mergeCell ref="KKE47:KKF47"/>
    <mergeCell ref="KKG47:KKH47"/>
    <mergeCell ref="KJO47:KJP47"/>
    <mergeCell ref="KJQ47:KJR47"/>
    <mergeCell ref="KJS47:KJT47"/>
    <mergeCell ref="KJU47:KJV47"/>
    <mergeCell ref="KJW47:KJX47"/>
    <mergeCell ref="KJE47:KJF47"/>
    <mergeCell ref="KJG47:KJH47"/>
    <mergeCell ref="KJI47:KJJ47"/>
    <mergeCell ref="KJK47:KJL47"/>
    <mergeCell ref="KJM47:KJN47"/>
    <mergeCell ref="KIU47:KIV47"/>
    <mergeCell ref="KIW47:KIX47"/>
    <mergeCell ref="KIY47:KIZ47"/>
    <mergeCell ref="KJA47:KJB47"/>
    <mergeCell ref="KJC47:KJD47"/>
    <mergeCell ref="KIK47:KIL47"/>
    <mergeCell ref="KIM47:KIN47"/>
    <mergeCell ref="KIO47:KIP47"/>
    <mergeCell ref="KIQ47:KIR47"/>
    <mergeCell ref="KIS47:KIT47"/>
    <mergeCell ref="KIA47:KIB47"/>
    <mergeCell ref="KIC47:KID47"/>
    <mergeCell ref="KIE47:KIF47"/>
    <mergeCell ref="KIG47:KIH47"/>
    <mergeCell ref="KII47:KIJ47"/>
    <mergeCell ref="KHQ47:KHR47"/>
    <mergeCell ref="KHS47:KHT47"/>
    <mergeCell ref="KHU47:KHV47"/>
    <mergeCell ref="KHW47:KHX47"/>
    <mergeCell ref="KHY47:KHZ47"/>
    <mergeCell ref="KHG47:KHH47"/>
    <mergeCell ref="KHI47:KHJ47"/>
    <mergeCell ref="KHK47:KHL47"/>
    <mergeCell ref="KHM47:KHN47"/>
    <mergeCell ref="KHO47:KHP47"/>
    <mergeCell ref="KGW47:KGX47"/>
    <mergeCell ref="KGY47:KGZ47"/>
    <mergeCell ref="KHA47:KHB47"/>
    <mergeCell ref="KHC47:KHD47"/>
    <mergeCell ref="KHE47:KHF47"/>
    <mergeCell ref="KGM47:KGN47"/>
    <mergeCell ref="KGO47:KGP47"/>
    <mergeCell ref="KGQ47:KGR47"/>
    <mergeCell ref="KGS47:KGT47"/>
    <mergeCell ref="KGU47:KGV47"/>
    <mergeCell ref="KGC47:KGD47"/>
    <mergeCell ref="KGE47:KGF47"/>
    <mergeCell ref="KGG47:KGH47"/>
    <mergeCell ref="KGI47:KGJ47"/>
    <mergeCell ref="KGK47:KGL47"/>
    <mergeCell ref="KFS47:KFT47"/>
    <mergeCell ref="KFU47:KFV47"/>
    <mergeCell ref="KFW47:KFX47"/>
    <mergeCell ref="KFY47:KFZ47"/>
    <mergeCell ref="KGA47:KGB47"/>
    <mergeCell ref="KFI47:KFJ47"/>
    <mergeCell ref="KFK47:KFL47"/>
    <mergeCell ref="KFM47:KFN47"/>
    <mergeCell ref="KFO47:KFP47"/>
    <mergeCell ref="KFQ47:KFR47"/>
    <mergeCell ref="KEY47:KEZ47"/>
    <mergeCell ref="KFA47:KFB47"/>
    <mergeCell ref="KFC47:KFD47"/>
    <mergeCell ref="KFE47:KFF47"/>
    <mergeCell ref="KFG47:KFH47"/>
    <mergeCell ref="KEO47:KEP47"/>
    <mergeCell ref="KEQ47:KER47"/>
    <mergeCell ref="KES47:KET47"/>
    <mergeCell ref="KEU47:KEV47"/>
    <mergeCell ref="KEW47:KEX47"/>
    <mergeCell ref="KEE47:KEF47"/>
    <mergeCell ref="KEG47:KEH47"/>
    <mergeCell ref="KEI47:KEJ47"/>
    <mergeCell ref="KEK47:KEL47"/>
    <mergeCell ref="KEM47:KEN47"/>
    <mergeCell ref="KDU47:KDV47"/>
    <mergeCell ref="KDW47:KDX47"/>
    <mergeCell ref="KDY47:KDZ47"/>
    <mergeCell ref="KEA47:KEB47"/>
    <mergeCell ref="KEC47:KED47"/>
    <mergeCell ref="KDK47:KDL47"/>
    <mergeCell ref="KDM47:KDN47"/>
    <mergeCell ref="KDO47:KDP47"/>
    <mergeCell ref="KDQ47:KDR47"/>
    <mergeCell ref="KDS47:KDT47"/>
    <mergeCell ref="KDA47:KDB47"/>
    <mergeCell ref="KDC47:KDD47"/>
    <mergeCell ref="KDE47:KDF47"/>
    <mergeCell ref="KDG47:KDH47"/>
    <mergeCell ref="KDI47:KDJ47"/>
    <mergeCell ref="KCQ47:KCR47"/>
    <mergeCell ref="KCS47:KCT47"/>
    <mergeCell ref="KCU47:KCV47"/>
    <mergeCell ref="KCW47:KCX47"/>
    <mergeCell ref="KCY47:KCZ47"/>
    <mergeCell ref="KCG47:KCH47"/>
    <mergeCell ref="KCI47:KCJ47"/>
    <mergeCell ref="KCK47:KCL47"/>
    <mergeCell ref="KCM47:KCN47"/>
    <mergeCell ref="KCO47:KCP47"/>
    <mergeCell ref="KBW47:KBX47"/>
    <mergeCell ref="KBY47:KBZ47"/>
    <mergeCell ref="KCA47:KCB47"/>
    <mergeCell ref="KCC47:KCD47"/>
    <mergeCell ref="KCE47:KCF47"/>
    <mergeCell ref="KBM47:KBN47"/>
    <mergeCell ref="KBO47:KBP47"/>
    <mergeCell ref="KBQ47:KBR47"/>
    <mergeCell ref="KBS47:KBT47"/>
    <mergeCell ref="KBU47:KBV47"/>
    <mergeCell ref="KBC47:KBD47"/>
    <mergeCell ref="KBE47:KBF47"/>
    <mergeCell ref="KBG47:KBH47"/>
    <mergeCell ref="KBI47:KBJ47"/>
    <mergeCell ref="KBK47:KBL47"/>
    <mergeCell ref="KAS47:KAT47"/>
    <mergeCell ref="KAU47:KAV47"/>
    <mergeCell ref="KAW47:KAX47"/>
    <mergeCell ref="KAY47:KAZ47"/>
    <mergeCell ref="KBA47:KBB47"/>
    <mergeCell ref="KAI47:KAJ47"/>
    <mergeCell ref="KAK47:KAL47"/>
    <mergeCell ref="KAM47:KAN47"/>
    <mergeCell ref="KAO47:KAP47"/>
    <mergeCell ref="KAQ47:KAR47"/>
    <mergeCell ref="JZY47:JZZ47"/>
    <mergeCell ref="KAA47:KAB47"/>
    <mergeCell ref="KAC47:KAD47"/>
    <mergeCell ref="KAE47:KAF47"/>
    <mergeCell ref="KAG47:KAH47"/>
    <mergeCell ref="JZO47:JZP47"/>
    <mergeCell ref="JZQ47:JZR47"/>
    <mergeCell ref="JZS47:JZT47"/>
    <mergeCell ref="JZU47:JZV47"/>
    <mergeCell ref="JZW47:JZX47"/>
    <mergeCell ref="JZE47:JZF47"/>
    <mergeCell ref="JZG47:JZH47"/>
    <mergeCell ref="JZI47:JZJ47"/>
    <mergeCell ref="JZK47:JZL47"/>
    <mergeCell ref="JZM47:JZN47"/>
    <mergeCell ref="JYU47:JYV47"/>
    <mergeCell ref="JYW47:JYX47"/>
    <mergeCell ref="JYY47:JYZ47"/>
    <mergeCell ref="JZA47:JZB47"/>
    <mergeCell ref="JZC47:JZD47"/>
    <mergeCell ref="JYK47:JYL47"/>
    <mergeCell ref="JYM47:JYN47"/>
    <mergeCell ref="JYO47:JYP47"/>
    <mergeCell ref="JYQ47:JYR47"/>
    <mergeCell ref="JYS47:JYT47"/>
    <mergeCell ref="JYA47:JYB47"/>
    <mergeCell ref="JYC47:JYD47"/>
    <mergeCell ref="JYE47:JYF47"/>
    <mergeCell ref="JYG47:JYH47"/>
    <mergeCell ref="JYI47:JYJ47"/>
    <mergeCell ref="JXQ47:JXR47"/>
    <mergeCell ref="JXS47:JXT47"/>
    <mergeCell ref="JXU47:JXV47"/>
    <mergeCell ref="JXW47:JXX47"/>
    <mergeCell ref="JXY47:JXZ47"/>
    <mergeCell ref="JXG47:JXH47"/>
    <mergeCell ref="JXI47:JXJ47"/>
    <mergeCell ref="JXK47:JXL47"/>
    <mergeCell ref="JXM47:JXN47"/>
    <mergeCell ref="JXO47:JXP47"/>
    <mergeCell ref="JWW47:JWX47"/>
    <mergeCell ref="JWY47:JWZ47"/>
    <mergeCell ref="JXA47:JXB47"/>
    <mergeCell ref="JXC47:JXD47"/>
    <mergeCell ref="JXE47:JXF47"/>
    <mergeCell ref="JWM47:JWN47"/>
    <mergeCell ref="JWO47:JWP47"/>
    <mergeCell ref="JWQ47:JWR47"/>
    <mergeCell ref="JWS47:JWT47"/>
    <mergeCell ref="JWU47:JWV47"/>
    <mergeCell ref="JWC47:JWD47"/>
    <mergeCell ref="JWE47:JWF47"/>
    <mergeCell ref="JWG47:JWH47"/>
    <mergeCell ref="JWI47:JWJ47"/>
    <mergeCell ref="JWK47:JWL47"/>
    <mergeCell ref="JVS47:JVT47"/>
    <mergeCell ref="JVU47:JVV47"/>
    <mergeCell ref="JVW47:JVX47"/>
    <mergeCell ref="JVY47:JVZ47"/>
    <mergeCell ref="JWA47:JWB47"/>
    <mergeCell ref="JVI47:JVJ47"/>
    <mergeCell ref="JVK47:JVL47"/>
    <mergeCell ref="JVM47:JVN47"/>
    <mergeCell ref="JVO47:JVP47"/>
    <mergeCell ref="JVQ47:JVR47"/>
    <mergeCell ref="JUY47:JUZ47"/>
    <mergeCell ref="JVA47:JVB47"/>
    <mergeCell ref="JVC47:JVD47"/>
    <mergeCell ref="JVE47:JVF47"/>
    <mergeCell ref="JVG47:JVH47"/>
    <mergeCell ref="JUO47:JUP47"/>
    <mergeCell ref="JUQ47:JUR47"/>
    <mergeCell ref="JUS47:JUT47"/>
    <mergeCell ref="JUU47:JUV47"/>
    <mergeCell ref="JUW47:JUX47"/>
    <mergeCell ref="JUE47:JUF47"/>
    <mergeCell ref="JUG47:JUH47"/>
    <mergeCell ref="JUI47:JUJ47"/>
    <mergeCell ref="JUK47:JUL47"/>
    <mergeCell ref="JUM47:JUN47"/>
    <mergeCell ref="JTU47:JTV47"/>
    <mergeCell ref="JTW47:JTX47"/>
    <mergeCell ref="JTY47:JTZ47"/>
    <mergeCell ref="JUA47:JUB47"/>
    <mergeCell ref="JUC47:JUD47"/>
    <mergeCell ref="JTK47:JTL47"/>
    <mergeCell ref="JTM47:JTN47"/>
    <mergeCell ref="JTO47:JTP47"/>
    <mergeCell ref="JTQ47:JTR47"/>
    <mergeCell ref="JTS47:JTT47"/>
    <mergeCell ref="JTA47:JTB47"/>
    <mergeCell ref="JTC47:JTD47"/>
    <mergeCell ref="JTE47:JTF47"/>
    <mergeCell ref="JTG47:JTH47"/>
    <mergeCell ref="JTI47:JTJ47"/>
    <mergeCell ref="JSQ47:JSR47"/>
    <mergeCell ref="JSS47:JST47"/>
    <mergeCell ref="JSU47:JSV47"/>
    <mergeCell ref="JSW47:JSX47"/>
    <mergeCell ref="JSY47:JSZ47"/>
    <mergeCell ref="JSG47:JSH47"/>
    <mergeCell ref="JSI47:JSJ47"/>
    <mergeCell ref="JSK47:JSL47"/>
    <mergeCell ref="JSM47:JSN47"/>
    <mergeCell ref="JSO47:JSP47"/>
    <mergeCell ref="JRW47:JRX47"/>
    <mergeCell ref="JRY47:JRZ47"/>
    <mergeCell ref="JSA47:JSB47"/>
    <mergeCell ref="JSC47:JSD47"/>
    <mergeCell ref="JSE47:JSF47"/>
    <mergeCell ref="JRM47:JRN47"/>
    <mergeCell ref="JRO47:JRP47"/>
    <mergeCell ref="JRQ47:JRR47"/>
    <mergeCell ref="JRS47:JRT47"/>
    <mergeCell ref="JRU47:JRV47"/>
    <mergeCell ref="JRC47:JRD47"/>
    <mergeCell ref="JRE47:JRF47"/>
    <mergeCell ref="JRG47:JRH47"/>
    <mergeCell ref="JRI47:JRJ47"/>
    <mergeCell ref="JRK47:JRL47"/>
    <mergeCell ref="JQS47:JQT47"/>
    <mergeCell ref="JQU47:JQV47"/>
    <mergeCell ref="JQW47:JQX47"/>
    <mergeCell ref="JQY47:JQZ47"/>
    <mergeCell ref="JRA47:JRB47"/>
    <mergeCell ref="JQI47:JQJ47"/>
    <mergeCell ref="JQK47:JQL47"/>
    <mergeCell ref="JQM47:JQN47"/>
    <mergeCell ref="JQO47:JQP47"/>
    <mergeCell ref="JQQ47:JQR47"/>
    <mergeCell ref="JPY47:JPZ47"/>
    <mergeCell ref="JQA47:JQB47"/>
    <mergeCell ref="JQC47:JQD47"/>
    <mergeCell ref="JQE47:JQF47"/>
    <mergeCell ref="JQG47:JQH47"/>
    <mergeCell ref="JPO47:JPP47"/>
    <mergeCell ref="JPQ47:JPR47"/>
    <mergeCell ref="JPS47:JPT47"/>
    <mergeCell ref="JPU47:JPV47"/>
    <mergeCell ref="JPW47:JPX47"/>
    <mergeCell ref="JPE47:JPF47"/>
    <mergeCell ref="JPG47:JPH47"/>
    <mergeCell ref="JPI47:JPJ47"/>
    <mergeCell ref="JPK47:JPL47"/>
    <mergeCell ref="JPM47:JPN47"/>
    <mergeCell ref="JOU47:JOV47"/>
    <mergeCell ref="JOW47:JOX47"/>
    <mergeCell ref="JOY47:JOZ47"/>
    <mergeCell ref="JPA47:JPB47"/>
    <mergeCell ref="JPC47:JPD47"/>
    <mergeCell ref="JOK47:JOL47"/>
    <mergeCell ref="JOM47:JON47"/>
    <mergeCell ref="JOO47:JOP47"/>
    <mergeCell ref="JOQ47:JOR47"/>
    <mergeCell ref="JOS47:JOT47"/>
    <mergeCell ref="JOA47:JOB47"/>
    <mergeCell ref="JOC47:JOD47"/>
    <mergeCell ref="JOE47:JOF47"/>
    <mergeCell ref="JOG47:JOH47"/>
    <mergeCell ref="JOI47:JOJ47"/>
    <mergeCell ref="JNQ47:JNR47"/>
    <mergeCell ref="JNS47:JNT47"/>
    <mergeCell ref="JNU47:JNV47"/>
    <mergeCell ref="JNW47:JNX47"/>
    <mergeCell ref="JNY47:JNZ47"/>
    <mergeCell ref="JNG47:JNH47"/>
    <mergeCell ref="JNI47:JNJ47"/>
    <mergeCell ref="JNK47:JNL47"/>
    <mergeCell ref="JNM47:JNN47"/>
    <mergeCell ref="JNO47:JNP47"/>
    <mergeCell ref="JMW47:JMX47"/>
    <mergeCell ref="JMY47:JMZ47"/>
    <mergeCell ref="JNA47:JNB47"/>
    <mergeCell ref="JNC47:JND47"/>
    <mergeCell ref="JNE47:JNF47"/>
    <mergeCell ref="JMM47:JMN47"/>
    <mergeCell ref="JMO47:JMP47"/>
    <mergeCell ref="JMQ47:JMR47"/>
    <mergeCell ref="JMS47:JMT47"/>
    <mergeCell ref="JMU47:JMV47"/>
    <mergeCell ref="JMC47:JMD47"/>
    <mergeCell ref="JME47:JMF47"/>
    <mergeCell ref="JMG47:JMH47"/>
    <mergeCell ref="JMI47:JMJ47"/>
    <mergeCell ref="JMK47:JML47"/>
    <mergeCell ref="JLS47:JLT47"/>
    <mergeCell ref="JLU47:JLV47"/>
    <mergeCell ref="JLW47:JLX47"/>
    <mergeCell ref="JLY47:JLZ47"/>
    <mergeCell ref="JMA47:JMB47"/>
    <mergeCell ref="JLI47:JLJ47"/>
    <mergeCell ref="JLK47:JLL47"/>
    <mergeCell ref="JLM47:JLN47"/>
    <mergeCell ref="JLO47:JLP47"/>
    <mergeCell ref="JLQ47:JLR47"/>
    <mergeCell ref="JKY47:JKZ47"/>
    <mergeCell ref="JLA47:JLB47"/>
    <mergeCell ref="JLC47:JLD47"/>
    <mergeCell ref="JLE47:JLF47"/>
    <mergeCell ref="JLG47:JLH47"/>
    <mergeCell ref="JKO47:JKP47"/>
    <mergeCell ref="JKQ47:JKR47"/>
    <mergeCell ref="JKS47:JKT47"/>
    <mergeCell ref="JKU47:JKV47"/>
    <mergeCell ref="JKW47:JKX47"/>
    <mergeCell ref="JKE47:JKF47"/>
    <mergeCell ref="JKG47:JKH47"/>
    <mergeCell ref="JKI47:JKJ47"/>
    <mergeCell ref="JKK47:JKL47"/>
    <mergeCell ref="JKM47:JKN47"/>
    <mergeCell ref="JJU47:JJV47"/>
    <mergeCell ref="JJW47:JJX47"/>
    <mergeCell ref="JJY47:JJZ47"/>
    <mergeCell ref="JKA47:JKB47"/>
    <mergeCell ref="JKC47:JKD47"/>
    <mergeCell ref="JJK47:JJL47"/>
    <mergeCell ref="JJM47:JJN47"/>
    <mergeCell ref="JJO47:JJP47"/>
    <mergeCell ref="JJQ47:JJR47"/>
    <mergeCell ref="JJS47:JJT47"/>
    <mergeCell ref="JJA47:JJB47"/>
    <mergeCell ref="JJC47:JJD47"/>
    <mergeCell ref="JJE47:JJF47"/>
    <mergeCell ref="JJG47:JJH47"/>
    <mergeCell ref="JJI47:JJJ47"/>
    <mergeCell ref="JIQ47:JIR47"/>
    <mergeCell ref="JIS47:JIT47"/>
    <mergeCell ref="JIU47:JIV47"/>
    <mergeCell ref="JIW47:JIX47"/>
    <mergeCell ref="JIY47:JIZ47"/>
    <mergeCell ref="JIG47:JIH47"/>
    <mergeCell ref="JII47:JIJ47"/>
    <mergeCell ref="JIK47:JIL47"/>
    <mergeCell ref="JIM47:JIN47"/>
    <mergeCell ref="JIO47:JIP47"/>
    <mergeCell ref="JHW47:JHX47"/>
    <mergeCell ref="JHY47:JHZ47"/>
    <mergeCell ref="JIA47:JIB47"/>
    <mergeCell ref="JIC47:JID47"/>
    <mergeCell ref="JIE47:JIF47"/>
    <mergeCell ref="JHM47:JHN47"/>
    <mergeCell ref="JHO47:JHP47"/>
    <mergeCell ref="JHQ47:JHR47"/>
    <mergeCell ref="JHS47:JHT47"/>
    <mergeCell ref="JHU47:JHV47"/>
    <mergeCell ref="JHC47:JHD47"/>
    <mergeCell ref="JHE47:JHF47"/>
    <mergeCell ref="JHG47:JHH47"/>
    <mergeCell ref="JHI47:JHJ47"/>
    <mergeCell ref="JHK47:JHL47"/>
    <mergeCell ref="JGS47:JGT47"/>
    <mergeCell ref="JGU47:JGV47"/>
    <mergeCell ref="JGW47:JGX47"/>
    <mergeCell ref="JGY47:JGZ47"/>
    <mergeCell ref="JHA47:JHB47"/>
    <mergeCell ref="JGI47:JGJ47"/>
    <mergeCell ref="JGK47:JGL47"/>
    <mergeCell ref="JGM47:JGN47"/>
    <mergeCell ref="JGO47:JGP47"/>
    <mergeCell ref="JGQ47:JGR47"/>
    <mergeCell ref="JFY47:JFZ47"/>
    <mergeCell ref="JGA47:JGB47"/>
    <mergeCell ref="JGC47:JGD47"/>
    <mergeCell ref="JGE47:JGF47"/>
    <mergeCell ref="JGG47:JGH47"/>
    <mergeCell ref="JFO47:JFP47"/>
    <mergeCell ref="JFQ47:JFR47"/>
    <mergeCell ref="JFS47:JFT47"/>
    <mergeCell ref="JFU47:JFV47"/>
    <mergeCell ref="JFW47:JFX47"/>
    <mergeCell ref="JFE47:JFF47"/>
    <mergeCell ref="JFG47:JFH47"/>
    <mergeCell ref="JFI47:JFJ47"/>
    <mergeCell ref="JFK47:JFL47"/>
    <mergeCell ref="JFM47:JFN47"/>
    <mergeCell ref="JEU47:JEV47"/>
    <mergeCell ref="JEW47:JEX47"/>
    <mergeCell ref="JEY47:JEZ47"/>
    <mergeCell ref="JFA47:JFB47"/>
    <mergeCell ref="JFC47:JFD47"/>
    <mergeCell ref="JEK47:JEL47"/>
    <mergeCell ref="JEM47:JEN47"/>
    <mergeCell ref="JEO47:JEP47"/>
    <mergeCell ref="JEQ47:JER47"/>
    <mergeCell ref="JES47:JET47"/>
    <mergeCell ref="JEA47:JEB47"/>
    <mergeCell ref="JEC47:JED47"/>
    <mergeCell ref="JEE47:JEF47"/>
    <mergeCell ref="JEG47:JEH47"/>
    <mergeCell ref="JEI47:JEJ47"/>
    <mergeCell ref="JDQ47:JDR47"/>
    <mergeCell ref="JDS47:JDT47"/>
    <mergeCell ref="JDU47:JDV47"/>
    <mergeCell ref="JDW47:JDX47"/>
    <mergeCell ref="JDY47:JDZ47"/>
    <mergeCell ref="JDG47:JDH47"/>
    <mergeCell ref="JDI47:JDJ47"/>
    <mergeCell ref="JDK47:JDL47"/>
    <mergeCell ref="JDM47:JDN47"/>
    <mergeCell ref="JDO47:JDP47"/>
    <mergeCell ref="JCW47:JCX47"/>
    <mergeCell ref="JCY47:JCZ47"/>
    <mergeCell ref="JDA47:JDB47"/>
    <mergeCell ref="JDC47:JDD47"/>
    <mergeCell ref="JDE47:JDF47"/>
    <mergeCell ref="JCM47:JCN47"/>
    <mergeCell ref="JCO47:JCP47"/>
    <mergeCell ref="JCQ47:JCR47"/>
    <mergeCell ref="JCS47:JCT47"/>
    <mergeCell ref="JCU47:JCV47"/>
    <mergeCell ref="JCC47:JCD47"/>
    <mergeCell ref="JCE47:JCF47"/>
    <mergeCell ref="JCG47:JCH47"/>
    <mergeCell ref="JCI47:JCJ47"/>
    <mergeCell ref="JCK47:JCL47"/>
    <mergeCell ref="JBS47:JBT47"/>
    <mergeCell ref="JBU47:JBV47"/>
    <mergeCell ref="JBW47:JBX47"/>
    <mergeCell ref="JBY47:JBZ47"/>
    <mergeCell ref="JCA47:JCB47"/>
    <mergeCell ref="JBI47:JBJ47"/>
    <mergeCell ref="JBK47:JBL47"/>
    <mergeCell ref="JBM47:JBN47"/>
    <mergeCell ref="JBO47:JBP47"/>
    <mergeCell ref="JBQ47:JBR47"/>
    <mergeCell ref="JAY47:JAZ47"/>
    <mergeCell ref="JBA47:JBB47"/>
    <mergeCell ref="JBC47:JBD47"/>
    <mergeCell ref="JBE47:JBF47"/>
    <mergeCell ref="JBG47:JBH47"/>
    <mergeCell ref="JAO47:JAP47"/>
    <mergeCell ref="JAQ47:JAR47"/>
    <mergeCell ref="JAS47:JAT47"/>
    <mergeCell ref="JAU47:JAV47"/>
    <mergeCell ref="JAW47:JAX47"/>
    <mergeCell ref="JAE47:JAF47"/>
    <mergeCell ref="JAG47:JAH47"/>
    <mergeCell ref="JAI47:JAJ47"/>
    <mergeCell ref="JAK47:JAL47"/>
    <mergeCell ref="JAM47:JAN47"/>
    <mergeCell ref="IZU47:IZV47"/>
    <mergeCell ref="IZW47:IZX47"/>
    <mergeCell ref="IZY47:IZZ47"/>
    <mergeCell ref="JAA47:JAB47"/>
    <mergeCell ref="JAC47:JAD47"/>
    <mergeCell ref="IZK47:IZL47"/>
    <mergeCell ref="IZM47:IZN47"/>
    <mergeCell ref="IZO47:IZP47"/>
    <mergeCell ref="IZQ47:IZR47"/>
    <mergeCell ref="IZS47:IZT47"/>
    <mergeCell ref="IZA47:IZB47"/>
    <mergeCell ref="IZC47:IZD47"/>
    <mergeCell ref="IZE47:IZF47"/>
    <mergeCell ref="IZG47:IZH47"/>
    <mergeCell ref="IZI47:IZJ47"/>
    <mergeCell ref="IYQ47:IYR47"/>
    <mergeCell ref="IYS47:IYT47"/>
    <mergeCell ref="IYU47:IYV47"/>
    <mergeCell ref="IYW47:IYX47"/>
    <mergeCell ref="IYY47:IYZ47"/>
    <mergeCell ref="IYG47:IYH47"/>
    <mergeCell ref="IYI47:IYJ47"/>
    <mergeCell ref="IYK47:IYL47"/>
    <mergeCell ref="IYM47:IYN47"/>
    <mergeCell ref="IYO47:IYP47"/>
    <mergeCell ref="IXW47:IXX47"/>
    <mergeCell ref="IXY47:IXZ47"/>
    <mergeCell ref="IYA47:IYB47"/>
    <mergeCell ref="IYC47:IYD47"/>
    <mergeCell ref="IYE47:IYF47"/>
    <mergeCell ref="IXM47:IXN47"/>
    <mergeCell ref="IXO47:IXP47"/>
    <mergeCell ref="IXQ47:IXR47"/>
    <mergeCell ref="IXS47:IXT47"/>
    <mergeCell ref="IXU47:IXV47"/>
    <mergeCell ref="IXC47:IXD47"/>
    <mergeCell ref="IXE47:IXF47"/>
    <mergeCell ref="IXG47:IXH47"/>
    <mergeCell ref="IXI47:IXJ47"/>
    <mergeCell ref="IXK47:IXL47"/>
    <mergeCell ref="IWS47:IWT47"/>
    <mergeCell ref="IWU47:IWV47"/>
    <mergeCell ref="IWW47:IWX47"/>
    <mergeCell ref="IWY47:IWZ47"/>
    <mergeCell ref="IXA47:IXB47"/>
    <mergeCell ref="IWI47:IWJ47"/>
    <mergeCell ref="IWK47:IWL47"/>
    <mergeCell ref="IWM47:IWN47"/>
    <mergeCell ref="IWO47:IWP47"/>
    <mergeCell ref="IWQ47:IWR47"/>
    <mergeCell ref="IVY47:IVZ47"/>
    <mergeCell ref="IWA47:IWB47"/>
    <mergeCell ref="IWC47:IWD47"/>
    <mergeCell ref="IWE47:IWF47"/>
    <mergeCell ref="IWG47:IWH47"/>
    <mergeCell ref="IVO47:IVP47"/>
    <mergeCell ref="IVQ47:IVR47"/>
    <mergeCell ref="IVS47:IVT47"/>
    <mergeCell ref="IVU47:IVV47"/>
    <mergeCell ref="IVW47:IVX47"/>
    <mergeCell ref="IVE47:IVF47"/>
    <mergeCell ref="IVG47:IVH47"/>
    <mergeCell ref="IVI47:IVJ47"/>
    <mergeCell ref="IVK47:IVL47"/>
    <mergeCell ref="IVM47:IVN47"/>
    <mergeCell ref="IUU47:IUV47"/>
    <mergeCell ref="IUW47:IUX47"/>
    <mergeCell ref="IUY47:IUZ47"/>
    <mergeCell ref="IVA47:IVB47"/>
    <mergeCell ref="IVC47:IVD47"/>
    <mergeCell ref="IUK47:IUL47"/>
    <mergeCell ref="IUM47:IUN47"/>
    <mergeCell ref="IUO47:IUP47"/>
    <mergeCell ref="IUQ47:IUR47"/>
    <mergeCell ref="IUS47:IUT47"/>
    <mergeCell ref="IUA47:IUB47"/>
    <mergeCell ref="IUC47:IUD47"/>
    <mergeCell ref="IUE47:IUF47"/>
    <mergeCell ref="IUG47:IUH47"/>
    <mergeCell ref="IUI47:IUJ47"/>
    <mergeCell ref="ITQ47:ITR47"/>
    <mergeCell ref="ITS47:ITT47"/>
    <mergeCell ref="ITU47:ITV47"/>
    <mergeCell ref="ITW47:ITX47"/>
    <mergeCell ref="ITY47:ITZ47"/>
    <mergeCell ref="ITG47:ITH47"/>
    <mergeCell ref="ITI47:ITJ47"/>
    <mergeCell ref="ITK47:ITL47"/>
    <mergeCell ref="ITM47:ITN47"/>
    <mergeCell ref="ITO47:ITP47"/>
    <mergeCell ref="ISW47:ISX47"/>
    <mergeCell ref="ISY47:ISZ47"/>
    <mergeCell ref="ITA47:ITB47"/>
    <mergeCell ref="ITC47:ITD47"/>
    <mergeCell ref="ITE47:ITF47"/>
    <mergeCell ref="ISM47:ISN47"/>
    <mergeCell ref="ISO47:ISP47"/>
    <mergeCell ref="ISQ47:ISR47"/>
    <mergeCell ref="ISS47:IST47"/>
    <mergeCell ref="ISU47:ISV47"/>
    <mergeCell ref="ISC47:ISD47"/>
    <mergeCell ref="ISE47:ISF47"/>
    <mergeCell ref="ISG47:ISH47"/>
    <mergeCell ref="ISI47:ISJ47"/>
    <mergeCell ref="ISK47:ISL47"/>
    <mergeCell ref="IRS47:IRT47"/>
    <mergeCell ref="IRU47:IRV47"/>
    <mergeCell ref="IRW47:IRX47"/>
    <mergeCell ref="IRY47:IRZ47"/>
    <mergeCell ref="ISA47:ISB47"/>
    <mergeCell ref="IRI47:IRJ47"/>
    <mergeCell ref="IRK47:IRL47"/>
    <mergeCell ref="IRM47:IRN47"/>
    <mergeCell ref="IRO47:IRP47"/>
    <mergeCell ref="IRQ47:IRR47"/>
    <mergeCell ref="IQY47:IQZ47"/>
    <mergeCell ref="IRA47:IRB47"/>
    <mergeCell ref="IRC47:IRD47"/>
    <mergeCell ref="IRE47:IRF47"/>
    <mergeCell ref="IRG47:IRH47"/>
    <mergeCell ref="IQO47:IQP47"/>
    <mergeCell ref="IQQ47:IQR47"/>
    <mergeCell ref="IQS47:IQT47"/>
    <mergeCell ref="IQU47:IQV47"/>
    <mergeCell ref="IQW47:IQX47"/>
    <mergeCell ref="IQE47:IQF47"/>
    <mergeCell ref="IQG47:IQH47"/>
    <mergeCell ref="IQI47:IQJ47"/>
    <mergeCell ref="IQK47:IQL47"/>
    <mergeCell ref="IQM47:IQN47"/>
    <mergeCell ref="IPU47:IPV47"/>
    <mergeCell ref="IPW47:IPX47"/>
    <mergeCell ref="IPY47:IPZ47"/>
    <mergeCell ref="IQA47:IQB47"/>
    <mergeCell ref="IQC47:IQD47"/>
    <mergeCell ref="IPK47:IPL47"/>
    <mergeCell ref="IPM47:IPN47"/>
    <mergeCell ref="IPO47:IPP47"/>
    <mergeCell ref="IPQ47:IPR47"/>
    <mergeCell ref="IPS47:IPT47"/>
    <mergeCell ref="IPA47:IPB47"/>
    <mergeCell ref="IPC47:IPD47"/>
    <mergeCell ref="IPE47:IPF47"/>
    <mergeCell ref="IPG47:IPH47"/>
    <mergeCell ref="IPI47:IPJ47"/>
    <mergeCell ref="IOQ47:IOR47"/>
    <mergeCell ref="IOS47:IOT47"/>
    <mergeCell ref="IOU47:IOV47"/>
    <mergeCell ref="IOW47:IOX47"/>
    <mergeCell ref="IOY47:IOZ47"/>
    <mergeCell ref="IOG47:IOH47"/>
    <mergeCell ref="IOI47:IOJ47"/>
    <mergeCell ref="IOK47:IOL47"/>
    <mergeCell ref="IOM47:ION47"/>
    <mergeCell ref="IOO47:IOP47"/>
    <mergeCell ref="INW47:INX47"/>
    <mergeCell ref="INY47:INZ47"/>
    <mergeCell ref="IOA47:IOB47"/>
    <mergeCell ref="IOC47:IOD47"/>
    <mergeCell ref="IOE47:IOF47"/>
    <mergeCell ref="INM47:INN47"/>
    <mergeCell ref="INO47:INP47"/>
    <mergeCell ref="INQ47:INR47"/>
    <mergeCell ref="INS47:INT47"/>
    <mergeCell ref="INU47:INV47"/>
    <mergeCell ref="INC47:IND47"/>
    <mergeCell ref="INE47:INF47"/>
    <mergeCell ref="ING47:INH47"/>
    <mergeCell ref="INI47:INJ47"/>
    <mergeCell ref="INK47:INL47"/>
    <mergeCell ref="IMS47:IMT47"/>
    <mergeCell ref="IMU47:IMV47"/>
    <mergeCell ref="IMW47:IMX47"/>
    <mergeCell ref="IMY47:IMZ47"/>
    <mergeCell ref="INA47:INB47"/>
    <mergeCell ref="IMI47:IMJ47"/>
    <mergeCell ref="IMK47:IML47"/>
    <mergeCell ref="IMM47:IMN47"/>
    <mergeCell ref="IMO47:IMP47"/>
    <mergeCell ref="IMQ47:IMR47"/>
    <mergeCell ref="ILY47:ILZ47"/>
    <mergeCell ref="IMA47:IMB47"/>
    <mergeCell ref="IMC47:IMD47"/>
    <mergeCell ref="IME47:IMF47"/>
    <mergeCell ref="IMG47:IMH47"/>
    <mergeCell ref="ILO47:ILP47"/>
    <mergeCell ref="ILQ47:ILR47"/>
    <mergeCell ref="ILS47:ILT47"/>
    <mergeCell ref="ILU47:ILV47"/>
    <mergeCell ref="ILW47:ILX47"/>
    <mergeCell ref="ILE47:ILF47"/>
    <mergeCell ref="ILG47:ILH47"/>
    <mergeCell ref="ILI47:ILJ47"/>
    <mergeCell ref="ILK47:ILL47"/>
    <mergeCell ref="ILM47:ILN47"/>
    <mergeCell ref="IKU47:IKV47"/>
    <mergeCell ref="IKW47:IKX47"/>
    <mergeCell ref="IKY47:IKZ47"/>
    <mergeCell ref="ILA47:ILB47"/>
    <mergeCell ref="ILC47:ILD47"/>
    <mergeCell ref="IKK47:IKL47"/>
    <mergeCell ref="IKM47:IKN47"/>
    <mergeCell ref="IKO47:IKP47"/>
    <mergeCell ref="IKQ47:IKR47"/>
    <mergeCell ref="IKS47:IKT47"/>
    <mergeCell ref="IKA47:IKB47"/>
    <mergeCell ref="IKC47:IKD47"/>
    <mergeCell ref="IKE47:IKF47"/>
    <mergeCell ref="IKG47:IKH47"/>
    <mergeCell ref="IKI47:IKJ47"/>
    <mergeCell ref="IJQ47:IJR47"/>
    <mergeCell ref="IJS47:IJT47"/>
    <mergeCell ref="IJU47:IJV47"/>
    <mergeCell ref="IJW47:IJX47"/>
    <mergeCell ref="IJY47:IJZ47"/>
    <mergeCell ref="IJG47:IJH47"/>
    <mergeCell ref="IJI47:IJJ47"/>
    <mergeCell ref="IJK47:IJL47"/>
    <mergeCell ref="IJM47:IJN47"/>
    <mergeCell ref="IJO47:IJP47"/>
    <mergeCell ref="IIW47:IIX47"/>
    <mergeCell ref="IIY47:IIZ47"/>
    <mergeCell ref="IJA47:IJB47"/>
    <mergeCell ref="IJC47:IJD47"/>
    <mergeCell ref="IJE47:IJF47"/>
    <mergeCell ref="IIM47:IIN47"/>
    <mergeCell ref="IIO47:IIP47"/>
    <mergeCell ref="IIQ47:IIR47"/>
    <mergeCell ref="IIS47:IIT47"/>
    <mergeCell ref="IIU47:IIV47"/>
    <mergeCell ref="IIC47:IID47"/>
    <mergeCell ref="IIE47:IIF47"/>
    <mergeCell ref="IIG47:IIH47"/>
    <mergeCell ref="III47:IIJ47"/>
    <mergeCell ref="IIK47:IIL47"/>
    <mergeCell ref="IHS47:IHT47"/>
    <mergeCell ref="IHU47:IHV47"/>
    <mergeCell ref="IHW47:IHX47"/>
    <mergeCell ref="IHY47:IHZ47"/>
    <mergeCell ref="IIA47:IIB47"/>
    <mergeCell ref="IHI47:IHJ47"/>
    <mergeCell ref="IHK47:IHL47"/>
    <mergeCell ref="IHM47:IHN47"/>
    <mergeCell ref="IHO47:IHP47"/>
    <mergeCell ref="IHQ47:IHR47"/>
    <mergeCell ref="IGY47:IGZ47"/>
    <mergeCell ref="IHA47:IHB47"/>
    <mergeCell ref="IHC47:IHD47"/>
    <mergeCell ref="IHE47:IHF47"/>
    <mergeCell ref="IHG47:IHH47"/>
    <mergeCell ref="IGO47:IGP47"/>
    <mergeCell ref="IGQ47:IGR47"/>
    <mergeCell ref="IGS47:IGT47"/>
    <mergeCell ref="IGU47:IGV47"/>
    <mergeCell ref="IGW47:IGX47"/>
    <mergeCell ref="IGE47:IGF47"/>
    <mergeCell ref="IGG47:IGH47"/>
    <mergeCell ref="IGI47:IGJ47"/>
    <mergeCell ref="IGK47:IGL47"/>
    <mergeCell ref="IGM47:IGN47"/>
    <mergeCell ref="IFU47:IFV47"/>
    <mergeCell ref="IFW47:IFX47"/>
    <mergeCell ref="IFY47:IFZ47"/>
    <mergeCell ref="IGA47:IGB47"/>
    <mergeCell ref="IGC47:IGD47"/>
    <mergeCell ref="IFK47:IFL47"/>
    <mergeCell ref="IFM47:IFN47"/>
    <mergeCell ref="IFO47:IFP47"/>
    <mergeCell ref="IFQ47:IFR47"/>
    <mergeCell ref="IFS47:IFT47"/>
    <mergeCell ref="IFA47:IFB47"/>
    <mergeCell ref="IFC47:IFD47"/>
    <mergeCell ref="IFE47:IFF47"/>
    <mergeCell ref="IFG47:IFH47"/>
    <mergeCell ref="IFI47:IFJ47"/>
    <mergeCell ref="IEQ47:IER47"/>
    <mergeCell ref="IES47:IET47"/>
    <mergeCell ref="IEU47:IEV47"/>
    <mergeCell ref="IEW47:IEX47"/>
    <mergeCell ref="IEY47:IEZ47"/>
    <mergeCell ref="IEG47:IEH47"/>
    <mergeCell ref="IEI47:IEJ47"/>
    <mergeCell ref="IEK47:IEL47"/>
    <mergeCell ref="IEM47:IEN47"/>
    <mergeCell ref="IEO47:IEP47"/>
    <mergeCell ref="IDW47:IDX47"/>
    <mergeCell ref="IDY47:IDZ47"/>
    <mergeCell ref="IEA47:IEB47"/>
    <mergeCell ref="IEC47:IED47"/>
    <mergeCell ref="IEE47:IEF47"/>
    <mergeCell ref="IDM47:IDN47"/>
    <mergeCell ref="IDO47:IDP47"/>
    <mergeCell ref="IDQ47:IDR47"/>
    <mergeCell ref="IDS47:IDT47"/>
    <mergeCell ref="IDU47:IDV47"/>
    <mergeCell ref="IDC47:IDD47"/>
    <mergeCell ref="IDE47:IDF47"/>
    <mergeCell ref="IDG47:IDH47"/>
    <mergeCell ref="IDI47:IDJ47"/>
    <mergeCell ref="IDK47:IDL47"/>
    <mergeCell ref="ICS47:ICT47"/>
    <mergeCell ref="ICU47:ICV47"/>
    <mergeCell ref="ICW47:ICX47"/>
    <mergeCell ref="ICY47:ICZ47"/>
    <mergeCell ref="IDA47:IDB47"/>
    <mergeCell ref="ICI47:ICJ47"/>
    <mergeCell ref="ICK47:ICL47"/>
    <mergeCell ref="ICM47:ICN47"/>
    <mergeCell ref="ICO47:ICP47"/>
    <mergeCell ref="ICQ47:ICR47"/>
    <mergeCell ref="IBY47:IBZ47"/>
    <mergeCell ref="ICA47:ICB47"/>
    <mergeCell ref="ICC47:ICD47"/>
    <mergeCell ref="ICE47:ICF47"/>
    <mergeCell ref="ICG47:ICH47"/>
    <mergeCell ref="IBO47:IBP47"/>
    <mergeCell ref="IBQ47:IBR47"/>
    <mergeCell ref="IBS47:IBT47"/>
    <mergeCell ref="IBU47:IBV47"/>
    <mergeCell ref="IBW47:IBX47"/>
    <mergeCell ref="IBE47:IBF47"/>
    <mergeCell ref="IBG47:IBH47"/>
    <mergeCell ref="IBI47:IBJ47"/>
    <mergeCell ref="IBK47:IBL47"/>
    <mergeCell ref="IBM47:IBN47"/>
    <mergeCell ref="IAU47:IAV47"/>
    <mergeCell ref="IAW47:IAX47"/>
    <mergeCell ref="IAY47:IAZ47"/>
    <mergeCell ref="IBA47:IBB47"/>
    <mergeCell ref="IBC47:IBD47"/>
    <mergeCell ref="IAK47:IAL47"/>
    <mergeCell ref="IAM47:IAN47"/>
    <mergeCell ref="IAO47:IAP47"/>
    <mergeCell ref="IAQ47:IAR47"/>
    <mergeCell ref="IAS47:IAT47"/>
    <mergeCell ref="IAA47:IAB47"/>
    <mergeCell ref="IAC47:IAD47"/>
    <mergeCell ref="IAE47:IAF47"/>
    <mergeCell ref="IAG47:IAH47"/>
    <mergeCell ref="IAI47:IAJ47"/>
    <mergeCell ref="HZQ47:HZR47"/>
    <mergeCell ref="HZS47:HZT47"/>
    <mergeCell ref="HZU47:HZV47"/>
    <mergeCell ref="HZW47:HZX47"/>
    <mergeCell ref="HZY47:HZZ47"/>
    <mergeCell ref="HZG47:HZH47"/>
    <mergeCell ref="HZI47:HZJ47"/>
    <mergeCell ref="HZK47:HZL47"/>
    <mergeCell ref="HZM47:HZN47"/>
    <mergeCell ref="HZO47:HZP47"/>
    <mergeCell ref="HYW47:HYX47"/>
    <mergeCell ref="HYY47:HYZ47"/>
    <mergeCell ref="HZA47:HZB47"/>
    <mergeCell ref="HZC47:HZD47"/>
    <mergeCell ref="HZE47:HZF47"/>
    <mergeCell ref="HYM47:HYN47"/>
    <mergeCell ref="HYO47:HYP47"/>
    <mergeCell ref="HYQ47:HYR47"/>
    <mergeCell ref="HYS47:HYT47"/>
    <mergeCell ref="HYU47:HYV47"/>
    <mergeCell ref="HYC47:HYD47"/>
    <mergeCell ref="HYE47:HYF47"/>
    <mergeCell ref="HYG47:HYH47"/>
    <mergeCell ref="HYI47:HYJ47"/>
    <mergeCell ref="HYK47:HYL47"/>
    <mergeCell ref="HXS47:HXT47"/>
    <mergeCell ref="HXU47:HXV47"/>
    <mergeCell ref="HXW47:HXX47"/>
    <mergeCell ref="HXY47:HXZ47"/>
    <mergeCell ref="HYA47:HYB47"/>
    <mergeCell ref="HXI47:HXJ47"/>
    <mergeCell ref="HXK47:HXL47"/>
    <mergeCell ref="HXM47:HXN47"/>
    <mergeCell ref="HXO47:HXP47"/>
    <mergeCell ref="HXQ47:HXR47"/>
    <mergeCell ref="HWY47:HWZ47"/>
    <mergeCell ref="HXA47:HXB47"/>
    <mergeCell ref="HXC47:HXD47"/>
    <mergeCell ref="HXE47:HXF47"/>
    <mergeCell ref="HXG47:HXH47"/>
    <mergeCell ref="HWO47:HWP47"/>
    <mergeCell ref="HWQ47:HWR47"/>
    <mergeCell ref="HWS47:HWT47"/>
    <mergeCell ref="HWU47:HWV47"/>
    <mergeCell ref="HWW47:HWX47"/>
    <mergeCell ref="HWE47:HWF47"/>
    <mergeCell ref="HWG47:HWH47"/>
    <mergeCell ref="HWI47:HWJ47"/>
    <mergeCell ref="HWK47:HWL47"/>
    <mergeCell ref="HWM47:HWN47"/>
    <mergeCell ref="HVU47:HVV47"/>
    <mergeCell ref="HVW47:HVX47"/>
    <mergeCell ref="HVY47:HVZ47"/>
    <mergeCell ref="HWA47:HWB47"/>
    <mergeCell ref="HWC47:HWD47"/>
    <mergeCell ref="HVK47:HVL47"/>
    <mergeCell ref="HVM47:HVN47"/>
    <mergeCell ref="HVO47:HVP47"/>
    <mergeCell ref="HVQ47:HVR47"/>
    <mergeCell ref="HVS47:HVT47"/>
    <mergeCell ref="HVA47:HVB47"/>
    <mergeCell ref="HVC47:HVD47"/>
    <mergeCell ref="HVE47:HVF47"/>
    <mergeCell ref="HVG47:HVH47"/>
    <mergeCell ref="HVI47:HVJ47"/>
    <mergeCell ref="HUQ47:HUR47"/>
    <mergeCell ref="HUS47:HUT47"/>
    <mergeCell ref="HUU47:HUV47"/>
    <mergeCell ref="HUW47:HUX47"/>
    <mergeCell ref="HUY47:HUZ47"/>
    <mergeCell ref="HUG47:HUH47"/>
    <mergeCell ref="HUI47:HUJ47"/>
    <mergeCell ref="HUK47:HUL47"/>
    <mergeCell ref="HUM47:HUN47"/>
    <mergeCell ref="HUO47:HUP47"/>
    <mergeCell ref="HTW47:HTX47"/>
    <mergeCell ref="HTY47:HTZ47"/>
    <mergeCell ref="HUA47:HUB47"/>
    <mergeCell ref="HUC47:HUD47"/>
    <mergeCell ref="HUE47:HUF47"/>
    <mergeCell ref="HTM47:HTN47"/>
    <mergeCell ref="HTO47:HTP47"/>
    <mergeCell ref="HTQ47:HTR47"/>
    <mergeCell ref="HTS47:HTT47"/>
    <mergeCell ref="HTU47:HTV47"/>
    <mergeCell ref="HTC47:HTD47"/>
    <mergeCell ref="HTE47:HTF47"/>
    <mergeCell ref="HTG47:HTH47"/>
    <mergeCell ref="HTI47:HTJ47"/>
    <mergeCell ref="HTK47:HTL47"/>
    <mergeCell ref="HSS47:HST47"/>
    <mergeCell ref="HSU47:HSV47"/>
    <mergeCell ref="HSW47:HSX47"/>
    <mergeCell ref="HSY47:HSZ47"/>
    <mergeCell ref="HTA47:HTB47"/>
    <mergeCell ref="HSI47:HSJ47"/>
    <mergeCell ref="HSK47:HSL47"/>
    <mergeCell ref="HSM47:HSN47"/>
    <mergeCell ref="HSO47:HSP47"/>
    <mergeCell ref="HSQ47:HSR47"/>
    <mergeCell ref="HRY47:HRZ47"/>
    <mergeCell ref="HSA47:HSB47"/>
    <mergeCell ref="HSC47:HSD47"/>
    <mergeCell ref="HSE47:HSF47"/>
    <mergeCell ref="HSG47:HSH47"/>
    <mergeCell ref="HRO47:HRP47"/>
    <mergeCell ref="HRQ47:HRR47"/>
    <mergeCell ref="HRS47:HRT47"/>
    <mergeCell ref="HRU47:HRV47"/>
    <mergeCell ref="HRW47:HRX47"/>
    <mergeCell ref="HRE47:HRF47"/>
    <mergeCell ref="HRG47:HRH47"/>
    <mergeCell ref="HRI47:HRJ47"/>
    <mergeCell ref="HRK47:HRL47"/>
    <mergeCell ref="HRM47:HRN47"/>
    <mergeCell ref="HQU47:HQV47"/>
    <mergeCell ref="HQW47:HQX47"/>
    <mergeCell ref="HQY47:HQZ47"/>
    <mergeCell ref="HRA47:HRB47"/>
    <mergeCell ref="HRC47:HRD47"/>
    <mergeCell ref="HQK47:HQL47"/>
    <mergeCell ref="HQM47:HQN47"/>
    <mergeCell ref="HQO47:HQP47"/>
    <mergeCell ref="HQQ47:HQR47"/>
    <mergeCell ref="HQS47:HQT47"/>
    <mergeCell ref="HQA47:HQB47"/>
    <mergeCell ref="HQC47:HQD47"/>
    <mergeCell ref="HQE47:HQF47"/>
    <mergeCell ref="HQG47:HQH47"/>
    <mergeCell ref="HQI47:HQJ47"/>
    <mergeCell ref="HPQ47:HPR47"/>
    <mergeCell ref="HPS47:HPT47"/>
    <mergeCell ref="HPU47:HPV47"/>
    <mergeCell ref="HPW47:HPX47"/>
    <mergeCell ref="HPY47:HPZ47"/>
    <mergeCell ref="HPG47:HPH47"/>
    <mergeCell ref="HPI47:HPJ47"/>
    <mergeCell ref="HPK47:HPL47"/>
    <mergeCell ref="HPM47:HPN47"/>
    <mergeCell ref="HPO47:HPP47"/>
    <mergeCell ref="HOW47:HOX47"/>
    <mergeCell ref="HOY47:HOZ47"/>
    <mergeCell ref="HPA47:HPB47"/>
    <mergeCell ref="HPC47:HPD47"/>
    <mergeCell ref="HPE47:HPF47"/>
    <mergeCell ref="HOM47:HON47"/>
    <mergeCell ref="HOO47:HOP47"/>
    <mergeCell ref="HOQ47:HOR47"/>
    <mergeCell ref="HOS47:HOT47"/>
    <mergeCell ref="HOU47:HOV47"/>
    <mergeCell ref="HOC47:HOD47"/>
    <mergeCell ref="HOE47:HOF47"/>
    <mergeCell ref="HOG47:HOH47"/>
    <mergeCell ref="HOI47:HOJ47"/>
    <mergeCell ref="HOK47:HOL47"/>
    <mergeCell ref="HNS47:HNT47"/>
    <mergeCell ref="HNU47:HNV47"/>
    <mergeCell ref="HNW47:HNX47"/>
    <mergeCell ref="HNY47:HNZ47"/>
    <mergeCell ref="HOA47:HOB47"/>
    <mergeCell ref="HNI47:HNJ47"/>
    <mergeCell ref="HNK47:HNL47"/>
    <mergeCell ref="HNM47:HNN47"/>
    <mergeCell ref="HNO47:HNP47"/>
    <mergeCell ref="HNQ47:HNR47"/>
    <mergeCell ref="HMY47:HMZ47"/>
    <mergeCell ref="HNA47:HNB47"/>
    <mergeCell ref="HNC47:HND47"/>
    <mergeCell ref="HNE47:HNF47"/>
    <mergeCell ref="HNG47:HNH47"/>
    <mergeCell ref="HMO47:HMP47"/>
    <mergeCell ref="HMQ47:HMR47"/>
    <mergeCell ref="HMS47:HMT47"/>
    <mergeCell ref="HMU47:HMV47"/>
    <mergeCell ref="HMW47:HMX47"/>
    <mergeCell ref="HME47:HMF47"/>
    <mergeCell ref="HMG47:HMH47"/>
    <mergeCell ref="HMI47:HMJ47"/>
    <mergeCell ref="HMK47:HML47"/>
    <mergeCell ref="HMM47:HMN47"/>
    <mergeCell ref="HLU47:HLV47"/>
    <mergeCell ref="HLW47:HLX47"/>
    <mergeCell ref="HLY47:HLZ47"/>
    <mergeCell ref="HMA47:HMB47"/>
    <mergeCell ref="HMC47:HMD47"/>
    <mergeCell ref="HLK47:HLL47"/>
    <mergeCell ref="HLM47:HLN47"/>
    <mergeCell ref="HLO47:HLP47"/>
    <mergeCell ref="HLQ47:HLR47"/>
    <mergeCell ref="HLS47:HLT47"/>
    <mergeCell ref="HLA47:HLB47"/>
    <mergeCell ref="HLC47:HLD47"/>
    <mergeCell ref="HLE47:HLF47"/>
    <mergeCell ref="HLG47:HLH47"/>
    <mergeCell ref="HLI47:HLJ47"/>
    <mergeCell ref="HKQ47:HKR47"/>
    <mergeCell ref="HKS47:HKT47"/>
    <mergeCell ref="HKU47:HKV47"/>
    <mergeCell ref="HKW47:HKX47"/>
    <mergeCell ref="HKY47:HKZ47"/>
    <mergeCell ref="HKG47:HKH47"/>
    <mergeCell ref="HKI47:HKJ47"/>
    <mergeCell ref="HKK47:HKL47"/>
    <mergeCell ref="HKM47:HKN47"/>
    <mergeCell ref="HKO47:HKP47"/>
    <mergeCell ref="HJW47:HJX47"/>
    <mergeCell ref="HJY47:HJZ47"/>
    <mergeCell ref="HKA47:HKB47"/>
    <mergeCell ref="HKC47:HKD47"/>
    <mergeCell ref="HKE47:HKF47"/>
    <mergeCell ref="HJM47:HJN47"/>
    <mergeCell ref="HJO47:HJP47"/>
    <mergeCell ref="HJQ47:HJR47"/>
    <mergeCell ref="HJS47:HJT47"/>
    <mergeCell ref="HJU47:HJV47"/>
    <mergeCell ref="HJC47:HJD47"/>
    <mergeCell ref="HJE47:HJF47"/>
    <mergeCell ref="HJG47:HJH47"/>
    <mergeCell ref="HJI47:HJJ47"/>
    <mergeCell ref="HJK47:HJL47"/>
    <mergeCell ref="HIS47:HIT47"/>
    <mergeCell ref="HIU47:HIV47"/>
    <mergeCell ref="HIW47:HIX47"/>
    <mergeCell ref="HIY47:HIZ47"/>
    <mergeCell ref="HJA47:HJB47"/>
    <mergeCell ref="HII47:HIJ47"/>
    <mergeCell ref="HIK47:HIL47"/>
    <mergeCell ref="HIM47:HIN47"/>
    <mergeCell ref="HIO47:HIP47"/>
    <mergeCell ref="HIQ47:HIR47"/>
    <mergeCell ref="HHY47:HHZ47"/>
    <mergeCell ref="HIA47:HIB47"/>
    <mergeCell ref="HIC47:HID47"/>
    <mergeCell ref="HIE47:HIF47"/>
    <mergeCell ref="HIG47:HIH47"/>
    <mergeCell ref="HHO47:HHP47"/>
    <mergeCell ref="HHQ47:HHR47"/>
    <mergeCell ref="HHS47:HHT47"/>
    <mergeCell ref="HHU47:HHV47"/>
    <mergeCell ref="HHW47:HHX47"/>
    <mergeCell ref="HHE47:HHF47"/>
    <mergeCell ref="HHG47:HHH47"/>
    <mergeCell ref="HHI47:HHJ47"/>
    <mergeCell ref="HHK47:HHL47"/>
    <mergeCell ref="HHM47:HHN47"/>
    <mergeCell ref="HGU47:HGV47"/>
    <mergeCell ref="HGW47:HGX47"/>
    <mergeCell ref="HGY47:HGZ47"/>
    <mergeCell ref="HHA47:HHB47"/>
    <mergeCell ref="HHC47:HHD47"/>
    <mergeCell ref="HGK47:HGL47"/>
    <mergeCell ref="HGM47:HGN47"/>
    <mergeCell ref="HGO47:HGP47"/>
    <mergeCell ref="HGQ47:HGR47"/>
    <mergeCell ref="HGS47:HGT47"/>
    <mergeCell ref="HGA47:HGB47"/>
    <mergeCell ref="HGC47:HGD47"/>
    <mergeCell ref="HGE47:HGF47"/>
    <mergeCell ref="HGG47:HGH47"/>
    <mergeCell ref="HGI47:HGJ47"/>
    <mergeCell ref="HFQ47:HFR47"/>
    <mergeCell ref="HFS47:HFT47"/>
    <mergeCell ref="HFU47:HFV47"/>
    <mergeCell ref="HFW47:HFX47"/>
    <mergeCell ref="HFY47:HFZ47"/>
    <mergeCell ref="HFG47:HFH47"/>
    <mergeCell ref="HFI47:HFJ47"/>
    <mergeCell ref="HFK47:HFL47"/>
    <mergeCell ref="HFM47:HFN47"/>
    <mergeCell ref="HFO47:HFP47"/>
    <mergeCell ref="HEW47:HEX47"/>
    <mergeCell ref="HEY47:HEZ47"/>
    <mergeCell ref="HFA47:HFB47"/>
    <mergeCell ref="HFC47:HFD47"/>
    <mergeCell ref="HFE47:HFF47"/>
    <mergeCell ref="HEM47:HEN47"/>
    <mergeCell ref="HEO47:HEP47"/>
    <mergeCell ref="HEQ47:HER47"/>
    <mergeCell ref="HES47:HET47"/>
    <mergeCell ref="HEU47:HEV47"/>
    <mergeCell ref="HEC47:HED47"/>
    <mergeCell ref="HEE47:HEF47"/>
    <mergeCell ref="HEG47:HEH47"/>
    <mergeCell ref="HEI47:HEJ47"/>
    <mergeCell ref="HEK47:HEL47"/>
    <mergeCell ref="HDS47:HDT47"/>
    <mergeCell ref="HDU47:HDV47"/>
    <mergeCell ref="HDW47:HDX47"/>
    <mergeCell ref="HDY47:HDZ47"/>
    <mergeCell ref="HEA47:HEB47"/>
    <mergeCell ref="HDI47:HDJ47"/>
    <mergeCell ref="HDK47:HDL47"/>
    <mergeCell ref="HDM47:HDN47"/>
    <mergeCell ref="HDO47:HDP47"/>
    <mergeCell ref="HDQ47:HDR47"/>
    <mergeCell ref="HCY47:HCZ47"/>
    <mergeCell ref="HDA47:HDB47"/>
    <mergeCell ref="HDC47:HDD47"/>
    <mergeCell ref="HDE47:HDF47"/>
    <mergeCell ref="HDG47:HDH47"/>
    <mergeCell ref="HCO47:HCP47"/>
    <mergeCell ref="HCQ47:HCR47"/>
    <mergeCell ref="HCS47:HCT47"/>
    <mergeCell ref="HCU47:HCV47"/>
    <mergeCell ref="HCW47:HCX47"/>
    <mergeCell ref="HCE47:HCF47"/>
    <mergeCell ref="HCG47:HCH47"/>
    <mergeCell ref="HCI47:HCJ47"/>
    <mergeCell ref="HCK47:HCL47"/>
    <mergeCell ref="HCM47:HCN47"/>
    <mergeCell ref="HBU47:HBV47"/>
    <mergeCell ref="HBW47:HBX47"/>
    <mergeCell ref="HBY47:HBZ47"/>
    <mergeCell ref="HCA47:HCB47"/>
    <mergeCell ref="HCC47:HCD47"/>
    <mergeCell ref="HBK47:HBL47"/>
    <mergeCell ref="HBM47:HBN47"/>
    <mergeCell ref="HBO47:HBP47"/>
    <mergeCell ref="HBQ47:HBR47"/>
    <mergeCell ref="HBS47:HBT47"/>
    <mergeCell ref="HBA47:HBB47"/>
    <mergeCell ref="HBC47:HBD47"/>
    <mergeCell ref="HBE47:HBF47"/>
    <mergeCell ref="HBG47:HBH47"/>
    <mergeCell ref="HBI47:HBJ47"/>
    <mergeCell ref="HAQ47:HAR47"/>
    <mergeCell ref="HAS47:HAT47"/>
    <mergeCell ref="HAU47:HAV47"/>
    <mergeCell ref="HAW47:HAX47"/>
    <mergeCell ref="HAY47:HAZ47"/>
    <mergeCell ref="HAG47:HAH47"/>
    <mergeCell ref="HAI47:HAJ47"/>
    <mergeCell ref="HAK47:HAL47"/>
    <mergeCell ref="HAM47:HAN47"/>
    <mergeCell ref="HAO47:HAP47"/>
    <mergeCell ref="GZW47:GZX47"/>
    <mergeCell ref="GZY47:GZZ47"/>
    <mergeCell ref="HAA47:HAB47"/>
    <mergeCell ref="HAC47:HAD47"/>
    <mergeCell ref="HAE47:HAF47"/>
    <mergeCell ref="GZM47:GZN47"/>
    <mergeCell ref="GZO47:GZP47"/>
    <mergeCell ref="GZQ47:GZR47"/>
    <mergeCell ref="GZS47:GZT47"/>
    <mergeCell ref="GZU47:GZV47"/>
    <mergeCell ref="GZC47:GZD47"/>
    <mergeCell ref="GZE47:GZF47"/>
    <mergeCell ref="GZG47:GZH47"/>
    <mergeCell ref="GZI47:GZJ47"/>
    <mergeCell ref="GZK47:GZL47"/>
    <mergeCell ref="GYS47:GYT47"/>
    <mergeCell ref="GYU47:GYV47"/>
    <mergeCell ref="GYW47:GYX47"/>
    <mergeCell ref="GYY47:GYZ47"/>
    <mergeCell ref="GZA47:GZB47"/>
    <mergeCell ref="GYI47:GYJ47"/>
    <mergeCell ref="GYK47:GYL47"/>
    <mergeCell ref="GYM47:GYN47"/>
    <mergeCell ref="GYO47:GYP47"/>
    <mergeCell ref="GYQ47:GYR47"/>
    <mergeCell ref="GXY47:GXZ47"/>
    <mergeCell ref="GYA47:GYB47"/>
    <mergeCell ref="GYC47:GYD47"/>
    <mergeCell ref="GYE47:GYF47"/>
    <mergeCell ref="GYG47:GYH47"/>
    <mergeCell ref="GXO47:GXP47"/>
    <mergeCell ref="GXQ47:GXR47"/>
    <mergeCell ref="GXS47:GXT47"/>
    <mergeCell ref="GXU47:GXV47"/>
    <mergeCell ref="GXW47:GXX47"/>
    <mergeCell ref="GXE47:GXF47"/>
    <mergeCell ref="GXG47:GXH47"/>
    <mergeCell ref="GXI47:GXJ47"/>
    <mergeCell ref="GXK47:GXL47"/>
    <mergeCell ref="GXM47:GXN47"/>
    <mergeCell ref="GWU47:GWV47"/>
    <mergeCell ref="GWW47:GWX47"/>
    <mergeCell ref="GWY47:GWZ47"/>
    <mergeCell ref="GXA47:GXB47"/>
    <mergeCell ref="GXC47:GXD47"/>
    <mergeCell ref="GWK47:GWL47"/>
    <mergeCell ref="GWM47:GWN47"/>
    <mergeCell ref="GWO47:GWP47"/>
    <mergeCell ref="GWQ47:GWR47"/>
    <mergeCell ref="GWS47:GWT47"/>
    <mergeCell ref="GWA47:GWB47"/>
    <mergeCell ref="GWC47:GWD47"/>
    <mergeCell ref="GWE47:GWF47"/>
    <mergeCell ref="GWG47:GWH47"/>
    <mergeCell ref="GWI47:GWJ47"/>
    <mergeCell ref="GVQ47:GVR47"/>
    <mergeCell ref="GVS47:GVT47"/>
    <mergeCell ref="GVU47:GVV47"/>
    <mergeCell ref="GVW47:GVX47"/>
    <mergeCell ref="GVY47:GVZ47"/>
    <mergeCell ref="GVG47:GVH47"/>
    <mergeCell ref="GVI47:GVJ47"/>
    <mergeCell ref="GVK47:GVL47"/>
    <mergeCell ref="GVM47:GVN47"/>
    <mergeCell ref="GVO47:GVP47"/>
    <mergeCell ref="GUW47:GUX47"/>
    <mergeCell ref="GUY47:GUZ47"/>
    <mergeCell ref="GVA47:GVB47"/>
    <mergeCell ref="GVC47:GVD47"/>
    <mergeCell ref="GVE47:GVF47"/>
    <mergeCell ref="GUM47:GUN47"/>
    <mergeCell ref="GUO47:GUP47"/>
    <mergeCell ref="GUQ47:GUR47"/>
    <mergeCell ref="GUS47:GUT47"/>
    <mergeCell ref="GUU47:GUV47"/>
    <mergeCell ref="GUC47:GUD47"/>
    <mergeCell ref="GUE47:GUF47"/>
    <mergeCell ref="GUG47:GUH47"/>
    <mergeCell ref="GUI47:GUJ47"/>
    <mergeCell ref="GUK47:GUL47"/>
    <mergeCell ref="GTS47:GTT47"/>
    <mergeCell ref="GTU47:GTV47"/>
    <mergeCell ref="GTW47:GTX47"/>
    <mergeCell ref="GTY47:GTZ47"/>
    <mergeCell ref="GUA47:GUB47"/>
    <mergeCell ref="GTI47:GTJ47"/>
    <mergeCell ref="GTK47:GTL47"/>
    <mergeCell ref="GTM47:GTN47"/>
    <mergeCell ref="GTO47:GTP47"/>
    <mergeCell ref="GTQ47:GTR47"/>
    <mergeCell ref="GSY47:GSZ47"/>
    <mergeCell ref="GTA47:GTB47"/>
    <mergeCell ref="GTC47:GTD47"/>
    <mergeCell ref="GTE47:GTF47"/>
    <mergeCell ref="GTG47:GTH47"/>
    <mergeCell ref="GSO47:GSP47"/>
    <mergeCell ref="GSQ47:GSR47"/>
    <mergeCell ref="GSS47:GST47"/>
    <mergeCell ref="GSU47:GSV47"/>
    <mergeCell ref="GSW47:GSX47"/>
    <mergeCell ref="GSE47:GSF47"/>
    <mergeCell ref="GSG47:GSH47"/>
    <mergeCell ref="GSI47:GSJ47"/>
    <mergeCell ref="GSK47:GSL47"/>
    <mergeCell ref="GSM47:GSN47"/>
    <mergeCell ref="GRU47:GRV47"/>
    <mergeCell ref="GRW47:GRX47"/>
    <mergeCell ref="GRY47:GRZ47"/>
    <mergeCell ref="GSA47:GSB47"/>
    <mergeCell ref="GSC47:GSD47"/>
    <mergeCell ref="GRK47:GRL47"/>
    <mergeCell ref="GRM47:GRN47"/>
    <mergeCell ref="GRO47:GRP47"/>
    <mergeCell ref="GRQ47:GRR47"/>
    <mergeCell ref="GRS47:GRT47"/>
    <mergeCell ref="GRA47:GRB47"/>
    <mergeCell ref="GRC47:GRD47"/>
    <mergeCell ref="GRE47:GRF47"/>
    <mergeCell ref="GRG47:GRH47"/>
    <mergeCell ref="GRI47:GRJ47"/>
    <mergeCell ref="GQQ47:GQR47"/>
    <mergeCell ref="GQS47:GQT47"/>
    <mergeCell ref="GQU47:GQV47"/>
    <mergeCell ref="GQW47:GQX47"/>
    <mergeCell ref="GQY47:GQZ47"/>
    <mergeCell ref="GQG47:GQH47"/>
    <mergeCell ref="GQI47:GQJ47"/>
    <mergeCell ref="GQK47:GQL47"/>
    <mergeCell ref="GQM47:GQN47"/>
    <mergeCell ref="GQO47:GQP47"/>
    <mergeCell ref="GPW47:GPX47"/>
    <mergeCell ref="GPY47:GPZ47"/>
    <mergeCell ref="GQA47:GQB47"/>
    <mergeCell ref="GQC47:GQD47"/>
    <mergeCell ref="GQE47:GQF47"/>
    <mergeCell ref="GPM47:GPN47"/>
    <mergeCell ref="GPO47:GPP47"/>
    <mergeCell ref="GPQ47:GPR47"/>
    <mergeCell ref="GPS47:GPT47"/>
    <mergeCell ref="GPU47:GPV47"/>
    <mergeCell ref="GPC47:GPD47"/>
    <mergeCell ref="GPE47:GPF47"/>
    <mergeCell ref="GPG47:GPH47"/>
    <mergeCell ref="GPI47:GPJ47"/>
    <mergeCell ref="GPK47:GPL47"/>
    <mergeCell ref="GOS47:GOT47"/>
    <mergeCell ref="GOU47:GOV47"/>
    <mergeCell ref="GOW47:GOX47"/>
    <mergeCell ref="GOY47:GOZ47"/>
    <mergeCell ref="GPA47:GPB47"/>
    <mergeCell ref="GOI47:GOJ47"/>
    <mergeCell ref="GOK47:GOL47"/>
    <mergeCell ref="GOM47:GON47"/>
    <mergeCell ref="GOO47:GOP47"/>
    <mergeCell ref="GOQ47:GOR47"/>
    <mergeCell ref="GNY47:GNZ47"/>
    <mergeCell ref="GOA47:GOB47"/>
    <mergeCell ref="GOC47:GOD47"/>
    <mergeCell ref="GOE47:GOF47"/>
    <mergeCell ref="GOG47:GOH47"/>
    <mergeCell ref="GNO47:GNP47"/>
    <mergeCell ref="GNQ47:GNR47"/>
    <mergeCell ref="GNS47:GNT47"/>
    <mergeCell ref="GNU47:GNV47"/>
    <mergeCell ref="GNW47:GNX47"/>
    <mergeCell ref="GNE47:GNF47"/>
    <mergeCell ref="GNG47:GNH47"/>
    <mergeCell ref="GNI47:GNJ47"/>
    <mergeCell ref="GNK47:GNL47"/>
    <mergeCell ref="GNM47:GNN47"/>
    <mergeCell ref="GMU47:GMV47"/>
    <mergeCell ref="GMW47:GMX47"/>
    <mergeCell ref="GMY47:GMZ47"/>
    <mergeCell ref="GNA47:GNB47"/>
    <mergeCell ref="GNC47:GND47"/>
    <mergeCell ref="GMK47:GML47"/>
    <mergeCell ref="GMM47:GMN47"/>
    <mergeCell ref="GMO47:GMP47"/>
    <mergeCell ref="GMQ47:GMR47"/>
    <mergeCell ref="GMS47:GMT47"/>
    <mergeCell ref="GMA47:GMB47"/>
    <mergeCell ref="GMC47:GMD47"/>
    <mergeCell ref="GME47:GMF47"/>
    <mergeCell ref="GMG47:GMH47"/>
    <mergeCell ref="GMI47:GMJ47"/>
    <mergeCell ref="GLQ47:GLR47"/>
    <mergeCell ref="GLS47:GLT47"/>
    <mergeCell ref="GLU47:GLV47"/>
    <mergeCell ref="GLW47:GLX47"/>
    <mergeCell ref="GLY47:GLZ47"/>
    <mergeCell ref="GLG47:GLH47"/>
    <mergeCell ref="GLI47:GLJ47"/>
    <mergeCell ref="GLK47:GLL47"/>
    <mergeCell ref="GLM47:GLN47"/>
    <mergeCell ref="GLO47:GLP47"/>
    <mergeCell ref="GKW47:GKX47"/>
    <mergeCell ref="GKY47:GKZ47"/>
    <mergeCell ref="GLA47:GLB47"/>
    <mergeCell ref="GLC47:GLD47"/>
    <mergeCell ref="GLE47:GLF47"/>
    <mergeCell ref="GKM47:GKN47"/>
    <mergeCell ref="GKO47:GKP47"/>
    <mergeCell ref="GKQ47:GKR47"/>
    <mergeCell ref="GKS47:GKT47"/>
    <mergeCell ref="GKU47:GKV47"/>
    <mergeCell ref="GKC47:GKD47"/>
    <mergeCell ref="GKE47:GKF47"/>
    <mergeCell ref="GKG47:GKH47"/>
    <mergeCell ref="GKI47:GKJ47"/>
    <mergeCell ref="GKK47:GKL47"/>
    <mergeCell ref="GJS47:GJT47"/>
    <mergeCell ref="GJU47:GJV47"/>
    <mergeCell ref="GJW47:GJX47"/>
    <mergeCell ref="GJY47:GJZ47"/>
    <mergeCell ref="GKA47:GKB47"/>
    <mergeCell ref="GJI47:GJJ47"/>
    <mergeCell ref="GJK47:GJL47"/>
    <mergeCell ref="GJM47:GJN47"/>
    <mergeCell ref="GJO47:GJP47"/>
    <mergeCell ref="GJQ47:GJR47"/>
    <mergeCell ref="GIY47:GIZ47"/>
    <mergeCell ref="GJA47:GJB47"/>
    <mergeCell ref="GJC47:GJD47"/>
    <mergeCell ref="GJE47:GJF47"/>
    <mergeCell ref="GJG47:GJH47"/>
    <mergeCell ref="GIO47:GIP47"/>
    <mergeCell ref="GIQ47:GIR47"/>
    <mergeCell ref="GIS47:GIT47"/>
    <mergeCell ref="GIU47:GIV47"/>
    <mergeCell ref="GIW47:GIX47"/>
    <mergeCell ref="GIE47:GIF47"/>
    <mergeCell ref="GIG47:GIH47"/>
    <mergeCell ref="GII47:GIJ47"/>
    <mergeCell ref="GIK47:GIL47"/>
    <mergeCell ref="GIM47:GIN47"/>
    <mergeCell ref="GHU47:GHV47"/>
    <mergeCell ref="GHW47:GHX47"/>
    <mergeCell ref="GHY47:GHZ47"/>
    <mergeCell ref="GIA47:GIB47"/>
    <mergeCell ref="GIC47:GID47"/>
    <mergeCell ref="GHK47:GHL47"/>
    <mergeCell ref="GHM47:GHN47"/>
    <mergeCell ref="GHO47:GHP47"/>
    <mergeCell ref="GHQ47:GHR47"/>
    <mergeCell ref="GHS47:GHT47"/>
    <mergeCell ref="GHA47:GHB47"/>
    <mergeCell ref="GHC47:GHD47"/>
    <mergeCell ref="GHE47:GHF47"/>
    <mergeCell ref="GHG47:GHH47"/>
    <mergeCell ref="GHI47:GHJ47"/>
    <mergeCell ref="GGQ47:GGR47"/>
    <mergeCell ref="GGS47:GGT47"/>
    <mergeCell ref="GGU47:GGV47"/>
    <mergeCell ref="GGW47:GGX47"/>
    <mergeCell ref="GGY47:GGZ47"/>
    <mergeCell ref="GGG47:GGH47"/>
    <mergeCell ref="GGI47:GGJ47"/>
    <mergeCell ref="GGK47:GGL47"/>
    <mergeCell ref="GGM47:GGN47"/>
    <mergeCell ref="GGO47:GGP47"/>
    <mergeCell ref="GFW47:GFX47"/>
    <mergeCell ref="GFY47:GFZ47"/>
    <mergeCell ref="GGA47:GGB47"/>
    <mergeCell ref="GGC47:GGD47"/>
    <mergeCell ref="GGE47:GGF47"/>
    <mergeCell ref="GFM47:GFN47"/>
    <mergeCell ref="GFO47:GFP47"/>
    <mergeCell ref="GFQ47:GFR47"/>
    <mergeCell ref="GFS47:GFT47"/>
    <mergeCell ref="GFU47:GFV47"/>
    <mergeCell ref="GFC47:GFD47"/>
    <mergeCell ref="GFE47:GFF47"/>
    <mergeCell ref="GFG47:GFH47"/>
    <mergeCell ref="GFI47:GFJ47"/>
    <mergeCell ref="GFK47:GFL47"/>
    <mergeCell ref="GES47:GET47"/>
    <mergeCell ref="GEU47:GEV47"/>
    <mergeCell ref="GEW47:GEX47"/>
    <mergeCell ref="GEY47:GEZ47"/>
    <mergeCell ref="GFA47:GFB47"/>
    <mergeCell ref="GEI47:GEJ47"/>
    <mergeCell ref="GEK47:GEL47"/>
    <mergeCell ref="GEM47:GEN47"/>
    <mergeCell ref="GEO47:GEP47"/>
    <mergeCell ref="GEQ47:GER47"/>
    <mergeCell ref="GDY47:GDZ47"/>
    <mergeCell ref="GEA47:GEB47"/>
    <mergeCell ref="GEC47:GED47"/>
    <mergeCell ref="GEE47:GEF47"/>
    <mergeCell ref="GEG47:GEH47"/>
    <mergeCell ref="GDO47:GDP47"/>
    <mergeCell ref="GDQ47:GDR47"/>
    <mergeCell ref="GDS47:GDT47"/>
    <mergeCell ref="GDU47:GDV47"/>
    <mergeCell ref="GDW47:GDX47"/>
    <mergeCell ref="GDE47:GDF47"/>
    <mergeCell ref="GDG47:GDH47"/>
    <mergeCell ref="GDI47:GDJ47"/>
    <mergeCell ref="GDK47:GDL47"/>
    <mergeCell ref="GDM47:GDN47"/>
    <mergeCell ref="GCU47:GCV47"/>
    <mergeCell ref="GCW47:GCX47"/>
    <mergeCell ref="GCY47:GCZ47"/>
    <mergeCell ref="GDA47:GDB47"/>
    <mergeCell ref="GDC47:GDD47"/>
    <mergeCell ref="GCK47:GCL47"/>
    <mergeCell ref="GCM47:GCN47"/>
    <mergeCell ref="GCO47:GCP47"/>
    <mergeCell ref="GCQ47:GCR47"/>
    <mergeCell ref="GCS47:GCT47"/>
    <mergeCell ref="GCA47:GCB47"/>
    <mergeCell ref="GCC47:GCD47"/>
    <mergeCell ref="GCE47:GCF47"/>
    <mergeCell ref="GCG47:GCH47"/>
    <mergeCell ref="GCI47:GCJ47"/>
    <mergeCell ref="GBQ47:GBR47"/>
    <mergeCell ref="GBS47:GBT47"/>
    <mergeCell ref="GBU47:GBV47"/>
    <mergeCell ref="GBW47:GBX47"/>
    <mergeCell ref="GBY47:GBZ47"/>
    <mergeCell ref="GBG47:GBH47"/>
    <mergeCell ref="GBI47:GBJ47"/>
    <mergeCell ref="GBK47:GBL47"/>
    <mergeCell ref="GBM47:GBN47"/>
    <mergeCell ref="GBO47:GBP47"/>
    <mergeCell ref="GAW47:GAX47"/>
    <mergeCell ref="GAY47:GAZ47"/>
    <mergeCell ref="GBA47:GBB47"/>
    <mergeCell ref="GBC47:GBD47"/>
    <mergeCell ref="GBE47:GBF47"/>
    <mergeCell ref="GAM47:GAN47"/>
    <mergeCell ref="GAO47:GAP47"/>
    <mergeCell ref="GAQ47:GAR47"/>
    <mergeCell ref="GAS47:GAT47"/>
    <mergeCell ref="GAU47:GAV47"/>
    <mergeCell ref="GAC47:GAD47"/>
    <mergeCell ref="GAE47:GAF47"/>
    <mergeCell ref="GAG47:GAH47"/>
    <mergeCell ref="GAI47:GAJ47"/>
    <mergeCell ref="GAK47:GAL47"/>
    <mergeCell ref="FZS47:FZT47"/>
    <mergeCell ref="FZU47:FZV47"/>
    <mergeCell ref="FZW47:FZX47"/>
    <mergeCell ref="FZY47:FZZ47"/>
    <mergeCell ref="GAA47:GAB47"/>
    <mergeCell ref="FZI47:FZJ47"/>
    <mergeCell ref="FZK47:FZL47"/>
    <mergeCell ref="FZM47:FZN47"/>
    <mergeCell ref="FZO47:FZP47"/>
    <mergeCell ref="FZQ47:FZR47"/>
    <mergeCell ref="FYY47:FYZ47"/>
    <mergeCell ref="FZA47:FZB47"/>
    <mergeCell ref="FZC47:FZD47"/>
    <mergeCell ref="FZE47:FZF47"/>
    <mergeCell ref="FZG47:FZH47"/>
    <mergeCell ref="FYO47:FYP47"/>
    <mergeCell ref="FYQ47:FYR47"/>
    <mergeCell ref="FYS47:FYT47"/>
    <mergeCell ref="FYU47:FYV47"/>
    <mergeCell ref="FYW47:FYX47"/>
    <mergeCell ref="FYE47:FYF47"/>
    <mergeCell ref="FYG47:FYH47"/>
    <mergeCell ref="FYI47:FYJ47"/>
    <mergeCell ref="FYK47:FYL47"/>
    <mergeCell ref="FYM47:FYN47"/>
    <mergeCell ref="FXU47:FXV47"/>
    <mergeCell ref="FXW47:FXX47"/>
    <mergeCell ref="FXY47:FXZ47"/>
    <mergeCell ref="FYA47:FYB47"/>
    <mergeCell ref="FYC47:FYD47"/>
    <mergeCell ref="FXK47:FXL47"/>
    <mergeCell ref="FXM47:FXN47"/>
    <mergeCell ref="FXO47:FXP47"/>
    <mergeCell ref="FXQ47:FXR47"/>
    <mergeCell ref="FXS47:FXT47"/>
    <mergeCell ref="FXA47:FXB47"/>
    <mergeCell ref="FXC47:FXD47"/>
    <mergeCell ref="FXE47:FXF47"/>
    <mergeCell ref="FXG47:FXH47"/>
    <mergeCell ref="FXI47:FXJ47"/>
    <mergeCell ref="FWQ47:FWR47"/>
    <mergeCell ref="FWS47:FWT47"/>
    <mergeCell ref="FWU47:FWV47"/>
    <mergeCell ref="FWW47:FWX47"/>
    <mergeCell ref="FWY47:FWZ47"/>
    <mergeCell ref="FWG47:FWH47"/>
    <mergeCell ref="FWI47:FWJ47"/>
    <mergeCell ref="FWK47:FWL47"/>
    <mergeCell ref="FWM47:FWN47"/>
    <mergeCell ref="FWO47:FWP47"/>
    <mergeCell ref="FVW47:FVX47"/>
    <mergeCell ref="FVY47:FVZ47"/>
    <mergeCell ref="FWA47:FWB47"/>
    <mergeCell ref="FWC47:FWD47"/>
    <mergeCell ref="FWE47:FWF47"/>
    <mergeCell ref="FVM47:FVN47"/>
    <mergeCell ref="FVO47:FVP47"/>
    <mergeCell ref="FVQ47:FVR47"/>
    <mergeCell ref="FVS47:FVT47"/>
    <mergeCell ref="FVU47:FVV47"/>
    <mergeCell ref="FVC47:FVD47"/>
    <mergeCell ref="FVE47:FVF47"/>
    <mergeCell ref="FVG47:FVH47"/>
    <mergeCell ref="FVI47:FVJ47"/>
    <mergeCell ref="FVK47:FVL47"/>
    <mergeCell ref="FUS47:FUT47"/>
    <mergeCell ref="FUU47:FUV47"/>
    <mergeCell ref="FUW47:FUX47"/>
    <mergeCell ref="FUY47:FUZ47"/>
    <mergeCell ref="FVA47:FVB47"/>
    <mergeCell ref="FUI47:FUJ47"/>
    <mergeCell ref="FUK47:FUL47"/>
    <mergeCell ref="FUM47:FUN47"/>
    <mergeCell ref="FUO47:FUP47"/>
    <mergeCell ref="FUQ47:FUR47"/>
    <mergeCell ref="FTY47:FTZ47"/>
    <mergeCell ref="FUA47:FUB47"/>
    <mergeCell ref="FUC47:FUD47"/>
    <mergeCell ref="FUE47:FUF47"/>
    <mergeCell ref="FUG47:FUH47"/>
    <mergeCell ref="FTO47:FTP47"/>
    <mergeCell ref="FTQ47:FTR47"/>
    <mergeCell ref="FTS47:FTT47"/>
    <mergeCell ref="FTU47:FTV47"/>
    <mergeCell ref="FTW47:FTX47"/>
    <mergeCell ref="FTE47:FTF47"/>
    <mergeCell ref="FTG47:FTH47"/>
    <mergeCell ref="FTI47:FTJ47"/>
    <mergeCell ref="FTK47:FTL47"/>
    <mergeCell ref="FTM47:FTN47"/>
    <mergeCell ref="FSU47:FSV47"/>
    <mergeCell ref="FSW47:FSX47"/>
    <mergeCell ref="FSY47:FSZ47"/>
    <mergeCell ref="FTA47:FTB47"/>
    <mergeCell ref="FTC47:FTD47"/>
    <mergeCell ref="FSK47:FSL47"/>
    <mergeCell ref="FSM47:FSN47"/>
    <mergeCell ref="FSO47:FSP47"/>
    <mergeCell ref="FSQ47:FSR47"/>
    <mergeCell ref="FSS47:FST47"/>
    <mergeCell ref="FSA47:FSB47"/>
    <mergeCell ref="FSC47:FSD47"/>
    <mergeCell ref="FSE47:FSF47"/>
    <mergeCell ref="FSG47:FSH47"/>
    <mergeCell ref="FSI47:FSJ47"/>
    <mergeCell ref="FRQ47:FRR47"/>
    <mergeCell ref="FRS47:FRT47"/>
    <mergeCell ref="FRU47:FRV47"/>
    <mergeCell ref="FRW47:FRX47"/>
    <mergeCell ref="FRY47:FRZ47"/>
    <mergeCell ref="FRG47:FRH47"/>
    <mergeCell ref="FRI47:FRJ47"/>
    <mergeCell ref="FRK47:FRL47"/>
    <mergeCell ref="FRM47:FRN47"/>
    <mergeCell ref="FRO47:FRP47"/>
    <mergeCell ref="FQW47:FQX47"/>
    <mergeCell ref="FQY47:FQZ47"/>
    <mergeCell ref="FRA47:FRB47"/>
    <mergeCell ref="FRC47:FRD47"/>
    <mergeCell ref="FRE47:FRF47"/>
    <mergeCell ref="FQM47:FQN47"/>
    <mergeCell ref="FQO47:FQP47"/>
    <mergeCell ref="FQQ47:FQR47"/>
    <mergeCell ref="FQS47:FQT47"/>
    <mergeCell ref="FQU47:FQV47"/>
    <mergeCell ref="FQC47:FQD47"/>
    <mergeCell ref="FQE47:FQF47"/>
    <mergeCell ref="FQG47:FQH47"/>
    <mergeCell ref="FQI47:FQJ47"/>
    <mergeCell ref="FQK47:FQL47"/>
    <mergeCell ref="FPS47:FPT47"/>
    <mergeCell ref="FPU47:FPV47"/>
    <mergeCell ref="FPW47:FPX47"/>
    <mergeCell ref="FPY47:FPZ47"/>
    <mergeCell ref="FQA47:FQB47"/>
    <mergeCell ref="FPI47:FPJ47"/>
    <mergeCell ref="FPK47:FPL47"/>
    <mergeCell ref="FPM47:FPN47"/>
    <mergeCell ref="FPO47:FPP47"/>
    <mergeCell ref="FPQ47:FPR47"/>
    <mergeCell ref="FOY47:FOZ47"/>
    <mergeCell ref="FPA47:FPB47"/>
    <mergeCell ref="FPC47:FPD47"/>
    <mergeCell ref="FPE47:FPF47"/>
    <mergeCell ref="FPG47:FPH47"/>
    <mergeCell ref="FOO47:FOP47"/>
    <mergeCell ref="FOQ47:FOR47"/>
    <mergeCell ref="FOS47:FOT47"/>
    <mergeCell ref="FOU47:FOV47"/>
    <mergeCell ref="FOW47:FOX47"/>
    <mergeCell ref="FOE47:FOF47"/>
    <mergeCell ref="FOG47:FOH47"/>
    <mergeCell ref="FOI47:FOJ47"/>
    <mergeCell ref="FOK47:FOL47"/>
    <mergeCell ref="FOM47:FON47"/>
    <mergeCell ref="FNU47:FNV47"/>
    <mergeCell ref="FNW47:FNX47"/>
    <mergeCell ref="FNY47:FNZ47"/>
    <mergeCell ref="FOA47:FOB47"/>
    <mergeCell ref="FOC47:FOD47"/>
    <mergeCell ref="FNK47:FNL47"/>
    <mergeCell ref="FNM47:FNN47"/>
    <mergeCell ref="FNO47:FNP47"/>
    <mergeCell ref="FNQ47:FNR47"/>
    <mergeCell ref="FNS47:FNT47"/>
    <mergeCell ref="FNA47:FNB47"/>
    <mergeCell ref="FNC47:FND47"/>
    <mergeCell ref="FNE47:FNF47"/>
    <mergeCell ref="FNG47:FNH47"/>
    <mergeCell ref="FNI47:FNJ47"/>
    <mergeCell ref="FMQ47:FMR47"/>
    <mergeCell ref="FMS47:FMT47"/>
    <mergeCell ref="FMU47:FMV47"/>
    <mergeCell ref="FMW47:FMX47"/>
    <mergeCell ref="FMY47:FMZ47"/>
    <mergeCell ref="FMG47:FMH47"/>
    <mergeCell ref="FMI47:FMJ47"/>
    <mergeCell ref="FMK47:FML47"/>
    <mergeCell ref="FMM47:FMN47"/>
    <mergeCell ref="FMO47:FMP47"/>
    <mergeCell ref="FLW47:FLX47"/>
    <mergeCell ref="FLY47:FLZ47"/>
    <mergeCell ref="FMA47:FMB47"/>
    <mergeCell ref="FMC47:FMD47"/>
    <mergeCell ref="FME47:FMF47"/>
    <mergeCell ref="FLM47:FLN47"/>
    <mergeCell ref="FLO47:FLP47"/>
    <mergeCell ref="FLQ47:FLR47"/>
    <mergeCell ref="FLS47:FLT47"/>
    <mergeCell ref="FLU47:FLV47"/>
    <mergeCell ref="FLC47:FLD47"/>
    <mergeCell ref="FLE47:FLF47"/>
    <mergeCell ref="FLG47:FLH47"/>
    <mergeCell ref="FLI47:FLJ47"/>
    <mergeCell ref="FLK47:FLL47"/>
    <mergeCell ref="FKS47:FKT47"/>
    <mergeCell ref="FKU47:FKV47"/>
    <mergeCell ref="FKW47:FKX47"/>
    <mergeCell ref="FKY47:FKZ47"/>
    <mergeCell ref="FLA47:FLB47"/>
    <mergeCell ref="FKI47:FKJ47"/>
    <mergeCell ref="FKK47:FKL47"/>
    <mergeCell ref="FKM47:FKN47"/>
    <mergeCell ref="FKO47:FKP47"/>
    <mergeCell ref="FKQ47:FKR47"/>
    <mergeCell ref="FJY47:FJZ47"/>
    <mergeCell ref="FKA47:FKB47"/>
    <mergeCell ref="FKC47:FKD47"/>
    <mergeCell ref="FKE47:FKF47"/>
    <mergeCell ref="FKG47:FKH47"/>
    <mergeCell ref="FJO47:FJP47"/>
    <mergeCell ref="FJQ47:FJR47"/>
    <mergeCell ref="FJS47:FJT47"/>
    <mergeCell ref="FJU47:FJV47"/>
    <mergeCell ref="FJW47:FJX47"/>
    <mergeCell ref="FJE47:FJF47"/>
    <mergeCell ref="FJG47:FJH47"/>
    <mergeCell ref="FJI47:FJJ47"/>
    <mergeCell ref="FJK47:FJL47"/>
    <mergeCell ref="FJM47:FJN47"/>
    <mergeCell ref="FIU47:FIV47"/>
    <mergeCell ref="FIW47:FIX47"/>
    <mergeCell ref="FIY47:FIZ47"/>
    <mergeCell ref="FJA47:FJB47"/>
    <mergeCell ref="FJC47:FJD47"/>
    <mergeCell ref="FIK47:FIL47"/>
    <mergeCell ref="FIM47:FIN47"/>
    <mergeCell ref="FIO47:FIP47"/>
    <mergeCell ref="FIQ47:FIR47"/>
    <mergeCell ref="FIS47:FIT47"/>
    <mergeCell ref="FIA47:FIB47"/>
    <mergeCell ref="FIC47:FID47"/>
    <mergeCell ref="FIE47:FIF47"/>
    <mergeCell ref="FIG47:FIH47"/>
    <mergeCell ref="FII47:FIJ47"/>
    <mergeCell ref="FHQ47:FHR47"/>
    <mergeCell ref="FHS47:FHT47"/>
    <mergeCell ref="FHU47:FHV47"/>
    <mergeCell ref="FHW47:FHX47"/>
    <mergeCell ref="FHY47:FHZ47"/>
    <mergeCell ref="FHG47:FHH47"/>
    <mergeCell ref="FHI47:FHJ47"/>
    <mergeCell ref="FHK47:FHL47"/>
    <mergeCell ref="FHM47:FHN47"/>
    <mergeCell ref="FHO47:FHP47"/>
    <mergeCell ref="FGW47:FGX47"/>
    <mergeCell ref="FGY47:FGZ47"/>
    <mergeCell ref="FHA47:FHB47"/>
    <mergeCell ref="FHC47:FHD47"/>
    <mergeCell ref="FHE47:FHF47"/>
    <mergeCell ref="FGM47:FGN47"/>
    <mergeCell ref="FGO47:FGP47"/>
    <mergeCell ref="FGQ47:FGR47"/>
    <mergeCell ref="FGS47:FGT47"/>
    <mergeCell ref="FGU47:FGV47"/>
    <mergeCell ref="FGC47:FGD47"/>
    <mergeCell ref="FGE47:FGF47"/>
    <mergeCell ref="FGG47:FGH47"/>
    <mergeCell ref="FGI47:FGJ47"/>
    <mergeCell ref="FGK47:FGL47"/>
    <mergeCell ref="FFS47:FFT47"/>
    <mergeCell ref="FFU47:FFV47"/>
    <mergeCell ref="FFW47:FFX47"/>
    <mergeCell ref="FFY47:FFZ47"/>
    <mergeCell ref="FGA47:FGB47"/>
    <mergeCell ref="FFI47:FFJ47"/>
    <mergeCell ref="FFK47:FFL47"/>
    <mergeCell ref="FFM47:FFN47"/>
    <mergeCell ref="FFO47:FFP47"/>
    <mergeCell ref="FFQ47:FFR47"/>
    <mergeCell ref="FEY47:FEZ47"/>
    <mergeCell ref="FFA47:FFB47"/>
    <mergeCell ref="FFC47:FFD47"/>
    <mergeCell ref="FFE47:FFF47"/>
    <mergeCell ref="FFG47:FFH47"/>
    <mergeCell ref="FEO47:FEP47"/>
    <mergeCell ref="FEQ47:FER47"/>
    <mergeCell ref="FES47:FET47"/>
    <mergeCell ref="FEU47:FEV47"/>
    <mergeCell ref="FEW47:FEX47"/>
    <mergeCell ref="FEE47:FEF47"/>
    <mergeCell ref="FEG47:FEH47"/>
    <mergeCell ref="FEI47:FEJ47"/>
    <mergeCell ref="FEK47:FEL47"/>
    <mergeCell ref="FEM47:FEN47"/>
    <mergeCell ref="FDU47:FDV47"/>
    <mergeCell ref="FDW47:FDX47"/>
    <mergeCell ref="FDY47:FDZ47"/>
    <mergeCell ref="FEA47:FEB47"/>
    <mergeCell ref="FEC47:FED47"/>
    <mergeCell ref="FDK47:FDL47"/>
    <mergeCell ref="FDM47:FDN47"/>
    <mergeCell ref="FDO47:FDP47"/>
    <mergeCell ref="FDQ47:FDR47"/>
    <mergeCell ref="FDS47:FDT47"/>
    <mergeCell ref="FDA47:FDB47"/>
    <mergeCell ref="FDC47:FDD47"/>
    <mergeCell ref="FDE47:FDF47"/>
    <mergeCell ref="FDG47:FDH47"/>
    <mergeCell ref="FDI47:FDJ47"/>
    <mergeCell ref="FCQ47:FCR47"/>
    <mergeCell ref="FCS47:FCT47"/>
    <mergeCell ref="FCU47:FCV47"/>
    <mergeCell ref="FCW47:FCX47"/>
    <mergeCell ref="FCY47:FCZ47"/>
    <mergeCell ref="FCG47:FCH47"/>
    <mergeCell ref="FCI47:FCJ47"/>
    <mergeCell ref="FCK47:FCL47"/>
    <mergeCell ref="FCM47:FCN47"/>
    <mergeCell ref="FCO47:FCP47"/>
    <mergeCell ref="FBW47:FBX47"/>
    <mergeCell ref="FBY47:FBZ47"/>
    <mergeCell ref="FCA47:FCB47"/>
    <mergeCell ref="FCC47:FCD47"/>
    <mergeCell ref="FCE47:FCF47"/>
    <mergeCell ref="FBM47:FBN47"/>
    <mergeCell ref="FBO47:FBP47"/>
    <mergeCell ref="FBQ47:FBR47"/>
    <mergeCell ref="FBS47:FBT47"/>
    <mergeCell ref="FBU47:FBV47"/>
    <mergeCell ref="FBC47:FBD47"/>
    <mergeCell ref="FBE47:FBF47"/>
    <mergeCell ref="FBG47:FBH47"/>
    <mergeCell ref="FBI47:FBJ47"/>
    <mergeCell ref="FBK47:FBL47"/>
    <mergeCell ref="FAS47:FAT47"/>
    <mergeCell ref="FAU47:FAV47"/>
    <mergeCell ref="FAW47:FAX47"/>
    <mergeCell ref="FAY47:FAZ47"/>
    <mergeCell ref="FBA47:FBB47"/>
    <mergeCell ref="FAI47:FAJ47"/>
    <mergeCell ref="FAK47:FAL47"/>
    <mergeCell ref="FAM47:FAN47"/>
    <mergeCell ref="FAO47:FAP47"/>
    <mergeCell ref="FAQ47:FAR47"/>
    <mergeCell ref="EZY47:EZZ47"/>
    <mergeCell ref="FAA47:FAB47"/>
    <mergeCell ref="FAC47:FAD47"/>
    <mergeCell ref="FAE47:FAF47"/>
    <mergeCell ref="FAG47:FAH47"/>
    <mergeCell ref="EZO47:EZP47"/>
    <mergeCell ref="EZQ47:EZR47"/>
    <mergeCell ref="EZS47:EZT47"/>
    <mergeCell ref="EZU47:EZV47"/>
    <mergeCell ref="EZW47:EZX47"/>
    <mergeCell ref="EZE47:EZF47"/>
    <mergeCell ref="EZG47:EZH47"/>
    <mergeCell ref="EZI47:EZJ47"/>
    <mergeCell ref="EZK47:EZL47"/>
    <mergeCell ref="EZM47:EZN47"/>
    <mergeCell ref="EYU47:EYV47"/>
    <mergeCell ref="EYW47:EYX47"/>
    <mergeCell ref="EYY47:EYZ47"/>
    <mergeCell ref="EZA47:EZB47"/>
    <mergeCell ref="EZC47:EZD47"/>
    <mergeCell ref="EYK47:EYL47"/>
    <mergeCell ref="EYM47:EYN47"/>
    <mergeCell ref="EYO47:EYP47"/>
    <mergeCell ref="EYQ47:EYR47"/>
    <mergeCell ref="EYS47:EYT47"/>
    <mergeCell ref="EYA47:EYB47"/>
    <mergeCell ref="EYC47:EYD47"/>
    <mergeCell ref="EYE47:EYF47"/>
    <mergeCell ref="EYG47:EYH47"/>
    <mergeCell ref="EYI47:EYJ47"/>
    <mergeCell ref="EXQ47:EXR47"/>
    <mergeCell ref="EXS47:EXT47"/>
    <mergeCell ref="EXU47:EXV47"/>
    <mergeCell ref="EXW47:EXX47"/>
    <mergeCell ref="EXY47:EXZ47"/>
    <mergeCell ref="EXG47:EXH47"/>
    <mergeCell ref="EXI47:EXJ47"/>
    <mergeCell ref="EXK47:EXL47"/>
    <mergeCell ref="EXM47:EXN47"/>
    <mergeCell ref="EXO47:EXP47"/>
    <mergeCell ref="EWW47:EWX47"/>
    <mergeCell ref="EWY47:EWZ47"/>
    <mergeCell ref="EXA47:EXB47"/>
    <mergeCell ref="EXC47:EXD47"/>
    <mergeCell ref="EXE47:EXF47"/>
    <mergeCell ref="EWM47:EWN47"/>
    <mergeCell ref="EWO47:EWP47"/>
    <mergeCell ref="EWQ47:EWR47"/>
    <mergeCell ref="EWS47:EWT47"/>
    <mergeCell ref="EWU47:EWV47"/>
    <mergeCell ref="EWC47:EWD47"/>
    <mergeCell ref="EWE47:EWF47"/>
    <mergeCell ref="EWG47:EWH47"/>
    <mergeCell ref="EWI47:EWJ47"/>
    <mergeCell ref="EWK47:EWL47"/>
    <mergeCell ref="EVS47:EVT47"/>
    <mergeCell ref="EVU47:EVV47"/>
    <mergeCell ref="EVW47:EVX47"/>
    <mergeCell ref="EVY47:EVZ47"/>
    <mergeCell ref="EWA47:EWB47"/>
    <mergeCell ref="EVI47:EVJ47"/>
    <mergeCell ref="EVK47:EVL47"/>
    <mergeCell ref="EVM47:EVN47"/>
    <mergeCell ref="EVO47:EVP47"/>
    <mergeCell ref="EVQ47:EVR47"/>
    <mergeCell ref="EUY47:EUZ47"/>
    <mergeCell ref="EVA47:EVB47"/>
    <mergeCell ref="EVC47:EVD47"/>
    <mergeCell ref="EVE47:EVF47"/>
    <mergeCell ref="EVG47:EVH47"/>
    <mergeCell ref="EUO47:EUP47"/>
    <mergeCell ref="EUQ47:EUR47"/>
    <mergeCell ref="EUS47:EUT47"/>
    <mergeCell ref="EUU47:EUV47"/>
    <mergeCell ref="EUW47:EUX47"/>
    <mergeCell ref="EUE47:EUF47"/>
    <mergeCell ref="EUG47:EUH47"/>
    <mergeCell ref="EUI47:EUJ47"/>
    <mergeCell ref="EUK47:EUL47"/>
    <mergeCell ref="EUM47:EUN47"/>
    <mergeCell ref="ETU47:ETV47"/>
    <mergeCell ref="ETW47:ETX47"/>
    <mergeCell ref="ETY47:ETZ47"/>
    <mergeCell ref="EUA47:EUB47"/>
    <mergeCell ref="EUC47:EUD47"/>
    <mergeCell ref="ETK47:ETL47"/>
    <mergeCell ref="ETM47:ETN47"/>
    <mergeCell ref="ETO47:ETP47"/>
    <mergeCell ref="ETQ47:ETR47"/>
    <mergeCell ref="ETS47:ETT47"/>
    <mergeCell ref="ETA47:ETB47"/>
    <mergeCell ref="ETC47:ETD47"/>
    <mergeCell ref="ETE47:ETF47"/>
    <mergeCell ref="ETG47:ETH47"/>
    <mergeCell ref="ETI47:ETJ47"/>
    <mergeCell ref="ESQ47:ESR47"/>
    <mergeCell ref="ESS47:EST47"/>
    <mergeCell ref="ESU47:ESV47"/>
    <mergeCell ref="ESW47:ESX47"/>
    <mergeCell ref="ESY47:ESZ47"/>
    <mergeCell ref="ESG47:ESH47"/>
    <mergeCell ref="ESI47:ESJ47"/>
    <mergeCell ref="ESK47:ESL47"/>
    <mergeCell ref="ESM47:ESN47"/>
    <mergeCell ref="ESO47:ESP47"/>
    <mergeCell ref="ERW47:ERX47"/>
    <mergeCell ref="ERY47:ERZ47"/>
    <mergeCell ref="ESA47:ESB47"/>
    <mergeCell ref="ESC47:ESD47"/>
    <mergeCell ref="ESE47:ESF47"/>
    <mergeCell ref="ERM47:ERN47"/>
    <mergeCell ref="ERO47:ERP47"/>
    <mergeCell ref="ERQ47:ERR47"/>
    <mergeCell ref="ERS47:ERT47"/>
    <mergeCell ref="ERU47:ERV47"/>
    <mergeCell ref="ERC47:ERD47"/>
    <mergeCell ref="ERE47:ERF47"/>
    <mergeCell ref="ERG47:ERH47"/>
    <mergeCell ref="ERI47:ERJ47"/>
    <mergeCell ref="ERK47:ERL47"/>
    <mergeCell ref="EQS47:EQT47"/>
    <mergeCell ref="EQU47:EQV47"/>
    <mergeCell ref="EQW47:EQX47"/>
    <mergeCell ref="EQY47:EQZ47"/>
    <mergeCell ref="ERA47:ERB47"/>
    <mergeCell ref="EQI47:EQJ47"/>
    <mergeCell ref="EQK47:EQL47"/>
    <mergeCell ref="EQM47:EQN47"/>
    <mergeCell ref="EQO47:EQP47"/>
    <mergeCell ref="EQQ47:EQR47"/>
    <mergeCell ref="EPY47:EPZ47"/>
    <mergeCell ref="EQA47:EQB47"/>
    <mergeCell ref="EQC47:EQD47"/>
    <mergeCell ref="EQE47:EQF47"/>
    <mergeCell ref="EQG47:EQH47"/>
    <mergeCell ref="EPO47:EPP47"/>
    <mergeCell ref="EPQ47:EPR47"/>
    <mergeCell ref="EPS47:EPT47"/>
    <mergeCell ref="EPU47:EPV47"/>
    <mergeCell ref="EPW47:EPX47"/>
    <mergeCell ref="EPE47:EPF47"/>
    <mergeCell ref="EPG47:EPH47"/>
    <mergeCell ref="EPI47:EPJ47"/>
    <mergeCell ref="EPK47:EPL47"/>
    <mergeCell ref="EPM47:EPN47"/>
    <mergeCell ref="EOU47:EOV47"/>
    <mergeCell ref="EOW47:EOX47"/>
    <mergeCell ref="EOY47:EOZ47"/>
    <mergeCell ref="EPA47:EPB47"/>
    <mergeCell ref="EPC47:EPD47"/>
    <mergeCell ref="EOK47:EOL47"/>
    <mergeCell ref="EOM47:EON47"/>
    <mergeCell ref="EOO47:EOP47"/>
    <mergeCell ref="EOQ47:EOR47"/>
    <mergeCell ref="EOS47:EOT47"/>
    <mergeCell ref="EOA47:EOB47"/>
    <mergeCell ref="EOC47:EOD47"/>
    <mergeCell ref="EOE47:EOF47"/>
    <mergeCell ref="EOG47:EOH47"/>
    <mergeCell ref="EOI47:EOJ47"/>
    <mergeCell ref="ENQ47:ENR47"/>
    <mergeCell ref="ENS47:ENT47"/>
    <mergeCell ref="ENU47:ENV47"/>
    <mergeCell ref="ENW47:ENX47"/>
    <mergeCell ref="ENY47:ENZ47"/>
    <mergeCell ref="ENG47:ENH47"/>
    <mergeCell ref="ENI47:ENJ47"/>
    <mergeCell ref="ENK47:ENL47"/>
    <mergeCell ref="ENM47:ENN47"/>
    <mergeCell ref="ENO47:ENP47"/>
    <mergeCell ref="EMW47:EMX47"/>
    <mergeCell ref="EMY47:EMZ47"/>
    <mergeCell ref="ENA47:ENB47"/>
    <mergeCell ref="ENC47:END47"/>
    <mergeCell ref="ENE47:ENF47"/>
    <mergeCell ref="EMM47:EMN47"/>
    <mergeCell ref="EMO47:EMP47"/>
    <mergeCell ref="EMQ47:EMR47"/>
    <mergeCell ref="EMS47:EMT47"/>
    <mergeCell ref="EMU47:EMV47"/>
    <mergeCell ref="EMC47:EMD47"/>
    <mergeCell ref="EME47:EMF47"/>
    <mergeCell ref="EMG47:EMH47"/>
    <mergeCell ref="EMI47:EMJ47"/>
    <mergeCell ref="EMK47:EML47"/>
    <mergeCell ref="ELS47:ELT47"/>
    <mergeCell ref="ELU47:ELV47"/>
    <mergeCell ref="ELW47:ELX47"/>
    <mergeCell ref="ELY47:ELZ47"/>
    <mergeCell ref="EMA47:EMB47"/>
    <mergeCell ref="ELI47:ELJ47"/>
    <mergeCell ref="ELK47:ELL47"/>
    <mergeCell ref="ELM47:ELN47"/>
    <mergeCell ref="ELO47:ELP47"/>
    <mergeCell ref="ELQ47:ELR47"/>
    <mergeCell ref="EKY47:EKZ47"/>
    <mergeCell ref="ELA47:ELB47"/>
    <mergeCell ref="ELC47:ELD47"/>
    <mergeCell ref="ELE47:ELF47"/>
    <mergeCell ref="ELG47:ELH47"/>
    <mergeCell ref="EKO47:EKP47"/>
    <mergeCell ref="EKQ47:EKR47"/>
    <mergeCell ref="EKS47:EKT47"/>
    <mergeCell ref="EKU47:EKV47"/>
    <mergeCell ref="EKW47:EKX47"/>
    <mergeCell ref="EKE47:EKF47"/>
    <mergeCell ref="EKG47:EKH47"/>
    <mergeCell ref="EKI47:EKJ47"/>
    <mergeCell ref="EKK47:EKL47"/>
    <mergeCell ref="EKM47:EKN47"/>
    <mergeCell ref="EJU47:EJV47"/>
    <mergeCell ref="EJW47:EJX47"/>
    <mergeCell ref="EJY47:EJZ47"/>
    <mergeCell ref="EKA47:EKB47"/>
    <mergeCell ref="EKC47:EKD47"/>
    <mergeCell ref="EJK47:EJL47"/>
    <mergeCell ref="EJM47:EJN47"/>
    <mergeCell ref="EJO47:EJP47"/>
    <mergeCell ref="EJQ47:EJR47"/>
    <mergeCell ref="EJS47:EJT47"/>
    <mergeCell ref="EJA47:EJB47"/>
    <mergeCell ref="EJC47:EJD47"/>
    <mergeCell ref="EJE47:EJF47"/>
    <mergeCell ref="EJG47:EJH47"/>
    <mergeCell ref="EJI47:EJJ47"/>
    <mergeCell ref="EIQ47:EIR47"/>
    <mergeCell ref="EIS47:EIT47"/>
    <mergeCell ref="EIU47:EIV47"/>
    <mergeCell ref="EIW47:EIX47"/>
    <mergeCell ref="EIY47:EIZ47"/>
    <mergeCell ref="EIG47:EIH47"/>
    <mergeCell ref="EII47:EIJ47"/>
    <mergeCell ref="EIK47:EIL47"/>
    <mergeCell ref="EIM47:EIN47"/>
    <mergeCell ref="EIO47:EIP47"/>
    <mergeCell ref="EHW47:EHX47"/>
    <mergeCell ref="EHY47:EHZ47"/>
    <mergeCell ref="EIA47:EIB47"/>
    <mergeCell ref="EIC47:EID47"/>
    <mergeCell ref="EIE47:EIF47"/>
    <mergeCell ref="EHM47:EHN47"/>
    <mergeCell ref="EHO47:EHP47"/>
    <mergeCell ref="EHQ47:EHR47"/>
    <mergeCell ref="EHS47:EHT47"/>
    <mergeCell ref="EHU47:EHV47"/>
    <mergeCell ref="EHC47:EHD47"/>
    <mergeCell ref="EHE47:EHF47"/>
    <mergeCell ref="EHG47:EHH47"/>
    <mergeCell ref="EHI47:EHJ47"/>
    <mergeCell ref="EHK47:EHL47"/>
    <mergeCell ref="EGS47:EGT47"/>
    <mergeCell ref="EGU47:EGV47"/>
    <mergeCell ref="EGW47:EGX47"/>
    <mergeCell ref="EGY47:EGZ47"/>
    <mergeCell ref="EHA47:EHB47"/>
    <mergeCell ref="EGI47:EGJ47"/>
    <mergeCell ref="EGK47:EGL47"/>
    <mergeCell ref="EGM47:EGN47"/>
    <mergeCell ref="EGO47:EGP47"/>
    <mergeCell ref="EGQ47:EGR47"/>
    <mergeCell ref="EFY47:EFZ47"/>
    <mergeCell ref="EGA47:EGB47"/>
    <mergeCell ref="EGC47:EGD47"/>
    <mergeCell ref="EGE47:EGF47"/>
    <mergeCell ref="EGG47:EGH47"/>
    <mergeCell ref="EFO47:EFP47"/>
    <mergeCell ref="EFQ47:EFR47"/>
    <mergeCell ref="EFS47:EFT47"/>
    <mergeCell ref="EFU47:EFV47"/>
    <mergeCell ref="EFW47:EFX47"/>
    <mergeCell ref="EFE47:EFF47"/>
    <mergeCell ref="EFG47:EFH47"/>
    <mergeCell ref="EFI47:EFJ47"/>
    <mergeCell ref="EFK47:EFL47"/>
    <mergeCell ref="EFM47:EFN47"/>
    <mergeCell ref="EEU47:EEV47"/>
    <mergeCell ref="EEW47:EEX47"/>
    <mergeCell ref="EEY47:EEZ47"/>
    <mergeCell ref="EFA47:EFB47"/>
    <mergeCell ref="EFC47:EFD47"/>
    <mergeCell ref="EEK47:EEL47"/>
    <mergeCell ref="EEM47:EEN47"/>
    <mergeCell ref="EEO47:EEP47"/>
    <mergeCell ref="EEQ47:EER47"/>
    <mergeCell ref="EES47:EET47"/>
    <mergeCell ref="EEA47:EEB47"/>
    <mergeCell ref="EEC47:EED47"/>
    <mergeCell ref="EEE47:EEF47"/>
    <mergeCell ref="EEG47:EEH47"/>
    <mergeCell ref="EEI47:EEJ47"/>
    <mergeCell ref="EDQ47:EDR47"/>
    <mergeCell ref="EDS47:EDT47"/>
    <mergeCell ref="EDU47:EDV47"/>
    <mergeCell ref="EDW47:EDX47"/>
    <mergeCell ref="EDY47:EDZ47"/>
    <mergeCell ref="EDG47:EDH47"/>
    <mergeCell ref="EDI47:EDJ47"/>
    <mergeCell ref="EDK47:EDL47"/>
    <mergeCell ref="EDM47:EDN47"/>
    <mergeCell ref="EDO47:EDP47"/>
    <mergeCell ref="ECW47:ECX47"/>
    <mergeCell ref="ECY47:ECZ47"/>
    <mergeCell ref="EDA47:EDB47"/>
    <mergeCell ref="EDC47:EDD47"/>
    <mergeCell ref="EDE47:EDF47"/>
    <mergeCell ref="ECM47:ECN47"/>
    <mergeCell ref="ECO47:ECP47"/>
    <mergeCell ref="ECQ47:ECR47"/>
    <mergeCell ref="ECS47:ECT47"/>
    <mergeCell ref="ECU47:ECV47"/>
    <mergeCell ref="ECC47:ECD47"/>
    <mergeCell ref="ECE47:ECF47"/>
    <mergeCell ref="ECG47:ECH47"/>
    <mergeCell ref="ECI47:ECJ47"/>
    <mergeCell ref="ECK47:ECL47"/>
    <mergeCell ref="EBS47:EBT47"/>
    <mergeCell ref="EBU47:EBV47"/>
    <mergeCell ref="EBW47:EBX47"/>
    <mergeCell ref="EBY47:EBZ47"/>
    <mergeCell ref="ECA47:ECB47"/>
    <mergeCell ref="EBI47:EBJ47"/>
    <mergeCell ref="EBK47:EBL47"/>
    <mergeCell ref="EBM47:EBN47"/>
    <mergeCell ref="EBO47:EBP47"/>
    <mergeCell ref="EBQ47:EBR47"/>
    <mergeCell ref="EAY47:EAZ47"/>
    <mergeCell ref="EBA47:EBB47"/>
    <mergeCell ref="EBC47:EBD47"/>
    <mergeCell ref="EBE47:EBF47"/>
    <mergeCell ref="EBG47:EBH47"/>
    <mergeCell ref="EAO47:EAP47"/>
    <mergeCell ref="EAQ47:EAR47"/>
    <mergeCell ref="EAS47:EAT47"/>
    <mergeCell ref="EAU47:EAV47"/>
    <mergeCell ref="EAW47:EAX47"/>
    <mergeCell ref="EAE47:EAF47"/>
    <mergeCell ref="EAG47:EAH47"/>
    <mergeCell ref="EAI47:EAJ47"/>
    <mergeCell ref="EAK47:EAL47"/>
    <mergeCell ref="EAM47:EAN47"/>
    <mergeCell ref="DZU47:DZV47"/>
    <mergeCell ref="DZW47:DZX47"/>
    <mergeCell ref="DZY47:DZZ47"/>
    <mergeCell ref="EAA47:EAB47"/>
    <mergeCell ref="EAC47:EAD47"/>
    <mergeCell ref="DZK47:DZL47"/>
    <mergeCell ref="DZM47:DZN47"/>
    <mergeCell ref="DZO47:DZP47"/>
    <mergeCell ref="DZQ47:DZR47"/>
    <mergeCell ref="DZS47:DZT47"/>
    <mergeCell ref="DZA47:DZB47"/>
    <mergeCell ref="DZC47:DZD47"/>
    <mergeCell ref="DZE47:DZF47"/>
    <mergeCell ref="DZG47:DZH47"/>
    <mergeCell ref="DZI47:DZJ47"/>
    <mergeCell ref="DYQ47:DYR47"/>
    <mergeCell ref="DYS47:DYT47"/>
    <mergeCell ref="DYU47:DYV47"/>
    <mergeCell ref="DYW47:DYX47"/>
    <mergeCell ref="DYY47:DYZ47"/>
    <mergeCell ref="DYG47:DYH47"/>
    <mergeCell ref="DYI47:DYJ47"/>
    <mergeCell ref="DYK47:DYL47"/>
    <mergeCell ref="DYM47:DYN47"/>
    <mergeCell ref="DYO47:DYP47"/>
    <mergeCell ref="DXW47:DXX47"/>
    <mergeCell ref="DXY47:DXZ47"/>
    <mergeCell ref="DYA47:DYB47"/>
    <mergeCell ref="DYC47:DYD47"/>
    <mergeCell ref="DYE47:DYF47"/>
    <mergeCell ref="DXM47:DXN47"/>
    <mergeCell ref="DXO47:DXP47"/>
    <mergeCell ref="DXQ47:DXR47"/>
    <mergeCell ref="DXS47:DXT47"/>
    <mergeCell ref="DXU47:DXV47"/>
    <mergeCell ref="DXC47:DXD47"/>
    <mergeCell ref="DXE47:DXF47"/>
    <mergeCell ref="DXG47:DXH47"/>
    <mergeCell ref="DXI47:DXJ47"/>
    <mergeCell ref="DXK47:DXL47"/>
    <mergeCell ref="DWS47:DWT47"/>
    <mergeCell ref="DWU47:DWV47"/>
    <mergeCell ref="DWW47:DWX47"/>
    <mergeCell ref="DWY47:DWZ47"/>
    <mergeCell ref="DXA47:DXB47"/>
    <mergeCell ref="DWI47:DWJ47"/>
    <mergeCell ref="DWK47:DWL47"/>
    <mergeCell ref="DWM47:DWN47"/>
    <mergeCell ref="DWO47:DWP47"/>
    <mergeCell ref="DWQ47:DWR47"/>
    <mergeCell ref="DVY47:DVZ47"/>
    <mergeCell ref="DWA47:DWB47"/>
    <mergeCell ref="DWC47:DWD47"/>
    <mergeCell ref="DWE47:DWF47"/>
    <mergeCell ref="DWG47:DWH47"/>
    <mergeCell ref="DVO47:DVP47"/>
    <mergeCell ref="DVQ47:DVR47"/>
    <mergeCell ref="DVS47:DVT47"/>
    <mergeCell ref="DVU47:DVV47"/>
    <mergeCell ref="DVW47:DVX47"/>
    <mergeCell ref="DVE47:DVF47"/>
    <mergeCell ref="DVG47:DVH47"/>
    <mergeCell ref="DVI47:DVJ47"/>
    <mergeCell ref="DVK47:DVL47"/>
    <mergeCell ref="DVM47:DVN47"/>
    <mergeCell ref="DUU47:DUV47"/>
    <mergeCell ref="DUW47:DUX47"/>
    <mergeCell ref="DUY47:DUZ47"/>
    <mergeCell ref="DVA47:DVB47"/>
    <mergeCell ref="DVC47:DVD47"/>
    <mergeCell ref="DUK47:DUL47"/>
    <mergeCell ref="DUM47:DUN47"/>
    <mergeCell ref="DUO47:DUP47"/>
    <mergeCell ref="DUQ47:DUR47"/>
    <mergeCell ref="DUS47:DUT47"/>
    <mergeCell ref="DUA47:DUB47"/>
    <mergeCell ref="DUC47:DUD47"/>
    <mergeCell ref="DUE47:DUF47"/>
    <mergeCell ref="DUG47:DUH47"/>
    <mergeCell ref="DUI47:DUJ47"/>
    <mergeCell ref="DTQ47:DTR47"/>
    <mergeCell ref="DTS47:DTT47"/>
    <mergeCell ref="DTU47:DTV47"/>
    <mergeCell ref="DTW47:DTX47"/>
    <mergeCell ref="DTY47:DTZ47"/>
    <mergeCell ref="DTG47:DTH47"/>
    <mergeCell ref="DTI47:DTJ47"/>
    <mergeCell ref="DTK47:DTL47"/>
    <mergeCell ref="DTM47:DTN47"/>
    <mergeCell ref="DTO47:DTP47"/>
    <mergeCell ref="DSW47:DSX47"/>
    <mergeCell ref="DSY47:DSZ47"/>
    <mergeCell ref="DTA47:DTB47"/>
    <mergeCell ref="DTC47:DTD47"/>
    <mergeCell ref="DTE47:DTF47"/>
    <mergeCell ref="DSM47:DSN47"/>
    <mergeCell ref="DSO47:DSP47"/>
    <mergeCell ref="DSQ47:DSR47"/>
    <mergeCell ref="DSS47:DST47"/>
    <mergeCell ref="DSU47:DSV47"/>
    <mergeCell ref="DSC47:DSD47"/>
    <mergeCell ref="DSE47:DSF47"/>
    <mergeCell ref="DSG47:DSH47"/>
    <mergeCell ref="DSI47:DSJ47"/>
    <mergeCell ref="DSK47:DSL47"/>
    <mergeCell ref="DRS47:DRT47"/>
    <mergeCell ref="DRU47:DRV47"/>
    <mergeCell ref="DRW47:DRX47"/>
    <mergeCell ref="DRY47:DRZ47"/>
    <mergeCell ref="DSA47:DSB47"/>
    <mergeCell ref="DRI47:DRJ47"/>
    <mergeCell ref="DRK47:DRL47"/>
    <mergeCell ref="DRM47:DRN47"/>
    <mergeCell ref="DRO47:DRP47"/>
    <mergeCell ref="DRQ47:DRR47"/>
    <mergeCell ref="DQY47:DQZ47"/>
    <mergeCell ref="DRA47:DRB47"/>
    <mergeCell ref="DRC47:DRD47"/>
    <mergeCell ref="DRE47:DRF47"/>
    <mergeCell ref="DRG47:DRH47"/>
    <mergeCell ref="DQO47:DQP47"/>
    <mergeCell ref="DQQ47:DQR47"/>
    <mergeCell ref="DQS47:DQT47"/>
    <mergeCell ref="DQU47:DQV47"/>
    <mergeCell ref="DQW47:DQX47"/>
    <mergeCell ref="DQE47:DQF47"/>
    <mergeCell ref="DQG47:DQH47"/>
    <mergeCell ref="DQI47:DQJ47"/>
    <mergeCell ref="DQK47:DQL47"/>
    <mergeCell ref="DQM47:DQN47"/>
    <mergeCell ref="DPU47:DPV47"/>
    <mergeCell ref="DPW47:DPX47"/>
    <mergeCell ref="DPY47:DPZ47"/>
    <mergeCell ref="DQA47:DQB47"/>
    <mergeCell ref="DQC47:DQD47"/>
    <mergeCell ref="DPK47:DPL47"/>
    <mergeCell ref="DPM47:DPN47"/>
    <mergeCell ref="DPO47:DPP47"/>
    <mergeCell ref="DPQ47:DPR47"/>
    <mergeCell ref="DPS47:DPT47"/>
    <mergeCell ref="DPA47:DPB47"/>
    <mergeCell ref="DPC47:DPD47"/>
    <mergeCell ref="DPE47:DPF47"/>
    <mergeCell ref="DPG47:DPH47"/>
    <mergeCell ref="DPI47:DPJ47"/>
    <mergeCell ref="DOQ47:DOR47"/>
    <mergeCell ref="DOS47:DOT47"/>
    <mergeCell ref="DOU47:DOV47"/>
    <mergeCell ref="DOW47:DOX47"/>
    <mergeCell ref="DOY47:DOZ47"/>
    <mergeCell ref="DOG47:DOH47"/>
    <mergeCell ref="DOI47:DOJ47"/>
    <mergeCell ref="DOK47:DOL47"/>
    <mergeCell ref="DOM47:DON47"/>
    <mergeCell ref="DOO47:DOP47"/>
    <mergeCell ref="DNW47:DNX47"/>
    <mergeCell ref="DNY47:DNZ47"/>
    <mergeCell ref="DOA47:DOB47"/>
    <mergeCell ref="DOC47:DOD47"/>
    <mergeCell ref="DOE47:DOF47"/>
    <mergeCell ref="DNM47:DNN47"/>
    <mergeCell ref="DNO47:DNP47"/>
    <mergeCell ref="DNQ47:DNR47"/>
    <mergeCell ref="DNS47:DNT47"/>
    <mergeCell ref="DNU47:DNV47"/>
    <mergeCell ref="DNC47:DND47"/>
    <mergeCell ref="DNE47:DNF47"/>
    <mergeCell ref="DNG47:DNH47"/>
    <mergeCell ref="DNI47:DNJ47"/>
    <mergeCell ref="DNK47:DNL47"/>
    <mergeCell ref="DMS47:DMT47"/>
    <mergeCell ref="DMU47:DMV47"/>
    <mergeCell ref="DMW47:DMX47"/>
    <mergeCell ref="DMY47:DMZ47"/>
    <mergeCell ref="DNA47:DNB47"/>
    <mergeCell ref="DMI47:DMJ47"/>
    <mergeCell ref="DMK47:DML47"/>
    <mergeCell ref="DMM47:DMN47"/>
    <mergeCell ref="DMO47:DMP47"/>
    <mergeCell ref="DMQ47:DMR47"/>
    <mergeCell ref="DLY47:DLZ47"/>
    <mergeCell ref="DMA47:DMB47"/>
    <mergeCell ref="DMC47:DMD47"/>
    <mergeCell ref="DME47:DMF47"/>
    <mergeCell ref="DMG47:DMH47"/>
    <mergeCell ref="DLO47:DLP47"/>
    <mergeCell ref="DLQ47:DLR47"/>
    <mergeCell ref="DLS47:DLT47"/>
    <mergeCell ref="DLU47:DLV47"/>
    <mergeCell ref="DLW47:DLX47"/>
    <mergeCell ref="DLE47:DLF47"/>
    <mergeCell ref="DLG47:DLH47"/>
    <mergeCell ref="DLI47:DLJ47"/>
    <mergeCell ref="DLK47:DLL47"/>
    <mergeCell ref="DLM47:DLN47"/>
    <mergeCell ref="DKU47:DKV47"/>
    <mergeCell ref="DKW47:DKX47"/>
    <mergeCell ref="DKY47:DKZ47"/>
    <mergeCell ref="DLA47:DLB47"/>
    <mergeCell ref="DLC47:DLD47"/>
    <mergeCell ref="DKK47:DKL47"/>
    <mergeCell ref="DKM47:DKN47"/>
    <mergeCell ref="DKO47:DKP47"/>
    <mergeCell ref="DKQ47:DKR47"/>
    <mergeCell ref="DKS47:DKT47"/>
    <mergeCell ref="DKA47:DKB47"/>
    <mergeCell ref="DKC47:DKD47"/>
    <mergeCell ref="DKE47:DKF47"/>
    <mergeCell ref="DKG47:DKH47"/>
    <mergeCell ref="DKI47:DKJ47"/>
    <mergeCell ref="DJQ47:DJR47"/>
    <mergeCell ref="DJS47:DJT47"/>
    <mergeCell ref="DJU47:DJV47"/>
    <mergeCell ref="DJW47:DJX47"/>
    <mergeCell ref="DJY47:DJZ47"/>
    <mergeCell ref="DJG47:DJH47"/>
    <mergeCell ref="DJI47:DJJ47"/>
    <mergeCell ref="DJK47:DJL47"/>
    <mergeCell ref="DJM47:DJN47"/>
    <mergeCell ref="DJO47:DJP47"/>
    <mergeCell ref="DIW47:DIX47"/>
    <mergeCell ref="DIY47:DIZ47"/>
    <mergeCell ref="DJA47:DJB47"/>
    <mergeCell ref="DJC47:DJD47"/>
    <mergeCell ref="DJE47:DJF47"/>
    <mergeCell ref="DIM47:DIN47"/>
    <mergeCell ref="DIO47:DIP47"/>
    <mergeCell ref="DIQ47:DIR47"/>
    <mergeCell ref="DIS47:DIT47"/>
    <mergeCell ref="DIU47:DIV47"/>
    <mergeCell ref="DIC47:DID47"/>
    <mergeCell ref="DIE47:DIF47"/>
    <mergeCell ref="DIG47:DIH47"/>
    <mergeCell ref="DII47:DIJ47"/>
    <mergeCell ref="DIK47:DIL47"/>
    <mergeCell ref="DHS47:DHT47"/>
    <mergeCell ref="DHU47:DHV47"/>
    <mergeCell ref="DHW47:DHX47"/>
    <mergeCell ref="DHY47:DHZ47"/>
    <mergeCell ref="DIA47:DIB47"/>
    <mergeCell ref="DHI47:DHJ47"/>
    <mergeCell ref="DHK47:DHL47"/>
    <mergeCell ref="DHM47:DHN47"/>
    <mergeCell ref="DHO47:DHP47"/>
    <mergeCell ref="DHQ47:DHR47"/>
    <mergeCell ref="DGY47:DGZ47"/>
    <mergeCell ref="DHA47:DHB47"/>
    <mergeCell ref="DHC47:DHD47"/>
    <mergeCell ref="DHE47:DHF47"/>
    <mergeCell ref="DHG47:DHH47"/>
    <mergeCell ref="DGO47:DGP47"/>
    <mergeCell ref="DGQ47:DGR47"/>
    <mergeCell ref="DGS47:DGT47"/>
    <mergeCell ref="DGU47:DGV47"/>
    <mergeCell ref="DGW47:DGX47"/>
    <mergeCell ref="DGE47:DGF47"/>
    <mergeCell ref="DGG47:DGH47"/>
    <mergeCell ref="DGI47:DGJ47"/>
    <mergeCell ref="DGK47:DGL47"/>
    <mergeCell ref="DGM47:DGN47"/>
    <mergeCell ref="DFU47:DFV47"/>
    <mergeCell ref="DFW47:DFX47"/>
    <mergeCell ref="DFY47:DFZ47"/>
    <mergeCell ref="DGA47:DGB47"/>
    <mergeCell ref="DGC47:DGD47"/>
    <mergeCell ref="DFK47:DFL47"/>
    <mergeCell ref="DFM47:DFN47"/>
    <mergeCell ref="DFO47:DFP47"/>
    <mergeCell ref="DFQ47:DFR47"/>
    <mergeCell ref="DFS47:DFT47"/>
    <mergeCell ref="DFA47:DFB47"/>
    <mergeCell ref="DFC47:DFD47"/>
    <mergeCell ref="DFE47:DFF47"/>
    <mergeCell ref="DFG47:DFH47"/>
    <mergeCell ref="DFI47:DFJ47"/>
    <mergeCell ref="DEQ47:DER47"/>
    <mergeCell ref="DES47:DET47"/>
    <mergeCell ref="DEU47:DEV47"/>
    <mergeCell ref="DEW47:DEX47"/>
    <mergeCell ref="DEY47:DEZ47"/>
    <mergeCell ref="DEG47:DEH47"/>
    <mergeCell ref="DEI47:DEJ47"/>
    <mergeCell ref="DEK47:DEL47"/>
    <mergeCell ref="DEM47:DEN47"/>
    <mergeCell ref="DEO47:DEP47"/>
    <mergeCell ref="DDW47:DDX47"/>
    <mergeCell ref="DDY47:DDZ47"/>
    <mergeCell ref="DEA47:DEB47"/>
    <mergeCell ref="DEC47:DED47"/>
    <mergeCell ref="DEE47:DEF47"/>
    <mergeCell ref="DDM47:DDN47"/>
    <mergeCell ref="DDO47:DDP47"/>
    <mergeCell ref="DDQ47:DDR47"/>
    <mergeCell ref="DDS47:DDT47"/>
    <mergeCell ref="DDU47:DDV47"/>
    <mergeCell ref="DDC47:DDD47"/>
    <mergeCell ref="DDE47:DDF47"/>
    <mergeCell ref="DDG47:DDH47"/>
    <mergeCell ref="DDI47:DDJ47"/>
    <mergeCell ref="DDK47:DDL47"/>
    <mergeCell ref="DCS47:DCT47"/>
    <mergeCell ref="DCU47:DCV47"/>
    <mergeCell ref="DCW47:DCX47"/>
    <mergeCell ref="DCY47:DCZ47"/>
    <mergeCell ref="DDA47:DDB47"/>
    <mergeCell ref="DCI47:DCJ47"/>
    <mergeCell ref="DCK47:DCL47"/>
    <mergeCell ref="DCM47:DCN47"/>
    <mergeCell ref="DCO47:DCP47"/>
    <mergeCell ref="DCQ47:DCR47"/>
    <mergeCell ref="DBY47:DBZ47"/>
    <mergeCell ref="DCA47:DCB47"/>
    <mergeCell ref="DCC47:DCD47"/>
    <mergeCell ref="DCE47:DCF47"/>
    <mergeCell ref="DCG47:DCH47"/>
    <mergeCell ref="DBO47:DBP47"/>
    <mergeCell ref="DBQ47:DBR47"/>
    <mergeCell ref="DBS47:DBT47"/>
    <mergeCell ref="DBU47:DBV47"/>
    <mergeCell ref="DBW47:DBX47"/>
    <mergeCell ref="DBE47:DBF47"/>
    <mergeCell ref="DBG47:DBH47"/>
    <mergeCell ref="DBI47:DBJ47"/>
    <mergeCell ref="DBK47:DBL47"/>
    <mergeCell ref="DBM47:DBN47"/>
    <mergeCell ref="DAU47:DAV47"/>
    <mergeCell ref="DAW47:DAX47"/>
    <mergeCell ref="DAY47:DAZ47"/>
    <mergeCell ref="DBA47:DBB47"/>
    <mergeCell ref="DBC47:DBD47"/>
    <mergeCell ref="DAK47:DAL47"/>
    <mergeCell ref="DAM47:DAN47"/>
    <mergeCell ref="DAO47:DAP47"/>
    <mergeCell ref="DAQ47:DAR47"/>
    <mergeCell ref="DAS47:DAT47"/>
    <mergeCell ref="DAA47:DAB47"/>
    <mergeCell ref="DAC47:DAD47"/>
    <mergeCell ref="DAE47:DAF47"/>
    <mergeCell ref="DAG47:DAH47"/>
    <mergeCell ref="DAI47:DAJ47"/>
    <mergeCell ref="CZQ47:CZR47"/>
    <mergeCell ref="CZS47:CZT47"/>
    <mergeCell ref="CZU47:CZV47"/>
    <mergeCell ref="CZW47:CZX47"/>
    <mergeCell ref="CZY47:CZZ47"/>
    <mergeCell ref="CZG47:CZH47"/>
    <mergeCell ref="CZI47:CZJ47"/>
    <mergeCell ref="CZK47:CZL47"/>
    <mergeCell ref="CZM47:CZN47"/>
    <mergeCell ref="CZO47:CZP47"/>
    <mergeCell ref="CYW47:CYX47"/>
    <mergeCell ref="CYY47:CYZ47"/>
    <mergeCell ref="CZA47:CZB47"/>
    <mergeCell ref="CZC47:CZD47"/>
    <mergeCell ref="CZE47:CZF47"/>
    <mergeCell ref="CYM47:CYN47"/>
    <mergeCell ref="CYO47:CYP47"/>
    <mergeCell ref="CYQ47:CYR47"/>
    <mergeCell ref="CYS47:CYT47"/>
    <mergeCell ref="CYU47:CYV47"/>
    <mergeCell ref="CYC47:CYD47"/>
    <mergeCell ref="CYE47:CYF47"/>
    <mergeCell ref="CYG47:CYH47"/>
    <mergeCell ref="CYI47:CYJ47"/>
    <mergeCell ref="CYK47:CYL47"/>
    <mergeCell ref="CXS47:CXT47"/>
    <mergeCell ref="CXU47:CXV47"/>
    <mergeCell ref="CXW47:CXX47"/>
    <mergeCell ref="CXY47:CXZ47"/>
    <mergeCell ref="CYA47:CYB47"/>
    <mergeCell ref="CXI47:CXJ47"/>
    <mergeCell ref="CXK47:CXL47"/>
    <mergeCell ref="CXM47:CXN47"/>
    <mergeCell ref="CXO47:CXP47"/>
    <mergeCell ref="CXQ47:CXR47"/>
    <mergeCell ref="CWY47:CWZ47"/>
    <mergeCell ref="CXA47:CXB47"/>
    <mergeCell ref="CXC47:CXD47"/>
    <mergeCell ref="CXE47:CXF47"/>
    <mergeCell ref="CXG47:CXH47"/>
    <mergeCell ref="CWO47:CWP47"/>
    <mergeCell ref="CWQ47:CWR47"/>
    <mergeCell ref="CWS47:CWT47"/>
    <mergeCell ref="CWU47:CWV47"/>
    <mergeCell ref="CWW47:CWX47"/>
    <mergeCell ref="CWE47:CWF47"/>
    <mergeCell ref="CWG47:CWH47"/>
    <mergeCell ref="CWI47:CWJ47"/>
    <mergeCell ref="CWK47:CWL47"/>
    <mergeCell ref="CWM47:CWN47"/>
    <mergeCell ref="CVU47:CVV47"/>
    <mergeCell ref="CVW47:CVX47"/>
    <mergeCell ref="CVY47:CVZ47"/>
    <mergeCell ref="CWA47:CWB47"/>
    <mergeCell ref="CWC47:CWD47"/>
    <mergeCell ref="CVK47:CVL47"/>
    <mergeCell ref="CVM47:CVN47"/>
    <mergeCell ref="CVO47:CVP47"/>
    <mergeCell ref="CVQ47:CVR47"/>
    <mergeCell ref="CVS47:CVT47"/>
    <mergeCell ref="CVA47:CVB47"/>
    <mergeCell ref="CVC47:CVD47"/>
    <mergeCell ref="CVE47:CVF47"/>
    <mergeCell ref="CVG47:CVH47"/>
    <mergeCell ref="CVI47:CVJ47"/>
    <mergeCell ref="CUQ47:CUR47"/>
    <mergeCell ref="CUS47:CUT47"/>
    <mergeCell ref="CUU47:CUV47"/>
    <mergeCell ref="CUW47:CUX47"/>
    <mergeCell ref="CUY47:CUZ47"/>
    <mergeCell ref="CUG47:CUH47"/>
    <mergeCell ref="CUI47:CUJ47"/>
    <mergeCell ref="CUK47:CUL47"/>
    <mergeCell ref="CUM47:CUN47"/>
    <mergeCell ref="CUO47:CUP47"/>
    <mergeCell ref="CTW47:CTX47"/>
    <mergeCell ref="CTY47:CTZ47"/>
    <mergeCell ref="CUA47:CUB47"/>
    <mergeCell ref="CUC47:CUD47"/>
    <mergeCell ref="CUE47:CUF47"/>
    <mergeCell ref="CTM47:CTN47"/>
    <mergeCell ref="CTO47:CTP47"/>
    <mergeCell ref="CTQ47:CTR47"/>
    <mergeCell ref="CTS47:CTT47"/>
    <mergeCell ref="CTU47:CTV47"/>
    <mergeCell ref="CTC47:CTD47"/>
    <mergeCell ref="CTE47:CTF47"/>
    <mergeCell ref="CTG47:CTH47"/>
    <mergeCell ref="CTI47:CTJ47"/>
    <mergeCell ref="CTK47:CTL47"/>
    <mergeCell ref="CSS47:CST47"/>
    <mergeCell ref="CSU47:CSV47"/>
    <mergeCell ref="CSW47:CSX47"/>
    <mergeCell ref="CSY47:CSZ47"/>
    <mergeCell ref="CTA47:CTB47"/>
    <mergeCell ref="CSI47:CSJ47"/>
    <mergeCell ref="CSK47:CSL47"/>
    <mergeCell ref="CSM47:CSN47"/>
    <mergeCell ref="CSO47:CSP47"/>
    <mergeCell ref="CSQ47:CSR47"/>
    <mergeCell ref="CRY47:CRZ47"/>
    <mergeCell ref="CSA47:CSB47"/>
    <mergeCell ref="CSC47:CSD47"/>
    <mergeCell ref="CSE47:CSF47"/>
    <mergeCell ref="CSG47:CSH47"/>
    <mergeCell ref="CRO47:CRP47"/>
    <mergeCell ref="CRQ47:CRR47"/>
    <mergeCell ref="CRS47:CRT47"/>
    <mergeCell ref="CRU47:CRV47"/>
    <mergeCell ref="CRW47:CRX47"/>
    <mergeCell ref="CRE47:CRF47"/>
    <mergeCell ref="CRG47:CRH47"/>
    <mergeCell ref="CRI47:CRJ47"/>
    <mergeCell ref="CRK47:CRL47"/>
    <mergeCell ref="CRM47:CRN47"/>
    <mergeCell ref="CQU47:CQV47"/>
    <mergeCell ref="CQW47:CQX47"/>
    <mergeCell ref="CQY47:CQZ47"/>
    <mergeCell ref="CRA47:CRB47"/>
    <mergeCell ref="CRC47:CRD47"/>
    <mergeCell ref="CQK47:CQL47"/>
    <mergeCell ref="CQM47:CQN47"/>
    <mergeCell ref="CQO47:CQP47"/>
    <mergeCell ref="CQQ47:CQR47"/>
    <mergeCell ref="CQS47:CQT47"/>
    <mergeCell ref="CQA47:CQB47"/>
    <mergeCell ref="CQC47:CQD47"/>
    <mergeCell ref="CQE47:CQF47"/>
    <mergeCell ref="CQG47:CQH47"/>
    <mergeCell ref="CQI47:CQJ47"/>
    <mergeCell ref="CPQ47:CPR47"/>
    <mergeCell ref="CPS47:CPT47"/>
    <mergeCell ref="CPU47:CPV47"/>
    <mergeCell ref="CPW47:CPX47"/>
    <mergeCell ref="CPY47:CPZ47"/>
    <mergeCell ref="CPG47:CPH47"/>
    <mergeCell ref="CPI47:CPJ47"/>
    <mergeCell ref="CPK47:CPL47"/>
    <mergeCell ref="CPM47:CPN47"/>
    <mergeCell ref="CPO47:CPP47"/>
    <mergeCell ref="COW47:COX47"/>
    <mergeCell ref="COY47:COZ47"/>
    <mergeCell ref="CPA47:CPB47"/>
    <mergeCell ref="CPC47:CPD47"/>
    <mergeCell ref="CPE47:CPF47"/>
    <mergeCell ref="COM47:CON47"/>
    <mergeCell ref="COO47:COP47"/>
    <mergeCell ref="COQ47:COR47"/>
    <mergeCell ref="COS47:COT47"/>
    <mergeCell ref="COU47:COV47"/>
    <mergeCell ref="COC47:COD47"/>
    <mergeCell ref="COE47:COF47"/>
    <mergeCell ref="COG47:COH47"/>
    <mergeCell ref="COI47:COJ47"/>
    <mergeCell ref="COK47:COL47"/>
    <mergeCell ref="CNS47:CNT47"/>
    <mergeCell ref="CNU47:CNV47"/>
    <mergeCell ref="CNW47:CNX47"/>
    <mergeCell ref="CNY47:CNZ47"/>
    <mergeCell ref="COA47:COB47"/>
    <mergeCell ref="CNI47:CNJ47"/>
    <mergeCell ref="CNK47:CNL47"/>
    <mergeCell ref="CNM47:CNN47"/>
    <mergeCell ref="CNO47:CNP47"/>
    <mergeCell ref="CNQ47:CNR47"/>
    <mergeCell ref="CMY47:CMZ47"/>
    <mergeCell ref="CNA47:CNB47"/>
    <mergeCell ref="CNC47:CND47"/>
    <mergeCell ref="CNE47:CNF47"/>
    <mergeCell ref="CNG47:CNH47"/>
    <mergeCell ref="CMO47:CMP47"/>
    <mergeCell ref="CMQ47:CMR47"/>
    <mergeCell ref="CMS47:CMT47"/>
    <mergeCell ref="CMU47:CMV47"/>
    <mergeCell ref="CMW47:CMX47"/>
    <mergeCell ref="CME47:CMF47"/>
    <mergeCell ref="CMG47:CMH47"/>
    <mergeCell ref="CMI47:CMJ47"/>
    <mergeCell ref="CMK47:CML47"/>
    <mergeCell ref="CMM47:CMN47"/>
    <mergeCell ref="CLU47:CLV47"/>
    <mergeCell ref="CLW47:CLX47"/>
    <mergeCell ref="CLY47:CLZ47"/>
    <mergeCell ref="CMA47:CMB47"/>
    <mergeCell ref="CMC47:CMD47"/>
    <mergeCell ref="CLK47:CLL47"/>
    <mergeCell ref="CLM47:CLN47"/>
    <mergeCell ref="CLO47:CLP47"/>
    <mergeCell ref="CLQ47:CLR47"/>
    <mergeCell ref="CLS47:CLT47"/>
    <mergeCell ref="CLA47:CLB47"/>
    <mergeCell ref="CLC47:CLD47"/>
    <mergeCell ref="CLE47:CLF47"/>
    <mergeCell ref="CLG47:CLH47"/>
    <mergeCell ref="CLI47:CLJ47"/>
    <mergeCell ref="CKQ47:CKR47"/>
    <mergeCell ref="CKS47:CKT47"/>
    <mergeCell ref="CKU47:CKV47"/>
    <mergeCell ref="CKW47:CKX47"/>
    <mergeCell ref="CKY47:CKZ47"/>
    <mergeCell ref="CKG47:CKH47"/>
    <mergeCell ref="CKI47:CKJ47"/>
    <mergeCell ref="CKK47:CKL47"/>
    <mergeCell ref="CKM47:CKN47"/>
    <mergeCell ref="CKO47:CKP47"/>
    <mergeCell ref="CJW47:CJX47"/>
    <mergeCell ref="CJY47:CJZ47"/>
    <mergeCell ref="CKA47:CKB47"/>
    <mergeCell ref="CKC47:CKD47"/>
    <mergeCell ref="CKE47:CKF47"/>
    <mergeCell ref="CJM47:CJN47"/>
    <mergeCell ref="CJO47:CJP47"/>
    <mergeCell ref="CJQ47:CJR47"/>
    <mergeCell ref="CJS47:CJT47"/>
    <mergeCell ref="CJU47:CJV47"/>
    <mergeCell ref="CJC47:CJD47"/>
    <mergeCell ref="CJE47:CJF47"/>
    <mergeCell ref="CJG47:CJH47"/>
    <mergeCell ref="CJI47:CJJ47"/>
    <mergeCell ref="CJK47:CJL47"/>
    <mergeCell ref="CIS47:CIT47"/>
    <mergeCell ref="CIU47:CIV47"/>
    <mergeCell ref="CIW47:CIX47"/>
    <mergeCell ref="CIY47:CIZ47"/>
    <mergeCell ref="CJA47:CJB47"/>
    <mergeCell ref="CII47:CIJ47"/>
    <mergeCell ref="CIK47:CIL47"/>
    <mergeCell ref="CIM47:CIN47"/>
    <mergeCell ref="CIO47:CIP47"/>
    <mergeCell ref="CIQ47:CIR47"/>
    <mergeCell ref="CHY47:CHZ47"/>
    <mergeCell ref="CIA47:CIB47"/>
    <mergeCell ref="CIC47:CID47"/>
    <mergeCell ref="CIE47:CIF47"/>
    <mergeCell ref="CIG47:CIH47"/>
    <mergeCell ref="CHO47:CHP47"/>
    <mergeCell ref="CHQ47:CHR47"/>
    <mergeCell ref="CHS47:CHT47"/>
    <mergeCell ref="CHU47:CHV47"/>
    <mergeCell ref="CHW47:CHX47"/>
    <mergeCell ref="CHE47:CHF47"/>
    <mergeCell ref="CHG47:CHH47"/>
    <mergeCell ref="CHI47:CHJ47"/>
    <mergeCell ref="CHK47:CHL47"/>
    <mergeCell ref="CHM47:CHN47"/>
    <mergeCell ref="CGU47:CGV47"/>
    <mergeCell ref="CGW47:CGX47"/>
    <mergeCell ref="CGY47:CGZ47"/>
    <mergeCell ref="CHA47:CHB47"/>
    <mergeCell ref="CHC47:CHD47"/>
    <mergeCell ref="CGK47:CGL47"/>
    <mergeCell ref="CGM47:CGN47"/>
    <mergeCell ref="CGO47:CGP47"/>
    <mergeCell ref="CGQ47:CGR47"/>
    <mergeCell ref="CGS47:CGT47"/>
    <mergeCell ref="CGA47:CGB47"/>
    <mergeCell ref="CGC47:CGD47"/>
    <mergeCell ref="CGE47:CGF47"/>
    <mergeCell ref="CGG47:CGH47"/>
    <mergeCell ref="CGI47:CGJ47"/>
    <mergeCell ref="CFQ47:CFR47"/>
    <mergeCell ref="CFS47:CFT47"/>
    <mergeCell ref="CFU47:CFV47"/>
    <mergeCell ref="CFW47:CFX47"/>
    <mergeCell ref="CFY47:CFZ47"/>
    <mergeCell ref="CFG47:CFH47"/>
    <mergeCell ref="CFI47:CFJ47"/>
    <mergeCell ref="CFK47:CFL47"/>
    <mergeCell ref="CFM47:CFN47"/>
    <mergeCell ref="CFO47:CFP47"/>
    <mergeCell ref="CEW47:CEX47"/>
    <mergeCell ref="CEY47:CEZ47"/>
    <mergeCell ref="CFA47:CFB47"/>
    <mergeCell ref="CFC47:CFD47"/>
    <mergeCell ref="CFE47:CFF47"/>
    <mergeCell ref="CEM47:CEN47"/>
    <mergeCell ref="CEO47:CEP47"/>
    <mergeCell ref="CEQ47:CER47"/>
    <mergeCell ref="CES47:CET47"/>
    <mergeCell ref="CEU47:CEV47"/>
    <mergeCell ref="CEC47:CED47"/>
    <mergeCell ref="CEE47:CEF47"/>
    <mergeCell ref="CEG47:CEH47"/>
    <mergeCell ref="CEI47:CEJ47"/>
    <mergeCell ref="CEK47:CEL47"/>
    <mergeCell ref="CDS47:CDT47"/>
    <mergeCell ref="CDU47:CDV47"/>
    <mergeCell ref="CDW47:CDX47"/>
    <mergeCell ref="CDY47:CDZ47"/>
    <mergeCell ref="CEA47:CEB47"/>
    <mergeCell ref="CDI47:CDJ47"/>
    <mergeCell ref="CDK47:CDL47"/>
    <mergeCell ref="CDM47:CDN47"/>
    <mergeCell ref="CDO47:CDP47"/>
    <mergeCell ref="CDQ47:CDR47"/>
    <mergeCell ref="CCY47:CCZ47"/>
    <mergeCell ref="CDA47:CDB47"/>
    <mergeCell ref="CDC47:CDD47"/>
    <mergeCell ref="CDE47:CDF47"/>
    <mergeCell ref="CDG47:CDH47"/>
    <mergeCell ref="CCO47:CCP47"/>
    <mergeCell ref="CCQ47:CCR47"/>
    <mergeCell ref="CCS47:CCT47"/>
    <mergeCell ref="CCU47:CCV47"/>
    <mergeCell ref="CCW47:CCX47"/>
    <mergeCell ref="CCE47:CCF47"/>
    <mergeCell ref="CCG47:CCH47"/>
    <mergeCell ref="CCI47:CCJ47"/>
    <mergeCell ref="CCK47:CCL47"/>
    <mergeCell ref="CCM47:CCN47"/>
    <mergeCell ref="CBU47:CBV47"/>
    <mergeCell ref="CBW47:CBX47"/>
    <mergeCell ref="CBY47:CBZ47"/>
    <mergeCell ref="CCA47:CCB47"/>
    <mergeCell ref="CCC47:CCD47"/>
    <mergeCell ref="CBK47:CBL47"/>
    <mergeCell ref="CBM47:CBN47"/>
    <mergeCell ref="CBO47:CBP47"/>
    <mergeCell ref="CBQ47:CBR47"/>
    <mergeCell ref="CBS47:CBT47"/>
    <mergeCell ref="CBA47:CBB47"/>
    <mergeCell ref="CBC47:CBD47"/>
    <mergeCell ref="CBE47:CBF47"/>
    <mergeCell ref="CBG47:CBH47"/>
    <mergeCell ref="CBI47:CBJ47"/>
    <mergeCell ref="CAQ47:CAR47"/>
    <mergeCell ref="CAS47:CAT47"/>
    <mergeCell ref="CAU47:CAV47"/>
    <mergeCell ref="CAW47:CAX47"/>
    <mergeCell ref="CAY47:CAZ47"/>
    <mergeCell ref="CAG47:CAH47"/>
    <mergeCell ref="CAI47:CAJ47"/>
    <mergeCell ref="CAK47:CAL47"/>
    <mergeCell ref="CAM47:CAN47"/>
    <mergeCell ref="CAO47:CAP47"/>
    <mergeCell ref="BZW47:BZX47"/>
    <mergeCell ref="BZY47:BZZ47"/>
    <mergeCell ref="CAA47:CAB47"/>
    <mergeCell ref="CAC47:CAD47"/>
    <mergeCell ref="CAE47:CAF47"/>
    <mergeCell ref="BZM47:BZN47"/>
    <mergeCell ref="BZO47:BZP47"/>
    <mergeCell ref="BZQ47:BZR47"/>
    <mergeCell ref="BZS47:BZT47"/>
    <mergeCell ref="BZU47:BZV47"/>
    <mergeCell ref="BZC47:BZD47"/>
    <mergeCell ref="BZE47:BZF47"/>
    <mergeCell ref="BZG47:BZH47"/>
    <mergeCell ref="BZI47:BZJ47"/>
    <mergeCell ref="BZK47:BZL47"/>
    <mergeCell ref="BYS47:BYT47"/>
    <mergeCell ref="BYU47:BYV47"/>
    <mergeCell ref="BYW47:BYX47"/>
    <mergeCell ref="BYY47:BYZ47"/>
    <mergeCell ref="BZA47:BZB47"/>
    <mergeCell ref="BYI47:BYJ47"/>
    <mergeCell ref="BYK47:BYL47"/>
    <mergeCell ref="BYM47:BYN47"/>
    <mergeCell ref="BYO47:BYP47"/>
    <mergeCell ref="BYQ47:BYR47"/>
    <mergeCell ref="BXY47:BXZ47"/>
    <mergeCell ref="BYA47:BYB47"/>
    <mergeCell ref="BYC47:BYD47"/>
    <mergeCell ref="BYE47:BYF47"/>
    <mergeCell ref="BYG47:BYH47"/>
    <mergeCell ref="BXO47:BXP47"/>
    <mergeCell ref="BXQ47:BXR47"/>
    <mergeCell ref="BXS47:BXT47"/>
    <mergeCell ref="BXU47:BXV47"/>
    <mergeCell ref="BXW47:BXX47"/>
    <mergeCell ref="BXE47:BXF47"/>
    <mergeCell ref="BXG47:BXH47"/>
    <mergeCell ref="BXI47:BXJ47"/>
    <mergeCell ref="BXK47:BXL47"/>
    <mergeCell ref="BXM47:BXN47"/>
    <mergeCell ref="BWU47:BWV47"/>
    <mergeCell ref="BWW47:BWX47"/>
    <mergeCell ref="BWY47:BWZ47"/>
    <mergeCell ref="BXA47:BXB47"/>
    <mergeCell ref="BXC47:BXD47"/>
    <mergeCell ref="BWK47:BWL47"/>
    <mergeCell ref="BWM47:BWN47"/>
    <mergeCell ref="BWO47:BWP47"/>
    <mergeCell ref="BWQ47:BWR47"/>
    <mergeCell ref="BWS47:BWT47"/>
    <mergeCell ref="BWA47:BWB47"/>
    <mergeCell ref="BWC47:BWD47"/>
    <mergeCell ref="BWE47:BWF47"/>
    <mergeCell ref="BWG47:BWH47"/>
    <mergeCell ref="BWI47:BWJ47"/>
    <mergeCell ref="BVQ47:BVR47"/>
    <mergeCell ref="BVS47:BVT47"/>
    <mergeCell ref="BVU47:BVV47"/>
    <mergeCell ref="BVW47:BVX47"/>
    <mergeCell ref="BVY47:BVZ47"/>
    <mergeCell ref="BVG47:BVH47"/>
    <mergeCell ref="BVI47:BVJ47"/>
    <mergeCell ref="BVK47:BVL47"/>
    <mergeCell ref="BVM47:BVN47"/>
    <mergeCell ref="BVO47:BVP47"/>
    <mergeCell ref="BUW47:BUX47"/>
    <mergeCell ref="BUY47:BUZ47"/>
    <mergeCell ref="BVA47:BVB47"/>
    <mergeCell ref="BVC47:BVD47"/>
    <mergeCell ref="BVE47:BVF47"/>
    <mergeCell ref="BUM47:BUN47"/>
    <mergeCell ref="BUO47:BUP47"/>
    <mergeCell ref="BUQ47:BUR47"/>
    <mergeCell ref="BUS47:BUT47"/>
    <mergeCell ref="BUU47:BUV47"/>
    <mergeCell ref="BUC47:BUD47"/>
    <mergeCell ref="BUE47:BUF47"/>
    <mergeCell ref="BUG47:BUH47"/>
    <mergeCell ref="BUI47:BUJ47"/>
    <mergeCell ref="BUK47:BUL47"/>
    <mergeCell ref="BTS47:BTT47"/>
    <mergeCell ref="BTU47:BTV47"/>
    <mergeCell ref="BTW47:BTX47"/>
    <mergeCell ref="BTY47:BTZ47"/>
    <mergeCell ref="BUA47:BUB47"/>
    <mergeCell ref="BTI47:BTJ47"/>
    <mergeCell ref="BTK47:BTL47"/>
    <mergeCell ref="BTM47:BTN47"/>
    <mergeCell ref="BTO47:BTP47"/>
    <mergeCell ref="BTQ47:BTR47"/>
    <mergeCell ref="BSY47:BSZ47"/>
    <mergeCell ref="BTA47:BTB47"/>
    <mergeCell ref="BTC47:BTD47"/>
    <mergeCell ref="BTE47:BTF47"/>
    <mergeCell ref="BTG47:BTH47"/>
    <mergeCell ref="BSO47:BSP47"/>
    <mergeCell ref="BSQ47:BSR47"/>
    <mergeCell ref="BSS47:BST47"/>
    <mergeCell ref="BSU47:BSV47"/>
    <mergeCell ref="BSW47:BSX47"/>
    <mergeCell ref="BSE47:BSF47"/>
    <mergeCell ref="BSG47:BSH47"/>
    <mergeCell ref="BSI47:BSJ47"/>
    <mergeCell ref="BSK47:BSL47"/>
    <mergeCell ref="BSM47:BSN47"/>
    <mergeCell ref="BRU47:BRV47"/>
    <mergeCell ref="BRW47:BRX47"/>
    <mergeCell ref="BRY47:BRZ47"/>
    <mergeCell ref="BSA47:BSB47"/>
    <mergeCell ref="BSC47:BSD47"/>
    <mergeCell ref="BRK47:BRL47"/>
    <mergeCell ref="BRM47:BRN47"/>
    <mergeCell ref="BRO47:BRP47"/>
    <mergeCell ref="BRQ47:BRR47"/>
    <mergeCell ref="BRS47:BRT47"/>
    <mergeCell ref="BRA47:BRB47"/>
    <mergeCell ref="BRC47:BRD47"/>
    <mergeCell ref="BRE47:BRF47"/>
    <mergeCell ref="BRG47:BRH47"/>
    <mergeCell ref="BRI47:BRJ47"/>
    <mergeCell ref="BQQ47:BQR47"/>
    <mergeCell ref="BQS47:BQT47"/>
    <mergeCell ref="BQU47:BQV47"/>
    <mergeCell ref="BQW47:BQX47"/>
    <mergeCell ref="BQY47:BQZ47"/>
    <mergeCell ref="BQG47:BQH47"/>
    <mergeCell ref="BQI47:BQJ47"/>
    <mergeCell ref="BQK47:BQL47"/>
    <mergeCell ref="BQM47:BQN47"/>
    <mergeCell ref="BQO47:BQP47"/>
    <mergeCell ref="BPW47:BPX47"/>
    <mergeCell ref="BPY47:BPZ47"/>
    <mergeCell ref="BQA47:BQB47"/>
    <mergeCell ref="BQC47:BQD47"/>
    <mergeCell ref="BQE47:BQF47"/>
    <mergeCell ref="BPM47:BPN47"/>
    <mergeCell ref="BPO47:BPP47"/>
    <mergeCell ref="BPQ47:BPR47"/>
    <mergeCell ref="BPS47:BPT47"/>
    <mergeCell ref="BPU47:BPV47"/>
    <mergeCell ref="BPC47:BPD47"/>
    <mergeCell ref="BPE47:BPF47"/>
    <mergeCell ref="BPG47:BPH47"/>
    <mergeCell ref="BPI47:BPJ47"/>
    <mergeCell ref="BPK47:BPL47"/>
    <mergeCell ref="BOS47:BOT47"/>
    <mergeCell ref="BOU47:BOV47"/>
    <mergeCell ref="BOW47:BOX47"/>
    <mergeCell ref="BOY47:BOZ47"/>
    <mergeCell ref="BPA47:BPB47"/>
    <mergeCell ref="BOI47:BOJ47"/>
    <mergeCell ref="BOK47:BOL47"/>
    <mergeCell ref="BOM47:BON47"/>
    <mergeCell ref="BOO47:BOP47"/>
    <mergeCell ref="BOQ47:BOR47"/>
    <mergeCell ref="BNY47:BNZ47"/>
    <mergeCell ref="BOA47:BOB47"/>
    <mergeCell ref="BOC47:BOD47"/>
    <mergeCell ref="BOE47:BOF47"/>
    <mergeCell ref="BOG47:BOH47"/>
    <mergeCell ref="BNO47:BNP47"/>
    <mergeCell ref="BNQ47:BNR47"/>
    <mergeCell ref="BNS47:BNT47"/>
    <mergeCell ref="BNU47:BNV47"/>
    <mergeCell ref="BNW47:BNX47"/>
    <mergeCell ref="BNE47:BNF47"/>
    <mergeCell ref="BNG47:BNH47"/>
    <mergeCell ref="BNI47:BNJ47"/>
    <mergeCell ref="BNK47:BNL47"/>
    <mergeCell ref="BNM47:BNN47"/>
    <mergeCell ref="BMU47:BMV47"/>
    <mergeCell ref="BMW47:BMX47"/>
    <mergeCell ref="BMY47:BMZ47"/>
    <mergeCell ref="BNA47:BNB47"/>
    <mergeCell ref="BNC47:BND47"/>
    <mergeCell ref="BMK47:BML47"/>
    <mergeCell ref="BMM47:BMN47"/>
    <mergeCell ref="BMO47:BMP47"/>
    <mergeCell ref="BMQ47:BMR47"/>
    <mergeCell ref="BMS47:BMT47"/>
    <mergeCell ref="BMA47:BMB47"/>
    <mergeCell ref="BMC47:BMD47"/>
    <mergeCell ref="BME47:BMF47"/>
    <mergeCell ref="BMG47:BMH47"/>
    <mergeCell ref="BMI47:BMJ47"/>
    <mergeCell ref="BLQ47:BLR47"/>
    <mergeCell ref="BLS47:BLT47"/>
    <mergeCell ref="BLU47:BLV47"/>
    <mergeCell ref="BLW47:BLX47"/>
    <mergeCell ref="BLY47:BLZ47"/>
    <mergeCell ref="BLG47:BLH47"/>
    <mergeCell ref="BLI47:BLJ47"/>
    <mergeCell ref="BLK47:BLL47"/>
    <mergeCell ref="BLM47:BLN47"/>
    <mergeCell ref="BLO47:BLP47"/>
    <mergeCell ref="BKW47:BKX47"/>
    <mergeCell ref="BKY47:BKZ47"/>
    <mergeCell ref="BLA47:BLB47"/>
    <mergeCell ref="BLC47:BLD47"/>
    <mergeCell ref="BLE47:BLF47"/>
    <mergeCell ref="BKM47:BKN47"/>
    <mergeCell ref="BKO47:BKP47"/>
    <mergeCell ref="BKQ47:BKR47"/>
    <mergeCell ref="BKS47:BKT47"/>
    <mergeCell ref="BKU47:BKV47"/>
    <mergeCell ref="BKC47:BKD47"/>
    <mergeCell ref="BKE47:BKF47"/>
    <mergeCell ref="BKG47:BKH47"/>
    <mergeCell ref="BKI47:BKJ47"/>
    <mergeCell ref="BKK47:BKL47"/>
    <mergeCell ref="BJS47:BJT47"/>
    <mergeCell ref="BJU47:BJV47"/>
    <mergeCell ref="BJW47:BJX47"/>
    <mergeCell ref="BJY47:BJZ47"/>
    <mergeCell ref="BKA47:BKB47"/>
    <mergeCell ref="BJI47:BJJ47"/>
    <mergeCell ref="BJK47:BJL47"/>
    <mergeCell ref="BJM47:BJN47"/>
    <mergeCell ref="BJO47:BJP47"/>
    <mergeCell ref="BJQ47:BJR47"/>
    <mergeCell ref="BIY47:BIZ47"/>
    <mergeCell ref="BJA47:BJB47"/>
    <mergeCell ref="BJC47:BJD47"/>
    <mergeCell ref="BJE47:BJF47"/>
    <mergeCell ref="BJG47:BJH47"/>
    <mergeCell ref="BIO47:BIP47"/>
    <mergeCell ref="BIQ47:BIR47"/>
    <mergeCell ref="BIS47:BIT47"/>
    <mergeCell ref="BIU47:BIV47"/>
    <mergeCell ref="BIW47:BIX47"/>
    <mergeCell ref="BIE47:BIF47"/>
    <mergeCell ref="BIG47:BIH47"/>
    <mergeCell ref="BII47:BIJ47"/>
    <mergeCell ref="BIK47:BIL47"/>
    <mergeCell ref="BIM47:BIN47"/>
    <mergeCell ref="BHU47:BHV47"/>
    <mergeCell ref="BHW47:BHX47"/>
    <mergeCell ref="BHY47:BHZ47"/>
    <mergeCell ref="BIA47:BIB47"/>
    <mergeCell ref="BIC47:BID47"/>
    <mergeCell ref="BHK47:BHL47"/>
    <mergeCell ref="BHM47:BHN47"/>
    <mergeCell ref="BHO47:BHP47"/>
    <mergeCell ref="BHQ47:BHR47"/>
    <mergeCell ref="BHS47:BHT47"/>
    <mergeCell ref="BHA47:BHB47"/>
    <mergeCell ref="BHC47:BHD47"/>
    <mergeCell ref="BHE47:BHF47"/>
    <mergeCell ref="BHG47:BHH47"/>
    <mergeCell ref="BHI47:BHJ47"/>
    <mergeCell ref="BGQ47:BGR47"/>
    <mergeCell ref="BGS47:BGT47"/>
    <mergeCell ref="BGU47:BGV47"/>
    <mergeCell ref="BGW47:BGX47"/>
    <mergeCell ref="BGY47:BGZ47"/>
    <mergeCell ref="BGG47:BGH47"/>
    <mergeCell ref="BGI47:BGJ47"/>
    <mergeCell ref="BGK47:BGL47"/>
    <mergeCell ref="BGM47:BGN47"/>
    <mergeCell ref="BGO47:BGP47"/>
    <mergeCell ref="BFW47:BFX47"/>
    <mergeCell ref="BFY47:BFZ47"/>
    <mergeCell ref="BGA47:BGB47"/>
    <mergeCell ref="BGC47:BGD47"/>
    <mergeCell ref="BGE47:BGF47"/>
    <mergeCell ref="BFM47:BFN47"/>
    <mergeCell ref="BFO47:BFP47"/>
    <mergeCell ref="BFQ47:BFR47"/>
    <mergeCell ref="BFS47:BFT47"/>
    <mergeCell ref="BFU47:BFV47"/>
    <mergeCell ref="BFC47:BFD47"/>
    <mergeCell ref="BFE47:BFF47"/>
    <mergeCell ref="BFG47:BFH47"/>
    <mergeCell ref="BFI47:BFJ47"/>
    <mergeCell ref="BFK47:BFL47"/>
    <mergeCell ref="BES47:BET47"/>
    <mergeCell ref="BEU47:BEV47"/>
    <mergeCell ref="BEW47:BEX47"/>
    <mergeCell ref="BEY47:BEZ47"/>
    <mergeCell ref="BFA47:BFB47"/>
    <mergeCell ref="BEI47:BEJ47"/>
    <mergeCell ref="BEK47:BEL47"/>
    <mergeCell ref="BEM47:BEN47"/>
    <mergeCell ref="BEO47:BEP47"/>
    <mergeCell ref="BEQ47:BER47"/>
    <mergeCell ref="BDY47:BDZ47"/>
    <mergeCell ref="BEA47:BEB47"/>
    <mergeCell ref="BEC47:BED47"/>
    <mergeCell ref="BEE47:BEF47"/>
    <mergeCell ref="BEG47:BEH47"/>
    <mergeCell ref="BDO47:BDP47"/>
    <mergeCell ref="BDQ47:BDR47"/>
    <mergeCell ref="BDS47:BDT47"/>
    <mergeCell ref="BDU47:BDV47"/>
    <mergeCell ref="BDW47:BDX47"/>
    <mergeCell ref="BDE47:BDF47"/>
    <mergeCell ref="BDG47:BDH47"/>
    <mergeCell ref="BDI47:BDJ47"/>
    <mergeCell ref="BDK47:BDL47"/>
    <mergeCell ref="BDM47:BDN47"/>
    <mergeCell ref="BCU47:BCV47"/>
    <mergeCell ref="BCW47:BCX47"/>
    <mergeCell ref="BCY47:BCZ47"/>
    <mergeCell ref="BDA47:BDB47"/>
    <mergeCell ref="BDC47:BDD47"/>
    <mergeCell ref="BCK47:BCL47"/>
    <mergeCell ref="BCM47:BCN47"/>
    <mergeCell ref="BCO47:BCP47"/>
    <mergeCell ref="BCQ47:BCR47"/>
    <mergeCell ref="BCS47:BCT47"/>
    <mergeCell ref="BCA47:BCB47"/>
    <mergeCell ref="BCC47:BCD47"/>
    <mergeCell ref="BCE47:BCF47"/>
    <mergeCell ref="BCG47:BCH47"/>
    <mergeCell ref="BCI47:BCJ47"/>
    <mergeCell ref="BBQ47:BBR47"/>
    <mergeCell ref="BBS47:BBT47"/>
    <mergeCell ref="BBU47:BBV47"/>
    <mergeCell ref="BBW47:BBX47"/>
    <mergeCell ref="BBY47:BBZ47"/>
    <mergeCell ref="BBG47:BBH47"/>
    <mergeCell ref="BBI47:BBJ47"/>
    <mergeCell ref="BBK47:BBL47"/>
    <mergeCell ref="BBM47:BBN47"/>
    <mergeCell ref="BBO47:BBP47"/>
    <mergeCell ref="BAW47:BAX47"/>
    <mergeCell ref="BAY47:BAZ47"/>
    <mergeCell ref="BBA47:BBB47"/>
    <mergeCell ref="BBC47:BBD47"/>
    <mergeCell ref="BBE47:BBF47"/>
    <mergeCell ref="BAM47:BAN47"/>
    <mergeCell ref="BAO47:BAP47"/>
    <mergeCell ref="BAQ47:BAR47"/>
    <mergeCell ref="BAS47:BAT47"/>
    <mergeCell ref="BAU47:BAV47"/>
    <mergeCell ref="BAC47:BAD47"/>
    <mergeCell ref="BAE47:BAF47"/>
    <mergeCell ref="BAG47:BAH47"/>
    <mergeCell ref="BAI47:BAJ47"/>
    <mergeCell ref="BAK47:BAL47"/>
    <mergeCell ref="AZS47:AZT47"/>
    <mergeCell ref="AZU47:AZV47"/>
    <mergeCell ref="AZW47:AZX47"/>
    <mergeCell ref="AZY47:AZZ47"/>
    <mergeCell ref="BAA47:BAB47"/>
    <mergeCell ref="AZI47:AZJ47"/>
    <mergeCell ref="AZK47:AZL47"/>
    <mergeCell ref="AZM47:AZN47"/>
    <mergeCell ref="AZO47:AZP47"/>
    <mergeCell ref="AZQ47:AZR47"/>
    <mergeCell ref="AYY47:AYZ47"/>
    <mergeCell ref="AZA47:AZB47"/>
    <mergeCell ref="AZC47:AZD47"/>
    <mergeCell ref="AZE47:AZF47"/>
    <mergeCell ref="AZG47:AZH47"/>
    <mergeCell ref="AYO47:AYP47"/>
    <mergeCell ref="AYQ47:AYR47"/>
    <mergeCell ref="AYS47:AYT47"/>
    <mergeCell ref="AYU47:AYV47"/>
    <mergeCell ref="AYW47:AYX47"/>
    <mergeCell ref="AYE47:AYF47"/>
    <mergeCell ref="AYG47:AYH47"/>
    <mergeCell ref="AYI47:AYJ47"/>
    <mergeCell ref="AYK47:AYL47"/>
    <mergeCell ref="AYM47:AYN47"/>
    <mergeCell ref="AXU47:AXV47"/>
    <mergeCell ref="AXW47:AXX47"/>
    <mergeCell ref="AXY47:AXZ47"/>
    <mergeCell ref="AYA47:AYB47"/>
    <mergeCell ref="AYC47:AYD47"/>
    <mergeCell ref="AXK47:AXL47"/>
    <mergeCell ref="AXM47:AXN47"/>
    <mergeCell ref="AXO47:AXP47"/>
    <mergeCell ref="AXQ47:AXR47"/>
    <mergeCell ref="AXS47:AXT47"/>
    <mergeCell ref="AXA47:AXB47"/>
    <mergeCell ref="AXC47:AXD47"/>
    <mergeCell ref="AXE47:AXF47"/>
    <mergeCell ref="AXG47:AXH47"/>
    <mergeCell ref="AXI47:AXJ47"/>
    <mergeCell ref="AWQ47:AWR47"/>
    <mergeCell ref="AWS47:AWT47"/>
    <mergeCell ref="AWU47:AWV47"/>
    <mergeCell ref="AWW47:AWX47"/>
    <mergeCell ref="AWY47:AWZ47"/>
    <mergeCell ref="AWG47:AWH47"/>
    <mergeCell ref="AWI47:AWJ47"/>
    <mergeCell ref="AWK47:AWL47"/>
    <mergeCell ref="AWM47:AWN47"/>
    <mergeCell ref="AWO47:AWP47"/>
    <mergeCell ref="AVW47:AVX47"/>
    <mergeCell ref="AVY47:AVZ47"/>
    <mergeCell ref="AWA47:AWB47"/>
    <mergeCell ref="AWC47:AWD47"/>
    <mergeCell ref="AWE47:AWF47"/>
    <mergeCell ref="AVM47:AVN47"/>
    <mergeCell ref="AVO47:AVP47"/>
    <mergeCell ref="AVQ47:AVR47"/>
    <mergeCell ref="AVS47:AVT47"/>
    <mergeCell ref="AVU47:AVV47"/>
    <mergeCell ref="AVC47:AVD47"/>
    <mergeCell ref="AVE47:AVF47"/>
    <mergeCell ref="AVG47:AVH47"/>
    <mergeCell ref="AVI47:AVJ47"/>
    <mergeCell ref="AVK47:AVL47"/>
    <mergeCell ref="AUS47:AUT47"/>
    <mergeCell ref="AUU47:AUV47"/>
    <mergeCell ref="AUW47:AUX47"/>
    <mergeCell ref="AUY47:AUZ47"/>
    <mergeCell ref="AVA47:AVB47"/>
    <mergeCell ref="AUI47:AUJ47"/>
    <mergeCell ref="AUK47:AUL47"/>
    <mergeCell ref="AUM47:AUN47"/>
    <mergeCell ref="AUO47:AUP47"/>
    <mergeCell ref="AUQ47:AUR47"/>
    <mergeCell ref="ATY47:ATZ47"/>
    <mergeCell ref="AUA47:AUB47"/>
    <mergeCell ref="AUC47:AUD47"/>
    <mergeCell ref="AUE47:AUF47"/>
    <mergeCell ref="AUG47:AUH47"/>
    <mergeCell ref="ATO47:ATP47"/>
    <mergeCell ref="ATQ47:ATR47"/>
    <mergeCell ref="ATS47:ATT47"/>
    <mergeCell ref="ATU47:ATV47"/>
    <mergeCell ref="ATW47:ATX47"/>
    <mergeCell ref="ATE47:ATF47"/>
    <mergeCell ref="ATG47:ATH47"/>
    <mergeCell ref="ATI47:ATJ47"/>
    <mergeCell ref="ATK47:ATL47"/>
    <mergeCell ref="ATM47:ATN47"/>
    <mergeCell ref="ASU47:ASV47"/>
    <mergeCell ref="ASW47:ASX47"/>
    <mergeCell ref="ASY47:ASZ47"/>
    <mergeCell ref="ATA47:ATB47"/>
    <mergeCell ref="ATC47:ATD47"/>
    <mergeCell ref="ASK47:ASL47"/>
    <mergeCell ref="ASM47:ASN47"/>
    <mergeCell ref="ASO47:ASP47"/>
    <mergeCell ref="ASQ47:ASR47"/>
    <mergeCell ref="ASS47:AST47"/>
    <mergeCell ref="ASA47:ASB47"/>
    <mergeCell ref="ASC47:ASD47"/>
    <mergeCell ref="ASE47:ASF47"/>
    <mergeCell ref="ASG47:ASH47"/>
    <mergeCell ref="ASI47:ASJ47"/>
    <mergeCell ref="ARQ47:ARR47"/>
    <mergeCell ref="ARS47:ART47"/>
    <mergeCell ref="ARU47:ARV47"/>
    <mergeCell ref="ARW47:ARX47"/>
    <mergeCell ref="ARY47:ARZ47"/>
    <mergeCell ref="ARG47:ARH47"/>
    <mergeCell ref="ARI47:ARJ47"/>
    <mergeCell ref="ARK47:ARL47"/>
    <mergeCell ref="ARM47:ARN47"/>
    <mergeCell ref="ARO47:ARP47"/>
    <mergeCell ref="AQW47:AQX47"/>
    <mergeCell ref="AQY47:AQZ47"/>
    <mergeCell ref="ARA47:ARB47"/>
    <mergeCell ref="ARC47:ARD47"/>
    <mergeCell ref="ARE47:ARF47"/>
    <mergeCell ref="AQM47:AQN47"/>
    <mergeCell ref="AQO47:AQP47"/>
    <mergeCell ref="AQQ47:AQR47"/>
    <mergeCell ref="AQS47:AQT47"/>
    <mergeCell ref="AQU47:AQV47"/>
    <mergeCell ref="AQC47:AQD47"/>
    <mergeCell ref="AQE47:AQF47"/>
    <mergeCell ref="AQG47:AQH47"/>
    <mergeCell ref="AQI47:AQJ47"/>
    <mergeCell ref="AQK47:AQL47"/>
    <mergeCell ref="APS47:APT47"/>
    <mergeCell ref="APU47:APV47"/>
    <mergeCell ref="APW47:APX47"/>
    <mergeCell ref="APY47:APZ47"/>
    <mergeCell ref="AQA47:AQB47"/>
    <mergeCell ref="API47:APJ47"/>
    <mergeCell ref="APK47:APL47"/>
    <mergeCell ref="APM47:APN47"/>
    <mergeCell ref="APO47:APP47"/>
    <mergeCell ref="APQ47:APR47"/>
    <mergeCell ref="AOY47:AOZ47"/>
    <mergeCell ref="APA47:APB47"/>
    <mergeCell ref="APC47:APD47"/>
    <mergeCell ref="APE47:APF47"/>
    <mergeCell ref="APG47:APH47"/>
    <mergeCell ref="AOO47:AOP47"/>
    <mergeCell ref="AOQ47:AOR47"/>
    <mergeCell ref="AOS47:AOT47"/>
    <mergeCell ref="AOU47:AOV47"/>
    <mergeCell ref="AOW47:AOX47"/>
    <mergeCell ref="AOE47:AOF47"/>
    <mergeCell ref="AOG47:AOH47"/>
    <mergeCell ref="AOI47:AOJ47"/>
    <mergeCell ref="AOK47:AOL47"/>
    <mergeCell ref="AOM47:AON47"/>
    <mergeCell ref="ANU47:ANV47"/>
    <mergeCell ref="ANW47:ANX47"/>
    <mergeCell ref="ANY47:ANZ47"/>
    <mergeCell ref="AOA47:AOB47"/>
    <mergeCell ref="AOC47:AOD47"/>
    <mergeCell ref="ANK47:ANL47"/>
    <mergeCell ref="ANM47:ANN47"/>
    <mergeCell ref="ANO47:ANP47"/>
    <mergeCell ref="ANQ47:ANR47"/>
    <mergeCell ref="ANS47:ANT47"/>
    <mergeCell ref="ANA47:ANB47"/>
    <mergeCell ref="ANC47:AND47"/>
    <mergeCell ref="ANE47:ANF47"/>
    <mergeCell ref="ANG47:ANH47"/>
    <mergeCell ref="ANI47:ANJ47"/>
    <mergeCell ref="AMQ47:AMR47"/>
    <mergeCell ref="AMS47:AMT47"/>
    <mergeCell ref="AMU47:AMV47"/>
    <mergeCell ref="AMW47:AMX47"/>
    <mergeCell ref="AMY47:AMZ47"/>
    <mergeCell ref="AMG47:AMH47"/>
    <mergeCell ref="AMI47:AMJ47"/>
    <mergeCell ref="AMK47:AML47"/>
    <mergeCell ref="AMM47:AMN47"/>
    <mergeCell ref="AMO47:AMP47"/>
    <mergeCell ref="ALW47:ALX47"/>
    <mergeCell ref="ALY47:ALZ47"/>
    <mergeCell ref="AMA47:AMB47"/>
    <mergeCell ref="AMC47:AMD47"/>
    <mergeCell ref="AME47:AMF47"/>
    <mergeCell ref="ALM47:ALN47"/>
    <mergeCell ref="ALO47:ALP47"/>
    <mergeCell ref="ALQ47:ALR47"/>
    <mergeCell ref="ALS47:ALT47"/>
    <mergeCell ref="ALU47:ALV47"/>
    <mergeCell ref="ALC47:ALD47"/>
    <mergeCell ref="ALE47:ALF47"/>
    <mergeCell ref="ALG47:ALH47"/>
    <mergeCell ref="ALI47:ALJ47"/>
    <mergeCell ref="ALK47:ALL47"/>
    <mergeCell ref="AKS47:AKT47"/>
    <mergeCell ref="AKU47:AKV47"/>
    <mergeCell ref="AKW47:AKX47"/>
    <mergeCell ref="AKY47:AKZ47"/>
    <mergeCell ref="ALA47:ALB47"/>
    <mergeCell ref="AKI47:AKJ47"/>
    <mergeCell ref="AKK47:AKL47"/>
    <mergeCell ref="AKM47:AKN47"/>
    <mergeCell ref="AKO47:AKP47"/>
    <mergeCell ref="AKQ47:AKR47"/>
    <mergeCell ref="AJY47:AJZ47"/>
    <mergeCell ref="AKA47:AKB47"/>
    <mergeCell ref="AKC47:AKD47"/>
    <mergeCell ref="AKE47:AKF47"/>
    <mergeCell ref="AKG47:AKH47"/>
    <mergeCell ref="AJO47:AJP47"/>
    <mergeCell ref="AJQ47:AJR47"/>
    <mergeCell ref="AJS47:AJT47"/>
    <mergeCell ref="AJU47:AJV47"/>
    <mergeCell ref="AJW47:AJX47"/>
    <mergeCell ref="AJE47:AJF47"/>
    <mergeCell ref="AJG47:AJH47"/>
    <mergeCell ref="AJI47:AJJ47"/>
    <mergeCell ref="AJK47:AJL47"/>
    <mergeCell ref="AJM47:AJN47"/>
    <mergeCell ref="AIU47:AIV47"/>
    <mergeCell ref="AIW47:AIX47"/>
    <mergeCell ref="AIY47:AIZ47"/>
    <mergeCell ref="AJA47:AJB47"/>
    <mergeCell ref="AJC47:AJD47"/>
    <mergeCell ref="AIK47:AIL47"/>
    <mergeCell ref="AIM47:AIN47"/>
    <mergeCell ref="AIO47:AIP47"/>
    <mergeCell ref="AIQ47:AIR47"/>
    <mergeCell ref="AIS47:AIT47"/>
    <mergeCell ref="AIA47:AIB47"/>
    <mergeCell ref="AIC47:AID47"/>
    <mergeCell ref="AIE47:AIF47"/>
    <mergeCell ref="AIG47:AIH47"/>
    <mergeCell ref="AII47:AIJ47"/>
    <mergeCell ref="AHQ47:AHR47"/>
    <mergeCell ref="AHS47:AHT47"/>
    <mergeCell ref="AHU47:AHV47"/>
    <mergeCell ref="AHW47:AHX47"/>
    <mergeCell ref="AHY47:AHZ47"/>
    <mergeCell ref="AHG47:AHH47"/>
    <mergeCell ref="AHI47:AHJ47"/>
    <mergeCell ref="AHK47:AHL47"/>
    <mergeCell ref="AHM47:AHN47"/>
    <mergeCell ref="AHO47:AHP47"/>
    <mergeCell ref="AGW47:AGX47"/>
    <mergeCell ref="AGY47:AGZ47"/>
    <mergeCell ref="AHA47:AHB47"/>
    <mergeCell ref="AHC47:AHD47"/>
    <mergeCell ref="AHE47:AHF47"/>
    <mergeCell ref="AGM47:AGN47"/>
    <mergeCell ref="AGO47:AGP47"/>
    <mergeCell ref="AGQ47:AGR47"/>
    <mergeCell ref="AGS47:AGT47"/>
    <mergeCell ref="AGU47:AGV47"/>
    <mergeCell ref="AGC47:AGD47"/>
    <mergeCell ref="AGE47:AGF47"/>
    <mergeCell ref="AGG47:AGH47"/>
    <mergeCell ref="AGI47:AGJ47"/>
    <mergeCell ref="AGK47:AGL47"/>
    <mergeCell ref="AFS47:AFT47"/>
    <mergeCell ref="AFU47:AFV47"/>
    <mergeCell ref="AFW47:AFX47"/>
    <mergeCell ref="AFY47:AFZ47"/>
    <mergeCell ref="AGA47:AGB47"/>
    <mergeCell ref="AFI47:AFJ47"/>
    <mergeCell ref="AFK47:AFL47"/>
    <mergeCell ref="AFM47:AFN47"/>
    <mergeCell ref="AFO47:AFP47"/>
    <mergeCell ref="AFQ47:AFR47"/>
    <mergeCell ref="AEY47:AEZ47"/>
    <mergeCell ref="AFA47:AFB47"/>
    <mergeCell ref="AFC47:AFD47"/>
    <mergeCell ref="AFE47:AFF47"/>
    <mergeCell ref="AFG47:AFH47"/>
    <mergeCell ref="AEO47:AEP47"/>
    <mergeCell ref="AEQ47:AER47"/>
    <mergeCell ref="AES47:AET47"/>
    <mergeCell ref="AEU47:AEV47"/>
    <mergeCell ref="AEW47:AEX47"/>
    <mergeCell ref="AEE47:AEF47"/>
    <mergeCell ref="AEG47:AEH47"/>
    <mergeCell ref="AEI47:AEJ47"/>
    <mergeCell ref="AEK47:AEL47"/>
    <mergeCell ref="AEM47:AEN47"/>
    <mergeCell ref="ADU47:ADV47"/>
    <mergeCell ref="ADW47:ADX47"/>
    <mergeCell ref="ADY47:ADZ47"/>
    <mergeCell ref="AEA47:AEB47"/>
    <mergeCell ref="AEC47:AED47"/>
    <mergeCell ref="ADK47:ADL47"/>
    <mergeCell ref="ADM47:ADN47"/>
    <mergeCell ref="ADO47:ADP47"/>
    <mergeCell ref="ADQ47:ADR47"/>
    <mergeCell ref="ADS47:ADT47"/>
    <mergeCell ref="ADA47:ADB47"/>
    <mergeCell ref="ADC47:ADD47"/>
    <mergeCell ref="ADE47:ADF47"/>
    <mergeCell ref="ADG47:ADH47"/>
    <mergeCell ref="ADI47:ADJ47"/>
    <mergeCell ref="ACQ47:ACR47"/>
    <mergeCell ref="ACS47:ACT47"/>
    <mergeCell ref="ACU47:ACV47"/>
    <mergeCell ref="ACW47:ACX47"/>
    <mergeCell ref="ACY47:ACZ47"/>
    <mergeCell ref="ACG47:ACH47"/>
    <mergeCell ref="ACI47:ACJ47"/>
    <mergeCell ref="ACK47:ACL47"/>
    <mergeCell ref="ACM47:ACN47"/>
    <mergeCell ref="ACO47:ACP47"/>
    <mergeCell ref="ABW47:ABX47"/>
    <mergeCell ref="ABY47:ABZ47"/>
    <mergeCell ref="ACA47:ACB47"/>
    <mergeCell ref="ACC47:ACD47"/>
    <mergeCell ref="ACE47:ACF47"/>
    <mergeCell ref="ABM47:ABN47"/>
    <mergeCell ref="ABO47:ABP47"/>
    <mergeCell ref="ABQ47:ABR47"/>
    <mergeCell ref="ABS47:ABT47"/>
    <mergeCell ref="ABU47:ABV47"/>
    <mergeCell ref="ABC47:ABD47"/>
    <mergeCell ref="ABE47:ABF47"/>
    <mergeCell ref="ABG47:ABH47"/>
    <mergeCell ref="ABI47:ABJ47"/>
    <mergeCell ref="ABK47:ABL47"/>
    <mergeCell ref="AAS47:AAT47"/>
    <mergeCell ref="AAU47:AAV47"/>
    <mergeCell ref="AAW47:AAX47"/>
    <mergeCell ref="AAY47:AAZ47"/>
    <mergeCell ref="ABA47:ABB47"/>
    <mergeCell ref="AAI47:AAJ47"/>
    <mergeCell ref="AAK47:AAL47"/>
    <mergeCell ref="AAM47:AAN47"/>
    <mergeCell ref="AAO47:AAP47"/>
    <mergeCell ref="AAQ47:AAR47"/>
    <mergeCell ref="ZY47:ZZ47"/>
    <mergeCell ref="AAA47:AAB47"/>
    <mergeCell ref="AAC47:AAD47"/>
    <mergeCell ref="AAE47:AAF47"/>
    <mergeCell ref="AAG47:AAH47"/>
    <mergeCell ref="ZO47:ZP47"/>
    <mergeCell ref="ZQ47:ZR47"/>
    <mergeCell ref="ZS47:ZT47"/>
    <mergeCell ref="ZU47:ZV47"/>
    <mergeCell ref="ZW47:ZX47"/>
    <mergeCell ref="ZE47:ZF47"/>
    <mergeCell ref="ZG47:ZH47"/>
    <mergeCell ref="ZI47:ZJ47"/>
    <mergeCell ref="ZK47:ZL47"/>
    <mergeCell ref="ZM47:ZN47"/>
    <mergeCell ref="YU47:YV47"/>
    <mergeCell ref="YW47:YX47"/>
    <mergeCell ref="YY47:YZ47"/>
    <mergeCell ref="ZA47:ZB47"/>
    <mergeCell ref="ZC47:ZD47"/>
    <mergeCell ref="YK47:YL47"/>
    <mergeCell ref="YM47:YN47"/>
    <mergeCell ref="YO47:YP47"/>
    <mergeCell ref="YQ47:YR47"/>
    <mergeCell ref="YS47:YT47"/>
    <mergeCell ref="YA47:YB47"/>
    <mergeCell ref="YC47:YD47"/>
    <mergeCell ref="YE47:YF47"/>
    <mergeCell ref="YG47:YH47"/>
    <mergeCell ref="YI47:YJ47"/>
    <mergeCell ref="XQ47:XR47"/>
    <mergeCell ref="XS47:XT47"/>
    <mergeCell ref="XU47:XV47"/>
    <mergeCell ref="XW47:XX47"/>
    <mergeCell ref="XY47:XZ47"/>
    <mergeCell ref="XG47:XH47"/>
    <mergeCell ref="XI47:XJ47"/>
    <mergeCell ref="XK47:XL47"/>
    <mergeCell ref="XM47:XN47"/>
    <mergeCell ref="XO47:XP47"/>
    <mergeCell ref="WW47:WX47"/>
    <mergeCell ref="WY47:WZ47"/>
    <mergeCell ref="XA47:XB47"/>
    <mergeCell ref="XC47:XD47"/>
    <mergeCell ref="XE47:XF47"/>
    <mergeCell ref="WM47:WN47"/>
    <mergeCell ref="WO47:WP47"/>
    <mergeCell ref="WQ47:WR47"/>
    <mergeCell ref="WS47:WT47"/>
    <mergeCell ref="WU47:WV47"/>
    <mergeCell ref="WC47:WD47"/>
    <mergeCell ref="WE47:WF47"/>
    <mergeCell ref="WG47:WH47"/>
    <mergeCell ref="WI47:WJ47"/>
    <mergeCell ref="WK47:WL47"/>
    <mergeCell ref="VS47:VT47"/>
    <mergeCell ref="VU47:VV47"/>
    <mergeCell ref="VW47:VX47"/>
    <mergeCell ref="VY47:VZ47"/>
    <mergeCell ref="WA47:WB47"/>
    <mergeCell ref="VI47:VJ47"/>
    <mergeCell ref="VK47:VL47"/>
    <mergeCell ref="VM47:VN47"/>
    <mergeCell ref="VO47:VP47"/>
    <mergeCell ref="VQ47:VR47"/>
    <mergeCell ref="UY47:UZ47"/>
    <mergeCell ref="VA47:VB47"/>
    <mergeCell ref="VC47:VD47"/>
    <mergeCell ref="VE47:VF47"/>
    <mergeCell ref="VG47:VH47"/>
    <mergeCell ref="UO47:UP47"/>
    <mergeCell ref="UQ47:UR47"/>
    <mergeCell ref="US47:UT47"/>
    <mergeCell ref="UU47:UV47"/>
    <mergeCell ref="UW47:UX47"/>
    <mergeCell ref="UE47:UF47"/>
    <mergeCell ref="UG47:UH47"/>
    <mergeCell ref="UI47:UJ47"/>
    <mergeCell ref="UK47:UL47"/>
    <mergeCell ref="UM47:UN47"/>
    <mergeCell ref="TU47:TV47"/>
    <mergeCell ref="TW47:TX47"/>
    <mergeCell ref="TY47:TZ47"/>
    <mergeCell ref="UA47:UB47"/>
    <mergeCell ref="UC47:UD47"/>
    <mergeCell ref="TK47:TL47"/>
    <mergeCell ref="TM47:TN47"/>
    <mergeCell ref="TO47:TP47"/>
    <mergeCell ref="TQ47:TR47"/>
    <mergeCell ref="TS47:TT47"/>
    <mergeCell ref="TA47:TB47"/>
    <mergeCell ref="TC47:TD47"/>
    <mergeCell ref="TE47:TF47"/>
    <mergeCell ref="TG47:TH47"/>
    <mergeCell ref="TI47:TJ47"/>
    <mergeCell ref="SQ47:SR47"/>
    <mergeCell ref="SS47:ST47"/>
    <mergeCell ref="SU47:SV47"/>
    <mergeCell ref="SW47:SX47"/>
    <mergeCell ref="SY47:SZ47"/>
    <mergeCell ref="SG47:SH47"/>
    <mergeCell ref="SI47:SJ47"/>
    <mergeCell ref="SK47:SL47"/>
    <mergeCell ref="SM47:SN47"/>
    <mergeCell ref="SO47:SP47"/>
    <mergeCell ref="RW47:RX47"/>
    <mergeCell ref="RY47:RZ47"/>
    <mergeCell ref="SA47:SB47"/>
    <mergeCell ref="SC47:SD47"/>
    <mergeCell ref="SE47:SF47"/>
    <mergeCell ref="RM47:RN47"/>
    <mergeCell ref="RO47:RP47"/>
    <mergeCell ref="RQ47:RR47"/>
    <mergeCell ref="RS47:RT47"/>
    <mergeCell ref="RU47:RV47"/>
    <mergeCell ref="RC47:RD47"/>
    <mergeCell ref="RE47:RF47"/>
    <mergeCell ref="RG47:RH47"/>
    <mergeCell ref="RI47:RJ47"/>
    <mergeCell ref="RK47:RL47"/>
    <mergeCell ref="QS47:QT47"/>
    <mergeCell ref="QU47:QV47"/>
    <mergeCell ref="QW47:QX47"/>
    <mergeCell ref="QY47:QZ47"/>
    <mergeCell ref="RA47:RB47"/>
    <mergeCell ref="QI47:QJ47"/>
    <mergeCell ref="QK47:QL47"/>
    <mergeCell ref="QM47:QN47"/>
    <mergeCell ref="QO47:QP47"/>
    <mergeCell ref="QQ47:QR47"/>
    <mergeCell ref="PY47:PZ47"/>
    <mergeCell ref="QA47:QB47"/>
    <mergeCell ref="QC47:QD47"/>
    <mergeCell ref="QE47:QF47"/>
    <mergeCell ref="QG47:QH47"/>
    <mergeCell ref="PO47:PP47"/>
    <mergeCell ref="PQ47:PR47"/>
    <mergeCell ref="PS47:PT47"/>
    <mergeCell ref="PU47:PV47"/>
    <mergeCell ref="PW47:PX47"/>
    <mergeCell ref="PE47:PF47"/>
    <mergeCell ref="PG47:PH47"/>
    <mergeCell ref="PI47:PJ47"/>
    <mergeCell ref="PK47:PL47"/>
    <mergeCell ref="PM47:PN47"/>
    <mergeCell ref="OU47:OV47"/>
    <mergeCell ref="OW47:OX47"/>
    <mergeCell ref="OY47:OZ47"/>
    <mergeCell ref="PA47:PB47"/>
    <mergeCell ref="PC47:PD47"/>
    <mergeCell ref="OK47:OL47"/>
    <mergeCell ref="OM47:ON47"/>
    <mergeCell ref="OO47:OP47"/>
    <mergeCell ref="OQ47:OR47"/>
    <mergeCell ref="OS47:OT47"/>
    <mergeCell ref="OA47:OB47"/>
    <mergeCell ref="OC47:OD47"/>
    <mergeCell ref="OE47:OF47"/>
    <mergeCell ref="OG47:OH47"/>
    <mergeCell ref="OI47:OJ47"/>
    <mergeCell ref="NQ47:NR47"/>
    <mergeCell ref="NS47:NT47"/>
    <mergeCell ref="NU47:NV47"/>
    <mergeCell ref="NW47:NX47"/>
    <mergeCell ref="NY47:NZ47"/>
    <mergeCell ref="NG47:NH47"/>
    <mergeCell ref="NI47:NJ47"/>
    <mergeCell ref="NK47:NL47"/>
    <mergeCell ref="NM47:NN47"/>
    <mergeCell ref="NO47:NP47"/>
    <mergeCell ref="MW47:MX47"/>
    <mergeCell ref="MY47:MZ47"/>
    <mergeCell ref="NA47:NB47"/>
    <mergeCell ref="NC47:ND47"/>
    <mergeCell ref="NE47:NF47"/>
    <mergeCell ref="MM47:MN47"/>
    <mergeCell ref="MO47:MP47"/>
    <mergeCell ref="MQ47:MR47"/>
    <mergeCell ref="MS47:MT47"/>
    <mergeCell ref="MU47:MV47"/>
    <mergeCell ref="MC47:MD47"/>
    <mergeCell ref="ME47:MF47"/>
    <mergeCell ref="MG47:MH47"/>
    <mergeCell ref="MI47:MJ47"/>
    <mergeCell ref="MK47:ML47"/>
    <mergeCell ref="LS47:LT47"/>
    <mergeCell ref="LU47:LV47"/>
    <mergeCell ref="LW47:LX47"/>
    <mergeCell ref="LY47:LZ47"/>
    <mergeCell ref="MA47:MB47"/>
    <mergeCell ref="LI47:LJ47"/>
    <mergeCell ref="LK47:LL47"/>
    <mergeCell ref="LM47:LN47"/>
    <mergeCell ref="LO47:LP47"/>
    <mergeCell ref="LQ47:LR47"/>
    <mergeCell ref="KY47:KZ47"/>
    <mergeCell ref="LA47:LB47"/>
    <mergeCell ref="LC47:LD47"/>
    <mergeCell ref="LE47:LF47"/>
    <mergeCell ref="LG47:LH47"/>
    <mergeCell ref="KO47:KP47"/>
    <mergeCell ref="KQ47:KR47"/>
    <mergeCell ref="KS47:KT47"/>
    <mergeCell ref="KU47:KV47"/>
    <mergeCell ref="KW47:KX47"/>
    <mergeCell ref="KE47:KF47"/>
    <mergeCell ref="KG47:KH47"/>
    <mergeCell ref="KI47:KJ47"/>
    <mergeCell ref="KK47:KL47"/>
    <mergeCell ref="KM47:KN47"/>
    <mergeCell ref="JU47:JV47"/>
    <mergeCell ref="JW47:JX47"/>
    <mergeCell ref="JY47:JZ47"/>
    <mergeCell ref="KA47:KB47"/>
    <mergeCell ref="KC47:KD47"/>
    <mergeCell ref="JK47:JL47"/>
    <mergeCell ref="JM47:JN47"/>
    <mergeCell ref="JO47:JP47"/>
    <mergeCell ref="JQ47:JR47"/>
    <mergeCell ref="JS47:JT47"/>
    <mergeCell ref="JA47:JB47"/>
    <mergeCell ref="JC47:JD47"/>
    <mergeCell ref="JE47:JF47"/>
    <mergeCell ref="JG47:JH47"/>
    <mergeCell ref="JI47:JJ47"/>
    <mergeCell ref="IQ47:IR47"/>
    <mergeCell ref="IS47:IT47"/>
    <mergeCell ref="IU47:IV47"/>
    <mergeCell ref="IW47:IX47"/>
    <mergeCell ref="IY47:IZ47"/>
    <mergeCell ref="IG47:IH47"/>
    <mergeCell ref="II47:IJ47"/>
    <mergeCell ref="IK47:IL47"/>
    <mergeCell ref="IM47:IN47"/>
    <mergeCell ref="IO47:IP47"/>
    <mergeCell ref="HW47:HX47"/>
    <mergeCell ref="HY47:HZ47"/>
    <mergeCell ref="IA47:IB47"/>
    <mergeCell ref="IC47:ID47"/>
    <mergeCell ref="IE47:IF47"/>
    <mergeCell ref="HM47:HN47"/>
    <mergeCell ref="HO47:HP47"/>
    <mergeCell ref="HQ47:HR47"/>
    <mergeCell ref="HS47:HT47"/>
    <mergeCell ref="HU47:HV47"/>
    <mergeCell ref="HC47:HD47"/>
    <mergeCell ref="HE47:HF47"/>
    <mergeCell ref="HG47:HH47"/>
    <mergeCell ref="HI47:HJ47"/>
    <mergeCell ref="HK47:HL47"/>
    <mergeCell ref="GS47:GT47"/>
    <mergeCell ref="GU47:GV47"/>
    <mergeCell ref="GW47:GX47"/>
    <mergeCell ref="GY47:GZ47"/>
    <mergeCell ref="HA47:HB47"/>
    <mergeCell ref="GI47:GJ47"/>
    <mergeCell ref="GK47:GL47"/>
    <mergeCell ref="GM47:GN47"/>
    <mergeCell ref="GO47:GP47"/>
    <mergeCell ref="GQ47:GR47"/>
    <mergeCell ref="FY47:FZ47"/>
    <mergeCell ref="GA47:GB47"/>
    <mergeCell ref="GC47:GD47"/>
    <mergeCell ref="GE47:GF47"/>
    <mergeCell ref="GG47:GH47"/>
    <mergeCell ref="FO47:FP47"/>
    <mergeCell ref="FQ47:FR47"/>
    <mergeCell ref="FS47:FT47"/>
    <mergeCell ref="FU47:FV47"/>
    <mergeCell ref="FW47:FX47"/>
    <mergeCell ref="FE47:FF47"/>
    <mergeCell ref="FG47:FH47"/>
    <mergeCell ref="FI47:FJ47"/>
    <mergeCell ref="FK47:FL47"/>
    <mergeCell ref="FM47:FN47"/>
    <mergeCell ref="EU47:EV47"/>
    <mergeCell ref="EW47:EX47"/>
    <mergeCell ref="EY47:EZ47"/>
    <mergeCell ref="FA47:FB47"/>
    <mergeCell ref="FC47:FD47"/>
    <mergeCell ref="EK47:EL47"/>
    <mergeCell ref="EM47:EN47"/>
    <mergeCell ref="EO47:EP47"/>
    <mergeCell ref="EQ47:ER47"/>
    <mergeCell ref="ES47:ET47"/>
    <mergeCell ref="EA47:EB47"/>
    <mergeCell ref="EC47:ED47"/>
    <mergeCell ref="EE47:EF47"/>
    <mergeCell ref="EG47:EH47"/>
    <mergeCell ref="EI47:EJ47"/>
    <mergeCell ref="DQ47:DR47"/>
    <mergeCell ref="DS47:DT47"/>
    <mergeCell ref="DU47:DV47"/>
    <mergeCell ref="DW47:DX47"/>
    <mergeCell ref="DY47:DZ47"/>
    <mergeCell ref="DG47:DH47"/>
    <mergeCell ref="DI47:DJ47"/>
    <mergeCell ref="DK47:DL47"/>
    <mergeCell ref="DM47:DN47"/>
    <mergeCell ref="DO47:DP47"/>
    <mergeCell ref="CW47:CX47"/>
    <mergeCell ref="CY47:CZ47"/>
    <mergeCell ref="DA47:DB47"/>
    <mergeCell ref="DC47:DD47"/>
    <mergeCell ref="DE47:DF47"/>
    <mergeCell ref="CM47:CN47"/>
    <mergeCell ref="CO47:CP47"/>
    <mergeCell ref="CQ47:CR47"/>
    <mergeCell ref="CS47:CT47"/>
    <mergeCell ref="CU47:CV47"/>
    <mergeCell ref="CC47:CD47"/>
    <mergeCell ref="CE47:CF47"/>
    <mergeCell ref="CG47:CH47"/>
    <mergeCell ref="CI47:CJ47"/>
    <mergeCell ref="CK47:CL47"/>
    <mergeCell ref="BS47:BT47"/>
    <mergeCell ref="BU47:BV47"/>
    <mergeCell ref="BW47:BX47"/>
    <mergeCell ref="BY47:BZ47"/>
    <mergeCell ref="CA47:CB47"/>
    <mergeCell ref="BI47:BJ47"/>
    <mergeCell ref="BK47:BL47"/>
    <mergeCell ref="BM47:BN47"/>
    <mergeCell ref="BO47:BP47"/>
    <mergeCell ref="BQ47:BR47"/>
    <mergeCell ref="AY47:AZ47"/>
    <mergeCell ref="BA47:BB47"/>
    <mergeCell ref="BC47:BD47"/>
    <mergeCell ref="BE47:BF47"/>
    <mergeCell ref="BG47:BH47"/>
    <mergeCell ref="AO47:AP47"/>
    <mergeCell ref="AQ47:AR47"/>
    <mergeCell ref="AS47:AT47"/>
    <mergeCell ref="AU47:AV47"/>
    <mergeCell ref="AW47:AX47"/>
    <mergeCell ref="AE47:AF47"/>
    <mergeCell ref="AG47:AH47"/>
    <mergeCell ref="AI47:AJ47"/>
    <mergeCell ref="AK47:AL47"/>
    <mergeCell ref="AM47:AN47"/>
    <mergeCell ref="U47:V47"/>
    <mergeCell ref="W47:X47"/>
    <mergeCell ref="Y47:Z47"/>
    <mergeCell ref="AA47:AB47"/>
    <mergeCell ref="AC47:AD47"/>
    <mergeCell ref="K47:L47"/>
    <mergeCell ref="M47:N47"/>
    <mergeCell ref="O47:P47"/>
    <mergeCell ref="Q47:R47"/>
    <mergeCell ref="S47:T47"/>
    <mergeCell ref="I47:J47"/>
    <mergeCell ref="D34:E34"/>
    <mergeCell ref="D36:E36"/>
    <mergeCell ref="D38:E38"/>
    <mergeCell ref="D40:E40"/>
    <mergeCell ref="B48:C48"/>
    <mergeCell ref="D48:E48"/>
    <mergeCell ref="D100:E100"/>
    <mergeCell ref="B32:E32"/>
    <mergeCell ref="B33:C33"/>
    <mergeCell ref="D33:E33"/>
    <mergeCell ref="B83:E88"/>
    <mergeCell ref="B91:E96"/>
    <mergeCell ref="B63:C63"/>
    <mergeCell ref="B77:E80"/>
    <mergeCell ref="D98:E99"/>
    <mergeCell ref="D73:D74"/>
    <mergeCell ref="B59:E59"/>
    <mergeCell ref="B1:E1"/>
    <mergeCell ref="B76:E76"/>
    <mergeCell ref="B3:E3"/>
    <mergeCell ref="B22:E22"/>
    <mergeCell ref="B23:C23"/>
    <mergeCell ref="D4:E4"/>
    <mergeCell ref="D23:E23"/>
    <mergeCell ref="B61:E61"/>
    <mergeCell ref="B62:E62"/>
    <mergeCell ref="B67:E67"/>
    <mergeCell ref="B4:C4"/>
    <mergeCell ref="B19:B20"/>
    <mergeCell ref="C19:C20"/>
    <mergeCell ref="B2:E2"/>
    <mergeCell ref="B72:E72"/>
    <mergeCell ref="B60:E60"/>
    <mergeCell ref="G47:H47"/>
  </mergeCells>
  <conditionalFormatting sqref="B19:B21 C20:C21">
    <cfRule type="expression" dxfId="6" priority="1">
      <formula>IF(OR(C17="Private","Private/IMD"),,)</formula>
    </cfRule>
  </conditionalFormatting>
  <conditionalFormatting sqref="C19">
    <cfRule type="expression" dxfId="5" priority="12">
      <formula>IF(OR(D15="Private","Private/IMD"),,)</formula>
    </cfRule>
  </conditionalFormatting>
  <dataValidations xWindow="858" yWindow="359" count="7">
    <dataValidation type="textLength" allowBlank="1" showErrorMessage="1" error="Please enter the 9-digit TPI (including the leading zero)." promptTitle="TPI" prompt="Enter the 9-digit TPI (including the leading zero)." sqref="C13:C15" xr:uid="{3338BB2F-F9C0-45F2-A1C2-3B078A3DE427}">
      <formula1>9</formula1>
      <formula2>9</formula2>
    </dataValidation>
    <dataValidation type="list" allowBlank="1" showInputMessage="1" showErrorMessage="1" sqref="C19" xr:uid="{12131380-4738-4FB4-9F21-9C24C927ABD0}">
      <formula1>"Please Select, Yes, No, Not Applicable"</formula1>
    </dataValidation>
    <dataValidation type="list" allowBlank="1" showInputMessage="1" showErrorMessage="1" sqref="D63 D68 D70 D73 C49:C53 E37 E35 C55:C57" xr:uid="{00000000-0002-0000-0000-000000000000}">
      <formula1>"Please Select, Yes, No"</formula1>
    </dataValidation>
    <dataValidation type="list" allowBlank="1" showInputMessage="1" showErrorMessage="1" sqref="D65" xr:uid="{03F4AB67-F649-458E-8707-2D6A7F4FBC5F}">
      <formula1>"Please Select, Yes, No, N/A"</formula1>
    </dataValidation>
    <dataValidation type="list" allowBlank="1" showInputMessage="1" showErrorMessage="1" sqref="E17" xr:uid="{08EC8ACB-1256-46A1-B521-48B39C4937D3}">
      <formula1>"Please Select, Original, Submitted, Finalized"</formula1>
    </dataValidation>
    <dataValidation type="list" allowBlank="1" showInputMessage="1" showErrorMessage="1" sqref="E43 E39" xr:uid="{9352E50B-78CC-47CA-B19F-1602BA251068}">
      <formula1>"Please Select, Yes - Private, Yes- NSGO, No"</formula1>
    </dataValidation>
    <dataValidation type="list" allowBlank="1" showInputMessage="1" showErrorMessage="1" sqref="E45 E41" xr:uid="{D45313CB-91C6-4C20-A71F-36E5FC312BD5}">
      <formula1>"Please Select, Yes - Private, Yes - NSGO, No"</formula1>
    </dataValidation>
  </dataValidations>
  <printOptions horizontalCentered="1"/>
  <pageMargins left="0.2" right="0.2" top="0.25" bottom="0.25" header="0" footer="0"/>
  <pageSetup scale="52" orientation="portrait" r:id="rId1"/>
  <headerFooter alignWithMargins="0">
    <oddFooter>&amp;L&amp;A&amp;RPrinted on &amp;D &amp;T</oddFooter>
  </headerFooter>
  <ignoredErrors>
    <ignoredError sqref="D102" unlockedFormula="1"/>
  </ignoredError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
  <dimension ref="A1:AE240"/>
  <sheetViews>
    <sheetView workbookViewId="0">
      <selection activeCell="J37" sqref="J37"/>
    </sheetView>
  </sheetViews>
  <sheetFormatPr defaultColWidth="0" defaultRowHeight="15"/>
  <cols>
    <col min="1" max="1" width="2.7109375" customWidth="1"/>
    <col min="2" max="2" width="11.7109375" customWidth="1"/>
    <col min="3" max="3" width="9.28515625" customWidth="1"/>
    <col min="4" max="4" width="21.42578125" customWidth="1"/>
    <col min="5" max="14" width="19.7109375" customWidth="1"/>
    <col min="15" max="15" width="2.7109375" customWidth="1"/>
    <col min="16" max="16" width="18.7109375" hidden="1" customWidth="1"/>
    <col min="17" max="17" width="22.7109375" hidden="1" customWidth="1"/>
    <col min="18" max="20" width="20.7109375" hidden="1" customWidth="1"/>
    <col min="21" max="21" width="19.28515625" hidden="1" customWidth="1"/>
    <col min="22" max="22" width="14.28515625" hidden="1" customWidth="1"/>
    <col min="23" max="23" width="13.28515625" hidden="1" customWidth="1"/>
    <col min="24" max="27" width="9.28515625" hidden="1" customWidth="1"/>
    <col min="28" max="28" width="5.5703125" hidden="1" customWidth="1"/>
    <col min="29" max="29" width="22.7109375" hidden="1" customWidth="1"/>
    <col min="30" max="30" width="5.7109375" hidden="1" customWidth="1"/>
    <col min="31" max="31" width="75.7109375" hidden="1" customWidth="1"/>
    <col min="32" max="16384" width="9.28515625" hidden="1"/>
  </cols>
  <sheetData>
    <row r="1" spans="1:15" ht="15" customHeight="1">
      <c r="A1" s="10"/>
      <c r="B1" s="10"/>
      <c r="C1" s="51"/>
      <c r="D1" s="51"/>
      <c r="E1" s="51"/>
      <c r="F1" s="51"/>
      <c r="I1" s="776" t="s">
        <v>526</v>
      </c>
      <c r="J1" s="51"/>
      <c r="K1" s="51"/>
      <c r="L1" s="51"/>
      <c r="M1" s="51"/>
      <c r="N1" s="51"/>
      <c r="O1" s="10"/>
    </row>
    <row r="2" spans="1:15" ht="15" customHeight="1">
      <c r="A2" s="7"/>
      <c r="B2" s="7"/>
      <c r="C2" s="51"/>
      <c r="D2" s="51"/>
      <c r="E2" s="51"/>
      <c r="F2" s="51"/>
      <c r="I2" s="788" t="str">
        <f>Cert_Hospital&amp;" "&amp;"(TPI: "&amp;Cert_TPI&amp;")"</f>
        <v xml:space="preserve"> (TPI: )</v>
      </c>
      <c r="J2" s="51"/>
      <c r="K2" s="51"/>
      <c r="L2" s="51"/>
      <c r="M2" s="51"/>
      <c r="N2" s="51"/>
      <c r="O2" s="7"/>
    </row>
    <row r="3" spans="1:15" ht="15.75" customHeight="1">
      <c r="A3" s="7"/>
      <c r="B3" s="7"/>
      <c r="C3" s="148"/>
      <c r="D3" s="148"/>
      <c r="E3" s="148"/>
      <c r="F3" s="148"/>
      <c r="I3" s="792" t="str">
        <f>"Cost Report Period: "&amp;TEXT(CstRpt_B,"mm/dd/yyyy")&amp;" - "&amp;TEXT(CstRpt_E,"mm/dd/yyyy")</f>
        <v>Cost Report Period: 01/00/1900 - 01/00/1900</v>
      </c>
      <c r="J3" s="148"/>
      <c r="K3" s="148"/>
      <c r="L3" s="148"/>
      <c r="M3" s="148"/>
      <c r="N3" s="148"/>
      <c r="O3" s="7"/>
    </row>
    <row r="4" spans="1:15" ht="15.75" customHeight="1">
      <c r="A4" s="7"/>
      <c r="B4" s="7"/>
      <c r="C4" s="7"/>
      <c r="D4" s="7"/>
      <c r="E4" s="149"/>
      <c r="F4" s="149"/>
      <c r="I4" s="792" t="str">
        <f>"Cost Report Status: "&amp;CstRpt_S</f>
        <v xml:space="preserve">Cost Report Status: </v>
      </c>
      <c r="J4" s="149"/>
      <c r="K4" s="149"/>
      <c r="L4" s="149"/>
      <c r="M4" s="149"/>
      <c r="N4" s="149"/>
      <c r="O4" s="7"/>
    </row>
    <row r="5" spans="1:15">
      <c r="A5" s="10"/>
      <c r="B5" s="10"/>
      <c r="C5" s="10"/>
      <c r="D5" s="10"/>
      <c r="E5" s="10"/>
      <c r="I5" s="792" t="str">
        <f>"S-10 Data from Cost Report for period ending in Calendar Year "&amp;LEFT(Data_Year,4)</f>
        <v>S-10 Data from Cost Report for period ending in Calendar Year 2023</v>
      </c>
      <c r="J5" s="10"/>
      <c r="K5" s="10"/>
      <c r="L5" s="10"/>
      <c r="M5" s="10"/>
      <c r="N5" s="10"/>
      <c r="O5" s="10"/>
    </row>
    <row r="6" spans="1:15" ht="15" customHeight="1">
      <c r="J6" s="10"/>
      <c r="K6" s="10"/>
      <c r="L6" s="10"/>
      <c r="M6" s="10"/>
      <c r="N6" s="10"/>
      <c r="O6" s="10"/>
    </row>
    <row r="7" spans="1:15">
      <c r="F7" s="11"/>
      <c r="G7" s="12"/>
      <c r="H7" s="91"/>
      <c r="I7" s="89"/>
      <c r="J7" s="90"/>
      <c r="K7" s="90"/>
      <c r="L7" s="90"/>
      <c r="M7" s="10"/>
      <c r="N7" s="10"/>
      <c r="O7" s="10"/>
    </row>
    <row r="8" spans="1:15" ht="25.5">
      <c r="A8" s="7"/>
      <c r="B8" s="10"/>
      <c r="C8" s="10"/>
      <c r="D8" s="10"/>
      <c r="E8" s="10"/>
      <c r="F8" s="7"/>
      <c r="G8" s="455" t="s">
        <v>356</v>
      </c>
      <c r="H8" s="1399" t="s">
        <v>527</v>
      </c>
      <c r="I8" s="1399"/>
      <c r="J8" s="456" t="s">
        <v>528</v>
      </c>
      <c r="K8" s="90"/>
      <c r="L8" s="90"/>
      <c r="M8" s="10"/>
      <c r="N8" s="10"/>
      <c r="O8" s="10"/>
    </row>
    <row r="9" spans="1:15">
      <c r="A9" s="7"/>
      <c r="B9" s="10"/>
      <c r="C9" s="10"/>
      <c r="D9" s="10"/>
      <c r="E9" s="10"/>
      <c r="F9" s="12"/>
      <c r="G9" s="457" t="s">
        <v>529</v>
      </c>
      <c r="H9" s="457" t="s">
        <v>530</v>
      </c>
      <c r="I9" s="457" t="s">
        <v>531</v>
      </c>
      <c r="J9" s="457" t="s">
        <v>532</v>
      </c>
      <c r="K9" s="90"/>
      <c r="L9" s="90"/>
      <c r="M9" s="10"/>
      <c r="N9" s="10"/>
      <c r="O9" s="10"/>
    </row>
    <row r="10" spans="1:15">
      <c r="A10" s="7"/>
      <c r="B10" s="10"/>
      <c r="C10" s="10"/>
      <c r="D10" s="10"/>
      <c r="E10" s="10"/>
      <c r="F10" s="7"/>
      <c r="G10" s="458" t="s">
        <v>204</v>
      </c>
      <c r="H10" s="458" t="s">
        <v>533</v>
      </c>
      <c r="I10" s="458" t="s">
        <v>534</v>
      </c>
      <c r="J10" s="458" t="s">
        <v>533</v>
      </c>
      <c r="K10" s="90"/>
      <c r="L10" s="90"/>
      <c r="M10" s="10"/>
      <c r="N10" s="10"/>
      <c r="O10" s="10"/>
    </row>
    <row r="11" spans="1:15">
      <c r="A11" s="7"/>
      <c r="B11" s="10"/>
      <c r="C11" s="10"/>
      <c r="D11" s="10"/>
      <c r="E11" s="1400" t="s">
        <v>535</v>
      </c>
      <c r="F11" s="1400"/>
      <c r="G11" s="662">
        <f>'Hospital Data 2'!$H$138</f>
        <v>0</v>
      </c>
      <c r="H11" s="383">
        <f>'Hospital Data 2'!$G$138</f>
        <v>0</v>
      </c>
      <c r="I11" s="383">
        <f>'Hospital Data 2'!$G$138</f>
        <v>0</v>
      </c>
      <c r="J11" s="383">
        <f>'Hospital Data 2'!$G$139</f>
        <v>0</v>
      </c>
      <c r="K11" s="90"/>
      <c r="L11" s="90"/>
      <c r="M11" s="10"/>
      <c r="N11" s="10"/>
      <c r="O11" s="10"/>
    </row>
    <row r="12" spans="1:15">
      <c r="A12" s="7"/>
      <c r="B12" s="10"/>
      <c r="C12" s="10"/>
      <c r="D12" s="10"/>
      <c r="E12" s="1401" t="s">
        <v>536</v>
      </c>
      <c r="F12" s="1401"/>
      <c r="G12" s="1001">
        <f>'Hospital Data 2'!$H$126</f>
        <v>0</v>
      </c>
      <c r="H12" s="1002">
        <f>'Hospital Data 2'!$G$126</f>
        <v>0</v>
      </c>
      <c r="I12" s="1002">
        <f>'Hospital Data 2'!$G$126</f>
        <v>0</v>
      </c>
      <c r="J12" s="1002">
        <f>'Hospital Data 2'!$G$127</f>
        <v>0</v>
      </c>
      <c r="K12" s="90"/>
      <c r="L12" s="90"/>
      <c r="M12" s="10"/>
      <c r="N12" s="10"/>
      <c r="O12" s="10"/>
    </row>
    <row r="13" spans="1:15">
      <c r="A13" s="7"/>
      <c r="B13" s="10"/>
      <c r="C13" s="10"/>
      <c r="D13" s="10"/>
      <c r="E13" s="1398" t="s">
        <v>537</v>
      </c>
      <c r="F13" s="1398"/>
      <c r="G13" s="1001">
        <f>'Hospital Data 2'!$K$126</f>
        <v>0</v>
      </c>
      <c r="H13" s="1002">
        <f>'Hospital Data 2'!$J$126</f>
        <v>0</v>
      </c>
      <c r="I13" s="1002">
        <f>'Hospital Data 2'!$J$126</f>
        <v>0</v>
      </c>
      <c r="J13" s="1002">
        <f>'Hospital Data 2'!$J$127</f>
        <v>0</v>
      </c>
      <c r="K13" s="90"/>
      <c r="L13" s="90"/>
      <c r="M13" s="10"/>
      <c r="N13" s="10"/>
      <c r="O13" s="10"/>
    </row>
    <row r="14" spans="1:15" ht="17.25" customHeight="1">
      <c r="A14" s="7"/>
      <c r="B14" s="10"/>
      <c r="C14" s="10"/>
      <c r="D14" s="28"/>
      <c r="E14" s="28"/>
      <c r="F14" s="11"/>
      <c r="G14" s="12"/>
      <c r="H14" s="12"/>
      <c r="I14" s="10"/>
      <c r="J14" s="27"/>
      <c r="K14" s="27"/>
      <c r="L14" s="27"/>
      <c r="M14" s="10"/>
      <c r="N14" s="10"/>
      <c r="O14" s="10"/>
    </row>
    <row r="15" spans="1:15">
      <c r="A15" s="7"/>
      <c r="B15" s="10"/>
      <c r="C15" s="10"/>
      <c r="D15" s="10"/>
      <c r="E15" s="10"/>
      <c r="F15" s="10"/>
      <c r="G15" s="12"/>
      <c r="H15" s="12"/>
      <c r="I15" s="10"/>
      <c r="J15" s="10"/>
      <c r="K15" s="10"/>
      <c r="L15" s="10"/>
      <c r="M15" s="10"/>
      <c r="N15" s="10"/>
      <c r="O15" s="10"/>
    </row>
    <row r="16" spans="1:15" ht="15.75" customHeight="1">
      <c r="A16" s="7"/>
      <c r="B16" s="436" t="s">
        <v>356</v>
      </c>
      <c r="C16" s="443"/>
      <c r="D16" s="443"/>
      <c r="E16" s="443"/>
      <c r="F16" s="443"/>
      <c r="G16" s="443"/>
      <c r="H16" s="569"/>
      <c r="I16" s="1402" t="s">
        <v>535</v>
      </c>
      <c r="J16" s="1402"/>
      <c r="K16" s="1403" t="s">
        <v>538</v>
      </c>
      <c r="L16" s="1403"/>
      <c r="M16" s="1404" t="s">
        <v>537</v>
      </c>
      <c r="N16" s="1404"/>
      <c r="O16" s="40"/>
    </row>
    <row r="17" spans="1:15" ht="25.5">
      <c r="A17" s="7"/>
      <c r="B17" s="367" t="s">
        <v>539</v>
      </c>
      <c r="C17" s="367" t="s">
        <v>540</v>
      </c>
      <c r="D17" s="1408" t="s">
        <v>438</v>
      </c>
      <c r="E17" s="1408"/>
      <c r="F17" s="1408"/>
      <c r="G17" s="368" t="s">
        <v>443</v>
      </c>
      <c r="H17" s="368" t="s">
        <v>447</v>
      </c>
      <c r="I17" s="372" t="s">
        <v>541</v>
      </c>
      <c r="J17" s="372" t="s">
        <v>542</v>
      </c>
      <c r="K17" s="373" t="s">
        <v>541</v>
      </c>
      <c r="L17" s="373" t="s">
        <v>542</v>
      </c>
      <c r="M17" s="374" t="s">
        <v>541</v>
      </c>
      <c r="N17" s="374" t="s">
        <v>542</v>
      </c>
      <c r="O17" s="40"/>
    </row>
    <row r="18" spans="1:15">
      <c r="A18" s="7"/>
      <c r="B18" s="704" t="str">
        <f>'Medicare Cost Report'!B14</f>
        <v>1/30</v>
      </c>
      <c r="C18" s="366"/>
      <c r="D18" s="1412" t="str">
        <f>'Medicare Cost Report'!C14</f>
        <v>HOSPITAL ADULTS AND PEDIATRICS</v>
      </c>
      <c r="E18" s="1412"/>
      <c r="F18" s="1412"/>
      <c r="G18" s="630">
        <f>'Medicare Cost Report'!F14</f>
        <v>0</v>
      </c>
      <c r="H18" s="642">
        <f>'Medicare Cost Report'!J14</f>
        <v>0</v>
      </c>
      <c r="I18" s="633">
        <f t="shared" ref="I18:I32" si="0">IF($G$38=0,0,ROUND(G18/$G$38*$G$11,0))</f>
        <v>0</v>
      </c>
      <c r="J18" s="384">
        <f>ROUND(H18*I18,0)</f>
        <v>0</v>
      </c>
      <c r="K18" s="635">
        <f t="shared" ref="K18:K32" si="1">IF($G$38=0,0,ROUND(G18/$G$38*$G$12,0))</f>
        <v>0</v>
      </c>
      <c r="L18" s="385">
        <f>ROUND(K18*H18,0)</f>
        <v>0</v>
      </c>
      <c r="M18" s="638">
        <f t="shared" ref="M18:M32" si="2">IF($G$38=0,0,ROUND(G18/$G$38*$G$13,0))</f>
        <v>0</v>
      </c>
      <c r="N18" s="386">
        <f>ROUND(M18*H18,0)</f>
        <v>0</v>
      </c>
      <c r="O18" s="10"/>
    </row>
    <row r="19" spans="1:15">
      <c r="A19" s="7"/>
      <c r="B19" s="704" t="str">
        <f>'Medicare Cost Report'!B15</f>
        <v>8/31</v>
      </c>
      <c r="C19" s="366"/>
      <c r="D19" s="1405" t="str">
        <f>'Medicare Cost Report'!C15</f>
        <v>INTENSIVE CARE UNIT</v>
      </c>
      <c r="E19" s="1406"/>
      <c r="F19" s="1407"/>
      <c r="G19" s="630">
        <f>'Medicare Cost Report'!F15</f>
        <v>0</v>
      </c>
      <c r="H19" s="642">
        <f>'Medicare Cost Report'!J15</f>
        <v>0</v>
      </c>
      <c r="I19" s="633">
        <f t="shared" si="0"/>
        <v>0</v>
      </c>
      <c r="J19" s="384">
        <f t="shared" ref="J19:J37" si="3">ROUND(H19*I19,0)</f>
        <v>0</v>
      </c>
      <c r="K19" s="635">
        <f t="shared" si="1"/>
        <v>0</v>
      </c>
      <c r="L19" s="385">
        <f t="shared" ref="L19:L37" si="4">ROUND(K19*H19,0)</f>
        <v>0</v>
      </c>
      <c r="M19" s="638">
        <f t="shared" si="2"/>
        <v>0</v>
      </c>
      <c r="N19" s="386">
        <f t="shared" ref="N19:N37" si="5">ROUND(M19*H19,0)</f>
        <v>0</v>
      </c>
      <c r="O19" s="10"/>
    </row>
    <row r="20" spans="1:15">
      <c r="A20" s="7"/>
      <c r="B20" s="704" t="str">
        <f>'Medicare Cost Report'!B16</f>
        <v>9/32</v>
      </c>
      <c r="C20" s="366"/>
      <c r="D20" s="1405" t="str">
        <f>'Medicare Cost Report'!C16</f>
        <v>CORONARY CARE UNIT</v>
      </c>
      <c r="E20" s="1406"/>
      <c r="F20" s="1407"/>
      <c r="G20" s="630">
        <f>'Medicare Cost Report'!F16</f>
        <v>0</v>
      </c>
      <c r="H20" s="642">
        <f>'Medicare Cost Report'!J16</f>
        <v>0</v>
      </c>
      <c r="I20" s="633">
        <f t="shared" si="0"/>
        <v>0</v>
      </c>
      <c r="J20" s="384">
        <f t="shared" si="3"/>
        <v>0</v>
      </c>
      <c r="K20" s="635">
        <f t="shared" si="1"/>
        <v>0</v>
      </c>
      <c r="L20" s="385">
        <f t="shared" si="4"/>
        <v>0</v>
      </c>
      <c r="M20" s="638">
        <f t="shared" si="2"/>
        <v>0</v>
      </c>
      <c r="N20" s="386">
        <f t="shared" si="5"/>
        <v>0</v>
      </c>
      <c r="O20" s="10"/>
    </row>
    <row r="21" spans="1:15">
      <c r="A21" s="7"/>
      <c r="B21" s="704" t="str">
        <f>'Medicare Cost Report'!B17</f>
        <v>10/33</v>
      </c>
      <c r="C21" s="366"/>
      <c r="D21" s="1405" t="str">
        <f>'Medicare Cost Report'!C17</f>
        <v>BURN INTENSIVE CARE UNIT</v>
      </c>
      <c r="E21" s="1406"/>
      <c r="F21" s="1407"/>
      <c r="G21" s="630">
        <f>'Medicare Cost Report'!F17</f>
        <v>0</v>
      </c>
      <c r="H21" s="642">
        <f>'Medicare Cost Report'!J17</f>
        <v>0</v>
      </c>
      <c r="I21" s="633">
        <f t="shared" si="0"/>
        <v>0</v>
      </c>
      <c r="J21" s="384">
        <f t="shared" si="3"/>
        <v>0</v>
      </c>
      <c r="K21" s="635">
        <f t="shared" si="1"/>
        <v>0</v>
      </c>
      <c r="L21" s="385">
        <f t="shared" si="4"/>
        <v>0</v>
      </c>
      <c r="M21" s="638">
        <f t="shared" si="2"/>
        <v>0</v>
      </c>
      <c r="N21" s="386">
        <f t="shared" si="5"/>
        <v>0</v>
      </c>
      <c r="O21" s="10"/>
    </row>
    <row r="22" spans="1:15">
      <c r="A22" s="7"/>
      <c r="B22" s="704" t="str">
        <f>'Medicare Cost Report'!B18</f>
        <v>11/34</v>
      </c>
      <c r="C22" s="366"/>
      <c r="D22" s="1405" t="str">
        <f>'Medicare Cost Report'!C18</f>
        <v>SURGICAL INTENSIVE CARE UNIT</v>
      </c>
      <c r="E22" s="1406"/>
      <c r="F22" s="1407"/>
      <c r="G22" s="630">
        <f>'Medicare Cost Report'!F18</f>
        <v>0</v>
      </c>
      <c r="H22" s="642">
        <f>'Medicare Cost Report'!J18</f>
        <v>0</v>
      </c>
      <c r="I22" s="633">
        <f t="shared" si="0"/>
        <v>0</v>
      </c>
      <c r="J22" s="384">
        <f t="shared" si="3"/>
        <v>0</v>
      </c>
      <c r="K22" s="635">
        <f t="shared" si="1"/>
        <v>0</v>
      </c>
      <c r="L22" s="385">
        <f t="shared" si="4"/>
        <v>0</v>
      </c>
      <c r="M22" s="638">
        <f t="shared" si="2"/>
        <v>0</v>
      </c>
      <c r="N22" s="386">
        <f t="shared" si="5"/>
        <v>0</v>
      </c>
      <c r="O22" s="10"/>
    </row>
    <row r="23" spans="1:15">
      <c r="A23" s="7"/>
      <c r="B23" s="704" t="str">
        <f>'Medicare Cost Report'!B19</f>
        <v>12/35</v>
      </c>
      <c r="C23" s="366"/>
      <c r="D23" s="1405" t="str">
        <f>'Medicare Cost Report'!C19</f>
        <v>OTHER SPECIAL CARE UNIT</v>
      </c>
      <c r="E23" s="1406"/>
      <c r="F23" s="1407"/>
      <c r="G23" s="630">
        <f>'Medicare Cost Report'!F19</f>
        <v>0</v>
      </c>
      <c r="H23" s="642">
        <f>'Medicare Cost Report'!J19</f>
        <v>0</v>
      </c>
      <c r="I23" s="633">
        <f t="shared" si="0"/>
        <v>0</v>
      </c>
      <c r="J23" s="384">
        <f t="shared" si="3"/>
        <v>0</v>
      </c>
      <c r="K23" s="635">
        <f t="shared" si="1"/>
        <v>0</v>
      </c>
      <c r="L23" s="385">
        <f t="shared" si="4"/>
        <v>0</v>
      </c>
      <c r="M23" s="638">
        <f t="shared" si="2"/>
        <v>0</v>
      </c>
      <c r="N23" s="386">
        <f t="shared" si="5"/>
        <v>0</v>
      </c>
      <c r="O23" s="10"/>
    </row>
    <row r="24" spans="1:15">
      <c r="A24" s="7"/>
      <c r="B24" s="704" t="str">
        <f>'Medicare Cost Report'!B20</f>
        <v>13/43</v>
      </c>
      <c r="C24" s="366"/>
      <c r="D24" s="1405" t="str">
        <f>'Medicare Cost Report'!C20</f>
        <v>NURSERY</v>
      </c>
      <c r="E24" s="1406"/>
      <c r="F24" s="1407"/>
      <c r="G24" s="630">
        <f>'Medicare Cost Report'!F20</f>
        <v>0</v>
      </c>
      <c r="H24" s="642">
        <f>'Medicare Cost Report'!J20</f>
        <v>0</v>
      </c>
      <c r="I24" s="633">
        <f t="shared" si="0"/>
        <v>0</v>
      </c>
      <c r="J24" s="384">
        <f t="shared" si="3"/>
        <v>0</v>
      </c>
      <c r="K24" s="635">
        <f t="shared" si="1"/>
        <v>0</v>
      </c>
      <c r="L24" s="385">
        <f t="shared" si="4"/>
        <v>0</v>
      </c>
      <c r="M24" s="638">
        <f t="shared" si="2"/>
        <v>0</v>
      </c>
      <c r="N24" s="386">
        <f t="shared" si="5"/>
        <v>0</v>
      </c>
      <c r="O24" s="10"/>
    </row>
    <row r="25" spans="1:15">
      <c r="A25" s="7"/>
      <c r="B25" s="704" t="str">
        <f>'Medicare Cost Report'!B21</f>
        <v>16/40</v>
      </c>
      <c r="C25" s="366"/>
      <c r="D25" s="1405" t="str">
        <f>'Medicare Cost Report'!C21</f>
        <v>SUBPROVIDER IPF</v>
      </c>
      <c r="E25" s="1406"/>
      <c r="F25" s="1407"/>
      <c r="G25" s="630">
        <f>'Medicare Cost Report'!F21</f>
        <v>0</v>
      </c>
      <c r="H25" s="642">
        <f>'Medicare Cost Report'!J21</f>
        <v>0</v>
      </c>
      <c r="I25" s="633">
        <f t="shared" si="0"/>
        <v>0</v>
      </c>
      <c r="J25" s="384">
        <f t="shared" si="3"/>
        <v>0</v>
      </c>
      <c r="K25" s="635">
        <f t="shared" si="1"/>
        <v>0</v>
      </c>
      <c r="L25" s="385">
        <f t="shared" si="4"/>
        <v>0</v>
      </c>
      <c r="M25" s="638">
        <f t="shared" si="2"/>
        <v>0</v>
      </c>
      <c r="N25" s="386">
        <f t="shared" si="5"/>
        <v>0</v>
      </c>
      <c r="O25" s="10"/>
    </row>
    <row r="26" spans="1:15">
      <c r="A26" s="7"/>
      <c r="B26" s="704" t="str">
        <f>'Medicare Cost Report'!B22</f>
        <v>17/41</v>
      </c>
      <c r="C26" s="366"/>
      <c r="D26" s="1405" t="str">
        <f>'Medicare Cost Report'!C22</f>
        <v>SUBPROVIDER IRF</v>
      </c>
      <c r="E26" s="1406"/>
      <c r="F26" s="1407"/>
      <c r="G26" s="630">
        <f>'Medicare Cost Report'!F22</f>
        <v>0</v>
      </c>
      <c r="H26" s="642">
        <f>'Medicare Cost Report'!J22</f>
        <v>0</v>
      </c>
      <c r="I26" s="633">
        <f t="shared" si="0"/>
        <v>0</v>
      </c>
      <c r="J26" s="384">
        <f t="shared" si="3"/>
        <v>0</v>
      </c>
      <c r="K26" s="635">
        <f t="shared" si="1"/>
        <v>0</v>
      </c>
      <c r="L26" s="385">
        <f t="shared" si="4"/>
        <v>0</v>
      </c>
      <c r="M26" s="638">
        <f t="shared" si="2"/>
        <v>0</v>
      </c>
      <c r="N26" s="386">
        <f t="shared" si="5"/>
        <v>0</v>
      </c>
      <c r="O26" s="10"/>
    </row>
    <row r="27" spans="1:15">
      <c r="A27" s="7"/>
      <c r="B27" s="704" t="str">
        <f>'Medicare Cost Report'!B23</f>
        <v>18/42</v>
      </c>
      <c r="C27" s="366"/>
      <c r="D27" s="1405" t="str">
        <f>'Medicare Cost Report'!C23</f>
        <v>SUBPROVIDER (OTHER)</v>
      </c>
      <c r="E27" s="1406"/>
      <c r="F27" s="1407"/>
      <c r="G27" s="630">
        <f>'Medicare Cost Report'!F23</f>
        <v>0</v>
      </c>
      <c r="H27" s="642">
        <f>'Medicare Cost Report'!J23</f>
        <v>0</v>
      </c>
      <c r="I27" s="633">
        <f t="shared" si="0"/>
        <v>0</v>
      </c>
      <c r="J27" s="384">
        <f t="shared" si="3"/>
        <v>0</v>
      </c>
      <c r="K27" s="635">
        <f t="shared" si="1"/>
        <v>0</v>
      </c>
      <c r="L27" s="385">
        <f t="shared" si="4"/>
        <v>0</v>
      </c>
      <c r="M27" s="638">
        <f t="shared" si="2"/>
        <v>0</v>
      </c>
      <c r="N27" s="386">
        <f t="shared" si="5"/>
        <v>0</v>
      </c>
      <c r="O27" s="10"/>
    </row>
    <row r="28" spans="1:15">
      <c r="A28" s="7"/>
      <c r="B28" s="705">
        <f>'Medicare Cost Report'!B24</f>
        <v>0</v>
      </c>
      <c r="C28" s="366"/>
      <c r="D28" s="1405">
        <f>'Medicare Cost Report'!C24</f>
        <v>0</v>
      </c>
      <c r="E28" s="1406"/>
      <c r="F28" s="1407"/>
      <c r="G28" s="630">
        <f>'Medicare Cost Report'!F24</f>
        <v>0</v>
      </c>
      <c r="H28" s="642">
        <f>'Medicare Cost Report'!J24</f>
        <v>0</v>
      </c>
      <c r="I28" s="633">
        <f t="shared" si="0"/>
        <v>0</v>
      </c>
      <c r="J28" s="384">
        <f t="shared" si="3"/>
        <v>0</v>
      </c>
      <c r="K28" s="635">
        <f t="shared" si="1"/>
        <v>0</v>
      </c>
      <c r="L28" s="385">
        <f t="shared" si="4"/>
        <v>0</v>
      </c>
      <c r="M28" s="638">
        <f t="shared" si="2"/>
        <v>0</v>
      </c>
      <c r="N28" s="386">
        <f t="shared" si="5"/>
        <v>0</v>
      </c>
      <c r="O28" s="10"/>
    </row>
    <row r="29" spans="1:15">
      <c r="A29" s="7"/>
      <c r="B29" s="705">
        <f>'Medicare Cost Report'!B25</f>
        <v>0</v>
      </c>
      <c r="C29" s="366"/>
      <c r="D29" s="1405">
        <f>'Medicare Cost Report'!C25</f>
        <v>0</v>
      </c>
      <c r="E29" s="1406"/>
      <c r="F29" s="1407"/>
      <c r="G29" s="630">
        <f>'Medicare Cost Report'!F25</f>
        <v>0</v>
      </c>
      <c r="H29" s="642">
        <f>'Medicare Cost Report'!J25</f>
        <v>0</v>
      </c>
      <c r="I29" s="633">
        <f t="shared" si="0"/>
        <v>0</v>
      </c>
      <c r="J29" s="384">
        <f t="shared" si="3"/>
        <v>0</v>
      </c>
      <c r="K29" s="635">
        <f t="shared" si="1"/>
        <v>0</v>
      </c>
      <c r="L29" s="385">
        <f t="shared" si="4"/>
        <v>0</v>
      </c>
      <c r="M29" s="638">
        <f t="shared" si="2"/>
        <v>0</v>
      </c>
      <c r="N29" s="386">
        <f t="shared" si="5"/>
        <v>0</v>
      </c>
      <c r="O29" s="10"/>
    </row>
    <row r="30" spans="1:15">
      <c r="A30" s="7"/>
      <c r="B30" s="705">
        <f>'Medicare Cost Report'!B26</f>
        <v>0</v>
      </c>
      <c r="C30" s="366"/>
      <c r="D30" s="1405">
        <f>'Medicare Cost Report'!C26</f>
        <v>0</v>
      </c>
      <c r="E30" s="1406"/>
      <c r="F30" s="1407"/>
      <c r="G30" s="630">
        <f>'Medicare Cost Report'!F26</f>
        <v>0</v>
      </c>
      <c r="H30" s="642">
        <f>'Medicare Cost Report'!J26</f>
        <v>0</v>
      </c>
      <c r="I30" s="633">
        <f t="shared" si="0"/>
        <v>0</v>
      </c>
      <c r="J30" s="384">
        <f t="shared" si="3"/>
        <v>0</v>
      </c>
      <c r="K30" s="635">
        <f t="shared" si="1"/>
        <v>0</v>
      </c>
      <c r="L30" s="385">
        <f t="shared" si="4"/>
        <v>0</v>
      </c>
      <c r="M30" s="638">
        <f t="shared" si="2"/>
        <v>0</v>
      </c>
      <c r="N30" s="386">
        <f t="shared" si="5"/>
        <v>0</v>
      </c>
      <c r="O30" s="10"/>
    </row>
    <row r="31" spans="1:15">
      <c r="A31" s="7"/>
      <c r="B31" s="705">
        <f>'Medicare Cost Report'!B27</f>
        <v>0</v>
      </c>
      <c r="C31" s="366"/>
      <c r="D31" s="1405">
        <f>'Medicare Cost Report'!C27</f>
        <v>0</v>
      </c>
      <c r="E31" s="1406"/>
      <c r="F31" s="1407"/>
      <c r="G31" s="630">
        <f>'Medicare Cost Report'!F27</f>
        <v>0</v>
      </c>
      <c r="H31" s="642">
        <f>'Medicare Cost Report'!J27</f>
        <v>0</v>
      </c>
      <c r="I31" s="633">
        <f t="shared" si="0"/>
        <v>0</v>
      </c>
      <c r="J31" s="384">
        <f t="shared" si="3"/>
        <v>0</v>
      </c>
      <c r="K31" s="635">
        <f t="shared" si="1"/>
        <v>0</v>
      </c>
      <c r="L31" s="385">
        <f t="shared" si="4"/>
        <v>0</v>
      </c>
      <c r="M31" s="638">
        <f t="shared" si="2"/>
        <v>0</v>
      </c>
      <c r="N31" s="386">
        <f t="shared" si="5"/>
        <v>0</v>
      </c>
      <c r="O31" s="10"/>
    </row>
    <row r="32" spans="1:15">
      <c r="A32" s="7"/>
      <c r="B32" s="705">
        <f>'Medicare Cost Report'!B28</f>
        <v>0</v>
      </c>
      <c r="C32" s="366"/>
      <c r="D32" s="1405">
        <f>'Medicare Cost Report'!C28</f>
        <v>0</v>
      </c>
      <c r="E32" s="1406"/>
      <c r="F32" s="1407"/>
      <c r="G32" s="630">
        <f>'Medicare Cost Report'!F28</f>
        <v>0</v>
      </c>
      <c r="H32" s="642">
        <f>'Medicare Cost Report'!J28</f>
        <v>0</v>
      </c>
      <c r="I32" s="633">
        <f t="shared" si="0"/>
        <v>0</v>
      </c>
      <c r="J32" s="384">
        <f t="shared" si="3"/>
        <v>0</v>
      </c>
      <c r="K32" s="635">
        <f t="shared" si="1"/>
        <v>0</v>
      </c>
      <c r="L32" s="385">
        <f t="shared" si="4"/>
        <v>0</v>
      </c>
      <c r="M32" s="638">
        <f t="shared" si="2"/>
        <v>0</v>
      </c>
      <c r="N32" s="386">
        <f t="shared" si="5"/>
        <v>0</v>
      </c>
      <c r="O32" s="10"/>
    </row>
    <row r="33" spans="1:15">
      <c r="A33" s="7"/>
      <c r="B33" s="705">
        <f>'Medicare Cost Report'!B29</f>
        <v>0</v>
      </c>
      <c r="C33" s="366"/>
      <c r="D33" s="1405">
        <f>'Medicare Cost Report'!C29</f>
        <v>0</v>
      </c>
      <c r="E33" s="1406"/>
      <c r="F33" s="1407"/>
      <c r="G33" s="630">
        <f>'Medicare Cost Report'!F29</f>
        <v>0</v>
      </c>
      <c r="H33" s="642">
        <f>'Medicare Cost Report'!J29</f>
        <v>0</v>
      </c>
      <c r="I33" s="633">
        <f t="shared" ref="I33:I36" si="6">IF($G$38=0,0,ROUND(G33/$G$38*$G$11,0))</f>
        <v>0</v>
      </c>
      <c r="J33" s="384">
        <f t="shared" ref="J33:J36" si="7">ROUND(H33*I33,0)</f>
        <v>0</v>
      </c>
      <c r="K33" s="635">
        <f t="shared" ref="K33:K36" si="8">IF($G$38=0,0,ROUND(G33/$G$38*$G$12,0))</f>
        <v>0</v>
      </c>
      <c r="L33" s="385">
        <f t="shared" ref="L33:L36" si="9">ROUND(K33*H33,0)</f>
        <v>0</v>
      </c>
      <c r="M33" s="638">
        <f t="shared" ref="M33:M36" si="10">IF($G$38=0,0,ROUND(G33/$G$38*$G$13,0))</f>
        <v>0</v>
      </c>
      <c r="N33" s="386">
        <f t="shared" ref="N33:N36" si="11">ROUND(M33*H33,0)</f>
        <v>0</v>
      </c>
      <c r="O33" s="10"/>
    </row>
    <row r="34" spans="1:15">
      <c r="A34" s="7"/>
      <c r="B34" s="705">
        <f>'Medicare Cost Report'!B30</f>
        <v>0</v>
      </c>
      <c r="C34" s="366"/>
      <c r="D34" s="1405">
        <f>'Medicare Cost Report'!C30</f>
        <v>0</v>
      </c>
      <c r="E34" s="1406"/>
      <c r="F34" s="1407"/>
      <c r="G34" s="630">
        <f>'Medicare Cost Report'!F30</f>
        <v>0</v>
      </c>
      <c r="H34" s="642">
        <f>'Medicare Cost Report'!J30</f>
        <v>0</v>
      </c>
      <c r="I34" s="633">
        <f t="shared" si="6"/>
        <v>0</v>
      </c>
      <c r="J34" s="384">
        <f t="shared" si="7"/>
        <v>0</v>
      </c>
      <c r="K34" s="635">
        <f t="shared" si="8"/>
        <v>0</v>
      </c>
      <c r="L34" s="385">
        <f t="shared" si="9"/>
        <v>0</v>
      </c>
      <c r="M34" s="638">
        <f t="shared" si="10"/>
        <v>0</v>
      </c>
      <c r="N34" s="386">
        <f t="shared" si="11"/>
        <v>0</v>
      </c>
      <c r="O34" s="10"/>
    </row>
    <row r="35" spans="1:15">
      <c r="A35" s="7"/>
      <c r="B35" s="705">
        <f>'Medicare Cost Report'!B31</f>
        <v>0</v>
      </c>
      <c r="C35" s="366"/>
      <c r="D35" s="1405">
        <f>'Medicare Cost Report'!C31</f>
        <v>0</v>
      </c>
      <c r="E35" s="1406"/>
      <c r="F35" s="1407"/>
      <c r="G35" s="630">
        <f>'Medicare Cost Report'!F31</f>
        <v>0</v>
      </c>
      <c r="H35" s="642">
        <f>'Medicare Cost Report'!J31</f>
        <v>0</v>
      </c>
      <c r="I35" s="633">
        <f t="shared" si="6"/>
        <v>0</v>
      </c>
      <c r="J35" s="384">
        <f t="shared" si="7"/>
        <v>0</v>
      </c>
      <c r="K35" s="635">
        <f t="shared" si="8"/>
        <v>0</v>
      </c>
      <c r="L35" s="385">
        <f t="shared" si="9"/>
        <v>0</v>
      </c>
      <c r="M35" s="638">
        <f t="shared" si="10"/>
        <v>0</v>
      </c>
      <c r="N35" s="386">
        <f t="shared" si="11"/>
        <v>0</v>
      </c>
      <c r="O35" s="10"/>
    </row>
    <row r="36" spans="1:15">
      <c r="A36" s="7"/>
      <c r="B36" s="705">
        <f>'Medicare Cost Report'!B32</f>
        <v>0</v>
      </c>
      <c r="C36" s="366"/>
      <c r="D36" s="1405">
        <f>'Medicare Cost Report'!C32</f>
        <v>0</v>
      </c>
      <c r="E36" s="1406"/>
      <c r="F36" s="1407"/>
      <c r="G36" s="630">
        <f>'Medicare Cost Report'!F32</f>
        <v>0</v>
      </c>
      <c r="H36" s="642">
        <f>'Medicare Cost Report'!J32</f>
        <v>0</v>
      </c>
      <c r="I36" s="633">
        <f t="shared" si="6"/>
        <v>0</v>
      </c>
      <c r="J36" s="384">
        <f t="shared" si="7"/>
        <v>0</v>
      </c>
      <c r="K36" s="635">
        <f t="shared" si="8"/>
        <v>0</v>
      </c>
      <c r="L36" s="385">
        <f t="shared" si="9"/>
        <v>0</v>
      </c>
      <c r="M36" s="638">
        <f t="shared" si="10"/>
        <v>0</v>
      </c>
      <c r="N36" s="386">
        <f t="shared" si="11"/>
        <v>0</v>
      </c>
      <c r="O36" s="10"/>
    </row>
    <row r="37" spans="1:15">
      <c r="A37" s="7"/>
      <c r="B37" s="705">
        <f>'Medicare Cost Report'!B33</f>
        <v>0</v>
      </c>
      <c r="C37" s="371"/>
      <c r="D37" s="1405">
        <f>'Medicare Cost Report'!C33</f>
        <v>0</v>
      </c>
      <c r="E37" s="1406"/>
      <c r="F37" s="1407"/>
      <c r="G37" s="631">
        <f>'Medicare Cost Report'!F33</f>
        <v>0</v>
      </c>
      <c r="H37" s="643">
        <f>'Medicare Cost Report'!J33</f>
        <v>0</v>
      </c>
      <c r="I37" s="634">
        <f>IF($G$38=0,0,ROUND(G37/$G$38*$G$11,0))</f>
        <v>0</v>
      </c>
      <c r="J37" s="387">
        <f t="shared" si="3"/>
        <v>0</v>
      </c>
      <c r="K37" s="636">
        <f>IF($G$38=0,0,ROUND(G37/$G$38*$G$12,0))</f>
        <v>0</v>
      </c>
      <c r="L37" s="388">
        <f t="shared" si="4"/>
        <v>0</v>
      </c>
      <c r="M37" s="639">
        <f>IF($G$38=0,0,ROUND(G37/$G$38*$G$13,0))</f>
        <v>0</v>
      </c>
      <c r="N37" s="389">
        <f t="shared" si="5"/>
        <v>0</v>
      </c>
      <c r="O37" s="10"/>
    </row>
    <row r="38" spans="1:15">
      <c r="A38" s="7"/>
      <c r="B38" s="1003"/>
      <c r="C38" s="454" t="s">
        <v>543</v>
      </c>
      <c r="D38" s="370"/>
      <c r="E38" s="428"/>
      <c r="F38" s="416"/>
      <c r="G38" s="632">
        <f>SUM(G18:G37)</f>
        <v>0</v>
      </c>
      <c r="H38" s="429"/>
      <c r="I38" s="641">
        <f>SUM(I18:I37)</f>
        <v>0</v>
      </c>
      <c r="J38" s="646">
        <f>SUM(J18:J37)</f>
        <v>0</v>
      </c>
      <c r="K38" s="637">
        <f t="shared" ref="K38:N38" si="12">SUM(K18:K37)</f>
        <v>0</v>
      </c>
      <c r="L38" s="645">
        <f t="shared" si="12"/>
        <v>0</v>
      </c>
      <c r="M38" s="640">
        <f t="shared" si="12"/>
        <v>0</v>
      </c>
      <c r="N38" s="644">
        <f t="shared" si="12"/>
        <v>0</v>
      </c>
      <c r="O38" s="10"/>
    </row>
    <row r="39" spans="1:15">
      <c r="A39" s="7"/>
      <c r="B39" s="30"/>
      <c r="C39" s="30"/>
      <c r="D39" s="30"/>
      <c r="E39" s="30"/>
      <c r="F39" s="13"/>
      <c r="G39" s="31"/>
      <c r="H39" s="31"/>
      <c r="I39" s="31"/>
      <c r="J39" s="31"/>
      <c r="K39" s="32"/>
      <c r="L39" s="10"/>
      <c r="M39" s="10"/>
      <c r="N39" s="10"/>
      <c r="O39" s="10"/>
    </row>
    <row r="40" spans="1:15">
      <c r="A40" s="7"/>
      <c r="B40" s="30"/>
      <c r="C40" s="30"/>
      <c r="D40" s="30"/>
      <c r="E40" s="30"/>
      <c r="F40" s="13"/>
      <c r="G40" s="31"/>
      <c r="H40" s="31"/>
      <c r="I40" s="31"/>
      <c r="J40" s="31"/>
      <c r="K40" s="32"/>
      <c r="L40" s="10"/>
      <c r="M40" s="10"/>
      <c r="N40" s="10"/>
      <c r="O40" s="10"/>
    </row>
    <row r="41" spans="1:15">
      <c r="A41" s="7"/>
      <c r="B41" s="33"/>
      <c r="C41" s="33"/>
      <c r="D41" s="13"/>
      <c r="E41" s="13"/>
      <c r="F41" s="10"/>
      <c r="G41" s="74"/>
      <c r="H41" s="74"/>
      <c r="I41" s="10"/>
      <c r="J41" s="10"/>
      <c r="K41" s="10"/>
      <c r="L41" s="40"/>
      <c r="M41" s="40"/>
      <c r="N41" s="40"/>
      <c r="O41" s="40"/>
    </row>
    <row r="42" spans="1:15" ht="31.5" customHeight="1">
      <c r="A42" s="7"/>
      <c r="B42" s="448" t="s">
        <v>544</v>
      </c>
      <c r="C42" s="449"/>
      <c r="D42" s="450"/>
      <c r="E42" s="444"/>
      <c r="F42" s="444"/>
      <c r="G42" s="1004"/>
      <c r="H42" s="430" t="s">
        <v>535</v>
      </c>
      <c r="I42" s="431" t="s">
        <v>538</v>
      </c>
      <c r="J42" s="432" t="s">
        <v>537</v>
      </c>
      <c r="K42" s="40"/>
      <c r="L42" s="40"/>
      <c r="M42" s="40"/>
      <c r="N42" s="40"/>
      <c r="O42" s="10"/>
    </row>
    <row r="43" spans="1:15" ht="25.5">
      <c r="A43" s="7"/>
      <c r="B43" s="369" t="s">
        <v>545</v>
      </c>
      <c r="C43" s="1408" t="s">
        <v>108</v>
      </c>
      <c r="D43" s="1408"/>
      <c r="E43" s="1408"/>
      <c r="F43" s="369" t="s">
        <v>546</v>
      </c>
      <c r="G43" s="369" t="s">
        <v>547</v>
      </c>
      <c r="H43" s="372" t="s">
        <v>548</v>
      </c>
      <c r="I43" s="373" t="s">
        <v>548</v>
      </c>
      <c r="J43" s="374" t="s">
        <v>548</v>
      </c>
      <c r="K43" s="40"/>
      <c r="L43" s="40"/>
      <c r="M43" s="40"/>
      <c r="N43" s="40"/>
      <c r="O43" s="10"/>
    </row>
    <row r="44" spans="1:15">
      <c r="A44" s="7"/>
      <c r="B44" s="705">
        <f>'Medicare Cost Report'!B41</f>
        <v>30</v>
      </c>
      <c r="C44" s="1412" t="str">
        <f>'Medicare Cost Report'!C41</f>
        <v>ADULTS AND PEDIATRICS</v>
      </c>
      <c r="D44" s="1412"/>
      <c r="E44" s="1412"/>
      <c r="F44" s="648">
        <f>'Medicare Cost Report'!F41</f>
        <v>0</v>
      </c>
      <c r="G44" s="710">
        <f t="shared" ref="G44:G63" si="13">IF($F$152=0,0,(F44)/($F$152))</f>
        <v>0</v>
      </c>
      <c r="H44" s="384">
        <f t="shared" ref="H44:H68" si="14">G44*$H$11</f>
        <v>0</v>
      </c>
      <c r="I44" s="385">
        <f t="shared" ref="I44:I68" si="15">G44*$H$12</f>
        <v>0</v>
      </c>
      <c r="J44" s="386">
        <f t="shared" ref="J44:J68" si="16">G44*$H$13</f>
        <v>0</v>
      </c>
      <c r="K44" s="10"/>
      <c r="L44" s="10"/>
      <c r="M44" s="10"/>
      <c r="N44" s="10"/>
      <c r="O44" s="10"/>
    </row>
    <row r="45" spans="1:15">
      <c r="A45" s="7"/>
      <c r="B45" s="705">
        <f>'Medicare Cost Report'!B42</f>
        <v>31</v>
      </c>
      <c r="C45" s="1405" t="str">
        <f>'Medicare Cost Report'!C42</f>
        <v>INTENSIVE CARE UNIT</v>
      </c>
      <c r="D45" s="1406"/>
      <c r="E45" s="1407"/>
      <c r="F45" s="648">
        <f>'Medicare Cost Report'!F42</f>
        <v>0</v>
      </c>
      <c r="G45" s="710">
        <f t="shared" si="13"/>
        <v>0</v>
      </c>
      <c r="H45" s="384">
        <f t="shared" si="14"/>
        <v>0</v>
      </c>
      <c r="I45" s="385">
        <f t="shared" si="15"/>
        <v>0</v>
      </c>
      <c r="J45" s="386">
        <f t="shared" si="16"/>
        <v>0</v>
      </c>
      <c r="K45" s="10"/>
      <c r="L45" s="10"/>
      <c r="M45" s="10"/>
      <c r="N45" s="10"/>
      <c r="O45" s="10"/>
    </row>
    <row r="46" spans="1:15">
      <c r="A46" s="7"/>
      <c r="B46" s="705">
        <f>'Medicare Cost Report'!B43</f>
        <v>32</v>
      </c>
      <c r="C46" s="1405" t="str">
        <f>'Medicare Cost Report'!C43</f>
        <v>CORONARY CARE UNIT</v>
      </c>
      <c r="D46" s="1406"/>
      <c r="E46" s="1407"/>
      <c r="F46" s="648">
        <f>'Medicare Cost Report'!F43</f>
        <v>0</v>
      </c>
      <c r="G46" s="710">
        <f t="shared" si="13"/>
        <v>0</v>
      </c>
      <c r="H46" s="384">
        <f t="shared" si="14"/>
        <v>0</v>
      </c>
      <c r="I46" s="385">
        <f t="shared" si="15"/>
        <v>0</v>
      </c>
      <c r="J46" s="386">
        <f t="shared" si="16"/>
        <v>0</v>
      </c>
      <c r="K46" s="10"/>
      <c r="L46" s="10"/>
      <c r="M46" s="10"/>
      <c r="N46" s="10"/>
      <c r="O46" s="10"/>
    </row>
    <row r="47" spans="1:15">
      <c r="A47" s="7"/>
      <c r="B47" s="705">
        <f>'Medicare Cost Report'!B44</f>
        <v>33</v>
      </c>
      <c r="C47" s="1405" t="str">
        <f>'Medicare Cost Report'!C44</f>
        <v>BURN INTENSIVE CARE UNIT</v>
      </c>
      <c r="D47" s="1406"/>
      <c r="E47" s="1407"/>
      <c r="F47" s="648">
        <f>'Medicare Cost Report'!F44</f>
        <v>0</v>
      </c>
      <c r="G47" s="710">
        <f t="shared" si="13"/>
        <v>0</v>
      </c>
      <c r="H47" s="384">
        <f t="shared" si="14"/>
        <v>0</v>
      </c>
      <c r="I47" s="385">
        <f t="shared" si="15"/>
        <v>0</v>
      </c>
      <c r="J47" s="386">
        <f t="shared" si="16"/>
        <v>0</v>
      </c>
      <c r="K47" s="10"/>
      <c r="L47" s="10"/>
      <c r="M47" s="10"/>
      <c r="N47" s="10"/>
      <c r="O47" s="10"/>
    </row>
    <row r="48" spans="1:15">
      <c r="A48" s="7"/>
      <c r="B48" s="705">
        <f>'Medicare Cost Report'!B45</f>
        <v>34</v>
      </c>
      <c r="C48" s="1405" t="str">
        <f>'Medicare Cost Report'!C45</f>
        <v>SURGICAL INTENSIVE CARE UNIT</v>
      </c>
      <c r="D48" s="1406"/>
      <c r="E48" s="1407"/>
      <c r="F48" s="648">
        <f>'Medicare Cost Report'!F45</f>
        <v>0</v>
      </c>
      <c r="G48" s="710">
        <f t="shared" si="13"/>
        <v>0</v>
      </c>
      <c r="H48" s="384">
        <f t="shared" si="14"/>
        <v>0</v>
      </c>
      <c r="I48" s="385">
        <f t="shared" si="15"/>
        <v>0</v>
      </c>
      <c r="J48" s="386">
        <f t="shared" si="16"/>
        <v>0</v>
      </c>
      <c r="K48" s="10"/>
      <c r="L48" s="10"/>
      <c r="M48" s="10"/>
      <c r="N48" s="10"/>
      <c r="O48" s="10"/>
    </row>
    <row r="49" spans="1:15">
      <c r="A49" s="7"/>
      <c r="B49" s="705">
        <f>'Medicare Cost Report'!B46</f>
        <v>35</v>
      </c>
      <c r="C49" s="1405" t="str">
        <f>'Medicare Cost Report'!C46</f>
        <v>OTHER SPECIAL CARE UNIT</v>
      </c>
      <c r="D49" s="1406"/>
      <c r="E49" s="1407"/>
      <c r="F49" s="648">
        <f>'Medicare Cost Report'!F46</f>
        <v>0</v>
      </c>
      <c r="G49" s="710">
        <f t="shared" si="13"/>
        <v>0</v>
      </c>
      <c r="H49" s="384">
        <f t="shared" si="14"/>
        <v>0</v>
      </c>
      <c r="I49" s="385">
        <f t="shared" si="15"/>
        <v>0</v>
      </c>
      <c r="J49" s="386">
        <f t="shared" si="16"/>
        <v>0</v>
      </c>
      <c r="K49" s="10"/>
      <c r="L49" s="10"/>
      <c r="M49" s="10"/>
      <c r="N49" s="10"/>
      <c r="O49" s="10"/>
    </row>
    <row r="50" spans="1:15">
      <c r="A50" s="7"/>
      <c r="B50" s="705">
        <f>'Medicare Cost Report'!B47</f>
        <v>40</v>
      </c>
      <c r="C50" s="1405" t="str">
        <f>'Medicare Cost Report'!C47</f>
        <v>SUBPROVIDER IPF</v>
      </c>
      <c r="D50" s="1406"/>
      <c r="E50" s="1407"/>
      <c r="F50" s="648">
        <f>'Medicare Cost Report'!F47</f>
        <v>0</v>
      </c>
      <c r="G50" s="710">
        <f t="shared" si="13"/>
        <v>0</v>
      </c>
      <c r="H50" s="384">
        <f t="shared" si="14"/>
        <v>0</v>
      </c>
      <c r="I50" s="385">
        <f t="shared" si="15"/>
        <v>0</v>
      </c>
      <c r="J50" s="386">
        <f t="shared" si="16"/>
        <v>0</v>
      </c>
      <c r="K50" s="10"/>
      <c r="L50" s="10"/>
      <c r="M50" s="10"/>
      <c r="N50" s="10"/>
      <c r="O50" s="10"/>
    </row>
    <row r="51" spans="1:15">
      <c r="A51" s="7"/>
      <c r="B51" s="705">
        <f>'Medicare Cost Report'!B48</f>
        <v>41</v>
      </c>
      <c r="C51" s="1405" t="str">
        <f>'Medicare Cost Report'!C48</f>
        <v>SUBPROVIDER IRF</v>
      </c>
      <c r="D51" s="1406"/>
      <c r="E51" s="1407"/>
      <c r="F51" s="648">
        <f>'Medicare Cost Report'!F48</f>
        <v>0</v>
      </c>
      <c r="G51" s="710">
        <f t="shared" si="13"/>
        <v>0</v>
      </c>
      <c r="H51" s="384">
        <f t="shared" si="14"/>
        <v>0</v>
      </c>
      <c r="I51" s="385">
        <f t="shared" si="15"/>
        <v>0</v>
      </c>
      <c r="J51" s="386">
        <f t="shared" si="16"/>
        <v>0</v>
      </c>
      <c r="K51" s="10"/>
      <c r="L51" s="10"/>
      <c r="M51" s="10"/>
      <c r="N51" s="10"/>
      <c r="O51" s="10"/>
    </row>
    <row r="52" spans="1:15">
      <c r="A52" s="7"/>
      <c r="B52" s="705">
        <f>'Medicare Cost Report'!B49</f>
        <v>42</v>
      </c>
      <c r="C52" s="1405" t="str">
        <f>'Medicare Cost Report'!C49</f>
        <v>SUBPROVIDER (OTHER)</v>
      </c>
      <c r="D52" s="1406"/>
      <c r="E52" s="1407"/>
      <c r="F52" s="648">
        <f>'Medicare Cost Report'!F49</f>
        <v>0</v>
      </c>
      <c r="G52" s="710">
        <f t="shared" si="13"/>
        <v>0</v>
      </c>
      <c r="H52" s="384">
        <f t="shared" si="14"/>
        <v>0</v>
      </c>
      <c r="I52" s="385">
        <f t="shared" si="15"/>
        <v>0</v>
      </c>
      <c r="J52" s="386">
        <f t="shared" si="16"/>
        <v>0</v>
      </c>
      <c r="K52" s="10"/>
      <c r="L52" s="10"/>
      <c r="M52" s="10"/>
      <c r="N52" s="10"/>
      <c r="O52" s="10"/>
    </row>
    <row r="53" spans="1:15">
      <c r="A53" s="7"/>
      <c r="B53" s="705">
        <f>'Medicare Cost Report'!B50</f>
        <v>43</v>
      </c>
      <c r="C53" s="1405" t="str">
        <f>'Medicare Cost Report'!C50</f>
        <v>NURSERY</v>
      </c>
      <c r="D53" s="1406"/>
      <c r="E53" s="1407"/>
      <c r="F53" s="648">
        <f>'Medicare Cost Report'!F50</f>
        <v>0</v>
      </c>
      <c r="G53" s="710">
        <f t="shared" si="13"/>
        <v>0</v>
      </c>
      <c r="H53" s="384">
        <f t="shared" si="14"/>
        <v>0</v>
      </c>
      <c r="I53" s="385">
        <f t="shared" si="15"/>
        <v>0</v>
      </c>
      <c r="J53" s="386">
        <f t="shared" si="16"/>
        <v>0</v>
      </c>
      <c r="K53" s="10"/>
      <c r="L53" s="10"/>
      <c r="M53" s="10"/>
      <c r="N53" s="10"/>
      <c r="O53" s="10"/>
    </row>
    <row r="54" spans="1:15">
      <c r="A54" s="7"/>
      <c r="B54" s="705">
        <f>'Medicare Cost Report'!B51</f>
        <v>0</v>
      </c>
      <c r="C54" s="1405">
        <f>'Medicare Cost Report'!C51</f>
        <v>0</v>
      </c>
      <c r="D54" s="1406"/>
      <c r="E54" s="1407"/>
      <c r="F54" s="648">
        <f>'Medicare Cost Report'!F51</f>
        <v>0</v>
      </c>
      <c r="G54" s="710">
        <f t="shared" si="13"/>
        <v>0</v>
      </c>
      <c r="H54" s="384">
        <f t="shared" si="14"/>
        <v>0</v>
      </c>
      <c r="I54" s="385">
        <f t="shared" si="15"/>
        <v>0</v>
      </c>
      <c r="J54" s="386">
        <f t="shared" si="16"/>
        <v>0</v>
      </c>
      <c r="K54" s="10"/>
      <c r="L54" s="10"/>
      <c r="M54" s="10"/>
      <c r="N54" s="10"/>
      <c r="O54" s="10"/>
    </row>
    <row r="55" spans="1:15">
      <c r="A55" s="7"/>
      <c r="B55" s="705">
        <f>'Medicare Cost Report'!B52</f>
        <v>0</v>
      </c>
      <c r="C55" s="1405">
        <f>'Medicare Cost Report'!C52</f>
        <v>0</v>
      </c>
      <c r="D55" s="1406"/>
      <c r="E55" s="1407"/>
      <c r="F55" s="648">
        <f>'Medicare Cost Report'!F52</f>
        <v>0</v>
      </c>
      <c r="G55" s="710">
        <f t="shared" si="13"/>
        <v>0</v>
      </c>
      <c r="H55" s="384">
        <f t="shared" si="14"/>
        <v>0</v>
      </c>
      <c r="I55" s="385">
        <f t="shared" si="15"/>
        <v>0</v>
      </c>
      <c r="J55" s="386">
        <f t="shared" si="16"/>
        <v>0</v>
      </c>
      <c r="K55" s="10"/>
      <c r="L55" s="10"/>
      <c r="M55" s="10"/>
      <c r="N55" s="10"/>
      <c r="O55" s="10"/>
    </row>
    <row r="56" spans="1:15">
      <c r="A56" s="7"/>
      <c r="B56" s="705">
        <f>'Medicare Cost Report'!B53</f>
        <v>0</v>
      </c>
      <c r="C56" s="1405">
        <f>'Medicare Cost Report'!C53</f>
        <v>0</v>
      </c>
      <c r="D56" s="1406"/>
      <c r="E56" s="1407"/>
      <c r="F56" s="648">
        <f>'Medicare Cost Report'!F53</f>
        <v>0</v>
      </c>
      <c r="G56" s="710">
        <f t="shared" si="13"/>
        <v>0</v>
      </c>
      <c r="H56" s="384">
        <f t="shared" si="14"/>
        <v>0</v>
      </c>
      <c r="I56" s="385">
        <f t="shared" si="15"/>
        <v>0</v>
      </c>
      <c r="J56" s="386">
        <f t="shared" si="16"/>
        <v>0</v>
      </c>
      <c r="K56" s="10"/>
      <c r="L56" s="10"/>
      <c r="M56" s="10"/>
      <c r="N56" s="10"/>
      <c r="O56" s="10"/>
    </row>
    <row r="57" spans="1:15">
      <c r="A57" s="7"/>
      <c r="B57" s="705">
        <f>'Medicare Cost Report'!B54</f>
        <v>0</v>
      </c>
      <c r="C57" s="1405">
        <f>'Medicare Cost Report'!C54</f>
        <v>0</v>
      </c>
      <c r="D57" s="1406"/>
      <c r="E57" s="1407"/>
      <c r="F57" s="648">
        <f>'Medicare Cost Report'!F54</f>
        <v>0</v>
      </c>
      <c r="G57" s="710">
        <f t="shared" si="13"/>
        <v>0</v>
      </c>
      <c r="H57" s="384">
        <f t="shared" si="14"/>
        <v>0</v>
      </c>
      <c r="I57" s="385">
        <f t="shared" si="15"/>
        <v>0</v>
      </c>
      <c r="J57" s="386">
        <f t="shared" si="16"/>
        <v>0</v>
      </c>
      <c r="K57" s="10"/>
      <c r="L57" s="10"/>
      <c r="M57" s="10"/>
      <c r="N57" s="10"/>
      <c r="O57" s="10"/>
    </row>
    <row r="58" spans="1:15">
      <c r="A58" s="7"/>
      <c r="B58" s="705">
        <f>'Medicare Cost Report'!B55</f>
        <v>0</v>
      </c>
      <c r="C58" s="1405">
        <f>'Medicare Cost Report'!C55</f>
        <v>0</v>
      </c>
      <c r="D58" s="1406"/>
      <c r="E58" s="1407"/>
      <c r="F58" s="648">
        <f>'Medicare Cost Report'!F55</f>
        <v>0</v>
      </c>
      <c r="G58" s="710">
        <f t="shared" si="13"/>
        <v>0</v>
      </c>
      <c r="H58" s="384">
        <f t="shared" si="14"/>
        <v>0</v>
      </c>
      <c r="I58" s="385">
        <f t="shared" si="15"/>
        <v>0</v>
      </c>
      <c r="J58" s="386">
        <f t="shared" si="16"/>
        <v>0</v>
      </c>
      <c r="K58" s="10"/>
      <c r="L58" s="10"/>
      <c r="M58" s="10"/>
      <c r="N58" s="10"/>
      <c r="O58" s="10"/>
    </row>
    <row r="59" spans="1:15">
      <c r="A59" s="7"/>
      <c r="B59" s="705">
        <f>'Medicare Cost Report'!B56</f>
        <v>0</v>
      </c>
      <c r="C59" s="1405">
        <f>'Medicare Cost Report'!C56</f>
        <v>0</v>
      </c>
      <c r="D59" s="1406"/>
      <c r="E59" s="1407"/>
      <c r="F59" s="648">
        <f>'Medicare Cost Report'!F56</f>
        <v>0</v>
      </c>
      <c r="G59" s="710">
        <f t="shared" si="13"/>
        <v>0</v>
      </c>
      <c r="H59" s="384">
        <f t="shared" si="14"/>
        <v>0</v>
      </c>
      <c r="I59" s="385">
        <f t="shared" si="15"/>
        <v>0</v>
      </c>
      <c r="J59" s="386">
        <f t="shared" si="16"/>
        <v>0</v>
      </c>
      <c r="K59" s="10"/>
      <c r="L59" s="10"/>
      <c r="M59" s="10"/>
      <c r="N59" s="10"/>
      <c r="O59" s="10"/>
    </row>
    <row r="60" spans="1:15">
      <c r="A60" s="7"/>
      <c r="B60" s="705">
        <f>'Medicare Cost Report'!B57</f>
        <v>0</v>
      </c>
      <c r="C60" s="1405">
        <f>'Medicare Cost Report'!C57</f>
        <v>0</v>
      </c>
      <c r="D60" s="1406"/>
      <c r="E60" s="1407"/>
      <c r="F60" s="648">
        <f>'Medicare Cost Report'!F57</f>
        <v>0</v>
      </c>
      <c r="G60" s="710">
        <f t="shared" si="13"/>
        <v>0</v>
      </c>
      <c r="H60" s="384">
        <f t="shared" si="14"/>
        <v>0</v>
      </c>
      <c r="I60" s="385">
        <f t="shared" si="15"/>
        <v>0</v>
      </c>
      <c r="J60" s="386">
        <f t="shared" si="16"/>
        <v>0</v>
      </c>
      <c r="K60" s="10"/>
      <c r="L60" s="10"/>
      <c r="M60" s="10"/>
      <c r="N60" s="10"/>
      <c r="O60" s="10"/>
    </row>
    <row r="61" spans="1:15">
      <c r="A61" s="7"/>
      <c r="B61" s="705">
        <f>'Medicare Cost Report'!B58</f>
        <v>0</v>
      </c>
      <c r="C61" s="1405">
        <f>'Medicare Cost Report'!C58</f>
        <v>0</v>
      </c>
      <c r="D61" s="1406"/>
      <c r="E61" s="1407"/>
      <c r="F61" s="648">
        <f>'Medicare Cost Report'!F58</f>
        <v>0</v>
      </c>
      <c r="G61" s="710">
        <f t="shared" si="13"/>
        <v>0</v>
      </c>
      <c r="H61" s="384">
        <f t="shared" si="14"/>
        <v>0</v>
      </c>
      <c r="I61" s="385">
        <f t="shared" si="15"/>
        <v>0</v>
      </c>
      <c r="J61" s="386">
        <f t="shared" si="16"/>
        <v>0</v>
      </c>
      <c r="K61" s="10"/>
      <c r="L61" s="10"/>
      <c r="M61" s="10"/>
      <c r="N61" s="10"/>
      <c r="O61" s="10"/>
    </row>
    <row r="62" spans="1:15">
      <c r="A62" s="7"/>
      <c r="B62" s="705">
        <f>'Medicare Cost Report'!B59</f>
        <v>0</v>
      </c>
      <c r="C62" s="1405">
        <f>'Medicare Cost Report'!C59</f>
        <v>0</v>
      </c>
      <c r="D62" s="1406"/>
      <c r="E62" s="1407"/>
      <c r="F62" s="648">
        <f>'Medicare Cost Report'!F59</f>
        <v>0</v>
      </c>
      <c r="G62" s="710">
        <f t="shared" si="13"/>
        <v>0</v>
      </c>
      <c r="H62" s="384">
        <f t="shared" si="14"/>
        <v>0</v>
      </c>
      <c r="I62" s="385">
        <f t="shared" si="15"/>
        <v>0</v>
      </c>
      <c r="J62" s="386">
        <f t="shared" si="16"/>
        <v>0</v>
      </c>
      <c r="K62" s="10"/>
      <c r="L62" s="10"/>
      <c r="M62" s="10"/>
      <c r="N62" s="10"/>
      <c r="O62" s="10"/>
    </row>
    <row r="63" spans="1:15">
      <c r="A63" s="7"/>
      <c r="B63" s="705">
        <f>'Medicare Cost Report'!B60</f>
        <v>0</v>
      </c>
      <c r="C63" s="1405">
        <f>'Medicare Cost Report'!C60</f>
        <v>0</v>
      </c>
      <c r="D63" s="1406"/>
      <c r="E63" s="1407"/>
      <c r="F63" s="648">
        <f>'Medicare Cost Report'!F60</f>
        <v>0</v>
      </c>
      <c r="G63" s="710">
        <f t="shared" si="13"/>
        <v>0</v>
      </c>
      <c r="H63" s="384">
        <f t="shared" si="14"/>
        <v>0</v>
      </c>
      <c r="I63" s="385">
        <f t="shared" si="15"/>
        <v>0</v>
      </c>
      <c r="J63" s="386">
        <f t="shared" si="16"/>
        <v>0</v>
      </c>
      <c r="K63" s="10"/>
      <c r="L63" s="10"/>
      <c r="M63" s="10"/>
      <c r="N63" s="10"/>
      <c r="O63" s="40"/>
    </row>
    <row r="64" spans="1:15">
      <c r="A64" s="7"/>
      <c r="B64" s="705">
        <f>'Medicare Cost Report'!B61</f>
        <v>0</v>
      </c>
      <c r="C64" s="1405">
        <f>'Medicare Cost Report'!C61</f>
        <v>0</v>
      </c>
      <c r="D64" s="1406"/>
      <c r="E64" s="1407"/>
      <c r="F64" s="648">
        <f>'Medicare Cost Report'!F61</f>
        <v>0</v>
      </c>
      <c r="G64" s="710">
        <f t="shared" ref="G64:G67" si="17">IF($F$152=0,0,(F64)/($F$152))</f>
        <v>0</v>
      </c>
      <c r="H64" s="384">
        <f t="shared" ref="H64:H67" si="18">G64*$H$11</f>
        <v>0</v>
      </c>
      <c r="I64" s="385">
        <f t="shared" ref="I64:I67" si="19">G64*$H$12</f>
        <v>0</v>
      </c>
      <c r="J64" s="386">
        <f t="shared" ref="J64:J67" si="20">G64*$H$13</f>
        <v>0</v>
      </c>
      <c r="K64" s="10"/>
      <c r="L64" s="10"/>
      <c r="M64" s="10"/>
      <c r="N64" s="10"/>
      <c r="O64" s="40"/>
    </row>
    <row r="65" spans="1:15">
      <c r="A65" s="7"/>
      <c r="B65" s="705">
        <f>'Medicare Cost Report'!B62</f>
        <v>0</v>
      </c>
      <c r="C65" s="1405">
        <f>'Medicare Cost Report'!C62</f>
        <v>0</v>
      </c>
      <c r="D65" s="1406"/>
      <c r="E65" s="1407"/>
      <c r="F65" s="648">
        <f>'Medicare Cost Report'!F62</f>
        <v>0</v>
      </c>
      <c r="G65" s="710">
        <f t="shared" si="17"/>
        <v>0</v>
      </c>
      <c r="H65" s="384">
        <f t="shared" si="18"/>
        <v>0</v>
      </c>
      <c r="I65" s="385">
        <f t="shared" si="19"/>
        <v>0</v>
      </c>
      <c r="J65" s="386">
        <f t="shared" si="20"/>
        <v>0</v>
      </c>
      <c r="K65" s="10"/>
      <c r="L65" s="10"/>
      <c r="M65" s="10"/>
      <c r="N65" s="10"/>
      <c r="O65" s="40"/>
    </row>
    <row r="66" spans="1:15">
      <c r="A66" s="7"/>
      <c r="B66" s="705">
        <f>'Medicare Cost Report'!B63</f>
        <v>0</v>
      </c>
      <c r="C66" s="1405">
        <f>'Medicare Cost Report'!C63</f>
        <v>0</v>
      </c>
      <c r="D66" s="1406"/>
      <c r="E66" s="1407"/>
      <c r="F66" s="648">
        <f>'Medicare Cost Report'!F63</f>
        <v>0</v>
      </c>
      <c r="G66" s="710">
        <f t="shared" si="17"/>
        <v>0</v>
      </c>
      <c r="H66" s="384">
        <f t="shared" si="18"/>
        <v>0</v>
      </c>
      <c r="I66" s="385">
        <f t="shared" si="19"/>
        <v>0</v>
      </c>
      <c r="J66" s="386">
        <f t="shared" si="20"/>
        <v>0</v>
      </c>
      <c r="K66" s="10"/>
      <c r="L66" s="10"/>
      <c r="M66" s="10"/>
      <c r="N66" s="10"/>
      <c r="O66" s="40"/>
    </row>
    <row r="67" spans="1:15">
      <c r="A67" s="7"/>
      <c r="B67" s="705">
        <f>'Medicare Cost Report'!B64</f>
        <v>0</v>
      </c>
      <c r="C67" s="1405">
        <f>'Medicare Cost Report'!C64</f>
        <v>0</v>
      </c>
      <c r="D67" s="1406"/>
      <c r="E67" s="1407"/>
      <c r="F67" s="648">
        <f>'Medicare Cost Report'!F64</f>
        <v>0</v>
      </c>
      <c r="G67" s="710">
        <f t="shared" si="17"/>
        <v>0</v>
      </c>
      <c r="H67" s="384">
        <f t="shared" si="18"/>
        <v>0</v>
      </c>
      <c r="I67" s="385">
        <f t="shared" si="19"/>
        <v>0</v>
      </c>
      <c r="J67" s="386">
        <f t="shared" si="20"/>
        <v>0</v>
      </c>
      <c r="K67" s="10"/>
      <c r="L67" s="10"/>
      <c r="M67" s="10"/>
      <c r="N67" s="10"/>
      <c r="O67" s="40"/>
    </row>
    <row r="68" spans="1:15">
      <c r="A68" s="7"/>
      <c r="B68" s="705">
        <f>'Medicare Cost Report'!B65</f>
        <v>0</v>
      </c>
      <c r="C68" s="1405">
        <f>'Medicare Cost Report'!C65</f>
        <v>0</v>
      </c>
      <c r="D68" s="1406"/>
      <c r="E68" s="1407"/>
      <c r="F68" s="379">
        <f>'Medicare Cost Report'!F65</f>
        <v>0</v>
      </c>
      <c r="G68" s="711">
        <f>IF($F$152=0,0,(F68)/($F$152))</f>
        <v>0</v>
      </c>
      <c r="H68" s="387">
        <f t="shared" si="14"/>
        <v>0</v>
      </c>
      <c r="I68" s="388">
        <f t="shared" si="15"/>
        <v>0</v>
      </c>
      <c r="J68" s="389">
        <f t="shared" si="16"/>
        <v>0</v>
      </c>
      <c r="K68" s="10"/>
      <c r="L68" s="10"/>
      <c r="M68" s="10"/>
      <c r="N68" s="10"/>
      <c r="O68" s="40"/>
    </row>
    <row r="69" spans="1:15">
      <c r="A69" s="7"/>
      <c r="B69" s="472"/>
      <c r="C69" s="370" t="s">
        <v>228</v>
      </c>
      <c r="D69" s="382"/>
      <c r="E69" s="427"/>
      <c r="F69" s="649">
        <f>SUM(F44:F68)</f>
        <v>0</v>
      </c>
      <c r="G69" s="712">
        <f>SUM(G44:G68)</f>
        <v>0</v>
      </c>
      <c r="H69" s="647">
        <f>SUM(H44:H68)</f>
        <v>0</v>
      </c>
      <c r="I69" s="645">
        <f>SUM(I44:I68)</f>
        <v>0</v>
      </c>
      <c r="J69" s="644">
        <f>SUM(J44:J68)</f>
        <v>0</v>
      </c>
      <c r="K69" s="10"/>
      <c r="L69" s="10"/>
      <c r="M69" s="10"/>
      <c r="N69" s="10"/>
      <c r="O69" s="40"/>
    </row>
    <row r="70" spans="1:15">
      <c r="A70" s="7"/>
      <c r="B70" s="13"/>
      <c r="C70" s="75"/>
      <c r="D70" s="13"/>
      <c r="E70" s="13"/>
      <c r="F70" s="76"/>
      <c r="G70" s="77"/>
      <c r="H70" s="77"/>
      <c r="I70" s="40"/>
      <c r="J70" s="40"/>
      <c r="K70" s="40"/>
      <c r="L70" s="40"/>
      <c r="M70" s="10"/>
      <c r="N70" s="10"/>
      <c r="O70" s="10"/>
    </row>
    <row r="71" spans="1:15">
      <c r="A71" s="7"/>
      <c r="B71" s="13"/>
      <c r="C71" s="13"/>
      <c r="D71" s="13"/>
      <c r="E71" s="13"/>
      <c r="F71" s="26"/>
      <c r="G71" s="36"/>
      <c r="H71" s="36"/>
      <c r="I71" s="36"/>
      <c r="J71" s="26"/>
      <c r="K71" s="36"/>
      <c r="L71" s="2"/>
      <c r="M71" s="10"/>
      <c r="N71" s="10"/>
      <c r="O71" s="10"/>
    </row>
    <row r="72" spans="1:15">
      <c r="A72" s="7"/>
      <c r="B72" s="13"/>
      <c r="C72" s="13"/>
      <c r="D72" s="13"/>
      <c r="E72" s="13"/>
      <c r="F72" s="13"/>
      <c r="G72" s="13"/>
      <c r="H72" s="13"/>
      <c r="I72" s="10"/>
      <c r="J72" s="10"/>
      <c r="K72" s="10"/>
      <c r="L72" s="10"/>
      <c r="M72" s="10"/>
      <c r="N72" s="10"/>
      <c r="O72" s="10"/>
    </row>
    <row r="73" spans="1:15">
      <c r="A73" s="7"/>
      <c r="B73" s="448" t="s">
        <v>549</v>
      </c>
      <c r="C73" s="451"/>
      <c r="D73" s="452"/>
      <c r="E73" s="453"/>
      <c r="F73" s="453"/>
      <c r="G73" s="453"/>
      <c r="H73" s="1005"/>
      <c r="I73" s="1402" t="s">
        <v>535</v>
      </c>
      <c r="J73" s="1402"/>
      <c r="K73" s="1414" t="s">
        <v>538</v>
      </c>
      <c r="L73" s="1414"/>
      <c r="M73" s="1413" t="s">
        <v>537</v>
      </c>
      <c r="N73" s="1413"/>
      <c r="O73" s="10"/>
    </row>
    <row r="74" spans="1:15" ht="25.5">
      <c r="A74" s="7"/>
      <c r="B74" s="369" t="str">
        <f>B43</f>
        <v>2552-10 Line Reference</v>
      </c>
      <c r="C74" s="1408" t="s">
        <v>108</v>
      </c>
      <c r="D74" s="1408"/>
      <c r="E74" s="1408"/>
      <c r="F74" s="369" t="s">
        <v>546</v>
      </c>
      <c r="G74" s="369" t="s">
        <v>547</v>
      </c>
      <c r="H74" s="369" t="s">
        <v>479</v>
      </c>
      <c r="I74" s="372" t="s">
        <v>548</v>
      </c>
      <c r="J74" s="372" t="s">
        <v>550</v>
      </c>
      <c r="K74" s="373" t="s">
        <v>548</v>
      </c>
      <c r="L74" s="373" t="s">
        <v>550</v>
      </c>
      <c r="M74" s="374" t="s">
        <v>548</v>
      </c>
      <c r="N74" s="374" t="s">
        <v>550</v>
      </c>
      <c r="O74" s="40"/>
    </row>
    <row r="75" spans="1:15">
      <c r="A75" s="7"/>
      <c r="B75" s="705">
        <f>'Medicare Cost Report'!B66</f>
        <v>50</v>
      </c>
      <c r="C75" s="1412" t="str">
        <f>'Medicare Cost Report'!C66</f>
        <v>OPERATING ROOM</v>
      </c>
      <c r="D75" s="1412"/>
      <c r="E75" s="1412"/>
      <c r="F75" s="648">
        <f>'Medicare Cost Report'!F66</f>
        <v>0</v>
      </c>
      <c r="G75" s="710">
        <f t="shared" ref="G75:G106" si="21">IF($F$152=0,0,(F75)/($F$152))</f>
        <v>0</v>
      </c>
      <c r="H75" s="710">
        <f>'Medicare Cost Report'!L66</f>
        <v>0</v>
      </c>
      <c r="I75" s="384">
        <f t="shared" ref="I75:I106" si="22">G75*$I$11</f>
        <v>0</v>
      </c>
      <c r="J75" s="384">
        <f t="shared" ref="J75:J106" si="23">I75*H75</f>
        <v>0</v>
      </c>
      <c r="K75" s="385">
        <f t="shared" ref="K75:K106" si="24">G75*$I$12</f>
        <v>0</v>
      </c>
      <c r="L75" s="385">
        <f t="shared" ref="L75:L106" si="25">K75*H75</f>
        <v>0</v>
      </c>
      <c r="M75" s="386">
        <f t="shared" ref="M75:M106" si="26">$I$13*G75</f>
        <v>0</v>
      </c>
      <c r="N75" s="386">
        <f t="shared" ref="N75:N106" si="27">M75*H75</f>
        <v>0</v>
      </c>
      <c r="O75" s="40"/>
    </row>
    <row r="76" spans="1:15">
      <c r="A76" s="7"/>
      <c r="B76" s="705">
        <f>'Medicare Cost Report'!B67</f>
        <v>51</v>
      </c>
      <c r="C76" s="1405" t="str">
        <f>'Medicare Cost Report'!C67</f>
        <v>RECOVERY ROOM</v>
      </c>
      <c r="D76" s="1406"/>
      <c r="E76" s="1407"/>
      <c r="F76" s="648">
        <f>'Medicare Cost Report'!F67</f>
        <v>0</v>
      </c>
      <c r="G76" s="710">
        <f t="shared" si="21"/>
        <v>0</v>
      </c>
      <c r="H76" s="710">
        <f>'Medicare Cost Report'!L67</f>
        <v>0</v>
      </c>
      <c r="I76" s="384">
        <f t="shared" si="22"/>
        <v>0</v>
      </c>
      <c r="J76" s="384">
        <f t="shared" si="23"/>
        <v>0</v>
      </c>
      <c r="K76" s="385">
        <f t="shared" si="24"/>
        <v>0</v>
      </c>
      <c r="L76" s="385">
        <f t="shared" si="25"/>
        <v>0</v>
      </c>
      <c r="M76" s="386">
        <f t="shared" si="26"/>
        <v>0</v>
      </c>
      <c r="N76" s="386">
        <f t="shared" si="27"/>
        <v>0</v>
      </c>
      <c r="O76" s="40"/>
    </row>
    <row r="77" spans="1:15">
      <c r="A77" s="7"/>
      <c r="B77" s="705">
        <f>'Medicare Cost Report'!B68</f>
        <v>52</v>
      </c>
      <c r="C77" s="1405" t="str">
        <f>'Medicare Cost Report'!C68</f>
        <v>DELIVERY ROOM &amp; LABOR ROOM</v>
      </c>
      <c r="D77" s="1406"/>
      <c r="E77" s="1407"/>
      <c r="F77" s="648">
        <f>'Medicare Cost Report'!F68</f>
        <v>0</v>
      </c>
      <c r="G77" s="710">
        <f t="shared" si="21"/>
        <v>0</v>
      </c>
      <c r="H77" s="710">
        <f>'Medicare Cost Report'!L68</f>
        <v>0</v>
      </c>
      <c r="I77" s="384">
        <f t="shared" si="22"/>
        <v>0</v>
      </c>
      <c r="J77" s="384">
        <f t="shared" si="23"/>
        <v>0</v>
      </c>
      <c r="K77" s="385">
        <f t="shared" si="24"/>
        <v>0</v>
      </c>
      <c r="L77" s="385">
        <f t="shared" si="25"/>
        <v>0</v>
      </c>
      <c r="M77" s="386">
        <f t="shared" si="26"/>
        <v>0</v>
      </c>
      <c r="N77" s="386">
        <f t="shared" si="27"/>
        <v>0</v>
      </c>
      <c r="O77" s="40"/>
    </row>
    <row r="78" spans="1:15">
      <c r="A78" s="7"/>
      <c r="B78" s="705">
        <f>'Medicare Cost Report'!B69</f>
        <v>53</v>
      </c>
      <c r="C78" s="1405" t="str">
        <f>'Medicare Cost Report'!C69</f>
        <v>ANESTHESIOLOGY</v>
      </c>
      <c r="D78" s="1406"/>
      <c r="E78" s="1407"/>
      <c r="F78" s="648">
        <f>'Medicare Cost Report'!F69</f>
        <v>0</v>
      </c>
      <c r="G78" s="710">
        <f t="shared" si="21"/>
        <v>0</v>
      </c>
      <c r="H78" s="710">
        <f>'Medicare Cost Report'!L69</f>
        <v>0</v>
      </c>
      <c r="I78" s="384">
        <f t="shared" si="22"/>
        <v>0</v>
      </c>
      <c r="J78" s="384">
        <f t="shared" si="23"/>
        <v>0</v>
      </c>
      <c r="K78" s="385">
        <f t="shared" si="24"/>
        <v>0</v>
      </c>
      <c r="L78" s="385">
        <f t="shared" si="25"/>
        <v>0</v>
      </c>
      <c r="M78" s="386">
        <f t="shared" si="26"/>
        <v>0</v>
      </c>
      <c r="N78" s="386">
        <f t="shared" si="27"/>
        <v>0</v>
      </c>
      <c r="O78" s="40"/>
    </row>
    <row r="79" spans="1:15">
      <c r="A79" s="7"/>
      <c r="B79" s="705">
        <f>'Medicare Cost Report'!B70</f>
        <v>54</v>
      </c>
      <c r="C79" s="1405" t="str">
        <f>'Medicare Cost Report'!C70</f>
        <v>RADIOLOGY-DIAGNOSTIC</v>
      </c>
      <c r="D79" s="1406"/>
      <c r="E79" s="1407"/>
      <c r="F79" s="648">
        <f>'Medicare Cost Report'!F70</f>
        <v>0</v>
      </c>
      <c r="G79" s="710">
        <f t="shared" si="21"/>
        <v>0</v>
      </c>
      <c r="H79" s="710">
        <f>'Medicare Cost Report'!L70</f>
        <v>0</v>
      </c>
      <c r="I79" s="384">
        <f t="shared" si="22"/>
        <v>0</v>
      </c>
      <c r="J79" s="384">
        <f t="shared" si="23"/>
        <v>0</v>
      </c>
      <c r="K79" s="385">
        <f t="shared" si="24"/>
        <v>0</v>
      </c>
      <c r="L79" s="385">
        <f t="shared" si="25"/>
        <v>0</v>
      </c>
      <c r="M79" s="386">
        <f t="shared" si="26"/>
        <v>0</v>
      </c>
      <c r="N79" s="386">
        <f t="shared" si="27"/>
        <v>0</v>
      </c>
      <c r="O79" s="40"/>
    </row>
    <row r="80" spans="1:15">
      <c r="A80" s="7"/>
      <c r="B80" s="705">
        <f>'Medicare Cost Report'!B71</f>
        <v>55</v>
      </c>
      <c r="C80" s="1405" t="str">
        <f>'Medicare Cost Report'!C71</f>
        <v>RADIOLOGY-THERAPUTIC</v>
      </c>
      <c r="D80" s="1406"/>
      <c r="E80" s="1407"/>
      <c r="F80" s="648">
        <f>'Medicare Cost Report'!F71</f>
        <v>0</v>
      </c>
      <c r="G80" s="710">
        <f t="shared" si="21"/>
        <v>0</v>
      </c>
      <c r="H80" s="710">
        <f>'Medicare Cost Report'!L71</f>
        <v>0</v>
      </c>
      <c r="I80" s="384">
        <f t="shared" si="22"/>
        <v>0</v>
      </c>
      <c r="J80" s="384">
        <f t="shared" si="23"/>
        <v>0</v>
      </c>
      <c r="K80" s="385">
        <f t="shared" si="24"/>
        <v>0</v>
      </c>
      <c r="L80" s="385">
        <f t="shared" si="25"/>
        <v>0</v>
      </c>
      <c r="M80" s="386">
        <f t="shared" si="26"/>
        <v>0</v>
      </c>
      <c r="N80" s="386">
        <f t="shared" si="27"/>
        <v>0</v>
      </c>
      <c r="O80" s="10"/>
    </row>
    <row r="81" spans="1:15">
      <c r="A81" s="7"/>
      <c r="B81" s="705">
        <f>'Medicare Cost Report'!B72</f>
        <v>56</v>
      </c>
      <c r="C81" s="1405" t="str">
        <f>'Medicare Cost Report'!C72</f>
        <v>RADIOISOTOPE</v>
      </c>
      <c r="D81" s="1406"/>
      <c r="E81" s="1407"/>
      <c r="F81" s="648">
        <f>'Medicare Cost Report'!F72</f>
        <v>0</v>
      </c>
      <c r="G81" s="710">
        <f t="shared" si="21"/>
        <v>0</v>
      </c>
      <c r="H81" s="710">
        <f>'Medicare Cost Report'!L72</f>
        <v>0</v>
      </c>
      <c r="I81" s="384">
        <f t="shared" si="22"/>
        <v>0</v>
      </c>
      <c r="J81" s="384">
        <f t="shared" si="23"/>
        <v>0</v>
      </c>
      <c r="K81" s="385">
        <f t="shared" si="24"/>
        <v>0</v>
      </c>
      <c r="L81" s="385">
        <f t="shared" si="25"/>
        <v>0</v>
      </c>
      <c r="M81" s="386">
        <f t="shared" si="26"/>
        <v>0</v>
      </c>
      <c r="N81" s="386">
        <f t="shared" si="27"/>
        <v>0</v>
      </c>
      <c r="O81" s="10"/>
    </row>
    <row r="82" spans="1:15">
      <c r="A82" s="7"/>
      <c r="B82" s="705">
        <f>'Medicare Cost Report'!B73</f>
        <v>57</v>
      </c>
      <c r="C82" s="1405" t="str">
        <f>'Medicare Cost Report'!C73</f>
        <v>COMPUTED TOMOGRAPHY (CT) SCAN</v>
      </c>
      <c r="D82" s="1406"/>
      <c r="E82" s="1407"/>
      <c r="F82" s="648">
        <f>'Medicare Cost Report'!F73</f>
        <v>0</v>
      </c>
      <c r="G82" s="710">
        <f t="shared" si="21"/>
        <v>0</v>
      </c>
      <c r="H82" s="710">
        <f>'Medicare Cost Report'!L73</f>
        <v>0</v>
      </c>
      <c r="I82" s="384">
        <f t="shared" si="22"/>
        <v>0</v>
      </c>
      <c r="J82" s="384">
        <f t="shared" si="23"/>
        <v>0</v>
      </c>
      <c r="K82" s="385">
        <f t="shared" si="24"/>
        <v>0</v>
      </c>
      <c r="L82" s="385">
        <f t="shared" si="25"/>
        <v>0</v>
      </c>
      <c r="M82" s="386">
        <f t="shared" si="26"/>
        <v>0</v>
      </c>
      <c r="N82" s="386">
        <f t="shared" si="27"/>
        <v>0</v>
      </c>
      <c r="O82" s="10"/>
    </row>
    <row r="83" spans="1:15">
      <c r="A83" s="7"/>
      <c r="B83" s="705">
        <f>'Medicare Cost Report'!B74</f>
        <v>58</v>
      </c>
      <c r="C83" s="1405" t="str">
        <f>'Medicare Cost Report'!C74</f>
        <v>MAGNETIC RESONANCE IMAGING (MRI)</v>
      </c>
      <c r="D83" s="1406"/>
      <c r="E83" s="1407"/>
      <c r="F83" s="648">
        <f>'Medicare Cost Report'!F74</f>
        <v>0</v>
      </c>
      <c r="G83" s="710">
        <f t="shared" si="21"/>
        <v>0</v>
      </c>
      <c r="H83" s="710">
        <f>'Medicare Cost Report'!L74</f>
        <v>0</v>
      </c>
      <c r="I83" s="384">
        <f t="shared" si="22"/>
        <v>0</v>
      </c>
      <c r="J83" s="384">
        <f t="shared" si="23"/>
        <v>0</v>
      </c>
      <c r="K83" s="385">
        <f t="shared" si="24"/>
        <v>0</v>
      </c>
      <c r="L83" s="385">
        <f t="shared" si="25"/>
        <v>0</v>
      </c>
      <c r="M83" s="386">
        <f t="shared" si="26"/>
        <v>0</v>
      </c>
      <c r="N83" s="386">
        <f t="shared" si="27"/>
        <v>0</v>
      </c>
      <c r="O83" s="10"/>
    </row>
    <row r="84" spans="1:15">
      <c r="A84" s="7"/>
      <c r="B84" s="705">
        <f>'Medicare Cost Report'!B75</f>
        <v>59</v>
      </c>
      <c r="C84" s="1405" t="str">
        <f>'Medicare Cost Report'!C75</f>
        <v>CARDIAC CATHETERIZATION</v>
      </c>
      <c r="D84" s="1406"/>
      <c r="E84" s="1407"/>
      <c r="F84" s="648">
        <f>'Medicare Cost Report'!F75</f>
        <v>0</v>
      </c>
      <c r="G84" s="710">
        <f t="shared" si="21"/>
        <v>0</v>
      </c>
      <c r="H84" s="710">
        <f>'Medicare Cost Report'!L75</f>
        <v>0</v>
      </c>
      <c r="I84" s="384">
        <f t="shared" si="22"/>
        <v>0</v>
      </c>
      <c r="J84" s="384">
        <f t="shared" si="23"/>
        <v>0</v>
      </c>
      <c r="K84" s="385">
        <f t="shared" si="24"/>
        <v>0</v>
      </c>
      <c r="L84" s="385">
        <f t="shared" si="25"/>
        <v>0</v>
      </c>
      <c r="M84" s="386">
        <f t="shared" si="26"/>
        <v>0</v>
      </c>
      <c r="N84" s="386">
        <f t="shared" si="27"/>
        <v>0</v>
      </c>
      <c r="O84" s="10"/>
    </row>
    <row r="85" spans="1:15">
      <c r="A85" s="7"/>
      <c r="B85" s="705">
        <f>'Medicare Cost Report'!B76</f>
        <v>60</v>
      </c>
      <c r="C85" s="1405" t="str">
        <f>'Medicare Cost Report'!C76</f>
        <v>LABORATORY</v>
      </c>
      <c r="D85" s="1406"/>
      <c r="E85" s="1407"/>
      <c r="F85" s="648">
        <f>'Medicare Cost Report'!F76</f>
        <v>0</v>
      </c>
      <c r="G85" s="710">
        <f t="shared" si="21"/>
        <v>0</v>
      </c>
      <c r="H85" s="710">
        <f>'Medicare Cost Report'!L76</f>
        <v>0</v>
      </c>
      <c r="I85" s="384">
        <f t="shared" si="22"/>
        <v>0</v>
      </c>
      <c r="J85" s="384">
        <f t="shared" si="23"/>
        <v>0</v>
      </c>
      <c r="K85" s="385">
        <f t="shared" si="24"/>
        <v>0</v>
      </c>
      <c r="L85" s="385">
        <f t="shared" si="25"/>
        <v>0</v>
      </c>
      <c r="M85" s="386">
        <f t="shared" si="26"/>
        <v>0</v>
      </c>
      <c r="N85" s="386">
        <f t="shared" si="27"/>
        <v>0</v>
      </c>
      <c r="O85" s="10"/>
    </row>
    <row r="86" spans="1:15">
      <c r="A86" s="7"/>
      <c r="B86" s="705">
        <f>'Medicare Cost Report'!B77</f>
        <v>61</v>
      </c>
      <c r="C86" s="1405" t="str">
        <f>'Medicare Cost Report'!C77</f>
        <v>PBP CLINICAL LAB SERVICES-PRGM ONLY</v>
      </c>
      <c r="D86" s="1406"/>
      <c r="E86" s="1407"/>
      <c r="F86" s="648">
        <f>'Medicare Cost Report'!F77</f>
        <v>0</v>
      </c>
      <c r="G86" s="710">
        <f t="shared" si="21"/>
        <v>0</v>
      </c>
      <c r="H86" s="710">
        <f>'Medicare Cost Report'!L77</f>
        <v>0</v>
      </c>
      <c r="I86" s="384">
        <f t="shared" si="22"/>
        <v>0</v>
      </c>
      <c r="J86" s="384">
        <f t="shared" si="23"/>
        <v>0</v>
      </c>
      <c r="K86" s="385">
        <f t="shared" si="24"/>
        <v>0</v>
      </c>
      <c r="L86" s="385">
        <f t="shared" si="25"/>
        <v>0</v>
      </c>
      <c r="M86" s="386">
        <f t="shared" si="26"/>
        <v>0</v>
      </c>
      <c r="N86" s="386">
        <f t="shared" si="27"/>
        <v>0</v>
      </c>
      <c r="O86" s="10"/>
    </row>
    <row r="87" spans="1:15">
      <c r="A87" s="7"/>
      <c r="B87" s="705">
        <f>'Medicare Cost Report'!B78</f>
        <v>62</v>
      </c>
      <c r="C87" s="1405" t="str">
        <f>'Medicare Cost Report'!C78</f>
        <v>WHOLE BLOOD &amp; PACKED RED BLOOD CELLS</v>
      </c>
      <c r="D87" s="1406"/>
      <c r="E87" s="1407"/>
      <c r="F87" s="648">
        <f>'Medicare Cost Report'!F78</f>
        <v>0</v>
      </c>
      <c r="G87" s="710">
        <f t="shared" si="21"/>
        <v>0</v>
      </c>
      <c r="H87" s="710">
        <f>'Medicare Cost Report'!L78</f>
        <v>0</v>
      </c>
      <c r="I87" s="384">
        <f t="shared" si="22"/>
        <v>0</v>
      </c>
      <c r="J87" s="384">
        <f t="shared" si="23"/>
        <v>0</v>
      </c>
      <c r="K87" s="385">
        <f t="shared" si="24"/>
        <v>0</v>
      </c>
      <c r="L87" s="385">
        <f t="shared" si="25"/>
        <v>0</v>
      </c>
      <c r="M87" s="386">
        <f t="shared" si="26"/>
        <v>0</v>
      </c>
      <c r="N87" s="386">
        <f t="shared" si="27"/>
        <v>0</v>
      </c>
      <c r="O87" s="10"/>
    </row>
    <row r="88" spans="1:15">
      <c r="A88" s="7"/>
      <c r="B88" s="705">
        <f>'Medicare Cost Report'!B79</f>
        <v>63</v>
      </c>
      <c r="C88" s="1405" t="str">
        <f>'Medicare Cost Report'!C79</f>
        <v>BLOOD STORING, PROCESSING &amp; TRANS.</v>
      </c>
      <c r="D88" s="1406"/>
      <c r="E88" s="1407"/>
      <c r="F88" s="648">
        <f>'Medicare Cost Report'!F79</f>
        <v>0</v>
      </c>
      <c r="G88" s="710">
        <f t="shared" si="21"/>
        <v>0</v>
      </c>
      <c r="H88" s="710">
        <f>'Medicare Cost Report'!L79</f>
        <v>0</v>
      </c>
      <c r="I88" s="384">
        <f t="shared" si="22"/>
        <v>0</v>
      </c>
      <c r="J88" s="384">
        <f t="shared" si="23"/>
        <v>0</v>
      </c>
      <c r="K88" s="385">
        <f t="shared" si="24"/>
        <v>0</v>
      </c>
      <c r="L88" s="385">
        <f t="shared" si="25"/>
        <v>0</v>
      </c>
      <c r="M88" s="386">
        <f t="shared" si="26"/>
        <v>0</v>
      </c>
      <c r="N88" s="386">
        <f t="shared" si="27"/>
        <v>0</v>
      </c>
      <c r="O88" s="10"/>
    </row>
    <row r="89" spans="1:15">
      <c r="A89" s="7"/>
      <c r="B89" s="705">
        <f>'Medicare Cost Report'!B80</f>
        <v>64</v>
      </c>
      <c r="C89" s="1405" t="str">
        <f>'Medicare Cost Report'!C80</f>
        <v>INTRAVENOUS THERAPY</v>
      </c>
      <c r="D89" s="1406"/>
      <c r="E89" s="1407"/>
      <c r="F89" s="648">
        <f>'Medicare Cost Report'!F80</f>
        <v>0</v>
      </c>
      <c r="G89" s="710">
        <f t="shared" si="21"/>
        <v>0</v>
      </c>
      <c r="H89" s="710">
        <f>'Medicare Cost Report'!L80</f>
        <v>0</v>
      </c>
      <c r="I89" s="384">
        <f t="shared" si="22"/>
        <v>0</v>
      </c>
      <c r="J89" s="384">
        <f t="shared" si="23"/>
        <v>0</v>
      </c>
      <c r="K89" s="385">
        <f t="shared" si="24"/>
        <v>0</v>
      </c>
      <c r="L89" s="385">
        <f t="shared" si="25"/>
        <v>0</v>
      </c>
      <c r="M89" s="386">
        <f t="shared" si="26"/>
        <v>0</v>
      </c>
      <c r="N89" s="386">
        <f t="shared" si="27"/>
        <v>0</v>
      </c>
      <c r="O89" s="10"/>
    </row>
    <row r="90" spans="1:15">
      <c r="A90" s="7"/>
      <c r="B90" s="705">
        <f>'Medicare Cost Report'!B81</f>
        <v>65</v>
      </c>
      <c r="C90" s="1405" t="str">
        <f>'Medicare Cost Report'!C81</f>
        <v>RESPIRATORY THERAPY</v>
      </c>
      <c r="D90" s="1406"/>
      <c r="E90" s="1407"/>
      <c r="F90" s="648">
        <f>'Medicare Cost Report'!F81</f>
        <v>0</v>
      </c>
      <c r="G90" s="710">
        <f t="shared" si="21"/>
        <v>0</v>
      </c>
      <c r="H90" s="710">
        <f>'Medicare Cost Report'!L81</f>
        <v>0</v>
      </c>
      <c r="I90" s="384">
        <f t="shared" si="22"/>
        <v>0</v>
      </c>
      <c r="J90" s="384">
        <f t="shared" si="23"/>
        <v>0</v>
      </c>
      <c r="K90" s="385">
        <f t="shared" si="24"/>
        <v>0</v>
      </c>
      <c r="L90" s="385">
        <f t="shared" si="25"/>
        <v>0</v>
      </c>
      <c r="M90" s="386">
        <f t="shared" si="26"/>
        <v>0</v>
      </c>
      <c r="N90" s="386">
        <f t="shared" si="27"/>
        <v>0</v>
      </c>
      <c r="O90" s="10"/>
    </row>
    <row r="91" spans="1:15">
      <c r="A91" s="7"/>
      <c r="B91" s="705">
        <f>'Medicare Cost Report'!B82</f>
        <v>66</v>
      </c>
      <c r="C91" s="1405" t="str">
        <f>'Medicare Cost Report'!C82</f>
        <v>PHYSICAL THERAPY</v>
      </c>
      <c r="D91" s="1406"/>
      <c r="E91" s="1407"/>
      <c r="F91" s="648">
        <f>'Medicare Cost Report'!F82</f>
        <v>0</v>
      </c>
      <c r="G91" s="710">
        <f t="shared" si="21"/>
        <v>0</v>
      </c>
      <c r="H91" s="710">
        <f>'Medicare Cost Report'!L82</f>
        <v>0</v>
      </c>
      <c r="I91" s="384">
        <f t="shared" si="22"/>
        <v>0</v>
      </c>
      <c r="J91" s="384">
        <f t="shared" si="23"/>
        <v>0</v>
      </c>
      <c r="K91" s="385">
        <f t="shared" si="24"/>
        <v>0</v>
      </c>
      <c r="L91" s="385">
        <f t="shared" si="25"/>
        <v>0</v>
      </c>
      <c r="M91" s="386">
        <f t="shared" si="26"/>
        <v>0</v>
      </c>
      <c r="N91" s="386">
        <f t="shared" si="27"/>
        <v>0</v>
      </c>
      <c r="O91" s="10"/>
    </row>
    <row r="92" spans="1:15">
      <c r="A92" s="7"/>
      <c r="B92" s="705">
        <f>'Medicare Cost Report'!B83</f>
        <v>67</v>
      </c>
      <c r="C92" s="1405" t="str">
        <f>'Medicare Cost Report'!C83</f>
        <v>OCCUPATIONAL THERAPY</v>
      </c>
      <c r="D92" s="1406"/>
      <c r="E92" s="1407"/>
      <c r="F92" s="648">
        <f>'Medicare Cost Report'!F83</f>
        <v>0</v>
      </c>
      <c r="G92" s="710">
        <f t="shared" si="21"/>
        <v>0</v>
      </c>
      <c r="H92" s="710">
        <f>'Medicare Cost Report'!L83</f>
        <v>0</v>
      </c>
      <c r="I92" s="384">
        <f t="shared" si="22"/>
        <v>0</v>
      </c>
      <c r="J92" s="384">
        <f t="shared" si="23"/>
        <v>0</v>
      </c>
      <c r="K92" s="385">
        <f t="shared" si="24"/>
        <v>0</v>
      </c>
      <c r="L92" s="385">
        <f t="shared" si="25"/>
        <v>0</v>
      </c>
      <c r="M92" s="386">
        <f t="shared" si="26"/>
        <v>0</v>
      </c>
      <c r="N92" s="386">
        <f t="shared" si="27"/>
        <v>0</v>
      </c>
      <c r="O92" s="10"/>
    </row>
    <row r="93" spans="1:15">
      <c r="A93" s="7"/>
      <c r="B93" s="705">
        <f>'Medicare Cost Report'!B84</f>
        <v>68</v>
      </c>
      <c r="C93" s="1405" t="str">
        <f>'Medicare Cost Report'!C84</f>
        <v>SPEECH PATHOLOGY</v>
      </c>
      <c r="D93" s="1406"/>
      <c r="E93" s="1407"/>
      <c r="F93" s="648">
        <f>'Medicare Cost Report'!F84</f>
        <v>0</v>
      </c>
      <c r="G93" s="710">
        <f t="shared" si="21"/>
        <v>0</v>
      </c>
      <c r="H93" s="710">
        <f>'Medicare Cost Report'!L84</f>
        <v>0</v>
      </c>
      <c r="I93" s="384">
        <f t="shared" si="22"/>
        <v>0</v>
      </c>
      <c r="J93" s="384">
        <f t="shared" si="23"/>
        <v>0</v>
      </c>
      <c r="K93" s="385">
        <f t="shared" si="24"/>
        <v>0</v>
      </c>
      <c r="L93" s="385">
        <f t="shared" si="25"/>
        <v>0</v>
      </c>
      <c r="M93" s="386">
        <f t="shared" si="26"/>
        <v>0</v>
      </c>
      <c r="N93" s="386">
        <f t="shared" si="27"/>
        <v>0</v>
      </c>
      <c r="O93" s="10"/>
    </row>
    <row r="94" spans="1:15">
      <c r="A94" s="7"/>
      <c r="B94" s="705">
        <f>'Medicare Cost Report'!B85</f>
        <v>69</v>
      </c>
      <c r="C94" s="1405" t="str">
        <f>'Medicare Cost Report'!C85</f>
        <v>ELECTROCARDIOLOGY</v>
      </c>
      <c r="D94" s="1406"/>
      <c r="E94" s="1407"/>
      <c r="F94" s="648">
        <f>'Medicare Cost Report'!F85</f>
        <v>0</v>
      </c>
      <c r="G94" s="710">
        <f t="shared" si="21"/>
        <v>0</v>
      </c>
      <c r="H94" s="710">
        <f>'Medicare Cost Report'!L85</f>
        <v>0</v>
      </c>
      <c r="I94" s="384">
        <f t="shared" si="22"/>
        <v>0</v>
      </c>
      <c r="J94" s="384">
        <f t="shared" si="23"/>
        <v>0</v>
      </c>
      <c r="K94" s="385">
        <f t="shared" si="24"/>
        <v>0</v>
      </c>
      <c r="L94" s="385">
        <f t="shared" si="25"/>
        <v>0</v>
      </c>
      <c r="M94" s="386">
        <f t="shared" si="26"/>
        <v>0</v>
      </c>
      <c r="N94" s="386">
        <f t="shared" si="27"/>
        <v>0</v>
      </c>
      <c r="O94" s="10"/>
    </row>
    <row r="95" spans="1:15">
      <c r="A95" s="7"/>
      <c r="B95" s="705">
        <f>'Medicare Cost Report'!B86</f>
        <v>70</v>
      </c>
      <c r="C95" s="1405" t="str">
        <f>'Medicare Cost Report'!C86</f>
        <v>ELECTROENCEPHALOGRAPHY</v>
      </c>
      <c r="D95" s="1406"/>
      <c r="E95" s="1407"/>
      <c r="F95" s="648">
        <f>'Medicare Cost Report'!F86</f>
        <v>0</v>
      </c>
      <c r="G95" s="710">
        <f t="shared" si="21"/>
        <v>0</v>
      </c>
      <c r="H95" s="710">
        <f>'Medicare Cost Report'!L86</f>
        <v>0</v>
      </c>
      <c r="I95" s="384">
        <f t="shared" si="22"/>
        <v>0</v>
      </c>
      <c r="J95" s="384">
        <f t="shared" si="23"/>
        <v>0</v>
      </c>
      <c r="K95" s="385">
        <f t="shared" si="24"/>
        <v>0</v>
      </c>
      <c r="L95" s="385">
        <f t="shared" si="25"/>
        <v>0</v>
      </c>
      <c r="M95" s="386">
        <f t="shared" si="26"/>
        <v>0</v>
      </c>
      <c r="N95" s="386">
        <f t="shared" si="27"/>
        <v>0</v>
      </c>
      <c r="O95" s="10"/>
    </row>
    <row r="96" spans="1:15">
      <c r="A96" s="7"/>
      <c r="B96" s="705">
        <f>'Medicare Cost Report'!B87</f>
        <v>71</v>
      </c>
      <c r="C96" s="1405" t="str">
        <f>'Medicare Cost Report'!C87</f>
        <v>MEDICAL SUPPLIES CHARGED TO PATIENTS</v>
      </c>
      <c r="D96" s="1406"/>
      <c r="E96" s="1407"/>
      <c r="F96" s="648">
        <f>'Medicare Cost Report'!F87</f>
        <v>0</v>
      </c>
      <c r="G96" s="710">
        <f t="shared" si="21"/>
        <v>0</v>
      </c>
      <c r="H96" s="710">
        <f>'Medicare Cost Report'!L87</f>
        <v>0</v>
      </c>
      <c r="I96" s="384">
        <f t="shared" si="22"/>
        <v>0</v>
      </c>
      <c r="J96" s="384">
        <f t="shared" si="23"/>
        <v>0</v>
      </c>
      <c r="K96" s="385">
        <f t="shared" si="24"/>
        <v>0</v>
      </c>
      <c r="L96" s="385">
        <f t="shared" si="25"/>
        <v>0</v>
      </c>
      <c r="M96" s="386">
        <f t="shared" si="26"/>
        <v>0</v>
      </c>
      <c r="N96" s="386">
        <f t="shared" si="27"/>
        <v>0</v>
      </c>
      <c r="O96" s="10"/>
    </row>
    <row r="97" spans="1:15">
      <c r="A97" s="7"/>
      <c r="B97" s="705">
        <f>'Medicare Cost Report'!B88</f>
        <v>72</v>
      </c>
      <c r="C97" s="1405" t="str">
        <f>'Medicare Cost Report'!C88</f>
        <v>IMPLANTABLE DEVICES CHARGED TO PATIENTS</v>
      </c>
      <c r="D97" s="1406"/>
      <c r="E97" s="1407"/>
      <c r="F97" s="648">
        <f>'Medicare Cost Report'!F88</f>
        <v>0</v>
      </c>
      <c r="G97" s="710">
        <f t="shared" si="21"/>
        <v>0</v>
      </c>
      <c r="H97" s="710">
        <f>'Medicare Cost Report'!L88</f>
        <v>0</v>
      </c>
      <c r="I97" s="384">
        <f t="shared" si="22"/>
        <v>0</v>
      </c>
      <c r="J97" s="384">
        <f t="shared" si="23"/>
        <v>0</v>
      </c>
      <c r="K97" s="385">
        <f t="shared" si="24"/>
        <v>0</v>
      </c>
      <c r="L97" s="385">
        <f t="shared" si="25"/>
        <v>0</v>
      </c>
      <c r="M97" s="386">
        <f t="shared" si="26"/>
        <v>0</v>
      </c>
      <c r="N97" s="386">
        <f t="shared" si="27"/>
        <v>0</v>
      </c>
      <c r="O97" s="10"/>
    </row>
    <row r="98" spans="1:15">
      <c r="A98" s="7"/>
      <c r="B98" s="705">
        <f>'Medicare Cost Report'!B89</f>
        <v>73</v>
      </c>
      <c r="C98" s="1405" t="str">
        <f>'Medicare Cost Report'!C89</f>
        <v>DRUGS CHARGED TO PATIENTS</v>
      </c>
      <c r="D98" s="1406"/>
      <c r="E98" s="1407"/>
      <c r="F98" s="648">
        <f>'Medicare Cost Report'!F89</f>
        <v>0</v>
      </c>
      <c r="G98" s="710">
        <f t="shared" si="21"/>
        <v>0</v>
      </c>
      <c r="H98" s="710">
        <f>'Medicare Cost Report'!L89</f>
        <v>0</v>
      </c>
      <c r="I98" s="384">
        <f t="shared" si="22"/>
        <v>0</v>
      </c>
      <c r="J98" s="384">
        <f t="shared" si="23"/>
        <v>0</v>
      </c>
      <c r="K98" s="385">
        <f t="shared" si="24"/>
        <v>0</v>
      </c>
      <c r="L98" s="385">
        <f t="shared" si="25"/>
        <v>0</v>
      </c>
      <c r="M98" s="386">
        <f t="shared" si="26"/>
        <v>0</v>
      </c>
      <c r="N98" s="386">
        <f t="shared" si="27"/>
        <v>0</v>
      </c>
      <c r="O98" s="10"/>
    </row>
    <row r="99" spans="1:15">
      <c r="A99" s="7"/>
      <c r="B99" s="705">
        <f>'Medicare Cost Report'!B90</f>
        <v>74</v>
      </c>
      <c r="C99" s="1405" t="str">
        <f>'Medicare Cost Report'!C90</f>
        <v>RENAL DIALYSIS</v>
      </c>
      <c r="D99" s="1406"/>
      <c r="E99" s="1407"/>
      <c r="F99" s="648">
        <f>'Medicare Cost Report'!F90</f>
        <v>0</v>
      </c>
      <c r="G99" s="710">
        <f t="shared" si="21"/>
        <v>0</v>
      </c>
      <c r="H99" s="710">
        <f>'Medicare Cost Report'!L90</f>
        <v>0</v>
      </c>
      <c r="I99" s="384">
        <f t="shared" si="22"/>
        <v>0</v>
      </c>
      <c r="J99" s="384">
        <f t="shared" si="23"/>
        <v>0</v>
      </c>
      <c r="K99" s="385">
        <f t="shared" si="24"/>
        <v>0</v>
      </c>
      <c r="L99" s="385">
        <f t="shared" si="25"/>
        <v>0</v>
      </c>
      <c r="M99" s="386">
        <f t="shared" si="26"/>
        <v>0</v>
      </c>
      <c r="N99" s="386">
        <f t="shared" si="27"/>
        <v>0</v>
      </c>
      <c r="O99" s="10"/>
    </row>
    <row r="100" spans="1:15">
      <c r="A100" s="7"/>
      <c r="B100" s="705">
        <f>'Medicare Cost Report'!B91</f>
        <v>75</v>
      </c>
      <c r="C100" s="1405" t="str">
        <f>'Medicare Cost Report'!C91</f>
        <v>ASC (NON-DISTINCT PART)</v>
      </c>
      <c r="D100" s="1406"/>
      <c r="E100" s="1407"/>
      <c r="F100" s="648">
        <f>'Medicare Cost Report'!F91</f>
        <v>0</v>
      </c>
      <c r="G100" s="710">
        <f t="shared" si="21"/>
        <v>0</v>
      </c>
      <c r="H100" s="710">
        <f>'Medicare Cost Report'!L91</f>
        <v>0</v>
      </c>
      <c r="I100" s="384">
        <f t="shared" si="22"/>
        <v>0</v>
      </c>
      <c r="J100" s="384">
        <f t="shared" si="23"/>
        <v>0</v>
      </c>
      <c r="K100" s="385">
        <f t="shared" si="24"/>
        <v>0</v>
      </c>
      <c r="L100" s="385">
        <f t="shared" si="25"/>
        <v>0</v>
      </c>
      <c r="M100" s="386">
        <f t="shared" si="26"/>
        <v>0</v>
      </c>
      <c r="N100" s="386">
        <f t="shared" si="27"/>
        <v>0</v>
      </c>
      <c r="O100" s="10"/>
    </row>
    <row r="101" spans="1:15">
      <c r="A101" s="7"/>
      <c r="B101" s="705">
        <f>'Medicare Cost Report'!B92</f>
        <v>76</v>
      </c>
      <c r="C101" s="1405" t="str">
        <f>'Medicare Cost Report'!C92</f>
        <v>OTHER ANCILLARY</v>
      </c>
      <c r="D101" s="1406"/>
      <c r="E101" s="1407"/>
      <c r="F101" s="648">
        <f>'Medicare Cost Report'!F92</f>
        <v>0</v>
      </c>
      <c r="G101" s="710">
        <f t="shared" si="21"/>
        <v>0</v>
      </c>
      <c r="H101" s="710">
        <f>'Medicare Cost Report'!L92</f>
        <v>0</v>
      </c>
      <c r="I101" s="384">
        <f t="shared" si="22"/>
        <v>0</v>
      </c>
      <c r="J101" s="384">
        <f t="shared" si="23"/>
        <v>0</v>
      </c>
      <c r="K101" s="385">
        <f t="shared" si="24"/>
        <v>0</v>
      </c>
      <c r="L101" s="385">
        <f t="shared" si="25"/>
        <v>0</v>
      </c>
      <c r="M101" s="386">
        <f t="shared" si="26"/>
        <v>0</v>
      </c>
      <c r="N101" s="386">
        <f t="shared" si="27"/>
        <v>0</v>
      </c>
      <c r="O101" s="10"/>
    </row>
    <row r="102" spans="1:15">
      <c r="A102" s="7"/>
      <c r="B102" s="705">
        <f>'Medicare Cost Report'!B93</f>
        <v>90</v>
      </c>
      <c r="C102" s="1405" t="str">
        <f>'Medicare Cost Report'!C93</f>
        <v>CLINIC</v>
      </c>
      <c r="D102" s="1406"/>
      <c r="E102" s="1407"/>
      <c r="F102" s="648">
        <f>'Medicare Cost Report'!F93</f>
        <v>0</v>
      </c>
      <c r="G102" s="710">
        <f t="shared" si="21"/>
        <v>0</v>
      </c>
      <c r="H102" s="710">
        <f>'Medicare Cost Report'!L93</f>
        <v>0</v>
      </c>
      <c r="I102" s="384">
        <f t="shared" si="22"/>
        <v>0</v>
      </c>
      <c r="J102" s="384">
        <f t="shared" si="23"/>
        <v>0</v>
      </c>
      <c r="K102" s="385">
        <f t="shared" si="24"/>
        <v>0</v>
      </c>
      <c r="L102" s="385">
        <f t="shared" si="25"/>
        <v>0</v>
      </c>
      <c r="M102" s="386">
        <f t="shared" si="26"/>
        <v>0</v>
      </c>
      <c r="N102" s="386">
        <f t="shared" si="27"/>
        <v>0</v>
      </c>
      <c r="O102" s="10"/>
    </row>
    <row r="103" spans="1:15">
      <c r="A103" s="7"/>
      <c r="B103" s="705">
        <f>'Medicare Cost Report'!B94</f>
        <v>91</v>
      </c>
      <c r="C103" s="1405" t="str">
        <f>'Medicare Cost Report'!C94</f>
        <v>EMERGENCY</v>
      </c>
      <c r="D103" s="1406"/>
      <c r="E103" s="1407"/>
      <c r="F103" s="648">
        <f>'Medicare Cost Report'!F94</f>
        <v>0</v>
      </c>
      <c r="G103" s="710">
        <f t="shared" si="21"/>
        <v>0</v>
      </c>
      <c r="H103" s="710">
        <f>'Medicare Cost Report'!L94</f>
        <v>0</v>
      </c>
      <c r="I103" s="384">
        <f t="shared" si="22"/>
        <v>0</v>
      </c>
      <c r="J103" s="384">
        <f t="shared" si="23"/>
        <v>0</v>
      </c>
      <c r="K103" s="385">
        <f t="shared" si="24"/>
        <v>0</v>
      </c>
      <c r="L103" s="385">
        <f t="shared" si="25"/>
        <v>0</v>
      </c>
      <c r="M103" s="386">
        <f t="shared" si="26"/>
        <v>0</v>
      </c>
      <c r="N103" s="386">
        <f t="shared" si="27"/>
        <v>0</v>
      </c>
      <c r="O103" s="10"/>
    </row>
    <row r="104" spans="1:15">
      <c r="A104" s="7"/>
      <c r="B104" s="705">
        <f>'Medicare Cost Report'!B95</f>
        <v>92</v>
      </c>
      <c r="C104" s="1405" t="str">
        <f>'Medicare Cost Report'!C95</f>
        <v>OBSERVATION BEDS (NON-DISTINCT)</v>
      </c>
      <c r="D104" s="1406"/>
      <c r="E104" s="1407"/>
      <c r="F104" s="648">
        <f>'Medicare Cost Report'!F95</f>
        <v>0</v>
      </c>
      <c r="G104" s="710">
        <f t="shared" si="21"/>
        <v>0</v>
      </c>
      <c r="H104" s="710">
        <f>'Medicare Cost Report'!L95</f>
        <v>0</v>
      </c>
      <c r="I104" s="384">
        <f t="shared" si="22"/>
        <v>0</v>
      </c>
      <c r="J104" s="384">
        <f t="shared" si="23"/>
        <v>0</v>
      </c>
      <c r="K104" s="385">
        <f t="shared" si="24"/>
        <v>0</v>
      </c>
      <c r="L104" s="385">
        <f t="shared" si="25"/>
        <v>0</v>
      </c>
      <c r="M104" s="386">
        <f t="shared" si="26"/>
        <v>0</v>
      </c>
      <c r="N104" s="386">
        <f t="shared" si="27"/>
        <v>0</v>
      </c>
      <c r="O104" s="10"/>
    </row>
    <row r="105" spans="1:15">
      <c r="A105" s="7"/>
      <c r="B105" s="705">
        <f>'Medicare Cost Report'!B96</f>
        <v>0</v>
      </c>
      <c r="C105" s="1405">
        <f>'Medicare Cost Report'!C96</f>
        <v>0</v>
      </c>
      <c r="D105" s="1406"/>
      <c r="E105" s="1407"/>
      <c r="F105" s="648">
        <f>'Medicare Cost Report'!F96</f>
        <v>0</v>
      </c>
      <c r="G105" s="710">
        <f t="shared" si="21"/>
        <v>0</v>
      </c>
      <c r="H105" s="710">
        <f>'Medicare Cost Report'!L96</f>
        <v>0</v>
      </c>
      <c r="I105" s="384">
        <f t="shared" si="22"/>
        <v>0</v>
      </c>
      <c r="J105" s="384">
        <f t="shared" si="23"/>
        <v>0</v>
      </c>
      <c r="K105" s="385">
        <f t="shared" si="24"/>
        <v>0</v>
      </c>
      <c r="L105" s="385">
        <f t="shared" si="25"/>
        <v>0</v>
      </c>
      <c r="M105" s="386">
        <f t="shared" si="26"/>
        <v>0</v>
      </c>
      <c r="N105" s="386">
        <f t="shared" si="27"/>
        <v>0</v>
      </c>
      <c r="O105" s="10"/>
    </row>
    <row r="106" spans="1:15">
      <c r="A106" s="7"/>
      <c r="B106" s="705">
        <f>'Medicare Cost Report'!B97</f>
        <v>0</v>
      </c>
      <c r="C106" s="1405">
        <f>'Medicare Cost Report'!C97</f>
        <v>0</v>
      </c>
      <c r="D106" s="1406"/>
      <c r="E106" s="1407"/>
      <c r="F106" s="648">
        <f>'Medicare Cost Report'!F97</f>
        <v>0</v>
      </c>
      <c r="G106" s="710">
        <f t="shared" si="21"/>
        <v>0</v>
      </c>
      <c r="H106" s="710">
        <f>'Medicare Cost Report'!L97</f>
        <v>0</v>
      </c>
      <c r="I106" s="384">
        <f t="shared" si="22"/>
        <v>0</v>
      </c>
      <c r="J106" s="384">
        <f t="shared" si="23"/>
        <v>0</v>
      </c>
      <c r="K106" s="385">
        <f t="shared" si="24"/>
        <v>0</v>
      </c>
      <c r="L106" s="385">
        <f t="shared" si="25"/>
        <v>0</v>
      </c>
      <c r="M106" s="386">
        <f t="shared" si="26"/>
        <v>0</v>
      </c>
      <c r="N106" s="386">
        <f t="shared" si="27"/>
        <v>0</v>
      </c>
      <c r="O106" s="10"/>
    </row>
    <row r="107" spans="1:15">
      <c r="A107" s="7"/>
      <c r="B107" s="705">
        <f>'Medicare Cost Report'!B98</f>
        <v>0</v>
      </c>
      <c r="C107" s="1405">
        <f>'Medicare Cost Report'!C98</f>
        <v>0</v>
      </c>
      <c r="D107" s="1406"/>
      <c r="E107" s="1407"/>
      <c r="F107" s="648">
        <f>'Medicare Cost Report'!F98</f>
        <v>0</v>
      </c>
      <c r="G107" s="710">
        <f t="shared" ref="G107:G134" si="28">IF($F$152=0,0,(F107)/($F$152))</f>
        <v>0</v>
      </c>
      <c r="H107" s="710">
        <f>'Medicare Cost Report'!L98</f>
        <v>0</v>
      </c>
      <c r="I107" s="384">
        <f t="shared" ref="I107:I150" si="29">G107*$I$11</f>
        <v>0</v>
      </c>
      <c r="J107" s="384">
        <f t="shared" ref="J107:J150" si="30">I107*H107</f>
        <v>0</v>
      </c>
      <c r="K107" s="385">
        <f t="shared" ref="K107:K150" si="31">G107*$I$12</f>
        <v>0</v>
      </c>
      <c r="L107" s="385">
        <f t="shared" ref="L107:L150" si="32">K107*H107</f>
        <v>0</v>
      </c>
      <c r="M107" s="386">
        <f t="shared" ref="M107:M150" si="33">$I$13*G107</f>
        <v>0</v>
      </c>
      <c r="N107" s="386">
        <f t="shared" ref="N107:N150" si="34">M107*H107</f>
        <v>0</v>
      </c>
      <c r="O107" s="10"/>
    </row>
    <row r="108" spans="1:15">
      <c r="A108" s="7"/>
      <c r="B108" s="705">
        <f>'Medicare Cost Report'!B99</f>
        <v>0</v>
      </c>
      <c r="C108" s="1405">
        <f>'Medicare Cost Report'!C99</f>
        <v>0</v>
      </c>
      <c r="D108" s="1406"/>
      <c r="E108" s="1407"/>
      <c r="F108" s="648">
        <f>'Medicare Cost Report'!F99</f>
        <v>0</v>
      </c>
      <c r="G108" s="710">
        <f t="shared" si="28"/>
        <v>0</v>
      </c>
      <c r="H108" s="710">
        <f>'Medicare Cost Report'!L99</f>
        <v>0</v>
      </c>
      <c r="I108" s="384">
        <f t="shared" si="29"/>
        <v>0</v>
      </c>
      <c r="J108" s="384">
        <f t="shared" si="30"/>
        <v>0</v>
      </c>
      <c r="K108" s="385">
        <f t="shared" si="31"/>
        <v>0</v>
      </c>
      <c r="L108" s="385">
        <f t="shared" si="32"/>
        <v>0</v>
      </c>
      <c r="M108" s="386">
        <f t="shared" si="33"/>
        <v>0</v>
      </c>
      <c r="N108" s="386">
        <f t="shared" si="34"/>
        <v>0</v>
      </c>
      <c r="O108" s="10"/>
    </row>
    <row r="109" spans="1:15">
      <c r="A109" s="7"/>
      <c r="B109" s="705">
        <f>'Medicare Cost Report'!B100</f>
        <v>0</v>
      </c>
      <c r="C109" s="1405">
        <f>'Medicare Cost Report'!C100</f>
        <v>0</v>
      </c>
      <c r="D109" s="1406"/>
      <c r="E109" s="1407"/>
      <c r="F109" s="648">
        <f>'Medicare Cost Report'!F100</f>
        <v>0</v>
      </c>
      <c r="G109" s="710">
        <f t="shared" si="28"/>
        <v>0</v>
      </c>
      <c r="H109" s="710">
        <f>'Medicare Cost Report'!L100</f>
        <v>0</v>
      </c>
      <c r="I109" s="384">
        <f t="shared" si="29"/>
        <v>0</v>
      </c>
      <c r="J109" s="384">
        <f t="shared" si="30"/>
        <v>0</v>
      </c>
      <c r="K109" s="385">
        <f t="shared" si="31"/>
        <v>0</v>
      </c>
      <c r="L109" s="385">
        <f t="shared" si="32"/>
        <v>0</v>
      </c>
      <c r="M109" s="386">
        <f t="shared" si="33"/>
        <v>0</v>
      </c>
      <c r="N109" s="386">
        <f t="shared" si="34"/>
        <v>0</v>
      </c>
      <c r="O109" s="10"/>
    </row>
    <row r="110" spans="1:15">
      <c r="A110" s="7"/>
      <c r="B110" s="705">
        <f>'Medicare Cost Report'!B101</f>
        <v>0</v>
      </c>
      <c r="C110" s="1405">
        <f>'Medicare Cost Report'!C101</f>
        <v>0</v>
      </c>
      <c r="D110" s="1406"/>
      <c r="E110" s="1407"/>
      <c r="F110" s="648">
        <f>'Medicare Cost Report'!F101</f>
        <v>0</v>
      </c>
      <c r="G110" s="710">
        <f t="shared" si="28"/>
        <v>0</v>
      </c>
      <c r="H110" s="710">
        <f>'Medicare Cost Report'!L101</f>
        <v>0</v>
      </c>
      <c r="I110" s="384">
        <f t="shared" si="29"/>
        <v>0</v>
      </c>
      <c r="J110" s="384">
        <f t="shared" si="30"/>
        <v>0</v>
      </c>
      <c r="K110" s="385">
        <f t="shared" si="31"/>
        <v>0</v>
      </c>
      <c r="L110" s="385">
        <f t="shared" si="32"/>
        <v>0</v>
      </c>
      <c r="M110" s="386">
        <f t="shared" si="33"/>
        <v>0</v>
      </c>
      <c r="N110" s="386">
        <f t="shared" si="34"/>
        <v>0</v>
      </c>
      <c r="O110" s="10"/>
    </row>
    <row r="111" spans="1:15">
      <c r="A111" s="7"/>
      <c r="B111" s="705">
        <f>'Medicare Cost Report'!B102</f>
        <v>0</v>
      </c>
      <c r="C111" s="1405">
        <f>'Medicare Cost Report'!C102</f>
        <v>0</v>
      </c>
      <c r="D111" s="1406"/>
      <c r="E111" s="1407"/>
      <c r="F111" s="648">
        <f>'Medicare Cost Report'!F102</f>
        <v>0</v>
      </c>
      <c r="G111" s="710">
        <f t="shared" si="28"/>
        <v>0</v>
      </c>
      <c r="H111" s="710">
        <f>'Medicare Cost Report'!L102</f>
        <v>0</v>
      </c>
      <c r="I111" s="384">
        <f t="shared" si="29"/>
        <v>0</v>
      </c>
      <c r="J111" s="384">
        <f t="shared" si="30"/>
        <v>0</v>
      </c>
      <c r="K111" s="385">
        <f t="shared" si="31"/>
        <v>0</v>
      </c>
      <c r="L111" s="385">
        <f t="shared" si="32"/>
        <v>0</v>
      </c>
      <c r="M111" s="386">
        <f t="shared" si="33"/>
        <v>0</v>
      </c>
      <c r="N111" s="386">
        <f t="shared" si="34"/>
        <v>0</v>
      </c>
      <c r="O111" s="10"/>
    </row>
    <row r="112" spans="1:15">
      <c r="A112" s="7"/>
      <c r="B112" s="705">
        <f>'Medicare Cost Report'!B103</f>
        <v>0</v>
      </c>
      <c r="C112" s="1405">
        <f>'Medicare Cost Report'!C103</f>
        <v>0</v>
      </c>
      <c r="D112" s="1406"/>
      <c r="E112" s="1407"/>
      <c r="F112" s="648">
        <f>'Medicare Cost Report'!F103</f>
        <v>0</v>
      </c>
      <c r="G112" s="710">
        <f t="shared" si="28"/>
        <v>0</v>
      </c>
      <c r="H112" s="710">
        <f>'Medicare Cost Report'!L103</f>
        <v>0</v>
      </c>
      <c r="I112" s="384">
        <f t="shared" si="29"/>
        <v>0</v>
      </c>
      <c r="J112" s="384">
        <f t="shared" si="30"/>
        <v>0</v>
      </c>
      <c r="K112" s="385">
        <f t="shared" si="31"/>
        <v>0</v>
      </c>
      <c r="L112" s="385">
        <f t="shared" si="32"/>
        <v>0</v>
      </c>
      <c r="M112" s="386">
        <f t="shared" si="33"/>
        <v>0</v>
      </c>
      <c r="N112" s="386">
        <f t="shared" si="34"/>
        <v>0</v>
      </c>
      <c r="O112" s="10"/>
    </row>
    <row r="113" spans="1:15">
      <c r="A113" s="7"/>
      <c r="B113" s="705">
        <f>'Medicare Cost Report'!B104</f>
        <v>0</v>
      </c>
      <c r="C113" s="1405">
        <f>'Medicare Cost Report'!C104</f>
        <v>0</v>
      </c>
      <c r="D113" s="1406"/>
      <c r="E113" s="1407"/>
      <c r="F113" s="648">
        <f>'Medicare Cost Report'!F104</f>
        <v>0</v>
      </c>
      <c r="G113" s="710">
        <f t="shared" si="28"/>
        <v>0</v>
      </c>
      <c r="H113" s="710">
        <f>'Medicare Cost Report'!L104</f>
        <v>0</v>
      </c>
      <c r="I113" s="384">
        <f t="shared" si="29"/>
        <v>0</v>
      </c>
      <c r="J113" s="384">
        <f t="shared" si="30"/>
        <v>0</v>
      </c>
      <c r="K113" s="385">
        <f t="shared" si="31"/>
        <v>0</v>
      </c>
      <c r="L113" s="385">
        <f t="shared" si="32"/>
        <v>0</v>
      </c>
      <c r="M113" s="386">
        <f t="shared" si="33"/>
        <v>0</v>
      </c>
      <c r="N113" s="386">
        <f t="shared" si="34"/>
        <v>0</v>
      </c>
      <c r="O113" s="10"/>
    </row>
    <row r="114" spans="1:15">
      <c r="A114" s="7"/>
      <c r="B114" s="705">
        <f>'Medicare Cost Report'!B105</f>
        <v>0</v>
      </c>
      <c r="C114" s="1405">
        <f>'Medicare Cost Report'!C105</f>
        <v>0</v>
      </c>
      <c r="D114" s="1406"/>
      <c r="E114" s="1407"/>
      <c r="F114" s="648">
        <f>'Medicare Cost Report'!F105</f>
        <v>0</v>
      </c>
      <c r="G114" s="710">
        <f t="shared" si="28"/>
        <v>0</v>
      </c>
      <c r="H114" s="710">
        <f>'Medicare Cost Report'!L105</f>
        <v>0</v>
      </c>
      <c r="I114" s="384">
        <f t="shared" si="29"/>
        <v>0</v>
      </c>
      <c r="J114" s="384">
        <f t="shared" si="30"/>
        <v>0</v>
      </c>
      <c r="K114" s="385">
        <f t="shared" si="31"/>
        <v>0</v>
      </c>
      <c r="L114" s="385">
        <f t="shared" si="32"/>
        <v>0</v>
      </c>
      <c r="M114" s="386">
        <f t="shared" si="33"/>
        <v>0</v>
      </c>
      <c r="N114" s="386">
        <f t="shared" si="34"/>
        <v>0</v>
      </c>
      <c r="O114" s="10"/>
    </row>
    <row r="115" spans="1:15">
      <c r="A115" s="7"/>
      <c r="B115" s="705">
        <f>'Medicare Cost Report'!B106</f>
        <v>0</v>
      </c>
      <c r="C115" s="1405">
        <f>'Medicare Cost Report'!C106</f>
        <v>0</v>
      </c>
      <c r="D115" s="1406"/>
      <c r="E115" s="1407"/>
      <c r="F115" s="648">
        <f>'Medicare Cost Report'!F106</f>
        <v>0</v>
      </c>
      <c r="G115" s="710">
        <f t="shared" si="28"/>
        <v>0</v>
      </c>
      <c r="H115" s="710">
        <f>'Medicare Cost Report'!L106</f>
        <v>0</v>
      </c>
      <c r="I115" s="384">
        <f t="shared" si="29"/>
        <v>0</v>
      </c>
      <c r="J115" s="384">
        <f t="shared" si="30"/>
        <v>0</v>
      </c>
      <c r="K115" s="385">
        <f t="shared" si="31"/>
        <v>0</v>
      </c>
      <c r="L115" s="385">
        <f t="shared" si="32"/>
        <v>0</v>
      </c>
      <c r="M115" s="386">
        <f t="shared" si="33"/>
        <v>0</v>
      </c>
      <c r="N115" s="386">
        <f t="shared" si="34"/>
        <v>0</v>
      </c>
      <c r="O115" s="10"/>
    </row>
    <row r="116" spans="1:15">
      <c r="A116" s="7"/>
      <c r="B116" s="705">
        <f>'Medicare Cost Report'!B107</f>
        <v>0</v>
      </c>
      <c r="C116" s="1405">
        <f>'Medicare Cost Report'!C107</f>
        <v>0</v>
      </c>
      <c r="D116" s="1406"/>
      <c r="E116" s="1407"/>
      <c r="F116" s="648">
        <f>'Medicare Cost Report'!F107</f>
        <v>0</v>
      </c>
      <c r="G116" s="710">
        <f t="shared" si="28"/>
        <v>0</v>
      </c>
      <c r="H116" s="710">
        <f>'Medicare Cost Report'!L107</f>
        <v>0</v>
      </c>
      <c r="I116" s="384">
        <f t="shared" si="29"/>
        <v>0</v>
      </c>
      <c r="J116" s="384">
        <f t="shared" si="30"/>
        <v>0</v>
      </c>
      <c r="K116" s="385">
        <f t="shared" si="31"/>
        <v>0</v>
      </c>
      <c r="L116" s="385">
        <f t="shared" si="32"/>
        <v>0</v>
      </c>
      <c r="M116" s="386">
        <f t="shared" si="33"/>
        <v>0</v>
      </c>
      <c r="N116" s="386">
        <f t="shared" si="34"/>
        <v>0</v>
      </c>
      <c r="O116" s="10"/>
    </row>
    <row r="117" spans="1:15">
      <c r="A117" s="7"/>
      <c r="B117" s="705">
        <f>'Medicare Cost Report'!B108</f>
        <v>0</v>
      </c>
      <c r="C117" s="1405">
        <f>'Medicare Cost Report'!C108</f>
        <v>0</v>
      </c>
      <c r="D117" s="1406"/>
      <c r="E117" s="1407"/>
      <c r="F117" s="648">
        <f>'Medicare Cost Report'!F108</f>
        <v>0</v>
      </c>
      <c r="G117" s="710">
        <f t="shared" si="28"/>
        <v>0</v>
      </c>
      <c r="H117" s="710">
        <f>'Medicare Cost Report'!L108</f>
        <v>0</v>
      </c>
      <c r="I117" s="384">
        <f t="shared" si="29"/>
        <v>0</v>
      </c>
      <c r="J117" s="384">
        <f t="shared" si="30"/>
        <v>0</v>
      </c>
      <c r="K117" s="385">
        <f t="shared" si="31"/>
        <v>0</v>
      </c>
      <c r="L117" s="385">
        <f t="shared" si="32"/>
        <v>0</v>
      </c>
      <c r="M117" s="386">
        <f t="shared" si="33"/>
        <v>0</v>
      </c>
      <c r="N117" s="386">
        <f t="shared" si="34"/>
        <v>0</v>
      </c>
      <c r="O117" s="10"/>
    </row>
    <row r="118" spans="1:15">
      <c r="A118" s="7"/>
      <c r="B118" s="705">
        <f>'Medicare Cost Report'!B109</f>
        <v>0</v>
      </c>
      <c r="C118" s="1405">
        <f>'Medicare Cost Report'!C109</f>
        <v>0</v>
      </c>
      <c r="D118" s="1406"/>
      <c r="E118" s="1407"/>
      <c r="F118" s="648">
        <f>'Medicare Cost Report'!F109</f>
        <v>0</v>
      </c>
      <c r="G118" s="710">
        <f t="shared" si="28"/>
        <v>0</v>
      </c>
      <c r="H118" s="710">
        <f>'Medicare Cost Report'!L109</f>
        <v>0</v>
      </c>
      <c r="I118" s="384">
        <f>G118*$I$11</f>
        <v>0</v>
      </c>
      <c r="J118" s="384">
        <f t="shared" si="30"/>
        <v>0</v>
      </c>
      <c r="K118" s="385">
        <f t="shared" si="31"/>
        <v>0</v>
      </c>
      <c r="L118" s="385">
        <f t="shared" si="32"/>
        <v>0</v>
      </c>
      <c r="M118" s="386">
        <f t="shared" si="33"/>
        <v>0</v>
      </c>
      <c r="N118" s="386">
        <f t="shared" si="34"/>
        <v>0</v>
      </c>
      <c r="O118" s="10"/>
    </row>
    <row r="119" spans="1:15">
      <c r="A119" s="7"/>
      <c r="B119" s="705">
        <f>'Medicare Cost Report'!B110</f>
        <v>0</v>
      </c>
      <c r="C119" s="1405">
        <f>'Medicare Cost Report'!C110</f>
        <v>0</v>
      </c>
      <c r="D119" s="1406"/>
      <c r="E119" s="1407"/>
      <c r="F119" s="648">
        <f>'Medicare Cost Report'!F110</f>
        <v>0</v>
      </c>
      <c r="G119" s="710">
        <f t="shared" si="28"/>
        <v>0</v>
      </c>
      <c r="H119" s="710">
        <f>'Medicare Cost Report'!L110</f>
        <v>0</v>
      </c>
      <c r="I119" s="384">
        <f t="shared" si="29"/>
        <v>0</v>
      </c>
      <c r="J119" s="384">
        <f t="shared" si="30"/>
        <v>0</v>
      </c>
      <c r="K119" s="385">
        <f t="shared" si="31"/>
        <v>0</v>
      </c>
      <c r="L119" s="385">
        <f t="shared" si="32"/>
        <v>0</v>
      </c>
      <c r="M119" s="386">
        <f t="shared" si="33"/>
        <v>0</v>
      </c>
      <c r="N119" s="386">
        <f t="shared" si="34"/>
        <v>0</v>
      </c>
      <c r="O119" s="10"/>
    </row>
    <row r="120" spans="1:15">
      <c r="A120" s="7"/>
      <c r="B120" s="705">
        <f>'Medicare Cost Report'!B111</f>
        <v>0</v>
      </c>
      <c r="C120" s="1405">
        <f>'Medicare Cost Report'!C111</f>
        <v>0</v>
      </c>
      <c r="D120" s="1406"/>
      <c r="E120" s="1407"/>
      <c r="F120" s="648">
        <f>'Medicare Cost Report'!F111</f>
        <v>0</v>
      </c>
      <c r="G120" s="710">
        <f t="shared" si="28"/>
        <v>0</v>
      </c>
      <c r="H120" s="710">
        <f>'Medicare Cost Report'!L111</f>
        <v>0</v>
      </c>
      <c r="I120" s="384">
        <f t="shared" si="29"/>
        <v>0</v>
      </c>
      <c r="J120" s="384">
        <f t="shared" si="30"/>
        <v>0</v>
      </c>
      <c r="K120" s="385">
        <f t="shared" si="31"/>
        <v>0</v>
      </c>
      <c r="L120" s="385">
        <f t="shared" si="32"/>
        <v>0</v>
      </c>
      <c r="M120" s="386">
        <f t="shared" si="33"/>
        <v>0</v>
      </c>
      <c r="N120" s="386">
        <f t="shared" si="34"/>
        <v>0</v>
      </c>
      <c r="O120" s="10"/>
    </row>
    <row r="121" spans="1:15">
      <c r="A121" s="7"/>
      <c r="B121" s="705">
        <f>'Medicare Cost Report'!B112</f>
        <v>0</v>
      </c>
      <c r="C121" s="1405">
        <f>'Medicare Cost Report'!C112</f>
        <v>0</v>
      </c>
      <c r="D121" s="1406"/>
      <c r="E121" s="1407"/>
      <c r="F121" s="648">
        <f>'Medicare Cost Report'!F112</f>
        <v>0</v>
      </c>
      <c r="G121" s="710">
        <f t="shared" si="28"/>
        <v>0</v>
      </c>
      <c r="H121" s="710">
        <f>'Medicare Cost Report'!L112</f>
        <v>0</v>
      </c>
      <c r="I121" s="384">
        <f t="shared" si="29"/>
        <v>0</v>
      </c>
      <c r="J121" s="384">
        <f t="shared" si="30"/>
        <v>0</v>
      </c>
      <c r="K121" s="385">
        <f t="shared" si="31"/>
        <v>0</v>
      </c>
      <c r="L121" s="385">
        <f t="shared" si="32"/>
        <v>0</v>
      </c>
      <c r="M121" s="386">
        <f t="shared" si="33"/>
        <v>0</v>
      </c>
      <c r="N121" s="386">
        <f t="shared" si="34"/>
        <v>0</v>
      </c>
      <c r="O121" s="10"/>
    </row>
    <row r="122" spans="1:15">
      <c r="A122" s="7"/>
      <c r="B122" s="705">
        <f>'Medicare Cost Report'!B113</f>
        <v>0</v>
      </c>
      <c r="C122" s="1405">
        <f>'Medicare Cost Report'!C113</f>
        <v>0</v>
      </c>
      <c r="D122" s="1406"/>
      <c r="E122" s="1407"/>
      <c r="F122" s="648">
        <f>'Medicare Cost Report'!F113</f>
        <v>0</v>
      </c>
      <c r="G122" s="710">
        <f t="shared" si="28"/>
        <v>0</v>
      </c>
      <c r="H122" s="710">
        <f>'Medicare Cost Report'!L113</f>
        <v>0</v>
      </c>
      <c r="I122" s="384">
        <f t="shared" si="29"/>
        <v>0</v>
      </c>
      <c r="J122" s="384">
        <f t="shared" si="30"/>
        <v>0</v>
      </c>
      <c r="K122" s="385">
        <f t="shared" si="31"/>
        <v>0</v>
      </c>
      <c r="L122" s="385">
        <f t="shared" si="32"/>
        <v>0</v>
      </c>
      <c r="M122" s="386">
        <f t="shared" si="33"/>
        <v>0</v>
      </c>
      <c r="N122" s="386">
        <f t="shared" si="34"/>
        <v>0</v>
      </c>
      <c r="O122" s="10"/>
    </row>
    <row r="123" spans="1:15">
      <c r="A123" s="7"/>
      <c r="B123" s="705">
        <f>'Medicare Cost Report'!B114</f>
        <v>0</v>
      </c>
      <c r="C123" s="1405">
        <f>'Medicare Cost Report'!C114</f>
        <v>0</v>
      </c>
      <c r="D123" s="1406"/>
      <c r="E123" s="1407"/>
      <c r="F123" s="648">
        <f>'Medicare Cost Report'!F114</f>
        <v>0</v>
      </c>
      <c r="G123" s="710">
        <f t="shared" si="28"/>
        <v>0</v>
      </c>
      <c r="H123" s="710">
        <f>'Medicare Cost Report'!L114</f>
        <v>0</v>
      </c>
      <c r="I123" s="384">
        <f t="shared" si="29"/>
        <v>0</v>
      </c>
      <c r="J123" s="384">
        <f t="shared" si="30"/>
        <v>0</v>
      </c>
      <c r="K123" s="385">
        <f t="shared" si="31"/>
        <v>0</v>
      </c>
      <c r="L123" s="385">
        <f t="shared" si="32"/>
        <v>0</v>
      </c>
      <c r="M123" s="386">
        <f t="shared" si="33"/>
        <v>0</v>
      </c>
      <c r="N123" s="386">
        <f t="shared" si="34"/>
        <v>0</v>
      </c>
      <c r="O123" s="10"/>
    </row>
    <row r="124" spans="1:15">
      <c r="A124" s="7"/>
      <c r="B124" s="705">
        <f>'Medicare Cost Report'!B115</f>
        <v>0</v>
      </c>
      <c r="C124" s="1405">
        <f>'Medicare Cost Report'!C115</f>
        <v>0</v>
      </c>
      <c r="D124" s="1406"/>
      <c r="E124" s="1407"/>
      <c r="F124" s="648">
        <f>'Medicare Cost Report'!F115</f>
        <v>0</v>
      </c>
      <c r="G124" s="710">
        <f t="shared" si="28"/>
        <v>0</v>
      </c>
      <c r="H124" s="710">
        <f>'Medicare Cost Report'!L115</f>
        <v>0</v>
      </c>
      <c r="I124" s="384">
        <f t="shared" si="29"/>
        <v>0</v>
      </c>
      <c r="J124" s="384">
        <f t="shared" si="30"/>
        <v>0</v>
      </c>
      <c r="K124" s="385">
        <f t="shared" si="31"/>
        <v>0</v>
      </c>
      <c r="L124" s="385">
        <f t="shared" si="32"/>
        <v>0</v>
      </c>
      <c r="M124" s="386">
        <f t="shared" si="33"/>
        <v>0</v>
      </c>
      <c r="N124" s="386">
        <f t="shared" si="34"/>
        <v>0</v>
      </c>
      <c r="O124" s="10"/>
    </row>
    <row r="125" spans="1:15">
      <c r="A125" s="7"/>
      <c r="B125" s="705">
        <f>'Medicare Cost Report'!B116</f>
        <v>0</v>
      </c>
      <c r="C125" s="1405">
        <f>'Medicare Cost Report'!C116</f>
        <v>0</v>
      </c>
      <c r="D125" s="1406"/>
      <c r="E125" s="1407"/>
      <c r="F125" s="648">
        <f>'Medicare Cost Report'!F116</f>
        <v>0</v>
      </c>
      <c r="G125" s="710">
        <f t="shared" si="28"/>
        <v>0</v>
      </c>
      <c r="H125" s="710">
        <f>'Medicare Cost Report'!L116</f>
        <v>0</v>
      </c>
      <c r="I125" s="384">
        <f t="shared" si="29"/>
        <v>0</v>
      </c>
      <c r="J125" s="384">
        <f t="shared" si="30"/>
        <v>0</v>
      </c>
      <c r="K125" s="385">
        <f t="shared" si="31"/>
        <v>0</v>
      </c>
      <c r="L125" s="385">
        <f t="shared" si="32"/>
        <v>0</v>
      </c>
      <c r="M125" s="386">
        <f t="shared" si="33"/>
        <v>0</v>
      </c>
      <c r="N125" s="386">
        <f t="shared" si="34"/>
        <v>0</v>
      </c>
      <c r="O125" s="10"/>
    </row>
    <row r="126" spans="1:15">
      <c r="A126" s="7"/>
      <c r="B126" s="705">
        <f>'Medicare Cost Report'!B117</f>
        <v>0</v>
      </c>
      <c r="C126" s="1405">
        <f>'Medicare Cost Report'!C117</f>
        <v>0</v>
      </c>
      <c r="D126" s="1406"/>
      <c r="E126" s="1407"/>
      <c r="F126" s="648">
        <f>'Medicare Cost Report'!F117</f>
        <v>0</v>
      </c>
      <c r="G126" s="710">
        <f t="shared" si="28"/>
        <v>0</v>
      </c>
      <c r="H126" s="710">
        <f>'Medicare Cost Report'!L117</f>
        <v>0</v>
      </c>
      <c r="I126" s="384">
        <f t="shared" si="29"/>
        <v>0</v>
      </c>
      <c r="J126" s="384">
        <f t="shared" si="30"/>
        <v>0</v>
      </c>
      <c r="K126" s="385">
        <f t="shared" si="31"/>
        <v>0</v>
      </c>
      <c r="L126" s="385">
        <f t="shared" si="32"/>
        <v>0</v>
      </c>
      <c r="M126" s="386">
        <f t="shared" si="33"/>
        <v>0</v>
      </c>
      <c r="N126" s="386">
        <f t="shared" si="34"/>
        <v>0</v>
      </c>
      <c r="O126" s="10"/>
    </row>
    <row r="127" spans="1:15">
      <c r="A127" s="7"/>
      <c r="B127" s="705">
        <f>'Medicare Cost Report'!B118</f>
        <v>0</v>
      </c>
      <c r="C127" s="1405">
        <f>'Medicare Cost Report'!C118</f>
        <v>0</v>
      </c>
      <c r="D127" s="1406"/>
      <c r="E127" s="1407"/>
      <c r="F127" s="648">
        <f>'Medicare Cost Report'!F118</f>
        <v>0</v>
      </c>
      <c r="G127" s="710">
        <f t="shared" si="28"/>
        <v>0</v>
      </c>
      <c r="H127" s="710">
        <f>'Medicare Cost Report'!L118</f>
        <v>0</v>
      </c>
      <c r="I127" s="384">
        <f t="shared" si="29"/>
        <v>0</v>
      </c>
      <c r="J127" s="384">
        <f t="shared" si="30"/>
        <v>0</v>
      </c>
      <c r="K127" s="385">
        <f t="shared" si="31"/>
        <v>0</v>
      </c>
      <c r="L127" s="385">
        <f t="shared" si="32"/>
        <v>0</v>
      </c>
      <c r="M127" s="386">
        <f t="shared" si="33"/>
        <v>0</v>
      </c>
      <c r="N127" s="386">
        <f t="shared" si="34"/>
        <v>0</v>
      </c>
      <c r="O127" s="10"/>
    </row>
    <row r="128" spans="1:15">
      <c r="A128" s="7"/>
      <c r="B128" s="705">
        <f>'Medicare Cost Report'!B119</f>
        <v>0</v>
      </c>
      <c r="C128" s="1405">
        <f>'Medicare Cost Report'!C119</f>
        <v>0</v>
      </c>
      <c r="D128" s="1406"/>
      <c r="E128" s="1407"/>
      <c r="F128" s="648">
        <f>'Medicare Cost Report'!F119</f>
        <v>0</v>
      </c>
      <c r="G128" s="710">
        <f t="shared" si="28"/>
        <v>0</v>
      </c>
      <c r="H128" s="710">
        <f>'Medicare Cost Report'!L119</f>
        <v>0</v>
      </c>
      <c r="I128" s="384">
        <f t="shared" si="29"/>
        <v>0</v>
      </c>
      <c r="J128" s="384">
        <f t="shared" si="30"/>
        <v>0</v>
      </c>
      <c r="K128" s="385">
        <f t="shared" si="31"/>
        <v>0</v>
      </c>
      <c r="L128" s="385">
        <f t="shared" si="32"/>
        <v>0</v>
      </c>
      <c r="M128" s="386">
        <f t="shared" si="33"/>
        <v>0</v>
      </c>
      <c r="N128" s="386">
        <f t="shared" si="34"/>
        <v>0</v>
      </c>
      <c r="O128" s="10"/>
    </row>
    <row r="129" spans="1:15">
      <c r="A129" s="7"/>
      <c r="B129" s="705">
        <f>'Medicare Cost Report'!B120</f>
        <v>0</v>
      </c>
      <c r="C129" s="1405">
        <f>'Medicare Cost Report'!C120</f>
        <v>0</v>
      </c>
      <c r="D129" s="1406"/>
      <c r="E129" s="1407"/>
      <c r="F129" s="648">
        <f>'Medicare Cost Report'!F120</f>
        <v>0</v>
      </c>
      <c r="G129" s="710">
        <f t="shared" si="28"/>
        <v>0</v>
      </c>
      <c r="H129" s="710">
        <f>'Medicare Cost Report'!L120</f>
        <v>0</v>
      </c>
      <c r="I129" s="384">
        <f t="shared" si="29"/>
        <v>0</v>
      </c>
      <c r="J129" s="384">
        <f t="shared" si="30"/>
        <v>0</v>
      </c>
      <c r="K129" s="385">
        <f t="shared" si="31"/>
        <v>0</v>
      </c>
      <c r="L129" s="385">
        <f t="shared" si="32"/>
        <v>0</v>
      </c>
      <c r="M129" s="386">
        <f t="shared" si="33"/>
        <v>0</v>
      </c>
      <c r="N129" s="386">
        <f t="shared" si="34"/>
        <v>0</v>
      </c>
      <c r="O129" s="10"/>
    </row>
    <row r="130" spans="1:15">
      <c r="A130" s="7"/>
      <c r="B130" s="705">
        <f>'Medicare Cost Report'!B121</f>
        <v>0</v>
      </c>
      <c r="C130" s="1405">
        <f>'Medicare Cost Report'!C121</f>
        <v>0</v>
      </c>
      <c r="D130" s="1406"/>
      <c r="E130" s="1407"/>
      <c r="F130" s="648">
        <f>'Medicare Cost Report'!F121</f>
        <v>0</v>
      </c>
      <c r="G130" s="710">
        <f t="shared" si="28"/>
        <v>0</v>
      </c>
      <c r="H130" s="710">
        <f>'Medicare Cost Report'!L121</f>
        <v>0</v>
      </c>
      <c r="I130" s="384">
        <f t="shared" si="29"/>
        <v>0</v>
      </c>
      <c r="J130" s="384">
        <f t="shared" si="30"/>
        <v>0</v>
      </c>
      <c r="K130" s="385">
        <f t="shared" si="31"/>
        <v>0</v>
      </c>
      <c r="L130" s="385">
        <f t="shared" si="32"/>
        <v>0</v>
      </c>
      <c r="M130" s="386">
        <f t="shared" si="33"/>
        <v>0</v>
      </c>
      <c r="N130" s="386">
        <f t="shared" si="34"/>
        <v>0</v>
      </c>
      <c r="O130" s="10"/>
    </row>
    <row r="131" spans="1:15">
      <c r="A131" s="7"/>
      <c r="B131" s="705">
        <f>'Medicare Cost Report'!B122</f>
        <v>0</v>
      </c>
      <c r="C131" s="1405">
        <f>'Medicare Cost Report'!C122</f>
        <v>0</v>
      </c>
      <c r="D131" s="1406"/>
      <c r="E131" s="1407"/>
      <c r="F131" s="648">
        <f>'Medicare Cost Report'!F122</f>
        <v>0</v>
      </c>
      <c r="G131" s="710">
        <f t="shared" si="28"/>
        <v>0</v>
      </c>
      <c r="H131" s="710">
        <f>'Medicare Cost Report'!L122</f>
        <v>0</v>
      </c>
      <c r="I131" s="384">
        <f t="shared" si="29"/>
        <v>0</v>
      </c>
      <c r="J131" s="384">
        <f t="shared" si="30"/>
        <v>0</v>
      </c>
      <c r="K131" s="385">
        <f t="shared" si="31"/>
        <v>0</v>
      </c>
      <c r="L131" s="385">
        <f t="shared" si="32"/>
        <v>0</v>
      </c>
      <c r="M131" s="386">
        <f t="shared" si="33"/>
        <v>0</v>
      </c>
      <c r="N131" s="386">
        <f t="shared" si="34"/>
        <v>0</v>
      </c>
      <c r="O131" s="10"/>
    </row>
    <row r="132" spans="1:15">
      <c r="A132" s="7"/>
      <c r="B132" s="705">
        <f>'Medicare Cost Report'!B123</f>
        <v>0</v>
      </c>
      <c r="C132" s="1405">
        <f>'Medicare Cost Report'!C123</f>
        <v>0</v>
      </c>
      <c r="D132" s="1406"/>
      <c r="E132" s="1407"/>
      <c r="F132" s="648">
        <f>'Medicare Cost Report'!F123</f>
        <v>0</v>
      </c>
      <c r="G132" s="710">
        <f t="shared" si="28"/>
        <v>0</v>
      </c>
      <c r="H132" s="710">
        <f>'Medicare Cost Report'!L123</f>
        <v>0</v>
      </c>
      <c r="I132" s="384">
        <f t="shared" si="29"/>
        <v>0</v>
      </c>
      <c r="J132" s="384">
        <f t="shared" si="30"/>
        <v>0</v>
      </c>
      <c r="K132" s="385">
        <f t="shared" si="31"/>
        <v>0</v>
      </c>
      <c r="L132" s="385">
        <f t="shared" si="32"/>
        <v>0</v>
      </c>
      <c r="M132" s="386">
        <f t="shared" si="33"/>
        <v>0</v>
      </c>
      <c r="N132" s="386">
        <f t="shared" si="34"/>
        <v>0</v>
      </c>
      <c r="O132" s="10"/>
    </row>
    <row r="133" spans="1:15">
      <c r="A133" s="7"/>
      <c r="B133" s="705">
        <f>'Medicare Cost Report'!B124</f>
        <v>0</v>
      </c>
      <c r="C133" s="1405">
        <f>'Medicare Cost Report'!C124</f>
        <v>0</v>
      </c>
      <c r="D133" s="1406"/>
      <c r="E133" s="1407"/>
      <c r="F133" s="648">
        <f>'Medicare Cost Report'!F124</f>
        <v>0</v>
      </c>
      <c r="G133" s="710">
        <f t="shared" si="28"/>
        <v>0</v>
      </c>
      <c r="H133" s="710">
        <f>'Medicare Cost Report'!L124</f>
        <v>0</v>
      </c>
      <c r="I133" s="384">
        <f t="shared" si="29"/>
        <v>0</v>
      </c>
      <c r="J133" s="384">
        <f t="shared" si="30"/>
        <v>0</v>
      </c>
      <c r="K133" s="385">
        <f t="shared" si="31"/>
        <v>0</v>
      </c>
      <c r="L133" s="385">
        <f t="shared" si="32"/>
        <v>0</v>
      </c>
      <c r="M133" s="386">
        <f t="shared" si="33"/>
        <v>0</v>
      </c>
      <c r="N133" s="386">
        <f t="shared" si="34"/>
        <v>0</v>
      </c>
      <c r="O133" s="10"/>
    </row>
    <row r="134" spans="1:15">
      <c r="A134" s="7"/>
      <c r="B134" s="705">
        <f>'Medicare Cost Report'!B125</f>
        <v>0</v>
      </c>
      <c r="C134" s="1405">
        <f>'Medicare Cost Report'!C125</f>
        <v>0</v>
      </c>
      <c r="D134" s="1406"/>
      <c r="E134" s="1407"/>
      <c r="F134" s="648">
        <f>'Medicare Cost Report'!F125</f>
        <v>0</v>
      </c>
      <c r="G134" s="710">
        <f t="shared" si="28"/>
        <v>0</v>
      </c>
      <c r="H134" s="710">
        <f>'Medicare Cost Report'!L125</f>
        <v>0</v>
      </c>
      <c r="I134" s="384">
        <f t="shared" si="29"/>
        <v>0</v>
      </c>
      <c r="J134" s="384">
        <f t="shared" si="30"/>
        <v>0</v>
      </c>
      <c r="K134" s="385">
        <f t="shared" si="31"/>
        <v>0</v>
      </c>
      <c r="L134" s="385">
        <f t="shared" si="32"/>
        <v>0</v>
      </c>
      <c r="M134" s="386">
        <f t="shared" si="33"/>
        <v>0</v>
      </c>
      <c r="N134" s="386">
        <f t="shared" si="34"/>
        <v>0</v>
      </c>
      <c r="O134" s="10"/>
    </row>
    <row r="135" spans="1:15">
      <c r="A135" s="7"/>
      <c r="B135" s="705">
        <f>'Medicare Cost Report'!B126</f>
        <v>0</v>
      </c>
      <c r="C135" s="1405">
        <f>'Medicare Cost Report'!C126</f>
        <v>0</v>
      </c>
      <c r="D135" s="1406"/>
      <c r="E135" s="1407"/>
      <c r="F135" s="648">
        <f>'Medicare Cost Report'!F126</f>
        <v>0</v>
      </c>
      <c r="G135" s="710">
        <f t="shared" ref="G135:G149" si="35">IF($F$152=0,0,(F135)/($F$152))</f>
        <v>0</v>
      </c>
      <c r="H135" s="710">
        <f>'Medicare Cost Report'!L126</f>
        <v>0</v>
      </c>
      <c r="I135" s="384">
        <f t="shared" ref="I135:I149" si="36">G135*$I$11</f>
        <v>0</v>
      </c>
      <c r="J135" s="384">
        <f t="shared" ref="J135:J149" si="37">I135*H135</f>
        <v>0</v>
      </c>
      <c r="K135" s="385">
        <f t="shared" ref="K135:K149" si="38">G135*$I$12</f>
        <v>0</v>
      </c>
      <c r="L135" s="385">
        <f t="shared" ref="L135:L149" si="39">K135*H135</f>
        <v>0</v>
      </c>
      <c r="M135" s="386">
        <f t="shared" ref="M135:M149" si="40">$I$13*G135</f>
        <v>0</v>
      </c>
      <c r="N135" s="386">
        <f t="shared" ref="N135:N149" si="41">M135*H135</f>
        <v>0</v>
      </c>
      <c r="O135" s="10"/>
    </row>
    <row r="136" spans="1:15">
      <c r="A136" s="7"/>
      <c r="B136" s="705">
        <f>'Medicare Cost Report'!B127</f>
        <v>0</v>
      </c>
      <c r="C136" s="1405">
        <f>'Medicare Cost Report'!C127</f>
        <v>0</v>
      </c>
      <c r="D136" s="1406"/>
      <c r="E136" s="1407"/>
      <c r="F136" s="648">
        <f>'Medicare Cost Report'!F127</f>
        <v>0</v>
      </c>
      <c r="G136" s="710">
        <f t="shared" si="35"/>
        <v>0</v>
      </c>
      <c r="H136" s="710">
        <f>'Medicare Cost Report'!L127</f>
        <v>0</v>
      </c>
      <c r="I136" s="384">
        <f t="shared" si="36"/>
        <v>0</v>
      </c>
      <c r="J136" s="384">
        <f t="shared" si="37"/>
        <v>0</v>
      </c>
      <c r="K136" s="385">
        <f t="shared" si="38"/>
        <v>0</v>
      </c>
      <c r="L136" s="385">
        <f t="shared" si="39"/>
        <v>0</v>
      </c>
      <c r="M136" s="386">
        <f t="shared" si="40"/>
        <v>0</v>
      </c>
      <c r="N136" s="386">
        <f t="shared" si="41"/>
        <v>0</v>
      </c>
      <c r="O136" s="10"/>
    </row>
    <row r="137" spans="1:15">
      <c r="A137" s="7"/>
      <c r="B137" s="705">
        <f>'Medicare Cost Report'!B128</f>
        <v>0</v>
      </c>
      <c r="C137" s="1405">
        <f>'Medicare Cost Report'!C128</f>
        <v>0</v>
      </c>
      <c r="D137" s="1406"/>
      <c r="E137" s="1407"/>
      <c r="F137" s="648">
        <f>'Medicare Cost Report'!F128</f>
        <v>0</v>
      </c>
      <c r="G137" s="710">
        <f t="shared" si="35"/>
        <v>0</v>
      </c>
      <c r="H137" s="710">
        <f>'Medicare Cost Report'!L128</f>
        <v>0</v>
      </c>
      <c r="I137" s="384">
        <f t="shared" si="36"/>
        <v>0</v>
      </c>
      <c r="J137" s="384">
        <f t="shared" si="37"/>
        <v>0</v>
      </c>
      <c r="K137" s="385">
        <f t="shared" si="38"/>
        <v>0</v>
      </c>
      <c r="L137" s="385">
        <f t="shared" si="39"/>
        <v>0</v>
      </c>
      <c r="M137" s="386">
        <f t="shared" si="40"/>
        <v>0</v>
      </c>
      <c r="N137" s="386">
        <f t="shared" si="41"/>
        <v>0</v>
      </c>
      <c r="O137" s="10"/>
    </row>
    <row r="138" spans="1:15">
      <c r="A138" s="7"/>
      <c r="B138" s="705">
        <f>'Medicare Cost Report'!B129</f>
        <v>0</v>
      </c>
      <c r="C138" s="1405">
        <f>'Medicare Cost Report'!C129</f>
        <v>0</v>
      </c>
      <c r="D138" s="1406"/>
      <c r="E138" s="1407"/>
      <c r="F138" s="648">
        <f>'Medicare Cost Report'!F129</f>
        <v>0</v>
      </c>
      <c r="G138" s="710">
        <f t="shared" si="35"/>
        <v>0</v>
      </c>
      <c r="H138" s="710">
        <f>'Medicare Cost Report'!L129</f>
        <v>0</v>
      </c>
      <c r="I138" s="384">
        <f t="shared" si="36"/>
        <v>0</v>
      </c>
      <c r="J138" s="384">
        <f t="shared" si="37"/>
        <v>0</v>
      </c>
      <c r="K138" s="385">
        <f t="shared" si="38"/>
        <v>0</v>
      </c>
      <c r="L138" s="385">
        <f t="shared" si="39"/>
        <v>0</v>
      </c>
      <c r="M138" s="386">
        <f t="shared" si="40"/>
        <v>0</v>
      </c>
      <c r="N138" s="386">
        <f t="shared" si="41"/>
        <v>0</v>
      </c>
      <c r="O138" s="10"/>
    </row>
    <row r="139" spans="1:15">
      <c r="A139" s="7"/>
      <c r="B139" s="705">
        <f>'Medicare Cost Report'!B130</f>
        <v>0</v>
      </c>
      <c r="C139" s="1405">
        <f>'Medicare Cost Report'!C130</f>
        <v>0</v>
      </c>
      <c r="D139" s="1406"/>
      <c r="E139" s="1407"/>
      <c r="F139" s="648">
        <f>'Medicare Cost Report'!F130</f>
        <v>0</v>
      </c>
      <c r="G139" s="710">
        <f t="shared" si="35"/>
        <v>0</v>
      </c>
      <c r="H139" s="710">
        <f>'Medicare Cost Report'!L130</f>
        <v>0</v>
      </c>
      <c r="I139" s="384">
        <f t="shared" si="36"/>
        <v>0</v>
      </c>
      <c r="J139" s="384">
        <f t="shared" si="37"/>
        <v>0</v>
      </c>
      <c r="K139" s="385">
        <f t="shared" si="38"/>
        <v>0</v>
      </c>
      <c r="L139" s="385">
        <f t="shared" si="39"/>
        <v>0</v>
      </c>
      <c r="M139" s="386">
        <f t="shared" si="40"/>
        <v>0</v>
      </c>
      <c r="N139" s="386">
        <f t="shared" si="41"/>
        <v>0</v>
      </c>
      <c r="O139" s="10"/>
    </row>
    <row r="140" spans="1:15">
      <c r="A140" s="7"/>
      <c r="B140" s="705">
        <f>'Medicare Cost Report'!B131</f>
        <v>0</v>
      </c>
      <c r="C140" s="1405">
        <f>'Medicare Cost Report'!C131</f>
        <v>0</v>
      </c>
      <c r="D140" s="1406"/>
      <c r="E140" s="1407"/>
      <c r="F140" s="648">
        <f>'Medicare Cost Report'!F131</f>
        <v>0</v>
      </c>
      <c r="G140" s="710">
        <f t="shared" si="35"/>
        <v>0</v>
      </c>
      <c r="H140" s="710">
        <f>'Medicare Cost Report'!L131</f>
        <v>0</v>
      </c>
      <c r="I140" s="384">
        <f t="shared" si="36"/>
        <v>0</v>
      </c>
      <c r="J140" s="384">
        <f t="shared" si="37"/>
        <v>0</v>
      </c>
      <c r="K140" s="385">
        <f t="shared" si="38"/>
        <v>0</v>
      </c>
      <c r="L140" s="385">
        <f t="shared" si="39"/>
        <v>0</v>
      </c>
      <c r="M140" s="386">
        <f t="shared" si="40"/>
        <v>0</v>
      </c>
      <c r="N140" s="386">
        <f t="shared" si="41"/>
        <v>0</v>
      </c>
      <c r="O140" s="10"/>
    </row>
    <row r="141" spans="1:15">
      <c r="A141" s="7"/>
      <c r="B141" s="705">
        <f>'Medicare Cost Report'!B132</f>
        <v>0</v>
      </c>
      <c r="C141" s="1405">
        <f>'Medicare Cost Report'!C132</f>
        <v>0</v>
      </c>
      <c r="D141" s="1406"/>
      <c r="E141" s="1407"/>
      <c r="F141" s="648">
        <f>'Medicare Cost Report'!F132</f>
        <v>0</v>
      </c>
      <c r="G141" s="710">
        <f t="shared" si="35"/>
        <v>0</v>
      </c>
      <c r="H141" s="710">
        <f>'Medicare Cost Report'!L132</f>
        <v>0</v>
      </c>
      <c r="I141" s="384">
        <f t="shared" si="36"/>
        <v>0</v>
      </c>
      <c r="J141" s="384">
        <f t="shared" si="37"/>
        <v>0</v>
      </c>
      <c r="K141" s="385">
        <f t="shared" si="38"/>
        <v>0</v>
      </c>
      <c r="L141" s="385">
        <f t="shared" si="39"/>
        <v>0</v>
      </c>
      <c r="M141" s="386">
        <f t="shared" si="40"/>
        <v>0</v>
      </c>
      <c r="N141" s="386">
        <f t="shared" si="41"/>
        <v>0</v>
      </c>
      <c r="O141" s="10"/>
    </row>
    <row r="142" spans="1:15">
      <c r="A142" s="7"/>
      <c r="B142" s="705">
        <f>'Medicare Cost Report'!B133</f>
        <v>0</v>
      </c>
      <c r="C142" s="1405">
        <f>'Medicare Cost Report'!C133</f>
        <v>0</v>
      </c>
      <c r="D142" s="1406"/>
      <c r="E142" s="1407"/>
      <c r="F142" s="648">
        <f>'Medicare Cost Report'!F133</f>
        <v>0</v>
      </c>
      <c r="G142" s="710">
        <f t="shared" si="35"/>
        <v>0</v>
      </c>
      <c r="H142" s="710">
        <f>'Medicare Cost Report'!L133</f>
        <v>0</v>
      </c>
      <c r="I142" s="384">
        <f t="shared" si="36"/>
        <v>0</v>
      </c>
      <c r="J142" s="384">
        <f t="shared" si="37"/>
        <v>0</v>
      </c>
      <c r="K142" s="385">
        <f t="shared" si="38"/>
        <v>0</v>
      </c>
      <c r="L142" s="385">
        <f t="shared" si="39"/>
        <v>0</v>
      </c>
      <c r="M142" s="386">
        <f t="shared" si="40"/>
        <v>0</v>
      </c>
      <c r="N142" s="386">
        <f t="shared" si="41"/>
        <v>0</v>
      </c>
      <c r="O142" s="10"/>
    </row>
    <row r="143" spans="1:15">
      <c r="A143" s="7"/>
      <c r="B143" s="705">
        <f>'Medicare Cost Report'!B134</f>
        <v>0</v>
      </c>
      <c r="C143" s="1405">
        <f>'Medicare Cost Report'!C134</f>
        <v>0</v>
      </c>
      <c r="D143" s="1406"/>
      <c r="E143" s="1407"/>
      <c r="F143" s="648">
        <f>'Medicare Cost Report'!F134</f>
        <v>0</v>
      </c>
      <c r="G143" s="710">
        <f t="shared" si="35"/>
        <v>0</v>
      </c>
      <c r="H143" s="710">
        <f>'Medicare Cost Report'!L134</f>
        <v>0</v>
      </c>
      <c r="I143" s="384">
        <f t="shared" si="36"/>
        <v>0</v>
      </c>
      <c r="J143" s="384">
        <f t="shared" si="37"/>
        <v>0</v>
      </c>
      <c r="K143" s="385">
        <f t="shared" si="38"/>
        <v>0</v>
      </c>
      <c r="L143" s="385">
        <f t="shared" si="39"/>
        <v>0</v>
      </c>
      <c r="M143" s="386">
        <f t="shared" si="40"/>
        <v>0</v>
      </c>
      <c r="N143" s="386">
        <f t="shared" si="41"/>
        <v>0</v>
      </c>
      <c r="O143" s="10"/>
    </row>
    <row r="144" spans="1:15">
      <c r="A144" s="7"/>
      <c r="B144" s="705">
        <f>'Medicare Cost Report'!B135</f>
        <v>0</v>
      </c>
      <c r="C144" s="1405">
        <f>'Medicare Cost Report'!C135</f>
        <v>0</v>
      </c>
      <c r="D144" s="1406"/>
      <c r="E144" s="1407"/>
      <c r="F144" s="648">
        <f>'Medicare Cost Report'!F135</f>
        <v>0</v>
      </c>
      <c r="G144" s="710">
        <f t="shared" si="35"/>
        <v>0</v>
      </c>
      <c r="H144" s="710">
        <f>'Medicare Cost Report'!L135</f>
        <v>0</v>
      </c>
      <c r="I144" s="384">
        <f t="shared" si="36"/>
        <v>0</v>
      </c>
      <c r="J144" s="384">
        <f t="shared" si="37"/>
        <v>0</v>
      </c>
      <c r="K144" s="385">
        <f t="shared" si="38"/>
        <v>0</v>
      </c>
      <c r="L144" s="385">
        <f t="shared" si="39"/>
        <v>0</v>
      </c>
      <c r="M144" s="386">
        <f t="shared" si="40"/>
        <v>0</v>
      </c>
      <c r="N144" s="386">
        <f t="shared" si="41"/>
        <v>0</v>
      </c>
      <c r="O144" s="10"/>
    </row>
    <row r="145" spans="1:15">
      <c r="A145" s="7"/>
      <c r="B145" s="705">
        <f>'Medicare Cost Report'!B136</f>
        <v>0</v>
      </c>
      <c r="C145" s="1405">
        <f>'Medicare Cost Report'!C136</f>
        <v>0</v>
      </c>
      <c r="D145" s="1406"/>
      <c r="E145" s="1407"/>
      <c r="F145" s="648">
        <f>'Medicare Cost Report'!F136</f>
        <v>0</v>
      </c>
      <c r="G145" s="710">
        <f t="shared" si="35"/>
        <v>0</v>
      </c>
      <c r="H145" s="710">
        <f>'Medicare Cost Report'!L136</f>
        <v>0</v>
      </c>
      <c r="I145" s="384">
        <f t="shared" si="36"/>
        <v>0</v>
      </c>
      <c r="J145" s="384">
        <f t="shared" si="37"/>
        <v>0</v>
      </c>
      <c r="K145" s="385">
        <f t="shared" si="38"/>
        <v>0</v>
      </c>
      <c r="L145" s="385">
        <f t="shared" si="39"/>
        <v>0</v>
      </c>
      <c r="M145" s="386">
        <f t="shared" si="40"/>
        <v>0</v>
      </c>
      <c r="N145" s="386">
        <f t="shared" si="41"/>
        <v>0</v>
      </c>
      <c r="O145" s="10"/>
    </row>
    <row r="146" spans="1:15">
      <c r="A146" s="7"/>
      <c r="B146" s="705">
        <f>'Medicare Cost Report'!B137</f>
        <v>0</v>
      </c>
      <c r="C146" s="1405">
        <f>'Medicare Cost Report'!C137</f>
        <v>0</v>
      </c>
      <c r="D146" s="1406"/>
      <c r="E146" s="1407"/>
      <c r="F146" s="648">
        <f>'Medicare Cost Report'!F137</f>
        <v>0</v>
      </c>
      <c r="G146" s="710">
        <f t="shared" si="35"/>
        <v>0</v>
      </c>
      <c r="H146" s="710">
        <f>'Medicare Cost Report'!L137</f>
        <v>0</v>
      </c>
      <c r="I146" s="384">
        <f t="shared" si="36"/>
        <v>0</v>
      </c>
      <c r="J146" s="384">
        <f t="shared" si="37"/>
        <v>0</v>
      </c>
      <c r="K146" s="385">
        <f t="shared" si="38"/>
        <v>0</v>
      </c>
      <c r="L146" s="385">
        <f t="shared" si="39"/>
        <v>0</v>
      </c>
      <c r="M146" s="386">
        <f t="shared" si="40"/>
        <v>0</v>
      </c>
      <c r="N146" s="386">
        <f t="shared" si="41"/>
        <v>0</v>
      </c>
      <c r="O146" s="10"/>
    </row>
    <row r="147" spans="1:15">
      <c r="A147" s="7"/>
      <c r="B147" s="705">
        <f>'Medicare Cost Report'!B138</f>
        <v>0</v>
      </c>
      <c r="C147" s="1405">
        <f>'Medicare Cost Report'!C138</f>
        <v>0</v>
      </c>
      <c r="D147" s="1406"/>
      <c r="E147" s="1407"/>
      <c r="F147" s="648">
        <f>'Medicare Cost Report'!F138</f>
        <v>0</v>
      </c>
      <c r="G147" s="710">
        <f t="shared" si="35"/>
        <v>0</v>
      </c>
      <c r="H147" s="710">
        <f>'Medicare Cost Report'!L138</f>
        <v>0</v>
      </c>
      <c r="I147" s="384">
        <f t="shared" si="36"/>
        <v>0</v>
      </c>
      <c r="J147" s="384">
        <f t="shared" si="37"/>
        <v>0</v>
      </c>
      <c r="K147" s="385">
        <f t="shared" si="38"/>
        <v>0</v>
      </c>
      <c r="L147" s="385">
        <f t="shared" si="39"/>
        <v>0</v>
      </c>
      <c r="M147" s="386">
        <f t="shared" si="40"/>
        <v>0</v>
      </c>
      <c r="N147" s="386">
        <f t="shared" si="41"/>
        <v>0</v>
      </c>
      <c r="O147" s="10"/>
    </row>
    <row r="148" spans="1:15">
      <c r="A148" s="7"/>
      <c r="B148" s="705">
        <f>'Medicare Cost Report'!B139</f>
        <v>0</v>
      </c>
      <c r="C148" s="1405">
        <f>'Medicare Cost Report'!C139</f>
        <v>0</v>
      </c>
      <c r="D148" s="1406"/>
      <c r="E148" s="1407"/>
      <c r="F148" s="648">
        <f>'Medicare Cost Report'!F139</f>
        <v>0</v>
      </c>
      <c r="G148" s="710">
        <f t="shared" si="35"/>
        <v>0</v>
      </c>
      <c r="H148" s="710">
        <f>'Medicare Cost Report'!L139</f>
        <v>0</v>
      </c>
      <c r="I148" s="384">
        <f t="shared" si="36"/>
        <v>0</v>
      </c>
      <c r="J148" s="384">
        <f t="shared" si="37"/>
        <v>0</v>
      </c>
      <c r="K148" s="385">
        <f t="shared" si="38"/>
        <v>0</v>
      </c>
      <c r="L148" s="385">
        <f t="shared" si="39"/>
        <v>0</v>
      </c>
      <c r="M148" s="386">
        <f t="shared" si="40"/>
        <v>0</v>
      </c>
      <c r="N148" s="386">
        <f t="shared" si="41"/>
        <v>0</v>
      </c>
      <c r="O148" s="10"/>
    </row>
    <row r="149" spans="1:15">
      <c r="A149" s="7"/>
      <c r="B149" s="705">
        <f>'Medicare Cost Report'!B140</f>
        <v>0</v>
      </c>
      <c r="C149" s="1405">
        <f>'Medicare Cost Report'!C140</f>
        <v>0</v>
      </c>
      <c r="D149" s="1406"/>
      <c r="E149" s="1407"/>
      <c r="F149" s="648">
        <f>'Medicare Cost Report'!F140</f>
        <v>0</v>
      </c>
      <c r="G149" s="710">
        <f t="shared" si="35"/>
        <v>0</v>
      </c>
      <c r="H149" s="710">
        <f>'Medicare Cost Report'!L140</f>
        <v>0</v>
      </c>
      <c r="I149" s="384">
        <f t="shared" si="36"/>
        <v>0</v>
      </c>
      <c r="J149" s="384">
        <f t="shared" si="37"/>
        <v>0</v>
      </c>
      <c r="K149" s="385">
        <f t="shared" si="38"/>
        <v>0</v>
      </c>
      <c r="L149" s="385">
        <f t="shared" si="39"/>
        <v>0</v>
      </c>
      <c r="M149" s="386">
        <f t="shared" si="40"/>
        <v>0</v>
      </c>
      <c r="N149" s="386">
        <f t="shared" si="41"/>
        <v>0</v>
      </c>
      <c r="O149" s="10"/>
    </row>
    <row r="150" spans="1:15">
      <c r="A150" s="7"/>
      <c r="B150" s="705">
        <f>'Medicare Cost Report'!B141</f>
        <v>0</v>
      </c>
      <c r="C150" s="1405">
        <f>'Medicare Cost Report'!C141</f>
        <v>0</v>
      </c>
      <c r="D150" s="1406"/>
      <c r="E150" s="1407"/>
      <c r="F150" s="379">
        <f>'Medicare Cost Report'!F141</f>
        <v>0</v>
      </c>
      <c r="G150" s="711">
        <f>IF($F$152=0,0,(F150)/($F$152))</f>
        <v>0</v>
      </c>
      <c r="H150" s="711">
        <f>'Medicare Cost Report'!L141</f>
        <v>0</v>
      </c>
      <c r="I150" s="387">
        <f t="shared" si="29"/>
        <v>0</v>
      </c>
      <c r="J150" s="387">
        <f t="shared" si="30"/>
        <v>0</v>
      </c>
      <c r="K150" s="388">
        <f t="shared" si="31"/>
        <v>0</v>
      </c>
      <c r="L150" s="388">
        <f t="shared" si="32"/>
        <v>0</v>
      </c>
      <c r="M150" s="389">
        <f t="shared" si="33"/>
        <v>0</v>
      </c>
      <c r="N150" s="389">
        <f t="shared" si="34"/>
        <v>0</v>
      </c>
      <c r="O150" s="10"/>
    </row>
    <row r="151" spans="1:15">
      <c r="A151" s="7"/>
      <c r="B151" s="13"/>
      <c r="C151" s="370" t="s">
        <v>228</v>
      </c>
      <c r="D151" s="425"/>
      <c r="E151" s="423"/>
      <c r="F151" s="650">
        <f>SUM(F75:F150)</f>
        <v>0</v>
      </c>
      <c r="G151" s="713">
        <f>SUM(G75:G150)</f>
        <v>0</v>
      </c>
      <c r="H151" s="711"/>
      <c r="I151" s="652">
        <f t="shared" ref="I151:M151" si="42">SUM(I75:I150)</f>
        <v>0</v>
      </c>
      <c r="J151" s="652">
        <f t="shared" si="42"/>
        <v>0</v>
      </c>
      <c r="K151" s="645">
        <f t="shared" si="42"/>
        <v>0</v>
      </c>
      <c r="L151" s="645">
        <f t="shared" si="42"/>
        <v>0</v>
      </c>
      <c r="M151" s="644">
        <f t="shared" si="42"/>
        <v>0</v>
      </c>
      <c r="N151" s="644">
        <f>SUM(N75:N150)</f>
        <v>0</v>
      </c>
      <c r="O151" s="10"/>
    </row>
    <row r="152" spans="1:15">
      <c r="A152" s="7"/>
      <c r="B152" s="13"/>
      <c r="C152" s="426" t="s">
        <v>551</v>
      </c>
      <c r="D152" s="424"/>
      <c r="E152" s="422"/>
      <c r="F152" s="651">
        <f>F69+F151</f>
        <v>0</v>
      </c>
      <c r="G152" s="714">
        <f>G69+G151</f>
        <v>0</v>
      </c>
      <c r="H152" s="710"/>
      <c r="I152" s="653">
        <f>I151+H69</f>
        <v>0</v>
      </c>
      <c r="J152" s="653">
        <f>J151+J38</f>
        <v>0</v>
      </c>
      <c r="K152" s="67"/>
      <c r="L152" s="67"/>
      <c r="M152" s="67"/>
      <c r="N152" s="67"/>
      <c r="O152" s="67"/>
    </row>
    <row r="153" spans="1:15">
      <c r="A153" s="7"/>
      <c r="B153" s="13"/>
      <c r="C153" s="13"/>
      <c r="D153" s="35"/>
      <c r="E153" s="35"/>
      <c r="F153" s="35"/>
      <c r="G153" s="68" t="s">
        <v>552</v>
      </c>
      <c r="H153" s="68"/>
      <c r="I153" s="35"/>
      <c r="J153" s="35"/>
      <c r="K153" s="35"/>
      <c r="L153" s="35"/>
      <c r="M153" s="67"/>
      <c r="N153" s="67"/>
      <c r="O153" s="67"/>
    </row>
    <row r="154" spans="1:15">
      <c r="A154" s="7"/>
      <c r="B154" s="13"/>
      <c r="C154" s="13"/>
      <c r="D154" s="35"/>
      <c r="E154" s="35"/>
      <c r="F154" s="35"/>
      <c r="G154" s="68"/>
      <c r="H154" s="68"/>
      <c r="I154" s="35"/>
      <c r="J154" s="35"/>
      <c r="K154" s="35"/>
      <c r="L154" s="35"/>
      <c r="M154" s="67"/>
      <c r="N154" s="67"/>
      <c r="O154" s="67"/>
    </row>
    <row r="155" spans="1:15">
      <c r="A155" s="7"/>
      <c r="B155" s="13"/>
      <c r="C155" s="13"/>
      <c r="D155" s="13"/>
      <c r="E155" s="13"/>
      <c r="F155" s="13"/>
      <c r="G155" s="13"/>
      <c r="H155" s="13"/>
      <c r="I155" s="13"/>
      <c r="J155" s="13"/>
      <c r="K155" s="13"/>
      <c r="L155" s="13"/>
      <c r="M155" s="40"/>
      <c r="N155" s="40"/>
      <c r="O155" s="40"/>
    </row>
    <row r="156" spans="1:15">
      <c r="A156" s="7"/>
      <c r="B156" s="33"/>
      <c r="C156" s="33"/>
      <c r="D156" s="13"/>
      <c r="E156" s="13"/>
      <c r="F156" s="13"/>
      <c r="G156" s="13"/>
      <c r="H156" s="13"/>
      <c r="I156" s="10"/>
      <c r="J156" s="10"/>
      <c r="K156" s="10"/>
      <c r="L156" s="10"/>
      <c r="M156" s="10"/>
      <c r="N156" s="10"/>
      <c r="O156" s="10"/>
    </row>
    <row r="157" spans="1:15">
      <c r="A157" s="7"/>
      <c r="B157" s="448" t="s">
        <v>553</v>
      </c>
      <c r="C157" s="451"/>
      <c r="D157" s="452"/>
      <c r="E157" s="453"/>
      <c r="F157" s="453"/>
      <c r="G157" s="453"/>
      <c r="H157" s="1005"/>
      <c r="I157" s="1402" t="s">
        <v>535</v>
      </c>
      <c r="J157" s="1402"/>
      <c r="K157" s="1414" t="s">
        <v>538</v>
      </c>
      <c r="L157" s="1414"/>
      <c r="M157" s="1413" t="s">
        <v>537</v>
      </c>
      <c r="N157" s="1413"/>
      <c r="O157" s="10"/>
    </row>
    <row r="158" spans="1:15" ht="25.5">
      <c r="A158" s="7"/>
      <c r="B158" s="369" t="str">
        <f>B74</f>
        <v>2552-10 Line Reference</v>
      </c>
      <c r="C158" s="1408" t="s">
        <v>108</v>
      </c>
      <c r="D158" s="1408"/>
      <c r="E158" s="1408"/>
      <c r="F158" s="369" t="s">
        <v>554</v>
      </c>
      <c r="G158" s="369" t="s">
        <v>547</v>
      </c>
      <c r="H158" s="369" t="s">
        <v>479</v>
      </c>
      <c r="I158" s="372" t="s">
        <v>548</v>
      </c>
      <c r="J158" s="372" t="s">
        <v>555</v>
      </c>
      <c r="K158" s="373" t="s">
        <v>548</v>
      </c>
      <c r="L158" s="373" t="s">
        <v>555</v>
      </c>
      <c r="M158" s="374" t="s">
        <v>548</v>
      </c>
      <c r="N158" s="374" t="s">
        <v>555</v>
      </c>
      <c r="O158" s="40"/>
    </row>
    <row r="159" spans="1:15">
      <c r="A159" s="7"/>
      <c r="B159" s="705">
        <f>'Medicare Cost Report'!B66</f>
        <v>50</v>
      </c>
      <c r="C159" s="1412" t="str">
        <f>'Medicare Cost Report'!C66</f>
        <v>OPERATING ROOM</v>
      </c>
      <c r="D159" s="1412"/>
      <c r="E159" s="1412"/>
      <c r="F159" s="648">
        <f>'Medicare Cost Report'!G66</f>
        <v>0</v>
      </c>
      <c r="G159" s="710">
        <f t="shared" ref="G159:G190" si="43">IF($F$235=0,0,F159/$F$235)</f>
        <v>0</v>
      </c>
      <c r="H159" s="710">
        <f>'Medicare Cost Report'!L66</f>
        <v>0</v>
      </c>
      <c r="I159" s="384">
        <f>G159*$J$11</f>
        <v>0</v>
      </c>
      <c r="J159" s="384">
        <f t="shared" ref="J159:J190" si="44">I159*H159</f>
        <v>0</v>
      </c>
      <c r="K159" s="385">
        <f t="shared" ref="K159:K190" si="45">G159*$J$12</f>
        <v>0</v>
      </c>
      <c r="L159" s="385">
        <f t="shared" ref="L159:L190" si="46">K159*H159</f>
        <v>0</v>
      </c>
      <c r="M159" s="386">
        <f t="shared" ref="M159:M190" si="47">G159*$J$13</f>
        <v>0</v>
      </c>
      <c r="N159" s="386">
        <f t="shared" ref="N159:N190" si="48">M159*H159</f>
        <v>0</v>
      </c>
      <c r="O159" s="10"/>
    </row>
    <row r="160" spans="1:15">
      <c r="A160" s="7"/>
      <c r="B160" s="705">
        <f>'Medicare Cost Report'!B67</f>
        <v>51</v>
      </c>
      <c r="C160" s="1405" t="str">
        <f>'Medicare Cost Report'!C67</f>
        <v>RECOVERY ROOM</v>
      </c>
      <c r="D160" s="1406"/>
      <c r="E160" s="1407"/>
      <c r="F160" s="648">
        <f>'Medicare Cost Report'!G67</f>
        <v>0</v>
      </c>
      <c r="G160" s="710">
        <f t="shared" si="43"/>
        <v>0</v>
      </c>
      <c r="H160" s="710">
        <f>'Medicare Cost Report'!L67</f>
        <v>0</v>
      </c>
      <c r="I160" s="384">
        <f t="shared" ref="I160:I190" si="49">G160*$J$11</f>
        <v>0</v>
      </c>
      <c r="J160" s="384">
        <f t="shared" si="44"/>
        <v>0</v>
      </c>
      <c r="K160" s="385">
        <f t="shared" si="45"/>
        <v>0</v>
      </c>
      <c r="L160" s="385">
        <f t="shared" si="46"/>
        <v>0</v>
      </c>
      <c r="M160" s="386">
        <f t="shared" si="47"/>
        <v>0</v>
      </c>
      <c r="N160" s="386">
        <f t="shared" si="48"/>
        <v>0</v>
      </c>
      <c r="O160" s="10"/>
    </row>
    <row r="161" spans="1:15">
      <c r="A161" s="7"/>
      <c r="B161" s="705">
        <f>'Medicare Cost Report'!B68</f>
        <v>52</v>
      </c>
      <c r="C161" s="1405" t="str">
        <f>'Medicare Cost Report'!C68</f>
        <v>DELIVERY ROOM &amp; LABOR ROOM</v>
      </c>
      <c r="D161" s="1406"/>
      <c r="E161" s="1407"/>
      <c r="F161" s="648">
        <f>'Medicare Cost Report'!G68</f>
        <v>0</v>
      </c>
      <c r="G161" s="710">
        <f t="shared" si="43"/>
        <v>0</v>
      </c>
      <c r="H161" s="710">
        <f>'Medicare Cost Report'!L68</f>
        <v>0</v>
      </c>
      <c r="I161" s="384">
        <f t="shared" si="49"/>
        <v>0</v>
      </c>
      <c r="J161" s="384">
        <f t="shared" si="44"/>
        <v>0</v>
      </c>
      <c r="K161" s="385">
        <f t="shared" si="45"/>
        <v>0</v>
      </c>
      <c r="L161" s="385">
        <f t="shared" si="46"/>
        <v>0</v>
      </c>
      <c r="M161" s="386">
        <f t="shared" si="47"/>
        <v>0</v>
      </c>
      <c r="N161" s="386">
        <f t="shared" si="48"/>
        <v>0</v>
      </c>
      <c r="O161" s="10"/>
    </row>
    <row r="162" spans="1:15">
      <c r="A162" s="7"/>
      <c r="B162" s="705">
        <f>'Medicare Cost Report'!B69</f>
        <v>53</v>
      </c>
      <c r="C162" s="1405" t="str">
        <f>'Medicare Cost Report'!C69</f>
        <v>ANESTHESIOLOGY</v>
      </c>
      <c r="D162" s="1406"/>
      <c r="E162" s="1407"/>
      <c r="F162" s="648">
        <f>'Medicare Cost Report'!G69</f>
        <v>0</v>
      </c>
      <c r="G162" s="710">
        <f t="shared" si="43"/>
        <v>0</v>
      </c>
      <c r="H162" s="710">
        <f>'Medicare Cost Report'!L69</f>
        <v>0</v>
      </c>
      <c r="I162" s="384">
        <f t="shared" si="49"/>
        <v>0</v>
      </c>
      <c r="J162" s="384">
        <f t="shared" si="44"/>
        <v>0</v>
      </c>
      <c r="K162" s="385">
        <f t="shared" si="45"/>
        <v>0</v>
      </c>
      <c r="L162" s="385">
        <f t="shared" si="46"/>
        <v>0</v>
      </c>
      <c r="M162" s="386">
        <f t="shared" si="47"/>
        <v>0</v>
      </c>
      <c r="N162" s="386">
        <f t="shared" si="48"/>
        <v>0</v>
      </c>
      <c r="O162" s="10"/>
    </row>
    <row r="163" spans="1:15">
      <c r="A163" s="7"/>
      <c r="B163" s="705">
        <f>'Medicare Cost Report'!B70</f>
        <v>54</v>
      </c>
      <c r="C163" s="1405" t="str">
        <f>'Medicare Cost Report'!C70</f>
        <v>RADIOLOGY-DIAGNOSTIC</v>
      </c>
      <c r="D163" s="1406"/>
      <c r="E163" s="1407"/>
      <c r="F163" s="648">
        <f>'Medicare Cost Report'!G70</f>
        <v>0</v>
      </c>
      <c r="G163" s="710">
        <f t="shared" si="43"/>
        <v>0</v>
      </c>
      <c r="H163" s="710">
        <f>'Medicare Cost Report'!L70</f>
        <v>0</v>
      </c>
      <c r="I163" s="384">
        <f t="shared" si="49"/>
        <v>0</v>
      </c>
      <c r="J163" s="384">
        <f t="shared" si="44"/>
        <v>0</v>
      </c>
      <c r="K163" s="385">
        <f t="shared" si="45"/>
        <v>0</v>
      </c>
      <c r="L163" s="385">
        <f t="shared" si="46"/>
        <v>0</v>
      </c>
      <c r="M163" s="386">
        <f t="shared" si="47"/>
        <v>0</v>
      </c>
      <c r="N163" s="386">
        <f t="shared" si="48"/>
        <v>0</v>
      </c>
      <c r="O163" s="10"/>
    </row>
    <row r="164" spans="1:15">
      <c r="A164" s="7"/>
      <c r="B164" s="705">
        <f>'Medicare Cost Report'!B71</f>
        <v>55</v>
      </c>
      <c r="C164" s="1405" t="str">
        <f>'Medicare Cost Report'!C71</f>
        <v>RADIOLOGY-THERAPUTIC</v>
      </c>
      <c r="D164" s="1406"/>
      <c r="E164" s="1407"/>
      <c r="F164" s="648">
        <f>'Medicare Cost Report'!G71</f>
        <v>0</v>
      </c>
      <c r="G164" s="710">
        <f t="shared" si="43"/>
        <v>0</v>
      </c>
      <c r="H164" s="710">
        <f>'Medicare Cost Report'!L71</f>
        <v>0</v>
      </c>
      <c r="I164" s="384">
        <f t="shared" si="49"/>
        <v>0</v>
      </c>
      <c r="J164" s="384">
        <f t="shared" si="44"/>
        <v>0</v>
      </c>
      <c r="K164" s="385">
        <f t="shared" si="45"/>
        <v>0</v>
      </c>
      <c r="L164" s="385">
        <f t="shared" si="46"/>
        <v>0</v>
      </c>
      <c r="M164" s="386">
        <f t="shared" si="47"/>
        <v>0</v>
      </c>
      <c r="N164" s="386">
        <f t="shared" si="48"/>
        <v>0</v>
      </c>
      <c r="O164" s="10"/>
    </row>
    <row r="165" spans="1:15">
      <c r="A165" s="7"/>
      <c r="B165" s="705">
        <f>'Medicare Cost Report'!B72</f>
        <v>56</v>
      </c>
      <c r="C165" s="1405" t="str">
        <f>'Medicare Cost Report'!C72</f>
        <v>RADIOISOTOPE</v>
      </c>
      <c r="D165" s="1406"/>
      <c r="E165" s="1407"/>
      <c r="F165" s="648">
        <f>'Medicare Cost Report'!G72</f>
        <v>0</v>
      </c>
      <c r="G165" s="710">
        <f t="shared" si="43"/>
        <v>0</v>
      </c>
      <c r="H165" s="710">
        <f>'Medicare Cost Report'!L72</f>
        <v>0</v>
      </c>
      <c r="I165" s="384">
        <f t="shared" si="49"/>
        <v>0</v>
      </c>
      <c r="J165" s="384">
        <f t="shared" si="44"/>
        <v>0</v>
      </c>
      <c r="K165" s="385">
        <f t="shared" si="45"/>
        <v>0</v>
      </c>
      <c r="L165" s="385">
        <f t="shared" si="46"/>
        <v>0</v>
      </c>
      <c r="M165" s="386">
        <f t="shared" si="47"/>
        <v>0</v>
      </c>
      <c r="N165" s="386">
        <f t="shared" si="48"/>
        <v>0</v>
      </c>
      <c r="O165" s="10"/>
    </row>
    <row r="166" spans="1:15">
      <c r="A166" s="7"/>
      <c r="B166" s="705">
        <f>'Medicare Cost Report'!B73</f>
        <v>57</v>
      </c>
      <c r="C166" s="1405" t="str">
        <f>'Medicare Cost Report'!C73</f>
        <v>COMPUTED TOMOGRAPHY (CT) SCAN</v>
      </c>
      <c r="D166" s="1406"/>
      <c r="E166" s="1407"/>
      <c r="F166" s="648">
        <f>'Medicare Cost Report'!G73</f>
        <v>0</v>
      </c>
      <c r="G166" s="710">
        <f t="shared" si="43"/>
        <v>0</v>
      </c>
      <c r="H166" s="710">
        <f>'Medicare Cost Report'!L73</f>
        <v>0</v>
      </c>
      <c r="I166" s="384">
        <f t="shared" si="49"/>
        <v>0</v>
      </c>
      <c r="J166" s="384">
        <f t="shared" si="44"/>
        <v>0</v>
      </c>
      <c r="K166" s="385">
        <f t="shared" si="45"/>
        <v>0</v>
      </c>
      <c r="L166" s="385">
        <f t="shared" si="46"/>
        <v>0</v>
      </c>
      <c r="M166" s="386">
        <f t="shared" si="47"/>
        <v>0</v>
      </c>
      <c r="N166" s="386">
        <f t="shared" si="48"/>
        <v>0</v>
      </c>
      <c r="O166" s="10"/>
    </row>
    <row r="167" spans="1:15">
      <c r="A167" s="7"/>
      <c r="B167" s="705">
        <f>'Medicare Cost Report'!B74</f>
        <v>58</v>
      </c>
      <c r="C167" s="1405" t="str">
        <f>'Medicare Cost Report'!C74</f>
        <v>MAGNETIC RESONANCE IMAGING (MRI)</v>
      </c>
      <c r="D167" s="1406"/>
      <c r="E167" s="1407"/>
      <c r="F167" s="648">
        <f>'Medicare Cost Report'!G74</f>
        <v>0</v>
      </c>
      <c r="G167" s="710">
        <f t="shared" si="43"/>
        <v>0</v>
      </c>
      <c r="H167" s="710">
        <f>'Medicare Cost Report'!L74</f>
        <v>0</v>
      </c>
      <c r="I167" s="384">
        <f t="shared" si="49"/>
        <v>0</v>
      </c>
      <c r="J167" s="384">
        <f t="shared" si="44"/>
        <v>0</v>
      </c>
      <c r="K167" s="385">
        <f t="shared" si="45"/>
        <v>0</v>
      </c>
      <c r="L167" s="385">
        <f t="shared" si="46"/>
        <v>0</v>
      </c>
      <c r="M167" s="386">
        <f t="shared" si="47"/>
        <v>0</v>
      </c>
      <c r="N167" s="386">
        <f t="shared" si="48"/>
        <v>0</v>
      </c>
      <c r="O167" s="10"/>
    </row>
    <row r="168" spans="1:15">
      <c r="A168" s="7"/>
      <c r="B168" s="705">
        <f>'Medicare Cost Report'!B75</f>
        <v>59</v>
      </c>
      <c r="C168" s="1405" t="str">
        <f>'Medicare Cost Report'!C75</f>
        <v>CARDIAC CATHETERIZATION</v>
      </c>
      <c r="D168" s="1406"/>
      <c r="E168" s="1407"/>
      <c r="F168" s="648">
        <f>'Medicare Cost Report'!G75</f>
        <v>0</v>
      </c>
      <c r="G168" s="710">
        <f t="shared" si="43"/>
        <v>0</v>
      </c>
      <c r="H168" s="710">
        <f>'Medicare Cost Report'!L75</f>
        <v>0</v>
      </c>
      <c r="I168" s="384">
        <f t="shared" si="49"/>
        <v>0</v>
      </c>
      <c r="J168" s="384">
        <f t="shared" si="44"/>
        <v>0</v>
      </c>
      <c r="K168" s="385">
        <f t="shared" si="45"/>
        <v>0</v>
      </c>
      <c r="L168" s="385">
        <f t="shared" si="46"/>
        <v>0</v>
      </c>
      <c r="M168" s="386">
        <f t="shared" si="47"/>
        <v>0</v>
      </c>
      <c r="N168" s="386">
        <f t="shared" si="48"/>
        <v>0</v>
      </c>
      <c r="O168" s="10"/>
    </row>
    <row r="169" spans="1:15">
      <c r="A169" s="7"/>
      <c r="B169" s="705">
        <f>'Medicare Cost Report'!B76</f>
        <v>60</v>
      </c>
      <c r="C169" s="1405" t="str">
        <f>'Medicare Cost Report'!C76</f>
        <v>LABORATORY</v>
      </c>
      <c r="D169" s="1406"/>
      <c r="E169" s="1407"/>
      <c r="F169" s="648">
        <f>'Medicare Cost Report'!G76</f>
        <v>0</v>
      </c>
      <c r="G169" s="710">
        <f t="shared" si="43"/>
        <v>0</v>
      </c>
      <c r="H169" s="710">
        <f>'Medicare Cost Report'!L76</f>
        <v>0</v>
      </c>
      <c r="I169" s="384">
        <f t="shared" si="49"/>
        <v>0</v>
      </c>
      <c r="J169" s="384">
        <f t="shared" si="44"/>
        <v>0</v>
      </c>
      <c r="K169" s="385">
        <f t="shared" si="45"/>
        <v>0</v>
      </c>
      <c r="L169" s="385">
        <f t="shared" si="46"/>
        <v>0</v>
      </c>
      <c r="M169" s="386">
        <f t="shared" si="47"/>
        <v>0</v>
      </c>
      <c r="N169" s="386">
        <f t="shared" si="48"/>
        <v>0</v>
      </c>
      <c r="O169" s="10"/>
    </row>
    <row r="170" spans="1:15">
      <c r="A170" s="7"/>
      <c r="B170" s="705">
        <f>'Medicare Cost Report'!B77</f>
        <v>61</v>
      </c>
      <c r="C170" s="1405" t="str">
        <f>'Medicare Cost Report'!C77</f>
        <v>PBP CLINICAL LAB SERVICES-PRGM ONLY</v>
      </c>
      <c r="D170" s="1406"/>
      <c r="E170" s="1407"/>
      <c r="F170" s="648">
        <f>'Medicare Cost Report'!G77</f>
        <v>0</v>
      </c>
      <c r="G170" s="710">
        <f t="shared" si="43"/>
        <v>0</v>
      </c>
      <c r="H170" s="710">
        <f>'Medicare Cost Report'!L77</f>
        <v>0</v>
      </c>
      <c r="I170" s="384">
        <f t="shared" si="49"/>
        <v>0</v>
      </c>
      <c r="J170" s="384">
        <f t="shared" si="44"/>
        <v>0</v>
      </c>
      <c r="K170" s="385">
        <f t="shared" si="45"/>
        <v>0</v>
      </c>
      <c r="L170" s="385">
        <f t="shared" si="46"/>
        <v>0</v>
      </c>
      <c r="M170" s="386">
        <f t="shared" si="47"/>
        <v>0</v>
      </c>
      <c r="N170" s="386">
        <f t="shared" si="48"/>
        <v>0</v>
      </c>
      <c r="O170" s="10"/>
    </row>
    <row r="171" spans="1:15">
      <c r="A171" s="7"/>
      <c r="B171" s="705">
        <f>'Medicare Cost Report'!B78</f>
        <v>62</v>
      </c>
      <c r="C171" s="1405" t="str">
        <f>'Medicare Cost Report'!C78</f>
        <v>WHOLE BLOOD &amp; PACKED RED BLOOD CELLS</v>
      </c>
      <c r="D171" s="1406"/>
      <c r="E171" s="1407"/>
      <c r="F171" s="648">
        <f>'Medicare Cost Report'!G78</f>
        <v>0</v>
      </c>
      <c r="G171" s="710">
        <f t="shared" si="43"/>
        <v>0</v>
      </c>
      <c r="H171" s="710">
        <f>'Medicare Cost Report'!L78</f>
        <v>0</v>
      </c>
      <c r="I171" s="384">
        <f t="shared" si="49"/>
        <v>0</v>
      </c>
      <c r="J171" s="384">
        <f t="shared" si="44"/>
        <v>0</v>
      </c>
      <c r="K171" s="385">
        <f t="shared" si="45"/>
        <v>0</v>
      </c>
      <c r="L171" s="385">
        <f t="shared" si="46"/>
        <v>0</v>
      </c>
      <c r="M171" s="386">
        <f t="shared" si="47"/>
        <v>0</v>
      </c>
      <c r="N171" s="386">
        <f t="shared" si="48"/>
        <v>0</v>
      </c>
      <c r="O171" s="10"/>
    </row>
    <row r="172" spans="1:15">
      <c r="A172" s="7"/>
      <c r="B172" s="705">
        <f>'Medicare Cost Report'!B79</f>
        <v>63</v>
      </c>
      <c r="C172" s="1405" t="str">
        <f>'Medicare Cost Report'!C79</f>
        <v>BLOOD STORING, PROCESSING &amp; TRANS.</v>
      </c>
      <c r="D172" s="1406"/>
      <c r="E172" s="1407"/>
      <c r="F172" s="648">
        <f>'Medicare Cost Report'!G79</f>
        <v>0</v>
      </c>
      <c r="G172" s="710">
        <f t="shared" si="43"/>
        <v>0</v>
      </c>
      <c r="H172" s="710">
        <f>'Medicare Cost Report'!L79</f>
        <v>0</v>
      </c>
      <c r="I172" s="384">
        <f t="shared" si="49"/>
        <v>0</v>
      </c>
      <c r="J172" s="384">
        <f t="shared" si="44"/>
        <v>0</v>
      </c>
      <c r="K172" s="385">
        <f t="shared" si="45"/>
        <v>0</v>
      </c>
      <c r="L172" s="385">
        <f t="shared" si="46"/>
        <v>0</v>
      </c>
      <c r="M172" s="386">
        <f t="shared" si="47"/>
        <v>0</v>
      </c>
      <c r="N172" s="386">
        <f t="shared" si="48"/>
        <v>0</v>
      </c>
      <c r="O172" s="10"/>
    </row>
    <row r="173" spans="1:15">
      <c r="A173" s="7"/>
      <c r="B173" s="705">
        <f>'Medicare Cost Report'!B80</f>
        <v>64</v>
      </c>
      <c r="C173" s="1405" t="str">
        <f>'Medicare Cost Report'!C80</f>
        <v>INTRAVENOUS THERAPY</v>
      </c>
      <c r="D173" s="1406"/>
      <c r="E173" s="1407"/>
      <c r="F173" s="648">
        <f>'Medicare Cost Report'!G80</f>
        <v>0</v>
      </c>
      <c r="G173" s="710">
        <f t="shared" si="43"/>
        <v>0</v>
      </c>
      <c r="H173" s="710">
        <f>'Medicare Cost Report'!L80</f>
        <v>0</v>
      </c>
      <c r="I173" s="384">
        <f t="shared" si="49"/>
        <v>0</v>
      </c>
      <c r="J173" s="384">
        <f t="shared" si="44"/>
        <v>0</v>
      </c>
      <c r="K173" s="385">
        <f t="shared" si="45"/>
        <v>0</v>
      </c>
      <c r="L173" s="385">
        <f t="shared" si="46"/>
        <v>0</v>
      </c>
      <c r="M173" s="386">
        <f t="shared" si="47"/>
        <v>0</v>
      </c>
      <c r="N173" s="386">
        <f t="shared" si="48"/>
        <v>0</v>
      </c>
      <c r="O173" s="10"/>
    </row>
    <row r="174" spans="1:15">
      <c r="A174" s="7"/>
      <c r="B174" s="705">
        <f>'Medicare Cost Report'!B81</f>
        <v>65</v>
      </c>
      <c r="C174" s="1405" t="str">
        <f>'Medicare Cost Report'!C81</f>
        <v>RESPIRATORY THERAPY</v>
      </c>
      <c r="D174" s="1406"/>
      <c r="E174" s="1407"/>
      <c r="F174" s="648">
        <f>'Medicare Cost Report'!G81</f>
        <v>0</v>
      </c>
      <c r="G174" s="710">
        <f t="shared" si="43"/>
        <v>0</v>
      </c>
      <c r="H174" s="710">
        <f>'Medicare Cost Report'!L81</f>
        <v>0</v>
      </c>
      <c r="I174" s="384">
        <f t="shared" si="49"/>
        <v>0</v>
      </c>
      <c r="J174" s="384">
        <f t="shared" si="44"/>
        <v>0</v>
      </c>
      <c r="K174" s="385">
        <f t="shared" si="45"/>
        <v>0</v>
      </c>
      <c r="L174" s="385">
        <f t="shared" si="46"/>
        <v>0</v>
      </c>
      <c r="M174" s="386">
        <f t="shared" si="47"/>
        <v>0</v>
      </c>
      <c r="N174" s="386">
        <f t="shared" si="48"/>
        <v>0</v>
      </c>
      <c r="O174" s="10"/>
    </row>
    <row r="175" spans="1:15">
      <c r="A175" s="7"/>
      <c r="B175" s="705">
        <f>'Medicare Cost Report'!B82</f>
        <v>66</v>
      </c>
      <c r="C175" s="1405" t="str">
        <f>'Medicare Cost Report'!C82</f>
        <v>PHYSICAL THERAPY</v>
      </c>
      <c r="D175" s="1406"/>
      <c r="E175" s="1407"/>
      <c r="F175" s="648">
        <f>'Medicare Cost Report'!G82</f>
        <v>0</v>
      </c>
      <c r="G175" s="710">
        <f t="shared" si="43"/>
        <v>0</v>
      </c>
      <c r="H175" s="710">
        <f>'Medicare Cost Report'!L82</f>
        <v>0</v>
      </c>
      <c r="I175" s="384">
        <f t="shared" si="49"/>
        <v>0</v>
      </c>
      <c r="J175" s="384">
        <f t="shared" si="44"/>
        <v>0</v>
      </c>
      <c r="K175" s="385">
        <f t="shared" si="45"/>
        <v>0</v>
      </c>
      <c r="L175" s="385">
        <f t="shared" si="46"/>
        <v>0</v>
      </c>
      <c r="M175" s="386">
        <f t="shared" si="47"/>
        <v>0</v>
      </c>
      <c r="N175" s="386">
        <f t="shared" si="48"/>
        <v>0</v>
      </c>
      <c r="O175" s="10"/>
    </row>
    <row r="176" spans="1:15">
      <c r="A176" s="7"/>
      <c r="B176" s="705">
        <f>'Medicare Cost Report'!B83</f>
        <v>67</v>
      </c>
      <c r="C176" s="1405" t="str">
        <f>'Medicare Cost Report'!C83</f>
        <v>OCCUPATIONAL THERAPY</v>
      </c>
      <c r="D176" s="1406"/>
      <c r="E176" s="1407"/>
      <c r="F176" s="648">
        <f>'Medicare Cost Report'!G83</f>
        <v>0</v>
      </c>
      <c r="G176" s="710">
        <f t="shared" si="43"/>
        <v>0</v>
      </c>
      <c r="H176" s="710">
        <f>'Medicare Cost Report'!L83</f>
        <v>0</v>
      </c>
      <c r="I176" s="384">
        <f t="shared" si="49"/>
        <v>0</v>
      </c>
      <c r="J176" s="384">
        <f t="shared" si="44"/>
        <v>0</v>
      </c>
      <c r="K176" s="385">
        <f t="shared" si="45"/>
        <v>0</v>
      </c>
      <c r="L176" s="385">
        <f t="shared" si="46"/>
        <v>0</v>
      </c>
      <c r="M176" s="386">
        <f t="shared" si="47"/>
        <v>0</v>
      </c>
      <c r="N176" s="386">
        <f t="shared" si="48"/>
        <v>0</v>
      </c>
      <c r="O176" s="10"/>
    </row>
    <row r="177" spans="1:15">
      <c r="A177" s="7"/>
      <c r="B177" s="705">
        <f>'Medicare Cost Report'!B84</f>
        <v>68</v>
      </c>
      <c r="C177" s="1405" t="str">
        <f>'Medicare Cost Report'!C84</f>
        <v>SPEECH PATHOLOGY</v>
      </c>
      <c r="D177" s="1406"/>
      <c r="E177" s="1407"/>
      <c r="F177" s="648">
        <f>'Medicare Cost Report'!G84</f>
        <v>0</v>
      </c>
      <c r="G177" s="710">
        <f t="shared" si="43"/>
        <v>0</v>
      </c>
      <c r="H177" s="710">
        <f>'Medicare Cost Report'!L84</f>
        <v>0</v>
      </c>
      <c r="I177" s="384">
        <f t="shared" si="49"/>
        <v>0</v>
      </c>
      <c r="J177" s="384">
        <f t="shared" si="44"/>
        <v>0</v>
      </c>
      <c r="K177" s="385">
        <f t="shared" si="45"/>
        <v>0</v>
      </c>
      <c r="L177" s="385">
        <f t="shared" si="46"/>
        <v>0</v>
      </c>
      <c r="M177" s="386">
        <f t="shared" si="47"/>
        <v>0</v>
      </c>
      <c r="N177" s="386">
        <f t="shared" si="48"/>
        <v>0</v>
      </c>
      <c r="O177" s="10"/>
    </row>
    <row r="178" spans="1:15">
      <c r="A178" s="7"/>
      <c r="B178" s="705">
        <f>'Medicare Cost Report'!B85</f>
        <v>69</v>
      </c>
      <c r="C178" s="1405" t="str">
        <f>'Medicare Cost Report'!C85</f>
        <v>ELECTROCARDIOLOGY</v>
      </c>
      <c r="D178" s="1406"/>
      <c r="E178" s="1407"/>
      <c r="F178" s="648">
        <f>'Medicare Cost Report'!G85</f>
        <v>0</v>
      </c>
      <c r="G178" s="710">
        <f t="shared" si="43"/>
        <v>0</v>
      </c>
      <c r="H178" s="710">
        <f>'Medicare Cost Report'!L85</f>
        <v>0</v>
      </c>
      <c r="I178" s="384">
        <f t="shared" si="49"/>
        <v>0</v>
      </c>
      <c r="J178" s="384">
        <f t="shared" si="44"/>
        <v>0</v>
      </c>
      <c r="K178" s="385">
        <f t="shared" si="45"/>
        <v>0</v>
      </c>
      <c r="L178" s="385">
        <f t="shared" si="46"/>
        <v>0</v>
      </c>
      <c r="M178" s="386">
        <f t="shared" si="47"/>
        <v>0</v>
      </c>
      <c r="N178" s="386">
        <f t="shared" si="48"/>
        <v>0</v>
      </c>
      <c r="O178" s="10"/>
    </row>
    <row r="179" spans="1:15">
      <c r="A179" s="7"/>
      <c r="B179" s="705">
        <f>'Medicare Cost Report'!B86</f>
        <v>70</v>
      </c>
      <c r="C179" s="1405" t="str">
        <f>'Medicare Cost Report'!C86</f>
        <v>ELECTROENCEPHALOGRAPHY</v>
      </c>
      <c r="D179" s="1406"/>
      <c r="E179" s="1407"/>
      <c r="F179" s="648">
        <f>'Medicare Cost Report'!G86</f>
        <v>0</v>
      </c>
      <c r="G179" s="710">
        <f t="shared" si="43"/>
        <v>0</v>
      </c>
      <c r="H179" s="710">
        <f>'Medicare Cost Report'!L86</f>
        <v>0</v>
      </c>
      <c r="I179" s="384">
        <f t="shared" si="49"/>
        <v>0</v>
      </c>
      <c r="J179" s="384">
        <f t="shared" si="44"/>
        <v>0</v>
      </c>
      <c r="K179" s="385">
        <f t="shared" si="45"/>
        <v>0</v>
      </c>
      <c r="L179" s="385">
        <f t="shared" si="46"/>
        <v>0</v>
      </c>
      <c r="M179" s="386">
        <f t="shared" si="47"/>
        <v>0</v>
      </c>
      <c r="N179" s="386">
        <f t="shared" si="48"/>
        <v>0</v>
      </c>
      <c r="O179" s="10"/>
    </row>
    <row r="180" spans="1:15">
      <c r="A180" s="7"/>
      <c r="B180" s="705">
        <f>'Medicare Cost Report'!B87</f>
        <v>71</v>
      </c>
      <c r="C180" s="1405" t="str">
        <f>'Medicare Cost Report'!C87</f>
        <v>MEDICAL SUPPLIES CHARGED TO PATIENTS</v>
      </c>
      <c r="D180" s="1406"/>
      <c r="E180" s="1407"/>
      <c r="F180" s="648">
        <f>'Medicare Cost Report'!G87</f>
        <v>0</v>
      </c>
      <c r="G180" s="710">
        <f t="shared" si="43"/>
        <v>0</v>
      </c>
      <c r="H180" s="710">
        <f>'Medicare Cost Report'!L87</f>
        <v>0</v>
      </c>
      <c r="I180" s="384">
        <f t="shared" si="49"/>
        <v>0</v>
      </c>
      <c r="J180" s="384">
        <f t="shared" si="44"/>
        <v>0</v>
      </c>
      <c r="K180" s="385">
        <f t="shared" si="45"/>
        <v>0</v>
      </c>
      <c r="L180" s="385">
        <f t="shared" si="46"/>
        <v>0</v>
      </c>
      <c r="M180" s="386">
        <f t="shared" si="47"/>
        <v>0</v>
      </c>
      <c r="N180" s="386">
        <f t="shared" si="48"/>
        <v>0</v>
      </c>
      <c r="O180" s="10"/>
    </row>
    <row r="181" spans="1:15">
      <c r="A181" s="7"/>
      <c r="B181" s="705">
        <f>'Medicare Cost Report'!B88</f>
        <v>72</v>
      </c>
      <c r="C181" s="1405" t="str">
        <f>'Medicare Cost Report'!C88</f>
        <v>IMPLANTABLE DEVICES CHARGED TO PATIENTS</v>
      </c>
      <c r="D181" s="1406"/>
      <c r="E181" s="1407"/>
      <c r="F181" s="648">
        <f>'Medicare Cost Report'!G88</f>
        <v>0</v>
      </c>
      <c r="G181" s="710">
        <f t="shared" si="43"/>
        <v>0</v>
      </c>
      <c r="H181" s="710">
        <f>'Medicare Cost Report'!L88</f>
        <v>0</v>
      </c>
      <c r="I181" s="384">
        <f t="shared" si="49"/>
        <v>0</v>
      </c>
      <c r="J181" s="384">
        <f t="shared" si="44"/>
        <v>0</v>
      </c>
      <c r="K181" s="385">
        <f t="shared" si="45"/>
        <v>0</v>
      </c>
      <c r="L181" s="385">
        <f t="shared" si="46"/>
        <v>0</v>
      </c>
      <c r="M181" s="386">
        <f t="shared" si="47"/>
        <v>0</v>
      </c>
      <c r="N181" s="386">
        <f t="shared" si="48"/>
        <v>0</v>
      </c>
      <c r="O181" s="10"/>
    </row>
    <row r="182" spans="1:15">
      <c r="A182" s="7"/>
      <c r="B182" s="705">
        <f>'Medicare Cost Report'!B89</f>
        <v>73</v>
      </c>
      <c r="C182" s="1405" t="str">
        <f>'Medicare Cost Report'!C89</f>
        <v>DRUGS CHARGED TO PATIENTS</v>
      </c>
      <c r="D182" s="1406"/>
      <c r="E182" s="1407"/>
      <c r="F182" s="648">
        <f>'Medicare Cost Report'!G89</f>
        <v>0</v>
      </c>
      <c r="G182" s="710">
        <f t="shared" si="43"/>
        <v>0</v>
      </c>
      <c r="H182" s="710">
        <f>'Medicare Cost Report'!L89</f>
        <v>0</v>
      </c>
      <c r="I182" s="384">
        <f t="shared" si="49"/>
        <v>0</v>
      </c>
      <c r="J182" s="384">
        <f t="shared" si="44"/>
        <v>0</v>
      </c>
      <c r="K182" s="385">
        <f t="shared" si="45"/>
        <v>0</v>
      </c>
      <c r="L182" s="385">
        <f t="shared" si="46"/>
        <v>0</v>
      </c>
      <c r="M182" s="386">
        <f t="shared" si="47"/>
        <v>0</v>
      </c>
      <c r="N182" s="386">
        <f t="shared" si="48"/>
        <v>0</v>
      </c>
      <c r="O182" s="10"/>
    </row>
    <row r="183" spans="1:15">
      <c r="A183" s="7"/>
      <c r="B183" s="705">
        <f>'Medicare Cost Report'!B90</f>
        <v>74</v>
      </c>
      <c r="C183" s="1405" t="str">
        <f>'Medicare Cost Report'!C90</f>
        <v>RENAL DIALYSIS</v>
      </c>
      <c r="D183" s="1406"/>
      <c r="E183" s="1407"/>
      <c r="F183" s="648">
        <f>'Medicare Cost Report'!G90</f>
        <v>0</v>
      </c>
      <c r="G183" s="710">
        <f t="shared" si="43"/>
        <v>0</v>
      </c>
      <c r="H183" s="710">
        <f>'Medicare Cost Report'!L90</f>
        <v>0</v>
      </c>
      <c r="I183" s="384">
        <f t="shared" si="49"/>
        <v>0</v>
      </c>
      <c r="J183" s="384">
        <f t="shared" si="44"/>
        <v>0</v>
      </c>
      <c r="K183" s="385">
        <f t="shared" si="45"/>
        <v>0</v>
      </c>
      <c r="L183" s="385">
        <f t="shared" si="46"/>
        <v>0</v>
      </c>
      <c r="M183" s="386">
        <f t="shared" si="47"/>
        <v>0</v>
      </c>
      <c r="N183" s="386">
        <f t="shared" si="48"/>
        <v>0</v>
      </c>
      <c r="O183" s="10"/>
    </row>
    <row r="184" spans="1:15">
      <c r="A184" s="7"/>
      <c r="B184" s="705">
        <f>'Medicare Cost Report'!B91</f>
        <v>75</v>
      </c>
      <c r="C184" s="1405" t="str">
        <f>'Medicare Cost Report'!C91</f>
        <v>ASC (NON-DISTINCT PART)</v>
      </c>
      <c r="D184" s="1406"/>
      <c r="E184" s="1407"/>
      <c r="F184" s="648">
        <f>'Medicare Cost Report'!G91</f>
        <v>0</v>
      </c>
      <c r="G184" s="710">
        <f t="shared" si="43"/>
        <v>0</v>
      </c>
      <c r="H184" s="710">
        <f>'Medicare Cost Report'!L91</f>
        <v>0</v>
      </c>
      <c r="I184" s="384">
        <f t="shared" si="49"/>
        <v>0</v>
      </c>
      <c r="J184" s="384">
        <f t="shared" si="44"/>
        <v>0</v>
      </c>
      <c r="K184" s="385">
        <f t="shared" si="45"/>
        <v>0</v>
      </c>
      <c r="L184" s="385">
        <f t="shared" si="46"/>
        <v>0</v>
      </c>
      <c r="M184" s="386">
        <f t="shared" si="47"/>
        <v>0</v>
      </c>
      <c r="N184" s="386">
        <f t="shared" si="48"/>
        <v>0</v>
      </c>
      <c r="O184" s="10"/>
    </row>
    <row r="185" spans="1:15">
      <c r="A185" s="7"/>
      <c r="B185" s="705">
        <f>'Medicare Cost Report'!B92</f>
        <v>76</v>
      </c>
      <c r="C185" s="1405" t="str">
        <f>'Medicare Cost Report'!C92</f>
        <v>OTHER ANCILLARY</v>
      </c>
      <c r="D185" s="1406"/>
      <c r="E185" s="1407"/>
      <c r="F185" s="648">
        <f>'Medicare Cost Report'!G92</f>
        <v>0</v>
      </c>
      <c r="G185" s="710">
        <f t="shared" si="43"/>
        <v>0</v>
      </c>
      <c r="H185" s="710">
        <f>'Medicare Cost Report'!L92</f>
        <v>0</v>
      </c>
      <c r="I185" s="384">
        <f t="shared" si="49"/>
        <v>0</v>
      </c>
      <c r="J185" s="384">
        <f t="shared" si="44"/>
        <v>0</v>
      </c>
      <c r="K185" s="385">
        <f t="shared" si="45"/>
        <v>0</v>
      </c>
      <c r="L185" s="385">
        <f t="shared" si="46"/>
        <v>0</v>
      </c>
      <c r="M185" s="386">
        <f t="shared" si="47"/>
        <v>0</v>
      </c>
      <c r="N185" s="386">
        <f t="shared" si="48"/>
        <v>0</v>
      </c>
      <c r="O185" s="10"/>
    </row>
    <row r="186" spans="1:15">
      <c r="A186" s="7"/>
      <c r="B186" s="705">
        <f>'Medicare Cost Report'!B93</f>
        <v>90</v>
      </c>
      <c r="C186" s="1405" t="str">
        <f>'Medicare Cost Report'!C93</f>
        <v>CLINIC</v>
      </c>
      <c r="D186" s="1406"/>
      <c r="E186" s="1407"/>
      <c r="F186" s="648">
        <f>'Medicare Cost Report'!G93</f>
        <v>0</v>
      </c>
      <c r="G186" s="710">
        <f t="shared" si="43"/>
        <v>0</v>
      </c>
      <c r="H186" s="710">
        <f>'Medicare Cost Report'!L93</f>
        <v>0</v>
      </c>
      <c r="I186" s="384">
        <f t="shared" si="49"/>
        <v>0</v>
      </c>
      <c r="J186" s="384">
        <f t="shared" si="44"/>
        <v>0</v>
      </c>
      <c r="K186" s="385">
        <f t="shared" si="45"/>
        <v>0</v>
      </c>
      <c r="L186" s="385">
        <f t="shared" si="46"/>
        <v>0</v>
      </c>
      <c r="M186" s="386">
        <f t="shared" si="47"/>
        <v>0</v>
      </c>
      <c r="N186" s="386">
        <f t="shared" si="48"/>
        <v>0</v>
      </c>
      <c r="O186" s="10"/>
    </row>
    <row r="187" spans="1:15">
      <c r="A187" s="7"/>
      <c r="B187" s="705">
        <f>'Medicare Cost Report'!B94</f>
        <v>91</v>
      </c>
      <c r="C187" s="1405" t="str">
        <f>'Medicare Cost Report'!C94</f>
        <v>EMERGENCY</v>
      </c>
      <c r="D187" s="1406"/>
      <c r="E187" s="1407"/>
      <c r="F187" s="648">
        <f>'Medicare Cost Report'!G94</f>
        <v>0</v>
      </c>
      <c r="G187" s="710">
        <f t="shared" si="43"/>
        <v>0</v>
      </c>
      <c r="H187" s="710">
        <f>'Medicare Cost Report'!L94</f>
        <v>0</v>
      </c>
      <c r="I187" s="384">
        <f t="shared" si="49"/>
        <v>0</v>
      </c>
      <c r="J187" s="384">
        <f t="shared" si="44"/>
        <v>0</v>
      </c>
      <c r="K187" s="385">
        <f t="shared" si="45"/>
        <v>0</v>
      </c>
      <c r="L187" s="385">
        <f t="shared" si="46"/>
        <v>0</v>
      </c>
      <c r="M187" s="386">
        <f t="shared" si="47"/>
        <v>0</v>
      </c>
      <c r="N187" s="386">
        <f t="shared" si="48"/>
        <v>0</v>
      </c>
      <c r="O187" s="10"/>
    </row>
    <row r="188" spans="1:15">
      <c r="A188" s="7"/>
      <c r="B188" s="705">
        <f>'Medicare Cost Report'!B95</f>
        <v>92</v>
      </c>
      <c r="C188" s="1405" t="str">
        <f>'Medicare Cost Report'!C95</f>
        <v>OBSERVATION BEDS (NON-DISTINCT)</v>
      </c>
      <c r="D188" s="1406"/>
      <c r="E188" s="1407"/>
      <c r="F188" s="648">
        <f>'Medicare Cost Report'!G95</f>
        <v>0</v>
      </c>
      <c r="G188" s="710">
        <f t="shared" si="43"/>
        <v>0</v>
      </c>
      <c r="H188" s="710">
        <f>'Medicare Cost Report'!L95</f>
        <v>0</v>
      </c>
      <c r="I188" s="384">
        <f t="shared" si="49"/>
        <v>0</v>
      </c>
      <c r="J188" s="384">
        <f t="shared" si="44"/>
        <v>0</v>
      </c>
      <c r="K188" s="385">
        <f t="shared" si="45"/>
        <v>0</v>
      </c>
      <c r="L188" s="385">
        <f t="shared" si="46"/>
        <v>0</v>
      </c>
      <c r="M188" s="386">
        <f t="shared" si="47"/>
        <v>0</v>
      </c>
      <c r="N188" s="386">
        <f t="shared" si="48"/>
        <v>0</v>
      </c>
      <c r="O188" s="10"/>
    </row>
    <row r="189" spans="1:15">
      <c r="A189" s="7"/>
      <c r="B189" s="705">
        <f>'Medicare Cost Report'!B96</f>
        <v>0</v>
      </c>
      <c r="C189" s="1405">
        <f>'Medicare Cost Report'!C96</f>
        <v>0</v>
      </c>
      <c r="D189" s="1406"/>
      <c r="E189" s="1407"/>
      <c r="F189" s="648">
        <f>'Medicare Cost Report'!G96</f>
        <v>0</v>
      </c>
      <c r="G189" s="710">
        <f t="shared" si="43"/>
        <v>0</v>
      </c>
      <c r="H189" s="710">
        <f>'Medicare Cost Report'!L96</f>
        <v>0</v>
      </c>
      <c r="I189" s="384">
        <f t="shared" si="49"/>
        <v>0</v>
      </c>
      <c r="J189" s="384">
        <f t="shared" si="44"/>
        <v>0</v>
      </c>
      <c r="K189" s="385">
        <f t="shared" si="45"/>
        <v>0</v>
      </c>
      <c r="L189" s="385">
        <f t="shared" si="46"/>
        <v>0</v>
      </c>
      <c r="M189" s="386">
        <f t="shared" si="47"/>
        <v>0</v>
      </c>
      <c r="N189" s="386">
        <f t="shared" si="48"/>
        <v>0</v>
      </c>
      <c r="O189" s="10"/>
    </row>
    <row r="190" spans="1:15">
      <c r="A190" s="7"/>
      <c r="B190" s="705">
        <f>'Medicare Cost Report'!B97</f>
        <v>0</v>
      </c>
      <c r="C190" s="1405">
        <f>'Medicare Cost Report'!C97</f>
        <v>0</v>
      </c>
      <c r="D190" s="1406"/>
      <c r="E190" s="1407"/>
      <c r="F190" s="648">
        <f>'Medicare Cost Report'!G97</f>
        <v>0</v>
      </c>
      <c r="G190" s="710">
        <f t="shared" si="43"/>
        <v>0</v>
      </c>
      <c r="H190" s="710">
        <f>'Medicare Cost Report'!L97</f>
        <v>0</v>
      </c>
      <c r="I190" s="384">
        <f t="shared" si="49"/>
        <v>0</v>
      </c>
      <c r="J190" s="384">
        <f t="shared" si="44"/>
        <v>0</v>
      </c>
      <c r="K190" s="385">
        <f t="shared" si="45"/>
        <v>0</v>
      </c>
      <c r="L190" s="385">
        <f t="shared" si="46"/>
        <v>0</v>
      </c>
      <c r="M190" s="386">
        <f t="shared" si="47"/>
        <v>0</v>
      </c>
      <c r="N190" s="386">
        <f t="shared" si="48"/>
        <v>0</v>
      </c>
      <c r="O190" s="10"/>
    </row>
    <row r="191" spans="1:15">
      <c r="A191" s="7"/>
      <c r="B191" s="705">
        <f>'Medicare Cost Report'!B98</f>
        <v>0</v>
      </c>
      <c r="C191" s="1405">
        <f>'Medicare Cost Report'!C98</f>
        <v>0</v>
      </c>
      <c r="D191" s="1406"/>
      <c r="E191" s="1407"/>
      <c r="F191" s="648">
        <f>'Medicare Cost Report'!G98</f>
        <v>0</v>
      </c>
      <c r="G191" s="710">
        <f t="shared" ref="G191:G212" si="50">IF($F$235=0,0,F191/$F$235)</f>
        <v>0</v>
      </c>
      <c r="H191" s="710">
        <f>'Medicare Cost Report'!L98</f>
        <v>0</v>
      </c>
      <c r="I191" s="384">
        <f t="shared" ref="I191:I212" si="51">G191*$J$11</f>
        <v>0</v>
      </c>
      <c r="J191" s="384">
        <f t="shared" ref="J191:J212" si="52">I191*H191</f>
        <v>0</v>
      </c>
      <c r="K191" s="385">
        <f t="shared" ref="K191:K212" si="53">G191*$J$12</f>
        <v>0</v>
      </c>
      <c r="L191" s="385">
        <f t="shared" ref="L191:L212" si="54">K191*H191</f>
        <v>0</v>
      </c>
      <c r="M191" s="386">
        <f t="shared" ref="M191:M212" si="55">G191*$J$13</f>
        <v>0</v>
      </c>
      <c r="N191" s="386">
        <f t="shared" ref="N191:N212" si="56">M191*H191</f>
        <v>0</v>
      </c>
      <c r="O191" s="10"/>
    </row>
    <row r="192" spans="1:15">
      <c r="A192" s="7"/>
      <c r="B192" s="705">
        <f>'Medicare Cost Report'!B99</f>
        <v>0</v>
      </c>
      <c r="C192" s="1405">
        <f>'Medicare Cost Report'!C99</f>
        <v>0</v>
      </c>
      <c r="D192" s="1406"/>
      <c r="E192" s="1407"/>
      <c r="F192" s="648">
        <f>'Medicare Cost Report'!G99</f>
        <v>0</v>
      </c>
      <c r="G192" s="710">
        <f t="shared" si="50"/>
        <v>0</v>
      </c>
      <c r="H192" s="710">
        <f>'Medicare Cost Report'!L99</f>
        <v>0</v>
      </c>
      <c r="I192" s="384">
        <f t="shared" si="51"/>
        <v>0</v>
      </c>
      <c r="J192" s="384">
        <f t="shared" si="52"/>
        <v>0</v>
      </c>
      <c r="K192" s="385">
        <f t="shared" si="53"/>
        <v>0</v>
      </c>
      <c r="L192" s="385">
        <f t="shared" si="54"/>
        <v>0</v>
      </c>
      <c r="M192" s="386">
        <f t="shared" si="55"/>
        <v>0</v>
      </c>
      <c r="N192" s="386">
        <f t="shared" si="56"/>
        <v>0</v>
      </c>
      <c r="O192" s="10"/>
    </row>
    <row r="193" spans="1:15">
      <c r="A193" s="7"/>
      <c r="B193" s="705">
        <f>'Medicare Cost Report'!B100</f>
        <v>0</v>
      </c>
      <c r="C193" s="1405">
        <f>'Medicare Cost Report'!C100</f>
        <v>0</v>
      </c>
      <c r="D193" s="1406"/>
      <c r="E193" s="1407"/>
      <c r="F193" s="648">
        <f>'Medicare Cost Report'!G100</f>
        <v>0</v>
      </c>
      <c r="G193" s="710">
        <f t="shared" si="50"/>
        <v>0</v>
      </c>
      <c r="H193" s="710">
        <f>'Medicare Cost Report'!L100</f>
        <v>0</v>
      </c>
      <c r="I193" s="384">
        <f t="shared" si="51"/>
        <v>0</v>
      </c>
      <c r="J193" s="384">
        <f t="shared" si="52"/>
        <v>0</v>
      </c>
      <c r="K193" s="385">
        <f t="shared" si="53"/>
        <v>0</v>
      </c>
      <c r="L193" s="385">
        <f t="shared" si="54"/>
        <v>0</v>
      </c>
      <c r="M193" s="386">
        <f t="shared" si="55"/>
        <v>0</v>
      </c>
      <c r="N193" s="386">
        <f t="shared" si="56"/>
        <v>0</v>
      </c>
      <c r="O193" s="10"/>
    </row>
    <row r="194" spans="1:15">
      <c r="A194" s="7"/>
      <c r="B194" s="705">
        <f>'Medicare Cost Report'!B101</f>
        <v>0</v>
      </c>
      <c r="C194" s="1405">
        <f>'Medicare Cost Report'!C101</f>
        <v>0</v>
      </c>
      <c r="D194" s="1406"/>
      <c r="E194" s="1407"/>
      <c r="F194" s="648">
        <f>'Medicare Cost Report'!G101</f>
        <v>0</v>
      </c>
      <c r="G194" s="710">
        <f t="shared" si="50"/>
        <v>0</v>
      </c>
      <c r="H194" s="710">
        <f>'Medicare Cost Report'!L101</f>
        <v>0</v>
      </c>
      <c r="I194" s="384">
        <f t="shared" si="51"/>
        <v>0</v>
      </c>
      <c r="J194" s="384">
        <f t="shared" si="52"/>
        <v>0</v>
      </c>
      <c r="K194" s="385">
        <f t="shared" si="53"/>
        <v>0</v>
      </c>
      <c r="L194" s="385">
        <f t="shared" si="54"/>
        <v>0</v>
      </c>
      <c r="M194" s="386">
        <f t="shared" si="55"/>
        <v>0</v>
      </c>
      <c r="N194" s="386">
        <f t="shared" si="56"/>
        <v>0</v>
      </c>
      <c r="O194" s="10"/>
    </row>
    <row r="195" spans="1:15">
      <c r="A195" s="7"/>
      <c r="B195" s="705">
        <f>'Medicare Cost Report'!B102</f>
        <v>0</v>
      </c>
      <c r="C195" s="1405">
        <f>'Medicare Cost Report'!C102</f>
        <v>0</v>
      </c>
      <c r="D195" s="1406"/>
      <c r="E195" s="1407"/>
      <c r="F195" s="648">
        <f>'Medicare Cost Report'!G102</f>
        <v>0</v>
      </c>
      <c r="G195" s="710">
        <f t="shared" si="50"/>
        <v>0</v>
      </c>
      <c r="H195" s="710">
        <f>'Medicare Cost Report'!L102</f>
        <v>0</v>
      </c>
      <c r="I195" s="384">
        <f t="shared" si="51"/>
        <v>0</v>
      </c>
      <c r="J195" s="384">
        <f t="shared" si="52"/>
        <v>0</v>
      </c>
      <c r="K195" s="385">
        <f t="shared" si="53"/>
        <v>0</v>
      </c>
      <c r="L195" s="385">
        <f t="shared" si="54"/>
        <v>0</v>
      </c>
      <c r="M195" s="386">
        <f t="shared" si="55"/>
        <v>0</v>
      </c>
      <c r="N195" s="386">
        <f t="shared" si="56"/>
        <v>0</v>
      </c>
      <c r="O195" s="10"/>
    </row>
    <row r="196" spans="1:15">
      <c r="A196" s="7"/>
      <c r="B196" s="705">
        <f>'Medicare Cost Report'!B103</f>
        <v>0</v>
      </c>
      <c r="C196" s="1405">
        <f>'Medicare Cost Report'!C103</f>
        <v>0</v>
      </c>
      <c r="D196" s="1406"/>
      <c r="E196" s="1407"/>
      <c r="F196" s="648">
        <f>'Medicare Cost Report'!G103</f>
        <v>0</v>
      </c>
      <c r="G196" s="710">
        <f t="shared" si="50"/>
        <v>0</v>
      </c>
      <c r="H196" s="710">
        <f>'Medicare Cost Report'!L103</f>
        <v>0</v>
      </c>
      <c r="I196" s="384">
        <f t="shared" si="51"/>
        <v>0</v>
      </c>
      <c r="J196" s="384">
        <f t="shared" si="52"/>
        <v>0</v>
      </c>
      <c r="K196" s="385">
        <f t="shared" si="53"/>
        <v>0</v>
      </c>
      <c r="L196" s="385">
        <f t="shared" si="54"/>
        <v>0</v>
      </c>
      <c r="M196" s="386">
        <f t="shared" si="55"/>
        <v>0</v>
      </c>
      <c r="N196" s="386">
        <f t="shared" si="56"/>
        <v>0</v>
      </c>
      <c r="O196" s="10"/>
    </row>
    <row r="197" spans="1:15">
      <c r="A197" s="7"/>
      <c r="B197" s="705">
        <f>'Medicare Cost Report'!B104</f>
        <v>0</v>
      </c>
      <c r="C197" s="1405">
        <f>'Medicare Cost Report'!C104</f>
        <v>0</v>
      </c>
      <c r="D197" s="1406"/>
      <c r="E197" s="1407"/>
      <c r="F197" s="648">
        <f>'Medicare Cost Report'!G104</f>
        <v>0</v>
      </c>
      <c r="G197" s="710">
        <f t="shared" si="50"/>
        <v>0</v>
      </c>
      <c r="H197" s="710">
        <f>'Medicare Cost Report'!L104</f>
        <v>0</v>
      </c>
      <c r="I197" s="384">
        <f t="shared" si="51"/>
        <v>0</v>
      </c>
      <c r="J197" s="384">
        <f t="shared" si="52"/>
        <v>0</v>
      </c>
      <c r="K197" s="385">
        <f t="shared" si="53"/>
        <v>0</v>
      </c>
      <c r="L197" s="385">
        <f t="shared" si="54"/>
        <v>0</v>
      </c>
      <c r="M197" s="386">
        <f t="shared" si="55"/>
        <v>0</v>
      </c>
      <c r="N197" s="386">
        <f t="shared" si="56"/>
        <v>0</v>
      </c>
      <c r="O197" s="10"/>
    </row>
    <row r="198" spans="1:15">
      <c r="A198" s="7"/>
      <c r="B198" s="705">
        <f>'Medicare Cost Report'!B105</f>
        <v>0</v>
      </c>
      <c r="C198" s="1405">
        <f>'Medicare Cost Report'!C105</f>
        <v>0</v>
      </c>
      <c r="D198" s="1406"/>
      <c r="E198" s="1407"/>
      <c r="F198" s="648">
        <f>'Medicare Cost Report'!G105</f>
        <v>0</v>
      </c>
      <c r="G198" s="710">
        <f t="shared" si="50"/>
        <v>0</v>
      </c>
      <c r="H198" s="710">
        <f>'Medicare Cost Report'!L105</f>
        <v>0</v>
      </c>
      <c r="I198" s="384">
        <f t="shared" si="51"/>
        <v>0</v>
      </c>
      <c r="J198" s="384">
        <f t="shared" si="52"/>
        <v>0</v>
      </c>
      <c r="K198" s="385">
        <f t="shared" si="53"/>
        <v>0</v>
      </c>
      <c r="L198" s="385">
        <f t="shared" si="54"/>
        <v>0</v>
      </c>
      <c r="M198" s="386">
        <f t="shared" si="55"/>
        <v>0</v>
      </c>
      <c r="N198" s="386">
        <f t="shared" si="56"/>
        <v>0</v>
      </c>
      <c r="O198" s="10"/>
    </row>
    <row r="199" spans="1:15">
      <c r="A199" s="7"/>
      <c r="B199" s="705">
        <f>'Medicare Cost Report'!B106</f>
        <v>0</v>
      </c>
      <c r="C199" s="1405">
        <f>'Medicare Cost Report'!C106</f>
        <v>0</v>
      </c>
      <c r="D199" s="1406"/>
      <c r="E199" s="1407"/>
      <c r="F199" s="648">
        <f>'Medicare Cost Report'!G106</f>
        <v>0</v>
      </c>
      <c r="G199" s="710">
        <f t="shared" si="50"/>
        <v>0</v>
      </c>
      <c r="H199" s="710">
        <f>'Medicare Cost Report'!L106</f>
        <v>0</v>
      </c>
      <c r="I199" s="384">
        <f t="shared" si="51"/>
        <v>0</v>
      </c>
      <c r="J199" s="384">
        <f t="shared" si="52"/>
        <v>0</v>
      </c>
      <c r="K199" s="385">
        <f t="shared" si="53"/>
        <v>0</v>
      </c>
      <c r="L199" s="385">
        <f t="shared" si="54"/>
        <v>0</v>
      </c>
      <c r="M199" s="386">
        <f t="shared" si="55"/>
        <v>0</v>
      </c>
      <c r="N199" s="386">
        <f t="shared" si="56"/>
        <v>0</v>
      </c>
      <c r="O199" s="10"/>
    </row>
    <row r="200" spans="1:15">
      <c r="A200" s="7"/>
      <c r="B200" s="705">
        <f>'Medicare Cost Report'!B107</f>
        <v>0</v>
      </c>
      <c r="C200" s="1405">
        <f>'Medicare Cost Report'!C107</f>
        <v>0</v>
      </c>
      <c r="D200" s="1406"/>
      <c r="E200" s="1407"/>
      <c r="F200" s="648">
        <f>'Medicare Cost Report'!G107</f>
        <v>0</v>
      </c>
      <c r="G200" s="710">
        <f t="shared" si="50"/>
        <v>0</v>
      </c>
      <c r="H200" s="710">
        <f>'Medicare Cost Report'!L107</f>
        <v>0</v>
      </c>
      <c r="I200" s="384">
        <f t="shared" si="51"/>
        <v>0</v>
      </c>
      <c r="J200" s="384">
        <f t="shared" si="52"/>
        <v>0</v>
      </c>
      <c r="K200" s="385">
        <f t="shared" si="53"/>
        <v>0</v>
      </c>
      <c r="L200" s="385">
        <f t="shared" si="54"/>
        <v>0</v>
      </c>
      <c r="M200" s="386">
        <f t="shared" si="55"/>
        <v>0</v>
      </c>
      <c r="N200" s="386">
        <f t="shared" si="56"/>
        <v>0</v>
      </c>
      <c r="O200" s="10"/>
    </row>
    <row r="201" spans="1:15">
      <c r="A201" s="7"/>
      <c r="B201" s="705">
        <f>'Medicare Cost Report'!B108</f>
        <v>0</v>
      </c>
      <c r="C201" s="1405">
        <f>'Medicare Cost Report'!C108</f>
        <v>0</v>
      </c>
      <c r="D201" s="1406"/>
      <c r="E201" s="1407"/>
      <c r="F201" s="648">
        <f>'Medicare Cost Report'!G108</f>
        <v>0</v>
      </c>
      <c r="G201" s="710">
        <f t="shared" si="50"/>
        <v>0</v>
      </c>
      <c r="H201" s="710">
        <f>'Medicare Cost Report'!L108</f>
        <v>0</v>
      </c>
      <c r="I201" s="384">
        <f t="shared" si="51"/>
        <v>0</v>
      </c>
      <c r="J201" s="384">
        <f t="shared" si="52"/>
        <v>0</v>
      </c>
      <c r="K201" s="385">
        <f t="shared" si="53"/>
        <v>0</v>
      </c>
      <c r="L201" s="385">
        <f t="shared" si="54"/>
        <v>0</v>
      </c>
      <c r="M201" s="386">
        <f t="shared" si="55"/>
        <v>0</v>
      </c>
      <c r="N201" s="386">
        <f t="shared" si="56"/>
        <v>0</v>
      </c>
      <c r="O201" s="10"/>
    </row>
    <row r="202" spans="1:15">
      <c r="A202" s="7"/>
      <c r="B202" s="705">
        <f>'Medicare Cost Report'!B109</f>
        <v>0</v>
      </c>
      <c r="C202" s="1405">
        <f>'Medicare Cost Report'!C109</f>
        <v>0</v>
      </c>
      <c r="D202" s="1406"/>
      <c r="E202" s="1407"/>
      <c r="F202" s="648">
        <f>'Medicare Cost Report'!G109</f>
        <v>0</v>
      </c>
      <c r="G202" s="710">
        <f t="shared" si="50"/>
        <v>0</v>
      </c>
      <c r="H202" s="710">
        <f>'Medicare Cost Report'!L109</f>
        <v>0</v>
      </c>
      <c r="I202" s="384">
        <f t="shared" si="51"/>
        <v>0</v>
      </c>
      <c r="J202" s="384">
        <f t="shared" si="52"/>
        <v>0</v>
      </c>
      <c r="K202" s="385">
        <f t="shared" si="53"/>
        <v>0</v>
      </c>
      <c r="L202" s="385">
        <f t="shared" si="54"/>
        <v>0</v>
      </c>
      <c r="M202" s="386">
        <f t="shared" si="55"/>
        <v>0</v>
      </c>
      <c r="N202" s="386">
        <f t="shared" si="56"/>
        <v>0</v>
      </c>
      <c r="O202" s="10"/>
    </row>
    <row r="203" spans="1:15">
      <c r="A203" s="7"/>
      <c r="B203" s="705">
        <f>'Medicare Cost Report'!B110</f>
        <v>0</v>
      </c>
      <c r="C203" s="1405">
        <f>'Medicare Cost Report'!C110</f>
        <v>0</v>
      </c>
      <c r="D203" s="1406"/>
      <c r="E203" s="1407"/>
      <c r="F203" s="648">
        <f>'Medicare Cost Report'!G110</f>
        <v>0</v>
      </c>
      <c r="G203" s="710">
        <f t="shared" si="50"/>
        <v>0</v>
      </c>
      <c r="H203" s="710">
        <f>'Medicare Cost Report'!L110</f>
        <v>0</v>
      </c>
      <c r="I203" s="384">
        <f t="shared" si="51"/>
        <v>0</v>
      </c>
      <c r="J203" s="384">
        <f t="shared" si="52"/>
        <v>0</v>
      </c>
      <c r="K203" s="385">
        <f t="shared" si="53"/>
        <v>0</v>
      </c>
      <c r="L203" s="385">
        <f t="shared" si="54"/>
        <v>0</v>
      </c>
      <c r="M203" s="386">
        <f t="shared" si="55"/>
        <v>0</v>
      </c>
      <c r="N203" s="386">
        <f t="shared" si="56"/>
        <v>0</v>
      </c>
      <c r="O203" s="10"/>
    </row>
    <row r="204" spans="1:15">
      <c r="A204" s="7"/>
      <c r="B204" s="705">
        <f>'Medicare Cost Report'!B111</f>
        <v>0</v>
      </c>
      <c r="C204" s="1405">
        <f>'Medicare Cost Report'!C111</f>
        <v>0</v>
      </c>
      <c r="D204" s="1406"/>
      <c r="E204" s="1407"/>
      <c r="F204" s="648">
        <f>'Medicare Cost Report'!G111</f>
        <v>0</v>
      </c>
      <c r="G204" s="710">
        <f t="shared" si="50"/>
        <v>0</v>
      </c>
      <c r="H204" s="710">
        <f>'Medicare Cost Report'!L111</f>
        <v>0</v>
      </c>
      <c r="I204" s="384">
        <f t="shared" si="51"/>
        <v>0</v>
      </c>
      <c r="J204" s="384">
        <f t="shared" si="52"/>
        <v>0</v>
      </c>
      <c r="K204" s="385">
        <f t="shared" si="53"/>
        <v>0</v>
      </c>
      <c r="L204" s="385">
        <f t="shared" si="54"/>
        <v>0</v>
      </c>
      <c r="M204" s="386">
        <f t="shared" si="55"/>
        <v>0</v>
      </c>
      <c r="N204" s="386">
        <f t="shared" si="56"/>
        <v>0</v>
      </c>
      <c r="O204" s="10"/>
    </row>
    <row r="205" spans="1:15">
      <c r="A205" s="7"/>
      <c r="B205" s="705">
        <f>'Medicare Cost Report'!B112</f>
        <v>0</v>
      </c>
      <c r="C205" s="1405">
        <f>'Medicare Cost Report'!C112</f>
        <v>0</v>
      </c>
      <c r="D205" s="1406"/>
      <c r="E205" s="1407"/>
      <c r="F205" s="648">
        <f>'Medicare Cost Report'!G112</f>
        <v>0</v>
      </c>
      <c r="G205" s="710">
        <f t="shared" si="50"/>
        <v>0</v>
      </c>
      <c r="H205" s="710">
        <f>'Medicare Cost Report'!L112</f>
        <v>0</v>
      </c>
      <c r="I205" s="384">
        <f t="shared" si="51"/>
        <v>0</v>
      </c>
      <c r="J205" s="384">
        <f t="shared" si="52"/>
        <v>0</v>
      </c>
      <c r="K205" s="385">
        <f t="shared" si="53"/>
        <v>0</v>
      </c>
      <c r="L205" s="385">
        <f t="shared" si="54"/>
        <v>0</v>
      </c>
      <c r="M205" s="386">
        <f t="shared" si="55"/>
        <v>0</v>
      </c>
      <c r="N205" s="386">
        <f t="shared" si="56"/>
        <v>0</v>
      </c>
      <c r="O205" s="10"/>
    </row>
    <row r="206" spans="1:15">
      <c r="A206" s="7"/>
      <c r="B206" s="705">
        <f>'Medicare Cost Report'!B113</f>
        <v>0</v>
      </c>
      <c r="C206" s="1405">
        <f>'Medicare Cost Report'!C113</f>
        <v>0</v>
      </c>
      <c r="D206" s="1406"/>
      <c r="E206" s="1407"/>
      <c r="F206" s="648">
        <f>'Medicare Cost Report'!G113</f>
        <v>0</v>
      </c>
      <c r="G206" s="710">
        <f t="shared" si="50"/>
        <v>0</v>
      </c>
      <c r="H206" s="710">
        <f>'Medicare Cost Report'!L113</f>
        <v>0</v>
      </c>
      <c r="I206" s="384">
        <f t="shared" si="51"/>
        <v>0</v>
      </c>
      <c r="J206" s="384">
        <f t="shared" si="52"/>
        <v>0</v>
      </c>
      <c r="K206" s="385">
        <f t="shared" si="53"/>
        <v>0</v>
      </c>
      <c r="L206" s="385">
        <f t="shared" si="54"/>
        <v>0</v>
      </c>
      <c r="M206" s="386">
        <f t="shared" si="55"/>
        <v>0</v>
      </c>
      <c r="N206" s="386">
        <f t="shared" si="56"/>
        <v>0</v>
      </c>
      <c r="O206" s="10"/>
    </row>
    <row r="207" spans="1:15">
      <c r="A207" s="7"/>
      <c r="B207" s="705">
        <f>'Medicare Cost Report'!B114</f>
        <v>0</v>
      </c>
      <c r="C207" s="1405">
        <f>'Medicare Cost Report'!C114</f>
        <v>0</v>
      </c>
      <c r="D207" s="1406"/>
      <c r="E207" s="1407"/>
      <c r="F207" s="648">
        <f>'Medicare Cost Report'!G114</f>
        <v>0</v>
      </c>
      <c r="G207" s="710">
        <f t="shared" si="50"/>
        <v>0</v>
      </c>
      <c r="H207" s="710">
        <f>'Medicare Cost Report'!L114</f>
        <v>0</v>
      </c>
      <c r="I207" s="384">
        <f t="shared" si="51"/>
        <v>0</v>
      </c>
      <c r="J207" s="384">
        <f t="shared" si="52"/>
        <v>0</v>
      </c>
      <c r="K207" s="385">
        <f t="shared" si="53"/>
        <v>0</v>
      </c>
      <c r="L207" s="385">
        <f t="shared" si="54"/>
        <v>0</v>
      </c>
      <c r="M207" s="386">
        <f t="shared" si="55"/>
        <v>0</v>
      </c>
      <c r="N207" s="386">
        <f t="shared" si="56"/>
        <v>0</v>
      </c>
      <c r="O207" s="10"/>
    </row>
    <row r="208" spans="1:15">
      <c r="A208" s="7"/>
      <c r="B208" s="705">
        <f>'Medicare Cost Report'!B115</f>
        <v>0</v>
      </c>
      <c r="C208" s="1405">
        <f>'Medicare Cost Report'!C115</f>
        <v>0</v>
      </c>
      <c r="D208" s="1406"/>
      <c r="E208" s="1407"/>
      <c r="F208" s="648">
        <f>'Medicare Cost Report'!G115</f>
        <v>0</v>
      </c>
      <c r="G208" s="710">
        <f t="shared" si="50"/>
        <v>0</v>
      </c>
      <c r="H208" s="710">
        <f>'Medicare Cost Report'!L115</f>
        <v>0</v>
      </c>
      <c r="I208" s="384">
        <f t="shared" si="51"/>
        <v>0</v>
      </c>
      <c r="J208" s="384">
        <f t="shared" si="52"/>
        <v>0</v>
      </c>
      <c r="K208" s="385">
        <f t="shared" si="53"/>
        <v>0</v>
      </c>
      <c r="L208" s="385">
        <f t="shared" si="54"/>
        <v>0</v>
      </c>
      <c r="M208" s="386">
        <f t="shared" si="55"/>
        <v>0</v>
      </c>
      <c r="N208" s="386">
        <f t="shared" si="56"/>
        <v>0</v>
      </c>
      <c r="O208" s="10"/>
    </row>
    <row r="209" spans="1:15">
      <c r="A209" s="7"/>
      <c r="B209" s="705">
        <f>'Medicare Cost Report'!B116</f>
        <v>0</v>
      </c>
      <c r="C209" s="1405">
        <f>'Medicare Cost Report'!C116</f>
        <v>0</v>
      </c>
      <c r="D209" s="1406"/>
      <c r="E209" s="1407"/>
      <c r="F209" s="648">
        <f>'Medicare Cost Report'!G116</f>
        <v>0</v>
      </c>
      <c r="G209" s="710">
        <f t="shared" si="50"/>
        <v>0</v>
      </c>
      <c r="H209" s="710">
        <f>'Medicare Cost Report'!L116</f>
        <v>0</v>
      </c>
      <c r="I209" s="384">
        <f t="shared" si="51"/>
        <v>0</v>
      </c>
      <c r="J209" s="384">
        <f t="shared" si="52"/>
        <v>0</v>
      </c>
      <c r="K209" s="385">
        <f t="shared" si="53"/>
        <v>0</v>
      </c>
      <c r="L209" s="385">
        <f t="shared" si="54"/>
        <v>0</v>
      </c>
      <c r="M209" s="386">
        <f t="shared" si="55"/>
        <v>0</v>
      </c>
      <c r="N209" s="386">
        <f t="shared" si="56"/>
        <v>0</v>
      </c>
      <c r="O209" s="10"/>
    </row>
    <row r="210" spans="1:15">
      <c r="A210" s="7"/>
      <c r="B210" s="705">
        <f>'Medicare Cost Report'!B117</f>
        <v>0</v>
      </c>
      <c r="C210" s="1405">
        <f>'Medicare Cost Report'!C117</f>
        <v>0</v>
      </c>
      <c r="D210" s="1406"/>
      <c r="E210" s="1407"/>
      <c r="F210" s="648">
        <f>'Medicare Cost Report'!G117</f>
        <v>0</v>
      </c>
      <c r="G210" s="710">
        <f t="shared" si="50"/>
        <v>0</v>
      </c>
      <c r="H210" s="710">
        <f>'Medicare Cost Report'!L117</f>
        <v>0</v>
      </c>
      <c r="I210" s="384">
        <f t="shared" si="51"/>
        <v>0</v>
      </c>
      <c r="J210" s="384">
        <f t="shared" si="52"/>
        <v>0</v>
      </c>
      <c r="K210" s="385">
        <f t="shared" si="53"/>
        <v>0</v>
      </c>
      <c r="L210" s="385">
        <f t="shared" si="54"/>
        <v>0</v>
      </c>
      <c r="M210" s="386">
        <f t="shared" si="55"/>
        <v>0</v>
      </c>
      <c r="N210" s="386">
        <f t="shared" si="56"/>
        <v>0</v>
      </c>
      <c r="O210" s="10"/>
    </row>
    <row r="211" spans="1:15">
      <c r="A211" s="7"/>
      <c r="B211" s="705">
        <f>'Medicare Cost Report'!B118</f>
        <v>0</v>
      </c>
      <c r="C211" s="1405">
        <f>'Medicare Cost Report'!C118</f>
        <v>0</v>
      </c>
      <c r="D211" s="1406"/>
      <c r="E211" s="1407"/>
      <c r="F211" s="648">
        <f>'Medicare Cost Report'!G118</f>
        <v>0</v>
      </c>
      <c r="G211" s="710">
        <f t="shared" si="50"/>
        <v>0</v>
      </c>
      <c r="H211" s="710">
        <f>'Medicare Cost Report'!L118</f>
        <v>0</v>
      </c>
      <c r="I211" s="384">
        <f t="shared" si="51"/>
        <v>0</v>
      </c>
      <c r="J211" s="384">
        <f t="shared" si="52"/>
        <v>0</v>
      </c>
      <c r="K211" s="385">
        <f t="shared" si="53"/>
        <v>0</v>
      </c>
      <c r="L211" s="385">
        <f t="shared" si="54"/>
        <v>0</v>
      </c>
      <c r="M211" s="386">
        <f t="shared" si="55"/>
        <v>0</v>
      </c>
      <c r="N211" s="386">
        <f t="shared" si="56"/>
        <v>0</v>
      </c>
      <c r="O211" s="10"/>
    </row>
    <row r="212" spans="1:15">
      <c r="A212" s="7"/>
      <c r="B212" s="705">
        <f>'Medicare Cost Report'!B119</f>
        <v>0</v>
      </c>
      <c r="C212" s="1405">
        <f>'Medicare Cost Report'!C119</f>
        <v>0</v>
      </c>
      <c r="D212" s="1406"/>
      <c r="E212" s="1407"/>
      <c r="F212" s="648">
        <f>'Medicare Cost Report'!G119</f>
        <v>0</v>
      </c>
      <c r="G212" s="710">
        <f t="shared" si="50"/>
        <v>0</v>
      </c>
      <c r="H212" s="710">
        <f>'Medicare Cost Report'!L119</f>
        <v>0</v>
      </c>
      <c r="I212" s="384">
        <f t="shared" si="51"/>
        <v>0</v>
      </c>
      <c r="J212" s="384">
        <f t="shared" si="52"/>
        <v>0</v>
      </c>
      <c r="K212" s="385">
        <f t="shared" si="53"/>
        <v>0</v>
      </c>
      <c r="L212" s="385">
        <f t="shared" si="54"/>
        <v>0</v>
      </c>
      <c r="M212" s="386">
        <f t="shared" si="55"/>
        <v>0</v>
      </c>
      <c r="N212" s="386">
        <f t="shared" si="56"/>
        <v>0</v>
      </c>
      <c r="O212" s="10"/>
    </row>
    <row r="213" spans="1:15">
      <c r="A213" s="7"/>
      <c r="B213" s="705">
        <f>'Medicare Cost Report'!B120</f>
        <v>0</v>
      </c>
      <c r="C213" s="1405">
        <f>'Medicare Cost Report'!C120</f>
        <v>0</v>
      </c>
      <c r="D213" s="1406"/>
      <c r="E213" s="1407"/>
      <c r="F213" s="648">
        <f>'Medicare Cost Report'!G120</f>
        <v>0</v>
      </c>
      <c r="G213" s="710">
        <f t="shared" ref="G213:G234" si="57">IF($F$235=0,0,F213/$F$235)</f>
        <v>0</v>
      </c>
      <c r="H213" s="710">
        <f>'Medicare Cost Report'!L120</f>
        <v>0</v>
      </c>
      <c r="I213" s="384">
        <f t="shared" ref="I213:I218" si="58">G213*$J$11</f>
        <v>0</v>
      </c>
      <c r="J213" s="384">
        <f t="shared" ref="J213:J218" si="59">I213*H213</f>
        <v>0</v>
      </c>
      <c r="K213" s="385">
        <f t="shared" ref="K213:K218" si="60">G213*$J$12</f>
        <v>0</v>
      </c>
      <c r="L213" s="385">
        <f t="shared" ref="L213:L218" si="61">K213*H213</f>
        <v>0</v>
      </c>
      <c r="M213" s="386">
        <f t="shared" ref="M213:M218" si="62">G213*$J$13</f>
        <v>0</v>
      </c>
      <c r="N213" s="386">
        <f t="shared" ref="N213:N218" si="63">M213*H213</f>
        <v>0</v>
      </c>
      <c r="O213" s="10"/>
    </row>
    <row r="214" spans="1:15">
      <c r="A214" s="7"/>
      <c r="B214" s="705">
        <f>'Medicare Cost Report'!B121</f>
        <v>0</v>
      </c>
      <c r="C214" s="1405">
        <f>'Medicare Cost Report'!C121</f>
        <v>0</v>
      </c>
      <c r="D214" s="1406"/>
      <c r="E214" s="1407"/>
      <c r="F214" s="648">
        <f>'Medicare Cost Report'!G121</f>
        <v>0</v>
      </c>
      <c r="G214" s="710">
        <f t="shared" si="57"/>
        <v>0</v>
      </c>
      <c r="H214" s="710">
        <f>'Medicare Cost Report'!L121</f>
        <v>0</v>
      </c>
      <c r="I214" s="384">
        <f t="shared" si="58"/>
        <v>0</v>
      </c>
      <c r="J214" s="384">
        <f t="shared" si="59"/>
        <v>0</v>
      </c>
      <c r="K214" s="385">
        <f t="shared" si="60"/>
        <v>0</v>
      </c>
      <c r="L214" s="385">
        <f t="shared" si="61"/>
        <v>0</v>
      </c>
      <c r="M214" s="386">
        <f t="shared" si="62"/>
        <v>0</v>
      </c>
      <c r="N214" s="386">
        <f t="shared" si="63"/>
        <v>0</v>
      </c>
      <c r="O214" s="10"/>
    </row>
    <row r="215" spans="1:15">
      <c r="A215" s="7"/>
      <c r="B215" s="705">
        <f>'Medicare Cost Report'!B122</f>
        <v>0</v>
      </c>
      <c r="C215" s="1405">
        <f>'Medicare Cost Report'!C122</f>
        <v>0</v>
      </c>
      <c r="D215" s="1406"/>
      <c r="E215" s="1407"/>
      <c r="F215" s="648">
        <f>'Medicare Cost Report'!G122</f>
        <v>0</v>
      </c>
      <c r="G215" s="710">
        <f t="shared" si="57"/>
        <v>0</v>
      </c>
      <c r="H215" s="710">
        <f>'Medicare Cost Report'!L122</f>
        <v>0</v>
      </c>
      <c r="I215" s="384">
        <f t="shared" si="58"/>
        <v>0</v>
      </c>
      <c r="J215" s="384">
        <f t="shared" si="59"/>
        <v>0</v>
      </c>
      <c r="K215" s="385">
        <f t="shared" si="60"/>
        <v>0</v>
      </c>
      <c r="L215" s="385">
        <f t="shared" si="61"/>
        <v>0</v>
      </c>
      <c r="M215" s="386">
        <f t="shared" si="62"/>
        <v>0</v>
      </c>
      <c r="N215" s="386">
        <f t="shared" si="63"/>
        <v>0</v>
      </c>
      <c r="O215" s="10"/>
    </row>
    <row r="216" spans="1:15">
      <c r="A216" s="7"/>
      <c r="B216" s="705">
        <f>'Medicare Cost Report'!B123</f>
        <v>0</v>
      </c>
      <c r="C216" s="1405">
        <f>'Medicare Cost Report'!C123</f>
        <v>0</v>
      </c>
      <c r="D216" s="1406"/>
      <c r="E216" s="1407"/>
      <c r="F216" s="648">
        <f>'Medicare Cost Report'!G123</f>
        <v>0</v>
      </c>
      <c r="G216" s="710">
        <f t="shared" si="57"/>
        <v>0</v>
      </c>
      <c r="H216" s="710">
        <f>'Medicare Cost Report'!L123</f>
        <v>0</v>
      </c>
      <c r="I216" s="384">
        <f t="shared" si="58"/>
        <v>0</v>
      </c>
      <c r="J216" s="384">
        <f t="shared" si="59"/>
        <v>0</v>
      </c>
      <c r="K216" s="385">
        <f t="shared" si="60"/>
        <v>0</v>
      </c>
      <c r="L216" s="385">
        <f t="shared" si="61"/>
        <v>0</v>
      </c>
      <c r="M216" s="386">
        <f t="shared" si="62"/>
        <v>0</v>
      </c>
      <c r="N216" s="386">
        <f t="shared" si="63"/>
        <v>0</v>
      </c>
      <c r="O216" s="10"/>
    </row>
    <row r="217" spans="1:15">
      <c r="A217" s="7"/>
      <c r="B217" s="705">
        <f>'Medicare Cost Report'!B124</f>
        <v>0</v>
      </c>
      <c r="C217" s="1405">
        <f>'Medicare Cost Report'!C124</f>
        <v>0</v>
      </c>
      <c r="D217" s="1406"/>
      <c r="E217" s="1407"/>
      <c r="F217" s="648">
        <f>'Medicare Cost Report'!G124</f>
        <v>0</v>
      </c>
      <c r="G217" s="710">
        <f t="shared" si="57"/>
        <v>0</v>
      </c>
      <c r="H217" s="710">
        <f>'Medicare Cost Report'!L124</f>
        <v>0</v>
      </c>
      <c r="I217" s="384">
        <f t="shared" si="58"/>
        <v>0</v>
      </c>
      <c r="J217" s="384">
        <f t="shared" si="59"/>
        <v>0</v>
      </c>
      <c r="K217" s="385">
        <f t="shared" si="60"/>
        <v>0</v>
      </c>
      <c r="L217" s="385">
        <f t="shared" si="61"/>
        <v>0</v>
      </c>
      <c r="M217" s="386">
        <f t="shared" si="62"/>
        <v>0</v>
      </c>
      <c r="N217" s="386">
        <f t="shared" si="63"/>
        <v>0</v>
      </c>
      <c r="O217" s="10"/>
    </row>
    <row r="218" spans="1:15">
      <c r="A218" s="7"/>
      <c r="B218" s="705">
        <f>'Medicare Cost Report'!B125</f>
        <v>0</v>
      </c>
      <c r="C218" s="1405">
        <f>'Medicare Cost Report'!C125</f>
        <v>0</v>
      </c>
      <c r="D218" s="1406"/>
      <c r="E218" s="1407"/>
      <c r="F218" s="648">
        <f>'Medicare Cost Report'!G125</f>
        <v>0</v>
      </c>
      <c r="G218" s="710">
        <f t="shared" si="57"/>
        <v>0</v>
      </c>
      <c r="H218" s="710">
        <f>'Medicare Cost Report'!L125</f>
        <v>0</v>
      </c>
      <c r="I218" s="384">
        <f t="shared" si="58"/>
        <v>0</v>
      </c>
      <c r="J218" s="384">
        <f t="shared" si="59"/>
        <v>0</v>
      </c>
      <c r="K218" s="385">
        <f t="shared" si="60"/>
        <v>0</v>
      </c>
      <c r="L218" s="385">
        <f t="shared" si="61"/>
        <v>0</v>
      </c>
      <c r="M218" s="386">
        <f t="shared" si="62"/>
        <v>0</v>
      </c>
      <c r="N218" s="386">
        <f t="shared" si="63"/>
        <v>0</v>
      </c>
      <c r="O218" s="10"/>
    </row>
    <row r="219" spans="1:15">
      <c r="A219" s="7"/>
      <c r="B219" s="705">
        <f>'Medicare Cost Report'!B126</f>
        <v>0</v>
      </c>
      <c r="C219" s="1405">
        <f>'Medicare Cost Report'!C126</f>
        <v>0</v>
      </c>
      <c r="D219" s="1406"/>
      <c r="E219" s="1407"/>
      <c r="F219" s="648">
        <f>'Medicare Cost Report'!G126</f>
        <v>0</v>
      </c>
      <c r="G219" s="710">
        <f t="shared" si="57"/>
        <v>0</v>
      </c>
      <c r="H219" s="710">
        <f>'Medicare Cost Report'!L126</f>
        <v>0</v>
      </c>
      <c r="I219" s="384">
        <f t="shared" ref="I219:I234" si="64">G219*$J$11</f>
        <v>0</v>
      </c>
      <c r="J219" s="384">
        <f t="shared" ref="J219:J234" si="65">I219*H219</f>
        <v>0</v>
      </c>
      <c r="K219" s="385">
        <f t="shared" ref="K219:K234" si="66">G219*$J$12</f>
        <v>0</v>
      </c>
      <c r="L219" s="385">
        <f t="shared" ref="L219:L234" si="67">K219*H219</f>
        <v>0</v>
      </c>
      <c r="M219" s="386">
        <f t="shared" ref="M219:M234" si="68">G219*$J$13</f>
        <v>0</v>
      </c>
      <c r="N219" s="386">
        <f t="shared" ref="N219:N234" si="69">M219*H219</f>
        <v>0</v>
      </c>
      <c r="O219" s="10"/>
    </row>
    <row r="220" spans="1:15">
      <c r="A220" s="7"/>
      <c r="B220" s="705">
        <f>'Medicare Cost Report'!B127</f>
        <v>0</v>
      </c>
      <c r="C220" s="1405">
        <f>'Medicare Cost Report'!C127</f>
        <v>0</v>
      </c>
      <c r="D220" s="1406"/>
      <c r="E220" s="1407"/>
      <c r="F220" s="648">
        <f>'Medicare Cost Report'!G127</f>
        <v>0</v>
      </c>
      <c r="G220" s="710">
        <f t="shared" si="57"/>
        <v>0</v>
      </c>
      <c r="H220" s="710">
        <f>'Medicare Cost Report'!L127</f>
        <v>0</v>
      </c>
      <c r="I220" s="384">
        <f t="shared" si="64"/>
        <v>0</v>
      </c>
      <c r="J220" s="384">
        <f t="shared" si="65"/>
        <v>0</v>
      </c>
      <c r="K220" s="385">
        <f t="shared" si="66"/>
        <v>0</v>
      </c>
      <c r="L220" s="385">
        <f t="shared" si="67"/>
        <v>0</v>
      </c>
      <c r="M220" s="386">
        <f t="shared" si="68"/>
        <v>0</v>
      </c>
      <c r="N220" s="386">
        <f t="shared" si="69"/>
        <v>0</v>
      </c>
      <c r="O220" s="10"/>
    </row>
    <row r="221" spans="1:15">
      <c r="A221" s="7"/>
      <c r="B221" s="705">
        <f>'Medicare Cost Report'!B128</f>
        <v>0</v>
      </c>
      <c r="C221" s="1405">
        <f>'Medicare Cost Report'!C128</f>
        <v>0</v>
      </c>
      <c r="D221" s="1406"/>
      <c r="E221" s="1407"/>
      <c r="F221" s="648">
        <f>'Medicare Cost Report'!G128</f>
        <v>0</v>
      </c>
      <c r="G221" s="710">
        <f t="shared" si="57"/>
        <v>0</v>
      </c>
      <c r="H221" s="710">
        <f>'Medicare Cost Report'!L128</f>
        <v>0</v>
      </c>
      <c r="I221" s="384">
        <f t="shared" si="64"/>
        <v>0</v>
      </c>
      <c r="J221" s="384">
        <f t="shared" si="65"/>
        <v>0</v>
      </c>
      <c r="K221" s="385">
        <f t="shared" si="66"/>
        <v>0</v>
      </c>
      <c r="L221" s="385">
        <f t="shared" si="67"/>
        <v>0</v>
      </c>
      <c r="M221" s="386">
        <f t="shared" si="68"/>
        <v>0</v>
      </c>
      <c r="N221" s="386">
        <f t="shared" si="69"/>
        <v>0</v>
      </c>
      <c r="O221" s="10"/>
    </row>
    <row r="222" spans="1:15">
      <c r="A222" s="7"/>
      <c r="B222" s="705">
        <f>'Medicare Cost Report'!B129</f>
        <v>0</v>
      </c>
      <c r="C222" s="1405">
        <f>'Medicare Cost Report'!C129</f>
        <v>0</v>
      </c>
      <c r="D222" s="1406"/>
      <c r="E222" s="1407"/>
      <c r="F222" s="648">
        <f>'Medicare Cost Report'!G129</f>
        <v>0</v>
      </c>
      <c r="G222" s="710">
        <f t="shared" si="57"/>
        <v>0</v>
      </c>
      <c r="H222" s="710">
        <f>'Medicare Cost Report'!L129</f>
        <v>0</v>
      </c>
      <c r="I222" s="384">
        <f t="shared" si="64"/>
        <v>0</v>
      </c>
      <c r="J222" s="384">
        <f t="shared" si="65"/>
        <v>0</v>
      </c>
      <c r="K222" s="385">
        <f t="shared" si="66"/>
        <v>0</v>
      </c>
      <c r="L222" s="385">
        <f t="shared" si="67"/>
        <v>0</v>
      </c>
      <c r="M222" s="386">
        <f t="shared" si="68"/>
        <v>0</v>
      </c>
      <c r="N222" s="386">
        <f t="shared" si="69"/>
        <v>0</v>
      </c>
      <c r="O222" s="10"/>
    </row>
    <row r="223" spans="1:15">
      <c r="A223" s="7"/>
      <c r="B223" s="705">
        <f>'Medicare Cost Report'!B130</f>
        <v>0</v>
      </c>
      <c r="C223" s="1405">
        <f>'Medicare Cost Report'!C130</f>
        <v>0</v>
      </c>
      <c r="D223" s="1406"/>
      <c r="E223" s="1407"/>
      <c r="F223" s="648">
        <f>'Medicare Cost Report'!G130</f>
        <v>0</v>
      </c>
      <c r="G223" s="710">
        <f t="shared" si="57"/>
        <v>0</v>
      </c>
      <c r="H223" s="710">
        <f>'Medicare Cost Report'!L130</f>
        <v>0</v>
      </c>
      <c r="I223" s="384">
        <f t="shared" si="64"/>
        <v>0</v>
      </c>
      <c r="J223" s="384">
        <f t="shared" si="65"/>
        <v>0</v>
      </c>
      <c r="K223" s="385">
        <f t="shared" si="66"/>
        <v>0</v>
      </c>
      <c r="L223" s="385">
        <f t="shared" si="67"/>
        <v>0</v>
      </c>
      <c r="M223" s="386">
        <f t="shared" si="68"/>
        <v>0</v>
      </c>
      <c r="N223" s="386">
        <f t="shared" si="69"/>
        <v>0</v>
      </c>
      <c r="O223" s="10"/>
    </row>
    <row r="224" spans="1:15">
      <c r="A224" s="7"/>
      <c r="B224" s="705">
        <f>'Medicare Cost Report'!B131</f>
        <v>0</v>
      </c>
      <c r="C224" s="1405">
        <f>'Medicare Cost Report'!C131</f>
        <v>0</v>
      </c>
      <c r="D224" s="1406"/>
      <c r="E224" s="1407"/>
      <c r="F224" s="648">
        <f>'Medicare Cost Report'!G131</f>
        <v>0</v>
      </c>
      <c r="G224" s="710">
        <f t="shared" si="57"/>
        <v>0</v>
      </c>
      <c r="H224" s="710">
        <f>'Medicare Cost Report'!L131</f>
        <v>0</v>
      </c>
      <c r="I224" s="384">
        <f t="shared" si="64"/>
        <v>0</v>
      </c>
      <c r="J224" s="384">
        <f t="shared" si="65"/>
        <v>0</v>
      </c>
      <c r="K224" s="385">
        <f t="shared" si="66"/>
        <v>0</v>
      </c>
      <c r="L224" s="385">
        <f t="shared" si="67"/>
        <v>0</v>
      </c>
      <c r="M224" s="386">
        <f t="shared" si="68"/>
        <v>0</v>
      </c>
      <c r="N224" s="386">
        <f t="shared" si="69"/>
        <v>0</v>
      </c>
      <c r="O224" s="10"/>
    </row>
    <row r="225" spans="1:15">
      <c r="A225" s="7"/>
      <c r="B225" s="705">
        <f>'Medicare Cost Report'!B132</f>
        <v>0</v>
      </c>
      <c r="C225" s="1405">
        <f>'Medicare Cost Report'!C132</f>
        <v>0</v>
      </c>
      <c r="D225" s="1406"/>
      <c r="E225" s="1407"/>
      <c r="F225" s="648">
        <f>'Medicare Cost Report'!G132</f>
        <v>0</v>
      </c>
      <c r="G225" s="710">
        <f t="shared" si="57"/>
        <v>0</v>
      </c>
      <c r="H225" s="710">
        <f>'Medicare Cost Report'!L132</f>
        <v>0</v>
      </c>
      <c r="I225" s="384">
        <f t="shared" si="64"/>
        <v>0</v>
      </c>
      <c r="J225" s="384">
        <f t="shared" si="65"/>
        <v>0</v>
      </c>
      <c r="K225" s="385">
        <f t="shared" si="66"/>
        <v>0</v>
      </c>
      <c r="L225" s="385">
        <f t="shared" si="67"/>
        <v>0</v>
      </c>
      <c r="M225" s="386">
        <f t="shared" si="68"/>
        <v>0</v>
      </c>
      <c r="N225" s="386">
        <f t="shared" si="69"/>
        <v>0</v>
      </c>
      <c r="O225" s="10"/>
    </row>
    <row r="226" spans="1:15">
      <c r="A226" s="7"/>
      <c r="B226" s="705">
        <f>'Medicare Cost Report'!B133</f>
        <v>0</v>
      </c>
      <c r="C226" s="1405">
        <f>'Medicare Cost Report'!C133</f>
        <v>0</v>
      </c>
      <c r="D226" s="1406"/>
      <c r="E226" s="1407"/>
      <c r="F226" s="648">
        <f>'Medicare Cost Report'!G133</f>
        <v>0</v>
      </c>
      <c r="G226" s="710">
        <f t="shared" si="57"/>
        <v>0</v>
      </c>
      <c r="H226" s="710">
        <f>'Medicare Cost Report'!L133</f>
        <v>0</v>
      </c>
      <c r="I226" s="384">
        <f t="shared" si="64"/>
        <v>0</v>
      </c>
      <c r="J226" s="384">
        <f t="shared" si="65"/>
        <v>0</v>
      </c>
      <c r="K226" s="385">
        <f t="shared" si="66"/>
        <v>0</v>
      </c>
      <c r="L226" s="385">
        <f t="shared" si="67"/>
        <v>0</v>
      </c>
      <c r="M226" s="386">
        <f t="shared" si="68"/>
        <v>0</v>
      </c>
      <c r="N226" s="386">
        <f t="shared" si="69"/>
        <v>0</v>
      </c>
      <c r="O226" s="10"/>
    </row>
    <row r="227" spans="1:15">
      <c r="A227" s="7"/>
      <c r="B227" s="705">
        <f>'Medicare Cost Report'!B134</f>
        <v>0</v>
      </c>
      <c r="C227" s="1405">
        <f>'Medicare Cost Report'!C134</f>
        <v>0</v>
      </c>
      <c r="D227" s="1406"/>
      <c r="E227" s="1407"/>
      <c r="F227" s="648">
        <f>'Medicare Cost Report'!G134</f>
        <v>0</v>
      </c>
      <c r="G227" s="710">
        <f t="shared" si="57"/>
        <v>0</v>
      </c>
      <c r="H227" s="710">
        <f>'Medicare Cost Report'!L134</f>
        <v>0</v>
      </c>
      <c r="I227" s="384">
        <f t="shared" si="64"/>
        <v>0</v>
      </c>
      <c r="J227" s="384">
        <f t="shared" si="65"/>
        <v>0</v>
      </c>
      <c r="K227" s="385">
        <f t="shared" si="66"/>
        <v>0</v>
      </c>
      <c r="L227" s="385">
        <f t="shared" si="67"/>
        <v>0</v>
      </c>
      <c r="M227" s="386">
        <f t="shared" si="68"/>
        <v>0</v>
      </c>
      <c r="N227" s="386">
        <f t="shared" si="69"/>
        <v>0</v>
      </c>
      <c r="O227" s="10"/>
    </row>
    <row r="228" spans="1:15">
      <c r="A228" s="7"/>
      <c r="B228" s="705">
        <f>'Medicare Cost Report'!B135</f>
        <v>0</v>
      </c>
      <c r="C228" s="1405">
        <f>'Medicare Cost Report'!C135</f>
        <v>0</v>
      </c>
      <c r="D228" s="1406"/>
      <c r="E228" s="1407"/>
      <c r="F228" s="648">
        <f>'Medicare Cost Report'!G135</f>
        <v>0</v>
      </c>
      <c r="G228" s="710">
        <f t="shared" si="57"/>
        <v>0</v>
      </c>
      <c r="H228" s="710">
        <f>'Medicare Cost Report'!L135</f>
        <v>0</v>
      </c>
      <c r="I228" s="384">
        <f t="shared" si="64"/>
        <v>0</v>
      </c>
      <c r="J228" s="384">
        <f t="shared" si="65"/>
        <v>0</v>
      </c>
      <c r="K228" s="385">
        <f t="shared" si="66"/>
        <v>0</v>
      </c>
      <c r="L228" s="385">
        <f t="shared" si="67"/>
        <v>0</v>
      </c>
      <c r="M228" s="386">
        <f t="shared" si="68"/>
        <v>0</v>
      </c>
      <c r="N228" s="386">
        <f t="shared" si="69"/>
        <v>0</v>
      </c>
      <c r="O228" s="10"/>
    </row>
    <row r="229" spans="1:15">
      <c r="A229" s="7"/>
      <c r="B229" s="705">
        <f>'Medicare Cost Report'!B136</f>
        <v>0</v>
      </c>
      <c r="C229" s="1405">
        <f>'Medicare Cost Report'!C136</f>
        <v>0</v>
      </c>
      <c r="D229" s="1406"/>
      <c r="E229" s="1407"/>
      <c r="F229" s="648">
        <f>'Medicare Cost Report'!G136</f>
        <v>0</v>
      </c>
      <c r="G229" s="710">
        <f t="shared" si="57"/>
        <v>0</v>
      </c>
      <c r="H229" s="710">
        <f>'Medicare Cost Report'!L136</f>
        <v>0</v>
      </c>
      <c r="I229" s="384">
        <f t="shared" si="64"/>
        <v>0</v>
      </c>
      <c r="J229" s="384">
        <f t="shared" si="65"/>
        <v>0</v>
      </c>
      <c r="K229" s="385">
        <f t="shared" si="66"/>
        <v>0</v>
      </c>
      <c r="L229" s="385">
        <f t="shared" si="67"/>
        <v>0</v>
      </c>
      <c r="M229" s="386">
        <f t="shared" si="68"/>
        <v>0</v>
      </c>
      <c r="N229" s="386">
        <f t="shared" si="69"/>
        <v>0</v>
      </c>
      <c r="O229" s="10"/>
    </row>
    <row r="230" spans="1:15">
      <c r="A230" s="7"/>
      <c r="B230" s="705">
        <f>'Medicare Cost Report'!B137</f>
        <v>0</v>
      </c>
      <c r="C230" s="1405">
        <f>'Medicare Cost Report'!C137</f>
        <v>0</v>
      </c>
      <c r="D230" s="1406"/>
      <c r="E230" s="1407"/>
      <c r="F230" s="648">
        <f>'Medicare Cost Report'!G137</f>
        <v>0</v>
      </c>
      <c r="G230" s="710">
        <f t="shared" si="57"/>
        <v>0</v>
      </c>
      <c r="H230" s="710">
        <f>'Medicare Cost Report'!L137</f>
        <v>0</v>
      </c>
      <c r="I230" s="384">
        <f t="shared" si="64"/>
        <v>0</v>
      </c>
      <c r="J230" s="384">
        <f t="shared" si="65"/>
        <v>0</v>
      </c>
      <c r="K230" s="385">
        <f t="shared" si="66"/>
        <v>0</v>
      </c>
      <c r="L230" s="385">
        <f t="shared" si="67"/>
        <v>0</v>
      </c>
      <c r="M230" s="386">
        <f t="shared" si="68"/>
        <v>0</v>
      </c>
      <c r="N230" s="386">
        <f t="shared" si="69"/>
        <v>0</v>
      </c>
      <c r="O230" s="10"/>
    </row>
    <row r="231" spans="1:15">
      <c r="A231" s="7"/>
      <c r="B231" s="705">
        <f>'Medicare Cost Report'!B138</f>
        <v>0</v>
      </c>
      <c r="C231" s="1405">
        <f>'Medicare Cost Report'!C138</f>
        <v>0</v>
      </c>
      <c r="D231" s="1406"/>
      <c r="E231" s="1407"/>
      <c r="F231" s="648">
        <f>'Medicare Cost Report'!G138</f>
        <v>0</v>
      </c>
      <c r="G231" s="710">
        <f t="shared" si="57"/>
        <v>0</v>
      </c>
      <c r="H231" s="710">
        <f>'Medicare Cost Report'!L138</f>
        <v>0</v>
      </c>
      <c r="I231" s="384">
        <f t="shared" si="64"/>
        <v>0</v>
      </c>
      <c r="J231" s="384">
        <f t="shared" si="65"/>
        <v>0</v>
      </c>
      <c r="K231" s="385">
        <f t="shared" si="66"/>
        <v>0</v>
      </c>
      <c r="L231" s="385">
        <f t="shared" si="67"/>
        <v>0</v>
      </c>
      <c r="M231" s="386">
        <f t="shared" si="68"/>
        <v>0</v>
      </c>
      <c r="N231" s="386">
        <f t="shared" si="69"/>
        <v>0</v>
      </c>
      <c r="O231" s="10"/>
    </row>
    <row r="232" spans="1:15">
      <c r="A232" s="7"/>
      <c r="B232" s="705">
        <f>'Medicare Cost Report'!B139</f>
        <v>0</v>
      </c>
      <c r="C232" s="1405">
        <f>'Medicare Cost Report'!C139</f>
        <v>0</v>
      </c>
      <c r="D232" s="1406"/>
      <c r="E232" s="1407"/>
      <c r="F232" s="648">
        <f>'Medicare Cost Report'!G139</f>
        <v>0</v>
      </c>
      <c r="G232" s="710">
        <f t="shared" si="57"/>
        <v>0</v>
      </c>
      <c r="H232" s="710">
        <f>'Medicare Cost Report'!L139</f>
        <v>0</v>
      </c>
      <c r="I232" s="384">
        <f t="shared" si="64"/>
        <v>0</v>
      </c>
      <c r="J232" s="384">
        <f t="shared" si="65"/>
        <v>0</v>
      </c>
      <c r="K232" s="385">
        <f t="shared" si="66"/>
        <v>0</v>
      </c>
      <c r="L232" s="385">
        <f t="shared" si="67"/>
        <v>0</v>
      </c>
      <c r="M232" s="386">
        <f t="shared" si="68"/>
        <v>0</v>
      </c>
      <c r="N232" s="386">
        <f t="shared" si="69"/>
        <v>0</v>
      </c>
      <c r="O232" s="10"/>
    </row>
    <row r="233" spans="1:15">
      <c r="A233" s="7"/>
      <c r="B233" s="705">
        <f>'Medicare Cost Report'!B140</f>
        <v>0</v>
      </c>
      <c r="C233" s="1405">
        <f>'Medicare Cost Report'!C140</f>
        <v>0</v>
      </c>
      <c r="D233" s="1406"/>
      <c r="E233" s="1407"/>
      <c r="F233" s="648">
        <f>'Medicare Cost Report'!G140</f>
        <v>0</v>
      </c>
      <c r="G233" s="710">
        <f t="shared" si="57"/>
        <v>0</v>
      </c>
      <c r="H233" s="710">
        <f>'Medicare Cost Report'!L140</f>
        <v>0</v>
      </c>
      <c r="I233" s="384">
        <f t="shared" si="64"/>
        <v>0</v>
      </c>
      <c r="J233" s="384">
        <f t="shared" si="65"/>
        <v>0</v>
      </c>
      <c r="K233" s="385">
        <f t="shared" si="66"/>
        <v>0</v>
      </c>
      <c r="L233" s="385">
        <f t="shared" si="67"/>
        <v>0</v>
      </c>
      <c r="M233" s="386">
        <f t="shared" si="68"/>
        <v>0</v>
      </c>
      <c r="N233" s="386">
        <f t="shared" si="69"/>
        <v>0</v>
      </c>
      <c r="O233" s="10"/>
    </row>
    <row r="234" spans="1:15">
      <c r="A234" s="7"/>
      <c r="B234" s="705">
        <f>'Medicare Cost Report'!B141</f>
        <v>0</v>
      </c>
      <c r="C234" s="1405">
        <f>'Medicare Cost Report'!C141</f>
        <v>0</v>
      </c>
      <c r="D234" s="1406"/>
      <c r="E234" s="1407"/>
      <c r="F234" s="379">
        <f>'Medicare Cost Report'!G141</f>
        <v>0</v>
      </c>
      <c r="G234" s="711">
        <f t="shared" si="57"/>
        <v>0</v>
      </c>
      <c r="H234" s="711">
        <f>'Medicare Cost Report'!L141</f>
        <v>0</v>
      </c>
      <c r="I234" s="387">
        <f t="shared" si="64"/>
        <v>0</v>
      </c>
      <c r="J234" s="387">
        <f t="shared" si="65"/>
        <v>0</v>
      </c>
      <c r="K234" s="388">
        <f t="shared" si="66"/>
        <v>0</v>
      </c>
      <c r="L234" s="388">
        <f t="shared" si="67"/>
        <v>0</v>
      </c>
      <c r="M234" s="389">
        <f t="shared" si="68"/>
        <v>0</v>
      </c>
      <c r="N234" s="389">
        <f t="shared" si="69"/>
        <v>0</v>
      </c>
      <c r="O234" s="10"/>
    </row>
    <row r="235" spans="1:15">
      <c r="A235" s="7"/>
      <c r="B235" s="480"/>
      <c r="C235" s="370" t="s">
        <v>556</v>
      </c>
      <c r="D235" s="428"/>
      <c r="E235" s="416"/>
      <c r="F235" s="651">
        <f t="shared" ref="F235" si="70">SUM(F159:F234)</f>
        <v>0</v>
      </c>
      <c r="G235" s="714">
        <f>SUM(G159:G234)</f>
        <v>0</v>
      </c>
      <c r="H235" s="714">
        <f t="shared" ref="H235" si="71">SUM(H159:H234)</f>
        <v>0</v>
      </c>
      <c r="I235" s="647">
        <f t="shared" ref="I235" si="72">SUM(I159:I234)</f>
        <v>0</v>
      </c>
      <c r="J235" s="647">
        <f t="shared" ref="J235" si="73">SUM(J159:J234)</f>
        <v>0</v>
      </c>
      <c r="K235" s="645">
        <f t="shared" ref="K235" si="74">SUM(K159:K234)</f>
        <v>0</v>
      </c>
      <c r="L235" s="645">
        <f t="shared" ref="L235:M235" si="75">SUM(L159:L234)</f>
        <v>0</v>
      </c>
      <c r="M235" s="644">
        <f t="shared" si="75"/>
        <v>0</v>
      </c>
      <c r="N235" s="644">
        <f>SUM(N159:N234)</f>
        <v>0</v>
      </c>
      <c r="O235" s="10"/>
    </row>
    <row r="236" spans="1:15">
      <c r="A236" s="7"/>
      <c r="B236" s="13"/>
      <c r="C236" s="75"/>
      <c r="D236" s="75"/>
      <c r="E236" s="75"/>
      <c r="F236" s="85"/>
      <c r="G236" s="86"/>
      <c r="H236" s="86"/>
      <c r="I236" s="87"/>
      <c r="J236" s="87"/>
      <c r="K236" s="88"/>
      <c r="L236" s="88"/>
      <c r="M236" s="88"/>
      <c r="N236" s="88"/>
      <c r="O236" s="10"/>
    </row>
    <row r="237" spans="1:15">
      <c r="A237" s="7"/>
      <c r="B237" s="10"/>
      <c r="C237" s="10"/>
      <c r="D237" s="10"/>
      <c r="E237" s="10"/>
      <c r="F237" s="10"/>
      <c r="G237" s="12"/>
      <c r="H237" s="12"/>
      <c r="I237" s="1409" t="s">
        <v>535</v>
      </c>
      <c r="J237" s="1409"/>
      <c r="K237" s="1410" t="s">
        <v>538</v>
      </c>
      <c r="L237" s="1410"/>
      <c r="M237" s="1411" t="s">
        <v>537</v>
      </c>
      <c r="N237" s="1411"/>
      <c r="O237" s="10"/>
    </row>
    <row r="238" spans="1:15">
      <c r="A238" s="10"/>
      <c r="B238" s="40"/>
      <c r="C238" s="40"/>
      <c r="D238" s="40"/>
      <c r="E238" s="40"/>
      <c r="G238" s="74"/>
      <c r="H238" s="375" t="s">
        <v>557</v>
      </c>
      <c r="I238" s="419"/>
      <c r="J238" s="417">
        <f>ROUND(J38+J151+J235,2)</f>
        <v>0</v>
      </c>
      <c r="K238" s="420"/>
      <c r="L238" s="420">
        <f>ROUND(L38+L151+L235,2)</f>
        <v>0</v>
      </c>
      <c r="M238" s="421"/>
      <c r="N238" s="418">
        <f>ROUND(N38+N151+N235,2)</f>
        <v>0</v>
      </c>
      <c r="O238" s="10"/>
    </row>
    <row r="239" spans="1:15">
      <c r="A239" s="10"/>
      <c r="B239" s="10"/>
      <c r="C239" s="10"/>
      <c r="D239" s="10"/>
      <c r="E239" s="10"/>
      <c r="F239" s="10"/>
      <c r="G239" s="12"/>
      <c r="H239" s="12"/>
      <c r="I239" s="10"/>
      <c r="J239" s="10"/>
      <c r="K239" s="10"/>
      <c r="L239" s="10"/>
      <c r="M239" s="10"/>
      <c r="N239" s="10"/>
      <c r="O239" s="10"/>
    </row>
    <row r="240" spans="1:15">
      <c r="A240" s="7"/>
      <c r="B240" s="10"/>
      <c r="C240" s="10"/>
      <c r="D240" s="10"/>
      <c r="E240" s="10"/>
      <c r="F240" s="10"/>
      <c r="G240" s="12"/>
      <c r="H240" s="12"/>
      <c r="I240" s="10"/>
      <c r="J240" s="10"/>
      <c r="K240" s="10"/>
      <c r="L240" s="10"/>
      <c r="M240" s="10"/>
      <c r="N240" s="10"/>
      <c r="O240" s="10"/>
    </row>
  </sheetData>
  <sheetProtection algorithmName="SHA-512" hashValue="hohz5iVqFMUIcI7myt4AC3MdR9BomNmRCz0PuJtc1/JSsHpMguqQiQ38ZjP7UwmXH9mOpzRXFVTpMHvd9n9sQA==" saltValue="Oi5GZJ7EIsWYmvGJwdpwng==" spinCount="100000" sheet="1" objects="1" scenarios="1"/>
  <mergeCells count="217">
    <mergeCell ref="K73:L73"/>
    <mergeCell ref="C228:E228"/>
    <mergeCell ref="C229:E229"/>
    <mergeCell ref="C230:E230"/>
    <mergeCell ref="C231:E231"/>
    <mergeCell ref="C232:E232"/>
    <mergeCell ref="C233:E233"/>
    <mergeCell ref="C147:E147"/>
    <mergeCell ref="C148:E148"/>
    <mergeCell ref="C149:E149"/>
    <mergeCell ref="C159:E159"/>
    <mergeCell ref="C165:E165"/>
    <mergeCell ref="C166:E166"/>
    <mergeCell ref="C167:E167"/>
    <mergeCell ref="C168:E168"/>
    <mergeCell ref="C169:E169"/>
    <mergeCell ref="C160:E160"/>
    <mergeCell ref="C161:E161"/>
    <mergeCell ref="C162:E162"/>
    <mergeCell ref="C163:E163"/>
    <mergeCell ref="C164:E164"/>
    <mergeCell ref="C175:E175"/>
    <mergeCell ref="C81:E81"/>
    <mergeCell ref="C83:E83"/>
    <mergeCell ref="C84:E84"/>
    <mergeCell ref="C85:E85"/>
    <mergeCell ref="C77:E77"/>
    <mergeCell ref="C78:E78"/>
    <mergeCell ref="C79:E79"/>
    <mergeCell ref="C80:E80"/>
    <mergeCell ref="C57:E57"/>
    <mergeCell ref="C58:E58"/>
    <mergeCell ref="C75:E75"/>
    <mergeCell ref="C74:E74"/>
    <mergeCell ref="C68:E68"/>
    <mergeCell ref="C67:E67"/>
    <mergeCell ref="D17:F17"/>
    <mergeCell ref="D23:F23"/>
    <mergeCell ref="D24:F24"/>
    <mergeCell ref="D25:F25"/>
    <mergeCell ref="C52:E52"/>
    <mergeCell ref="C53:E53"/>
    <mergeCell ref="C59:E59"/>
    <mergeCell ref="C60:E60"/>
    <mergeCell ref="C61:E61"/>
    <mergeCell ref="D26:F26"/>
    <mergeCell ref="D27:F27"/>
    <mergeCell ref="D18:F18"/>
    <mergeCell ref="C47:E47"/>
    <mergeCell ref="C48:E48"/>
    <mergeCell ref="C49:E49"/>
    <mergeCell ref="I237:J237"/>
    <mergeCell ref="K237:L237"/>
    <mergeCell ref="M237:N237"/>
    <mergeCell ref="C44:E44"/>
    <mergeCell ref="C45:E45"/>
    <mergeCell ref="C46:E46"/>
    <mergeCell ref="C43:E43"/>
    <mergeCell ref="M73:N73"/>
    <mergeCell ref="I157:J157"/>
    <mergeCell ref="K157:L157"/>
    <mergeCell ref="M157:N157"/>
    <mergeCell ref="C76:E76"/>
    <mergeCell ref="C50:E50"/>
    <mergeCell ref="C51:E51"/>
    <mergeCell ref="I73:J73"/>
    <mergeCell ref="C86:E86"/>
    <mergeCell ref="C87:E87"/>
    <mergeCell ref="C88:E88"/>
    <mergeCell ref="C89:E89"/>
    <mergeCell ref="C90:E90"/>
    <mergeCell ref="C64:E64"/>
    <mergeCell ref="C65:E65"/>
    <mergeCell ref="C66:E66"/>
    <mergeCell ref="C62:E62"/>
    <mergeCell ref="C91:E91"/>
    <mergeCell ref="C92:E92"/>
    <mergeCell ref="C93:E93"/>
    <mergeCell ref="C94:E94"/>
    <mergeCell ref="C95:E95"/>
    <mergeCell ref="D19:F19"/>
    <mergeCell ref="D20:F20"/>
    <mergeCell ref="D21:F21"/>
    <mergeCell ref="D22:F22"/>
    <mergeCell ref="D37:F37"/>
    <mergeCell ref="D28:F28"/>
    <mergeCell ref="D29:F29"/>
    <mergeCell ref="D30:F30"/>
    <mergeCell ref="D31:F31"/>
    <mergeCell ref="D32:F32"/>
    <mergeCell ref="C54:E54"/>
    <mergeCell ref="C55:E55"/>
    <mergeCell ref="C56:E56"/>
    <mergeCell ref="D33:F33"/>
    <mergeCell ref="D34:F34"/>
    <mergeCell ref="D35:F35"/>
    <mergeCell ref="D36:F36"/>
    <mergeCell ref="C63:E63"/>
    <mergeCell ref="C82:E82"/>
    <mergeCell ref="C105:E105"/>
    <mergeCell ref="C96:E96"/>
    <mergeCell ref="C97:E97"/>
    <mergeCell ref="C98:E98"/>
    <mergeCell ref="C99:E99"/>
    <mergeCell ref="C100:E100"/>
    <mergeCell ref="C111:E111"/>
    <mergeCell ref="C112:E112"/>
    <mergeCell ref="C113:E113"/>
    <mergeCell ref="C101:E101"/>
    <mergeCell ref="C102:E102"/>
    <mergeCell ref="C103:E103"/>
    <mergeCell ref="C104:E104"/>
    <mergeCell ref="C114:E114"/>
    <mergeCell ref="C115:E115"/>
    <mergeCell ref="C106:E106"/>
    <mergeCell ref="C107:E107"/>
    <mergeCell ref="C108:E108"/>
    <mergeCell ref="C109:E109"/>
    <mergeCell ref="C110:E110"/>
    <mergeCell ref="C121:E121"/>
    <mergeCell ref="C122:E122"/>
    <mergeCell ref="C123:E123"/>
    <mergeCell ref="C124:E124"/>
    <mergeCell ref="C125:E125"/>
    <mergeCell ref="C116:E116"/>
    <mergeCell ref="C117:E117"/>
    <mergeCell ref="C118:E118"/>
    <mergeCell ref="C119:E119"/>
    <mergeCell ref="C120:E120"/>
    <mergeCell ref="C131:E131"/>
    <mergeCell ref="C132:E132"/>
    <mergeCell ref="C150:E150"/>
    <mergeCell ref="C126:E126"/>
    <mergeCell ref="C127:E127"/>
    <mergeCell ref="C128:E128"/>
    <mergeCell ref="C129:E129"/>
    <mergeCell ref="C130:E130"/>
    <mergeCell ref="C158:E158"/>
    <mergeCell ref="C133:E133"/>
    <mergeCell ref="C134:E134"/>
    <mergeCell ref="C135:E135"/>
    <mergeCell ref="C136:E136"/>
    <mergeCell ref="C137:E137"/>
    <mergeCell ref="C138:E138"/>
    <mergeCell ref="C139:E139"/>
    <mergeCell ref="C140:E140"/>
    <mergeCell ref="C141:E141"/>
    <mergeCell ref="C142:E142"/>
    <mergeCell ref="C143:E143"/>
    <mergeCell ref="C144:E144"/>
    <mergeCell ref="C145:E145"/>
    <mergeCell ref="C146:E146"/>
    <mergeCell ref="C179:E179"/>
    <mergeCell ref="C170:E170"/>
    <mergeCell ref="C171:E171"/>
    <mergeCell ref="C172:E172"/>
    <mergeCell ref="C173:E173"/>
    <mergeCell ref="C174:E174"/>
    <mergeCell ref="C185:E185"/>
    <mergeCell ref="C186:E186"/>
    <mergeCell ref="C187:E187"/>
    <mergeCell ref="C177:E177"/>
    <mergeCell ref="C178:E178"/>
    <mergeCell ref="C176:E176"/>
    <mergeCell ref="C189:E189"/>
    <mergeCell ref="C180:E180"/>
    <mergeCell ref="C181:E181"/>
    <mergeCell ref="C182:E182"/>
    <mergeCell ref="C183:E183"/>
    <mergeCell ref="C184:E184"/>
    <mergeCell ref="C216:E216"/>
    <mergeCell ref="C218:E218"/>
    <mergeCell ref="C217:E217"/>
    <mergeCell ref="C210:E210"/>
    <mergeCell ref="C211:E211"/>
    <mergeCell ref="C212:E212"/>
    <mergeCell ref="C213:E213"/>
    <mergeCell ref="C214:E214"/>
    <mergeCell ref="C205:E205"/>
    <mergeCell ref="C206:E206"/>
    <mergeCell ref="C207:E207"/>
    <mergeCell ref="C208:E208"/>
    <mergeCell ref="C209:E209"/>
    <mergeCell ref="C234:E234"/>
    <mergeCell ref="C219:E219"/>
    <mergeCell ref="C220:E220"/>
    <mergeCell ref="C221:E221"/>
    <mergeCell ref="C222:E222"/>
    <mergeCell ref="C223:E223"/>
    <mergeCell ref="C224:E224"/>
    <mergeCell ref="C225:E225"/>
    <mergeCell ref="C226:E226"/>
    <mergeCell ref="C227:E227"/>
    <mergeCell ref="E13:F13"/>
    <mergeCell ref="H8:I8"/>
    <mergeCell ref="E11:F11"/>
    <mergeCell ref="E12:F12"/>
    <mergeCell ref="I16:J16"/>
    <mergeCell ref="K16:L16"/>
    <mergeCell ref="M16:N16"/>
    <mergeCell ref="C215:E215"/>
    <mergeCell ref="C200:E200"/>
    <mergeCell ref="C201:E201"/>
    <mergeCell ref="C202:E202"/>
    <mergeCell ref="C203:E203"/>
    <mergeCell ref="C204:E204"/>
    <mergeCell ref="C195:E195"/>
    <mergeCell ref="C196:E196"/>
    <mergeCell ref="C197:E197"/>
    <mergeCell ref="C198:E198"/>
    <mergeCell ref="C199:E199"/>
    <mergeCell ref="C190:E190"/>
    <mergeCell ref="C191:E191"/>
    <mergeCell ref="C192:E192"/>
    <mergeCell ref="C193:E193"/>
    <mergeCell ref="C194:E194"/>
    <mergeCell ref="C188:E188"/>
  </mergeCells>
  <dataValidations disablePrompts="1" count="1">
    <dataValidation errorStyle="information" allowBlank="1" showInputMessage="1" showErrorMessage="1" errorTitle="Total Inpatient" error="Not equal to 100.00%." sqref="G152" xr:uid="{4AC48B75-52A7-428B-AD76-A573B058FCA9}"/>
  </dataValidations>
  <printOptions horizontalCentered="1"/>
  <pageMargins left="0.25" right="0.25" top="0.75" bottom="0.75" header="0.3" footer="0.3"/>
  <pageSetup scale="21" orientation="portrait" r:id="rId1"/>
  <headerFooter alignWithMargins="0">
    <oddFooter>&amp;L&amp;A&amp;RPrinted on &amp;D &amp;T</oddFooter>
  </headerFooter>
  <rowBreaks count="1" manualBreakCount="1">
    <brk id="70"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dimension ref="A1:M36"/>
  <sheetViews>
    <sheetView workbookViewId="0">
      <selection activeCell="D8" sqref="D8"/>
    </sheetView>
  </sheetViews>
  <sheetFormatPr defaultColWidth="24.42578125" defaultRowHeight="15"/>
  <cols>
    <col min="3" max="3" width="29.7109375" customWidth="1"/>
    <col min="4" max="4" width="31.42578125" customWidth="1"/>
    <col min="5" max="5" width="23" customWidth="1"/>
    <col min="6" max="6" width="29.7109375" bestFit="1" customWidth="1"/>
    <col min="7" max="7" width="10.7109375" customWidth="1"/>
    <col min="8" max="8" width="36.28515625" bestFit="1" customWidth="1"/>
    <col min="10" max="10" width="28.7109375" customWidth="1"/>
    <col min="12" max="12" width="30.7109375" bestFit="1" customWidth="1"/>
    <col min="13" max="13" width="17.7109375" customWidth="1"/>
  </cols>
  <sheetData>
    <row r="1" spans="1:13">
      <c r="A1" s="40"/>
      <c r="B1" s="40"/>
      <c r="C1" s="40"/>
      <c r="D1" s="40"/>
      <c r="E1" s="40"/>
      <c r="F1" s="66"/>
      <c r="G1" s="40"/>
      <c r="H1" s="40" t="s">
        <v>558</v>
      </c>
      <c r="I1" s="40"/>
      <c r="J1" s="40"/>
      <c r="K1" s="40"/>
      <c r="L1" s="40"/>
      <c r="M1" s="40"/>
    </row>
    <row r="2" spans="1:13">
      <c r="A2" s="901" t="s">
        <v>559</v>
      </c>
      <c r="B2" s="901" t="s">
        <v>560</v>
      </c>
      <c r="C2" s="1006" t="s">
        <v>561</v>
      </c>
      <c r="D2" s="1006" t="s">
        <v>562</v>
      </c>
      <c r="E2" s="57"/>
      <c r="F2" s="57"/>
      <c r="G2" s="40"/>
      <c r="H2" s="901" t="s">
        <v>560</v>
      </c>
      <c r="I2" s="1006" t="s">
        <v>561</v>
      </c>
      <c r="J2" s="1006" t="s">
        <v>562</v>
      </c>
      <c r="K2" s="40"/>
      <c r="L2" s="40"/>
      <c r="M2" s="40"/>
    </row>
    <row r="3" spans="1:13">
      <c r="A3" s="961" t="str">
        <f>IF(Cert_TPI="","Waiting for a TPI",Cert_TPI)</f>
        <v>Waiting for a TPI</v>
      </c>
      <c r="B3" s="1007">
        <f>'Sched 4 Cost Rept Cost Calc'!C267+'Hospital Data'!F163+'Hospital Data'!D186</f>
        <v>0</v>
      </c>
      <c r="C3" s="1007">
        <f>'Sched 4 Cost Rept Cost Calc'!D267</f>
        <v>0</v>
      </c>
      <c r="D3" s="1007">
        <f>'Sched 4 Cost Rept Cost Calc'!E267</f>
        <v>0</v>
      </c>
      <c r="E3" s="57"/>
      <c r="F3" s="57"/>
      <c r="G3" s="40"/>
      <c r="H3" s="1007">
        <f>'Sched 4 Cost Rept Cost Calc'!C264</f>
        <v>0</v>
      </c>
      <c r="I3" s="1007">
        <f>'Sched 4 Cost Rept Cost Calc'!D264</f>
        <v>0</v>
      </c>
      <c r="J3" s="1007">
        <f>'Sched 4 Cost Rept Cost Calc'!E264</f>
        <v>0</v>
      </c>
      <c r="K3" s="40"/>
      <c r="L3" s="40"/>
      <c r="M3" s="40"/>
    </row>
    <row r="4" spans="1:13">
      <c r="A4" s="7"/>
      <c r="B4" s="15"/>
      <c r="C4" s="15"/>
      <c r="D4" s="15"/>
      <c r="E4" s="57"/>
      <c r="F4" s="57"/>
      <c r="G4" s="70"/>
      <c r="H4" s="15"/>
      <c r="I4" s="15"/>
      <c r="J4" s="15" t="s">
        <v>563</v>
      </c>
      <c r="K4" s="15"/>
      <c r="L4" s="15"/>
      <c r="M4" s="15"/>
    </row>
    <row r="5" spans="1:13">
      <c r="A5" s="7"/>
      <c r="B5" s="1008" t="s">
        <v>564</v>
      </c>
      <c r="C5" s="1008" t="s">
        <v>565</v>
      </c>
      <c r="D5" s="1008" t="s">
        <v>566</v>
      </c>
      <c r="E5" s="1159" t="s">
        <v>567</v>
      </c>
      <c r="F5" s="1008" t="s">
        <v>568</v>
      </c>
      <c r="G5" s="40"/>
      <c r="H5" s="1008" t="s">
        <v>564</v>
      </c>
      <c r="I5" s="1008" t="s">
        <v>565</v>
      </c>
      <c r="J5" s="1008" t="s">
        <v>566</v>
      </c>
      <c r="K5" s="1159" t="s">
        <v>567</v>
      </c>
      <c r="L5" s="1008" t="s">
        <v>568</v>
      </c>
      <c r="M5" s="15"/>
    </row>
    <row r="6" spans="1:13">
      <c r="A6" s="7"/>
      <c r="B6" s="1160">
        <f>SUM(A16:B16)</f>
        <v>0</v>
      </c>
      <c r="C6" s="1007">
        <f>SUM(C16:D16)</f>
        <v>0</v>
      </c>
      <c r="D6" s="1007">
        <f>SUM(E16:F16)</f>
        <v>0</v>
      </c>
      <c r="E6" s="1160">
        <f>'Medicaid Claims Data'!BV4+'Hospital Data'!J48</f>
        <v>0</v>
      </c>
      <c r="F6" s="1007">
        <f>'Medicaid Claims Data'!BQ4</f>
        <v>0</v>
      </c>
      <c r="G6" s="40"/>
      <c r="H6" s="1007">
        <f>SUM(H13:I13)</f>
        <v>0</v>
      </c>
      <c r="I6" s="1007">
        <f>SUM(J13:K13)</f>
        <v>0</v>
      </c>
      <c r="J6" s="1007">
        <f>SUM(L13:M13)</f>
        <v>0</v>
      </c>
      <c r="K6" s="1007">
        <f>E6</f>
        <v>0</v>
      </c>
      <c r="L6" s="1007">
        <f>F6</f>
        <v>0</v>
      </c>
      <c r="M6" s="15"/>
    </row>
    <row r="7" spans="1:13" ht="25.5">
      <c r="A7" s="7"/>
      <c r="B7" s="15"/>
      <c r="C7" s="1006" t="s">
        <v>569</v>
      </c>
      <c r="D7" s="1162" t="s">
        <v>570</v>
      </c>
      <c r="E7" s="15"/>
      <c r="F7" s="69"/>
      <c r="G7" s="15"/>
      <c r="H7" s="65"/>
      <c r="I7" s="1006" t="s">
        <v>569</v>
      </c>
      <c r="J7" s="15"/>
      <c r="K7" s="15"/>
      <c r="L7" s="15"/>
      <c r="M7" s="15"/>
    </row>
    <row r="8" spans="1:13" ht="15.75" thickBot="1">
      <c r="A8" s="7"/>
      <c r="B8" s="15"/>
      <c r="C8" s="1007">
        <f>SUM(C19:D19)</f>
        <v>0</v>
      </c>
      <c r="D8" s="1160">
        <f>SUM(B6,E6, F6)</f>
        <v>0</v>
      </c>
      <c r="E8" s="15"/>
      <c r="F8" s="69"/>
      <c r="G8" s="15"/>
      <c r="H8" s="65"/>
      <c r="I8" s="1007">
        <f>J17+K17</f>
        <v>0</v>
      </c>
      <c r="J8" s="15"/>
      <c r="K8" s="15"/>
      <c r="L8" s="15"/>
      <c r="M8" s="15"/>
    </row>
    <row r="9" spans="1:13" ht="15.75" thickBot="1">
      <c r="A9" s="71" t="s">
        <v>571</v>
      </c>
      <c r="B9" s="72"/>
      <c r="C9" s="72">
        <f>IF(C3-C6-C8&gt;=0,C3-C6-C8,0)</f>
        <v>0</v>
      </c>
      <c r="D9" s="72">
        <f>IF(D3-D6&gt;=0,D3-D6,0)</f>
        <v>0</v>
      </c>
      <c r="E9" s="72"/>
      <c r="F9" s="72"/>
      <c r="G9" s="72"/>
      <c r="H9" s="72"/>
      <c r="I9" s="72">
        <f>IF(I3-I6-I8&gt;=0,I3-I6-I8,0)</f>
        <v>0</v>
      </c>
      <c r="J9" s="73">
        <f t="shared" ref="J9" si="0">IF(J3-J6&gt;=0,J3-J6,0)</f>
        <v>0</v>
      </c>
      <c r="K9" s="40"/>
      <c r="L9" s="40"/>
      <c r="M9" s="15"/>
    </row>
    <row r="10" spans="1:13">
      <c r="A10" s="7"/>
      <c r="B10" s="15"/>
      <c r="C10" s="15"/>
      <c r="D10" s="15"/>
      <c r="E10" s="15"/>
      <c r="F10" s="15"/>
      <c r="G10" s="40"/>
      <c r="H10" s="40"/>
      <c r="I10" s="40"/>
      <c r="J10" s="40"/>
      <c r="K10" s="40"/>
      <c r="L10" s="40"/>
      <c r="M10" s="15"/>
    </row>
    <row r="11" spans="1:13">
      <c r="A11" s="7"/>
      <c r="B11" s="901" t="s">
        <v>572</v>
      </c>
      <c r="C11" s="901" t="s">
        <v>573</v>
      </c>
      <c r="D11" s="901" t="s">
        <v>574</v>
      </c>
      <c r="E11" s="15"/>
      <c r="F11" s="15"/>
      <c r="G11" s="40"/>
      <c r="H11" s="40"/>
      <c r="I11" s="40"/>
      <c r="J11" s="40"/>
      <c r="K11" s="40"/>
      <c r="L11" s="40"/>
      <c r="M11" s="15"/>
    </row>
    <row r="12" spans="1:13">
      <c r="A12" s="7"/>
      <c r="B12" s="1007">
        <f>SUM('Sched 4 Cost Rept UninsuredCost'!J236,'Hospital Data'!I163,'Hospital Data'!E186)</f>
        <v>0</v>
      </c>
      <c r="C12" s="1007">
        <f>SUM('Hospital Data 2'!F140)</f>
        <v>0</v>
      </c>
      <c r="D12" s="1007">
        <f>B12-C12</f>
        <v>0</v>
      </c>
      <c r="E12" s="15"/>
      <c r="F12" s="15"/>
      <c r="G12" s="40"/>
      <c r="H12" s="1007" t="s">
        <v>575</v>
      </c>
      <c r="I12" s="1007" t="s">
        <v>576</v>
      </c>
      <c r="J12" s="1007" t="s">
        <v>577</v>
      </c>
      <c r="K12" s="1007" t="s">
        <v>578</v>
      </c>
      <c r="L12" s="1007" t="s">
        <v>579</v>
      </c>
      <c r="M12" s="1007" t="s">
        <v>580</v>
      </c>
    </row>
    <row r="13" spans="1:13">
      <c r="A13" s="7"/>
      <c r="B13" s="52"/>
      <c r="C13" s="52"/>
      <c r="D13" s="52"/>
      <c r="E13" s="52"/>
      <c r="F13" s="52"/>
      <c r="G13" s="40"/>
      <c r="H13" s="1007">
        <f>'Medicaid Claims Data'!AL4</f>
        <v>0</v>
      </c>
      <c r="I13" s="1007">
        <f>'Medicaid Claims Data'!AT4</f>
        <v>0</v>
      </c>
      <c r="J13" s="1007">
        <f>'Medicaid Claims Data'!AZ4+'Medicaid Claims Data'!BH4</f>
        <v>0</v>
      </c>
      <c r="K13" s="1007">
        <f>'Medicaid Claims Data'!BD4+'Medicaid Claims Data'!BM4</f>
        <v>0</v>
      </c>
      <c r="L13" s="1007">
        <f>'Medicaid Claims Data'!AP4+'Medicaid Claims Data'!AX4+'Medicaid Claims Data'!M4+'Medicaid Claims Data'!S4+'Medicaid Claims Data'!AR4</f>
        <v>0</v>
      </c>
      <c r="M13" s="1007">
        <f>'Medicaid Claims Data'!AW4</f>
        <v>0</v>
      </c>
    </row>
    <row r="14" spans="1:13">
      <c r="A14" s="7"/>
      <c r="B14" s="40"/>
      <c r="C14" s="40"/>
      <c r="D14" s="40"/>
      <c r="E14" s="53"/>
      <c r="F14" s="15"/>
      <c r="G14" s="15"/>
      <c r="H14" s="65"/>
      <c r="I14" s="15"/>
      <c r="J14" s="15"/>
      <c r="K14" s="15"/>
      <c r="L14" s="15"/>
      <c r="M14" s="15"/>
    </row>
    <row r="15" spans="1:13">
      <c r="A15" s="1007" t="s">
        <v>575</v>
      </c>
      <c r="B15" s="1007" t="s">
        <v>576</v>
      </c>
      <c r="C15" s="1007" t="s">
        <v>577</v>
      </c>
      <c r="D15" s="1007" t="s">
        <v>578</v>
      </c>
      <c r="E15" s="1007" t="s">
        <v>579</v>
      </c>
      <c r="F15" s="1007" t="s">
        <v>580</v>
      </c>
      <c r="G15" s="40"/>
      <c r="H15" s="40"/>
      <c r="I15" s="15"/>
      <c r="J15" s="65"/>
      <c r="K15" s="15"/>
      <c r="L15" s="15"/>
      <c r="M15" s="15"/>
    </row>
    <row r="16" spans="1:13" ht="26.25">
      <c r="A16" s="1007">
        <f>'Medicaid Claims Data'!G4+'Medicaid Claims Data'!AL4+'Hospital Data'!J40+'Hospital Data'!J42+'Hospital Data'!J47+'Hospital Data'!J49</f>
        <v>0</v>
      </c>
      <c r="B16" s="1007">
        <f>'Medicaid Claims Data'!O4+'Medicaid Claims Data'!AT4+'Hospital Data'!J41+'Hospital Data'!J43</f>
        <v>0</v>
      </c>
      <c r="C16" s="1007">
        <f>'Medicaid Claims Data'!V4+'Medicaid Claims Data'!Z4+'Medicaid Claims Data'!AZ4+'Medicaid Claims Data'!BH4</f>
        <v>0</v>
      </c>
      <c r="D16" s="1007">
        <f>'Medicaid Claims Data'!AD4+'Medicaid Claims Data'!AH4+'Medicaid Claims Data'!BD4+'Medicaid Claims Data'!BM4</f>
        <v>0</v>
      </c>
      <c r="E16" s="1007">
        <f>'Medicaid Claims Data'!K4+'Medicaid Claims Data'!AB4+'Medicaid Claims Data'!AF4+'Medicaid Claims Data'!AJ4+'Medicaid Claims Data'!AP4+'Medicaid Claims Data'!AX4+'Medicaid Claims Data'!M4+'Medicaid Claims Data'!S4+'Medicaid Claims Data'!AR4+'Hospital Data'!F169+'Hospital Data'!J52</f>
        <v>0</v>
      </c>
      <c r="F16" s="1007">
        <f>'Medicaid Claims Data'!R4+'Medicaid Claims Data'!AW4+'Hospital Data'!J53+'Hospital Data'!F170</f>
        <v>0</v>
      </c>
      <c r="G16" s="40"/>
      <c r="H16" s="40"/>
      <c r="I16" s="15"/>
      <c r="J16" s="1009" t="s">
        <v>581</v>
      </c>
      <c r="K16" s="1009" t="s">
        <v>582</v>
      </c>
      <c r="L16" s="15"/>
      <c r="M16" s="15"/>
    </row>
    <row r="17" spans="1:13">
      <c r="A17" s="40"/>
      <c r="B17" s="40"/>
      <c r="C17" s="40"/>
      <c r="D17" s="40"/>
      <c r="E17" s="40"/>
      <c r="F17" s="40"/>
      <c r="G17" s="15"/>
      <c r="H17" s="65"/>
      <c r="I17" s="15"/>
      <c r="J17" s="1007">
        <f>'Medicaid Claims Data'!BA4+'Medicaid Claims Data'!BI4</f>
        <v>0</v>
      </c>
      <c r="K17" s="1007">
        <f>'Medicaid Claims Data'!BE4+'Medicaid Claims Data'!BN4</f>
        <v>0</v>
      </c>
      <c r="L17" s="15"/>
      <c r="M17" s="15"/>
    </row>
    <row r="18" spans="1:13" ht="26.25">
      <c r="A18" s="40"/>
      <c r="B18" s="40"/>
      <c r="C18" s="1009" t="s">
        <v>581</v>
      </c>
      <c r="D18" s="1009" t="s">
        <v>582</v>
      </c>
      <c r="E18" s="40"/>
      <c r="F18" s="40"/>
      <c r="G18" s="15"/>
      <c r="H18" s="65"/>
      <c r="I18" s="15"/>
      <c r="J18" s="15"/>
      <c r="K18" s="15"/>
      <c r="L18" s="15"/>
      <c r="M18" s="15"/>
    </row>
    <row r="19" spans="1:13">
      <c r="A19" s="40"/>
      <c r="B19" s="40"/>
      <c r="C19" s="1007">
        <f>'Medicaid Claims Data'!U4+'Medicaid Claims Data'!Y4+'Medicaid Claims Data'!BA4+'Medicaid Claims Data'!BI4</f>
        <v>0</v>
      </c>
      <c r="D19" s="1007">
        <f>'Medicaid Claims Data'!AE4+'Medicaid Claims Data'!AI4+'Medicaid Claims Data'!BE4+'Medicaid Claims Data'!BN4</f>
        <v>0</v>
      </c>
      <c r="E19" s="40"/>
      <c r="F19" s="40"/>
      <c r="G19" s="15"/>
      <c r="H19" s="65"/>
      <c r="I19" s="15"/>
      <c r="J19" s="15"/>
      <c r="K19" s="15"/>
      <c r="L19" s="15"/>
      <c r="M19" s="15"/>
    </row>
    <row r="20" spans="1:13">
      <c r="A20" s="40"/>
      <c r="B20" s="40"/>
      <c r="C20" s="40"/>
      <c r="D20" s="40"/>
      <c r="E20" s="40"/>
      <c r="F20" s="40"/>
      <c r="G20" s="15"/>
      <c r="H20" s="65"/>
      <c r="I20" s="15"/>
      <c r="J20" s="15"/>
      <c r="K20" s="15"/>
      <c r="L20" s="15"/>
      <c r="M20" s="15"/>
    </row>
    <row r="21" spans="1:13">
      <c r="A21" s="40" t="s">
        <v>583</v>
      </c>
      <c r="B21" s="40"/>
      <c r="C21" s="40"/>
      <c r="D21" s="40"/>
      <c r="E21" s="40"/>
      <c r="F21" s="40"/>
      <c r="G21" s="15"/>
      <c r="H21" s="65"/>
      <c r="I21" s="15"/>
      <c r="J21" s="15"/>
      <c r="K21" s="15"/>
      <c r="L21" s="15"/>
      <c r="M21" s="15"/>
    </row>
    <row r="22" spans="1:13">
      <c r="A22" s="40"/>
      <c r="B22" s="40"/>
      <c r="C22" s="40"/>
      <c r="D22" s="40"/>
      <c r="E22" s="40"/>
      <c r="F22" s="40"/>
      <c r="G22" s="15"/>
      <c r="H22" s="15"/>
      <c r="I22" s="15"/>
      <c r="J22" s="15"/>
      <c r="K22" s="15"/>
      <c r="L22" s="15"/>
      <c r="M22" s="40"/>
    </row>
    <row r="23" spans="1:13" ht="15.75" thickBot="1">
      <c r="A23" s="7"/>
      <c r="B23" s="52"/>
      <c r="C23" s="826"/>
      <c r="D23" s="52"/>
      <c r="E23" s="15"/>
      <c r="F23" s="15"/>
      <c r="G23" s="15"/>
      <c r="H23" s="15"/>
      <c r="I23" s="15"/>
      <c r="J23" s="15"/>
      <c r="K23" s="15"/>
      <c r="L23" s="15"/>
      <c r="M23" s="40"/>
    </row>
    <row r="24" spans="1:13" ht="15.75" thickBot="1">
      <c r="A24" s="1010" t="s">
        <v>584</v>
      </c>
      <c r="B24" s="153">
        <v>1.0606301419999999</v>
      </c>
      <c r="E24" s="15"/>
      <c r="F24" s="15"/>
      <c r="G24" s="40"/>
      <c r="H24" s="40"/>
      <c r="I24" s="40"/>
      <c r="J24" s="40"/>
      <c r="K24" s="40"/>
      <c r="L24" s="40"/>
      <c r="M24" s="40"/>
    </row>
    <row r="25" spans="1:13">
      <c r="A25" s="7"/>
      <c r="B25" s="834" t="s">
        <v>585</v>
      </c>
      <c r="E25" s="15"/>
      <c r="F25" s="15"/>
      <c r="G25" s="40"/>
      <c r="H25" s="40"/>
      <c r="I25" s="40"/>
      <c r="J25" s="40"/>
      <c r="K25" s="40"/>
      <c r="L25" s="40"/>
      <c r="M25" s="40"/>
    </row>
    <row r="26" spans="1:13">
      <c r="A26" s="40"/>
      <c r="B26" s="40"/>
      <c r="C26" s="40"/>
      <c r="D26" s="15"/>
      <c r="E26" s="15"/>
      <c r="F26" s="15"/>
      <c r="G26" s="40"/>
      <c r="H26" s="40"/>
      <c r="I26" s="40"/>
      <c r="J26" s="40"/>
      <c r="K26" s="40"/>
      <c r="L26" s="40"/>
      <c r="M26" s="40"/>
    </row>
    <row r="27" spans="1:13">
      <c r="A27" s="40"/>
      <c r="B27" s="40"/>
      <c r="C27" s="40"/>
      <c r="D27" s="15"/>
      <c r="E27" s="15"/>
      <c r="F27" s="15"/>
      <c r="G27" s="40"/>
      <c r="H27" s="40"/>
      <c r="I27" s="40"/>
      <c r="J27" s="40"/>
      <c r="K27" s="40"/>
      <c r="L27" s="40"/>
      <c r="M27" s="40"/>
    </row>
    <row r="28" spans="1:13">
      <c r="A28" s="40"/>
      <c r="B28" s="40"/>
      <c r="C28" s="40"/>
      <c r="D28" s="15"/>
      <c r="E28" s="15"/>
      <c r="F28" s="15"/>
      <c r="G28" s="40"/>
      <c r="H28" s="40"/>
      <c r="I28" s="40"/>
      <c r="J28" s="40"/>
      <c r="K28" s="40"/>
      <c r="L28" s="40"/>
      <c r="M28" s="40"/>
    </row>
    <row r="29" spans="1:13" ht="25.5">
      <c r="A29" s="901" t="s">
        <v>586</v>
      </c>
      <c r="B29" s="901" t="s">
        <v>587</v>
      </c>
      <c r="C29" s="901" t="s">
        <v>588</v>
      </c>
      <c r="D29" s="40"/>
      <c r="E29" s="40"/>
      <c r="F29" s="40"/>
      <c r="G29" s="40"/>
      <c r="H29" s="1011" t="s">
        <v>586</v>
      </c>
      <c r="I29" s="901" t="s">
        <v>587</v>
      </c>
      <c r="J29" s="901" t="s">
        <v>588</v>
      </c>
      <c r="K29" s="40"/>
      <c r="L29" s="40"/>
      <c r="M29" s="40"/>
    </row>
    <row r="30" spans="1:13" ht="25.5">
      <c r="A30" s="1012" t="s">
        <v>589</v>
      </c>
      <c r="B30" s="1007">
        <f>B3+C3+D3-B6-C6-D6-E6-F6-C8</f>
        <v>0</v>
      </c>
      <c r="C30" s="1007">
        <f>($D$12+B30)*$B$24</f>
        <v>0</v>
      </c>
      <c r="D30" s="40"/>
      <c r="E30" s="66"/>
      <c r="F30" s="40"/>
      <c r="G30" s="40"/>
      <c r="H30" s="1012" t="s">
        <v>589</v>
      </c>
      <c r="I30" s="1007">
        <f>I3+J3+H3-I6-J6-K6-L6-H6</f>
        <v>0</v>
      </c>
      <c r="J30" s="1007">
        <f>($D$12+I30)*$B$24</f>
        <v>0</v>
      </c>
      <c r="K30" s="40"/>
      <c r="L30" s="40"/>
      <c r="M30" s="40"/>
    </row>
    <row r="31" spans="1:13" ht="25.5">
      <c r="A31" s="1012" t="s">
        <v>590</v>
      </c>
      <c r="B31" s="1007">
        <f>B3+C3+D3-B6-E6-F6-C8</f>
        <v>0</v>
      </c>
      <c r="C31" s="1007">
        <f>($D$12+B31)*$B$24</f>
        <v>0</v>
      </c>
      <c r="D31" s="40"/>
      <c r="E31" s="40"/>
      <c r="F31" s="40"/>
      <c r="G31" s="40"/>
      <c r="H31" s="1012" t="s">
        <v>590</v>
      </c>
      <c r="I31" s="1007">
        <f>I3+J3+H3-K6-L6-H6</f>
        <v>0</v>
      </c>
      <c r="J31" s="1007">
        <f>($D$12+I31)*$B$24</f>
        <v>0</v>
      </c>
      <c r="K31" s="40"/>
      <c r="L31" s="40"/>
      <c r="M31" s="40"/>
    </row>
    <row r="32" spans="1:13">
      <c r="A32" s="1012" t="s">
        <v>591</v>
      </c>
      <c r="B32" s="1007">
        <f>B3+C3+D3-B6-C6-E6-F6-C8</f>
        <v>0</v>
      </c>
      <c r="C32" s="1007">
        <f>($D$12+B32)*$B$24</f>
        <v>0</v>
      </c>
      <c r="D32" s="40"/>
      <c r="E32" s="40"/>
      <c r="F32" s="40"/>
      <c r="G32" s="40"/>
      <c r="H32" s="1012" t="s">
        <v>591</v>
      </c>
      <c r="I32" s="1007">
        <f>I3+J3+H3-I6-K6-L6-H6</f>
        <v>0</v>
      </c>
      <c r="J32" s="1007">
        <f>($D$12+I32)*$B$24</f>
        <v>0</v>
      </c>
      <c r="K32" s="40"/>
      <c r="L32" s="40"/>
      <c r="M32" s="40"/>
    </row>
    <row r="33" spans="1:13">
      <c r="A33" s="1012" t="s">
        <v>592</v>
      </c>
      <c r="B33" s="1007">
        <f>B3-B6-E6-F6</f>
        <v>0</v>
      </c>
      <c r="C33" s="1007">
        <f>($D$12+B33)*$B$24</f>
        <v>0</v>
      </c>
      <c r="D33" s="40"/>
      <c r="E33" s="40"/>
      <c r="F33" s="40"/>
      <c r="G33" s="57"/>
      <c r="H33" s="1012" t="s">
        <v>592</v>
      </c>
      <c r="I33" s="1007">
        <f>H3-H6-K6-L6</f>
        <v>0</v>
      </c>
      <c r="J33" s="1007">
        <f>($D$12+I33)*$B$24</f>
        <v>0</v>
      </c>
      <c r="K33" s="40"/>
      <c r="L33" s="40"/>
      <c r="M33" s="40"/>
    </row>
    <row r="34" spans="1:13">
      <c r="A34" s="1012" t="s">
        <v>593</v>
      </c>
      <c r="B34" s="1007">
        <f>B3-B6-E6-F6+C9+D9</f>
        <v>0</v>
      </c>
      <c r="C34" s="1007">
        <f>($D$12+B34)*$B$24</f>
        <v>0</v>
      </c>
      <c r="D34" s="40"/>
      <c r="E34" s="66"/>
      <c r="F34" s="40"/>
      <c r="G34" s="57"/>
      <c r="H34" s="1012" t="s">
        <v>593</v>
      </c>
      <c r="I34" s="1007">
        <f>H3-H6-K6-L6+I9+J9</f>
        <v>0</v>
      </c>
      <c r="J34" s="1007">
        <f>($D$12+I34)*$B$24</f>
        <v>0</v>
      </c>
      <c r="K34" s="40"/>
      <c r="L34" s="40"/>
      <c r="M34" s="40"/>
    </row>
    <row r="35" spans="1:13">
      <c r="A35" s="40"/>
      <c r="B35" s="40"/>
      <c r="C35" s="40"/>
      <c r="D35" s="40"/>
      <c r="E35" s="40"/>
      <c r="F35" s="40"/>
      <c r="G35" s="57"/>
      <c r="H35" s="57"/>
      <c r="I35" s="57"/>
      <c r="J35" s="57"/>
      <c r="K35" s="40"/>
      <c r="L35" s="40"/>
      <c r="M35" s="40"/>
    </row>
    <row r="36" spans="1:13">
      <c r="A36" s="40"/>
      <c r="B36" s="40"/>
      <c r="C36" s="40"/>
      <c r="D36" s="40"/>
      <c r="E36" s="40"/>
      <c r="F36" s="40"/>
      <c r="G36" s="57"/>
      <c r="H36" s="57"/>
      <c r="I36" s="57"/>
      <c r="J36" s="57"/>
      <c r="K36" s="40"/>
      <c r="L36" s="40"/>
      <c r="M36" s="40"/>
    </row>
  </sheetData>
  <sheetProtection algorithmName="SHA-512" hashValue="GbCZ8mv54/14s5eRNnoMhqSI7s/M95bNt4idr/dK6i5WEECpqdQca98IbJX8W4rVWd6+4J5jVbr1Dkc73VyqQQ==" saltValue="DvHmPG+P8hRz5Ww5bqt7lQ==" spinCount="100000" sheet="1" objects="1" scenarios="1"/>
  <pageMargins left="0" right="0" top="0.25" bottom="0.25" header="0" footer="0"/>
  <pageSetup scale="50" orientation="landscape" r:id="rId1"/>
  <headerFooter>
    <oddFooter>&amp;L&amp;A&amp;RPrinted on &amp;D &amp;T</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C24D3B-75E7-48D6-A0AC-070CD496AD73}">
  <sheetPr codeName="Sheet10"/>
  <dimension ref="A1:AB268"/>
  <sheetViews>
    <sheetView workbookViewId="0">
      <selection activeCell="F28" sqref="F28"/>
    </sheetView>
  </sheetViews>
  <sheetFormatPr defaultColWidth="0" defaultRowHeight="15" zeroHeight="1"/>
  <cols>
    <col min="1" max="1" width="2.7109375" customWidth="1"/>
    <col min="2" max="2" width="19.7109375" customWidth="1"/>
    <col min="3" max="26" width="18.7109375" customWidth="1"/>
    <col min="27" max="27" width="2.7109375" customWidth="1"/>
    <col min="28" max="28" width="18.7109375" hidden="1" customWidth="1"/>
    <col min="29" max="16384" width="9.28515625" hidden="1"/>
  </cols>
  <sheetData>
    <row r="1" spans="1:26" ht="15.75">
      <c r="A1" s="10"/>
      <c r="B1" s="10"/>
      <c r="C1" s="10"/>
      <c r="D1" s="10"/>
      <c r="E1" s="10"/>
      <c r="F1" s="10"/>
      <c r="G1" s="776" t="s">
        <v>594</v>
      </c>
      <c r="H1" s="10"/>
      <c r="I1" s="12"/>
      <c r="J1" s="10"/>
      <c r="K1" s="10"/>
      <c r="L1" s="10"/>
      <c r="M1" s="10"/>
      <c r="N1" s="10"/>
      <c r="O1" s="10"/>
      <c r="P1" s="10"/>
      <c r="Q1" s="10"/>
      <c r="R1" s="10"/>
      <c r="S1" s="10"/>
      <c r="T1" s="10"/>
      <c r="U1" s="10"/>
      <c r="V1" s="10"/>
      <c r="W1" s="10"/>
      <c r="X1" s="10"/>
      <c r="Y1" s="10"/>
      <c r="Z1" s="10"/>
    </row>
    <row r="2" spans="1:26">
      <c r="A2" s="7"/>
      <c r="B2" s="7"/>
      <c r="C2" s="7"/>
      <c r="D2" s="7"/>
      <c r="E2" s="7"/>
      <c r="F2" s="7"/>
      <c r="G2" s="788" t="str">
        <f>Cert_Hospital&amp;" "&amp;"(TPI: "&amp;Cert_TPI&amp;")"</f>
        <v xml:space="preserve"> (TPI: )</v>
      </c>
      <c r="H2" s="7"/>
      <c r="I2" s="37"/>
      <c r="J2" s="37"/>
      <c r="K2" s="37"/>
      <c r="L2" s="37"/>
      <c r="M2" s="37"/>
      <c r="N2" s="7"/>
      <c r="O2" s="7"/>
      <c r="P2" s="7"/>
      <c r="Q2" s="7"/>
      <c r="R2" s="7"/>
      <c r="S2" s="7"/>
      <c r="T2" s="7"/>
      <c r="U2" s="7"/>
      <c r="V2" s="7"/>
      <c r="W2" s="7"/>
      <c r="X2" s="7"/>
      <c r="Y2" s="7"/>
      <c r="Z2" s="7"/>
    </row>
    <row r="3" spans="1:26">
      <c r="A3" s="7"/>
      <c r="E3" s="7"/>
      <c r="F3" s="7"/>
      <c r="G3" s="792" t="str">
        <f>"Cost Report Period: "&amp;TEXT(CstRpt_B,"mm/dd/yyyy")&amp;" - "&amp;TEXT(CstRpt_E,"mm/dd/yyyy")</f>
        <v>Cost Report Period: 01/00/1900 - 01/00/1900</v>
      </c>
      <c r="H3" s="7"/>
      <c r="I3" s="7"/>
      <c r="J3" s="7"/>
      <c r="K3" s="7"/>
      <c r="L3" s="7"/>
      <c r="M3" s="7"/>
      <c r="N3" s="7"/>
      <c r="O3" s="7"/>
      <c r="P3" s="7"/>
      <c r="Q3" s="7"/>
      <c r="R3" s="7"/>
      <c r="S3" s="7"/>
      <c r="T3" s="7"/>
      <c r="U3" s="7"/>
      <c r="V3" s="7"/>
      <c r="W3" s="7"/>
      <c r="X3" s="7"/>
      <c r="Y3" s="7"/>
      <c r="Z3" s="7"/>
    </row>
    <row r="4" spans="1:26">
      <c r="E4" s="7"/>
      <c r="F4" s="7"/>
      <c r="G4" s="792" t="str">
        <f>"Cost Report Status: "&amp;CstRpt_S</f>
        <v xml:space="preserve">Cost Report Status: </v>
      </c>
      <c r="H4" s="7"/>
      <c r="I4" s="7"/>
      <c r="J4" s="7"/>
      <c r="K4" s="7"/>
      <c r="L4" s="7"/>
      <c r="M4" s="7"/>
      <c r="N4" s="7"/>
      <c r="O4" s="7"/>
      <c r="P4" s="7"/>
      <c r="Q4" s="7"/>
      <c r="R4" s="7"/>
      <c r="S4" s="7"/>
      <c r="T4" s="7"/>
      <c r="U4" s="7"/>
      <c r="V4" s="7"/>
      <c r="W4" s="7"/>
      <c r="X4" s="7"/>
      <c r="Y4" s="7"/>
      <c r="Z4" s="7"/>
    </row>
    <row r="5" spans="1:26">
      <c r="E5" s="7"/>
      <c r="F5" s="7"/>
      <c r="G5" s="7"/>
      <c r="H5" s="7"/>
      <c r="I5" s="7"/>
      <c r="J5" s="7"/>
      <c r="K5" s="7"/>
      <c r="L5" s="7"/>
      <c r="M5" s="7"/>
      <c r="N5" s="7"/>
      <c r="O5" s="7"/>
      <c r="P5" s="7"/>
      <c r="Q5" s="7"/>
      <c r="R5" s="7"/>
      <c r="S5" s="7"/>
      <c r="T5" s="7"/>
      <c r="U5" s="7"/>
      <c r="V5" s="7"/>
      <c r="W5" s="7"/>
      <c r="X5" s="7"/>
      <c r="Y5" s="7"/>
      <c r="Z5" s="7"/>
    </row>
    <row r="6" spans="1:26">
      <c r="A6" s="18"/>
      <c r="B6" s="11"/>
      <c r="C6" s="10"/>
      <c r="D6" s="10"/>
      <c r="E6" s="10"/>
      <c r="F6" s="12"/>
      <c r="G6" s="10"/>
      <c r="H6" s="10"/>
      <c r="I6" s="10"/>
      <c r="J6" s="10"/>
      <c r="K6" s="10"/>
      <c r="L6" s="10"/>
      <c r="M6" s="10"/>
      <c r="N6" s="10"/>
      <c r="O6" s="10"/>
      <c r="P6" s="10"/>
      <c r="Q6" s="10"/>
      <c r="R6" s="10"/>
      <c r="S6" s="10"/>
      <c r="T6" s="10"/>
      <c r="U6" s="10"/>
      <c r="V6" s="10"/>
      <c r="W6" s="10"/>
      <c r="X6" s="10"/>
      <c r="Y6" s="10"/>
      <c r="Z6" s="10"/>
    </row>
    <row r="7" spans="1:26">
      <c r="A7" s="7"/>
      <c r="G7" s="27"/>
      <c r="H7" s="27"/>
      <c r="I7" s="27"/>
      <c r="J7" s="27"/>
      <c r="K7" s="27"/>
      <c r="L7" s="27"/>
      <c r="M7" s="27"/>
      <c r="N7" s="27"/>
      <c r="O7" s="10"/>
      <c r="P7" s="10"/>
      <c r="Q7" s="10"/>
      <c r="R7" s="10"/>
      <c r="S7" s="10"/>
      <c r="T7" s="10"/>
      <c r="U7" s="10"/>
      <c r="V7" s="10"/>
      <c r="W7" s="10"/>
      <c r="X7" s="10"/>
      <c r="Y7" s="10"/>
      <c r="Z7" s="10"/>
    </row>
    <row r="8" spans="1:26">
      <c r="A8" s="7"/>
      <c r="G8" s="27"/>
      <c r="H8" s="27"/>
      <c r="I8" s="27"/>
      <c r="J8" s="27"/>
      <c r="K8" s="27"/>
      <c r="L8" s="27"/>
      <c r="M8" s="27"/>
      <c r="N8" s="27"/>
      <c r="O8" s="10"/>
      <c r="P8" s="10"/>
      <c r="Q8" s="10"/>
      <c r="R8" s="10"/>
      <c r="S8" s="10"/>
      <c r="T8" s="10"/>
      <c r="U8" s="10"/>
      <c r="V8" s="10"/>
      <c r="W8" s="10"/>
      <c r="X8" s="10"/>
      <c r="Y8" s="10"/>
      <c r="Z8" s="10"/>
    </row>
    <row r="9" spans="1:26">
      <c r="A9" s="7"/>
      <c r="B9" s="521"/>
      <c r="C9" s="530"/>
      <c r="D9" s="531"/>
      <c r="E9" s="531"/>
      <c r="F9" s="532"/>
      <c r="G9" s="533"/>
      <c r="H9" s="533"/>
      <c r="I9" s="533"/>
      <c r="J9" s="533"/>
      <c r="K9" s="533"/>
      <c r="L9" s="533"/>
      <c r="M9" s="533"/>
      <c r="N9" s="533"/>
      <c r="O9" s="10"/>
      <c r="P9" s="10"/>
      <c r="Q9" s="10"/>
      <c r="R9" s="10"/>
      <c r="S9" s="10"/>
      <c r="T9" s="10"/>
      <c r="U9" s="10"/>
      <c r="V9" s="10"/>
      <c r="W9" s="10"/>
      <c r="X9" s="10"/>
      <c r="Y9" s="10"/>
      <c r="Z9" s="10"/>
    </row>
    <row r="10" spans="1:26">
      <c r="A10" s="164"/>
      <c r="B10" s="562" t="s">
        <v>595</v>
      </c>
      <c r="C10" s="563"/>
      <c r="D10" s="564"/>
      <c r="E10" s="564"/>
      <c r="F10" s="439"/>
      <c r="G10" s="565"/>
      <c r="H10" s="565"/>
      <c r="I10" s="565"/>
      <c r="J10" s="565"/>
      <c r="K10" s="565"/>
      <c r="L10" s="565"/>
      <c r="M10" s="565"/>
      <c r="N10" s="566"/>
      <c r="O10" s="10"/>
      <c r="P10" s="10"/>
      <c r="Q10" s="10"/>
      <c r="R10" s="10"/>
      <c r="S10" s="10"/>
      <c r="T10" s="10"/>
      <c r="U10" s="10"/>
      <c r="V10" s="10"/>
      <c r="W10" s="10"/>
      <c r="X10" s="10"/>
      <c r="Y10" s="10"/>
      <c r="Z10" s="10"/>
    </row>
    <row r="11" spans="1:26">
      <c r="A11" s="164"/>
      <c r="B11" s="1013"/>
      <c r="C11" s="540" t="s">
        <v>596</v>
      </c>
      <c r="D11" s="536" t="s">
        <v>596</v>
      </c>
      <c r="E11" s="541" t="s">
        <v>596</v>
      </c>
      <c r="F11" s="536" t="s">
        <v>597</v>
      </c>
      <c r="G11" s="536" t="s">
        <v>597</v>
      </c>
      <c r="H11" s="541" t="s">
        <v>597</v>
      </c>
      <c r="I11" s="536" t="s">
        <v>598</v>
      </c>
      <c r="J11" s="536" t="s">
        <v>598</v>
      </c>
      <c r="K11" s="541" t="s">
        <v>598</v>
      </c>
      <c r="L11" s="536" t="s">
        <v>599</v>
      </c>
      <c r="M11" s="536" t="s">
        <v>599</v>
      </c>
      <c r="N11" s="541" t="s">
        <v>599</v>
      </c>
      <c r="O11" s="10"/>
      <c r="P11" s="10"/>
      <c r="Q11" s="10"/>
      <c r="R11" s="10"/>
      <c r="S11" s="10"/>
      <c r="T11" s="10"/>
      <c r="U11" s="10"/>
      <c r="V11" s="10"/>
      <c r="W11" s="10"/>
      <c r="X11" s="10"/>
      <c r="Y11" s="10"/>
      <c r="Z11" s="10"/>
    </row>
    <row r="12" spans="1:26">
      <c r="A12" s="164"/>
      <c r="B12" s="1013"/>
      <c r="C12" s="538" t="s">
        <v>356</v>
      </c>
      <c r="D12" s="78" t="s">
        <v>600</v>
      </c>
      <c r="E12" s="539" t="s">
        <v>601</v>
      </c>
      <c r="F12" s="538" t="s">
        <v>356</v>
      </c>
      <c r="G12" s="78" t="s">
        <v>600</v>
      </c>
      <c r="H12" s="539" t="s">
        <v>601</v>
      </c>
      <c r="I12" s="538" t="s">
        <v>356</v>
      </c>
      <c r="J12" s="78" t="s">
        <v>600</v>
      </c>
      <c r="K12" s="539" t="s">
        <v>601</v>
      </c>
      <c r="L12" s="538" t="s">
        <v>356</v>
      </c>
      <c r="M12" s="78" t="s">
        <v>600</v>
      </c>
      <c r="N12" s="539" t="s">
        <v>601</v>
      </c>
      <c r="O12" s="10"/>
      <c r="P12" s="10"/>
      <c r="Q12" s="10"/>
      <c r="R12" s="10"/>
      <c r="S12" s="10"/>
      <c r="T12" s="10"/>
      <c r="U12" s="10"/>
      <c r="V12" s="10"/>
      <c r="W12" s="10"/>
      <c r="X12" s="10"/>
      <c r="Y12" s="10"/>
      <c r="Z12" s="10"/>
    </row>
    <row r="13" spans="1:26">
      <c r="A13" s="164"/>
      <c r="B13" s="1014" t="s">
        <v>310</v>
      </c>
      <c r="C13" s="671">
        <f>'Medicaid Claims Data'!H4</f>
        <v>0</v>
      </c>
      <c r="D13" s="1015">
        <f>'Medicaid Claims Data'!F4</f>
        <v>0</v>
      </c>
      <c r="E13" s="1015">
        <f>'Medicaid Claims Data'!N4</f>
        <v>0</v>
      </c>
      <c r="F13" s="671">
        <f>'Medicaid Claims Data'!AM4</f>
        <v>0</v>
      </c>
      <c r="G13" s="1015">
        <f>'Medicaid Claims Data'!AK4</f>
        <v>0</v>
      </c>
      <c r="H13" s="1015">
        <f>'Medicaid Claims Data'!AS4</f>
        <v>0</v>
      </c>
      <c r="I13" s="671">
        <f>SUM('Hospital Data'!K40,'Hospital Data'!K42)</f>
        <v>0</v>
      </c>
      <c r="J13" s="1015">
        <f>SUM('Hospital Data'!I40,'Hospital Data'!I42)</f>
        <v>0</v>
      </c>
      <c r="K13" s="1015">
        <f>SUM('Hospital Data'!I41,'Hospital Data'!I43)</f>
        <v>0</v>
      </c>
      <c r="L13" s="677"/>
      <c r="M13" s="534"/>
      <c r="N13" s="534"/>
      <c r="O13" s="10"/>
      <c r="P13" s="10"/>
      <c r="Q13" s="10"/>
      <c r="R13" s="10"/>
      <c r="S13" s="10"/>
      <c r="T13" s="10"/>
      <c r="U13" s="10"/>
      <c r="V13" s="10"/>
      <c r="W13" s="10"/>
      <c r="X13" s="10"/>
      <c r="Y13" s="10"/>
      <c r="Z13" s="10"/>
    </row>
    <row r="14" spans="1:26">
      <c r="A14" s="164"/>
      <c r="B14" s="1016" t="s">
        <v>602</v>
      </c>
      <c r="C14" s="671">
        <f>'Medicaid Claims Data'!W4</f>
        <v>0</v>
      </c>
      <c r="D14" s="1015">
        <f>'Medicaid Claims Data'!T4</f>
        <v>0</v>
      </c>
      <c r="E14" s="1015">
        <f>'Medicaid Claims Data'!AC4</f>
        <v>0</v>
      </c>
      <c r="F14" s="671">
        <f>'Medicaid Claims Data'!BB4+'Medicaid Claims Data'!BJ4</f>
        <v>0</v>
      </c>
      <c r="G14" s="1015">
        <f>'Medicaid Claims Data'!AY4+'Medicaid Claims Data'!BG4</f>
        <v>0</v>
      </c>
      <c r="H14" s="1015">
        <f>'Medicaid Claims Data'!BC4+'Medicaid Claims Data'!BL4</f>
        <v>0</v>
      </c>
      <c r="I14" s="676"/>
      <c r="J14" s="1017"/>
      <c r="K14" s="1017"/>
      <c r="L14" s="678"/>
      <c r="M14" s="96"/>
      <c r="N14" s="96"/>
      <c r="O14" s="10"/>
      <c r="P14" s="10"/>
      <c r="Q14" s="10"/>
      <c r="R14" s="10"/>
      <c r="S14" s="10"/>
      <c r="T14" s="10"/>
      <c r="U14" s="10"/>
      <c r="V14" s="10"/>
      <c r="W14" s="10"/>
      <c r="X14" s="10"/>
      <c r="Y14" s="10"/>
      <c r="Z14" s="10"/>
    </row>
    <row r="15" spans="1:26">
      <c r="A15" s="164"/>
      <c r="B15" s="537" t="s">
        <v>603</v>
      </c>
      <c r="C15" s="1018">
        <f>'Medicaid Claims Data'!L4+'Medicaid Claims Data'!AA4</f>
        <v>0</v>
      </c>
      <c r="D15" s="1015">
        <f>'Medicaid Claims Data'!J4+'Medicaid Claims Data'!X4</f>
        <v>0</v>
      </c>
      <c r="E15" s="1015">
        <f>'Medicaid Claims Data'!Q4+'Medicaid Claims Data'!AG4</f>
        <v>0</v>
      </c>
      <c r="F15" s="671">
        <f>'Medicaid Claims Data'!AQ4</f>
        <v>0</v>
      </c>
      <c r="G15" s="1015">
        <f>'Medicaid Claims Data'!AO4</f>
        <v>0</v>
      </c>
      <c r="H15" s="1015">
        <f>'Medicaid Claims Data'!AV4</f>
        <v>0</v>
      </c>
      <c r="I15" s="671">
        <f>'Hospital Data'!M40+'Hospital Data'!M42</f>
        <v>0</v>
      </c>
      <c r="J15" s="1015">
        <f>'Hospital Data'!L40+'Hospital Data'!L42</f>
        <v>0</v>
      </c>
      <c r="K15" s="1015">
        <f>'Hospital Data'!L41+'Hospital Data'!L43</f>
        <v>0</v>
      </c>
      <c r="L15" s="671">
        <f>'Hospital Data'!D169</f>
        <v>0</v>
      </c>
      <c r="M15" s="674">
        <f>'Hospital Data'!E169</f>
        <v>0</v>
      </c>
      <c r="N15" s="1015">
        <f>'Hospital Data'!E170</f>
        <v>0</v>
      </c>
      <c r="O15" s="10"/>
      <c r="P15" s="10"/>
      <c r="Q15" s="10"/>
      <c r="R15" s="10"/>
      <c r="S15" s="10"/>
      <c r="T15" s="10"/>
      <c r="U15" s="10"/>
      <c r="V15" s="10"/>
      <c r="W15" s="10"/>
      <c r="X15" s="10"/>
      <c r="Y15" s="10"/>
      <c r="Z15" s="10"/>
    </row>
    <row r="16" spans="1:26">
      <c r="A16" s="164"/>
      <c r="B16" s="1019" t="s">
        <v>113</v>
      </c>
      <c r="C16" s="672">
        <f>SUM(C13:C15)</f>
        <v>0</v>
      </c>
      <c r="D16" s="673">
        <f>SUM(D13:D15)</f>
        <v>0</v>
      </c>
      <c r="E16" s="673">
        <f>SUM(E13:E15)</f>
        <v>0</v>
      </c>
      <c r="F16" s="672">
        <f>SUM(F13:F15)</f>
        <v>0</v>
      </c>
      <c r="G16" s="673">
        <f t="shared" ref="G16:N16" si="0">SUM(G13:G15)</f>
        <v>0</v>
      </c>
      <c r="H16" s="673">
        <f t="shared" si="0"/>
        <v>0</v>
      </c>
      <c r="I16" s="672">
        <f t="shared" si="0"/>
        <v>0</v>
      </c>
      <c r="J16" s="673">
        <f t="shared" si="0"/>
        <v>0</v>
      </c>
      <c r="K16" s="673">
        <f t="shared" si="0"/>
        <v>0</v>
      </c>
      <c r="L16" s="672">
        <f t="shared" si="0"/>
        <v>0</v>
      </c>
      <c r="M16" s="675">
        <f t="shared" si="0"/>
        <v>0</v>
      </c>
      <c r="N16" s="1020">
        <f t="shared" si="0"/>
        <v>0</v>
      </c>
      <c r="O16" s="10"/>
      <c r="P16" s="10"/>
      <c r="Q16" s="10"/>
      <c r="R16" s="10"/>
      <c r="S16" s="10"/>
      <c r="T16" s="10"/>
      <c r="U16" s="10"/>
      <c r="V16" s="10"/>
      <c r="W16" s="10"/>
      <c r="X16" s="10"/>
      <c r="Y16" s="10"/>
      <c r="Z16" s="10"/>
    </row>
    <row r="17" spans="1:26">
      <c r="A17" s="7"/>
      <c r="B17" s="10"/>
      <c r="C17" s="38"/>
      <c r="D17" s="38"/>
      <c r="E17" s="10"/>
      <c r="F17" s="12"/>
      <c r="G17" s="10"/>
      <c r="H17" s="10"/>
      <c r="I17" s="10"/>
      <c r="J17" s="10"/>
      <c r="K17" s="10"/>
      <c r="L17" s="10"/>
      <c r="M17" s="10"/>
      <c r="N17" s="10"/>
      <c r="O17" s="10"/>
      <c r="P17" s="10"/>
      <c r="Q17" s="10"/>
      <c r="R17" s="10"/>
      <c r="S17" s="10"/>
      <c r="T17" s="10"/>
      <c r="U17" s="10"/>
      <c r="V17" s="10"/>
      <c r="W17" s="10"/>
      <c r="X17" s="10"/>
      <c r="Y17" s="10"/>
      <c r="Z17" s="10"/>
    </row>
    <row r="18" spans="1:26">
      <c r="C18" s="38"/>
      <c r="D18" s="38"/>
      <c r="E18" s="10"/>
      <c r="F18" s="12"/>
      <c r="G18" s="10"/>
      <c r="H18" s="10"/>
      <c r="I18" s="10"/>
      <c r="J18" s="10"/>
      <c r="K18" s="10"/>
      <c r="L18" s="10"/>
      <c r="M18" s="10"/>
      <c r="N18" s="10"/>
      <c r="O18" s="10"/>
      <c r="P18" s="10"/>
      <c r="Q18" s="10"/>
      <c r="R18" s="10"/>
      <c r="S18" s="10"/>
      <c r="T18" s="10"/>
      <c r="U18" s="10"/>
      <c r="V18" s="10"/>
      <c r="W18" s="10"/>
      <c r="X18" s="10"/>
      <c r="Y18" s="10"/>
      <c r="Z18" s="10"/>
    </row>
    <row r="19" spans="1:26">
      <c r="A19" s="10"/>
      <c r="B19" s="567" t="s">
        <v>604</v>
      </c>
      <c r="C19" s="437"/>
      <c r="D19" s="437"/>
      <c r="E19" s="437"/>
      <c r="F19" s="439"/>
      <c r="G19" s="568"/>
      <c r="H19" s="515" t="s">
        <v>596</v>
      </c>
      <c r="I19" s="516" t="s">
        <v>596</v>
      </c>
      <c r="J19" s="516" t="s">
        <v>596</v>
      </c>
      <c r="K19" s="516" t="s">
        <v>596</v>
      </c>
      <c r="L19" s="516" t="s">
        <v>596</v>
      </c>
      <c r="M19" s="527" t="s">
        <v>596</v>
      </c>
      <c r="N19" s="517" t="s">
        <v>597</v>
      </c>
      <c r="O19" s="517" t="s">
        <v>597</v>
      </c>
      <c r="P19" s="517" t="s">
        <v>597</v>
      </c>
      <c r="Q19" s="517" t="s">
        <v>597</v>
      </c>
      <c r="R19" s="517" t="s">
        <v>597</v>
      </c>
      <c r="S19" s="528" t="s">
        <v>597</v>
      </c>
      <c r="T19" s="517" t="s">
        <v>598</v>
      </c>
      <c r="U19" s="517" t="s">
        <v>598</v>
      </c>
      <c r="V19" s="517" t="s">
        <v>598</v>
      </c>
      <c r="W19" s="527" t="s">
        <v>598</v>
      </c>
      <c r="X19" s="483" t="s">
        <v>599</v>
      </c>
      <c r="Y19" s="518" t="s">
        <v>599</v>
      </c>
      <c r="Z19" s="10"/>
    </row>
    <row r="20" spans="1:26">
      <c r="A20" s="7"/>
      <c r="B20" s="502" t="s">
        <v>219</v>
      </c>
      <c r="C20" s="382"/>
      <c r="D20" s="382"/>
      <c r="E20" s="382"/>
      <c r="F20" s="468"/>
      <c r="G20" s="468" t="s">
        <v>158</v>
      </c>
      <c r="H20" s="519" t="s">
        <v>605</v>
      </c>
      <c r="I20" s="468" t="s">
        <v>606</v>
      </c>
      <c r="J20" s="468" t="s">
        <v>607</v>
      </c>
      <c r="K20" s="468" t="s">
        <v>608</v>
      </c>
      <c r="L20" s="468" t="s">
        <v>609</v>
      </c>
      <c r="M20" s="469" t="s">
        <v>610</v>
      </c>
      <c r="N20" s="486" t="s">
        <v>611</v>
      </c>
      <c r="O20" s="468" t="s">
        <v>612</v>
      </c>
      <c r="P20" s="468" t="s">
        <v>613</v>
      </c>
      <c r="Q20" s="468" t="s">
        <v>614</v>
      </c>
      <c r="R20" s="468" t="s">
        <v>615</v>
      </c>
      <c r="S20" s="529" t="s">
        <v>616</v>
      </c>
      <c r="T20" s="486" t="s">
        <v>617</v>
      </c>
      <c r="U20" s="468" t="s">
        <v>618</v>
      </c>
      <c r="V20" s="468" t="s">
        <v>619</v>
      </c>
      <c r="W20" s="503" t="s">
        <v>620</v>
      </c>
      <c r="X20" s="486" t="s">
        <v>621</v>
      </c>
      <c r="Y20" s="503" t="s">
        <v>622</v>
      </c>
      <c r="Z20" s="10"/>
    </row>
    <row r="21" spans="1:26" ht="41.25" customHeight="1">
      <c r="A21" s="164"/>
      <c r="B21" s="522" t="str">
        <f>'Medicare Cost Report'!B11</f>
        <v>S-3 / B Part I</v>
      </c>
      <c r="C21" s="99" t="s">
        <v>438</v>
      </c>
      <c r="D21" s="100"/>
      <c r="E21" s="101"/>
      <c r="F21" s="102" t="s">
        <v>443</v>
      </c>
      <c r="G21" s="103" t="s">
        <v>447</v>
      </c>
      <c r="H21" s="104" t="s">
        <v>623</v>
      </c>
      <c r="I21" s="104" t="s">
        <v>624</v>
      </c>
      <c r="J21" s="105" t="s">
        <v>625</v>
      </c>
      <c r="K21" s="105" t="s">
        <v>626</v>
      </c>
      <c r="L21" s="106" t="s">
        <v>627</v>
      </c>
      <c r="M21" s="106" t="s">
        <v>628</v>
      </c>
      <c r="N21" s="525" t="s">
        <v>629</v>
      </c>
      <c r="O21" s="104" t="s">
        <v>630</v>
      </c>
      <c r="P21" s="105" t="s">
        <v>631</v>
      </c>
      <c r="Q21" s="105" t="s">
        <v>632</v>
      </c>
      <c r="R21" s="106" t="s">
        <v>633</v>
      </c>
      <c r="S21" s="106" t="s">
        <v>634</v>
      </c>
      <c r="T21" s="525" t="s">
        <v>635</v>
      </c>
      <c r="U21" s="104" t="s">
        <v>636</v>
      </c>
      <c r="V21" s="106" t="s">
        <v>637</v>
      </c>
      <c r="W21" s="106" t="s">
        <v>638</v>
      </c>
      <c r="X21" s="107" t="s">
        <v>639</v>
      </c>
      <c r="Y21" s="106" t="s">
        <v>640</v>
      </c>
      <c r="Z21" s="57"/>
    </row>
    <row r="22" spans="1:26">
      <c r="A22" s="7"/>
      <c r="B22" s="704" t="str">
        <f>'Medicare Cost Report'!B14</f>
        <v>1/30</v>
      </c>
      <c r="C22" s="1405" t="str">
        <f>'Medicare Cost Report'!C14</f>
        <v>HOSPITAL ADULTS AND PEDIATRICS</v>
      </c>
      <c r="D22" s="1406"/>
      <c r="E22" s="1407"/>
      <c r="F22" s="506">
        <f>'Medicare Cost Report'!F14</f>
        <v>0</v>
      </c>
      <c r="G22" s="514">
        <f>'Medicare Cost Report'!J14</f>
        <v>0</v>
      </c>
      <c r="H22" s="520">
        <f t="shared" ref="H22:H36" si="1">IF($F$42=0,0,ROUND(F22/$F$42*$C$13,0))</f>
        <v>0</v>
      </c>
      <c r="I22" s="507">
        <f>ROUND(H22*G22,0)</f>
        <v>0</v>
      </c>
      <c r="J22" s="508">
        <f t="shared" ref="J22:J36" si="2">IF($F$42=0,0,ROUND(F22/$F$42*$C$14,0))</f>
        <v>0</v>
      </c>
      <c r="K22" s="509">
        <f>ROUND(G22*J22,0)</f>
        <v>0</v>
      </c>
      <c r="L22" s="510">
        <f t="shared" ref="L22:L36" si="3">IF($F$42=0,0,ROUND(F22/$F$42*$C$15,0))</f>
        <v>0</v>
      </c>
      <c r="M22" s="513">
        <f>ROUND(G22*L22,0)</f>
        <v>0</v>
      </c>
      <c r="N22" s="526">
        <f t="shared" ref="N22:N36" si="4">IF($F$42=0,0,F22/$F$42*$F$13)</f>
        <v>0</v>
      </c>
      <c r="O22" s="507">
        <f>ROUND(G22*N22,0)</f>
        <v>0</v>
      </c>
      <c r="P22" s="511">
        <f t="shared" ref="P22:P36" si="5">IF($F$42=0,0,F22/$F$42*$F$14)</f>
        <v>0</v>
      </c>
      <c r="Q22" s="509">
        <f>ROUND(G22*P22,0)</f>
        <v>0</v>
      </c>
      <c r="R22" s="510">
        <f t="shared" ref="R22:R36" si="6">IF($F$42=0,0,F22/$F$42*$F$15)</f>
        <v>0</v>
      </c>
      <c r="S22" s="513">
        <f>ROUND(G22*R22,0)</f>
        <v>0</v>
      </c>
      <c r="T22" s="526">
        <f t="shared" ref="T22:T36" si="7">IF($F$42=0,0,F22/$F$42*$I$13)</f>
        <v>0</v>
      </c>
      <c r="U22" s="507">
        <f>ROUND(G22*T22,0)</f>
        <v>0</v>
      </c>
      <c r="V22" s="510">
        <f t="shared" ref="V22:V36" si="8">IF($F$42=0,0,F22/$F$42*$I$15)</f>
        <v>0</v>
      </c>
      <c r="W22" s="513">
        <f>ROUND(G22*V22,0)</f>
        <v>0</v>
      </c>
      <c r="X22" s="512">
        <f>IF($F$42=0,0,F22/$F$42*$L$15)</f>
        <v>0</v>
      </c>
      <c r="Y22" s="513">
        <f>ROUND(G22*X22,0)</f>
        <v>0</v>
      </c>
      <c r="Z22" s="57"/>
    </row>
    <row r="23" spans="1:26">
      <c r="A23" s="7"/>
      <c r="B23" s="704" t="str">
        <f>'Medicare Cost Report'!B15</f>
        <v>8/31</v>
      </c>
      <c r="C23" s="1405" t="str">
        <f>'Medicare Cost Report'!C15</f>
        <v>INTENSIVE CARE UNIT</v>
      </c>
      <c r="D23" s="1406"/>
      <c r="E23" s="1407"/>
      <c r="F23" s="506">
        <f>'Medicare Cost Report'!F15</f>
        <v>0</v>
      </c>
      <c r="G23" s="514">
        <f>'Medicare Cost Report'!J15</f>
        <v>0</v>
      </c>
      <c r="H23" s="520">
        <f t="shared" si="1"/>
        <v>0</v>
      </c>
      <c r="I23" s="507">
        <f t="shared" ref="I23:I36" si="9">ROUND(H23*G23,0)</f>
        <v>0</v>
      </c>
      <c r="J23" s="508">
        <f t="shared" si="2"/>
        <v>0</v>
      </c>
      <c r="K23" s="509">
        <f t="shared" ref="K23:K36" si="10">ROUND(G23*J23,0)</f>
        <v>0</v>
      </c>
      <c r="L23" s="510">
        <f t="shared" si="3"/>
        <v>0</v>
      </c>
      <c r="M23" s="513">
        <f t="shared" ref="M23:M36" si="11">ROUND(G23*L23,0)</f>
        <v>0</v>
      </c>
      <c r="N23" s="526">
        <f t="shared" si="4"/>
        <v>0</v>
      </c>
      <c r="O23" s="507">
        <f t="shared" ref="O23:O36" si="12">ROUND(G23*N23,0)</f>
        <v>0</v>
      </c>
      <c r="P23" s="511">
        <f t="shared" si="5"/>
        <v>0</v>
      </c>
      <c r="Q23" s="509">
        <f t="shared" ref="Q23:Q36" si="13">ROUND(G23*P23,0)</f>
        <v>0</v>
      </c>
      <c r="R23" s="510">
        <f t="shared" si="6"/>
        <v>0</v>
      </c>
      <c r="S23" s="513">
        <f t="shared" ref="S23:S36" si="14">ROUND(G23*R23,0)</f>
        <v>0</v>
      </c>
      <c r="T23" s="526">
        <f t="shared" si="7"/>
        <v>0</v>
      </c>
      <c r="U23" s="507">
        <f t="shared" ref="U23:U36" si="15">ROUND(G23*T23,0)</f>
        <v>0</v>
      </c>
      <c r="V23" s="510">
        <f t="shared" si="8"/>
        <v>0</v>
      </c>
      <c r="W23" s="513">
        <f t="shared" ref="W23:W36" si="16">ROUND(G23*V23,0)</f>
        <v>0</v>
      </c>
      <c r="X23" s="512">
        <f t="shared" ref="X23:X41" si="17">IF($F$42=0,0,F23/$F$42*$L$15)</f>
        <v>0</v>
      </c>
      <c r="Y23" s="513">
        <f t="shared" ref="Y23:Y36" si="18">ROUND(G23*X23,0)</f>
        <v>0</v>
      </c>
      <c r="Z23" s="57"/>
    </row>
    <row r="24" spans="1:26">
      <c r="A24" s="7"/>
      <c r="B24" s="704" t="str">
        <f>'Medicare Cost Report'!B16</f>
        <v>9/32</v>
      </c>
      <c r="C24" s="1405" t="str">
        <f>'Medicare Cost Report'!C16</f>
        <v>CORONARY CARE UNIT</v>
      </c>
      <c r="D24" s="1406"/>
      <c r="E24" s="1407"/>
      <c r="F24" s="506">
        <f>'Medicare Cost Report'!F16</f>
        <v>0</v>
      </c>
      <c r="G24" s="514">
        <f>'Medicare Cost Report'!J16</f>
        <v>0</v>
      </c>
      <c r="H24" s="520">
        <f t="shared" si="1"/>
        <v>0</v>
      </c>
      <c r="I24" s="507">
        <f t="shared" si="9"/>
        <v>0</v>
      </c>
      <c r="J24" s="508">
        <f t="shared" si="2"/>
        <v>0</v>
      </c>
      <c r="K24" s="509">
        <f t="shared" si="10"/>
        <v>0</v>
      </c>
      <c r="L24" s="510">
        <f t="shared" si="3"/>
        <v>0</v>
      </c>
      <c r="M24" s="513">
        <f t="shared" si="11"/>
        <v>0</v>
      </c>
      <c r="N24" s="526">
        <f t="shared" si="4"/>
        <v>0</v>
      </c>
      <c r="O24" s="507">
        <f t="shared" si="12"/>
        <v>0</v>
      </c>
      <c r="P24" s="511">
        <f t="shared" si="5"/>
        <v>0</v>
      </c>
      <c r="Q24" s="509">
        <f t="shared" si="13"/>
        <v>0</v>
      </c>
      <c r="R24" s="510">
        <f t="shared" si="6"/>
        <v>0</v>
      </c>
      <c r="S24" s="513">
        <f t="shared" si="14"/>
        <v>0</v>
      </c>
      <c r="T24" s="526">
        <f t="shared" si="7"/>
        <v>0</v>
      </c>
      <c r="U24" s="507">
        <f t="shared" si="15"/>
        <v>0</v>
      </c>
      <c r="V24" s="510">
        <f t="shared" si="8"/>
        <v>0</v>
      </c>
      <c r="W24" s="513">
        <f t="shared" si="16"/>
        <v>0</v>
      </c>
      <c r="X24" s="512">
        <f t="shared" si="17"/>
        <v>0</v>
      </c>
      <c r="Y24" s="513">
        <f t="shared" si="18"/>
        <v>0</v>
      </c>
      <c r="Z24" s="57"/>
    </row>
    <row r="25" spans="1:26">
      <c r="A25" s="7"/>
      <c r="B25" s="704" t="str">
        <f>'Medicare Cost Report'!B17</f>
        <v>10/33</v>
      </c>
      <c r="C25" s="1405" t="str">
        <f>'Medicare Cost Report'!C17</f>
        <v>BURN INTENSIVE CARE UNIT</v>
      </c>
      <c r="D25" s="1406"/>
      <c r="E25" s="1407"/>
      <c r="F25" s="506">
        <f>'Medicare Cost Report'!F17</f>
        <v>0</v>
      </c>
      <c r="G25" s="514">
        <f>'Medicare Cost Report'!J17</f>
        <v>0</v>
      </c>
      <c r="H25" s="520">
        <f t="shared" si="1"/>
        <v>0</v>
      </c>
      <c r="I25" s="507">
        <f t="shared" si="9"/>
        <v>0</v>
      </c>
      <c r="J25" s="508">
        <f t="shared" si="2"/>
        <v>0</v>
      </c>
      <c r="K25" s="509">
        <f t="shared" si="10"/>
        <v>0</v>
      </c>
      <c r="L25" s="510">
        <f t="shared" si="3"/>
        <v>0</v>
      </c>
      <c r="M25" s="513">
        <f t="shared" si="11"/>
        <v>0</v>
      </c>
      <c r="N25" s="526">
        <f t="shared" si="4"/>
        <v>0</v>
      </c>
      <c r="O25" s="507">
        <f t="shared" si="12"/>
        <v>0</v>
      </c>
      <c r="P25" s="511">
        <f t="shared" si="5"/>
        <v>0</v>
      </c>
      <c r="Q25" s="509">
        <f t="shared" si="13"/>
        <v>0</v>
      </c>
      <c r="R25" s="510">
        <f t="shared" si="6"/>
        <v>0</v>
      </c>
      <c r="S25" s="513">
        <f t="shared" si="14"/>
        <v>0</v>
      </c>
      <c r="T25" s="526">
        <f t="shared" si="7"/>
        <v>0</v>
      </c>
      <c r="U25" s="507">
        <f t="shared" si="15"/>
        <v>0</v>
      </c>
      <c r="V25" s="510">
        <f t="shared" si="8"/>
        <v>0</v>
      </c>
      <c r="W25" s="513">
        <f t="shared" si="16"/>
        <v>0</v>
      </c>
      <c r="X25" s="512">
        <f t="shared" si="17"/>
        <v>0</v>
      </c>
      <c r="Y25" s="513">
        <f t="shared" si="18"/>
        <v>0</v>
      </c>
      <c r="Z25" s="57"/>
    </row>
    <row r="26" spans="1:26">
      <c r="A26" s="7"/>
      <c r="B26" s="704" t="str">
        <f>'Medicare Cost Report'!B18</f>
        <v>11/34</v>
      </c>
      <c r="C26" s="1405" t="str">
        <f>'Medicare Cost Report'!C18</f>
        <v>SURGICAL INTENSIVE CARE UNIT</v>
      </c>
      <c r="D26" s="1406"/>
      <c r="E26" s="1407"/>
      <c r="F26" s="506">
        <f>'Medicare Cost Report'!F18</f>
        <v>0</v>
      </c>
      <c r="G26" s="514">
        <f>'Medicare Cost Report'!J18</f>
        <v>0</v>
      </c>
      <c r="H26" s="520">
        <f t="shared" si="1"/>
        <v>0</v>
      </c>
      <c r="I26" s="507">
        <f t="shared" si="9"/>
        <v>0</v>
      </c>
      <c r="J26" s="508">
        <f t="shared" si="2"/>
        <v>0</v>
      </c>
      <c r="K26" s="509">
        <f t="shared" si="10"/>
        <v>0</v>
      </c>
      <c r="L26" s="510">
        <f t="shared" si="3"/>
        <v>0</v>
      </c>
      <c r="M26" s="513">
        <f t="shared" si="11"/>
        <v>0</v>
      </c>
      <c r="N26" s="526">
        <f t="shared" si="4"/>
        <v>0</v>
      </c>
      <c r="O26" s="507">
        <f t="shared" si="12"/>
        <v>0</v>
      </c>
      <c r="P26" s="511">
        <f t="shared" si="5"/>
        <v>0</v>
      </c>
      <c r="Q26" s="509">
        <f t="shared" si="13"/>
        <v>0</v>
      </c>
      <c r="R26" s="510">
        <f t="shared" si="6"/>
        <v>0</v>
      </c>
      <c r="S26" s="513">
        <f t="shared" si="14"/>
        <v>0</v>
      </c>
      <c r="T26" s="526">
        <f t="shared" si="7"/>
        <v>0</v>
      </c>
      <c r="U26" s="507">
        <f t="shared" si="15"/>
        <v>0</v>
      </c>
      <c r="V26" s="510">
        <f t="shared" si="8"/>
        <v>0</v>
      </c>
      <c r="W26" s="513">
        <f t="shared" si="16"/>
        <v>0</v>
      </c>
      <c r="X26" s="512">
        <f t="shared" si="17"/>
        <v>0</v>
      </c>
      <c r="Y26" s="513">
        <f t="shared" si="18"/>
        <v>0</v>
      </c>
      <c r="Z26" s="57"/>
    </row>
    <row r="27" spans="1:26">
      <c r="A27" s="7"/>
      <c r="B27" s="704" t="str">
        <f>'Medicare Cost Report'!B19</f>
        <v>12/35</v>
      </c>
      <c r="C27" s="1405" t="str">
        <f>'Medicare Cost Report'!C19</f>
        <v>OTHER SPECIAL CARE UNIT</v>
      </c>
      <c r="D27" s="1406"/>
      <c r="E27" s="1407"/>
      <c r="F27" s="506">
        <f>'Medicare Cost Report'!F19</f>
        <v>0</v>
      </c>
      <c r="G27" s="514">
        <f>'Medicare Cost Report'!J19</f>
        <v>0</v>
      </c>
      <c r="H27" s="520">
        <f t="shared" si="1"/>
        <v>0</v>
      </c>
      <c r="I27" s="507">
        <f t="shared" si="9"/>
        <v>0</v>
      </c>
      <c r="J27" s="508">
        <f t="shared" si="2"/>
        <v>0</v>
      </c>
      <c r="K27" s="509">
        <f t="shared" si="10"/>
        <v>0</v>
      </c>
      <c r="L27" s="510">
        <f t="shared" si="3"/>
        <v>0</v>
      </c>
      <c r="M27" s="513">
        <f t="shared" si="11"/>
        <v>0</v>
      </c>
      <c r="N27" s="526">
        <f t="shared" si="4"/>
        <v>0</v>
      </c>
      <c r="O27" s="507">
        <f t="shared" si="12"/>
        <v>0</v>
      </c>
      <c r="P27" s="511">
        <f t="shared" si="5"/>
        <v>0</v>
      </c>
      <c r="Q27" s="509">
        <f t="shared" si="13"/>
        <v>0</v>
      </c>
      <c r="R27" s="510">
        <f t="shared" si="6"/>
        <v>0</v>
      </c>
      <c r="S27" s="513">
        <f t="shared" si="14"/>
        <v>0</v>
      </c>
      <c r="T27" s="526">
        <f t="shared" si="7"/>
        <v>0</v>
      </c>
      <c r="U27" s="507">
        <f t="shared" si="15"/>
        <v>0</v>
      </c>
      <c r="V27" s="510">
        <f t="shared" si="8"/>
        <v>0</v>
      </c>
      <c r="W27" s="513">
        <f t="shared" si="16"/>
        <v>0</v>
      </c>
      <c r="X27" s="512">
        <f t="shared" si="17"/>
        <v>0</v>
      </c>
      <c r="Y27" s="513">
        <f t="shared" si="18"/>
        <v>0</v>
      </c>
      <c r="Z27" s="57"/>
    </row>
    <row r="28" spans="1:26">
      <c r="A28" s="7"/>
      <c r="B28" s="704" t="str">
        <f>'Medicare Cost Report'!B20</f>
        <v>13/43</v>
      </c>
      <c r="C28" s="1405" t="str">
        <f>'Medicare Cost Report'!C20</f>
        <v>NURSERY</v>
      </c>
      <c r="D28" s="1406"/>
      <c r="E28" s="1407"/>
      <c r="F28" s="506">
        <f>'Medicare Cost Report'!F20</f>
        <v>0</v>
      </c>
      <c r="G28" s="514">
        <f>'Medicare Cost Report'!J20</f>
        <v>0</v>
      </c>
      <c r="H28" s="520">
        <f t="shared" si="1"/>
        <v>0</v>
      </c>
      <c r="I28" s="507">
        <f t="shared" si="9"/>
        <v>0</v>
      </c>
      <c r="J28" s="508">
        <f t="shared" si="2"/>
        <v>0</v>
      </c>
      <c r="K28" s="509">
        <f t="shared" si="10"/>
        <v>0</v>
      </c>
      <c r="L28" s="510">
        <f t="shared" si="3"/>
        <v>0</v>
      </c>
      <c r="M28" s="513">
        <f t="shared" si="11"/>
        <v>0</v>
      </c>
      <c r="N28" s="526">
        <f t="shared" si="4"/>
        <v>0</v>
      </c>
      <c r="O28" s="507">
        <f t="shared" si="12"/>
        <v>0</v>
      </c>
      <c r="P28" s="511">
        <f t="shared" si="5"/>
        <v>0</v>
      </c>
      <c r="Q28" s="509">
        <f t="shared" si="13"/>
        <v>0</v>
      </c>
      <c r="R28" s="510">
        <f t="shared" si="6"/>
        <v>0</v>
      </c>
      <c r="S28" s="513">
        <f t="shared" si="14"/>
        <v>0</v>
      </c>
      <c r="T28" s="526">
        <f t="shared" si="7"/>
        <v>0</v>
      </c>
      <c r="U28" s="507">
        <f t="shared" si="15"/>
        <v>0</v>
      </c>
      <c r="V28" s="510">
        <f t="shared" si="8"/>
        <v>0</v>
      </c>
      <c r="W28" s="513">
        <f t="shared" si="16"/>
        <v>0</v>
      </c>
      <c r="X28" s="512">
        <f t="shared" si="17"/>
        <v>0</v>
      </c>
      <c r="Y28" s="513">
        <f t="shared" si="18"/>
        <v>0</v>
      </c>
      <c r="Z28" s="57"/>
    </row>
    <row r="29" spans="1:26">
      <c r="A29" s="7"/>
      <c r="B29" s="704" t="str">
        <f>'Medicare Cost Report'!B21</f>
        <v>16/40</v>
      </c>
      <c r="C29" s="1405" t="str">
        <f>'Medicare Cost Report'!C21</f>
        <v>SUBPROVIDER IPF</v>
      </c>
      <c r="D29" s="1406"/>
      <c r="E29" s="1407"/>
      <c r="F29" s="506">
        <f>'Medicare Cost Report'!F21</f>
        <v>0</v>
      </c>
      <c r="G29" s="514">
        <f>'Medicare Cost Report'!J21</f>
        <v>0</v>
      </c>
      <c r="H29" s="520">
        <f t="shared" si="1"/>
        <v>0</v>
      </c>
      <c r="I29" s="507">
        <f t="shared" si="9"/>
        <v>0</v>
      </c>
      <c r="J29" s="508">
        <f t="shared" si="2"/>
        <v>0</v>
      </c>
      <c r="K29" s="509">
        <f t="shared" si="10"/>
        <v>0</v>
      </c>
      <c r="L29" s="510">
        <f t="shared" si="3"/>
        <v>0</v>
      </c>
      <c r="M29" s="513">
        <f t="shared" si="11"/>
        <v>0</v>
      </c>
      <c r="N29" s="526">
        <f t="shared" si="4"/>
        <v>0</v>
      </c>
      <c r="O29" s="507">
        <f t="shared" si="12"/>
        <v>0</v>
      </c>
      <c r="P29" s="511">
        <f t="shared" si="5"/>
        <v>0</v>
      </c>
      <c r="Q29" s="509">
        <f t="shared" si="13"/>
        <v>0</v>
      </c>
      <c r="R29" s="510">
        <f t="shared" si="6"/>
        <v>0</v>
      </c>
      <c r="S29" s="513">
        <f t="shared" si="14"/>
        <v>0</v>
      </c>
      <c r="T29" s="526">
        <f t="shared" si="7"/>
        <v>0</v>
      </c>
      <c r="U29" s="507">
        <f t="shared" si="15"/>
        <v>0</v>
      </c>
      <c r="V29" s="510">
        <f t="shared" si="8"/>
        <v>0</v>
      </c>
      <c r="W29" s="513">
        <f t="shared" si="16"/>
        <v>0</v>
      </c>
      <c r="X29" s="512">
        <f t="shared" si="17"/>
        <v>0</v>
      </c>
      <c r="Y29" s="513">
        <f t="shared" si="18"/>
        <v>0</v>
      </c>
      <c r="Z29" s="57"/>
    </row>
    <row r="30" spans="1:26">
      <c r="A30" s="7"/>
      <c r="B30" s="704" t="str">
        <f>'Medicare Cost Report'!B22</f>
        <v>17/41</v>
      </c>
      <c r="C30" s="1405" t="str">
        <f>'Medicare Cost Report'!C22</f>
        <v>SUBPROVIDER IRF</v>
      </c>
      <c r="D30" s="1406"/>
      <c r="E30" s="1407"/>
      <c r="F30" s="506">
        <f>'Medicare Cost Report'!F22</f>
        <v>0</v>
      </c>
      <c r="G30" s="514">
        <f>'Medicare Cost Report'!J22</f>
        <v>0</v>
      </c>
      <c r="H30" s="520">
        <f t="shared" si="1"/>
        <v>0</v>
      </c>
      <c r="I30" s="507">
        <f t="shared" si="9"/>
        <v>0</v>
      </c>
      <c r="J30" s="508">
        <f t="shared" si="2"/>
        <v>0</v>
      </c>
      <c r="K30" s="509">
        <f t="shared" si="10"/>
        <v>0</v>
      </c>
      <c r="L30" s="510">
        <f t="shared" si="3"/>
        <v>0</v>
      </c>
      <c r="M30" s="513">
        <f t="shared" si="11"/>
        <v>0</v>
      </c>
      <c r="N30" s="526">
        <f t="shared" si="4"/>
        <v>0</v>
      </c>
      <c r="O30" s="507">
        <f t="shared" si="12"/>
        <v>0</v>
      </c>
      <c r="P30" s="511">
        <f t="shared" si="5"/>
        <v>0</v>
      </c>
      <c r="Q30" s="509">
        <f t="shared" si="13"/>
        <v>0</v>
      </c>
      <c r="R30" s="510">
        <f t="shared" si="6"/>
        <v>0</v>
      </c>
      <c r="S30" s="513">
        <f t="shared" si="14"/>
        <v>0</v>
      </c>
      <c r="T30" s="526">
        <f t="shared" si="7"/>
        <v>0</v>
      </c>
      <c r="U30" s="507">
        <f t="shared" si="15"/>
        <v>0</v>
      </c>
      <c r="V30" s="510">
        <f t="shared" si="8"/>
        <v>0</v>
      </c>
      <c r="W30" s="513">
        <f t="shared" si="16"/>
        <v>0</v>
      </c>
      <c r="X30" s="512">
        <f t="shared" si="17"/>
        <v>0</v>
      </c>
      <c r="Y30" s="513">
        <f t="shared" si="18"/>
        <v>0</v>
      </c>
      <c r="Z30" s="57"/>
    </row>
    <row r="31" spans="1:26">
      <c r="A31" s="7"/>
      <c r="B31" s="704" t="str">
        <f>'Medicare Cost Report'!B23</f>
        <v>18/42</v>
      </c>
      <c r="C31" s="1405" t="str">
        <f>'Medicare Cost Report'!C23</f>
        <v>SUBPROVIDER (OTHER)</v>
      </c>
      <c r="D31" s="1406"/>
      <c r="E31" s="1407"/>
      <c r="F31" s="506">
        <f>'Medicare Cost Report'!F23</f>
        <v>0</v>
      </c>
      <c r="G31" s="514">
        <f>'Medicare Cost Report'!J23</f>
        <v>0</v>
      </c>
      <c r="H31" s="520">
        <f t="shared" si="1"/>
        <v>0</v>
      </c>
      <c r="I31" s="507">
        <f t="shared" si="9"/>
        <v>0</v>
      </c>
      <c r="J31" s="508">
        <f t="shared" si="2"/>
        <v>0</v>
      </c>
      <c r="K31" s="509">
        <f t="shared" si="10"/>
        <v>0</v>
      </c>
      <c r="L31" s="510">
        <f t="shared" si="3"/>
        <v>0</v>
      </c>
      <c r="M31" s="513">
        <f t="shared" si="11"/>
        <v>0</v>
      </c>
      <c r="N31" s="526">
        <f t="shared" si="4"/>
        <v>0</v>
      </c>
      <c r="O31" s="507">
        <f t="shared" si="12"/>
        <v>0</v>
      </c>
      <c r="P31" s="511">
        <f t="shared" si="5"/>
        <v>0</v>
      </c>
      <c r="Q31" s="509">
        <f t="shared" si="13"/>
        <v>0</v>
      </c>
      <c r="R31" s="510">
        <f t="shared" si="6"/>
        <v>0</v>
      </c>
      <c r="S31" s="513">
        <f t="shared" si="14"/>
        <v>0</v>
      </c>
      <c r="T31" s="526">
        <f t="shared" si="7"/>
        <v>0</v>
      </c>
      <c r="U31" s="507">
        <f t="shared" si="15"/>
        <v>0</v>
      </c>
      <c r="V31" s="510">
        <f t="shared" si="8"/>
        <v>0</v>
      </c>
      <c r="W31" s="513">
        <f t="shared" si="16"/>
        <v>0</v>
      </c>
      <c r="X31" s="512">
        <f t="shared" si="17"/>
        <v>0</v>
      </c>
      <c r="Y31" s="513">
        <f t="shared" si="18"/>
        <v>0</v>
      </c>
      <c r="Z31" s="57"/>
    </row>
    <row r="32" spans="1:26">
      <c r="A32" s="7"/>
      <c r="B32" s="715">
        <f>'Medicare Cost Report'!B24</f>
        <v>0</v>
      </c>
      <c r="C32" s="1405">
        <f>'Medicare Cost Report'!C24</f>
        <v>0</v>
      </c>
      <c r="D32" s="1406"/>
      <c r="E32" s="1407"/>
      <c r="F32" s="506">
        <f>'Medicare Cost Report'!F24</f>
        <v>0</v>
      </c>
      <c r="G32" s="514">
        <f>'Medicare Cost Report'!J24</f>
        <v>0</v>
      </c>
      <c r="H32" s="520">
        <f t="shared" si="1"/>
        <v>0</v>
      </c>
      <c r="I32" s="507">
        <f t="shared" si="9"/>
        <v>0</v>
      </c>
      <c r="J32" s="508">
        <f t="shared" si="2"/>
        <v>0</v>
      </c>
      <c r="K32" s="509">
        <f t="shared" si="10"/>
        <v>0</v>
      </c>
      <c r="L32" s="510">
        <f t="shared" si="3"/>
        <v>0</v>
      </c>
      <c r="M32" s="513">
        <f t="shared" si="11"/>
        <v>0</v>
      </c>
      <c r="N32" s="526">
        <f t="shared" si="4"/>
        <v>0</v>
      </c>
      <c r="O32" s="507">
        <f t="shared" si="12"/>
        <v>0</v>
      </c>
      <c r="P32" s="511">
        <f t="shared" si="5"/>
        <v>0</v>
      </c>
      <c r="Q32" s="509">
        <f t="shared" si="13"/>
        <v>0</v>
      </c>
      <c r="R32" s="510">
        <f t="shared" si="6"/>
        <v>0</v>
      </c>
      <c r="S32" s="513">
        <f t="shared" si="14"/>
        <v>0</v>
      </c>
      <c r="T32" s="526">
        <f t="shared" si="7"/>
        <v>0</v>
      </c>
      <c r="U32" s="507">
        <f t="shared" si="15"/>
        <v>0</v>
      </c>
      <c r="V32" s="510">
        <f t="shared" si="8"/>
        <v>0</v>
      </c>
      <c r="W32" s="513">
        <f t="shared" si="16"/>
        <v>0</v>
      </c>
      <c r="X32" s="512">
        <f t="shared" si="17"/>
        <v>0</v>
      </c>
      <c r="Y32" s="513">
        <f t="shared" si="18"/>
        <v>0</v>
      </c>
      <c r="Z32" s="57"/>
    </row>
    <row r="33" spans="1:26">
      <c r="A33" s="7"/>
      <c r="B33" s="715">
        <f>'Medicare Cost Report'!B25</f>
        <v>0</v>
      </c>
      <c r="C33" s="1405">
        <f>'Medicare Cost Report'!C25</f>
        <v>0</v>
      </c>
      <c r="D33" s="1406"/>
      <c r="E33" s="1407"/>
      <c r="F33" s="506">
        <f>'Medicare Cost Report'!F25</f>
        <v>0</v>
      </c>
      <c r="G33" s="514">
        <f>'Medicare Cost Report'!J25</f>
        <v>0</v>
      </c>
      <c r="H33" s="520">
        <f t="shared" si="1"/>
        <v>0</v>
      </c>
      <c r="I33" s="507">
        <f t="shared" si="9"/>
        <v>0</v>
      </c>
      <c r="J33" s="508">
        <f t="shared" si="2"/>
        <v>0</v>
      </c>
      <c r="K33" s="509">
        <f t="shared" si="10"/>
        <v>0</v>
      </c>
      <c r="L33" s="510">
        <f t="shared" si="3"/>
        <v>0</v>
      </c>
      <c r="M33" s="513">
        <f t="shared" si="11"/>
        <v>0</v>
      </c>
      <c r="N33" s="526">
        <f t="shared" si="4"/>
        <v>0</v>
      </c>
      <c r="O33" s="507">
        <f t="shared" si="12"/>
        <v>0</v>
      </c>
      <c r="P33" s="511">
        <f t="shared" si="5"/>
        <v>0</v>
      </c>
      <c r="Q33" s="509">
        <f t="shared" si="13"/>
        <v>0</v>
      </c>
      <c r="R33" s="510">
        <f t="shared" si="6"/>
        <v>0</v>
      </c>
      <c r="S33" s="513">
        <f t="shared" si="14"/>
        <v>0</v>
      </c>
      <c r="T33" s="526">
        <f t="shared" si="7"/>
        <v>0</v>
      </c>
      <c r="U33" s="507">
        <f t="shared" si="15"/>
        <v>0</v>
      </c>
      <c r="V33" s="510">
        <f t="shared" si="8"/>
        <v>0</v>
      </c>
      <c r="W33" s="513">
        <f t="shared" si="16"/>
        <v>0</v>
      </c>
      <c r="X33" s="512">
        <f t="shared" si="17"/>
        <v>0</v>
      </c>
      <c r="Y33" s="513">
        <f t="shared" si="18"/>
        <v>0</v>
      </c>
      <c r="Z33" s="57"/>
    </row>
    <row r="34" spans="1:26">
      <c r="A34" s="7"/>
      <c r="B34" s="715">
        <f>'Medicare Cost Report'!B26</f>
        <v>0</v>
      </c>
      <c r="C34" s="1405">
        <f>'Medicare Cost Report'!C26</f>
        <v>0</v>
      </c>
      <c r="D34" s="1406"/>
      <c r="E34" s="1407"/>
      <c r="F34" s="506">
        <f>'Medicare Cost Report'!F26</f>
        <v>0</v>
      </c>
      <c r="G34" s="514">
        <f>'Medicare Cost Report'!J26</f>
        <v>0</v>
      </c>
      <c r="H34" s="520">
        <f t="shared" si="1"/>
        <v>0</v>
      </c>
      <c r="I34" s="507">
        <f t="shared" si="9"/>
        <v>0</v>
      </c>
      <c r="J34" s="508">
        <f t="shared" si="2"/>
        <v>0</v>
      </c>
      <c r="K34" s="509">
        <f t="shared" si="10"/>
        <v>0</v>
      </c>
      <c r="L34" s="510">
        <f t="shared" si="3"/>
        <v>0</v>
      </c>
      <c r="M34" s="513">
        <f t="shared" si="11"/>
        <v>0</v>
      </c>
      <c r="N34" s="526">
        <f t="shared" si="4"/>
        <v>0</v>
      </c>
      <c r="O34" s="507">
        <f t="shared" si="12"/>
        <v>0</v>
      </c>
      <c r="P34" s="511">
        <f t="shared" si="5"/>
        <v>0</v>
      </c>
      <c r="Q34" s="509">
        <f t="shared" si="13"/>
        <v>0</v>
      </c>
      <c r="R34" s="510">
        <f t="shared" si="6"/>
        <v>0</v>
      </c>
      <c r="S34" s="513">
        <f t="shared" si="14"/>
        <v>0</v>
      </c>
      <c r="T34" s="526">
        <f t="shared" si="7"/>
        <v>0</v>
      </c>
      <c r="U34" s="507">
        <f t="shared" si="15"/>
        <v>0</v>
      </c>
      <c r="V34" s="510">
        <f t="shared" si="8"/>
        <v>0</v>
      </c>
      <c r="W34" s="513">
        <f t="shared" si="16"/>
        <v>0</v>
      </c>
      <c r="X34" s="512">
        <f t="shared" si="17"/>
        <v>0</v>
      </c>
      <c r="Y34" s="513">
        <f t="shared" si="18"/>
        <v>0</v>
      </c>
      <c r="Z34" s="57"/>
    </row>
    <row r="35" spans="1:26">
      <c r="A35" s="7"/>
      <c r="B35" s="715">
        <f>'Medicare Cost Report'!B27</f>
        <v>0</v>
      </c>
      <c r="C35" s="1405">
        <f>'Medicare Cost Report'!C27</f>
        <v>0</v>
      </c>
      <c r="D35" s="1406"/>
      <c r="E35" s="1407"/>
      <c r="F35" s="506">
        <f>'Medicare Cost Report'!F27</f>
        <v>0</v>
      </c>
      <c r="G35" s="514">
        <f>'Medicare Cost Report'!J27</f>
        <v>0</v>
      </c>
      <c r="H35" s="520">
        <f t="shared" si="1"/>
        <v>0</v>
      </c>
      <c r="I35" s="507">
        <f t="shared" si="9"/>
        <v>0</v>
      </c>
      <c r="J35" s="508">
        <f t="shared" si="2"/>
        <v>0</v>
      </c>
      <c r="K35" s="509">
        <f t="shared" si="10"/>
        <v>0</v>
      </c>
      <c r="L35" s="510">
        <f t="shared" si="3"/>
        <v>0</v>
      </c>
      <c r="M35" s="513">
        <f t="shared" si="11"/>
        <v>0</v>
      </c>
      <c r="N35" s="526">
        <f t="shared" si="4"/>
        <v>0</v>
      </c>
      <c r="O35" s="507">
        <f t="shared" si="12"/>
        <v>0</v>
      </c>
      <c r="P35" s="511">
        <f t="shared" si="5"/>
        <v>0</v>
      </c>
      <c r="Q35" s="509">
        <f t="shared" si="13"/>
        <v>0</v>
      </c>
      <c r="R35" s="510">
        <f t="shared" si="6"/>
        <v>0</v>
      </c>
      <c r="S35" s="513">
        <f t="shared" si="14"/>
        <v>0</v>
      </c>
      <c r="T35" s="526">
        <f t="shared" si="7"/>
        <v>0</v>
      </c>
      <c r="U35" s="507">
        <f t="shared" si="15"/>
        <v>0</v>
      </c>
      <c r="V35" s="510">
        <f t="shared" si="8"/>
        <v>0</v>
      </c>
      <c r="W35" s="513">
        <f t="shared" si="16"/>
        <v>0</v>
      </c>
      <c r="X35" s="512">
        <f t="shared" si="17"/>
        <v>0</v>
      </c>
      <c r="Y35" s="513">
        <f t="shared" si="18"/>
        <v>0</v>
      </c>
      <c r="Z35" s="57"/>
    </row>
    <row r="36" spans="1:26">
      <c r="A36" s="7"/>
      <c r="B36" s="715">
        <f>'Medicare Cost Report'!B28</f>
        <v>0</v>
      </c>
      <c r="C36" s="1405">
        <f>'Medicare Cost Report'!C28</f>
        <v>0</v>
      </c>
      <c r="D36" s="1406"/>
      <c r="E36" s="1407"/>
      <c r="F36" s="506">
        <f>'Medicare Cost Report'!F28</f>
        <v>0</v>
      </c>
      <c r="G36" s="514">
        <f>'Medicare Cost Report'!J28</f>
        <v>0</v>
      </c>
      <c r="H36" s="520">
        <f t="shared" si="1"/>
        <v>0</v>
      </c>
      <c r="I36" s="507">
        <f t="shared" si="9"/>
        <v>0</v>
      </c>
      <c r="J36" s="508">
        <f t="shared" si="2"/>
        <v>0</v>
      </c>
      <c r="K36" s="509">
        <f t="shared" si="10"/>
        <v>0</v>
      </c>
      <c r="L36" s="510">
        <f t="shared" si="3"/>
        <v>0</v>
      </c>
      <c r="M36" s="513">
        <f t="shared" si="11"/>
        <v>0</v>
      </c>
      <c r="N36" s="526">
        <f t="shared" si="4"/>
        <v>0</v>
      </c>
      <c r="O36" s="507">
        <f t="shared" si="12"/>
        <v>0</v>
      </c>
      <c r="P36" s="511">
        <f t="shared" si="5"/>
        <v>0</v>
      </c>
      <c r="Q36" s="509">
        <f t="shared" si="13"/>
        <v>0</v>
      </c>
      <c r="R36" s="510">
        <f t="shared" si="6"/>
        <v>0</v>
      </c>
      <c r="S36" s="513">
        <f t="shared" si="14"/>
        <v>0</v>
      </c>
      <c r="T36" s="526">
        <f t="shared" si="7"/>
        <v>0</v>
      </c>
      <c r="U36" s="507">
        <f t="shared" si="15"/>
        <v>0</v>
      </c>
      <c r="V36" s="510">
        <f t="shared" si="8"/>
        <v>0</v>
      </c>
      <c r="W36" s="513">
        <f t="shared" si="16"/>
        <v>0</v>
      </c>
      <c r="X36" s="512">
        <f t="shared" si="17"/>
        <v>0</v>
      </c>
      <c r="Y36" s="513">
        <f t="shared" si="18"/>
        <v>0</v>
      </c>
      <c r="Z36" s="57"/>
    </row>
    <row r="37" spans="1:26">
      <c r="A37" s="7"/>
      <c r="B37" s="715">
        <f>'Medicare Cost Report'!B29</f>
        <v>0</v>
      </c>
      <c r="C37" s="1405">
        <f>'Medicare Cost Report'!C29</f>
        <v>0</v>
      </c>
      <c r="D37" s="1406"/>
      <c r="E37" s="1407"/>
      <c r="F37" s="506">
        <f>'Medicare Cost Report'!F29</f>
        <v>0</v>
      </c>
      <c r="G37" s="514">
        <f>'Medicare Cost Report'!J29</f>
        <v>0</v>
      </c>
      <c r="H37" s="520">
        <f t="shared" ref="H37:H41" si="19">IF($F$42=0,0,ROUND(F37/$F$42*$C$13,0))</f>
        <v>0</v>
      </c>
      <c r="I37" s="507">
        <f t="shared" ref="I37:I41" si="20">ROUND(H37*G37,0)</f>
        <v>0</v>
      </c>
      <c r="J37" s="508">
        <f t="shared" ref="J37:J41" si="21">IF($F$42=0,0,ROUND(F37/$F$42*$C$14,0))</f>
        <v>0</v>
      </c>
      <c r="K37" s="509">
        <f t="shared" ref="K37:K41" si="22">ROUND(G37*J37,0)</f>
        <v>0</v>
      </c>
      <c r="L37" s="510">
        <f t="shared" ref="L37:L41" si="23">IF($F$42=0,0,ROUND(F37/$F$42*$C$15,0))</f>
        <v>0</v>
      </c>
      <c r="M37" s="513">
        <f t="shared" ref="M37:M41" si="24">ROUND(G37*L37,0)</f>
        <v>0</v>
      </c>
      <c r="N37" s="526">
        <f t="shared" ref="N37:N41" si="25">IF($F$42=0,0,F37/$F$42*$F$13)</f>
        <v>0</v>
      </c>
      <c r="O37" s="507">
        <f t="shared" ref="O37:O41" si="26">ROUND(G37*N37,0)</f>
        <v>0</v>
      </c>
      <c r="P37" s="511">
        <f t="shared" ref="P37:P41" si="27">IF($F$42=0,0,F37/$F$42*$F$14)</f>
        <v>0</v>
      </c>
      <c r="Q37" s="509">
        <f t="shared" ref="Q37:Q41" si="28">ROUND(G37*P37,0)</f>
        <v>0</v>
      </c>
      <c r="R37" s="510">
        <f t="shared" ref="R37:R41" si="29">IF($F$42=0,0,F37/$F$42*$F$15)</f>
        <v>0</v>
      </c>
      <c r="S37" s="513">
        <f t="shared" ref="S37:S41" si="30">ROUND(G37*R37,0)</f>
        <v>0</v>
      </c>
      <c r="T37" s="526">
        <f t="shared" ref="T37:T41" si="31">IF($F$42=0,0,F37/$F$42*$I$13)</f>
        <v>0</v>
      </c>
      <c r="U37" s="507">
        <f t="shared" ref="U37:U41" si="32">ROUND(G37*T37,0)</f>
        <v>0</v>
      </c>
      <c r="V37" s="510">
        <f t="shared" ref="V37:V41" si="33">IF($F$42=0,0,F37/$F$42*$I$15)</f>
        <v>0</v>
      </c>
      <c r="W37" s="513">
        <f t="shared" ref="W37:W41" si="34">ROUND(G37*V37,0)</f>
        <v>0</v>
      </c>
      <c r="X37" s="512">
        <f t="shared" si="17"/>
        <v>0</v>
      </c>
      <c r="Y37" s="513">
        <f t="shared" ref="Y37:Y41" si="35">ROUND(G37*X37,0)</f>
        <v>0</v>
      </c>
      <c r="Z37" s="57"/>
    </row>
    <row r="38" spans="1:26">
      <c r="A38" s="7"/>
      <c r="B38" s="715">
        <f>'Medicare Cost Report'!B30</f>
        <v>0</v>
      </c>
      <c r="C38" s="1405">
        <f>'Medicare Cost Report'!C30</f>
        <v>0</v>
      </c>
      <c r="D38" s="1406"/>
      <c r="E38" s="1407"/>
      <c r="F38" s="506">
        <f>'Medicare Cost Report'!F30</f>
        <v>0</v>
      </c>
      <c r="G38" s="514">
        <f>'Medicare Cost Report'!J30</f>
        <v>0</v>
      </c>
      <c r="H38" s="520">
        <f t="shared" si="19"/>
        <v>0</v>
      </c>
      <c r="I38" s="507">
        <f t="shared" si="20"/>
        <v>0</v>
      </c>
      <c r="J38" s="508">
        <f t="shared" si="21"/>
        <v>0</v>
      </c>
      <c r="K38" s="509">
        <f t="shared" si="22"/>
        <v>0</v>
      </c>
      <c r="L38" s="510">
        <f t="shared" si="23"/>
        <v>0</v>
      </c>
      <c r="M38" s="513">
        <f t="shared" si="24"/>
        <v>0</v>
      </c>
      <c r="N38" s="526">
        <f t="shared" si="25"/>
        <v>0</v>
      </c>
      <c r="O38" s="507">
        <f t="shared" si="26"/>
        <v>0</v>
      </c>
      <c r="P38" s="511">
        <f t="shared" si="27"/>
        <v>0</v>
      </c>
      <c r="Q38" s="509">
        <f t="shared" si="28"/>
        <v>0</v>
      </c>
      <c r="R38" s="510">
        <f t="shared" si="29"/>
        <v>0</v>
      </c>
      <c r="S38" s="513">
        <f t="shared" si="30"/>
        <v>0</v>
      </c>
      <c r="T38" s="526">
        <f t="shared" si="31"/>
        <v>0</v>
      </c>
      <c r="U38" s="507">
        <f t="shared" si="32"/>
        <v>0</v>
      </c>
      <c r="V38" s="510">
        <f t="shared" si="33"/>
        <v>0</v>
      </c>
      <c r="W38" s="513">
        <f t="shared" si="34"/>
        <v>0</v>
      </c>
      <c r="X38" s="512">
        <f t="shared" si="17"/>
        <v>0</v>
      </c>
      <c r="Y38" s="513">
        <f t="shared" si="35"/>
        <v>0</v>
      </c>
      <c r="Z38" s="57"/>
    </row>
    <row r="39" spans="1:26">
      <c r="A39" s="7"/>
      <c r="B39" s="715">
        <f>'Medicare Cost Report'!B31</f>
        <v>0</v>
      </c>
      <c r="C39" s="1405">
        <f>'Medicare Cost Report'!C31</f>
        <v>0</v>
      </c>
      <c r="D39" s="1406"/>
      <c r="E39" s="1407"/>
      <c r="F39" s="506">
        <f>'Medicare Cost Report'!F31</f>
        <v>0</v>
      </c>
      <c r="G39" s="514">
        <f>'Medicare Cost Report'!J31</f>
        <v>0</v>
      </c>
      <c r="H39" s="520">
        <f t="shared" si="19"/>
        <v>0</v>
      </c>
      <c r="I39" s="507">
        <f t="shared" si="20"/>
        <v>0</v>
      </c>
      <c r="J39" s="508">
        <f t="shared" si="21"/>
        <v>0</v>
      </c>
      <c r="K39" s="509">
        <f t="shared" si="22"/>
        <v>0</v>
      </c>
      <c r="L39" s="510">
        <f t="shared" si="23"/>
        <v>0</v>
      </c>
      <c r="M39" s="513">
        <f t="shared" si="24"/>
        <v>0</v>
      </c>
      <c r="N39" s="526">
        <f t="shared" si="25"/>
        <v>0</v>
      </c>
      <c r="O39" s="507">
        <f t="shared" si="26"/>
        <v>0</v>
      </c>
      <c r="P39" s="511">
        <f t="shared" si="27"/>
        <v>0</v>
      </c>
      <c r="Q39" s="509">
        <f t="shared" si="28"/>
        <v>0</v>
      </c>
      <c r="R39" s="510">
        <f t="shared" si="29"/>
        <v>0</v>
      </c>
      <c r="S39" s="513">
        <f t="shared" si="30"/>
        <v>0</v>
      </c>
      <c r="T39" s="526">
        <f t="shared" si="31"/>
        <v>0</v>
      </c>
      <c r="U39" s="507">
        <f t="shared" si="32"/>
        <v>0</v>
      </c>
      <c r="V39" s="510">
        <f t="shared" si="33"/>
        <v>0</v>
      </c>
      <c r="W39" s="513">
        <f t="shared" si="34"/>
        <v>0</v>
      </c>
      <c r="X39" s="512">
        <f t="shared" si="17"/>
        <v>0</v>
      </c>
      <c r="Y39" s="513">
        <f t="shared" si="35"/>
        <v>0</v>
      </c>
      <c r="Z39" s="57"/>
    </row>
    <row r="40" spans="1:26">
      <c r="A40" s="7"/>
      <c r="B40" s="715">
        <f>'Medicare Cost Report'!B32</f>
        <v>0</v>
      </c>
      <c r="C40" s="1405">
        <f>'Medicare Cost Report'!C32</f>
        <v>0</v>
      </c>
      <c r="D40" s="1406"/>
      <c r="E40" s="1407"/>
      <c r="F40" s="506">
        <f>'Medicare Cost Report'!F32</f>
        <v>0</v>
      </c>
      <c r="G40" s="514">
        <f>'Medicare Cost Report'!J32</f>
        <v>0</v>
      </c>
      <c r="H40" s="520">
        <f t="shared" si="19"/>
        <v>0</v>
      </c>
      <c r="I40" s="507">
        <f t="shared" si="20"/>
        <v>0</v>
      </c>
      <c r="J40" s="508">
        <f t="shared" si="21"/>
        <v>0</v>
      </c>
      <c r="K40" s="509">
        <f t="shared" si="22"/>
        <v>0</v>
      </c>
      <c r="L40" s="510">
        <f t="shared" si="23"/>
        <v>0</v>
      </c>
      <c r="M40" s="513">
        <f t="shared" si="24"/>
        <v>0</v>
      </c>
      <c r="N40" s="526">
        <f t="shared" si="25"/>
        <v>0</v>
      </c>
      <c r="O40" s="507">
        <f t="shared" si="26"/>
        <v>0</v>
      </c>
      <c r="P40" s="511">
        <f t="shared" si="27"/>
        <v>0</v>
      </c>
      <c r="Q40" s="509">
        <f t="shared" si="28"/>
        <v>0</v>
      </c>
      <c r="R40" s="510">
        <f t="shared" si="29"/>
        <v>0</v>
      </c>
      <c r="S40" s="513">
        <f t="shared" si="30"/>
        <v>0</v>
      </c>
      <c r="T40" s="526">
        <f t="shared" si="31"/>
        <v>0</v>
      </c>
      <c r="U40" s="507">
        <f t="shared" si="32"/>
        <v>0</v>
      </c>
      <c r="V40" s="510">
        <f t="shared" si="33"/>
        <v>0</v>
      </c>
      <c r="W40" s="513">
        <f t="shared" si="34"/>
        <v>0</v>
      </c>
      <c r="X40" s="512">
        <f t="shared" si="17"/>
        <v>0</v>
      </c>
      <c r="Y40" s="513">
        <f t="shared" si="35"/>
        <v>0</v>
      </c>
      <c r="Z40" s="57"/>
    </row>
    <row r="41" spans="1:26">
      <c r="A41" s="7"/>
      <c r="B41" s="715">
        <f>'Medicare Cost Report'!B33</f>
        <v>0</v>
      </c>
      <c r="C41" s="1405">
        <f>'Medicare Cost Report'!C33</f>
        <v>0</v>
      </c>
      <c r="D41" s="1406"/>
      <c r="E41" s="1407"/>
      <c r="F41" s="523">
        <f>'Medicare Cost Report'!F33</f>
        <v>0</v>
      </c>
      <c r="G41" s="524">
        <f>'Medicare Cost Report'!J33</f>
        <v>0</v>
      </c>
      <c r="H41" s="520">
        <f t="shared" si="19"/>
        <v>0</v>
      </c>
      <c r="I41" s="507">
        <f t="shared" si="20"/>
        <v>0</v>
      </c>
      <c r="J41" s="508">
        <f t="shared" si="21"/>
        <v>0</v>
      </c>
      <c r="K41" s="509">
        <f t="shared" si="22"/>
        <v>0</v>
      </c>
      <c r="L41" s="510">
        <f t="shared" si="23"/>
        <v>0</v>
      </c>
      <c r="M41" s="513">
        <f t="shared" si="24"/>
        <v>0</v>
      </c>
      <c r="N41" s="526">
        <f t="shared" si="25"/>
        <v>0</v>
      </c>
      <c r="O41" s="507">
        <f t="shared" si="26"/>
        <v>0</v>
      </c>
      <c r="P41" s="511">
        <f t="shared" si="27"/>
        <v>0</v>
      </c>
      <c r="Q41" s="509">
        <f t="shared" si="28"/>
        <v>0</v>
      </c>
      <c r="R41" s="510">
        <f t="shared" si="29"/>
        <v>0</v>
      </c>
      <c r="S41" s="513">
        <f t="shared" si="30"/>
        <v>0</v>
      </c>
      <c r="T41" s="526">
        <f t="shared" si="31"/>
        <v>0</v>
      </c>
      <c r="U41" s="507">
        <f t="shared" si="32"/>
        <v>0</v>
      </c>
      <c r="V41" s="510">
        <f t="shared" si="33"/>
        <v>0</v>
      </c>
      <c r="W41" s="513">
        <f t="shared" si="34"/>
        <v>0</v>
      </c>
      <c r="X41" s="512">
        <f t="shared" si="17"/>
        <v>0</v>
      </c>
      <c r="Y41" s="513">
        <f t="shared" si="35"/>
        <v>0</v>
      </c>
      <c r="Z41" s="57"/>
    </row>
    <row r="42" spans="1:26">
      <c r="A42" s="7"/>
      <c r="B42" s="13"/>
      <c r="C42" s="426" t="s">
        <v>113</v>
      </c>
      <c r="D42" s="479"/>
      <c r="E42" s="550"/>
      <c r="F42" s="551">
        <f>SUM(F22:F41)</f>
        <v>0</v>
      </c>
      <c r="G42" s="552"/>
      <c r="H42" s="553">
        <f>SUM(H22:H41)</f>
        <v>0</v>
      </c>
      <c r="I42" s="554">
        <f>SUM(I22:I41)</f>
        <v>0</v>
      </c>
      <c r="J42" s="555">
        <f t="shared" ref="J42:M42" si="36">SUM(J22:J41)</f>
        <v>0</v>
      </c>
      <c r="K42" s="556">
        <f t="shared" si="36"/>
        <v>0</v>
      </c>
      <c r="L42" s="557">
        <f t="shared" si="36"/>
        <v>0</v>
      </c>
      <c r="M42" s="558">
        <f t="shared" si="36"/>
        <v>0</v>
      </c>
      <c r="N42" s="553">
        <f>SUM(N22:N41)</f>
        <v>0</v>
      </c>
      <c r="O42" s="554">
        <f>SUM(O22:O41)</f>
        <v>0</v>
      </c>
      <c r="P42" s="559">
        <f t="shared" ref="P42:Y42" si="37">SUM(P22:P41)</f>
        <v>0</v>
      </c>
      <c r="Q42" s="556">
        <f t="shared" si="37"/>
        <v>0</v>
      </c>
      <c r="R42" s="557">
        <f t="shared" si="37"/>
        <v>0</v>
      </c>
      <c r="S42" s="558">
        <f t="shared" si="37"/>
        <v>0</v>
      </c>
      <c r="T42" s="553">
        <f t="shared" si="37"/>
        <v>0</v>
      </c>
      <c r="U42" s="560">
        <f t="shared" si="37"/>
        <v>0</v>
      </c>
      <c r="V42" s="557">
        <f t="shared" si="37"/>
        <v>0</v>
      </c>
      <c r="W42" s="558">
        <f t="shared" si="37"/>
        <v>0</v>
      </c>
      <c r="X42" s="561">
        <f t="shared" si="37"/>
        <v>0</v>
      </c>
      <c r="Y42" s="558">
        <f t="shared" si="37"/>
        <v>0</v>
      </c>
      <c r="Z42" s="57"/>
    </row>
    <row r="43" spans="1:26">
      <c r="A43" s="7"/>
      <c r="B43" s="30"/>
      <c r="C43" s="30"/>
      <c r="D43" s="30"/>
      <c r="E43" s="13"/>
      <c r="F43" s="39"/>
      <c r="G43" s="39"/>
      <c r="H43" s="39"/>
      <c r="I43" s="39"/>
      <c r="J43" s="39"/>
      <c r="K43" s="39"/>
      <c r="L43" s="39"/>
      <c r="M43" s="39"/>
      <c r="N43" s="39"/>
      <c r="O43" s="39"/>
      <c r="P43" s="39"/>
      <c r="Q43" s="39"/>
      <c r="R43" s="39"/>
      <c r="S43" s="39"/>
      <c r="T43" s="10"/>
      <c r="U43" s="10"/>
      <c r="V43" s="10"/>
      <c r="W43" s="10"/>
      <c r="X43" s="10"/>
      <c r="Y43" s="10"/>
      <c r="Z43" s="10"/>
    </row>
    <row r="44" spans="1:26">
      <c r="A44" s="7"/>
      <c r="B44" s="30"/>
      <c r="C44" s="30"/>
      <c r="D44" s="30"/>
      <c r="E44" s="13"/>
      <c r="F44" s="39"/>
      <c r="G44" s="39"/>
      <c r="H44" s="39"/>
      <c r="I44" s="39"/>
      <c r="J44" s="39"/>
      <c r="K44" s="39"/>
      <c r="L44" s="39"/>
      <c r="M44" s="39"/>
      <c r="N44" s="39"/>
      <c r="O44" s="39"/>
      <c r="P44" s="39"/>
      <c r="Q44" s="39"/>
      <c r="R44" s="39"/>
      <c r="S44" s="39"/>
      <c r="T44" s="10"/>
      <c r="U44" s="10"/>
      <c r="V44" s="10"/>
      <c r="W44" s="10"/>
      <c r="X44" s="10"/>
      <c r="Y44" s="10"/>
      <c r="Z44" s="10"/>
    </row>
    <row r="45" spans="1:26">
      <c r="C45" s="13"/>
      <c r="D45" s="13"/>
      <c r="E45" s="10"/>
      <c r="F45" s="13"/>
      <c r="G45" s="13"/>
      <c r="H45" s="465"/>
      <c r="I45" s="542"/>
      <c r="J45" s="542"/>
      <c r="K45" s="542"/>
      <c r="L45" s="542"/>
      <c r="M45" s="542"/>
      <c r="N45" s="532"/>
      <c r="O45" s="532"/>
      <c r="P45" s="532"/>
      <c r="Q45" s="12"/>
      <c r="R45" s="10"/>
      <c r="S45" s="10"/>
      <c r="T45" s="10"/>
      <c r="U45" s="10"/>
      <c r="V45" s="10"/>
      <c r="W45" s="10"/>
      <c r="X45" s="10"/>
      <c r="Y45" s="10"/>
      <c r="Z45" s="10"/>
    </row>
    <row r="46" spans="1:26">
      <c r="A46" s="7"/>
      <c r="B46" s="567" t="s">
        <v>641</v>
      </c>
      <c r="C46" s="443"/>
      <c r="D46" s="443"/>
      <c r="E46" s="437"/>
      <c r="F46" s="443"/>
      <c r="G46" s="569"/>
      <c r="H46" s="468" t="s">
        <v>596</v>
      </c>
      <c r="I46" s="468" t="s">
        <v>596</v>
      </c>
      <c r="J46" s="469" t="s">
        <v>596</v>
      </c>
      <c r="K46" s="468" t="s">
        <v>597</v>
      </c>
      <c r="L46" s="468" t="s">
        <v>597</v>
      </c>
      <c r="M46" s="469" t="s">
        <v>597</v>
      </c>
      <c r="N46" s="486" t="s">
        <v>598</v>
      </c>
      <c r="O46" s="503" t="s">
        <v>598</v>
      </c>
      <c r="P46" s="1013" t="s">
        <v>599</v>
      </c>
      <c r="Q46" s="12"/>
      <c r="R46" s="10"/>
      <c r="S46" s="10"/>
      <c r="T46" s="10"/>
      <c r="U46" s="10"/>
      <c r="V46" s="10"/>
      <c r="W46" s="10"/>
      <c r="X46" s="10"/>
      <c r="Y46" s="10"/>
      <c r="Z46" s="10"/>
    </row>
    <row r="47" spans="1:26">
      <c r="A47" s="164"/>
      <c r="B47" s="13" t="s">
        <v>642</v>
      </c>
      <c r="C47" s="13"/>
      <c r="D47" s="13"/>
      <c r="E47" s="10"/>
      <c r="F47" s="29" t="s">
        <v>643</v>
      </c>
      <c r="G47" s="545" t="s">
        <v>644</v>
      </c>
      <c r="H47" s="29" t="s">
        <v>645</v>
      </c>
      <c r="I47" s="29" t="s">
        <v>645</v>
      </c>
      <c r="J47" s="545" t="s">
        <v>645</v>
      </c>
      <c r="K47" s="29" t="s">
        <v>645</v>
      </c>
      <c r="L47" s="29" t="s">
        <v>645</v>
      </c>
      <c r="M47" s="545" t="s">
        <v>645</v>
      </c>
      <c r="N47" s="29" t="s">
        <v>645</v>
      </c>
      <c r="O47" s="545" t="s">
        <v>645</v>
      </c>
      <c r="P47" s="547" t="s">
        <v>645</v>
      </c>
      <c r="Q47" s="10"/>
      <c r="R47" s="10"/>
      <c r="S47" s="10"/>
      <c r="T47" s="10"/>
      <c r="U47" s="10"/>
      <c r="V47" s="10"/>
      <c r="W47" s="10"/>
      <c r="X47" s="10"/>
      <c r="Y47" s="10"/>
      <c r="Z47" s="10"/>
    </row>
    <row r="48" spans="1:26" ht="58.5" customHeight="1">
      <c r="A48" s="164"/>
      <c r="B48" s="548" t="str">
        <f>'Medicare Cost Report'!B39</f>
        <v>2552-10 Line
Reference</v>
      </c>
      <c r="C48" s="780" t="s">
        <v>438</v>
      </c>
      <c r="D48" s="475"/>
      <c r="E48" s="476"/>
      <c r="F48" s="624" t="s">
        <v>474</v>
      </c>
      <c r="G48" s="369" t="s">
        <v>547</v>
      </c>
      <c r="H48" s="543" t="s">
        <v>646</v>
      </c>
      <c r="I48" s="1021" t="s">
        <v>647</v>
      </c>
      <c r="J48" s="1022" t="s">
        <v>648</v>
      </c>
      <c r="K48" s="543" t="s">
        <v>649</v>
      </c>
      <c r="L48" s="1021" t="s">
        <v>650</v>
      </c>
      <c r="M48" s="1022" t="s">
        <v>648</v>
      </c>
      <c r="N48" s="543" t="s">
        <v>651</v>
      </c>
      <c r="O48" s="1022" t="s">
        <v>652</v>
      </c>
      <c r="P48" s="1022" t="s">
        <v>653</v>
      </c>
      <c r="Q48" s="10"/>
      <c r="R48" s="10"/>
      <c r="S48" s="10"/>
      <c r="T48" s="10"/>
      <c r="U48" s="10"/>
      <c r="V48" s="10"/>
      <c r="W48" s="10"/>
      <c r="X48" s="10"/>
      <c r="Y48" s="10"/>
      <c r="Z48" s="10"/>
    </row>
    <row r="49" spans="1:26">
      <c r="A49" s="164"/>
      <c r="B49" s="719">
        <f>'Medicare Cost Report'!B41</f>
        <v>30</v>
      </c>
      <c r="C49" s="1405" t="str">
        <f>'Medicare Cost Report'!C41</f>
        <v>ADULTS AND PEDIATRICS</v>
      </c>
      <c r="D49" s="1406"/>
      <c r="E49" s="1407"/>
      <c r="F49" s="679">
        <f>'Medicare Cost Report'!F41</f>
        <v>0</v>
      </c>
      <c r="G49" s="690">
        <f t="shared" ref="G49:G73" si="38">IF($F$158=0,0,(F49)/($F$158))</f>
        <v>0</v>
      </c>
      <c r="H49" s="681">
        <f t="shared" ref="H49:H73" si="39">$G49*$D$13</f>
        <v>0</v>
      </c>
      <c r="I49" s="682">
        <f t="shared" ref="I49:I73" si="40">$G49*$D$14</f>
        <v>0</v>
      </c>
      <c r="J49" s="683">
        <f t="shared" ref="J49:J73" si="41">$G49*$D$15</f>
        <v>0</v>
      </c>
      <c r="K49" s="681">
        <f t="shared" ref="K49:K73" si="42">$G49*$G$13</f>
        <v>0</v>
      </c>
      <c r="L49" s="682">
        <f t="shared" ref="L49:L73" si="43">$G49*$G$14</f>
        <v>0</v>
      </c>
      <c r="M49" s="683">
        <f t="shared" ref="M49:M73" si="44">$G49*$G$15</f>
        <v>0</v>
      </c>
      <c r="N49" s="684">
        <f>G49*$J$13</f>
        <v>0</v>
      </c>
      <c r="O49" s="683">
        <f>G49*$J$15</f>
        <v>0</v>
      </c>
      <c r="P49" s="683">
        <f>G49*$M$15</f>
        <v>0</v>
      </c>
      <c r="Q49" s="10"/>
      <c r="R49" s="10"/>
      <c r="S49" s="10"/>
      <c r="T49" s="10"/>
      <c r="U49" s="10"/>
      <c r="V49" s="10"/>
      <c r="W49" s="10"/>
      <c r="X49" s="10"/>
      <c r="Y49" s="10"/>
      <c r="Z49" s="10"/>
    </row>
    <row r="50" spans="1:26">
      <c r="A50" s="164"/>
      <c r="B50" s="719">
        <f>'Medicare Cost Report'!B42</f>
        <v>31</v>
      </c>
      <c r="C50" s="1405" t="str">
        <f>'Medicare Cost Report'!C42</f>
        <v>INTENSIVE CARE UNIT</v>
      </c>
      <c r="D50" s="1406"/>
      <c r="E50" s="1407"/>
      <c r="F50" s="679">
        <f>'Medicare Cost Report'!F42</f>
        <v>0</v>
      </c>
      <c r="G50" s="710">
        <f t="shared" si="38"/>
        <v>0</v>
      </c>
      <c r="H50" s="685">
        <f t="shared" si="39"/>
        <v>0</v>
      </c>
      <c r="I50" s="1023">
        <f t="shared" si="40"/>
        <v>0</v>
      </c>
      <c r="J50" s="1024">
        <f t="shared" si="41"/>
        <v>0</v>
      </c>
      <c r="K50" s="685">
        <f t="shared" si="42"/>
        <v>0</v>
      </c>
      <c r="L50" s="1023">
        <f t="shared" si="43"/>
        <v>0</v>
      </c>
      <c r="M50" s="1024">
        <f t="shared" si="44"/>
        <v>0</v>
      </c>
      <c r="N50" s="686">
        <f t="shared" ref="N50:N68" si="45">G50*$J$13</f>
        <v>0</v>
      </c>
      <c r="O50" s="1024">
        <f t="shared" ref="O50:O68" si="46">G50*$J$15</f>
        <v>0</v>
      </c>
      <c r="P50" s="1024">
        <f t="shared" ref="P50:P68" si="47">G50*$M$15</f>
        <v>0</v>
      </c>
      <c r="Q50" s="10"/>
      <c r="R50" s="10"/>
      <c r="S50" s="10"/>
      <c r="T50" s="10"/>
      <c r="U50" s="10"/>
      <c r="V50" s="10"/>
      <c r="W50" s="10"/>
      <c r="X50" s="10"/>
      <c r="Y50" s="10"/>
      <c r="Z50" s="10"/>
    </row>
    <row r="51" spans="1:26">
      <c r="A51" s="164"/>
      <c r="B51" s="719">
        <f>'Medicare Cost Report'!B43</f>
        <v>32</v>
      </c>
      <c r="C51" s="1405" t="str">
        <f>'Medicare Cost Report'!C43</f>
        <v>CORONARY CARE UNIT</v>
      </c>
      <c r="D51" s="1406"/>
      <c r="E51" s="1407"/>
      <c r="F51" s="679">
        <f>'Medicare Cost Report'!F43</f>
        <v>0</v>
      </c>
      <c r="G51" s="710">
        <f t="shared" si="38"/>
        <v>0</v>
      </c>
      <c r="H51" s="685">
        <f t="shared" si="39"/>
        <v>0</v>
      </c>
      <c r="I51" s="1023">
        <f t="shared" si="40"/>
        <v>0</v>
      </c>
      <c r="J51" s="1024">
        <f t="shared" si="41"/>
        <v>0</v>
      </c>
      <c r="K51" s="685">
        <f t="shared" si="42"/>
        <v>0</v>
      </c>
      <c r="L51" s="1023">
        <f t="shared" si="43"/>
        <v>0</v>
      </c>
      <c r="M51" s="1024">
        <f t="shared" si="44"/>
        <v>0</v>
      </c>
      <c r="N51" s="686">
        <f t="shared" si="45"/>
        <v>0</v>
      </c>
      <c r="O51" s="1024">
        <f t="shared" si="46"/>
        <v>0</v>
      </c>
      <c r="P51" s="1024">
        <f t="shared" si="47"/>
        <v>0</v>
      </c>
      <c r="Q51" s="10"/>
      <c r="R51" s="10"/>
      <c r="S51" s="10"/>
      <c r="T51" s="10"/>
      <c r="U51" s="10"/>
      <c r="V51" s="10"/>
      <c r="W51" s="10"/>
      <c r="X51" s="10"/>
      <c r="Y51" s="10"/>
      <c r="Z51" s="10"/>
    </row>
    <row r="52" spans="1:26">
      <c r="A52" s="164"/>
      <c r="B52" s="719">
        <f>'Medicare Cost Report'!B44</f>
        <v>33</v>
      </c>
      <c r="C52" s="1405" t="str">
        <f>'Medicare Cost Report'!C44</f>
        <v>BURN INTENSIVE CARE UNIT</v>
      </c>
      <c r="D52" s="1406"/>
      <c r="E52" s="1407"/>
      <c r="F52" s="679">
        <f>'Medicare Cost Report'!F44</f>
        <v>0</v>
      </c>
      <c r="G52" s="710">
        <f t="shared" si="38"/>
        <v>0</v>
      </c>
      <c r="H52" s="685">
        <f t="shared" si="39"/>
        <v>0</v>
      </c>
      <c r="I52" s="1023">
        <f t="shared" si="40"/>
        <v>0</v>
      </c>
      <c r="J52" s="1024">
        <f t="shared" si="41"/>
        <v>0</v>
      </c>
      <c r="K52" s="685">
        <f t="shared" si="42"/>
        <v>0</v>
      </c>
      <c r="L52" s="1023">
        <f t="shared" si="43"/>
        <v>0</v>
      </c>
      <c r="M52" s="1024">
        <f t="shared" si="44"/>
        <v>0</v>
      </c>
      <c r="N52" s="686">
        <f t="shared" si="45"/>
        <v>0</v>
      </c>
      <c r="O52" s="1024">
        <f t="shared" si="46"/>
        <v>0</v>
      </c>
      <c r="P52" s="1024">
        <f t="shared" si="47"/>
        <v>0</v>
      </c>
      <c r="Q52" s="10"/>
      <c r="R52" s="10"/>
      <c r="S52" s="10"/>
      <c r="T52" s="10"/>
      <c r="U52" s="10"/>
      <c r="V52" s="10"/>
      <c r="W52" s="10"/>
      <c r="X52" s="10"/>
      <c r="Y52" s="10"/>
      <c r="Z52" s="10"/>
    </row>
    <row r="53" spans="1:26">
      <c r="A53" s="164"/>
      <c r="B53" s="719">
        <f>'Medicare Cost Report'!B45</f>
        <v>34</v>
      </c>
      <c r="C53" s="1405" t="str">
        <f>'Medicare Cost Report'!C45</f>
        <v>SURGICAL INTENSIVE CARE UNIT</v>
      </c>
      <c r="D53" s="1406"/>
      <c r="E53" s="1407"/>
      <c r="F53" s="679">
        <f>'Medicare Cost Report'!F45</f>
        <v>0</v>
      </c>
      <c r="G53" s="710">
        <f t="shared" si="38"/>
        <v>0</v>
      </c>
      <c r="H53" s="685">
        <f t="shared" si="39"/>
        <v>0</v>
      </c>
      <c r="I53" s="1023">
        <f t="shared" si="40"/>
        <v>0</v>
      </c>
      <c r="J53" s="1024">
        <f t="shared" si="41"/>
        <v>0</v>
      </c>
      <c r="K53" s="685">
        <f t="shared" si="42"/>
        <v>0</v>
      </c>
      <c r="L53" s="1023">
        <f t="shared" si="43"/>
        <v>0</v>
      </c>
      <c r="M53" s="1024">
        <f t="shared" si="44"/>
        <v>0</v>
      </c>
      <c r="N53" s="686">
        <f t="shared" si="45"/>
        <v>0</v>
      </c>
      <c r="O53" s="1024">
        <f t="shared" si="46"/>
        <v>0</v>
      </c>
      <c r="P53" s="1024">
        <f t="shared" si="47"/>
        <v>0</v>
      </c>
      <c r="Q53" s="10"/>
      <c r="R53" s="10"/>
      <c r="S53" s="10"/>
      <c r="T53" s="10"/>
      <c r="U53" s="10"/>
      <c r="V53" s="10"/>
      <c r="W53" s="10"/>
      <c r="X53" s="10"/>
      <c r="Y53" s="10"/>
      <c r="Z53" s="10"/>
    </row>
    <row r="54" spans="1:26">
      <c r="A54" s="164"/>
      <c r="B54" s="719">
        <f>'Medicare Cost Report'!B46</f>
        <v>35</v>
      </c>
      <c r="C54" s="1405" t="str">
        <f>'Medicare Cost Report'!C46</f>
        <v>OTHER SPECIAL CARE UNIT</v>
      </c>
      <c r="D54" s="1406"/>
      <c r="E54" s="1407"/>
      <c r="F54" s="679">
        <f>'Medicare Cost Report'!F46</f>
        <v>0</v>
      </c>
      <c r="G54" s="710">
        <f t="shared" si="38"/>
        <v>0</v>
      </c>
      <c r="H54" s="685">
        <f t="shared" si="39"/>
        <v>0</v>
      </c>
      <c r="I54" s="1023">
        <f t="shared" si="40"/>
        <v>0</v>
      </c>
      <c r="J54" s="1024">
        <f t="shared" si="41"/>
        <v>0</v>
      </c>
      <c r="K54" s="685">
        <f t="shared" si="42"/>
        <v>0</v>
      </c>
      <c r="L54" s="1023">
        <f t="shared" si="43"/>
        <v>0</v>
      </c>
      <c r="M54" s="1024">
        <f t="shared" si="44"/>
        <v>0</v>
      </c>
      <c r="N54" s="686">
        <f t="shared" si="45"/>
        <v>0</v>
      </c>
      <c r="O54" s="1024">
        <f t="shared" si="46"/>
        <v>0</v>
      </c>
      <c r="P54" s="1024">
        <f t="shared" si="47"/>
        <v>0</v>
      </c>
      <c r="Q54" s="10"/>
      <c r="R54" s="10"/>
      <c r="S54" s="10"/>
      <c r="T54" s="10"/>
      <c r="U54" s="10"/>
      <c r="V54" s="10"/>
      <c r="W54" s="10"/>
      <c r="X54" s="10"/>
      <c r="Y54" s="10"/>
      <c r="Z54" s="10"/>
    </row>
    <row r="55" spans="1:26">
      <c r="A55" s="164"/>
      <c r="B55" s="719">
        <f>'Medicare Cost Report'!B47</f>
        <v>40</v>
      </c>
      <c r="C55" s="1405" t="str">
        <f>'Medicare Cost Report'!C47</f>
        <v>SUBPROVIDER IPF</v>
      </c>
      <c r="D55" s="1406"/>
      <c r="E55" s="1407"/>
      <c r="F55" s="679">
        <f>'Medicare Cost Report'!F47</f>
        <v>0</v>
      </c>
      <c r="G55" s="710">
        <f t="shared" si="38"/>
        <v>0</v>
      </c>
      <c r="H55" s="685">
        <f t="shared" si="39"/>
        <v>0</v>
      </c>
      <c r="I55" s="1023">
        <f t="shared" si="40"/>
        <v>0</v>
      </c>
      <c r="J55" s="1024">
        <f t="shared" si="41"/>
        <v>0</v>
      </c>
      <c r="K55" s="685">
        <f t="shared" si="42"/>
        <v>0</v>
      </c>
      <c r="L55" s="1023">
        <f t="shared" si="43"/>
        <v>0</v>
      </c>
      <c r="M55" s="1024">
        <f t="shared" si="44"/>
        <v>0</v>
      </c>
      <c r="N55" s="686">
        <f t="shared" si="45"/>
        <v>0</v>
      </c>
      <c r="O55" s="1024">
        <f t="shared" si="46"/>
        <v>0</v>
      </c>
      <c r="P55" s="1024">
        <f t="shared" si="47"/>
        <v>0</v>
      </c>
      <c r="Q55" s="10"/>
      <c r="R55" s="10"/>
      <c r="S55" s="10"/>
      <c r="T55" s="10"/>
      <c r="U55" s="10"/>
      <c r="V55" s="10"/>
      <c r="W55" s="10"/>
      <c r="X55" s="10"/>
      <c r="Y55" s="10"/>
      <c r="Z55" s="10"/>
    </row>
    <row r="56" spans="1:26">
      <c r="A56" s="164"/>
      <c r="B56" s="719">
        <f>'Medicare Cost Report'!B48</f>
        <v>41</v>
      </c>
      <c r="C56" s="1405" t="str">
        <f>'Medicare Cost Report'!C48</f>
        <v>SUBPROVIDER IRF</v>
      </c>
      <c r="D56" s="1406"/>
      <c r="E56" s="1407"/>
      <c r="F56" s="679">
        <f>'Medicare Cost Report'!F48</f>
        <v>0</v>
      </c>
      <c r="G56" s="710">
        <f t="shared" si="38"/>
        <v>0</v>
      </c>
      <c r="H56" s="685">
        <f t="shared" si="39"/>
        <v>0</v>
      </c>
      <c r="I56" s="1023">
        <f t="shared" si="40"/>
        <v>0</v>
      </c>
      <c r="J56" s="1024">
        <f t="shared" si="41"/>
        <v>0</v>
      </c>
      <c r="K56" s="685">
        <f t="shared" si="42"/>
        <v>0</v>
      </c>
      <c r="L56" s="1023">
        <f t="shared" si="43"/>
        <v>0</v>
      </c>
      <c r="M56" s="1024">
        <f t="shared" si="44"/>
        <v>0</v>
      </c>
      <c r="N56" s="686">
        <f t="shared" si="45"/>
        <v>0</v>
      </c>
      <c r="O56" s="1024">
        <f t="shared" si="46"/>
        <v>0</v>
      </c>
      <c r="P56" s="1024">
        <f t="shared" si="47"/>
        <v>0</v>
      </c>
      <c r="Q56" s="10"/>
      <c r="R56" s="10"/>
      <c r="S56" s="10"/>
      <c r="T56" s="10"/>
      <c r="U56" s="10"/>
      <c r="V56" s="10"/>
      <c r="W56" s="10"/>
      <c r="X56" s="10"/>
      <c r="Y56" s="10"/>
      <c r="Z56" s="10"/>
    </row>
    <row r="57" spans="1:26">
      <c r="A57" s="164"/>
      <c r="B57" s="719">
        <f>'Medicare Cost Report'!B49</f>
        <v>42</v>
      </c>
      <c r="C57" s="1405" t="str">
        <f>'Medicare Cost Report'!C49</f>
        <v>SUBPROVIDER (OTHER)</v>
      </c>
      <c r="D57" s="1406"/>
      <c r="E57" s="1407"/>
      <c r="F57" s="679">
        <f>'Medicare Cost Report'!F49</f>
        <v>0</v>
      </c>
      <c r="G57" s="710">
        <f t="shared" si="38"/>
        <v>0</v>
      </c>
      <c r="H57" s="685">
        <f t="shared" si="39"/>
        <v>0</v>
      </c>
      <c r="I57" s="1023">
        <f t="shared" si="40"/>
        <v>0</v>
      </c>
      <c r="J57" s="1024">
        <f t="shared" si="41"/>
        <v>0</v>
      </c>
      <c r="K57" s="685">
        <f t="shared" si="42"/>
        <v>0</v>
      </c>
      <c r="L57" s="1023">
        <f t="shared" si="43"/>
        <v>0</v>
      </c>
      <c r="M57" s="1024">
        <f t="shared" si="44"/>
        <v>0</v>
      </c>
      <c r="N57" s="686">
        <f t="shared" si="45"/>
        <v>0</v>
      </c>
      <c r="O57" s="1024">
        <f t="shared" si="46"/>
        <v>0</v>
      </c>
      <c r="P57" s="1024">
        <f t="shared" si="47"/>
        <v>0</v>
      </c>
      <c r="Q57" s="10"/>
      <c r="R57" s="10"/>
      <c r="S57" s="10"/>
      <c r="T57" s="10"/>
      <c r="U57" s="10"/>
      <c r="V57" s="10"/>
      <c r="W57" s="10"/>
      <c r="X57" s="10"/>
      <c r="Y57" s="10"/>
      <c r="Z57" s="10"/>
    </row>
    <row r="58" spans="1:26">
      <c r="A58" s="164"/>
      <c r="B58" s="719">
        <f>'Medicare Cost Report'!B50</f>
        <v>43</v>
      </c>
      <c r="C58" s="1405" t="str">
        <f>'Medicare Cost Report'!C50</f>
        <v>NURSERY</v>
      </c>
      <c r="D58" s="1406"/>
      <c r="E58" s="1407"/>
      <c r="F58" s="679">
        <f>'Medicare Cost Report'!F50</f>
        <v>0</v>
      </c>
      <c r="G58" s="710">
        <f t="shared" si="38"/>
        <v>0</v>
      </c>
      <c r="H58" s="685">
        <f t="shared" si="39"/>
        <v>0</v>
      </c>
      <c r="I58" s="1023">
        <f t="shared" si="40"/>
        <v>0</v>
      </c>
      <c r="J58" s="1024">
        <f t="shared" si="41"/>
        <v>0</v>
      </c>
      <c r="K58" s="685">
        <f t="shared" si="42"/>
        <v>0</v>
      </c>
      <c r="L58" s="1023">
        <f t="shared" si="43"/>
        <v>0</v>
      </c>
      <c r="M58" s="1024">
        <f t="shared" si="44"/>
        <v>0</v>
      </c>
      <c r="N58" s="686">
        <f t="shared" si="45"/>
        <v>0</v>
      </c>
      <c r="O58" s="1024">
        <f t="shared" si="46"/>
        <v>0</v>
      </c>
      <c r="P58" s="1024">
        <f t="shared" si="47"/>
        <v>0</v>
      </c>
      <c r="Q58" s="10"/>
      <c r="R58" s="10"/>
      <c r="S58" s="10"/>
      <c r="T58" s="10"/>
      <c r="U58" s="10"/>
      <c r="V58" s="10"/>
      <c r="W58" s="10"/>
      <c r="X58" s="10"/>
      <c r="Y58" s="10"/>
      <c r="Z58" s="10"/>
    </row>
    <row r="59" spans="1:26">
      <c r="A59" s="164"/>
      <c r="B59" s="719">
        <f>'Medicare Cost Report'!B51</f>
        <v>0</v>
      </c>
      <c r="C59" s="1405">
        <f>'Medicare Cost Report'!C51</f>
        <v>0</v>
      </c>
      <c r="D59" s="1406"/>
      <c r="E59" s="1407"/>
      <c r="F59" s="679">
        <f>'Medicare Cost Report'!F51</f>
        <v>0</v>
      </c>
      <c r="G59" s="710">
        <f t="shared" si="38"/>
        <v>0</v>
      </c>
      <c r="H59" s="685">
        <f t="shared" si="39"/>
        <v>0</v>
      </c>
      <c r="I59" s="1023">
        <f t="shared" si="40"/>
        <v>0</v>
      </c>
      <c r="J59" s="1024">
        <f t="shared" si="41"/>
        <v>0</v>
      </c>
      <c r="K59" s="685">
        <f t="shared" si="42"/>
        <v>0</v>
      </c>
      <c r="L59" s="1023">
        <f t="shared" si="43"/>
        <v>0</v>
      </c>
      <c r="M59" s="1024">
        <f t="shared" si="44"/>
        <v>0</v>
      </c>
      <c r="N59" s="686">
        <f t="shared" si="45"/>
        <v>0</v>
      </c>
      <c r="O59" s="1024">
        <f t="shared" si="46"/>
        <v>0</v>
      </c>
      <c r="P59" s="1024">
        <f t="shared" si="47"/>
        <v>0</v>
      </c>
      <c r="Q59" s="10"/>
      <c r="R59" s="10"/>
      <c r="S59" s="10"/>
      <c r="T59" s="10"/>
      <c r="U59" s="10"/>
      <c r="V59" s="10"/>
      <c r="W59" s="10"/>
      <c r="X59" s="10"/>
      <c r="Y59" s="10"/>
      <c r="Z59" s="10"/>
    </row>
    <row r="60" spans="1:26">
      <c r="A60" s="164"/>
      <c r="B60" s="719">
        <f>'Medicare Cost Report'!B52</f>
        <v>0</v>
      </c>
      <c r="C60" s="1405">
        <f>'Medicare Cost Report'!C52</f>
        <v>0</v>
      </c>
      <c r="D60" s="1406"/>
      <c r="E60" s="1407"/>
      <c r="F60" s="679">
        <f>'Medicare Cost Report'!F52</f>
        <v>0</v>
      </c>
      <c r="G60" s="710">
        <f t="shared" si="38"/>
        <v>0</v>
      </c>
      <c r="H60" s="685">
        <f t="shared" si="39"/>
        <v>0</v>
      </c>
      <c r="I60" s="1023">
        <f t="shared" si="40"/>
        <v>0</v>
      </c>
      <c r="J60" s="1024">
        <f t="shared" si="41"/>
        <v>0</v>
      </c>
      <c r="K60" s="685">
        <f t="shared" si="42"/>
        <v>0</v>
      </c>
      <c r="L60" s="1023">
        <f t="shared" si="43"/>
        <v>0</v>
      </c>
      <c r="M60" s="1024">
        <f t="shared" si="44"/>
        <v>0</v>
      </c>
      <c r="N60" s="686">
        <f t="shared" si="45"/>
        <v>0</v>
      </c>
      <c r="O60" s="1024">
        <f t="shared" si="46"/>
        <v>0</v>
      </c>
      <c r="P60" s="1024">
        <f t="shared" si="47"/>
        <v>0</v>
      </c>
      <c r="Q60" s="10"/>
      <c r="R60" s="10"/>
      <c r="S60" s="10"/>
      <c r="T60" s="10"/>
      <c r="U60" s="10"/>
      <c r="V60" s="10"/>
      <c r="W60" s="10"/>
      <c r="X60" s="10"/>
      <c r="Y60" s="10"/>
      <c r="Z60" s="10"/>
    </row>
    <row r="61" spans="1:26">
      <c r="A61" s="164"/>
      <c r="B61" s="719">
        <f>'Medicare Cost Report'!B53</f>
        <v>0</v>
      </c>
      <c r="C61" s="1405">
        <f>'Medicare Cost Report'!C53</f>
        <v>0</v>
      </c>
      <c r="D61" s="1406"/>
      <c r="E61" s="1407"/>
      <c r="F61" s="679">
        <f>'Medicare Cost Report'!F53</f>
        <v>0</v>
      </c>
      <c r="G61" s="710">
        <f t="shared" si="38"/>
        <v>0</v>
      </c>
      <c r="H61" s="685">
        <f t="shared" si="39"/>
        <v>0</v>
      </c>
      <c r="I61" s="1023">
        <f t="shared" si="40"/>
        <v>0</v>
      </c>
      <c r="J61" s="1024">
        <f t="shared" si="41"/>
        <v>0</v>
      </c>
      <c r="K61" s="685">
        <f t="shared" si="42"/>
        <v>0</v>
      </c>
      <c r="L61" s="1023">
        <f t="shared" si="43"/>
        <v>0</v>
      </c>
      <c r="M61" s="1024">
        <f t="shared" si="44"/>
        <v>0</v>
      </c>
      <c r="N61" s="686">
        <f t="shared" si="45"/>
        <v>0</v>
      </c>
      <c r="O61" s="1024">
        <f t="shared" si="46"/>
        <v>0</v>
      </c>
      <c r="P61" s="1024">
        <f t="shared" si="47"/>
        <v>0</v>
      </c>
      <c r="Q61" s="10"/>
      <c r="R61" s="10"/>
      <c r="S61" s="10"/>
      <c r="T61" s="10"/>
      <c r="U61" s="10"/>
      <c r="V61" s="10"/>
      <c r="W61" s="10"/>
      <c r="X61" s="10"/>
      <c r="Y61" s="10"/>
      <c r="Z61" s="10"/>
    </row>
    <row r="62" spans="1:26">
      <c r="A62" s="164"/>
      <c r="B62" s="719">
        <f>'Medicare Cost Report'!B54</f>
        <v>0</v>
      </c>
      <c r="C62" s="1405">
        <f>'Medicare Cost Report'!C54</f>
        <v>0</v>
      </c>
      <c r="D62" s="1406"/>
      <c r="E62" s="1407"/>
      <c r="F62" s="679">
        <f>'Medicare Cost Report'!F54</f>
        <v>0</v>
      </c>
      <c r="G62" s="710">
        <f t="shared" si="38"/>
        <v>0</v>
      </c>
      <c r="H62" s="685">
        <f t="shared" si="39"/>
        <v>0</v>
      </c>
      <c r="I62" s="1023">
        <f t="shared" si="40"/>
        <v>0</v>
      </c>
      <c r="J62" s="1024">
        <f t="shared" si="41"/>
        <v>0</v>
      </c>
      <c r="K62" s="685">
        <f t="shared" si="42"/>
        <v>0</v>
      </c>
      <c r="L62" s="1023">
        <f t="shared" si="43"/>
        <v>0</v>
      </c>
      <c r="M62" s="1024">
        <f t="shared" si="44"/>
        <v>0</v>
      </c>
      <c r="N62" s="686">
        <f t="shared" si="45"/>
        <v>0</v>
      </c>
      <c r="O62" s="1024">
        <f t="shared" si="46"/>
        <v>0</v>
      </c>
      <c r="P62" s="1024">
        <f t="shared" si="47"/>
        <v>0</v>
      </c>
      <c r="Q62" s="10"/>
      <c r="R62" s="10"/>
      <c r="S62" s="10"/>
      <c r="T62" s="10"/>
      <c r="U62" s="10"/>
      <c r="V62" s="10"/>
      <c r="W62" s="10"/>
      <c r="X62" s="10"/>
      <c r="Y62" s="10"/>
      <c r="Z62" s="10"/>
    </row>
    <row r="63" spans="1:26">
      <c r="A63" s="164"/>
      <c r="B63" s="719">
        <f>'Medicare Cost Report'!B55</f>
        <v>0</v>
      </c>
      <c r="C63" s="1405">
        <f>'Medicare Cost Report'!C55</f>
        <v>0</v>
      </c>
      <c r="D63" s="1406"/>
      <c r="E63" s="1407"/>
      <c r="F63" s="679">
        <f>'Medicare Cost Report'!F55</f>
        <v>0</v>
      </c>
      <c r="G63" s="710">
        <f t="shared" si="38"/>
        <v>0</v>
      </c>
      <c r="H63" s="685">
        <f t="shared" si="39"/>
        <v>0</v>
      </c>
      <c r="I63" s="1023">
        <f t="shared" si="40"/>
        <v>0</v>
      </c>
      <c r="J63" s="1024">
        <f t="shared" si="41"/>
        <v>0</v>
      </c>
      <c r="K63" s="685">
        <f t="shared" si="42"/>
        <v>0</v>
      </c>
      <c r="L63" s="1023">
        <f t="shared" si="43"/>
        <v>0</v>
      </c>
      <c r="M63" s="1024">
        <f t="shared" si="44"/>
        <v>0</v>
      </c>
      <c r="N63" s="686">
        <f t="shared" si="45"/>
        <v>0</v>
      </c>
      <c r="O63" s="1024">
        <f t="shared" si="46"/>
        <v>0</v>
      </c>
      <c r="P63" s="1024">
        <f t="shared" si="47"/>
        <v>0</v>
      </c>
      <c r="Q63" s="10"/>
      <c r="R63" s="10"/>
      <c r="S63" s="10"/>
      <c r="T63" s="10"/>
      <c r="U63" s="10"/>
      <c r="V63" s="10"/>
      <c r="W63" s="10"/>
      <c r="X63" s="10"/>
      <c r="Y63" s="10"/>
      <c r="Z63" s="10"/>
    </row>
    <row r="64" spans="1:26">
      <c r="A64" s="164"/>
      <c r="B64" s="719">
        <f>'Medicare Cost Report'!B56</f>
        <v>0</v>
      </c>
      <c r="C64" s="1405">
        <f>'Medicare Cost Report'!C56</f>
        <v>0</v>
      </c>
      <c r="D64" s="1406"/>
      <c r="E64" s="1407"/>
      <c r="F64" s="679">
        <f>'Medicare Cost Report'!F56</f>
        <v>0</v>
      </c>
      <c r="G64" s="710">
        <f t="shared" si="38"/>
        <v>0</v>
      </c>
      <c r="H64" s="685">
        <f t="shared" si="39"/>
        <v>0</v>
      </c>
      <c r="I64" s="1023">
        <f t="shared" si="40"/>
        <v>0</v>
      </c>
      <c r="J64" s="1024">
        <f t="shared" si="41"/>
        <v>0</v>
      </c>
      <c r="K64" s="685">
        <f t="shared" si="42"/>
        <v>0</v>
      </c>
      <c r="L64" s="1023">
        <f t="shared" si="43"/>
        <v>0</v>
      </c>
      <c r="M64" s="1024">
        <f t="shared" si="44"/>
        <v>0</v>
      </c>
      <c r="N64" s="686">
        <f t="shared" si="45"/>
        <v>0</v>
      </c>
      <c r="O64" s="1024">
        <f t="shared" si="46"/>
        <v>0</v>
      </c>
      <c r="P64" s="1024">
        <f t="shared" si="47"/>
        <v>0</v>
      </c>
      <c r="Q64" s="10"/>
      <c r="R64" s="10"/>
      <c r="S64" s="10"/>
      <c r="T64" s="10"/>
      <c r="U64" s="10"/>
      <c r="V64" s="10"/>
      <c r="W64" s="10"/>
      <c r="X64" s="10"/>
      <c r="Y64" s="10"/>
      <c r="Z64" s="10"/>
    </row>
    <row r="65" spans="1:26">
      <c r="A65" s="164"/>
      <c r="B65" s="719">
        <f>'Medicare Cost Report'!B57</f>
        <v>0</v>
      </c>
      <c r="C65" s="1405">
        <f>'Medicare Cost Report'!C57</f>
        <v>0</v>
      </c>
      <c r="D65" s="1406"/>
      <c r="E65" s="1407"/>
      <c r="F65" s="679">
        <f>'Medicare Cost Report'!F57</f>
        <v>0</v>
      </c>
      <c r="G65" s="710">
        <f t="shared" si="38"/>
        <v>0</v>
      </c>
      <c r="H65" s="685">
        <f t="shared" si="39"/>
        <v>0</v>
      </c>
      <c r="I65" s="1023">
        <f t="shared" si="40"/>
        <v>0</v>
      </c>
      <c r="J65" s="1024">
        <f t="shared" si="41"/>
        <v>0</v>
      </c>
      <c r="K65" s="685">
        <f t="shared" si="42"/>
        <v>0</v>
      </c>
      <c r="L65" s="1023">
        <f t="shared" si="43"/>
        <v>0</v>
      </c>
      <c r="M65" s="1024">
        <f t="shared" si="44"/>
        <v>0</v>
      </c>
      <c r="N65" s="686">
        <f t="shared" si="45"/>
        <v>0</v>
      </c>
      <c r="O65" s="1024">
        <f t="shared" si="46"/>
        <v>0</v>
      </c>
      <c r="P65" s="1024">
        <f t="shared" si="47"/>
        <v>0</v>
      </c>
      <c r="Q65" s="10"/>
      <c r="R65" s="10"/>
      <c r="S65" s="10"/>
      <c r="T65" s="10"/>
      <c r="U65" s="10"/>
      <c r="V65" s="10"/>
      <c r="W65" s="10"/>
      <c r="X65" s="10"/>
      <c r="Y65" s="10"/>
      <c r="Z65" s="10"/>
    </row>
    <row r="66" spans="1:26">
      <c r="A66" s="164"/>
      <c r="B66" s="719">
        <f>'Medicare Cost Report'!B58</f>
        <v>0</v>
      </c>
      <c r="C66" s="1405">
        <f>'Medicare Cost Report'!C58</f>
        <v>0</v>
      </c>
      <c r="D66" s="1406"/>
      <c r="E66" s="1407"/>
      <c r="F66" s="679">
        <f>'Medicare Cost Report'!F58</f>
        <v>0</v>
      </c>
      <c r="G66" s="710">
        <f t="shared" si="38"/>
        <v>0</v>
      </c>
      <c r="H66" s="685">
        <f t="shared" si="39"/>
        <v>0</v>
      </c>
      <c r="I66" s="1023">
        <f t="shared" si="40"/>
        <v>0</v>
      </c>
      <c r="J66" s="1024">
        <f t="shared" si="41"/>
        <v>0</v>
      </c>
      <c r="K66" s="685">
        <f t="shared" si="42"/>
        <v>0</v>
      </c>
      <c r="L66" s="1023">
        <f t="shared" si="43"/>
        <v>0</v>
      </c>
      <c r="M66" s="1024">
        <f t="shared" si="44"/>
        <v>0</v>
      </c>
      <c r="N66" s="686">
        <f t="shared" si="45"/>
        <v>0</v>
      </c>
      <c r="O66" s="1024">
        <f t="shared" si="46"/>
        <v>0</v>
      </c>
      <c r="P66" s="1024">
        <f t="shared" si="47"/>
        <v>0</v>
      </c>
      <c r="Q66" s="10"/>
      <c r="R66" s="10"/>
      <c r="S66" s="10"/>
      <c r="T66" s="10"/>
      <c r="U66" s="10"/>
      <c r="V66" s="10"/>
      <c r="W66" s="10"/>
      <c r="X66" s="10"/>
      <c r="Y66" s="10"/>
      <c r="Z66" s="10"/>
    </row>
    <row r="67" spans="1:26">
      <c r="A67" s="164"/>
      <c r="B67" s="719">
        <f>'Medicare Cost Report'!B59</f>
        <v>0</v>
      </c>
      <c r="C67" s="1405">
        <f>'Medicare Cost Report'!C59</f>
        <v>0</v>
      </c>
      <c r="D67" s="1406"/>
      <c r="E67" s="1407"/>
      <c r="F67" s="679">
        <f>'Medicare Cost Report'!F59</f>
        <v>0</v>
      </c>
      <c r="G67" s="710">
        <f t="shared" si="38"/>
        <v>0</v>
      </c>
      <c r="H67" s="685">
        <f t="shared" si="39"/>
        <v>0</v>
      </c>
      <c r="I67" s="1023">
        <f t="shared" si="40"/>
        <v>0</v>
      </c>
      <c r="J67" s="1024">
        <f t="shared" si="41"/>
        <v>0</v>
      </c>
      <c r="K67" s="685">
        <f t="shared" si="42"/>
        <v>0</v>
      </c>
      <c r="L67" s="1023">
        <f t="shared" si="43"/>
        <v>0</v>
      </c>
      <c r="M67" s="1024">
        <f t="shared" si="44"/>
        <v>0</v>
      </c>
      <c r="N67" s="686">
        <f t="shared" si="45"/>
        <v>0</v>
      </c>
      <c r="O67" s="1024">
        <f t="shared" si="46"/>
        <v>0</v>
      </c>
      <c r="P67" s="1024">
        <f t="shared" si="47"/>
        <v>0</v>
      </c>
      <c r="Q67" s="10"/>
      <c r="R67" s="10"/>
      <c r="S67" s="10"/>
      <c r="T67" s="10"/>
      <c r="U67" s="10"/>
      <c r="V67" s="10"/>
      <c r="W67" s="10"/>
      <c r="X67" s="10"/>
      <c r="Y67" s="10"/>
      <c r="Z67" s="10"/>
    </row>
    <row r="68" spans="1:26">
      <c r="A68" s="164"/>
      <c r="B68" s="719">
        <f>'Medicare Cost Report'!B60</f>
        <v>0</v>
      </c>
      <c r="C68" s="1405">
        <f>'Medicare Cost Report'!C60</f>
        <v>0</v>
      </c>
      <c r="D68" s="1406"/>
      <c r="E68" s="1407"/>
      <c r="F68" s="679">
        <f>'Medicare Cost Report'!F60</f>
        <v>0</v>
      </c>
      <c r="G68" s="710">
        <f t="shared" si="38"/>
        <v>0</v>
      </c>
      <c r="H68" s="685">
        <f t="shared" si="39"/>
        <v>0</v>
      </c>
      <c r="I68" s="1023">
        <f t="shared" si="40"/>
        <v>0</v>
      </c>
      <c r="J68" s="1024">
        <f t="shared" si="41"/>
        <v>0</v>
      </c>
      <c r="K68" s="685">
        <f t="shared" si="42"/>
        <v>0</v>
      </c>
      <c r="L68" s="1023">
        <f t="shared" si="43"/>
        <v>0</v>
      </c>
      <c r="M68" s="1024">
        <f t="shared" si="44"/>
        <v>0</v>
      </c>
      <c r="N68" s="686">
        <f t="shared" si="45"/>
        <v>0</v>
      </c>
      <c r="O68" s="1024">
        <f t="shared" si="46"/>
        <v>0</v>
      </c>
      <c r="P68" s="1024">
        <f t="shared" si="47"/>
        <v>0</v>
      </c>
      <c r="Q68" s="10"/>
      <c r="R68" s="10"/>
      <c r="S68" s="10"/>
      <c r="T68" s="10"/>
      <c r="U68" s="10"/>
      <c r="V68" s="10"/>
      <c r="W68" s="10"/>
      <c r="X68" s="10"/>
      <c r="Y68" s="10"/>
      <c r="Z68" s="10"/>
    </row>
    <row r="69" spans="1:26">
      <c r="A69" s="164"/>
      <c r="B69" s="719">
        <f>'Medicare Cost Report'!B61</f>
        <v>0</v>
      </c>
      <c r="C69" s="1405">
        <f>'Medicare Cost Report'!C61</f>
        <v>0</v>
      </c>
      <c r="D69" s="1406"/>
      <c r="E69" s="1407"/>
      <c r="F69" s="679">
        <f>'Medicare Cost Report'!F61</f>
        <v>0</v>
      </c>
      <c r="G69" s="710">
        <f t="shared" si="38"/>
        <v>0</v>
      </c>
      <c r="H69" s="685">
        <f t="shared" si="39"/>
        <v>0</v>
      </c>
      <c r="I69" s="1023">
        <f t="shared" si="40"/>
        <v>0</v>
      </c>
      <c r="J69" s="1024">
        <f t="shared" si="41"/>
        <v>0</v>
      </c>
      <c r="K69" s="685">
        <f t="shared" si="42"/>
        <v>0</v>
      </c>
      <c r="L69" s="1023">
        <f t="shared" si="43"/>
        <v>0</v>
      </c>
      <c r="M69" s="1024">
        <f t="shared" si="44"/>
        <v>0</v>
      </c>
      <c r="N69" s="687">
        <f t="shared" ref="N69:N73" si="48">G69*$J$13</f>
        <v>0</v>
      </c>
      <c r="O69" s="688">
        <f t="shared" ref="O69:O73" si="49">G69*$J$15</f>
        <v>0</v>
      </c>
      <c r="P69" s="688">
        <f t="shared" ref="P69:P73" si="50">G69*$M$15</f>
        <v>0</v>
      </c>
      <c r="Q69" s="10"/>
      <c r="R69" s="10"/>
      <c r="S69" s="10"/>
      <c r="T69" s="10"/>
      <c r="U69" s="10"/>
      <c r="V69" s="10"/>
      <c r="W69" s="10"/>
      <c r="X69" s="10"/>
      <c r="Y69" s="10"/>
      <c r="Z69" s="10"/>
    </row>
    <row r="70" spans="1:26">
      <c r="A70" s="164"/>
      <c r="B70" s="719">
        <f>'Medicare Cost Report'!B62</f>
        <v>0</v>
      </c>
      <c r="C70" s="1405">
        <f>'Medicare Cost Report'!C62</f>
        <v>0</v>
      </c>
      <c r="D70" s="1406"/>
      <c r="E70" s="1407"/>
      <c r="F70" s="679">
        <f>'Medicare Cost Report'!F62</f>
        <v>0</v>
      </c>
      <c r="G70" s="710">
        <f t="shared" si="38"/>
        <v>0</v>
      </c>
      <c r="H70" s="685">
        <f t="shared" si="39"/>
        <v>0</v>
      </c>
      <c r="I70" s="1023">
        <f t="shared" si="40"/>
        <v>0</v>
      </c>
      <c r="J70" s="1024">
        <f t="shared" si="41"/>
        <v>0</v>
      </c>
      <c r="K70" s="685">
        <f t="shared" si="42"/>
        <v>0</v>
      </c>
      <c r="L70" s="1023">
        <f t="shared" si="43"/>
        <v>0</v>
      </c>
      <c r="M70" s="1024">
        <f t="shared" si="44"/>
        <v>0</v>
      </c>
      <c r="N70" s="687">
        <f t="shared" si="48"/>
        <v>0</v>
      </c>
      <c r="O70" s="688">
        <f t="shared" si="49"/>
        <v>0</v>
      </c>
      <c r="P70" s="688">
        <f t="shared" si="50"/>
        <v>0</v>
      </c>
      <c r="Q70" s="10"/>
      <c r="R70" s="10"/>
      <c r="S70" s="10"/>
      <c r="T70" s="10"/>
      <c r="U70" s="10"/>
      <c r="V70" s="10"/>
      <c r="W70" s="10"/>
      <c r="X70" s="10"/>
      <c r="Y70" s="10"/>
      <c r="Z70" s="10"/>
    </row>
    <row r="71" spans="1:26">
      <c r="A71" s="164"/>
      <c r="B71" s="719">
        <f>'Medicare Cost Report'!B63</f>
        <v>0</v>
      </c>
      <c r="C71" s="1405">
        <f>'Medicare Cost Report'!C63</f>
        <v>0</v>
      </c>
      <c r="D71" s="1406"/>
      <c r="E71" s="1407"/>
      <c r="F71" s="679">
        <f>'Medicare Cost Report'!F63</f>
        <v>0</v>
      </c>
      <c r="G71" s="710">
        <f t="shared" si="38"/>
        <v>0</v>
      </c>
      <c r="H71" s="685">
        <f t="shared" si="39"/>
        <v>0</v>
      </c>
      <c r="I71" s="1023">
        <f t="shared" si="40"/>
        <v>0</v>
      </c>
      <c r="J71" s="1024">
        <f t="shared" si="41"/>
        <v>0</v>
      </c>
      <c r="K71" s="685">
        <f t="shared" si="42"/>
        <v>0</v>
      </c>
      <c r="L71" s="1023">
        <f t="shared" si="43"/>
        <v>0</v>
      </c>
      <c r="M71" s="1024">
        <f t="shared" si="44"/>
        <v>0</v>
      </c>
      <c r="N71" s="687">
        <f t="shared" si="48"/>
        <v>0</v>
      </c>
      <c r="O71" s="688">
        <f t="shared" si="49"/>
        <v>0</v>
      </c>
      <c r="P71" s="688">
        <f t="shared" si="50"/>
        <v>0</v>
      </c>
      <c r="Q71" s="10"/>
      <c r="R71" s="10"/>
      <c r="S71" s="10"/>
      <c r="T71" s="10"/>
      <c r="U71" s="10"/>
      <c r="V71" s="10"/>
      <c r="W71" s="10"/>
      <c r="X71" s="10"/>
      <c r="Y71" s="10"/>
      <c r="Z71" s="10"/>
    </row>
    <row r="72" spans="1:26">
      <c r="A72" s="164"/>
      <c r="B72" s="719">
        <f>'Medicare Cost Report'!B64</f>
        <v>0</v>
      </c>
      <c r="C72" s="1405">
        <f>'Medicare Cost Report'!C64</f>
        <v>0</v>
      </c>
      <c r="D72" s="1406"/>
      <c r="E72" s="1407"/>
      <c r="F72" s="679">
        <f>'Medicare Cost Report'!F64</f>
        <v>0</v>
      </c>
      <c r="G72" s="710">
        <f t="shared" si="38"/>
        <v>0</v>
      </c>
      <c r="H72" s="685">
        <f t="shared" si="39"/>
        <v>0</v>
      </c>
      <c r="I72" s="1023">
        <f t="shared" si="40"/>
        <v>0</v>
      </c>
      <c r="J72" s="1024">
        <f t="shared" si="41"/>
        <v>0</v>
      </c>
      <c r="K72" s="685">
        <f t="shared" si="42"/>
        <v>0</v>
      </c>
      <c r="L72" s="1023">
        <f t="shared" si="43"/>
        <v>0</v>
      </c>
      <c r="M72" s="1024">
        <f t="shared" si="44"/>
        <v>0</v>
      </c>
      <c r="N72" s="687">
        <f t="shared" si="48"/>
        <v>0</v>
      </c>
      <c r="O72" s="688">
        <f t="shared" si="49"/>
        <v>0</v>
      </c>
      <c r="P72" s="688">
        <f t="shared" si="50"/>
        <v>0</v>
      </c>
      <c r="Q72" s="10"/>
      <c r="R72" s="10"/>
      <c r="S72" s="10"/>
      <c r="T72" s="10"/>
      <c r="U72" s="10"/>
      <c r="V72" s="10"/>
      <c r="W72" s="10"/>
      <c r="X72" s="10"/>
      <c r="Y72" s="10"/>
      <c r="Z72" s="10"/>
    </row>
    <row r="73" spans="1:26">
      <c r="A73" s="164"/>
      <c r="B73" s="720">
        <f>'Medicare Cost Report'!B65</f>
        <v>0</v>
      </c>
      <c r="C73" s="1405">
        <f>'Medicare Cost Report'!C65</f>
        <v>0</v>
      </c>
      <c r="D73" s="1406"/>
      <c r="E73" s="1407"/>
      <c r="F73" s="679">
        <f>'Medicare Cost Report'!F65</f>
        <v>0</v>
      </c>
      <c r="G73" s="710">
        <f t="shared" si="38"/>
        <v>0</v>
      </c>
      <c r="H73" s="685">
        <f t="shared" si="39"/>
        <v>0</v>
      </c>
      <c r="I73" s="1023">
        <f t="shared" si="40"/>
        <v>0</v>
      </c>
      <c r="J73" s="1024">
        <f t="shared" si="41"/>
        <v>0</v>
      </c>
      <c r="K73" s="685">
        <f t="shared" si="42"/>
        <v>0</v>
      </c>
      <c r="L73" s="1023">
        <f t="shared" si="43"/>
        <v>0</v>
      </c>
      <c r="M73" s="1024">
        <f t="shared" si="44"/>
        <v>0</v>
      </c>
      <c r="N73" s="686">
        <f t="shared" si="48"/>
        <v>0</v>
      </c>
      <c r="O73" s="1024">
        <f t="shared" si="49"/>
        <v>0</v>
      </c>
      <c r="P73" s="1024">
        <f t="shared" si="50"/>
        <v>0</v>
      </c>
      <c r="Q73" s="10"/>
      <c r="R73" s="10"/>
      <c r="S73" s="10"/>
      <c r="T73" s="10"/>
      <c r="U73" s="10"/>
      <c r="V73" s="10"/>
      <c r="W73" s="10"/>
      <c r="X73" s="10"/>
      <c r="Y73" s="10"/>
      <c r="Z73" s="10"/>
    </row>
    <row r="74" spans="1:26">
      <c r="A74" s="7"/>
      <c r="B74" s="549"/>
      <c r="C74" s="370" t="s">
        <v>113</v>
      </c>
      <c r="D74" s="428"/>
      <c r="E74" s="416"/>
      <c r="F74" s="680">
        <f t="shared" ref="F74:O74" si="51">SUM(F49:F73)</f>
        <v>0</v>
      </c>
      <c r="G74" s="714">
        <f t="shared" si="51"/>
        <v>0</v>
      </c>
      <c r="H74" s="689">
        <f t="shared" si="51"/>
        <v>0</v>
      </c>
      <c r="I74" s="1025">
        <f t="shared" si="51"/>
        <v>0</v>
      </c>
      <c r="J74" s="1026">
        <f t="shared" si="51"/>
        <v>0</v>
      </c>
      <c r="K74" s="689">
        <f t="shared" si="51"/>
        <v>0</v>
      </c>
      <c r="L74" s="1025">
        <f t="shared" si="51"/>
        <v>0</v>
      </c>
      <c r="M74" s="1026">
        <f t="shared" si="51"/>
        <v>0</v>
      </c>
      <c r="N74" s="689">
        <f t="shared" si="51"/>
        <v>0</v>
      </c>
      <c r="O74" s="1026">
        <f t="shared" si="51"/>
        <v>0</v>
      </c>
      <c r="P74" s="1026">
        <f>SUM(P49:P73)</f>
        <v>0</v>
      </c>
      <c r="Q74" s="10"/>
      <c r="R74" s="10"/>
      <c r="S74" s="10"/>
      <c r="T74" s="10"/>
      <c r="U74" s="10"/>
      <c r="V74" s="10"/>
      <c r="W74" s="10"/>
      <c r="X74" s="10"/>
      <c r="Y74" s="10"/>
      <c r="Z74" s="10"/>
    </row>
    <row r="75" spans="1:26">
      <c r="A75" s="7"/>
      <c r="B75" s="13"/>
      <c r="C75" s="472"/>
      <c r="D75" s="13"/>
      <c r="E75" s="26"/>
      <c r="F75" s="36"/>
      <c r="G75" s="36"/>
      <c r="H75" s="26"/>
      <c r="I75" s="10"/>
      <c r="J75" s="26"/>
      <c r="K75" s="26"/>
      <c r="L75" s="26"/>
      <c r="M75" s="26"/>
      <c r="N75" s="36"/>
      <c r="O75" s="2"/>
      <c r="P75" s="2"/>
      <c r="Q75" s="10"/>
      <c r="R75" s="10"/>
      <c r="S75" s="10"/>
      <c r="T75" s="10"/>
      <c r="U75" s="10"/>
      <c r="V75" s="10"/>
      <c r="W75" s="10"/>
      <c r="X75" s="10"/>
      <c r="Y75" s="10"/>
      <c r="Z75" s="10"/>
    </row>
    <row r="76" spans="1:26">
      <c r="A76" s="7"/>
      <c r="B76" s="13"/>
      <c r="C76" s="13"/>
      <c r="D76" s="13"/>
      <c r="E76" s="10"/>
      <c r="F76" s="12"/>
      <c r="G76" s="10"/>
      <c r="H76" s="10"/>
      <c r="I76" s="57"/>
      <c r="J76" s="10"/>
      <c r="K76" s="29"/>
      <c r="L76" s="29"/>
      <c r="M76" s="29"/>
      <c r="N76" s="12"/>
      <c r="O76" s="12"/>
      <c r="P76" s="12"/>
      <c r="Q76" s="12"/>
      <c r="R76" s="12"/>
      <c r="S76" s="12"/>
      <c r="T76" s="12"/>
      <c r="U76" s="12"/>
      <c r="V76" s="12"/>
      <c r="W76" s="10"/>
      <c r="X76" s="10"/>
      <c r="Y76" s="10"/>
      <c r="Z76" s="10"/>
    </row>
    <row r="77" spans="1:26">
      <c r="E77" s="10"/>
      <c r="F77" s="13"/>
      <c r="G77" s="13"/>
      <c r="H77" s="13"/>
      <c r="I77" s="29"/>
      <c r="J77" s="79"/>
      <c r="K77" s="29"/>
      <c r="L77" s="29"/>
      <c r="M77" s="29"/>
      <c r="N77" s="12"/>
      <c r="O77" s="12"/>
      <c r="P77" s="12"/>
      <c r="Q77" s="12"/>
      <c r="R77" s="12"/>
      <c r="S77" s="12"/>
      <c r="T77" s="12"/>
      <c r="U77" s="12"/>
      <c r="V77" s="12"/>
      <c r="W77" s="10"/>
      <c r="X77" s="10"/>
      <c r="Y77" s="10"/>
      <c r="Z77" s="10"/>
    </row>
    <row r="78" spans="1:26">
      <c r="A78" s="7"/>
      <c r="B78" s="567" t="s">
        <v>654</v>
      </c>
      <c r="C78" s="443"/>
      <c r="D78" s="443" t="str">
        <f>F80</f>
        <v>C part I, Col 6</v>
      </c>
      <c r="E78" s="437"/>
      <c r="F78" s="443"/>
      <c r="G78" s="443"/>
      <c r="H78" s="443"/>
      <c r="I78" s="519" t="s">
        <v>596</v>
      </c>
      <c r="J78" s="468" t="s">
        <v>596</v>
      </c>
      <c r="K78" s="570" t="s">
        <v>596</v>
      </c>
      <c r="L78" s="570" t="s">
        <v>596</v>
      </c>
      <c r="M78" s="468" t="s">
        <v>596</v>
      </c>
      <c r="N78" s="469" t="s">
        <v>596</v>
      </c>
      <c r="O78" s="468" t="s">
        <v>597</v>
      </c>
      <c r="P78" s="468" t="s">
        <v>597</v>
      </c>
      <c r="Q78" s="468" t="s">
        <v>597</v>
      </c>
      <c r="R78" s="468" t="s">
        <v>597</v>
      </c>
      <c r="S78" s="468" t="s">
        <v>597</v>
      </c>
      <c r="T78" s="468" t="s">
        <v>597</v>
      </c>
      <c r="U78" s="585" t="s">
        <v>598</v>
      </c>
      <c r="V78" s="486" t="s">
        <v>598</v>
      </c>
      <c r="W78" s="486" t="s">
        <v>598</v>
      </c>
      <c r="X78" s="503" t="s">
        <v>598</v>
      </c>
      <c r="Y78" s="484" t="s">
        <v>599</v>
      </c>
      <c r="Z78" s="571" t="s">
        <v>599</v>
      </c>
    </row>
    <row r="79" spans="1:26">
      <c r="A79" s="164"/>
      <c r="B79" s="35" t="s">
        <v>655</v>
      </c>
      <c r="C79" s="35"/>
      <c r="D79" s="35"/>
      <c r="E79" s="10"/>
      <c r="F79" s="29" t="s">
        <v>643</v>
      </c>
      <c r="G79" s="29" t="s">
        <v>644</v>
      </c>
      <c r="H79" s="79" t="s">
        <v>656</v>
      </c>
      <c r="I79" s="574" t="s">
        <v>657</v>
      </c>
      <c r="J79" s="29" t="s">
        <v>658</v>
      </c>
      <c r="K79" s="29" t="s">
        <v>659</v>
      </c>
      <c r="L79" s="29" t="s">
        <v>660</v>
      </c>
      <c r="M79" s="29" t="s">
        <v>661</v>
      </c>
      <c r="N79" s="575" t="s">
        <v>662</v>
      </c>
      <c r="O79" s="68" t="s">
        <v>663</v>
      </c>
      <c r="P79" s="12" t="s">
        <v>664</v>
      </c>
      <c r="Q79" s="12" t="s">
        <v>665</v>
      </c>
      <c r="R79" s="12" t="s">
        <v>666</v>
      </c>
      <c r="S79" s="12" t="s">
        <v>667</v>
      </c>
      <c r="T79" s="12" t="s">
        <v>668</v>
      </c>
      <c r="U79" s="586" t="s">
        <v>669</v>
      </c>
      <c r="V79" s="12" t="s">
        <v>670</v>
      </c>
      <c r="W79" s="12" t="s">
        <v>671</v>
      </c>
      <c r="X79" s="587" t="s">
        <v>672</v>
      </c>
      <c r="Y79" s="12" t="s">
        <v>673</v>
      </c>
      <c r="Z79" s="527" t="s">
        <v>674</v>
      </c>
    </row>
    <row r="80" spans="1:26" ht="46.5" customHeight="1">
      <c r="A80" s="164"/>
      <c r="B80" s="548" t="str">
        <f>'Medicare Cost Report'!B39</f>
        <v>2552-10 Line
Reference</v>
      </c>
      <c r="C80" s="780" t="s">
        <v>438</v>
      </c>
      <c r="D80" s="475"/>
      <c r="E80" s="476"/>
      <c r="F80" s="624" t="str">
        <f>F48</f>
        <v>C part I, Col 6</v>
      </c>
      <c r="G80" s="369" t="s">
        <v>547</v>
      </c>
      <c r="H80" s="572" t="s">
        <v>479</v>
      </c>
      <c r="I80" s="1027" t="s">
        <v>646</v>
      </c>
      <c r="J80" s="1027" t="s">
        <v>675</v>
      </c>
      <c r="K80" s="1021" t="s">
        <v>647</v>
      </c>
      <c r="L80" s="1021" t="s">
        <v>676</v>
      </c>
      <c r="M80" s="1022" t="s">
        <v>677</v>
      </c>
      <c r="N80" s="1022" t="s">
        <v>678</v>
      </c>
      <c r="O80" s="543" t="s">
        <v>649</v>
      </c>
      <c r="P80" s="1027" t="s">
        <v>679</v>
      </c>
      <c r="Q80" s="1021" t="s">
        <v>650</v>
      </c>
      <c r="R80" s="1021" t="s">
        <v>680</v>
      </c>
      <c r="S80" s="1022" t="s">
        <v>681</v>
      </c>
      <c r="T80" s="579" t="s">
        <v>682</v>
      </c>
      <c r="U80" s="1027" t="s">
        <v>651</v>
      </c>
      <c r="V80" s="1027" t="s">
        <v>683</v>
      </c>
      <c r="W80" s="1022" t="s">
        <v>684</v>
      </c>
      <c r="X80" s="1022" t="s">
        <v>685</v>
      </c>
      <c r="Y80" s="582" t="s">
        <v>686</v>
      </c>
      <c r="Z80" s="1022" t="s">
        <v>687</v>
      </c>
    </row>
    <row r="81" spans="1:26">
      <c r="A81" s="164"/>
      <c r="B81" s="720">
        <f>'Medicare Cost Report'!B66</f>
        <v>50</v>
      </c>
      <c r="C81" s="1405" t="str">
        <f>'Medicare Cost Report'!C66</f>
        <v>OPERATING ROOM</v>
      </c>
      <c r="D81" s="1406"/>
      <c r="E81" s="1407"/>
      <c r="F81" s="1028">
        <f>'Medicare Cost Report'!F66</f>
        <v>0</v>
      </c>
      <c r="G81" s="108">
        <f t="shared" ref="G81:G112" si="52">IF($F$158=0,0,(F81)/($F$158))</f>
        <v>0</v>
      </c>
      <c r="H81" s="108">
        <f>'Medicare Cost Report'!L66</f>
        <v>0</v>
      </c>
      <c r="I81" s="1029">
        <f t="shared" ref="I81:I156" si="53">$G81*$D$13</f>
        <v>0</v>
      </c>
      <c r="J81" s="1029">
        <f>ROUND(H81*I81,0)</f>
        <v>0</v>
      </c>
      <c r="K81" s="1030">
        <f t="shared" ref="K81:K156" si="54">$G81*$D$14</f>
        <v>0</v>
      </c>
      <c r="L81" s="1030">
        <f>ROUND(H81*K81,0)</f>
        <v>0</v>
      </c>
      <c r="M81" s="1031">
        <f t="shared" ref="M81:M156" si="55">$G81*$D$15</f>
        <v>0</v>
      </c>
      <c r="N81" s="1032">
        <f>ROUND(H81*M81,0)</f>
        <v>0</v>
      </c>
      <c r="O81" s="544">
        <f>G81*$G$13</f>
        <v>0</v>
      </c>
      <c r="P81" s="1033">
        <f>ROUND(H81*O81,0)</f>
        <v>0</v>
      </c>
      <c r="Q81" s="1034">
        <f>G81*$G$14</f>
        <v>0</v>
      </c>
      <c r="R81" s="1034">
        <f>ROUND(H81*Q81,0)</f>
        <v>0</v>
      </c>
      <c r="S81" s="1031">
        <f>G81*$G$15</f>
        <v>0</v>
      </c>
      <c r="T81" s="580">
        <f>ROUND(H81*S81,0)</f>
        <v>0</v>
      </c>
      <c r="U81" s="1035">
        <f>G81*$J$13</f>
        <v>0</v>
      </c>
      <c r="V81" s="1035">
        <f>ROUND(H81*U81,0)</f>
        <v>0</v>
      </c>
      <c r="W81" s="1036">
        <f>G81*$J$15</f>
        <v>0</v>
      </c>
      <c r="X81" s="1036">
        <f>ROUND(H81*W81,0)</f>
        <v>0</v>
      </c>
      <c r="Y81" s="583">
        <f>G81*$M$15</f>
        <v>0</v>
      </c>
      <c r="Z81" s="1036">
        <f>ROUND(H81*Y81,0)</f>
        <v>0</v>
      </c>
    </row>
    <row r="82" spans="1:26">
      <c r="A82" s="164"/>
      <c r="B82" s="720">
        <f>'Medicare Cost Report'!B67</f>
        <v>51</v>
      </c>
      <c r="C82" s="1405" t="str">
        <f>'Medicare Cost Report'!C67</f>
        <v>RECOVERY ROOM</v>
      </c>
      <c r="D82" s="1406"/>
      <c r="E82" s="1407"/>
      <c r="F82" s="1028">
        <f>'Medicare Cost Report'!F67</f>
        <v>0</v>
      </c>
      <c r="G82" s="108">
        <f t="shared" si="52"/>
        <v>0</v>
      </c>
      <c r="H82" s="108">
        <f>'Medicare Cost Report'!L67</f>
        <v>0</v>
      </c>
      <c r="I82" s="1029">
        <f t="shared" si="53"/>
        <v>0</v>
      </c>
      <c r="J82" s="1029">
        <f t="shared" ref="J82:J138" si="56">ROUND(H82*I82,0)</f>
        <v>0</v>
      </c>
      <c r="K82" s="1030">
        <f t="shared" si="54"/>
        <v>0</v>
      </c>
      <c r="L82" s="1030">
        <f t="shared" ref="L82:L138" si="57">ROUND(H82*K82,0)</f>
        <v>0</v>
      </c>
      <c r="M82" s="1031">
        <f t="shared" si="55"/>
        <v>0</v>
      </c>
      <c r="N82" s="1032">
        <f t="shared" ref="N82:N138" si="58">ROUND(H82*M82,0)</f>
        <v>0</v>
      </c>
      <c r="O82" s="544">
        <f t="shared" ref="O82:O138" si="59">G82*$G$13</f>
        <v>0</v>
      </c>
      <c r="P82" s="1033">
        <f t="shared" ref="P82:P138" si="60">ROUND(H82*O82,0)</f>
        <v>0</v>
      </c>
      <c r="Q82" s="1034">
        <f t="shared" ref="Q82:Q138" si="61">G82*$G$14</f>
        <v>0</v>
      </c>
      <c r="R82" s="1034">
        <f t="shared" ref="R82:R138" si="62">ROUND(H82*Q82,0)</f>
        <v>0</v>
      </c>
      <c r="S82" s="1031">
        <f t="shared" ref="S82:S138" si="63">G82*$G$15</f>
        <v>0</v>
      </c>
      <c r="T82" s="580">
        <f t="shared" ref="T82:T138" si="64">ROUND(H82*S82,0)</f>
        <v>0</v>
      </c>
      <c r="U82" s="1035">
        <f t="shared" ref="U82:U138" si="65">G82*$J$13</f>
        <v>0</v>
      </c>
      <c r="V82" s="1035">
        <f t="shared" ref="V82:V138" si="66">ROUND(H82*U82,0)</f>
        <v>0</v>
      </c>
      <c r="W82" s="1036">
        <f t="shared" ref="W82:W138" si="67">G82*$J$15</f>
        <v>0</v>
      </c>
      <c r="X82" s="1036">
        <f t="shared" ref="X82:X138" si="68">ROUND(H82*W82,0)</f>
        <v>0</v>
      </c>
      <c r="Y82" s="583">
        <f t="shared" ref="Y82:Y138" si="69">G82*$M$15</f>
        <v>0</v>
      </c>
      <c r="Z82" s="1036">
        <f t="shared" ref="Z82:Z138" si="70">ROUND(H82*Y82,0)</f>
        <v>0</v>
      </c>
    </row>
    <row r="83" spans="1:26">
      <c r="A83" s="164"/>
      <c r="B83" s="720">
        <f>'Medicare Cost Report'!B68</f>
        <v>52</v>
      </c>
      <c r="C83" s="1405" t="str">
        <f>'Medicare Cost Report'!C68</f>
        <v>DELIVERY ROOM &amp; LABOR ROOM</v>
      </c>
      <c r="D83" s="1406"/>
      <c r="E83" s="1407"/>
      <c r="F83" s="1028">
        <f>'Medicare Cost Report'!F68</f>
        <v>0</v>
      </c>
      <c r="G83" s="108">
        <f t="shared" si="52"/>
        <v>0</v>
      </c>
      <c r="H83" s="108">
        <f>'Medicare Cost Report'!L68</f>
        <v>0</v>
      </c>
      <c r="I83" s="1029">
        <f t="shared" si="53"/>
        <v>0</v>
      </c>
      <c r="J83" s="1029">
        <f t="shared" si="56"/>
        <v>0</v>
      </c>
      <c r="K83" s="1030">
        <f t="shared" si="54"/>
        <v>0</v>
      </c>
      <c r="L83" s="1030">
        <f t="shared" si="57"/>
        <v>0</v>
      </c>
      <c r="M83" s="1031">
        <f t="shared" si="55"/>
        <v>0</v>
      </c>
      <c r="N83" s="1032">
        <f t="shared" si="58"/>
        <v>0</v>
      </c>
      <c r="O83" s="544">
        <f t="shared" si="59"/>
        <v>0</v>
      </c>
      <c r="P83" s="1033">
        <f t="shared" si="60"/>
        <v>0</v>
      </c>
      <c r="Q83" s="1034">
        <f t="shared" si="61"/>
        <v>0</v>
      </c>
      <c r="R83" s="1034">
        <f t="shared" si="62"/>
        <v>0</v>
      </c>
      <c r="S83" s="1031">
        <f t="shared" si="63"/>
        <v>0</v>
      </c>
      <c r="T83" s="580">
        <f t="shared" si="64"/>
        <v>0</v>
      </c>
      <c r="U83" s="1035">
        <f t="shared" si="65"/>
        <v>0</v>
      </c>
      <c r="V83" s="1035">
        <f t="shared" si="66"/>
        <v>0</v>
      </c>
      <c r="W83" s="1036">
        <f t="shared" si="67"/>
        <v>0</v>
      </c>
      <c r="X83" s="1036">
        <f t="shared" si="68"/>
        <v>0</v>
      </c>
      <c r="Y83" s="583">
        <f t="shared" si="69"/>
        <v>0</v>
      </c>
      <c r="Z83" s="1036">
        <f t="shared" si="70"/>
        <v>0</v>
      </c>
    </row>
    <row r="84" spans="1:26">
      <c r="A84" s="164"/>
      <c r="B84" s="720">
        <f>'Medicare Cost Report'!B69</f>
        <v>53</v>
      </c>
      <c r="C84" s="1405" t="str">
        <f>'Medicare Cost Report'!C69</f>
        <v>ANESTHESIOLOGY</v>
      </c>
      <c r="D84" s="1406"/>
      <c r="E84" s="1407"/>
      <c r="F84" s="1028">
        <f>'Medicare Cost Report'!F69</f>
        <v>0</v>
      </c>
      <c r="G84" s="108">
        <f t="shared" si="52"/>
        <v>0</v>
      </c>
      <c r="H84" s="108">
        <f>'Medicare Cost Report'!L69</f>
        <v>0</v>
      </c>
      <c r="I84" s="1029">
        <f t="shared" si="53"/>
        <v>0</v>
      </c>
      <c r="J84" s="1029">
        <f t="shared" si="56"/>
        <v>0</v>
      </c>
      <c r="K84" s="1030">
        <f t="shared" si="54"/>
        <v>0</v>
      </c>
      <c r="L84" s="1030">
        <f t="shared" si="57"/>
        <v>0</v>
      </c>
      <c r="M84" s="1031">
        <f t="shared" si="55"/>
        <v>0</v>
      </c>
      <c r="N84" s="1032">
        <f t="shared" si="58"/>
        <v>0</v>
      </c>
      <c r="O84" s="544">
        <f t="shared" si="59"/>
        <v>0</v>
      </c>
      <c r="P84" s="1033">
        <f t="shared" si="60"/>
        <v>0</v>
      </c>
      <c r="Q84" s="1034">
        <f t="shared" si="61"/>
        <v>0</v>
      </c>
      <c r="R84" s="1034">
        <f t="shared" si="62"/>
        <v>0</v>
      </c>
      <c r="S84" s="1031">
        <f t="shared" si="63"/>
        <v>0</v>
      </c>
      <c r="T84" s="580">
        <f t="shared" si="64"/>
        <v>0</v>
      </c>
      <c r="U84" s="1035">
        <f t="shared" si="65"/>
        <v>0</v>
      </c>
      <c r="V84" s="1035">
        <f t="shared" si="66"/>
        <v>0</v>
      </c>
      <c r="W84" s="1036">
        <f t="shared" si="67"/>
        <v>0</v>
      </c>
      <c r="X84" s="1036">
        <f t="shared" si="68"/>
        <v>0</v>
      </c>
      <c r="Y84" s="583">
        <f t="shared" si="69"/>
        <v>0</v>
      </c>
      <c r="Z84" s="1036">
        <f t="shared" si="70"/>
        <v>0</v>
      </c>
    </row>
    <row r="85" spans="1:26">
      <c r="A85" s="164"/>
      <c r="B85" s="720">
        <f>'Medicare Cost Report'!B70</f>
        <v>54</v>
      </c>
      <c r="C85" s="1405" t="str">
        <f>'Medicare Cost Report'!C70</f>
        <v>RADIOLOGY-DIAGNOSTIC</v>
      </c>
      <c r="D85" s="1406"/>
      <c r="E85" s="1407"/>
      <c r="F85" s="1028">
        <f>'Medicare Cost Report'!F70</f>
        <v>0</v>
      </c>
      <c r="G85" s="108">
        <f t="shared" si="52"/>
        <v>0</v>
      </c>
      <c r="H85" s="108">
        <f>'Medicare Cost Report'!L70</f>
        <v>0</v>
      </c>
      <c r="I85" s="1029">
        <f t="shared" si="53"/>
        <v>0</v>
      </c>
      <c r="J85" s="1029">
        <f t="shared" si="56"/>
        <v>0</v>
      </c>
      <c r="K85" s="1030">
        <f t="shared" si="54"/>
        <v>0</v>
      </c>
      <c r="L85" s="1030">
        <f t="shared" si="57"/>
        <v>0</v>
      </c>
      <c r="M85" s="1031">
        <f t="shared" si="55"/>
        <v>0</v>
      </c>
      <c r="N85" s="1032">
        <f t="shared" si="58"/>
        <v>0</v>
      </c>
      <c r="O85" s="544">
        <f t="shared" si="59"/>
        <v>0</v>
      </c>
      <c r="P85" s="1033">
        <f t="shared" si="60"/>
        <v>0</v>
      </c>
      <c r="Q85" s="1034">
        <f t="shared" si="61"/>
        <v>0</v>
      </c>
      <c r="R85" s="1034">
        <f t="shared" si="62"/>
        <v>0</v>
      </c>
      <c r="S85" s="1031">
        <f t="shared" si="63"/>
        <v>0</v>
      </c>
      <c r="T85" s="580">
        <f t="shared" si="64"/>
        <v>0</v>
      </c>
      <c r="U85" s="1035">
        <f t="shared" si="65"/>
        <v>0</v>
      </c>
      <c r="V85" s="1035">
        <f t="shared" si="66"/>
        <v>0</v>
      </c>
      <c r="W85" s="1036">
        <f t="shared" si="67"/>
        <v>0</v>
      </c>
      <c r="X85" s="1036">
        <f t="shared" si="68"/>
        <v>0</v>
      </c>
      <c r="Y85" s="583">
        <f t="shared" si="69"/>
        <v>0</v>
      </c>
      <c r="Z85" s="1036">
        <f t="shared" si="70"/>
        <v>0</v>
      </c>
    </row>
    <row r="86" spans="1:26">
      <c r="A86" s="164"/>
      <c r="B86" s="720">
        <f>'Medicare Cost Report'!B71</f>
        <v>55</v>
      </c>
      <c r="C86" s="1405" t="str">
        <f>'Medicare Cost Report'!C71</f>
        <v>RADIOLOGY-THERAPUTIC</v>
      </c>
      <c r="D86" s="1406"/>
      <c r="E86" s="1407"/>
      <c r="F86" s="1028">
        <f>'Medicare Cost Report'!F71</f>
        <v>0</v>
      </c>
      <c r="G86" s="108">
        <f t="shared" si="52"/>
        <v>0</v>
      </c>
      <c r="H86" s="108">
        <f>'Medicare Cost Report'!L71</f>
        <v>0</v>
      </c>
      <c r="I86" s="1029">
        <f t="shared" si="53"/>
        <v>0</v>
      </c>
      <c r="J86" s="1029">
        <f t="shared" si="56"/>
        <v>0</v>
      </c>
      <c r="K86" s="1030">
        <f t="shared" si="54"/>
        <v>0</v>
      </c>
      <c r="L86" s="1030">
        <f t="shared" si="57"/>
        <v>0</v>
      </c>
      <c r="M86" s="1031">
        <f t="shared" si="55"/>
        <v>0</v>
      </c>
      <c r="N86" s="1032">
        <f t="shared" si="58"/>
        <v>0</v>
      </c>
      <c r="O86" s="544">
        <f t="shared" si="59"/>
        <v>0</v>
      </c>
      <c r="P86" s="1033">
        <f t="shared" si="60"/>
        <v>0</v>
      </c>
      <c r="Q86" s="1034">
        <f t="shared" si="61"/>
        <v>0</v>
      </c>
      <c r="R86" s="1034">
        <f t="shared" si="62"/>
        <v>0</v>
      </c>
      <c r="S86" s="1031">
        <f t="shared" si="63"/>
        <v>0</v>
      </c>
      <c r="T86" s="580">
        <f t="shared" si="64"/>
        <v>0</v>
      </c>
      <c r="U86" s="1035">
        <f t="shared" si="65"/>
        <v>0</v>
      </c>
      <c r="V86" s="1035">
        <f t="shared" si="66"/>
        <v>0</v>
      </c>
      <c r="W86" s="1036">
        <f t="shared" si="67"/>
        <v>0</v>
      </c>
      <c r="X86" s="1036">
        <f t="shared" si="68"/>
        <v>0</v>
      </c>
      <c r="Y86" s="583">
        <f t="shared" si="69"/>
        <v>0</v>
      </c>
      <c r="Z86" s="1036">
        <f t="shared" si="70"/>
        <v>0</v>
      </c>
    </row>
    <row r="87" spans="1:26">
      <c r="A87" s="164"/>
      <c r="B87" s="720">
        <f>'Medicare Cost Report'!B72</f>
        <v>56</v>
      </c>
      <c r="C87" s="1405" t="str">
        <f>'Medicare Cost Report'!C72</f>
        <v>RADIOISOTOPE</v>
      </c>
      <c r="D87" s="1406"/>
      <c r="E87" s="1407"/>
      <c r="F87" s="1028">
        <f>'Medicare Cost Report'!F72</f>
        <v>0</v>
      </c>
      <c r="G87" s="108">
        <f t="shared" si="52"/>
        <v>0</v>
      </c>
      <c r="H87" s="108">
        <f>'Medicare Cost Report'!L72</f>
        <v>0</v>
      </c>
      <c r="I87" s="1029">
        <f t="shared" si="53"/>
        <v>0</v>
      </c>
      <c r="J87" s="1029">
        <f t="shared" si="56"/>
        <v>0</v>
      </c>
      <c r="K87" s="1030">
        <f t="shared" si="54"/>
        <v>0</v>
      </c>
      <c r="L87" s="1030">
        <f t="shared" si="57"/>
        <v>0</v>
      </c>
      <c r="M87" s="1031">
        <f t="shared" si="55"/>
        <v>0</v>
      </c>
      <c r="N87" s="1032">
        <f t="shared" si="58"/>
        <v>0</v>
      </c>
      <c r="O87" s="544">
        <f t="shared" si="59"/>
        <v>0</v>
      </c>
      <c r="P87" s="1033">
        <f t="shared" si="60"/>
        <v>0</v>
      </c>
      <c r="Q87" s="1034">
        <f t="shared" si="61"/>
        <v>0</v>
      </c>
      <c r="R87" s="1034">
        <f t="shared" si="62"/>
        <v>0</v>
      </c>
      <c r="S87" s="1031">
        <f t="shared" si="63"/>
        <v>0</v>
      </c>
      <c r="T87" s="580">
        <f t="shared" si="64"/>
        <v>0</v>
      </c>
      <c r="U87" s="1035">
        <f t="shared" si="65"/>
        <v>0</v>
      </c>
      <c r="V87" s="1035">
        <f t="shared" si="66"/>
        <v>0</v>
      </c>
      <c r="W87" s="1036">
        <f t="shared" si="67"/>
        <v>0</v>
      </c>
      <c r="X87" s="1036">
        <f t="shared" si="68"/>
        <v>0</v>
      </c>
      <c r="Y87" s="583">
        <f t="shared" si="69"/>
        <v>0</v>
      </c>
      <c r="Z87" s="1036">
        <f t="shared" si="70"/>
        <v>0</v>
      </c>
    </row>
    <row r="88" spans="1:26">
      <c r="A88" s="164"/>
      <c r="B88" s="720">
        <f>'Medicare Cost Report'!B73</f>
        <v>57</v>
      </c>
      <c r="C88" s="1405" t="str">
        <f>'Medicare Cost Report'!C73</f>
        <v>COMPUTED TOMOGRAPHY (CT) SCAN</v>
      </c>
      <c r="D88" s="1406"/>
      <c r="E88" s="1407"/>
      <c r="F88" s="1028">
        <f>'Medicare Cost Report'!F73</f>
        <v>0</v>
      </c>
      <c r="G88" s="108">
        <f t="shared" si="52"/>
        <v>0</v>
      </c>
      <c r="H88" s="108">
        <f>'Medicare Cost Report'!L73</f>
        <v>0</v>
      </c>
      <c r="I88" s="1029">
        <f t="shared" si="53"/>
        <v>0</v>
      </c>
      <c r="J88" s="1029">
        <f t="shared" si="56"/>
        <v>0</v>
      </c>
      <c r="K88" s="1030">
        <f t="shared" si="54"/>
        <v>0</v>
      </c>
      <c r="L88" s="1030">
        <f t="shared" si="57"/>
        <v>0</v>
      </c>
      <c r="M88" s="1031">
        <f t="shared" si="55"/>
        <v>0</v>
      </c>
      <c r="N88" s="1032">
        <f t="shared" si="58"/>
        <v>0</v>
      </c>
      <c r="O88" s="544">
        <f t="shared" si="59"/>
        <v>0</v>
      </c>
      <c r="P88" s="1033">
        <f t="shared" si="60"/>
        <v>0</v>
      </c>
      <c r="Q88" s="1034">
        <f t="shared" si="61"/>
        <v>0</v>
      </c>
      <c r="R88" s="1034">
        <f t="shared" si="62"/>
        <v>0</v>
      </c>
      <c r="S88" s="1031">
        <f t="shared" si="63"/>
        <v>0</v>
      </c>
      <c r="T88" s="580">
        <f t="shared" si="64"/>
        <v>0</v>
      </c>
      <c r="U88" s="1035">
        <f t="shared" si="65"/>
        <v>0</v>
      </c>
      <c r="V88" s="1035">
        <f t="shared" si="66"/>
        <v>0</v>
      </c>
      <c r="W88" s="1036">
        <f t="shared" si="67"/>
        <v>0</v>
      </c>
      <c r="X88" s="1036">
        <f t="shared" si="68"/>
        <v>0</v>
      </c>
      <c r="Y88" s="583">
        <f t="shared" si="69"/>
        <v>0</v>
      </c>
      <c r="Z88" s="1036">
        <f t="shared" si="70"/>
        <v>0</v>
      </c>
    </row>
    <row r="89" spans="1:26">
      <c r="A89" s="164"/>
      <c r="B89" s="720">
        <f>'Medicare Cost Report'!B74</f>
        <v>58</v>
      </c>
      <c r="C89" s="1405" t="str">
        <f>'Medicare Cost Report'!C74</f>
        <v>MAGNETIC RESONANCE IMAGING (MRI)</v>
      </c>
      <c r="D89" s="1406"/>
      <c r="E89" s="1407"/>
      <c r="F89" s="1028">
        <f>'Medicare Cost Report'!F74</f>
        <v>0</v>
      </c>
      <c r="G89" s="108">
        <f t="shared" si="52"/>
        <v>0</v>
      </c>
      <c r="H89" s="108">
        <f>'Medicare Cost Report'!L74</f>
        <v>0</v>
      </c>
      <c r="I89" s="1029">
        <f t="shared" si="53"/>
        <v>0</v>
      </c>
      <c r="J89" s="1029">
        <f t="shared" si="56"/>
        <v>0</v>
      </c>
      <c r="K89" s="1030">
        <f t="shared" si="54"/>
        <v>0</v>
      </c>
      <c r="L89" s="1030">
        <f t="shared" si="57"/>
        <v>0</v>
      </c>
      <c r="M89" s="1031">
        <f t="shared" si="55"/>
        <v>0</v>
      </c>
      <c r="N89" s="1032">
        <f t="shared" si="58"/>
        <v>0</v>
      </c>
      <c r="O89" s="544">
        <f t="shared" si="59"/>
        <v>0</v>
      </c>
      <c r="P89" s="1033">
        <f t="shared" si="60"/>
        <v>0</v>
      </c>
      <c r="Q89" s="1034">
        <f t="shared" si="61"/>
        <v>0</v>
      </c>
      <c r="R89" s="1034">
        <f t="shared" si="62"/>
        <v>0</v>
      </c>
      <c r="S89" s="1031">
        <f t="shared" si="63"/>
        <v>0</v>
      </c>
      <c r="T89" s="580">
        <f t="shared" si="64"/>
        <v>0</v>
      </c>
      <c r="U89" s="1035">
        <f t="shared" si="65"/>
        <v>0</v>
      </c>
      <c r="V89" s="1035">
        <f t="shared" si="66"/>
        <v>0</v>
      </c>
      <c r="W89" s="1036">
        <f t="shared" si="67"/>
        <v>0</v>
      </c>
      <c r="X89" s="1036">
        <f t="shared" si="68"/>
        <v>0</v>
      </c>
      <c r="Y89" s="583">
        <f t="shared" si="69"/>
        <v>0</v>
      </c>
      <c r="Z89" s="1036">
        <f t="shared" si="70"/>
        <v>0</v>
      </c>
    </row>
    <row r="90" spans="1:26">
      <c r="A90" s="164"/>
      <c r="B90" s="720">
        <f>'Medicare Cost Report'!B75</f>
        <v>59</v>
      </c>
      <c r="C90" s="1405" t="str">
        <f>'Medicare Cost Report'!C75</f>
        <v>CARDIAC CATHETERIZATION</v>
      </c>
      <c r="D90" s="1406"/>
      <c r="E90" s="1407"/>
      <c r="F90" s="1028">
        <f>'Medicare Cost Report'!F75</f>
        <v>0</v>
      </c>
      <c r="G90" s="108">
        <f t="shared" si="52"/>
        <v>0</v>
      </c>
      <c r="H90" s="108">
        <f>'Medicare Cost Report'!L75</f>
        <v>0</v>
      </c>
      <c r="I90" s="1029">
        <f t="shared" si="53"/>
        <v>0</v>
      </c>
      <c r="J90" s="1029">
        <f t="shared" si="56"/>
        <v>0</v>
      </c>
      <c r="K90" s="1030">
        <f t="shared" si="54"/>
        <v>0</v>
      </c>
      <c r="L90" s="1030">
        <f t="shared" si="57"/>
        <v>0</v>
      </c>
      <c r="M90" s="1031">
        <f t="shared" si="55"/>
        <v>0</v>
      </c>
      <c r="N90" s="1032">
        <f t="shared" si="58"/>
        <v>0</v>
      </c>
      <c r="O90" s="544">
        <f t="shared" si="59"/>
        <v>0</v>
      </c>
      <c r="P90" s="1033">
        <f t="shared" si="60"/>
        <v>0</v>
      </c>
      <c r="Q90" s="1034">
        <f t="shared" si="61"/>
        <v>0</v>
      </c>
      <c r="R90" s="1034">
        <f t="shared" si="62"/>
        <v>0</v>
      </c>
      <c r="S90" s="1031">
        <f t="shared" si="63"/>
        <v>0</v>
      </c>
      <c r="T90" s="580">
        <f t="shared" si="64"/>
        <v>0</v>
      </c>
      <c r="U90" s="1035">
        <f t="shared" si="65"/>
        <v>0</v>
      </c>
      <c r="V90" s="1035">
        <f t="shared" si="66"/>
        <v>0</v>
      </c>
      <c r="W90" s="1036">
        <f t="shared" si="67"/>
        <v>0</v>
      </c>
      <c r="X90" s="1036">
        <f t="shared" si="68"/>
        <v>0</v>
      </c>
      <c r="Y90" s="583">
        <f t="shared" si="69"/>
        <v>0</v>
      </c>
      <c r="Z90" s="1036">
        <f t="shared" si="70"/>
        <v>0</v>
      </c>
    </row>
    <row r="91" spans="1:26">
      <c r="A91" s="164"/>
      <c r="B91" s="720">
        <f>'Medicare Cost Report'!B76</f>
        <v>60</v>
      </c>
      <c r="C91" s="1405" t="str">
        <f>'Medicare Cost Report'!C76</f>
        <v>LABORATORY</v>
      </c>
      <c r="D91" s="1406"/>
      <c r="E91" s="1407"/>
      <c r="F91" s="1028">
        <f>'Medicare Cost Report'!F76</f>
        <v>0</v>
      </c>
      <c r="G91" s="108">
        <f t="shared" si="52"/>
        <v>0</v>
      </c>
      <c r="H91" s="108">
        <f>'Medicare Cost Report'!L76</f>
        <v>0</v>
      </c>
      <c r="I91" s="1029">
        <f t="shared" si="53"/>
        <v>0</v>
      </c>
      <c r="J91" s="1029">
        <f t="shared" si="56"/>
        <v>0</v>
      </c>
      <c r="K91" s="1030">
        <f t="shared" si="54"/>
        <v>0</v>
      </c>
      <c r="L91" s="1030">
        <f t="shared" si="57"/>
        <v>0</v>
      </c>
      <c r="M91" s="1031">
        <f t="shared" si="55"/>
        <v>0</v>
      </c>
      <c r="N91" s="1032">
        <f t="shared" si="58"/>
        <v>0</v>
      </c>
      <c r="O91" s="544">
        <f t="shared" si="59"/>
        <v>0</v>
      </c>
      <c r="P91" s="1033">
        <f t="shared" si="60"/>
        <v>0</v>
      </c>
      <c r="Q91" s="1034">
        <f t="shared" si="61"/>
        <v>0</v>
      </c>
      <c r="R91" s="1034">
        <f t="shared" si="62"/>
        <v>0</v>
      </c>
      <c r="S91" s="1031">
        <f t="shared" si="63"/>
        <v>0</v>
      </c>
      <c r="T91" s="580">
        <f t="shared" si="64"/>
        <v>0</v>
      </c>
      <c r="U91" s="1035">
        <f t="shared" si="65"/>
        <v>0</v>
      </c>
      <c r="V91" s="1035">
        <f t="shared" si="66"/>
        <v>0</v>
      </c>
      <c r="W91" s="1036">
        <f t="shared" si="67"/>
        <v>0</v>
      </c>
      <c r="X91" s="1036">
        <f t="shared" si="68"/>
        <v>0</v>
      </c>
      <c r="Y91" s="583">
        <f t="shared" si="69"/>
        <v>0</v>
      </c>
      <c r="Z91" s="1036">
        <f t="shared" si="70"/>
        <v>0</v>
      </c>
    </row>
    <row r="92" spans="1:26">
      <c r="A92" s="164"/>
      <c r="B92" s="720">
        <f>'Medicare Cost Report'!B77</f>
        <v>61</v>
      </c>
      <c r="C92" s="1405" t="str">
        <f>'Medicare Cost Report'!C77</f>
        <v>PBP CLINICAL LAB SERVICES-PRGM ONLY</v>
      </c>
      <c r="D92" s="1406"/>
      <c r="E92" s="1407"/>
      <c r="F92" s="1028">
        <f>'Medicare Cost Report'!F77</f>
        <v>0</v>
      </c>
      <c r="G92" s="108">
        <f t="shared" si="52"/>
        <v>0</v>
      </c>
      <c r="H92" s="108">
        <f>'Medicare Cost Report'!L77</f>
        <v>0</v>
      </c>
      <c r="I92" s="1029">
        <f t="shared" si="53"/>
        <v>0</v>
      </c>
      <c r="J92" s="1029">
        <f t="shared" si="56"/>
        <v>0</v>
      </c>
      <c r="K92" s="1030">
        <f t="shared" si="54"/>
        <v>0</v>
      </c>
      <c r="L92" s="1030">
        <f t="shared" si="57"/>
        <v>0</v>
      </c>
      <c r="M92" s="1031">
        <f t="shared" si="55"/>
        <v>0</v>
      </c>
      <c r="N92" s="1032">
        <f t="shared" si="58"/>
        <v>0</v>
      </c>
      <c r="O92" s="544">
        <f t="shared" si="59"/>
        <v>0</v>
      </c>
      <c r="P92" s="1033">
        <f t="shared" si="60"/>
        <v>0</v>
      </c>
      <c r="Q92" s="1034">
        <f t="shared" si="61"/>
        <v>0</v>
      </c>
      <c r="R92" s="1034">
        <f t="shared" si="62"/>
        <v>0</v>
      </c>
      <c r="S92" s="1031">
        <f t="shared" si="63"/>
        <v>0</v>
      </c>
      <c r="T92" s="580">
        <f t="shared" si="64"/>
        <v>0</v>
      </c>
      <c r="U92" s="1035">
        <f t="shared" si="65"/>
        <v>0</v>
      </c>
      <c r="V92" s="1035">
        <f t="shared" si="66"/>
        <v>0</v>
      </c>
      <c r="W92" s="1036">
        <f t="shared" si="67"/>
        <v>0</v>
      </c>
      <c r="X92" s="1036">
        <f t="shared" si="68"/>
        <v>0</v>
      </c>
      <c r="Y92" s="583">
        <f t="shared" si="69"/>
        <v>0</v>
      </c>
      <c r="Z92" s="1036">
        <f t="shared" si="70"/>
        <v>0</v>
      </c>
    </row>
    <row r="93" spans="1:26">
      <c r="A93" s="164"/>
      <c r="B93" s="720">
        <f>'Medicare Cost Report'!B78</f>
        <v>62</v>
      </c>
      <c r="C93" s="1405" t="str">
        <f>'Medicare Cost Report'!C78</f>
        <v>WHOLE BLOOD &amp; PACKED RED BLOOD CELLS</v>
      </c>
      <c r="D93" s="1406"/>
      <c r="E93" s="1407"/>
      <c r="F93" s="1028">
        <f>'Medicare Cost Report'!F78</f>
        <v>0</v>
      </c>
      <c r="G93" s="108">
        <f t="shared" si="52"/>
        <v>0</v>
      </c>
      <c r="H93" s="108">
        <f>'Medicare Cost Report'!L78</f>
        <v>0</v>
      </c>
      <c r="I93" s="1029">
        <f t="shared" si="53"/>
        <v>0</v>
      </c>
      <c r="J93" s="1029">
        <f t="shared" si="56"/>
        <v>0</v>
      </c>
      <c r="K93" s="1030">
        <f t="shared" si="54"/>
        <v>0</v>
      </c>
      <c r="L93" s="1030">
        <f t="shared" si="57"/>
        <v>0</v>
      </c>
      <c r="M93" s="1031">
        <f t="shared" si="55"/>
        <v>0</v>
      </c>
      <c r="N93" s="1032">
        <f t="shared" si="58"/>
        <v>0</v>
      </c>
      <c r="O93" s="544">
        <f t="shared" si="59"/>
        <v>0</v>
      </c>
      <c r="P93" s="1033">
        <f t="shared" si="60"/>
        <v>0</v>
      </c>
      <c r="Q93" s="1034">
        <f t="shared" si="61"/>
        <v>0</v>
      </c>
      <c r="R93" s="1034">
        <f t="shared" si="62"/>
        <v>0</v>
      </c>
      <c r="S93" s="1031">
        <f t="shared" si="63"/>
        <v>0</v>
      </c>
      <c r="T93" s="580">
        <f t="shared" si="64"/>
        <v>0</v>
      </c>
      <c r="U93" s="1035">
        <f t="shared" si="65"/>
        <v>0</v>
      </c>
      <c r="V93" s="1035">
        <f t="shared" si="66"/>
        <v>0</v>
      </c>
      <c r="W93" s="1036">
        <f t="shared" si="67"/>
        <v>0</v>
      </c>
      <c r="X93" s="1036">
        <f t="shared" si="68"/>
        <v>0</v>
      </c>
      <c r="Y93" s="583">
        <f t="shared" si="69"/>
        <v>0</v>
      </c>
      <c r="Z93" s="1036">
        <f t="shared" si="70"/>
        <v>0</v>
      </c>
    </row>
    <row r="94" spans="1:26">
      <c r="A94" s="164"/>
      <c r="B94" s="720">
        <f>'Medicare Cost Report'!B79</f>
        <v>63</v>
      </c>
      <c r="C94" s="1405" t="str">
        <f>'Medicare Cost Report'!C79</f>
        <v>BLOOD STORING, PROCESSING &amp; TRANS.</v>
      </c>
      <c r="D94" s="1406"/>
      <c r="E94" s="1407"/>
      <c r="F94" s="1028">
        <f>'Medicare Cost Report'!F79</f>
        <v>0</v>
      </c>
      <c r="G94" s="108">
        <f t="shared" si="52"/>
        <v>0</v>
      </c>
      <c r="H94" s="108">
        <f>'Medicare Cost Report'!L79</f>
        <v>0</v>
      </c>
      <c r="I94" s="1029">
        <f t="shared" si="53"/>
        <v>0</v>
      </c>
      <c r="J94" s="1029">
        <f t="shared" si="56"/>
        <v>0</v>
      </c>
      <c r="K94" s="1030">
        <f t="shared" si="54"/>
        <v>0</v>
      </c>
      <c r="L94" s="1030">
        <f t="shared" si="57"/>
        <v>0</v>
      </c>
      <c r="M94" s="1031">
        <f t="shared" si="55"/>
        <v>0</v>
      </c>
      <c r="N94" s="1032">
        <f t="shared" si="58"/>
        <v>0</v>
      </c>
      <c r="O94" s="544">
        <f t="shared" si="59"/>
        <v>0</v>
      </c>
      <c r="P94" s="1033">
        <f t="shared" si="60"/>
        <v>0</v>
      </c>
      <c r="Q94" s="1034">
        <f t="shared" si="61"/>
        <v>0</v>
      </c>
      <c r="R94" s="1034">
        <f t="shared" si="62"/>
        <v>0</v>
      </c>
      <c r="S94" s="1031">
        <f t="shared" si="63"/>
        <v>0</v>
      </c>
      <c r="T94" s="580">
        <f t="shared" si="64"/>
        <v>0</v>
      </c>
      <c r="U94" s="1035">
        <f t="shared" si="65"/>
        <v>0</v>
      </c>
      <c r="V94" s="1035">
        <f t="shared" si="66"/>
        <v>0</v>
      </c>
      <c r="W94" s="1036">
        <f t="shared" si="67"/>
        <v>0</v>
      </c>
      <c r="X94" s="1036">
        <f t="shared" si="68"/>
        <v>0</v>
      </c>
      <c r="Y94" s="583">
        <f t="shared" si="69"/>
        <v>0</v>
      </c>
      <c r="Z94" s="1036">
        <f t="shared" si="70"/>
        <v>0</v>
      </c>
    </row>
    <row r="95" spans="1:26">
      <c r="A95" s="164"/>
      <c r="B95" s="720">
        <f>'Medicare Cost Report'!B80</f>
        <v>64</v>
      </c>
      <c r="C95" s="1405" t="str">
        <f>'Medicare Cost Report'!C80</f>
        <v>INTRAVENOUS THERAPY</v>
      </c>
      <c r="D95" s="1406"/>
      <c r="E95" s="1407"/>
      <c r="F95" s="1028">
        <f>'Medicare Cost Report'!F80</f>
        <v>0</v>
      </c>
      <c r="G95" s="108">
        <f t="shared" si="52"/>
        <v>0</v>
      </c>
      <c r="H95" s="108">
        <f>'Medicare Cost Report'!L80</f>
        <v>0</v>
      </c>
      <c r="I95" s="1029">
        <f t="shared" si="53"/>
        <v>0</v>
      </c>
      <c r="J95" s="1029">
        <f t="shared" si="56"/>
        <v>0</v>
      </c>
      <c r="K95" s="1030">
        <f t="shared" si="54"/>
        <v>0</v>
      </c>
      <c r="L95" s="1030">
        <f t="shared" si="57"/>
        <v>0</v>
      </c>
      <c r="M95" s="1031">
        <f t="shared" si="55"/>
        <v>0</v>
      </c>
      <c r="N95" s="1032">
        <f t="shared" si="58"/>
        <v>0</v>
      </c>
      <c r="O95" s="544">
        <f t="shared" si="59"/>
        <v>0</v>
      </c>
      <c r="P95" s="1033">
        <f t="shared" si="60"/>
        <v>0</v>
      </c>
      <c r="Q95" s="1034">
        <f t="shared" si="61"/>
        <v>0</v>
      </c>
      <c r="R95" s="1034">
        <f t="shared" si="62"/>
        <v>0</v>
      </c>
      <c r="S95" s="1031">
        <f t="shared" si="63"/>
        <v>0</v>
      </c>
      <c r="T95" s="580">
        <f t="shared" si="64"/>
        <v>0</v>
      </c>
      <c r="U95" s="1035">
        <f t="shared" si="65"/>
        <v>0</v>
      </c>
      <c r="V95" s="1035">
        <f t="shared" si="66"/>
        <v>0</v>
      </c>
      <c r="W95" s="1036">
        <f t="shared" si="67"/>
        <v>0</v>
      </c>
      <c r="X95" s="1036">
        <f t="shared" si="68"/>
        <v>0</v>
      </c>
      <c r="Y95" s="583">
        <f t="shared" si="69"/>
        <v>0</v>
      </c>
      <c r="Z95" s="1036">
        <f t="shared" si="70"/>
        <v>0</v>
      </c>
    </row>
    <row r="96" spans="1:26">
      <c r="A96" s="164"/>
      <c r="B96" s="720">
        <f>'Medicare Cost Report'!B81</f>
        <v>65</v>
      </c>
      <c r="C96" s="1405" t="str">
        <f>'Medicare Cost Report'!C81</f>
        <v>RESPIRATORY THERAPY</v>
      </c>
      <c r="D96" s="1406"/>
      <c r="E96" s="1407"/>
      <c r="F96" s="1028">
        <f>'Medicare Cost Report'!F81</f>
        <v>0</v>
      </c>
      <c r="G96" s="108">
        <f t="shared" si="52"/>
        <v>0</v>
      </c>
      <c r="H96" s="108">
        <f>'Medicare Cost Report'!L81</f>
        <v>0</v>
      </c>
      <c r="I96" s="1029">
        <f t="shared" si="53"/>
        <v>0</v>
      </c>
      <c r="J96" s="1029">
        <f t="shared" si="56"/>
        <v>0</v>
      </c>
      <c r="K96" s="1030">
        <f t="shared" si="54"/>
        <v>0</v>
      </c>
      <c r="L96" s="1030">
        <f t="shared" si="57"/>
        <v>0</v>
      </c>
      <c r="M96" s="1031">
        <f t="shared" si="55"/>
        <v>0</v>
      </c>
      <c r="N96" s="1032">
        <f t="shared" si="58"/>
        <v>0</v>
      </c>
      <c r="O96" s="544">
        <f t="shared" si="59"/>
        <v>0</v>
      </c>
      <c r="P96" s="1033">
        <f t="shared" si="60"/>
        <v>0</v>
      </c>
      <c r="Q96" s="1034">
        <f t="shared" si="61"/>
        <v>0</v>
      </c>
      <c r="R96" s="1034">
        <f t="shared" si="62"/>
        <v>0</v>
      </c>
      <c r="S96" s="1031">
        <f t="shared" si="63"/>
        <v>0</v>
      </c>
      <c r="T96" s="580">
        <f t="shared" si="64"/>
        <v>0</v>
      </c>
      <c r="U96" s="1035">
        <f t="shared" si="65"/>
        <v>0</v>
      </c>
      <c r="V96" s="1035">
        <f t="shared" si="66"/>
        <v>0</v>
      </c>
      <c r="W96" s="1036">
        <f t="shared" si="67"/>
        <v>0</v>
      </c>
      <c r="X96" s="1036">
        <f t="shared" si="68"/>
        <v>0</v>
      </c>
      <c r="Y96" s="583">
        <f t="shared" si="69"/>
        <v>0</v>
      </c>
      <c r="Z96" s="1036">
        <f t="shared" si="70"/>
        <v>0</v>
      </c>
    </row>
    <row r="97" spans="1:26">
      <c r="A97" s="164"/>
      <c r="B97" s="720">
        <f>'Medicare Cost Report'!B82</f>
        <v>66</v>
      </c>
      <c r="C97" s="1405" t="str">
        <f>'Medicare Cost Report'!C82</f>
        <v>PHYSICAL THERAPY</v>
      </c>
      <c r="D97" s="1406"/>
      <c r="E97" s="1407"/>
      <c r="F97" s="1028">
        <f>'Medicare Cost Report'!F82</f>
        <v>0</v>
      </c>
      <c r="G97" s="108">
        <f t="shared" si="52"/>
        <v>0</v>
      </c>
      <c r="H97" s="108">
        <f>'Medicare Cost Report'!L82</f>
        <v>0</v>
      </c>
      <c r="I97" s="1029">
        <f t="shared" si="53"/>
        <v>0</v>
      </c>
      <c r="J97" s="1029">
        <f t="shared" si="56"/>
        <v>0</v>
      </c>
      <c r="K97" s="1030">
        <f t="shared" si="54"/>
        <v>0</v>
      </c>
      <c r="L97" s="1030">
        <f t="shared" si="57"/>
        <v>0</v>
      </c>
      <c r="M97" s="1031">
        <f t="shared" si="55"/>
        <v>0</v>
      </c>
      <c r="N97" s="1032">
        <f t="shared" si="58"/>
        <v>0</v>
      </c>
      <c r="O97" s="544">
        <f t="shared" si="59"/>
        <v>0</v>
      </c>
      <c r="P97" s="1033">
        <f t="shared" si="60"/>
        <v>0</v>
      </c>
      <c r="Q97" s="1034">
        <f t="shared" si="61"/>
        <v>0</v>
      </c>
      <c r="R97" s="1034">
        <f t="shared" si="62"/>
        <v>0</v>
      </c>
      <c r="S97" s="1031">
        <f t="shared" si="63"/>
        <v>0</v>
      </c>
      <c r="T97" s="580">
        <f t="shared" si="64"/>
        <v>0</v>
      </c>
      <c r="U97" s="1035">
        <f t="shared" si="65"/>
        <v>0</v>
      </c>
      <c r="V97" s="1035">
        <f t="shared" si="66"/>
        <v>0</v>
      </c>
      <c r="W97" s="1036">
        <f t="shared" si="67"/>
        <v>0</v>
      </c>
      <c r="X97" s="1036">
        <f t="shared" si="68"/>
        <v>0</v>
      </c>
      <c r="Y97" s="583">
        <f t="shared" si="69"/>
        <v>0</v>
      </c>
      <c r="Z97" s="1036">
        <f t="shared" si="70"/>
        <v>0</v>
      </c>
    </row>
    <row r="98" spans="1:26">
      <c r="A98" s="164"/>
      <c r="B98" s="720">
        <f>'Medicare Cost Report'!B83</f>
        <v>67</v>
      </c>
      <c r="C98" s="1405" t="str">
        <f>'Medicare Cost Report'!C83</f>
        <v>OCCUPATIONAL THERAPY</v>
      </c>
      <c r="D98" s="1406"/>
      <c r="E98" s="1407"/>
      <c r="F98" s="1028">
        <f>'Medicare Cost Report'!F83</f>
        <v>0</v>
      </c>
      <c r="G98" s="108">
        <f t="shared" si="52"/>
        <v>0</v>
      </c>
      <c r="H98" s="108">
        <f>'Medicare Cost Report'!L83</f>
        <v>0</v>
      </c>
      <c r="I98" s="1029">
        <f t="shared" si="53"/>
        <v>0</v>
      </c>
      <c r="J98" s="1029">
        <f t="shared" si="56"/>
        <v>0</v>
      </c>
      <c r="K98" s="1030">
        <f t="shared" si="54"/>
        <v>0</v>
      </c>
      <c r="L98" s="1030">
        <f t="shared" si="57"/>
        <v>0</v>
      </c>
      <c r="M98" s="1031">
        <f t="shared" si="55"/>
        <v>0</v>
      </c>
      <c r="N98" s="1032">
        <f t="shared" si="58"/>
        <v>0</v>
      </c>
      <c r="O98" s="544">
        <f t="shared" si="59"/>
        <v>0</v>
      </c>
      <c r="P98" s="1033">
        <f t="shared" si="60"/>
        <v>0</v>
      </c>
      <c r="Q98" s="1034">
        <f t="shared" si="61"/>
        <v>0</v>
      </c>
      <c r="R98" s="1034">
        <f t="shared" si="62"/>
        <v>0</v>
      </c>
      <c r="S98" s="1031">
        <f t="shared" si="63"/>
        <v>0</v>
      </c>
      <c r="T98" s="580">
        <f t="shared" si="64"/>
        <v>0</v>
      </c>
      <c r="U98" s="1035">
        <f t="shared" si="65"/>
        <v>0</v>
      </c>
      <c r="V98" s="1035">
        <f t="shared" si="66"/>
        <v>0</v>
      </c>
      <c r="W98" s="1036">
        <f t="shared" si="67"/>
        <v>0</v>
      </c>
      <c r="X98" s="1036">
        <f t="shared" si="68"/>
        <v>0</v>
      </c>
      <c r="Y98" s="583">
        <f t="shared" si="69"/>
        <v>0</v>
      </c>
      <c r="Z98" s="1036">
        <f t="shared" si="70"/>
        <v>0</v>
      </c>
    </row>
    <row r="99" spans="1:26">
      <c r="A99" s="164"/>
      <c r="B99" s="720">
        <f>'Medicare Cost Report'!B84</f>
        <v>68</v>
      </c>
      <c r="C99" s="1405" t="str">
        <f>'Medicare Cost Report'!C84</f>
        <v>SPEECH PATHOLOGY</v>
      </c>
      <c r="D99" s="1406"/>
      <c r="E99" s="1407"/>
      <c r="F99" s="1028">
        <f>'Medicare Cost Report'!F84</f>
        <v>0</v>
      </c>
      <c r="G99" s="108">
        <f t="shared" si="52"/>
        <v>0</v>
      </c>
      <c r="H99" s="108">
        <f>'Medicare Cost Report'!L84</f>
        <v>0</v>
      </c>
      <c r="I99" s="1029">
        <f t="shared" si="53"/>
        <v>0</v>
      </c>
      <c r="J99" s="1029">
        <f t="shared" si="56"/>
        <v>0</v>
      </c>
      <c r="K99" s="1030">
        <f t="shared" si="54"/>
        <v>0</v>
      </c>
      <c r="L99" s="1030">
        <f t="shared" si="57"/>
        <v>0</v>
      </c>
      <c r="M99" s="1031">
        <f t="shared" si="55"/>
        <v>0</v>
      </c>
      <c r="N99" s="1032">
        <f t="shared" si="58"/>
        <v>0</v>
      </c>
      <c r="O99" s="544">
        <f t="shared" si="59"/>
        <v>0</v>
      </c>
      <c r="P99" s="1033">
        <f t="shared" si="60"/>
        <v>0</v>
      </c>
      <c r="Q99" s="1034">
        <f t="shared" si="61"/>
        <v>0</v>
      </c>
      <c r="R99" s="1034">
        <f t="shared" si="62"/>
        <v>0</v>
      </c>
      <c r="S99" s="1031">
        <f t="shared" si="63"/>
        <v>0</v>
      </c>
      <c r="T99" s="580">
        <f t="shared" si="64"/>
        <v>0</v>
      </c>
      <c r="U99" s="1035">
        <f t="shared" si="65"/>
        <v>0</v>
      </c>
      <c r="V99" s="1035">
        <f t="shared" si="66"/>
        <v>0</v>
      </c>
      <c r="W99" s="1036">
        <f t="shared" si="67"/>
        <v>0</v>
      </c>
      <c r="X99" s="1036">
        <f t="shared" si="68"/>
        <v>0</v>
      </c>
      <c r="Y99" s="583">
        <f t="shared" si="69"/>
        <v>0</v>
      </c>
      <c r="Z99" s="1036">
        <f t="shared" si="70"/>
        <v>0</v>
      </c>
    </row>
    <row r="100" spans="1:26">
      <c r="A100" s="164"/>
      <c r="B100" s="720">
        <f>'Medicare Cost Report'!B85</f>
        <v>69</v>
      </c>
      <c r="C100" s="1405" t="str">
        <f>'Medicare Cost Report'!C85</f>
        <v>ELECTROCARDIOLOGY</v>
      </c>
      <c r="D100" s="1406"/>
      <c r="E100" s="1407"/>
      <c r="F100" s="1028">
        <f>'Medicare Cost Report'!F85</f>
        <v>0</v>
      </c>
      <c r="G100" s="108">
        <f t="shared" si="52"/>
        <v>0</v>
      </c>
      <c r="H100" s="108">
        <f>'Medicare Cost Report'!L85</f>
        <v>0</v>
      </c>
      <c r="I100" s="1029">
        <f t="shared" si="53"/>
        <v>0</v>
      </c>
      <c r="J100" s="1029">
        <f t="shared" si="56"/>
        <v>0</v>
      </c>
      <c r="K100" s="1030">
        <f t="shared" si="54"/>
        <v>0</v>
      </c>
      <c r="L100" s="1030">
        <f t="shared" si="57"/>
        <v>0</v>
      </c>
      <c r="M100" s="1031">
        <f t="shared" si="55"/>
        <v>0</v>
      </c>
      <c r="N100" s="1032">
        <f t="shared" si="58"/>
        <v>0</v>
      </c>
      <c r="O100" s="544">
        <f t="shared" si="59"/>
        <v>0</v>
      </c>
      <c r="P100" s="1033">
        <f t="shared" si="60"/>
        <v>0</v>
      </c>
      <c r="Q100" s="1034">
        <f t="shared" si="61"/>
        <v>0</v>
      </c>
      <c r="R100" s="1034">
        <f t="shared" si="62"/>
        <v>0</v>
      </c>
      <c r="S100" s="1031">
        <f t="shared" si="63"/>
        <v>0</v>
      </c>
      <c r="T100" s="580">
        <f t="shared" si="64"/>
        <v>0</v>
      </c>
      <c r="U100" s="1035">
        <f t="shared" si="65"/>
        <v>0</v>
      </c>
      <c r="V100" s="1035">
        <f t="shared" si="66"/>
        <v>0</v>
      </c>
      <c r="W100" s="1036">
        <f t="shared" si="67"/>
        <v>0</v>
      </c>
      <c r="X100" s="1036">
        <f t="shared" si="68"/>
        <v>0</v>
      </c>
      <c r="Y100" s="583">
        <f t="shared" si="69"/>
        <v>0</v>
      </c>
      <c r="Z100" s="1036">
        <f t="shared" si="70"/>
        <v>0</v>
      </c>
    </row>
    <row r="101" spans="1:26">
      <c r="A101" s="164"/>
      <c r="B101" s="720">
        <f>'Medicare Cost Report'!B86</f>
        <v>70</v>
      </c>
      <c r="C101" s="1405" t="str">
        <f>'Medicare Cost Report'!C86</f>
        <v>ELECTROENCEPHALOGRAPHY</v>
      </c>
      <c r="D101" s="1406"/>
      <c r="E101" s="1407"/>
      <c r="F101" s="1028">
        <f>'Medicare Cost Report'!F86</f>
        <v>0</v>
      </c>
      <c r="G101" s="108">
        <f t="shared" si="52"/>
        <v>0</v>
      </c>
      <c r="H101" s="108">
        <f>'Medicare Cost Report'!L86</f>
        <v>0</v>
      </c>
      <c r="I101" s="1029">
        <f t="shared" si="53"/>
        <v>0</v>
      </c>
      <c r="J101" s="1029">
        <f t="shared" si="56"/>
        <v>0</v>
      </c>
      <c r="K101" s="1030">
        <f t="shared" si="54"/>
        <v>0</v>
      </c>
      <c r="L101" s="1030">
        <f t="shared" si="57"/>
        <v>0</v>
      </c>
      <c r="M101" s="1031">
        <f t="shared" si="55"/>
        <v>0</v>
      </c>
      <c r="N101" s="1032">
        <f t="shared" si="58"/>
        <v>0</v>
      </c>
      <c r="O101" s="544">
        <f t="shared" si="59"/>
        <v>0</v>
      </c>
      <c r="P101" s="1033">
        <f t="shared" si="60"/>
        <v>0</v>
      </c>
      <c r="Q101" s="1034">
        <f t="shared" si="61"/>
        <v>0</v>
      </c>
      <c r="R101" s="1034">
        <f t="shared" si="62"/>
        <v>0</v>
      </c>
      <c r="S101" s="1031">
        <f t="shared" si="63"/>
        <v>0</v>
      </c>
      <c r="T101" s="580">
        <f t="shared" si="64"/>
        <v>0</v>
      </c>
      <c r="U101" s="1035">
        <f t="shared" si="65"/>
        <v>0</v>
      </c>
      <c r="V101" s="1035">
        <f t="shared" si="66"/>
        <v>0</v>
      </c>
      <c r="W101" s="1036">
        <f t="shared" si="67"/>
        <v>0</v>
      </c>
      <c r="X101" s="1036">
        <f t="shared" si="68"/>
        <v>0</v>
      </c>
      <c r="Y101" s="583">
        <f t="shared" si="69"/>
        <v>0</v>
      </c>
      <c r="Z101" s="1036">
        <f t="shared" si="70"/>
        <v>0</v>
      </c>
    </row>
    <row r="102" spans="1:26">
      <c r="A102" s="164"/>
      <c r="B102" s="720">
        <f>'Medicare Cost Report'!B87</f>
        <v>71</v>
      </c>
      <c r="C102" s="1405" t="str">
        <f>'Medicare Cost Report'!C87</f>
        <v>MEDICAL SUPPLIES CHARGED TO PATIENTS</v>
      </c>
      <c r="D102" s="1406"/>
      <c r="E102" s="1407"/>
      <c r="F102" s="1028">
        <f>'Medicare Cost Report'!F87</f>
        <v>0</v>
      </c>
      <c r="G102" s="108">
        <f t="shared" si="52"/>
        <v>0</v>
      </c>
      <c r="H102" s="108">
        <f>'Medicare Cost Report'!L87</f>
        <v>0</v>
      </c>
      <c r="I102" s="1029">
        <f t="shared" si="53"/>
        <v>0</v>
      </c>
      <c r="J102" s="1029">
        <f t="shared" si="56"/>
        <v>0</v>
      </c>
      <c r="K102" s="1030">
        <f t="shared" si="54"/>
        <v>0</v>
      </c>
      <c r="L102" s="1030">
        <f t="shared" si="57"/>
        <v>0</v>
      </c>
      <c r="M102" s="1031">
        <f t="shared" si="55"/>
        <v>0</v>
      </c>
      <c r="N102" s="1032">
        <f t="shared" si="58"/>
        <v>0</v>
      </c>
      <c r="O102" s="544">
        <f t="shared" si="59"/>
        <v>0</v>
      </c>
      <c r="P102" s="1033">
        <f t="shared" si="60"/>
        <v>0</v>
      </c>
      <c r="Q102" s="1034">
        <f t="shared" si="61"/>
        <v>0</v>
      </c>
      <c r="R102" s="1034">
        <f t="shared" si="62"/>
        <v>0</v>
      </c>
      <c r="S102" s="1031">
        <f t="shared" si="63"/>
        <v>0</v>
      </c>
      <c r="T102" s="580">
        <f t="shared" si="64"/>
        <v>0</v>
      </c>
      <c r="U102" s="1035">
        <f t="shared" si="65"/>
        <v>0</v>
      </c>
      <c r="V102" s="1035">
        <f t="shared" si="66"/>
        <v>0</v>
      </c>
      <c r="W102" s="1036">
        <f t="shared" si="67"/>
        <v>0</v>
      </c>
      <c r="X102" s="1036">
        <f t="shared" si="68"/>
        <v>0</v>
      </c>
      <c r="Y102" s="583">
        <f t="shared" si="69"/>
        <v>0</v>
      </c>
      <c r="Z102" s="1036">
        <f t="shared" si="70"/>
        <v>0</v>
      </c>
    </row>
    <row r="103" spans="1:26">
      <c r="A103" s="164"/>
      <c r="B103" s="720">
        <f>'Medicare Cost Report'!B88</f>
        <v>72</v>
      </c>
      <c r="C103" s="1405" t="str">
        <f>'Medicare Cost Report'!C88</f>
        <v>IMPLANTABLE DEVICES CHARGED TO PATIENTS</v>
      </c>
      <c r="D103" s="1406"/>
      <c r="E103" s="1407"/>
      <c r="F103" s="1028">
        <f>'Medicare Cost Report'!F88</f>
        <v>0</v>
      </c>
      <c r="G103" s="108">
        <f t="shared" si="52"/>
        <v>0</v>
      </c>
      <c r="H103" s="108">
        <f>'Medicare Cost Report'!L88</f>
        <v>0</v>
      </c>
      <c r="I103" s="1029">
        <f t="shared" si="53"/>
        <v>0</v>
      </c>
      <c r="J103" s="1029">
        <f t="shared" si="56"/>
        <v>0</v>
      </c>
      <c r="K103" s="1030">
        <f t="shared" si="54"/>
        <v>0</v>
      </c>
      <c r="L103" s="1030">
        <f t="shared" si="57"/>
        <v>0</v>
      </c>
      <c r="M103" s="1031">
        <f t="shared" si="55"/>
        <v>0</v>
      </c>
      <c r="N103" s="1032">
        <f t="shared" si="58"/>
        <v>0</v>
      </c>
      <c r="O103" s="544">
        <f t="shared" si="59"/>
        <v>0</v>
      </c>
      <c r="P103" s="1033">
        <f t="shared" si="60"/>
        <v>0</v>
      </c>
      <c r="Q103" s="1034">
        <f t="shared" si="61"/>
        <v>0</v>
      </c>
      <c r="R103" s="1034">
        <f t="shared" si="62"/>
        <v>0</v>
      </c>
      <c r="S103" s="1031">
        <f t="shared" si="63"/>
        <v>0</v>
      </c>
      <c r="T103" s="580">
        <f t="shared" si="64"/>
        <v>0</v>
      </c>
      <c r="U103" s="1035">
        <f t="shared" si="65"/>
        <v>0</v>
      </c>
      <c r="V103" s="1035">
        <f t="shared" si="66"/>
        <v>0</v>
      </c>
      <c r="W103" s="1036">
        <f t="shared" si="67"/>
        <v>0</v>
      </c>
      <c r="X103" s="1036">
        <f t="shared" si="68"/>
        <v>0</v>
      </c>
      <c r="Y103" s="583">
        <f t="shared" si="69"/>
        <v>0</v>
      </c>
      <c r="Z103" s="1036">
        <f t="shared" si="70"/>
        <v>0</v>
      </c>
    </row>
    <row r="104" spans="1:26">
      <c r="A104" s="164"/>
      <c r="B104" s="720">
        <f>'Medicare Cost Report'!B89</f>
        <v>73</v>
      </c>
      <c r="C104" s="1405" t="str">
        <f>'Medicare Cost Report'!C89</f>
        <v>DRUGS CHARGED TO PATIENTS</v>
      </c>
      <c r="D104" s="1406"/>
      <c r="E104" s="1407"/>
      <c r="F104" s="1028">
        <f>'Medicare Cost Report'!F89</f>
        <v>0</v>
      </c>
      <c r="G104" s="108">
        <f t="shared" si="52"/>
        <v>0</v>
      </c>
      <c r="H104" s="108">
        <f>'Medicare Cost Report'!L89</f>
        <v>0</v>
      </c>
      <c r="I104" s="1029">
        <f t="shared" si="53"/>
        <v>0</v>
      </c>
      <c r="J104" s="1029">
        <f t="shared" si="56"/>
        <v>0</v>
      </c>
      <c r="K104" s="1030">
        <f t="shared" si="54"/>
        <v>0</v>
      </c>
      <c r="L104" s="1030">
        <f t="shared" si="57"/>
        <v>0</v>
      </c>
      <c r="M104" s="1031">
        <f t="shared" si="55"/>
        <v>0</v>
      </c>
      <c r="N104" s="1032">
        <f t="shared" si="58"/>
        <v>0</v>
      </c>
      <c r="O104" s="544">
        <f t="shared" si="59"/>
        <v>0</v>
      </c>
      <c r="P104" s="1033">
        <f t="shared" si="60"/>
        <v>0</v>
      </c>
      <c r="Q104" s="1034">
        <f t="shared" si="61"/>
        <v>0</v>
      </c>
      <c r="R104" s="1034">
        <f t="shared" si="62"/>
        <v>0</v>
      </c>
      <c r="S104" s="1031">
        <f t="shared" si="63"/>
        <v>0</v>
      </c>
      <c r="T104" s="580">
        <f t="shared" si="64"/>
        <v>0</v>
      </c>
      <c r="U104" s="1035">
        <f t="shared" si="65"/>
        <v>0</v>
      </c>
      <c r="V104" s="1035">
        <f t="shared" si="66"/>
        <v>0</v>
      </c>
      <c r="W104" s="1036">
        <f t="shared" si="67"/>
        <v>0</v>
      </c>
      <c r="X104" s="1036">
        <f t="shared" si="68"/>
        <v>0</v>
      </c>
      <c r="Y104" s="583">
        <f t="shared" si="69"/>
        <v>0</v>
      </c>
      <c r="Z104" s="1036">
        <f t="shared" si="70"/>
        <v>0</v>
      </c>
    </row>
    <row r="105" spans="1:26">
      <c r="A105" s="164"/>
      <c r="B105" s="720">
        <f>'Medicare Cost Report'!B90</f>
        <v>74</v>
      </c>
      <c r="C105" s="1405" t="str">
        <f>'Medicare Cost Report'!C90</f>
        <v>RENAL DIALYSIS</v>
      </c>
      <c r="D105" s="1406"/>
      <c r="E105" s="1407"/>
      <c r="F105" s="1028">
        <f>'Medicare Cost Report'!F90</f>
        <v>0</v>
      </c>
      <c r="G105" s="108">
        <f t="shared" si="52"/>
        <v>0</v>
      </c>
      <c r="H105" s="108">
        <f>'Medicare Cost Report'!L90</f>
        <v>0</v>
      </c>
      <c r="I105" s="1029">
        <f t="shared" si="53"/>
        <v>0</v>
      </c>
      <c r="J105" s="1029">
        <f t="shared" si="56"/>
        <v>0</v>
      </c>
      <c r="K105" s="1030">
        <f t="shared" si="54"/>
        <v>0</v>
      </c>
      <c r="L105" s="1030">
        <f t="shared" si="57"/>
        <v>0</v>
      </c>
      <c r="M105" s="1031">
        <f t="shared" si="55"/>
        <v>0</v>
      </c>
      <c r="N105" s="1032">
        <f t="shared" si="58"/>
        <v>0</v>
      </c>
      <c r="O105" s="544">
        <f t="shared" si="59"/>
        <v>0</v>
      </c>
      <c r="P105" s="1033">
        <f t="shared" si="60"/>
        <v>0</v>
      </c>
      <c r="Q105" s="1034">
        <f t="shared" si="61"/>
        <v>0</v>
      </c>
      <c r="R105" s="1034">
        <f t="shared" si="62"/>
        <v>0</v>
      </c>
      <c r="S105" s="1031">
        <f t="shared" si="63"/>
        <v>0</v>
      </c>
      <c r="T105" s="580">
        <f t="shared" si="64"/>
        <v>0</v>
      </c>
      <c r="U105" s="1035">
        <f t="shared" si="65"/>
        <v>0</v>
      </c>
      <c r="V105" s="1035">
        <f t="shared" si="66"/>
        <v>0</v>
      </c>
      <c r="W105" s="1036">
        <f t="shared" si="67"/>
        <v>0</v>
      </c>
      <c r="X105" s="1036">
        <f t="shared" si="68"/>
        <v>0</v>
      </c>
      <c r="Y105" s="583">
        <f t="shared" si="69"/>
        <v>0</v>
      </c>
      <c r="Z105" s="1036">
        <f t="shared" si="70"/>
        <v>0</v>
      </c>
    </row>
    <row r="106" spans="1:26">
      <c r="A106" s="164"/>
      <c r="B106" s="720">
        <f>'Medicare Cost Report'!B91</f>
        <v>75</v>
      </c>
      <c r="C106" s="1405" t="str">
        <f>'Medicare Cost Report'!C91</f>
        <v>ASC (NON-DISTINCT PART)</v>
      </c>
      <c r="D106" s="1406"/>
      <c r="E106" s="1407"/>
      <c r="F106" s="1028">
        <f>'Medicare Cost Report'!F91</f>
        <v>0</v>
      </c>
      <c r="G106" s="108">
        <f t="shared" si="52"/>
        <v>0</v>
      </c>
      <c r="H106" s="108">
        <f>'Medicare Cost Report'!L91</f>
        <v>0</v>
      </c>
      <c r="I106" s="1029">
        <f t="shared" si="53"/>
        <v>0</v>
      </c>
      <c r="J106" s="1029">
        <f t="shared" si="56"/>
        <v>0</v>
      </c>
      <c r="K106" s="1030">
        <f t="shared" si="54"/>
        <v>0</v>
      </c>
      <c r="L106" s="1030">
        <f t="shared" si="57"/>
        <v>0</v>
      </c>
      <c r="M106" s="1031">
        <f t="shared" si="55"/>
        <v>0</v>
      </c>
      <c r="N106" s="1032">
        <f t="shared" si="58"/>
        <v>0</v>
      </c>
      <c r="O106" s="544">
        <f t="shared" si="59"/>
        <v>0</v>
      </c>
      <c r="P106" s="1033">
        <f t="shared" si="60"/>
        <v>0</v>
      </c>
      <c r="Q106" s="1034">
        <f t="shared" si="61"/>
        <v>0</v>
      </c>
      <c r="R106" s="1034">
        <f t="shared" si="62"/>
        <v>0</v>
      </c>
      <c r="S106" s="1031">
        <f t="shared" si="63"/>
        <v>0</v>
      </c>
      <c r="T106" s="580">
        <f t="shared" si="64"/>
        <v>0</v>
      </c>
      <c r="U106" s="1035">
        <f t="shared" si="65"/>
        <v>0</v>
      </c>
      <c r="V106" s="1035">
        <f t="shared" si="66"/>
        <v>0</v>
      </c>
      <c r="W106" s="1036">
        <f t="shared" si="67"/>
        <v>0</v>
      </c>
      <c r="X106" s="1036">
        <f t="shared" si="68"/>
        <v>0</v>
      </c>
      <c r="Y106" s="583">
        <f t="shared" si="69"/>
        <v>0</v>
      </c>
      <c r="Z106" s="1036">
        <f t="shared" si="70"/>
        <v>0</v>
      </c>
    </row>
    <row r="107" spans="1:26">
      <c r="A107" s="164"/>
      <c r="B107" s="720">
        <f>'Medicare Cost Report'!B92</f>
        <v>76</v>
      </c>
      <c r="C107" s="1405" t="str">
        <f>'Medicare Cost Report'!C92</f>
        <v>OTHER ANCILLARY</v>
      </c>
      <c r="D107" s="1406"/>
      <c r="E107" s="1407"/>
      <c r="F107" s="1028">
        <f>'Medicare Cost Report'!F92</f>
        <v>0</v>
      </c>
      <c r="G107" s="108">
        <f t="shared" si="52"/>
        <v>0</v>
      </c>
      <c r="H107" s="108">
        <f>'Medicare Cost Report'!L92</f>
        <v>0</v>
      </c>
      <c r="I107" s="1029">
        <f t="shared" si="53"/>
        <v>0</v>
      </c>
      <c r="J107" s="1029">
        <f t="shared" si="56"/>
        <v>0</v>
      </c>
      <c r="K107" s="1030">
        <f t="shared" si="54"/>
        <v>0</v>
      </c>
      <c r="L107" s="1030">
        <f t="shared" si="57"/>
        <v>0</v>
      </c>
      <c r="M107" s="1031">
        <f t="shared" si="55"/>
        <v>0</v>
      </c>
      <c r="N107" s="1032">
        <f t="shared" si="58"/>
        <v>0</v>
      </c>
      <c r="O107" s="544">
        <f t="shared" si="59"/>
        <v>0</v>
      </c>
      <c r="P107" s="1033">
        <f t="shared" si="60"/>
        <v>0</v>
      </c>
      <c r="Q107" s="1034">
        <f t="shared" si="61"/>
        <v>0</v>
      </c>
      <c r="R107" s="1034">
        <f t="shared" si="62"/>
        <v>0</v>
      </c>
      <c r="S107" s="1031">
        <f t="shared" si="63"/>
        <v>0</v>
      </c>
      <c r="T107" s="580">
        <f t="shared" si="64"/>
        <v>0</v>
      </c>
      <c r="U107" s="1035">
        <f t="shared" si="65"/>
        <v>0</v>
      </c>
      <c r="V107" s="1035">
        <f t="shared" si="66"/>
        <v>0</v>
      </c>
      <c r="W107" s="1036">
        <f t="shared" si="67"/>
        <v>0</v>
      </c>
      <c r="X107" s="1036">
        <f t="shared" si="68"/>
        <v>0</v>
      </c>
      <c r="Y107" s="583">
        <f t="shared" si="69"/>
        <v>0</v>
      </c>
      <c r="Z107" s="1036">
        <f t="shared" si="70"/>
        <v>0</v>
      </c>
    </row>
    <row r="108" spans="1:26">
      <c r="A108" s="164"/>
      <c r="B108" s="720">
        <f>'Medicare Cost Report'!B93</f>
        <v>90</v>
      </c>
      <c r="C108" s="1405" t="str">
        <f>'Medicare Cost Report'!C93</f>
        <v>CLINIC</v>
      </c>
      <c r="D108" s="1406"/>
      <c r="E108" s="1407"/>
      <c r="F108" s="1028">
        <f>'Medicare Cost Report'!F93</f>
        <v>0</v>
      </c>
      <c r="G108" s="108">
        <f t="shared" si="52"/>
        <v>0</v>
      </c>
      <c r="H108" s="108">
        <f>'Medicare Cost Report'!L93</f>
        <v>0</v>
      </c>
      <c r="I108" s="1029">
        <f t="shared" si="53"/>
        <v>0</v>
      </c>
      <c r="J108" s="1029">
        <f t="shared" si="56"/>
        <v>0</v>
      </c>
      <c r="K108" s="1030">
        <f t="shared" si="54"/>
        <v>0</v>
      </c>
      <c r="L108" s="1030">
        <f t="shared" si="57"/>
        <v>0</v>
      </c>
      <c r="M108" s="1031">
        <f t="shared" si="55"/>
        <v>0</v>
      </c>
      <c r="N108" s="1032">
        <f t="shared" si="58"/>
        <v>0</v>
      </c>
      <c r="O108" s="544">
        <f t="shared" si="59"/>
        <v>0</v>
      </c>
      <c r="P108" s="1033">
        <f t="shared" si="60"/>
        <v>0</v>
      </c>
      <c r="Q108" s="1034">
        <f t="shared" si="61"/>
        <v>0</v>
      </c>
      <c r="R108" s="1034">
        <f t="shared" si="62"/>
        <v>0</v>
      </c>
      <c r="S108" s="1031">
        <f t="shared" si="63"/>
        <v>0</v>
      </c>
      <c r="T108" s="580">
        <f t="shared" si="64"/>
        <v>0</v>
      </c>
      <c r="U108" s="1035">
        <f t="shared" si="65"/>
        <v>0</v>
      </c>
      <c r="V108" s="1035">
        <f t="shared" si="66"/>
        <v>0</v>
      </c>
      <c r="W108" s="1036">
        <f t="shared" si="67"/>
        <v>0</v>
      </c>
      <c r="X108" s="1036">
        <f t="shared" si="68"/>
        <v>0</v>
      </c>
      <c r="Y108" s="583">
        <f t="shared" si="69"/>
        <v>0</v>
      </c>
      <c r="Z108" s="1036">
        <f t="shared" si="70"/>
        <v>0</v>
      </c>
    </row>
    <row r="109" spans="1:26">
      <c r="A109" s="164"/>
      <c r="B109" s="720">
        <f>'Medicare Cost Report'!B94</f>
        <v>91</v>
      </c>
      <c r="C109" s="1405" t="str">
        <f>'Medicare Cost Report'!C94</f>
        <v>EMERGENCY</v>
      </c>
      <c r="D109" s="1406"/>
      <c r="E109" s="1407"/>
      <c r="F109" s="1028">
        <f>'Medicare Cost Report'!F94</f>
        <v>0</v>
      </c>
      <c r="G109" s="108">
        <f t="shared" si="52"/>
        <v>0</v>
      </c>
      <c r="H109" s="108">
        <f>'Medicare Cost Report'!L94</f>
        <v>0</v>
      </c>
      <c r="I109" s="1029">
        <f t="shared" si="53"/>
        <v>0</v>
      </c>
      <c r="J109" s="1029">
        <f t="shared" si="56"/>
        <v>0</v>
      </c>
      <c r="K109" s="1030">
        <f t="shared" si="54"/>
        <v>0</v>
      </c>
      <c r="L109" s="1030">
        <f t="shared" si="57"/>
        <v>0</v>
      </c>
      <c r="M109" s="1031">
        <f t="shared" si="55"/>
        <v>0</v>
      </c>
      <c r="N109" s="1032">
        <f t="shared" si="58"/>
        <v>0</v>
      </c>
      <c r="O109" s="544">
        <f t="shared" si="59"/>
        <v>0</v>
      </c>
      <c r="P109" s="1033">
        <f t="shared" si="60"/>
        <v>0</v>
      </c>
      <c r="Q109" s="1034">
        <f t="shared" si="61"/>
        <v>0</v>
      </c>
      <c r="R109" s="1034">
        <f t="shared" si="62"/>
        <v>0</v>
      </c>
      <c r="S109" s="1031">
        <f t="shared" si="63"/>
        <v>0</v>
      </c>
      <c r="T109" s="580">
        <f t="shared" si="64"/>
        <v>0</v>
      </c>
      <c r="U109" s="1035">
        <f t="shared" si="65"/>
        <v>0</v>
      </c>
      <c r="V109" s="1035">
        <f t="shared" si="66"/>
        <v>0</v>
      </c>
      <c r="W109" s="1036">
        <f t="shared" si="67"/>
        <v>0</v>
      </c>
      <c r="X109" s="1036">
        <f t="shared" si="68"/>
        <v>0</v>
      </c>
      <c r="Y109" s="583">
        <f t="shared" si="69"/>
        <v>0</v>
      </c>
      <c r="Z109" s="1036">
        <f t="shared" si="70"/>
        <v>0</v>
      </c>
    </row>
    <row r="110" spans="1:26">
      <c r="A110" s="164"/>
      <c r="B110" s="720">
        <f>'Medicare Cost Report'!B95</f>
        <v>92</v>
      </c>
      <c r="C110" s="1405" t="str">
        <f>'Medicare Cost Report'!C95</f>
        <v>OBSERVATION BEDS (NON-DISTINCT)</v>
      </c>
      <c r="D110" s="1406"/>
      <c r="E110" s="1407"/>
      <c r="F110" s="1028">
        <f>'Medicare Cost Report'!F95</f>
        <v>0</v>
      </c>
      <c r="G110" s="108">
        <f t="shared" si="52"/>
        <v>0</v>
      </c>
      <c r="H110" s="108">
        <f>'Medicare Cost Report'!L95</f>
        <v>0</v>
      </c>
      <c r="I110" s="1029">
        <f t="shared" si="53"/>
        <v>0</v>
      </c>
      <c r="J110" s="1029">
        <f t="shared" si="56"/>
        <v>0</v>
      </c>
      <c r="K110" s="1030">
        <f t="shared" si="54"/>
        <v>0</v>
      </c>
      <c r="L110" s="1030">
        <f t="shared" si="57"/>
        <v>0</v>
      </c>
      <c r="M110" s="1031">
        <f t="shared" si="55"/>
        <v>0</v>
      </c>
      <c r="N110" s="1032">
        <f t="shared" si="58"/>
        <v>0</v>
      </c>
      <c r="O110" s="544">
        <f t="shared" si="59"/>
        <v>0</v>
      </c>
      <c r="P110" s="1033">
        <f t="shared" si="60"/>
        <v>0</v>
      </c>
      <c r="Q110" s="1034">
        <f t="shared" si="61"/>
        <v>0</v>
      </c>
      <c r="R110" s="1034">
        <f t="shared" si="62"/>
        <v>0</v>
      </c>
      <c r="S110" s="1031">
        <f t="shared" si="63"/>
        <v>0</v>
      </c>
      <c r="T110" s="580">
        <f t="shared" si="64"/>
        <v>0</v>
      </c>
      <c r="U110" s="1035">
        <f t="shared" si="65"/>
        <v>0</v>
      </c>
      <c r="V110" s="1035">
        <f t="shared" si="66"/>
        <v>0</v>
      </c>
      <c r="W110" s="1036">
        <f t="shared" si="67"/>
        <v>0</v>
      </c>
      <c r="X110" s="1036">
        <f t="shared" si="68"/>
        <v>0</v>
      </c>
      <c r="Y110" s="583">
        <f t="shared" si="69"/>
        <v>0</v>
      </c>
      <c r="Z110" s="1036">
        <f t="shared" si="70"/>
        <v>0</v>
      </c>
    </row>
    <row r="111" spans="1:26">
      <c r="A111" s="164"/>
      <c r="B111" s="720">
        <f>'Medicare Cost Report'!B96</f>
        <v>0</v>
      </c>
      <c r="C111" s="1405">
        <f>'Medicare Cost Report'!C96</f>
        <v>0</v>
      </c>
      <c r="D111" s="1406"/>
      <c r="E111" s="1407"/>
      <c r="F111" s="1028">
        <f>'Medicare Cost Report'!F96</f>
        <v>0</v>
      </c>
      <c r="G111" s="108">
        <f t="shared" si="52"/>
        <v>0</v>
      </c>
      <c r="H111" s="108">
        <f>'Medicare Cost Report'!L96</f>
        <v>0</v>
      </c>
      <c r="I111" s="1029">
        <f t="shared" si="53"/>
        <v>0</v>
      </c>
      <c r="J111" s="1029">
        <f t="shared" si="56"/>
        <v>0</v>
      </c>
      <c r="K111" s="1030">
        <f t="shared" si="54"/>
        <v>0</v>
      </c>
      <c r="L111" s="1030">
        <f t="shared" si="57"/>
        <v>0</v>
      </c>
      <c r="M111" s="1031">
        <f t="shared" si="55"/>
        <v>0</v>
      </c>
      <c r="N111" s="1032">
        <f t="shared" si="58"/>
        <v>0</v>
      </c>
      <c r="O111" s="544">
        <f t="shared" si="59"/>
        <v>0</v>
      </c>
      <c r="P111" s="1033">
        <f t="shared" si="60"/>
        <v>0</v>
      </c>
      <c r="Q111" s="1034">
        <f t="shared" si="61"/>
        <v>0</v>
      </c>
      <c r="R111" s="1034">
        <f t="shared" si="62"/>
        <v>0</v>
      </c>
      <c r="S111" s="1031">
        <f t="shared" si="63"/>
        <v>0</v>
      </c>
      <c r="T111" s="580">
        <f t="shared" si="64"/>
        <v>0</v>
      </c>
      <c r="U111" s="1035">
        <f t="shared" si="65"/>
        <v>0</v>
      </c>
      <c r="V111" s="1035">
        <f t="shared" si="66"/>
        <v>0</v>
      </c>
      <c r="W111" s="1036">
        <f t="shared" si="67"/>
        <v>0</v>
      </c>
      <c r="X111" s="1036">
        <f t="shared" si="68"/>
        <v>0</v>
      </c>
      <c r="Y111" s="583">
        <f t="shared" si="69"/>
        <v>0</v>
      </c>
      <c r="Z111" s="1036">
        <f t="shared" si="70"/>
        <v>0</v>
      </c>
    </row>
    <row r="112" spans="1:26">
      <c r="A112" s="164"/>
      <c r="B112" s="720">
        <f>'Medicare Cost Report'!B97</f>
        <v>0</v>
      </c>
      <c r="C112" s="1405">
        <f>'Medicare Cost Report'!C97</f>
        <v>0</v>
      </c>
      <c r="D112" s="1406"/>
      <c r="E112" s="1407"/>
      <c r="F112" s="1028">
        <f>'Medicare Cost Report'!F97</f>
        <v>0</v>
      </c>
      <c r="G112" s="108">
        <f t="shared" si="52"/>
        <v>0</v>
      </c>
      <c r="H112" s="108">
        <f>'Medicare Cost Report'!L97</f>
        <v>0</v>
      </c>
      <c r="I112" s="1029">
        <f t="shared" si="53"/>
        <v>0</v>
      </c>
      <c r="J112" s="1029">
        <f t="shared" si="56"/>
        <v>0</v>
      </c>
      <c r="K112" s="1030">
        <f t="shared" si="54"/>
        <v>0</v>
      </c>
      <c r="L112" s="1030">
        <f t="shared" si="57"/>
        <v>0</v>
      </c>
      <c r="M112" s="1031">
        <f t="shared" si="55"/>
        <v>0</v>
      </c>
      <c r="N112" s="1032">
        <f t="shared" si="58"/>
        <v>0</v>
      </c>
      <c r="O112" s="544">
        <f t="shared" si="59"/>
        <v>0</v>
      </c>
      <c r="P112" s="1033">
        <f t="shared" si="60"/>
        <v>0</v>
      </c>
      <c r="Q112" s="1034">
        <f t="shared" si="61"/>
        <v>0</v>
      </c>
      <c r="R112" s="1034">
        <f t="shared" si="62"/>
        <v>0</v>
      </c>
      <c r="S112" s="1031">
        <f t="shared" si="63"/>
        <v>0</v>
      </c>
      <c r="T112" s="580">
        <f t="shared" si="64"/>
        <v>0</v>
      </c>
      <c r="U112" s="1035">
        <f t="shared" si="65"/>
        <v>0</v>
      </c>
      <c r="V112" s="1035">
        <f t="shared" si="66"/>
        <v>0</v>
      </c>
      <c r="W112" s="1036">
        <f t="shared" si="67"/>
        <v>0</v>
      </c>
      <c r="X112" s="1036">
        <f t="shared" si="68"/>
        <v>0</v>
      </c>
      <c r="Y112" s="583">
        <f t="shared" si="69"/>
        <v>0</v>
      </c>
      <c r="Z112" s="1036">
        <f t="shared" si="70"/>
        <v>0</v>
      </c>
    </row>
    <row r="113" spans="1:26">
      <c r="A113" s="164"/>
      <c r="B113" s="720">
        <f>'Medicare Cost Report'!B98</f>
        <v>0</v>
      </c>
      <c r="C113" s="1405">
        <f>'Medicare Cost Report'!C98</f>
        <v>0</v>
      </c>
      <c r="D113" s="1406"/>
      <c r="E113" s="1407"/>
      <c r="F113" s="1028">
        <f>'Medicare Cost Report'!F98</f>
        <v>0</v>
      </c>
      <c r="G113" s="108">
        <f t="shared" ref="G113:G138" si="71">IF($F$158=0,0,(F113)/($F$158))</f>
        <v>0</v>
      </c>
      <c r="H113" s="108">
        <f>'Medicare Cost Report'!L98</f>
        <v>0</v>
      </c>
      <c r="I113" s="1029">
        <f t="shared" si="53"/>
        <v>0</v>
      </c>
      <c r="J113" s="1029">
        <f t="shared" si="56"/>
        <v>0</v>
      </c>
      <c r="K113" s="1030">
        <f t="shared" si="54"/>
        <v>0</v>
      </c>
      <c r="L113" s="1030">
        <f t="shared" si="57"/>
        <v>0</v>
      </c>
      <c r="M113" s="1031">
        <f t="shared" si="55"/>
        <v>0</v>
      </c>
      <c r="N113" s="1032">
        <f t="shared" si="58"/>
        <v>0</v>
      </c>
      <c r="O113" s="544">
        <f t="shared" si="59"/>
        <v>0</v>
      </c>
      <c r="P113" s="1033">
        <f t="shared" si="60"/>
        <v>0</v>
      </c>
      <c r="Q113" s="1034">
        <f t="shared" si="61"/>
        <v>0</v>
      </c>
      <c r="R113" s="1034">
        <f t="shared" si="62"/>
        <v>0</v>
      </c>
      <c r="S113" s="1031">
        <f t="shared" si="63"/>
        <v>0</v>
      </c>
      <c r="T113" s="580">
        <f t="shared" si="64"/>
        <v>0</v>
      </c>
      <c r="U113" s="1035">
        <f t="shared" si="65"/>
        <v>0</v>
      </c>
      <c r="V113" s="1035">
        <f t="shared" si="66"/>
        <v>0</v>
      </c>
      <c r="W113" s="1036">
        <f t="shared" si="67"/>
        <v>0</v>
      </c>
      <c r="X113" s="1036">
        <f t="shared" si="68"/>
        <v>0</v>
      </c>
      <c r="Y113" s="583">
        <f t="shared" si="69"/>
        <v>0</v>
      </c>
      <c r="Z113" s="1036">
        <f t="shared" si="70"/>
        <v>0</v>
      </c>
    </row>
    <row r="114" spans="1:26">
      <c r="A114" s="164"/>
      <c r="B114" s="720">
        <f>'Medicare Cost Report'!B99</f>
        <v>0</v>
      </c>
      <c r="C114" s="1405">
        <f>'Medicare Cost Report'!C99</f>
        <v>0</v>
      </c>
      <c r="D114" s="1406"/>
      <c r="E114" s="1407"/>
      <c r="F114" s="1028">
        <f>'Medicare Cost Report'!F99</f>
        <v>0</v>
      </c>
      <c r="G114" s="108">
        <f t="shared" si="71"/>
        <v>0</v>
      </c>
      <c r="H114" s="108">
        <f>'Medicare Cost Report'!L99</f>
        <v>0</v>
      </c>
      <c r="I114" s="1029">
        <f t="shared" si="53"/>
        <v>0</v>
      </c>
      <c r="J114" s="1029">
        <f t="shared" si="56"/>
        <v>0</v>
      </c>
      <c r="K114" s="1030">
        <f t="shared" si="54"/>
        <v>0</v>
      </c>
      <c r="L114" s="1030">
        <f t="shared" si="57"/>
        <v>0</v>
      </c>
      <c r="M114" s="1031">
        <f t="shared" si="55"/>
        <v>0</v>
      </c>
      <c r="N114" s="1032">
        <f t="shared" si="58"/>
        <v>0</v>
      </c>
      <c r="O114" s="544">
        <f t="shared" si="59"/>
        <v>0</v>
      </c>
      <c r="P114" s="1033">
        <f t="shared" si="60"/>
        <v>0</v>
      </c>
      <c r="Q114" s="1034">
        <f t="shared" si="61"/>
        <v>0</v>
      </c>
      <c r="R114" s="1034">
        <f t="shared" si="62"/>
        <v>0</v>
      </c>
      <c r="S114" s="1031">
        <f t="shared" si="63"/>
        <v>0</v>
      </c>
      <c r="T114" s="580">
        <f t="shared" si="64"/>
        <v>0</v>
      </c>
      <c r="U114" s="1035">
        <f t="shared" si="65"/>
        <v>0</v>
      </c>
      <c r="V114" s="1035">
        <f t="shared" si="66"/>
        <v>0</v>
      </c>
      <c r="W114" s="1036">
        <f t="shared" si="67"/>
        <v>0</v>
      </c>
      <c r="X114" s="1036">
        <f t="shared" si="68"/>
        <v>0</v>
      </c>
      <c r="Y114" s="583">
        <f t="shared" si="69"/>
        <v>0</v>
      </c>
      <c r="Z114" s="1036">
        <f t="shared" si="70"/>
        <v>0</v>
      </c>
    </row>
    <row r="115" spans="1:26">
      <c r="A115" s="164"/>
      <c r="B115" s="720">
        <f>'Medicare Cost Report'!B100</f>
        <v>0</v>
      </c>
      <c r="C115" s="1405">
        <f>'Medicare Cost Report'!C100</f>
        <v>0</v>
      </c>
      <c r="D115" s="1406"/>
      <c r="E115" s="1407"/>
      <c r="F115" s="1028">
        <f>'Medicare Cost Report'!F100</f>
        <v>0</v>
      </c>
      <c r="G115" s="108">
        <f t="shared" si="71"/>
        <v>0</v>
      </c>
      <c r="H115" s="108">
        <f>'Medicare Cost Report'!L100</f>
        <v>0</v>
      </c>
      <c r="I115" s="1029">
        <f t="shared" si="53"/>
        <v>0</v>
      </c>
      <c r="J115" s="1029">
        <f t="shared" si="56"/>
        <v>0</v>
      </c>
      <c r="K115" s="1030">
        <f t="shared" si="54"/>
        <v>0</v>
      </c>
      <c r="L115" s="1030">
        <f t="shared" si="57"/>
        <v>0</v>
      </c>
      <c r="M115" s="1031">
        <f t="shared" si="55"/>
        <v>0</v>
      </c>
      <c r="N115" s="1032">
        <f t="shared" si="58"/>
        <v>0</v>
      </c>
      <c r="O115" s="544">
        <f t="shared" si="59"/>
        <v>0</v>
      </c>
      <c r="P115" s="1033">
        <f t="shared" si="60"/>
        <v>0</v>
      </c>
      <c r="Q115" s="1034">
        <f t="shared" si="61"/>
        <v>0</v>
      </c>
      <c r="R115" s="1034">
        <f t="shared" si="62"/>
        <v>0</v>
      </c>
      <c r="S115" s="1031">
        <f t="shared" si="63"/>
        <v>0</v>
      </c>
      <c r="T115" s="580">
        <f t="shared" si="64"/>
        <v>0</v>
      </c>
      <c r="U115" s="1035">
        <f t="shared" si="65"/>
        <v>0</v>
      </c>
      <c r="V115" s="1035">
        <f t="shared" si="66"/>
        <v>0</v>
      </c>
      <c r="W115" s="1036">
        <f t="shared" si="67"/>
        <v>0</v>
      </c>
      <c r="X115" s="1036">
        <f t="shared" si="68"/>
        <v>0</v>
      </c>
      <c r="Y115" s="583">
        <f t="shared" si="69"/>
        <v>0</v>
      </c>
      <c r="Z115" s="1036">
        <f t="shared" si="70"/>
        <v>0</v>
      </c>
    </row>
    <row r="116" spans="1:26">
      <c r="A116" s="164"/>
      <c r="B116" s="720">
        <f>'Medicare Cost Report'!B101</f>
        <v>0</v>
      </c>
      <c r="C116" s="1405">
        <f>'Medicare Cost Report'!C101</f>
        <v>0</v>
      </c>
      <c r="D116" s="1406"/>
      <c r="E116" s="1407"/>
      <c r="F116" s="1028">
        <f>'Medicare Cost Report'!F101</f>
        <v>0</v>
      </c>
      <c r="G116" s="108">
        <f t="shared" si="71"/>
        <v>0</v>
      </c>
      <c r="H116" s="108">
        <f>'Medicare Cost Report'!L101</f>
        <v>0</v>
      </c>
      <c r="I116" s="1029">
        <f t="shared" si="53"/>
        <v>0</v>
      </c>
      <c r="J116" s="1029">
        <f t="shared" si="56"/>
        <v>0</v>
      </c>
      <c r="K116" s="1030">
        <f t="shared" si="54"/>
        <v>0</v>
      </c>
      <c r="L116" s="1030">
        <f t="shared" si="57"/>
        <v>0</v>
      </c>
      <c r="M116" s="1031">
        <f t="shared" si="55"/>
        <v>0</v>
      </c>
      <c r="N116" s="1032">
        <f t="shared" si="58"/>
        <v>0</v>
      </c>
      <c r="O116" s="544">
        <f t="shared" si="59"/>
        <v>0</v>
      </c>
      <c r="P116" s="1033">
        <f t="shared" si="60"/>
        <v>0</v>
      </c>
      <c r="Q116" s="1034">
        <f t="shared" si="61"/>
        <v>0</v>
      </c>
      <c r="R116" s="1034">
        <f t="shared" si="62"/>
        <v>0</v>
      </c>
      <c r="S116" s="1031">
        <f t="shared" si="63"/>
        <v>0</v>
      </c>
      <c r="T116" s="580">
        <f t="shared" si="64"/>
        <v>0</v>
      </c>
      <c r="U116" s="1035">
        <f t="shared" si="65"/>
        <v>0</v>
      </c>
      <c r="V116" s="1035">
        <f t="shared" si="66"/>
        <v>0</v>
      </c>
      <c r="W116" s="1036">
        <f t="shared" si="67"/>
        <v>0</v>
      </c>
      <c r="X116" s="1036">
        <f t="shared" si="68"/>
        <v>0</v>
      </c>
      <c r="Y116" s="583">
        <f t="shared" si="69"/>
        <v>0</v>
      </c>
      <c r="Z116" s="1036">
        <f t="shared" si="70"/>
        <v>0</v>
      </c>
    </row>
    <row r="117" spans="1:26">
      <c r="A117" s="164"/>
      <c r="B117" s="720">
        <f>'Medicare Cost Report'!B102</f>
        <v>0</v>
      </c>
      <c r="C117" s="1405">
        <f>'Medicare Cost Report'!C102</f>
        <v>0</v>
      </c>
      <c r="D117" s="1406"/>
      <c r="E117" s="1407"/>
      <c r="F117" s="1028">
        <f>'Medicare Cost Report'!F102</f>
        <v>0</v>
      </c>
      <c r="G117" s="108">
        <f t="shared" si="71"/>
        <v>0</v>
      </c>
      <c r="H117" s="108">
        <f>'Medicare Cost Report'!L102</f>
        <v>0</v>
      </c>
      <c r="I117" s="1029">
        <f t="shared" si="53"/>
        <v>0</v>
      </c>
      <c r="J117" s="1029">
        <f t="shared" si="56"/>
        <v>0</v>
      </c>
      <c r="K117" s="1030">
        <f t="shared" si="54"/>
        <v>0</v>
      </c>
      <c r="L117" s="1030">
        <f t="shared" si="57"/>
        <v>0</v>
      </c>
      <c r="M117" s="1031">
        <f t="shared" si="55"/>
        <v>0</v>
      </c>
      <c r="N117" s="1032">
        <f t="shared" si="58"/>
        <v>0</v>
      </c>
      <c r="O117" s="544">
        <f t="shared" si="59"/>
        <v>0</v>
      </c>
      <c r="P117" s="1033">
        <f t="shared" si="60"/>
        <v>0</v>
      </c>
      <c r="Q117" s="1034">
        <f t="shared" si="61"/>
        <v>0</v>
      </c>
      <c r="R117" s="1034">
        <f t="shared" si="62"/>
        <v>0</v>
      </c>
      <c r="S117" s="1031">
        <f t="shared" si="63"/>
        <v>0</v>
      </c>
      <c r="T117" s="580">
        <f t="shared" si="64"/>
        <v>0</v>
      </c>
      <c r="U117" s="1035">
        <f t="shared" si="65"/>
        <v>0</v>
      </c>
      <c r="V117" s="1035">
        <f t="shared" si="66"/>
        <v>0</v>
      </c>
      <c r="W117" s="1036">
        <f t="shared" si="67"/>
        <v>0</v>
      </c>
      <c r="X117" s="1036">
        <f t="shared" si="68"/>
        <v>0</v>
      </c>
      <c r="Y117" s="583">
        <f t="shared" si="69"/>
        <v>0</v>
      </c>
      <c r="Z117" s="1036">
        <f t="shared" si="70"/>
        <v>0</v>
      </c>
    </row>
    <row r="118" spans="1:26">
      <c r="A118" s="164"/>
      <c r="B118" s="720">
        <f>'Medicare Cost Report'!B103</f>
        <v>0</v>
      </c>
      <c r="C118" s="1405">
        <f>'Medicare Cost Report'!C103</f>
        <v>0</v>
      </c>
      <c r="D118" s="1406"/>
      <c r="E118" s="1407"/>
      <c r="F118" s="1028">
        <f>'Medicare Cost Report'!F103</f>
        <v>0</v>
      </c>
      <c r="G118" s="108">
        <f t="shared" si="71"/>
        <v>0</v>
      </c>
      <c r="H118" s="108">
        <f>'Medicare Cost Report'!L103</f>
        <v>0</v>
      </c>
      <c r="I118" s="1029">
        <f t="shared" si="53"/>
        <v>0</v>
      </c>
      <c r="J118" s="1029">
        <f t="shared" si="56"/>
        <v>0</v>
      </c>
      <c r="K118" s="1030">
        <f t="shared" si="54"/>
        <v>0</v>
      </c>
      <c r="L118" s="1030">
        <f t="shared" si="57"/>
        <v>0</v>
      </c>
      <c r="M118" s="1031">
        <f t="shared" si="55"/>
        <v>0</v>
      </c>
      <c r="N118" s="1032">
        <f t="shared" si="58"/>
        <v>0</v>
      </c>
      <c r="O118" s="544">
        <f t="shared" si="59"/>
        <v>0</v>
      </c>
      <c r="P118" s="1033">
        <f t="shared" si="60"/>
        <v>0</v>
      </c>
      <c r="Q118" s="1034">
        <f t="shared" si="61"/>
        <v>0</v>
      </c>
      <c r="R118" s="1034">
        <f t="shared" si="62"/>
        <v>0</v>
      </c>
      <c r="S118" s="1031">
        <f t="shared" si="63"/>
        <v>0</v>
      </c>
      <c r="T118" s="580">
        <f t="shared" si="64"/>
        <v>0</v>
      </c>
      <c r="U118" s="1035">
        <f t="shared" si="65"/>
        <v>0</v>
      </c>
      <c r="V118" s="1035">
        <f t="shared" si="66"/>
        <v>0</v>
      </c>
      <c r="W118" s="1036">
        <f t="shared" si="67"/>
        <v>0</v>
      </c>
      <c r="X118" s="1036">
        <f t="shared" si="68"/>
        <v>0</v>
      </c>
      <c r="Y118" s="583">
        <f t="shared" si="69"/>
        <v>0</v>
      </c>
      <c r="Z118" s="1036">
        <f t="shared" si="70"/>
        <v>0</v>
      </c>
    </row>
    <row r="119" spans="1:26">
      <c r="A119" s="164"/>
      <c r="B119" s="720">
        <f>'Medicare Cost Report'!B104</f>
        <v>0</v>
      </c>
      <c r="C119" s="1405">
        <f>'Medicare Cost Report'!C104</f>
        <v>0</v>
      </c>
      <c r="D119" s="1406"/>
      <c r="E119" s="1407"/>
      <c r="F119" s="1028">
        <f>'Medicare Cost Report'!F104</f>
        <v>0</v>
      </c>
      <c r="G119" s="108">
        <f t="shared" si="71"/>
        <v>0</v>
      </c>
      <c r="H119" s="108">
        <f>'Medicare Cost Report'!L104</f>
        <v>0</v>
      </c>
      <c r="I119" s="1029">
        <f t="shared" si="53"/>
        <v>0</v>
      </c>
      <c r="J119" s="1029">
        <f t="shared" si="56"/>
        <v>0</v>
      </c>
      <c r="K119" s="1030">
        <f t="shared" si="54"/>
        <v>0</v>
      </c>
      <c r="L119" s="1030">
        <f t="shared" si="57"/>
        <v>0</v>
      </c>
      <c r="M119" s="1031">
        <f t="shared" si="55"/>
        <v>0</v>
      </c>
      <c r="N119" s="1032">
        <f t="shared" si="58"/>
        <v>0</v>
      </c>
      <c r="O119" s="544">
        <f t="shared" si="59"/>
        <v>0</v>
      </c>
      <c r="P119" s="1033">
        <f t="shared" si="60"/>
        <v>0</v>
      </c>
      <c r="Q119" s="1034">
        <f t="shared" si="61"/>
        <v>0</v>
      </c>
      <c r="R119" s="1034">
        <f t="shared" si="62"/>
        <v>0</v>
      </c>
      <c r="S119" s="1031">
        <f t="shared" si="63"/>
        <v>0</v>
      </c>
      <c r="T119" s="580">
        <f t="shared" si="64"/>
        <v>0</v>
      </c>
      <c r="U119" s="1035">
        <f t="shared" si="65"/>
        <v>0</v>
      </c>
      <c r="V119" s="1035">
        <f t="shared" si="66"/>
        <v>0</v>
      </c>
      <c r="W119" s="1036">
        <f t="shared" si="67"/>
        <v>0</v>
      </c>
      <c r="X119" s="1036">
        <f t="shared" si="68"/>
        <v>0</v>
      </c>
      <c r="Y119" s="583">
        <f t="shared" si="69"/>
        <v>0</v>
      </c>
      <c r="Z119" s="1036">
        <f t="shared" si="70"/>
        <v>0</v>
      </c>
    </row>
    <row r="120" spans="1:26">
      <c r="A120" s="164"/>
      <c r="B120" s="720">
        <f>'Medicare Cost Report'!B105</f>
        <v>0</v>
      </c>
      <c r="C120" s="1405">
        <f>'Medicare Cost Report'!C105</f>
        <v>0</v>
      </c>
      <c r="D120" s="1406"/>
      <c r="E120" s="1407"/>
      <c r="F120" s="1028">
        <f>'Medicare Cost Report'!F105</f>
        <v>0</v>
      </c>
      <c r="G120" s="108">
        <f t="shared" si="71"/>
        <v>0</v>
      </c>
      <c r="H120" s="108">
        <f>'Medicare Cost Report'!L105</f>
        <v>0</v>
      </c>
      <c r="I120" s="1029">
        <f t="shared" si="53"/>
        <v>0</v>
      </c>
      <c r="J120" s="1029">
        <f t="shared" si="56"/>
        <v>0</v>
      </c>
      <c r="K120" s="1030">
        <f t="shared" si="54"/>
        <v>0</v>
      </c>
      <c r="L120" s="1030">
        <f t="shared" si="57"/>
        <v>0</v>
      </c>
      <c r="M120" s="1031">
        <f t="shared" si="55"/>
        <v>0</v>
      </c>
      <c r="N120" s="1032">
        <f t="shared" si="58"/>
        <v>0</v>
      </c>
      <c r="O120" s="544">
        <f t="shared" si="59"/>
        <v>0</v>
      </c>
      <c r="P120" s="1033">
        <f t="shared" si="60"/>
        <v>0</v>
      </c>
      <c r="Q120" s="1034">
        <f t="shared" si="61"/>
        <v>0</v>
      </c>
      <c r="R120" s="1034">
        <f t="shared" si="62"/>
        <v>0</v>
      </c>
      <c r="S120" s="1031">
        <f t="shared" si="63"/>
        <v>0</v>
      </c>
      <c r="T120" s="580">
        <f t="shared" si="64"/>
        <v>0</v>
      </c>
      <c r="U120" s="1035">
        <f t="shared" si="65"/>
        <v>0</v>
      </c>
      <c r="V120" s="1035">
        <f t="shared" si="66"/>
        <v>0</v>
      </c>
      <c r="W120" s="1036">
        <f t="shared" si="67"/>
        <v>0</v>
      </c>
      <c r="X120" s="1036">
        <f t="shared" si="68"/>
        <v>0</v>
      </c>
      <c r="Y120" s="583">
        <f t="shared" si="69"/>
        <v>0</v>
      </c>
      <c r="Z120" s="1036">
        <f t="shared" si="70"/>
        <v>0</v>
      </c>
    </row>
    <row r="121" spans="1:26">
      <c r="A121" s="164"/>
      <c r="B121" s="720">
        <f>'Medicare Cost Report'!B106</f>
        <v>0</v>
      </c>
      <c r="C121" s="1405">
        <f>'Medicare Cost Report'!C106</f>
        <v>0</v>
      </c>
      <c r="D121" s="1406"/>
      <c r="E121" s="1407"/>
      <c r="F121" s="1028">
        <f>'Medicare Cost Report'!F106</f>
        <v>0</v>
      </c>
      <c r="G121" s="108">
        <f t="shared" si="71"/>
        <v>0</v>
      </c>
      <c r="H121" s="108">
        <f>'Medicare Cost Report'!L106</f>
        <v>0</v>
      </c>
      <c r="I121" s="1029">
        <f t="shared" si="53"/>
        <v>0</v>
      </c>
      <c r="J121" s="1029">
        <f t="shared" si="56"/>
        <v>0</v>
      </c>
      <c r="K121" s="1030">
        <f t="shared" si="54"/>
        <v>0</v>
      </c>
      <c r="L121" s="1030">
        <f t="shared" si="57"/>
        <v>0</v>
      </c>
      <c r="M121" s="1031">
        <f t="shared" si="55"/>
        <v>0</v>
      </c>
      <c r="N121" s="1032">
        <f t="shared" si="58"/>
        <v>0</v>
      </c>
      <c r="O121" s="544">
        <f t="shared" si="59"/>
        <v>0</v>
      </c>
      <c r="P121" s="1033">
        <f t="shared" si="60"/>
        <v>0</v>
      </c>
      <c r="Q121" s="1034">
        <f t="shared" si="61"/>
        <v>0</v>
      </c>
      <c r="R121" s="1034">
        <f t="shared" si="62"/>
        <v>0</v>
      </c>
      <c r="S121" s="1031">
        <f t="shared" si="63"/>
        <v>0</v>
      </c>
      <c r="T121" s="580">
        <f t="shared" si="64"/>
        <v>0</v>
      </c>
      <c r="U121" s="1035">
        <f t="shared" si="65"/>
        <v>0</v>
      </c>
      <c r="V121" s="1035">
        <f t="shared" si="66"/>
        <v>0</v>
      </c>
      <c r="W121" s="1036">
        <f t="shared" si="67"/>
        <v>0</v>
      </c>
      <c r="X121" s="1036">
        <f t="shared" si="68"/>
        <v>0</v>
      </c>
      <c r="Y121" s="583">
        <f t="shared" si="69"/>
        <v>0</v>
      </c>
      <c r="Z121" s="1036">
        <f t="shared" si="70"/>
        <v>0</v>
      </c>
    </row>
    <row r="122" spans="1:26">
      <c r="A122" s="164"/>
      <c r="B122" s="720">
        <f>'Medicare Cost Report'!B107</f>
        <v>0</v>
      </c>
      <c r="C122" s="1405">
        <f>'Medicare Cost Report'!C107</f>
        <v>0</v>
      </c>
      <c r="D122" s="1406"/>
      <c r="E122" s="1407"/>
      <c r="F122" s="1028">
        <f>'Medicare Cost Report'!F107</f>
        <v>0</v>
      </c>
      <c r="G122" s="108">
        <f t="shared" si="71"/>
        <v>0</v>
      </c>
      <c r="H122" s="108">
        <f>'Medicare Cost Report'!L107</f>
        <v>0</v>
      </c>
      <c r="I122" s="1029">
        <f t="shared" si="53"/>
        <v>0</v>
      </c>
      <c r="J122" s="1029">
        <f t="shared" si="56"/>
        <v>0</v>
      </c>
      <c r="K122" s="1030">
        <f t="shared" si="54"/>
        <v>0</v>
      </c>
      <c r="L122" s="1030">
        <f t="shared" si="57"/>
        <v>0</v>
      </c>
      <c r="M122" s="1031">
        <f t="shared" si="55"/>
        <v>0</v>
      </c>
      <c r="N122" s="1032">
        <f t="shared" si="58"/>
        <v>0</v>
      </c>
      <c r="O122" s="544">
        <f t="shared" si="59"/>
        <v>0</v>
      </c>
      <c r="P122" s="1033">
        <f t="shared" si="60"/>
        <v>0</v>
      </c>
      <c r="Q122" s="1034">
        <f t="shared" si="61"/>
        <v>0</v>
      </c>
      <c r="R122" s="1034">
        <f t="shared" si="62"/>
        <v>0</v>
      </c>
      <c r="S122" s="1031">
        <f t="shared" si="63"/>
        <v>0</v>
      </c>
      <c r="T122" s="580">
        <f t="shared" si="64"/>
        <v>0</v>
      </c>
      <c r="U122" s="1035">
        <f t="shared" si="65"/>
        <v>0</v>
      </c>
      <c r="V122" s="1035">
        <f t="shared" si="66"/>
        <v>0</v>
      </c>
      <c r="W122" s="1036">
        <f t="shared" si="67"/>
        <v>0</v>
      </c>
      <c r="X122" s="1036">
        <f t="shared" si="68"/>
        <v>0</v>
      </c>
      <c r="Y122" s="583">
        <f t="shared" si="69"/>
        <v>0</v>
      </c>
      <c r="Z122" s="1036">
        <f t="shared" si="70"/>
        <v>0</v>
      </c>
    </row>
    <row r="123" spans="1:26">
      <c r="A123" s="164"/>
      <c r="B123" s="720">
        <f>'Medicare Cost Report'!B108</f>
        <v>0</v>
      </c>
      <c r="C123" s="1405">
        <f>'Medicare Cost Report'!C108</f>
        <v>0</v>
      </c>
      <c r="D123" s="1406"/>
      <c r="E123" s="1407"/>
      <c r="F123" s="1028">
        <f>'Medicare Cost Report'!F108</f>
        <v>0</v>
      </c>
      <c r="G123" s="108">
        <f t="shared" si="71"/>
        <v>0</v>
      </c>
      <c r="H123" s="108">
        <f>'Medicare Cost Report'!L108</f>
        <v>0</v>
      </c>
      <c r="I123" s="1029">
        <f t="shared" si="53"/>
        <v>0</v>
      </c>
      <c r="J123" s="1029">
        <f t="shared" si="56"/>
        <v>0</v>
      </c>
      <c r="K123" s="1030">
        <f t="shared" si="54"/>
        <v>0</v>
      </c>
      <c r="L123" s="1030">
        <f t="shared" si="57"/>
        <v>0</v>
      </c>
      <c r="M123" s="1031">
        <f t="shared" si="55"/>
        <v>0</v>
      </c>
      <c r="N123" s="1032">
        <f t="shared" si="58"/>
        <v>0</v>
      </c>
      <c r="O123" s="544">
        <f t="shared" si="59"/>
        <v>0</v>
      </c>
      <c r="P123" s="1033">
        <f t="shared" si="60"/>
        <v>0</v>
      </c>
      <c r="Q123" s="1034">
        <f t="shared" si="61"/>
        <v>0</v>
      </c>
      <c r="R123" s="1034">
        <f t="shared" si="62"/>
        <v>0</v>
      </c>
      <c r="S123" s="1031">
        <f t="shared" si="63"/>
        <v>0</v>
      </c>
      <c r="T123" s="580">
        <f t="shared" si="64"/>
        <v>0</v>
      </c>
      <c r="U123" s="1035">
        <f t="shared" si="65"/>
        <v>0</v>
      </c>
      <c r="V123" s="1035">
        <f t="shared" si="66"/>
        <v>0</v>
      </c>
      <c r="W123" s="1036">
        <f t="shared" si="67"/>
        <v>0</v>
      </c>
      <c r="X123" s="1036">
        <f t="shared" si="68"/>
        <v>0</v>
      </c>
      <c r="Y123" s="583">
        <f t="shared" si="69"/>
        <v>0</v>
      </c>
      <c r="Z123" s="1036">
        <f t="shared" si="70"/>
        <v>0</v>
      </c>
    </row>
    <row r="124" spans="1:26">
      <c r="A124" s="164"/>
      <c r="B124" s="720">
        <f>'Medicare Cost Report'!B109</f>
        <v>0</v>
      </c>
      <c r="C124" s="1405">
        <f>'Medicare Cost Report'!C109</f>
        <v>0</v>
      </c>
      <c r="D124" s="1406"/>
      <c r="E124" s="1407"/>
      <c r="F124" s="1028">
        <f>'Medicare Cost Report'!F109</f>
        <v>0</v>
      </c>
      <c r="G124" s="108">
        <f t="shared" si="71"/>
        <v>0</v>
      </c>
      <c r="H124" s="108">
        <f>'Medicare Cost Report'!L109</f>
        <v>0</v>
      </c>
      <c r="I124" s="1029">
        <f t="shared" si="53"/>
        <v>0</v>
      </c>
      <c r="J124" s="1029">
        <f t="shared" si="56"/>
        <v>0</v>
      </c>
      <c r="K124" s="1030">
        <f t="shared" si="54"/>
        <v>0</v>
      </c>
      <c r="L124" s="1030">
        <f t="shared" si="57"/>
        <v>0</v>
      </c>
      <c r="M124" s="1031">
        <f t="shared" si="55"/>
        <v>0</v>
      </c>
      <c r="N124" s="1032">
        <f t="shared" si="58"/>
        <v>0</v>
      </c>
      <c r="O124" s="544">
        <f t="shared" si="59"/>
        <v>0</v>
      </c>
      <c r="P124" s="1033">
        <f t="shared" si="60"/>
        <v>0</v>
      </c>
      <c r="Q124" s="1034">
        <f t="shared" si="61"/>
        <v>0</v>
      </c>
      <c r="R124" s="1034">
        <f t="shared" si="62"/>
        <v>0</v>
      </c>
      <c r="S124" s="1031">
        <f t="shared" si="63"/>
        <v>0</v>
      </c>
      <c r="T124" s="580">
        <f t="shared" si="64"/>
        <v>0</v>
      </c>
      <c r="U124" s="1035">
        <f t="shared" si="65"/>
        <v>0</v>
      </c>
      <c r="V124" s="1035">
        <f t="shared" si="66"/>
        <v>0</v>
      </c>
      <c r="W124" s="1036">
        <f t="shared" si="67"/>
        <v>0</v>
      </c>
      <c r="X124" s="1036">
        <f t="shared" si="68"/>
        <v>0</v>
      </c>
      <c r="Y124" s="583">
        <f t="shared" si="69"/>
        <v>0</v>
      </c>
      <c r="Z124" s="1036">
        <f t="shared" si="70"/>
        <v>0</v>
      </c>
    </row>
    <row r="125" spans="1:26">
      <c r="A125" s="164"/>
      <c r="B125" s="720">
        <f>'Medicare Cost Report'!B110</f>
        <v>0</v>
      </c>
      <c r="C125" s="1405">
        <f>'Medicare Cost Report'!C110</f>
        <v>0</v>
      </c>
      <c r="D125" s="1406"/>
      <c r="E125" s="1407"/>
      <c r="F125" s="1028">
        <f>'Medicare Cost Report'!F110</f>
        <v>0</v>
      </c>
      <c r="G125" s="108">
        <f t="shared" si="71"/>
        <v>0</v>
      </c>
      <c r="H125" s="108">
        <f>'Medicare Cost Report'!L110</f>
        <v>0</v>
      </c>
      <c r="I125" s="1029">
        <f t="shared" si="53"/>
        <v>0</v>
      </c>
      <c r="J125" s="1029">
        <f t="shared" si="56"/>
        <v>0</v>
      </c>
      <c r="K125" s="1030">
        <f t="shared" si="54"/>
        <v>0</v>
      </c>
      <c r="L125" s="1030">
        <f t="shared" si="57"/>
        <v>0</v>
      </c>
      <c r="M125" s="1031">
        <f t="shared" si="55"/>
        <v>0</v>
      </c>
      <c r="N125" s="1032">
        <f t="shared" si="58"/>
        <v>0</v>
      </c>
      <c r="O125" s="544">
        <f t="shared" si="59"/>
        <v>0</v>
      </c>
      <c r="P125" s="1033">
        <f t="shared" si="60"/>
        <v>0</v>
      </c>
      <c r="Q125" s="1034">
        <f t="shared" si="61"/>
        <v>0</v>
      </c>
      <c r="R125" s="1034">
        <f t="shared" si="62"/>
        <v>0</v>
      </c>
      <c r="S125" s="1031">
        <f t="shared" si="63"/>
        <v>0</v>
      </c>
      <c r="T125" s="580">
        <f t="shared" si="64"/>
        <v>0</v>
      </c>
      <c r="U125" s="1035">
        <f t="shared" si="65"/>
        <v>0</v>
      </c>
      <c r="V125" s="1035">
        <f t="shared" si="66"/>
        <v>0</v>
      </c>
      <c r="W125" s="1036">
        <f t="shared" si="67"/>
        <v>0</v>
      </c>
      <c r="X125" s="1036">
        <f t="shared" si="68"/>
        <v>0</v>
      </c>
      <c r="Y125" s="583">
        <f t="shared" si="69"/>
        <v>0</v>
      </c>
      <c r="Z125" s="1036">
        <f t="shared" si="70"/>
        <v>0</v>
      </c>
    </row>
    <row r="126" spans="1:26">
      <c r="A126" s="164"/>
      <c r="B126" s="720">
        <f>'Medicare Cost Report'!B111</f>
        <v>0</v>
      </c>
      <c r="C126" s="1405">
        <f>'Medicare Cost Report'!C111</f>
        <v>0</v>
      </c>
      <c r="D126" s="1406"/>
      <c r="E126" s="1407"/>
      <c r="F126" s="1028">
        <f>'Medicare Cost Report'!F111</f>
        <v>0</v>
      </c>
      <c r="G126" s="108">
        <f t="shared" si="71"/>
        <v>0</v>
      </c>
      <c r="H126" s="108">
        <f>'Medicare Cost Report'!L111</f>
        <v>0</v>
      </c>
      <c r="I126" s="1029">
        <f t="shared" si="53"/>
        <v>0</v>
      </c>
      <c r="J126" s="1029">
        <f t="shared" si="56"/>
        <v>0</v>
      </c>
      <c r="K126" s="1030">
        <f t="shared" si="54"/>
        <v>0</v>
      </c>
      <c r="L126" s="1030">
        <f t="shared" si="57"/>
        <v>0</v>
      </c>
      <c r="M126" s="1031">
        <f t="shared" si="55"/>
        <v>0</v>
      </c>
      <c r="N126" s="1032">
        <f t="shared" si="58"/>
        <v>0</v>
      </c>
      <c r="O126" s="544">
        <f t="shared" si="59"/>
        <v>0</v>
      </c>
      <c r="P126" s="1033">
        <f t="shared" si="60"/>
        <v>0</v>
      </c>
      <c r="Q126" s="1034">
        <f t="shared" si="61"/>
        <v>0</v>
      </c>
      <c r="R126" s="1034">
        <f t="shared" si="62"/>
        <v>0</v>
      </c>
      <c r="S126" s="1031">
        <f t="shared" si="63"/>
        <v>0</v>
      </c>
      <c r="T126" s="580">
        <f t="shared" si="64"/>
        <v>0</v>
      </c>
      <c r="U126" s="1035">
        <f t="shared" si="65"/>
        <v>0</v>
      </c>
      <c r="V126" s="1035">
        <f t="shared" si="66"/>
        <v>0</v>
      </c>
      <c r="W126" s="1036">
        <f t="shared" si="67"/>
        <v>0</v>
      </c>
      <c r="X126" s="1036">
        <f t="shared" si="68"/>
        <v>0</v>
      </c>
      <c r="Y126" s="583">
        <f t="shared" si="69"/>
        <v>0</v>
      </c>
      <c r="Z126" s="1036">
        <f t="shared" si="70"/>
        <v>0</v>
      </c>
    </row>
    <row r="127" spans="1:26">
      <c r="A127" s="164"/>
      <c r="B127" s="720">
        <f>'Medicare Cost Report'!B112</f>
        <v>0</v>
      </c>
      <c r="C127" s="1405">
        <f>'Medicare Cost Report'!C112</f>
        <v>0</v>
      </c>
      <c r="D127" s="1406"/>
      <c r="E127" s="1407"/>
      <c r="F127" s="1028">
        <f>'Medicare Cost Report'!F112</f>
        <v>0</v>
      </c>
      <c r="G127" s="108">
        <f t="shared" si="71"/>
        <v>0</v>
      </c>
      <c r="H127" s="108">
        <f>'Medicare Cost Report'!L112</f>
        <v>0</v>
      </c>
      <c r="I127" s="1029">
        <f t="shared" si="53"/>
        <v>0</v>
      </c>
      <c r="J127" s="1029">
        <f t="shared" si="56"/>
        <v>0</v>
      </c>
      <c r="K127" s="1030">
        <f t="shared" si="54"/>
        <v>0</v>
      </c>
      <c r="L127" s="1030">
        <f t="shared" si="57"/>
        <v>0</v>
      </c>
      <c r="M127" s="1031">
        <f t="shared" si="55"/>
        <v>0</v>
      </c>
      <c r="N127" s="1032">
        <f t="shared" si="58"/>
        <v>0</v>
      </c>
      <c r="O127" s="544">
        <f t="shared" si="59"/>
        <v>0</v>
      </c>
      <c r="P127" s="1033">
        <f t="shared" si="60"/>
        <v>0</v>
      </c>
      <c r="Q127" s="1034">
        <f t="shared" si="61"/>
        <v>0</v>
      </c>
      <c r="R127" s="1034">
        <f t="shared" si="62"/>
        <v>0</v>
      </c>
      <c r="S127" s="1031">
        <f t="shared" si="63"/>
        <v>0</v>
      </c>
      <c r="T127" s="580">
        <f t="shared" si="64"/>
        <v>0</v>
      </c>
      <c r="U127" s="1035">
        <f t="shared" si="65"/>
        <v>0</v>
      </c>
      <c r="V127" s="1035">
        <f t="shared" si="66"/>
        <v>0</v>
      </c>
      <c r="W127" s="1036">
        <f t="shared" si="67"/>
        <v>0</v>
      </c>
      <c r="X127" s="1036">
        <f t="shared" si="68"/>
        <v>0</v>
      </c>
      <c r="Y127" s="583">
        <f t="shared" si="69"/>
        <v>0</v>
      </c>
      <c r="Z127" s="1036">
        <f t="shared" si="70"/>
        <v>0</v>
      </c>
    </row>
    <row r="128" spans="1:26">
      <c r="A128" s="164"/>
      <c r="B128" s="720">
        <f>'Medicare Cost Report'!B113</f>
        <v>0</v>
      </c>
      <c r="C128" s="1405">
        <f>'Medicare Cost Report'!C113</f>
        <v>0</v>
      </c>
      <c r="D128" s="1406"/>
      <c r="E128" s="1407"/>
      <c r="F128" s="1028">
        <f>'Medicare Cost Report'!F113</f>
        <v>0</v>
      </c>
      <c r="G128" s="108">
        <f t="shared" si="71"/>
        <v>0</v>
      </c>
      <c r="H128" s="108">
        <f>'Medicare Cost Report'!L113</f>
        <v>0</v>
      </c>
      <c r="I128" s="1029">
        <f t="shared" si="53"/>
        <v>0</v>
      </c>
      <c r="J128" s="1029">
        <f t="shared" si="56"/>
        <v>0</v>
      </c>
      <c r="K128" s="1030">
        <f t="shared" si="54"/>
        <v>0</v>
      </c>
      <c r="L128" s="1030">
        <f t="shared" si="57"/>
        <v>0</v>
      </c>
      <c r="M128" s="1031">
        <f t="shared" si="55"/>
        <v>0</v>
      </c>
      <c r="N128" s="1032">
        <f t="shared" si="58"/>
        <v>0</v>
      </c>
      <c r="O128" s="544">
        <f t="shared" si="59"/>
        <v>0</v>
      </c>
      <c r="P128" s="1033">
        <f t="shared" si="60"/>
        <v>0</v>
      </c>
      <c r="Q128" s="1034">
        <f t="shared" si="61"/>
        <v>0</v>
      </c>
      <c r="R128" s="1034">
        <f t="shared" si="62"/>
        <v>0</v>
      </c>
      <c r="S128" s="1031">
        <f t="shared" si="63"/>
        <v>0</v>
      </c>
      <c r="T128" s="580">
        <f t="shared" si="64"/>
        <v>0</v>
      </c>
      <c r="U128" s="1035">
        <f t="shared" si="65"/>
        <v>0</v>
      </c>
      <c r="V128" s="1035">
        <f t="shared" si="66"/>
        <v>0</v>
      </c>
      <c r="W128" s="1036">
        <f t="shared" si="67"/>
        <v>0</v>
      </c>
      <c r="X128" s="1036">
        <f t="shared" si="68"/>
        <v>0</v>
      </c>
      <c r="Y128" s="583">
        <f t="shared" si="69"/>
        <v>0</v>
      </c>
      <c r="Z128" s="1036">
        <f t="shared" si="70"/>
        <v>0</v>
      </c>
    </row>
    <row r="129" spans="1:26">
      <c r="A129" s="164"/>
      <c r="B129" s="720">
        <f>'Medicare Cost Report'!B114</f>
        <v>0</v>
      </c>
      <c r="C129" s="1405">
        <f>'Medicare Cost Report'!C114</f>
        <v>0</v>
      </c>
      <c r="D129" s="1406"/>
      <c r="E129" s="1407"/>
      <c r="F129" s="1028">
        <f>'Medicare Cost Report'!F114</f>
        <v>0</v>
      </c>
      <c r="G129" s="108">
        <f t="shared" si="71"/>
        <v>0</v>
      </c>
      <c r="H129" s="108">
        <f>'Medicare Cost Report'!L114</f>
        <v>0</v>
      </c>
      <c r="I129" s="1029">
        <f t="shared" si="53"/>
        <v>0</v>
      </c>
      <c r="J129" s="1029">
        <f t="shared" si="56"/>
        <v>0</v>
      </c>
      <c r="K129" s="1030">
        <f t="shared" si="54"/>
        <v>0</v>
      </c>
      <c r="L129" s="1030">
        <f t="shared" si="57"/>
        <v>0</v>
      </c>
      <c r="M129" s="1031">
        <f t="shared" si="55"/>
        <v>0</v>
      </c>
      <c r="N129" s="1032">
        <f t="shared" si="58"/>
        <v>0</v>
      </c>
      <c r="O129" s="544">
        <f t="shared" si="59"/>
        <v>0</v>
      </c>
      <c r="P129" s="1033">
        <f t="shared" si="60"/>
        <v>0</v>
      </c>
      <c r="Q129" s="1034">
        <f t="shared" si="61"/>
        <v>0</v>
      </c>
      <c r="R129" s="1034">
        <f t="shared" si="62"/>
        <v>0</v>
      </c>
      <c r="S129" s="1031">
        <f t="shared" si="63"/>
        <v>0</v>
      </c>
      <c r="T129" s="580">
        <f t="shared" si="64"/>
        <v>0</v>
      </c>
      <c r="U129" s="1035">
        <f t="shared" si="65"/>
        <v>0</v>
      </c>
      <c r="V129" s="1035">
        <f t="shared" si="66"/>
        <v>0</v>
      </c>
      <c r="W129" s="1036">
        <f t="shared" si="67"/>
        <v>0</v>
      </c>
      <c r="X129" s="1036">
        <f t="shared" si="68"/>
        <v>0</v>
      </c>
      <c r="Y129" s="583">
        <f t="shared" si="69"/>
        <v>0</v>
      </c>
      <c r="Z129" s="1036">
        <f t="shared" si="70"/>
        <v>0</v>
      </c>
    </row>
    <row r="130" spans="1:26">
      <c r="A130" s="164"/>
      <c r="B130" s="720">
        <f>'Medicare Cost Report'!B115</f>
        <v>0</v>
      </c>
      <c r="C130" s="1405">
        <f>'Medicare Cost Report'!C115</f>
        <v>0</v>
      </c>
      <c r="D130" s="1406"/>
      <c r="E130" s="1407"/>
      <c r="F130" s="1028">
        <f>'Medicare Cost Report'!F115</f>
        <v>0</v>
      </c>
      <c r="G130" s="108">
        <f t="shared" si="71"/>
        <v>0</v>
      </c>
      <c r="H130" s="108">
        <f>'Medicare Cost Report'!L115</f>
        <v>0</v>
      </c>
      <c r="I130" s="1029">
        <f t="shared" si="53"/>
        <v>0</v>
      </c>
      <c r="J130" s="1029">
        <f t="shared" si="56"/>
        <v>0</v>
      </c>
      <c r="K130" s="1030">
        <f t="shared" si="54"/>
        <v>0</v>
      </c>
      <c r="L130" s="1030">
        <f t="shared" si="57"/>
        <v>0</v>
      </c>
      <c r="M130" s="1031">
        <f t="shared" si="55"/>
        <v>0</v>
      </c>
      <c r="N130" s="1032">
        <f t="shared" si="58"/>
        <v>0</v>
      </c>
      <c r="O130" s="544">
        <f t="shared" si="59"/>
        <v>0</v>
      </c>
      <c r="P130" s="1033">
        <f t="shared" si="60"/>
        <v>0</v>
      </c>
      <c r="Q130" s="1034">
        <f t="shared" si="61"/>
        <v>0</v>
      </c>
      <c r="R130" s="1034">
        <f>ROUND(H130*Q130,0)</f>
        <v>0</v>
      </c>
      <c r="S130" s="1031">
        <f t="shared" si="63"/>
        <v>0</v>
      </c>
      <c r="T130" s="580">
        <f t="shared" si="64"/>
        <v>0</v>
      </c>
      <c r="U130" s="1035">
        <f t="shared" si="65"/>
        <v>0</v>
      </c>
      <c r="V130" s="1035">
        <f t="shared" si="66"/>
        <v>0</v>
      </c>
      <c r="W130" s="1036">
        <f t="shared" si="67"/>
        <v>0</v>
      </c>
      <c r="X130" s="1036">
        <f t="shared" si="68"/>
        <v>0</v>
      </c>
      <c r="Y130" s="583">
        <f t="shared" si="69"/>
        <v>0</v>
      </c>
      <c r="Z130" s="1036">
        <f t="shared" si="70"/>
        <v>0</v>
      </c>
    </row>
    <row r="131" spans="1:26">
      <c r="A131" s="164"/>
      <c r="B131" s="720">
        <f>'Medicare Cost Report'!B116</f>
        <v>0</v>
      </c>
      <c r="C131" s="1405">
        <f>'Medicare Cost Report'!C116</f>
        <v>0</v>
      </c>
      <c r="D131" s="1406"/>
      <c r="E131" s="1407"/>
      <c r="F131" s="1028">
        <f>'Medicare Cost Report'!F116</f>
        <v>0</v>
      </c>
      <c r="G131" s="108">
        <f t="shared" si="71"/>
        <v>0</v>
      </c>
      <c r="H131" s="108">
        <f>'Medicare Cost Report'!L116</f>
        <v>0</v>
      </c>
      <c r="I131" s="1029">
        <f t="shared" si="53"/>
        <v>0</v>
      </c>
      <c r="J131" s="1029">
        <f t="shared" si="56"/>
        <v>0</v>
      </c>
      <c r="K131" s="1030">
        <f t="shared" si="54"/>
        <v>0</v>
      </c>
      <c r="L131" s="1030">
        <f t="shared" si="57"/>
        <v>0</v>
      </c>
      <c r="M131" s="1031">
        <f t="shared" si="55"/>
        <v>0</v>
      </c>
      <c r="N131" s="1032">
        <f t="shared" si="58"/>
        <v>0</v>
      </c>
      <c r="O131" s="544">
        <f t="shared" si="59"/>
        <v>0</v>
      </c>
      <c r="P131" s="1033">
        <f t="shared" si="60"/>
        <v>0</v>
      </c>
      <c r="Q131" s="1034">
        <f t="shared" si="61"/>
        <v>0</v>
      </c>
      <c r="R131" s="1034">
        <f t="shared" si="62"/>
        <v>0</v>
      </c>
      <c r="S131" s="1031">
        <f t="shared" si="63"/>
        <v>0</v>
      </c>
      <c r="T131" s="580">
        <f t="shared" si="64"/>
        <v>0</v>
      </c>
      <c r="U131" s="1035">
        <f t="shared" si="65"/>
        <v>0</v>
      </c>
      <c r="V131" s="1035">
        <f t="shared" si="66"/>
        <v>0</v>
      </c>
      <c r="W131" s="1036">
        <f t="shared" si="67"/>
        <v>0</v>
      </c>
      <c r="X131" s="1036">
        <f t="shared" si="68"/>
        <v>0</v>
      </c>
      <c r="Y131" s="583">
        <f t="shared" si="69"/>
        <v>0</v>
      </c>
      <c r="Z131" s="1036">
        <f t="shared" si="70"/>
        <v>0</v>
      </c>
    </row>
    <row r="132" spans="1:26">
      <c r="A132" s="164"/>
      <c r="B132" s="720">
        <f>'Medicare Cost Report'!B117</f>
        <v>0</v>
      </c>
      <c r="C132" s="1405">
        <f>'Medicare Cost Report'!C117</f>
        <v>0</v>
      </c>
      <c r="D132" s="1406"/>
      <c r="E132" s="1407"/>
      <c r="F132" s="1028">
        <f>'Medicare Cost Report'!F117</f>
        <v>0</v>
      </c>
      <c r="G132" s="108">
        <f t="shared" si="71"/>
        <v>0</v>
      </c>
      <c r="H132" s="108">
        <f>'Medicare Cost Report'!L117</f>
        <v>0</v>
      </c>
      <c r="I132" s="1029">
        <f t="shared" si="53"/>
        <v>0</v>
      </c>
      <c r="J132" s="1029">
        <f t="shared" si="56"/>
        <v>0</v>
      </c>
      <c r="K132" s="1030">
        <f t="shared" si="54"/>
        <v>0</v>
      </c>
      <c r="L132" s="1030">
        <f t="shared" si="57"/>
        <v>0</v>
      </c>
      <c r="M132" s="1031">
        <f t="shared" si="55"/>
        <v>0</v>
      </c>
      <c r="N132" s="1032">
        <f t="shared" si="58"/>
        <v>0</v>
      </c>
      <c r="O132" s="544">
        <f t="shared" si="59"/>
        <v>0</v>
      </c>
      <c r="P132" s="1033">
        <f t="shared" si="60"/>
        <v>0</v>
      </c>
      <c r="Q132" s="1034">
        <f t="shared" si="61"/>
        <v>0</v>
      </c>
      <c r="R132" s="1034">
        <f t="shared" si="62"/>
        <v>0</v>
      </c>
      <c r="S132" s="1031">
        <f t="shared" si="63"/>
        <v>0</v>
      </c>
      <c r="T132" s="580">
        <f t="shared" si="64"/>
        <v>0</v>
      </c>
      <c r="U132" s="1035">
        <f t="shared" si="65"/>
        <v>0</v>
      </c>
      <c r="V132" s="1035">
        <f t="shared" si="66"/>
        <v>0</v>
      </c>
      <c r="W132" s="1036">
        <f t="shared" si="67"/>
        <v>0</v>
      </c>
      <c r="X132" s="1036">
        <f t="shared" si="68"/>
        <v>0</v>
      </c>
      <c r="Y132" s="583">
        <f t="shared" si="69"/>
        <v>0</v>
      </c>
      <c r="Z132" s="1036">
        <f t="shared" si="70"/>
        <v>0</v>
      </c>
    </row>
    <row r="133" spans="1:26">
      <c r="A133" s="164"/>
      <c r="B133" s="720">
        <f>'Medicare Cost Report'!B118</f>
        <v>0</v>
      </c>
      <c r="C133" s="1405">
        <f>'Medicare Cost Report'!C118</f>
        <v>0</v>
      </c>
      <c r="D133" s="1406"/>
      <c r="E133" s="1407"/>
      <c r="F133" s="1028">
        <f>'Medicare Cost Report'!F118</f>
        <v>0</v>
      </c>
      <c r="G133" s="108">
        <f t="shared" si="71"/>
        <v>0</v>
      </c>
      <c r="H133" s="108">
        <f>'Medicare Cost Report'!L118</f>
        <v>0</v>
      </c>
      <c r="I133" s="1029">
        <f t="shared" si="53"/>
        <v>0</v>
      </c>
      <c r="J133" s="1029">
        <f t="shared" si="56"/>
        <v>0</v>
      </c>
      <c r="K133" s="1030">
        <f t="shared" si="54"/>
        <v>0</v>
      </c>
      <c r="L133" s="1030">
        <f t="shared" si="57"/>
        <v>0</v>
      </c>
      <c r="M133" s="1031">
        <f t="shared" si="55"/>
        <v>0</v>
      </c>
      <c r="N133" s="1032">
        <f t="shared" si="58"/>
        <v>0</v>
      </c>
      <c r="O133" s="544">
        <f t="shared" si="59"/>
        <v>0</v>
      </c>
      <c r="P133" s="1033">
        <f t="shared" si="60"/>
        <v>0</v>
      </c>
      <c r="Q133" s="1034">
        <f t="shared" si="61"/>
        <v>0</v>
      </c>
      <c r="R133" s="1034">
        <f t="shared" si="62"/>
        <v>0</v>
      </c>
      <c r="S133" s="1031">
        <f t="shared" si="63"/>
        <v>0</v>
      </c>
      <c r="T133" s="580">
        <f t="shared" si="64"/>
        <v>0</v>
      </c>
      <c r="U133" s="1035">
        <f t="shared" si="65"/>
        <v>0</v>
      </c>
      <c r="V133" s="1035">
        <f t="shared" si="66"/>
        <v>0</v>
      </c>
      <c r="W133" s="1036">
        <f t="shared" si="67"/>
        <v>0</v>
      </c>
      <c r="X133" s="1036">
        <f t="shared" si="68"/>
        <v>0</v>
      </c>
      <c r="Y133" s="583">
        <f t="shared" si="69"/>
        <v>0</v>
      </c>
      <c r="Z133" s="1036">
        <f t="shared" si="70"/>
        <v>0</v>
      </c>
    </row>
    <row r="134" spans="1:26">
      <c r="A134" s="164"/>
      <c r="B134" s="720">
        <f>'Medicare Cost Report'!B119</f>
        <v>0</v>
      </c>
      <c r="C134" s="1405">
        <f>'Medicare Cost Report'!C119</f>
        <v>0</v>
      </c>
      <c r="D134" s="1406"/>
      <c r="E134" s="1407"/>
      <c r="F134" s="1028">
        <f>'Medicare Cost Report'!F119</f>
        <v>0</v>
      </c>
      <c r="G134" s="108">
        <f t="shared" si="71"/>
        <v>0</v>
      </c>
      <c r="H134" s="108">
        <f>'Medicare Cost Report'!L119</f>
        <v>0</v>
      </c>
      <c r="I134" s="1029">
        <f t="shared" si="53"/>
        <v>0</v>
      </c>
      <c r="J134" s="1029">
        <f t="shared" si="56"/>
        <v>0</v>
      </c>
      <c r="K134" s="1030">
        <f t="shared" si="54"/>
        <v>0</v>
      </c>
      <c r="L134" s="1030">
        <f t="shared" si="57"/>
        <v>0</v>
      </c>
      <c r="M134" s="1031">
        <f t="shared" si="55"/>
        <v>0</v>
      </c>
      <c r="N134" s="1032">
        <f t="shared" si="58"/>
        <v>0</v>
      </c>
      <c r="O134" s="544">
        <f t="shared" si="59"/>
        <v>0</v>
      </c>
      <c r="P134" s="1033">
        <f t="shared" si="60"/>
        <v>0</v>
      </c>
      <c r="Q134" s="1034">
        <f t="shared" si="61"/>
        <v>0</v>
      </c>
      <c r="R134" s="1034">
        <f t="shared" si="62"/>
        <v>0</v>
      </c>
      <c r="S134" s="1031">
        <f t="shared" si="63"/>
        <v>0</v>
      </c>
      <c r="T134" s="580">
        <f t="shared" si="64"/>
        <v>0</v>
      </c>
      <c r="U134" s="1035">
        <f t="shared" si="65"/>
        <v>0</v>
      </c>
      <c r="V134" s="1035">
        <f t="shared" si="66"/>
        <v>0</v>
      </c>
      <c r="W134" s="1036">
        <f t="shared" si="67"/>
        <v>0</v>
      </c>
      <c r="X134" s="1036">
        <f t="shared" si="68"/>
        <v>0</v>
      </c>
      <c r="Y134" s="583">
        <f t="shared" si="69"/>
        <v>0</v>
      </c>
      <c r="Z134" s="1036">
        <f t="shared" si="70"/>
        <v>0</v>
      </c>
    </row>
    <row r="135" spans="1:26">
      <c r="A135" s="164"/>
      <c r="B135" s="720">
        <f>'Medicare Cost Report'!B120</f>
        <v>0</v>
      </c>
      <c r="C135" s="1405">
        <f>'Medicare Cost Report'!C120</f>
        <v>0</v>
      </c>
      <c r="D135" s="1406"/>
      <c r="E135" s="1407"/>
      <c r="F135" s="1028">
        <f>'Medicare Cost Report'!F120</f>
        <v>0</v>
      </c>
      <c r="G135" s="108">
        <f t="shared" si="71"/>
        <v>0</v>
      </c>
      <c r="H135" s="108">
        <f>'Medicare Cost Report'!L120</f>
        <v>0</v>
      </c>
      <c r="I135" s="1029">
        <f t="shared" si="53"/>
        <v>0</v>
      </c>
      <c r="J135" s="1029">
        <f t="shared" si="56"/>
        <v>0</v>
      </c>
      <c r="K135" s="1030">
        <f t="shared" si="54"/>
        <v>0</v>
      </c>
      <c r="L135" s="1030">
        <f t="shared" si="57"/>
        <v>0</v>
      </c>
      <c r="M135" s="1031">
        <f t="shared" si="55"/>
        <v>0</v>
      </c>
      <c r="N135" s="1032">
        <f t="shared" si="58"/>
        <v>0</v>
      </c>
      <c r="O135" s="544">
        <f t="shared" si="59"/>
        <v>0</v>
      </c>
      <c r="P135" s="1033">
        <f t="shared" si="60"/>
        <v>0</v>
      </c>
      <c r="Q135" s="1034">
        <f t="shared" si="61"/>
        <v>0</v>
      </c>
      <c r="R135" s="1034">
        <f t="shared" si="62"/>
        <v>0</v>
      </c>
      <c r="S135" s="1031">
        <f t="shared" si="63"/>
        <v>0</v>
      </c>
      <c r="T135" s="580">
        <f t="shared" si="64"/>
        <v>0</v>
      </c>
      <c r="U135" s="1035">
        <f t="shared" si="65"/>
        <v>0</v>
      </c>
      <c r="V135" s="1035">
        <f t="shared" si="66"/>
        <v>0</v>
      </c>
      <c r="W135" s="1036">
        <f t="shared" si="67"/>
        <v>0</v>
      </c>
      <c r="X135" s="1036">
        <f t="shared" si="68"/>
        <v>0</v>
      </c>
      <c r="Y135" s="583">
        <f t="shared" si="69"/>
        <v>0</v>
      </c>
      <c r="Z135" s="1036">
        <f t="shared" si="70"/>
        <v>0</v>
      </c>
    </row>
    <row r="136" spans="1:26">
      <c r="A136" s="164"/>
      <c r="B136" s="720">
        <f>'Medicare Cost Report'!B121</f>
        <v>0</v>
      </c>
      <c r="C136" s="1405">
        <f>'Medicare Cost Report'!C121</f>
        <v>0</v>
      </c>
      <c r="D136" s="1406"/>
      <c r="E136" s="1407"/>
      <c r="F136" s="1028">
        <f>'Medicare Cost Report'!F121</f>
        <v>0</v>
      </c>
      <c r="G136" s="108">
        <f t="shared" si="71"/>
        <v>0</v>
      </c>
      <c r="H136" s="108">
        <f>'Medicare Cost Report'!L121</f>
        <v>0</v>
      </c>
      <c r="I136" s="1029">
        <f t="shared" si="53"/>
        <v>0</v>
      </c>
      <c r="J136" s="1029">
        <f t="shared" si="56"/>
        <v>0</v>
      </c>
      <c r="K136" s="1030">
        <f t="shared" si="54"/>
        <v>0</v>
      </c>
      <c r="L136" s="1030">
        <f t="shared" si="57"/>
        <v>0</v>
      </c>
      <c r="M136" s="1031">
        <f t="shared" si="55"/>
        <v>0</v>
      </c>
      <c r="N136" s="1032">
        <f t="shared" si="58"/>
        <v>0</v>
      </c>
      <c r="O136" s="544">
        <f t="shared" si="59"/>
        <v>0</v>
      </c>
      <c r="P136" s="1033">
        <f t="shared" si="60"/>
        <v>0</v>
      </c>
      <c r="Q136" s="1034">
        <f t="shared" si="61"/>
        <v>0</v>
      </c>
      <c r="R136" s="1034">
        <f t="shared" si="62"/>
        <v>0</v>
      </c>
      <c r="S136" s="1031">
        <f t="shared" si="63"/>
        <v>0</v>
      </c>
      <c r="T136" s="580">
        <f t="shared" si="64"/>
        <v>0</v>
      </c>
      <c r="U136" s="1035">
        <f t="shared" si="65"/>
        <v>0</v>
      </c>
      <c r="V136" s="1035">
        <f t="shared" si="66"/>
        <v>0</v>
      </c>
      <c r="W136" s="1036">
        <f t="shared" si="67"/>
        <v>0</v>
      </c>
      <c r="X136" s="1036">
        <f t="shared" si="68"/>
        <v>0</v>
      </c>
      <c r="Y136" s="583">
        <f t="shared" si="69"/>
        <v>0</v>
      </c>
      <c r="Z136" s="1036">
        <f t="shared" si="70"/>
        <v>0</v>
      </c>
    </row>
    <row r="137" spans="1:26">
      <c r="A137" s="164"/>
      <c r="B137" s="720">
        <f>'Medicare Cost Report'!B122</f>
        <v>0</v>
      </c>
      <c r="C137" s="1405">
        <f>'Medicare Cost Report'!C122</f>
        <v>0</v>
      </c>
      <c r="D137" s="1406"/>
      <c r="E137" s="1407"/>
      <c r="F137" s="1028">
        <f>'Medicare Cost Report'!F122</f>
        <v>0</v>
      </c>
      <c r="G137" s="108">
        <f t="shared" si="71"/>
        <v>0</v>
      </c>
      <c r="H137" s="108">
        <f>'Medicare Cost Report'!L122</f>
        <v>0</v>
      </c>
      <c r="I137" s="1029">
        <f t="shared" si="53"/>
        <v>0</v>
      </c>
      <c r="J137" s="1029">
        <f t="shared" si="56"/>
        <v>0</v>
      </c>
      <c r="K137" s="1030">
        <f t="shared" si="54"/>
        <v>0</v>
      </c>
      <c r="L137" s="1030">
        <f t="shared" si="57"/>
        <v>0</v>
      </c>
      <c r="M137" s="1031">
        <f t="shared" si="55"/>
        <v>0</v>
      </c>
      <c r="N137" s="1032">
        <f t="shared" si="58"/>
        <v>0</v>
      </c>
      <c r="O137" s="544">
        <f t="shared" si="59"/>
        <v>0</v>
      </c>
      <c r="P137" s="1033">
        <f t="shared" si="60"/>
        <v>0</v>
      </c>
      <c r="Q137" s="1034">
        <f t="shared" si="61"/>
        <v>0</v>
      </c>
      <c r="R137" s="1034">
        <f t="shared" si="62"/>
        <v>0</v>
      </c>
      <c r="S137" s="1031">
        <f t="shared" si="63"/>
        <v>0</v>
      </c>
      <c r="T137" s="580">
        <f t="shared" si="64"/>
        <v>0</v>
      </c>
      <c r="U137" s="1035">
        <f t="shared" si="65"/>
        <v>0</v>
      </c>
      <c r="V137" s="1035">
        <f t="shared" si="66"/>
        <v>0</v>
      </c>
      <c r="W137" s="1036">
        <f t="shared" si="67"/>
        <v>0</v>
      </c>
      <c r="X137" s="1036">
        <f t="shared" si="68"/>
        <v>0</v>
      </c>
      <c r="Y137" s="583">
        <f t="shared" si="69"/>
        <v>0</v>
      </c>
      <c r="Z137" s="1036">
        <f t="shared" si="70"/>
        <v>0</v>
      </c>
    </row>
    <row r="138" spans="1:26">
      <c r="A138" s="164"/>
      <c r="B138" s="720">
        <f>'Medicare Cost Report'!B123</f>
        <v>0</v>
      </c>
      <c r="C138" s="1405">
        <f>'Medicare Cost Report'!C123</f>
        <v>0</v>
      </c>
      <c r="D138" s="1406"/>
      <c r="E138" s="1407"/>
      <c r="F138" s="1028">
        <f>'Medicare Cost Report'!F123</f>
        <v>0</v>
      </c>
      <c r="G138" s="108">
        <f t="shared" si="71"/>
        <v>0</v>
      </c>
      <c r="H138" s="108">
        <f>'Medicare Cost Report'!L123</f>
        <v>0</v>
      </c>
      <c r="I138" s="1029">
        <f t="shared" si="53"/>
        <v>0</v>
      </c>
      <c r="J138" s="1029">
        <f t="shared" si="56"/>
        <v>0</v>
      </c>
      <c r="K138" s="1030">
        <f t="shared" si="54"/>
        <v>0</v>
      </c>
      <c r="L138" s="1030">
        <f t="shared" si="57"/>
        <v>0</v>
      </c>
      <c r="M138" s="1031">
        <f t="shared" si="55"/>
        <v>0</v>
      </c>
      <c r="N138" s="1032">
        <f t="shared" si="58"/>
        <v>0</v>
      </c>
      <c r="O138" s="544">
        <f t="shared" si="59"/>
        <v>0</v>
      </c>
      <c r="P138" s="1033">
        <f t="shared" si="60"/>
        <v>0</v>
      </c>
      <c r="Q138" s="1034">
        <f t="shared" si="61"/>
        <v>0</v>
      </c>
      <c r="R138" s="1034">
        <f t="shared" si="62"/>
        <v>0</v>
      </c>
      <c r="S138" s="1031">
        <f t="shared" si="63"/>
        <v>0</v>
      </c>
      <c r="T138" s="580">
        <f t="shared" si="64"/>
        <v>0</v>
      </c>
      <c r="U138" s="1035">
        <f t="shared" si="65"/>
        <v>0</v>
      </c>
      <c r="V138" s="1035">
        <f t="shared" si="66"/>
        <v>0</v>
      </c>
      <c r="W138" s="1036">
        <f t="shared" si="67"/>
        <v>0</v>
      </c>
      <c r="X138" s="1036">
        <f t="shared" si="68"/>
        <v>0</v>
      </c>
      <c r="Y138" s="583">
        <f t="shared" si="69"/>
        <v>0</v>
      </c>
      <c r="Z138" s="1036">
        <f t="shared" si="70"/>
        <v>0</v>
      </c>
    </row>
    <row r="139" spans="1:26">
      <c r="A139" s="164"/>
      <c r="B139" s="720">
        <f>'Medicare Cost Report'!B124</f>
        <v>0</v>
      </c>
      <c r="C139" s="1405">
        <f>'Medicare Cost Report'!C124</f>
        <v>0</v>
      </c>
      <c r="D139" s="1406"/>
      <c r="E139" s="1407"/>
      <c r="F139" s="1028">
        <f>'Medicare Cost Report'!F124</f>
        <v>0</v>
      </c>
      <c r="G139" s="108">
        <f t="shared" ref="G139:G156" si="72">IF($F$158=0,0,(F139)/($F$158))</f>
        <v>0</v>
      </c>
      <c r="H139" s="108">
        <f>'Medicare Cost Report'!L124</f>
        <v>0</v>
      </c>
      <c r="I139" s="576">
        <f t="shared" si="53"/>
        <v>0</v>
      </c>
      <c r="J139" s="576">
        <f t="shared" ref="J139:J156" si="73">ROUND(H139*I139,0)</f>
        <v>0</v>
      </c>
      <c r="K139" s="577">
        <f t="shared" si="54"/>
        <v>0</v>
      </c>
      <c r="L139" s="577">
        <f t="shared" ref="L139:L156" si="74">ROUND(H139*K139,0)</f>
        <v>0</v>
      </c>
      <c r="M139" s="578">
        <f t="shared" si="55"/>
        <v>0</v>
      </c>
      <c r="N139" s="546">
        <f t="shared" ref="N139:N156" si="75">ROUND(H139*M139,0)</f>
        <v>0</v>
      </c>
      <c r="O139" s="573">
        <f t="shared" ref="O139:O156" si="76">G139*$G$13</f>
        <v>0</v>
      </c>
      <c r="P139" s="592">
        <f t="shared" ref="P139:P156" si="77">ROUND(H139*O139,0)</f>
        <v>0</v>
      </c>
      <c r="Q139" s="593">
        <f t="shared" ref="Q139:Q156" si="78">G139*$G$14</f>
        <v>0</v>
      </c>
      <c r="R139" s="593">
        <f t="shared" ref="R139:R156" si="79">ROUND(H139*Q139,0)</f>
        <v>0</v>
      </c>
      <c r="S139" s="578">
        <f t="shared" ref="S139:S156" si="80">G139*$G$15</f>
        <v>0</v>
      </c>
      <c r="T139" s="581">
        <f t="shared" ref="T139:T156" si="81">ROUND(H139*S139,0)</f>
        <v>0</v>
      </c>
      <c r="U139" s="588">
        <f t="shared" ref="U139:U156" si="82">G139*$J$13</f>
        <v>0</v>
      </c>
      <c r="V139" s="588">
        <f t="shared" ref="V139:V156" si="83">ROUND(H139*U139,0)</f>
        <v>0</v>
      </c>
      <c r="W139" s="589">
        <f t="shared" ref="W139:W156" si="84">G139*$J$15</f>
        <v>0</v>
      </c>
      <c r="X139" s="589">
        <f t="shared" ref="X139:X156" si="85">ROUND(H139*W139,0)</f>
        <v>0</v>
      </c>
      <c r="Y139" s="584">
        <f t="shared" ref="Y139:Y156" si="86">G139*$M$15</f>
        <v>0</v>
      </c>
      <c r="Z139" s="589">
        <f t="shared" ref="Z139:Z156" si="87">ROUND(H139*Y139,0)</f>
        <v>0</v>
      </c>
    </row>
    <row r="140" spans="1:26">
      <c r="A140" s="164"/>
      <c r="B140" s="720">
        <f>'Medicare Cost Report'!B125</f>
        <v>0</v>
      </c>
      <c r="C140" s="1405">
        <f>'Medicare Cost Report'!C125</f>
        <v>0</v>
      </c>
      <c r="D140" s="1406"/>
      <c r="E140" s="1407"/>
      <c r="F140" s="1028">
        <f>'Medicare Cost Report'!F125</f>
        <v>0</v>
      </c>
      <c r="G140" s="108">
        <f t="shared" si="72"/>
        <v>0</v>
      </c>
      <c r="H140" s="108">
        <f>'Medicare Cost Report'!L125</f>
        <v>0</v>
      </c>
      <c r="I140" s="576">
        <f t="shared" si="53"/>
        <v>0</v>
      </c>
      <c r="J140" s="576">
        <f t="shared" si="73"/>
        <v>0</v>
      </c>
      <c r="K140" s="577">
        <f t="shared" si="54"/>
        <v>0</v>
      </c>
      <c r="L140" s="577">
        <f t="shared" si="74"/>
        <v>0</v>
      </c>
      <c r="M140" s="578">
        <f t="shared" si="55"/>
        <v>0</v>
      </c>
      <c r="N140" s="546">
        <f t="shared" si="75"/>
        <v>0</v>
      </c>
      <c r="O140" s="573">
        <f t="shared" si="76"/>
        <v>0</v>
      </c>
      <c r="P140" s="592">
        <f t="shared" si="77"/>
        <v>0</v>
      </c>
      <c r="Q140" s="593">
        <f t="shared" si="78"/>
        <v>0</v>
      </c>
      <c r="R140" s="593">
        <f t="shared" si="79"/>
        <v>0</v>
      </c>
      <c r="S140" s="578">
        <f t="shared" si="80"/>
        <v>0</v>
      </c>
      <c r="T140" s="581">
        <f t="shared" si="81"/>
        <v>0</v>
      </c>
      <c r="U140" s="588">
        <f t="shared" si="82"/>
        <v>0</v>
      </c>
      <c r="V140" s="588">
        <f t="shared" si="83"/>
        <v>0</v>
      </c>
      <c r="W140" s="589">
        <f t="shared" si="84"/>
        <v>0</v>
      </c>
      <c r="X140" s="589">
        <f t="shared" si="85"/>
        <v>0</v>
      </c>
      <c r="Y140" s="584">
        <f t="shared" si="86"/>
        <v>0</v>
      </c>
      <c r="Z140" s="589">
        <f t="shared" si="87"/>
        <v>0</v>
      </c>
    </row>
    <row r="141" spans="1:26">
      <c r="A141" s="164"/>
      <c r="B141" s="720">
        <f>'Medicare Cost Report'!B126</f>
        <v>0</v>
      </c>
      <c r="C141" s="1405">
        <f>'Medicare Cost Report'!C126</f>
        <v>0</v>
      </c>
      <c r="D141" s="1406"/>
      <c r="E141" s="1407"/>
      <c r="F141" s="1028">
        <f>'Medicare Cost Report'!F126</f>
        <v>0</v>
      </c>
      <c r="G141" s="108">
        <f t="shared" si="72"/>
        <v>0</v>
      </c>
      <c r="H141" s="108">
        <f>'Medicare Cost Report'!L126</f>
        <v>0</v>
      </c>
      <c r="I141" s="576">
        <f t="shared" si="53"/>
        <v>0</v>
      </c>
      <c r="J141" s="576">
        <f t="shared" si="73"/>
        <v>0</v>
      </c>
      <c r="K141" s="577">
        <f t="shared" si="54"/>
        <v>0</v>
      </c>
      <c r="L141" s="577">
        <f t="shared" si="74"/>
        <v>0</v>
      </c>
      <c r="M141" s="578">
        <f t="shared" si="55"/>
        <v>0</v>
      </c>
      <c r="N141" s="546">
        <f t="shared" si="75"/>
        <v>0</v>
      </c>
      <c r="O141" s="573">
        <f t="shared" si="76"/>
        <v>0</v>
      </c>
      <c r="P141" s="592">
        <f t="shared" si="77"/>
        <v>0</v>
      </c>
      <c r="Q141" s="593">
        <f t="shared" si="78"/>
        <v>0</v>
      </c>
      <c r="R141" s="593">
        <f t="shared" si="79"/>
        <v>0</v>
      </c>
      <c r="S141" s="578">
        <f t="shared" si="80"/>
        <v>0</v>
      </c>
      <c r="T141" s="581">
        <f t="shared" si="81"/>
        <v>0</v>
      </c>
      <c r="U141" s="588">
        <f t="shared" si="82"/>
        <v>0</v>
      </c>
      <c r="V141" s="588">
        <f t="shared" si="83"/>
        <v>0</v>
      </c>
      <c r="W141" s="589">
        <f t="shared" si="84"/>
        <v>0</v>
      </c>
      <c r="X141" s="589">
        <f t="shared" si="85"/>
        <v>0</v>
      </c>
      <c r="Y141" s="584">
        <f t="shared" si="86"/>
        <v>0</v>
      </c>
      <c r="Z141" s="589">
        <f t="shared" si="87"/>
        <v>0</v>
      </c>
    </row>
    <row r="142" spans="1:26">
      <c r="A142" s="164"/>
      <c r="B142" s="720">
        <f>'Medicare Cost Report'!B127</f>
        <v>0</v>
      </c>
      <c r="C142" s="1405">
        <f>'Medicare Cost Report'!C127</f>
        <v>0</v>
      </c>
      <c r="D142" s="1406"/>
      <c r="E142" s="1407"/>
      <c r="F142" s="1028">
        <f>'Medicare Cost Report'!F127</f>
        <v>0</v>
      </c>
      <c r="G142" s="108">
        <f t="shared" si="72"/>
        <v>0</v>
      </c>
      <c r="H142" s="108">
        <f>'Medicare Cost Report'!L127</f>
        <v>0</v>
      </c>
      <c r="I142" s="576">
        <f t="shared" si="53"/>
        <v>0</v>
      </c>
      <c r="J142" s="576">
        <f t="shared" si="73"/>
        <v>0</v>
      </c>
      <c r="K142" s="577">
        <f t="shared" si="54"/>
        <v>0</v>
      </c>
      <c r="L142" s="577">
        <f t="shared" si="74"/>
        <v>0</v>
      </c>
      <c r="M142" s="578">
        <f t="shared" si="55"/>
        <v>0</v>
      </c>
      <c r="N142" s="546">
        <f t="shared" si="75"/>
        <v>0</v>
      </c>
      <c r="O142" s="573">
        <f t="shared" si="76"/>
        <v>0</v>
      </c>
      <c r="P142" s="592">
        <f t="shared" si="77"/>
        <v>0</v>
      </c>
      <c r="Q142" s="593">
        <f t="shared" si="78"/>
        <v>0</v>
      </c>
      <c r="R142" s="593">
        <f t="shared" si="79"/>
        <v>0</v>
      </c>
      <c r="S142" s="578">
        <f t="shared" si="80"/>
        <v>0</v>
      </c>
      <c r="T142" s="581">
        <f t="shared" si="81"/>
        <v>0</v>
      </c>
      <c r="U142" s="588">
        <f t="shared" si="82"/>
        <v>0</v>
      </c>
      <c r="V142" s="588">
        <f t="shared" si="83"/>
        <v>0</v>
      </c>
      <c r="W142" s="589">
        <f t="shared" si="84"/>
        <v>0</v>
      </c>
      <c r="X142" s="589">
        <f t="shared" si="85"/>
        <v>0</v>
      </c>
      <c r="Y142" s="584">
        <f t="shared" si="86"/>
        <v>0</v>
      </c>
      <c r="Z142" s="589">
        <f t="shared" si="87"/>
        <v>0</v>
      </c>
    </row>
    <row r="143" spans="1:26">
      <c r="A143" s="164"/>
      <c r="B143" s="720">
        <f>'Medicare Cost Report'!B128</f>
        <v>0</v>
      </c>
      <c r="C143" s="1405">
        <f>'Medicare Cost Report'!C128</f>
        <v>0</v>
      </c>
      <c r="D143" s="1406"/>
      <c r="E143" s="1407"/>
      <c r="F143" s="1028">
        <f>'Medicare Cost Report'!F128</f>
        <v>0</v>
      </c>
      <c r="G143" s="108">
        <f t="shared" si="72"/>
        <v>0</v>
      </c>
      <c r="H143" s="108">
        <f>'Medicare Cost Report'!L128</f>
        <v>0</v>
      </c>
      <c r="I143" s="576">
        <f t="shared" si="53"/>
        <v>0</v>
      </c>
      <c r="J143" s="576">
        <f t="shared" si="73"/>
        <v>0</v>
      </c>
      <c r="K143" s="577">
        <f t="shared" si="54"/>
        <v>0</v>
      </c>
      <c r="L143" s="577">
        <f t="shared" si="74"/>
        <v>0</v>
      </c>
      <c r="M143" s="578">
        <f t="shared" si="55"/>
        <v>0</v>
      </c>
      <c r="N143" s="546">
        <f t="shared" si="75"/>
        <v>0</v>
      </c>
      <c r="O143" s="573">
        <f t="shared" si="76"/>
        <v>0</v>
      </c>
      <c r="P143" s="592">
        <f t="shared" si="77"/>
        <v>0</v>
      </c>
      <c r="Q143" s="593">
        <f t="shared" si="78"/>
        <v>0</v>
      </c>
      <c r="R143" s="593">
        <f t="shared" si="79"/>
        <v>0</v>
      </c>
      <c r="S143" s="578">
        <f t="shared" si="80"/>
        <v>0</v>
      </c>
      <c r="T143" s="581">
        <f t="shared" si="81"/>
        <v>0</v>
      </c>
      <c r="U143" s="588">
        <f t="shared" si="82"/>
        <v>0</v>
      </c>
      <c r="V143" s="588">
        <f t="shared" si="83"/>
        <v>0</v>
      </c>
      <c r="W143" s="589">
        <f t="shared" si="84"/>
        <v>0</v>
      </c>
      <c r="X143" s="589">
        <f t="shared" si="85"/>
        <v>0</v>
      </c>
      <c r="Y143" s="584">
        <f t="shared" si="86"/>
        <v>0</v>
      </c>
      <c r="Z143" s="589">
        <f t="shared" si="87"/>
        <v>0</v>
      </c>
    </row>
    <row r="144" spans="1:26">
      <c r="A144" s="164"/>
      <c r="B144" s="720">
        <f>'Medicare Cost Report'!B129</f>
        <v>0</v>
      </c>
      <c r="C144" s="1405">
        <f>'Medicare Cost Report'!C129</f>
        <v>0</v>
      </c>
      <c r="D144" s="1406"/>
      <c r="E144" s="1407"/>
      <c r="F144" s="1028">
        <f>'Medicare Cost Report'!F129</f>
        <v>0</v>
      </c>
      <c r="G144" s="108">
        <f t="shared" si="72"/>
        <v>0</v>
      </c>
      <c r="H144" s="108">
        <f>'Medicare Cost Report'!L129</f>
        <v>0</v>
      </c>
      <c r="I144" s="576">
        <f t="shared" si="53"/>
        <v>0</v>
      </c>
      <c r="J144" s="576">
        <f t="shared" si="73"/>
        <v>0</v>
      </c>
      <c r="K144" s="577">
        <f t="shared" si="54"/>
        <v>0</v>
      </c>
      <c r="L144" s="577">
        <f t="shared" si="74"/>
        <v>0</v>
      </c>
      <c r="M144" s="578">
        <f t="shared" si="55"/>
        <v>0</v>
      </c>
      <c r="N144" s="546">
        <f t="shared" si="75"/>
        <v>0</v>
      </c>
      <c r="O144" s="573">
        <f t="shared" si="76"/>
        <v>0</v>
      </c>
      <c r="P144" s="592">
        <f t="shared" si="77"/>
        <v>0</v>
      </c>
      <c r="Q144" s="593">
        <f t="shared" si="78"/>
        <v>0</v>
      </c>
      <c r="R144" s="593">
        <f t="shared" si="79"/>
        <v>0</v>
      </c>
      <c r="S144" s="578">
        <f t="shared" si="80"/>
        <v>0</v>
      </c>
      <c r="T144" s="581">
        <f t="shared" si="81"/>
        <v>0</v>
      </c>
      <c r="U144" s="588">
        <f t="shared" si="82"/>
        <v>0</v>
      </c>
      <c r="V144" s="588">
        <f t="shared" si="83"/>
        <v>0</v>
      </c>
      <c r="W144" s="589">
        <f t="shared" si="84"/>
        <v>0</v>
      </c>
      <c r="X144" s="589">
        <f t="shared" si="85"/>
        <v>0</v>
      </c>
      <c r="Y144" s="584">
        <f t="shared" si="86"/>
        <v>0</v>
      </c>
      <c r="Z144" s="589">
        <f t="shared" si="87"/>
        <v>0</v>
      </c>
    </row>
    <row r="145" spans="1:26">
      <c r="A145" s="164"/>
      <c r="B145" s="720">
        <f>'Medicare Cost Report'!B130</f>
        <v>0</v>
      </c>
      <c r="C145" s="1405">
        <f>'Medicare Cost Report'!C130</f>
        <v>0</v>
      </c>
      <c r="D145" s="1406"/>
      <c r="E145" s="1407"/>
      <c r="F145" s="1028">
        <f>'Medicare Cost Report'!F130</f>
        <v>0</v>
      </c>
      <c r="G145" s="108">
        <f t="shared" si="72"/>
        <v>0</v>
      </c>
      <c r="H145" s="108">
        <f>'Medicare Cost Report'!L130</f>
        <v>0</v>
      </c>
      <c r="I145" s="576">
        <f t="shared" si="53"/>
        <v>0</v>
      </c>
      <c r="J145" s="576">
        <f t="shared" si="73"/>
        <v>0</v>
      </c>
      <c r="K145" s="577">
        <f t="shared" si="54"/>
        <v>0</v>
      </c>
      <c r="L145" s="577">
        <f t="shared" si="74"/>
        <v>0</v>
      </c>
      <c r="M145" s="578">
        <f t="shared" si="55"/>
        <v>0</v>
      </c>
      <c r="N145" s="546">
        <f t="shared" si="75"/>
        <v>0</v>
      </c>
      <c r="O145" s="573">
        <f t="shared" si="76"/>
        <v>0</v>
      </c>
      <c r="P145" s="592">
        <f t="shared" si="77"/>
        <v>0</v>
      </c>
      <c r="Q145" s="593">
        <f t="shared" si="78"/>
        <v>0</v>
      </c>
      <c r="R145" s="593">
        <f t="shared" si="79"/>
        <v>0</v>
      </c>
      <c r="S145" s="578">
        <f t="shared" si="80"/>
        <v>0</v>
      </c>
      <c r="T145" s="581">
        <f t="shared" si="81"/>
        <v>0</v>
      </c>
      <c r="U145" s="588">
        <f t="shared" si="82"/>
        <v>0</v>
      </c>
      <c r="V145" s="588">
        <f t="shared" si="83"/>
        <v>0</v>
      </c>
      <c r="W145" s="589">
        <f t="shared" si="84"/>
        <v>0</v>
      </c>
      <c r="X145" s="589">
        <f t="shared" si="85"/>
        <v>0</v>
      </c>
      <c r="Y145" s="584">
        <f t="shared" si="86"/>
        <v>0</v>
      </c>
      <c r="Z145" s="589">
        <f t="shared" si="87"/>
        <v>0</v>
      </c>
    </row>
    <row r="146" spans="1:26">
      <c r="A146" s="164"/>
      <c r="B146" s="720">
        <f>'Medicare Cost Report'!B131</f>
        <v>0</v>
      </c>
      <c r="C146" s="1405">
        <f>'Medicare Cost Report'!C131</f>
        <v>0</v>
      </c>
      <c r="D146" s="1406"/>
      <c r="E146" s="1407"/>
      <c r="F146" s="1028">
        <f>'Medicare Cost Report'!F131</f>
        <v>0</v>
      </c>
      <c r="G146" s="108">
        <f t="shared" si="72"/>
        <v>0</v>
      </c>
      <c r="H146" s="108">
        <f>'Medicare Cost Report'!L131</f>
        <v>0</v>
      </c>
      <c r="I146" s="576">
        <f t="shared" si="53"/>
        <v>0</v>
      </c>
      <c r="J146" s="576">
        <f t="shared" si="73"/>
        <v>0</v>
      </c>
      <c r="K146" s="577">
        <f t="shared" si="54"/>
        <v>0</v>
      </c>
      <c r="L146" s="577">
        <f t="shared" si="74"/>
        <v>0</v>
      </c>
      <c r="M146" s="578">
        <f t="shared" si="55"/>
        <v>0</v>
      </c>
      <c r="N146" s="546">
        <f t="shared" si="75"/>
        <v>0</v>
      </c>
      <c r="O146" s="573">
        <f t="shared" si="76"/>
        <v>0</v>
      </c>
      <c r="P146" s="592">
        <f t="shared" si="77"/>
        <v>0</v>
      </c>
      <c r="Q146" s="593">
        <f t="shared" si="78"/>
        <v>0</v>
      </c>
      <c r="R146" s="593">
        <f t="shared" si="79"/>
        <v>0</v>
      </c>
      <c r="S146" s="578">
        <f t="shared" si="80"/>
        <v>0</v>
      </c>
      <c r="T146" s="581">
        <f t="shared" si="81"/>
        <v>0</v>
      </c>
      <c r="U146" s="588">
        <f t="shared" si="82"/>
        <v>0</v>
      </c>
      <c r="V146" s="588">
        <f t="shared" si="83"/>
        <v>0</v>
      </c>
      <c r="W146" s="589">
        <f t="shared" si="84"/>
        <v>0</v>
      </c>
      <c r="X146" s="589">
        <f t="shared" si="85"/>
        <v>0</v>
      </c>
      <c r="Y146" s="584">
        <f t="shared" si="86"/>
        <v>0</v>
      </c>
      <c r="Z146" s="589">
        <f t="shared" si="87"/>
        <v>0</v>
      </c>
    </row>
    <row r="147" spans="1:26">
      <c r="A147" s="164"/>
      <c r="B147" s="720">
        <f>'Medicare Cost Report'!B132</f>
        <v>0</v>
      </c>
      <c r="C147" s="1405">
        <f>'Medicare Cost Report'!C132</f>
        <v>0</v>
      </c>
      <c r="D147" s="1406"/>
      <c r="E147" s="1407"/>
      <c r="F147" s="1028">
        <f>'Medicare Cost Report'!F132</f>
        <v>0</v>
      </c>
      <c r="G147" s="108">
        <f t="shared" si="72"/>
        <v>0</v>
      </c>
      <c r="H147" s="108">
        <f>'Medicare Cost Report'!L132</f>
        <v>0</v>
      </c>
      <c r="I147" s="576">
        <f t="shared" si="53"/>
        <v>0</v>
      </c>
      <c r="J147" s="576">
        <f t="shared" si="73"/>
        <v>0</v>
      </c>
      <c r="K147" s="577">
        <f t="shared" si="54"/>
        <v>0</v>
      </c>
      <c r="L147" s="577">
        <f t="shared" si="74"/>
        <v>0</v>
      </c>
      <c r="M147" s="578">
        <f t="shared" si="55"/>
        <v>0</v>
      </c>
      <c r="N147" s="546">
        <f t="shared" si="75"/>
        <v>0</v>
      </c>
      <c r="O147" s="573">
        <f t="shared" si="76"/>
        <v>0</v>
      </c>
      <c r="P147" s="592">
        <f t="shared" si="77"/>
        <v>0</v>
      </c>
      <c r="Q147" s="593">
        <f t="shared" si="78"/>
        <v>0</v>
      </c>
      <c r="R147" s="593">
        <f t="shared" si="79"/>
        <v>0</v>
      </c>
      <c r="S147" s="578">
        <f t="shared" si="80"/>
        <v>0</v>
      </c>
      <c r="T147" s="581">
        <f t="shared" si="81"/>
        <v>0</v>
      </c>
      <c r="U147" s="588">
        <f t="shared" si="82"/>
        <v>0</v>
      </c>
      <c r="V147" s="588">
        <f t="shared" si="83"/>
        <v>0</v>
      </c>
      <c r="W147" s="589">
        <f t="shared" si="84"/>
        <v>0</v>
      </c>
      <c r="X147" s="589">
        <f t="shared" si="85"/>
        <v>0</v>
      </c>
      <c r="Y147" s="584">
        <f t="shared" si="86"/>
        <v>0</v>
      </c>
      <c r="Z147" s="589">
        <f t="shared" si="87"/>
        <v>0</v>
      </c>
    </row>
    <row r="148" spans="1:26">
      <c r="A148" s="164"/>
      <c r="B148" s="720">
        <f>'Medicare Cost Report'!B133</f>
        <v>0</v>
      </c>
      <c r="C148" s="1405">
        <f>'Medicare Cost Report'!C133</f>
        <v>0</v>
      </c>
      <c r="D148" s="1406"/>
      <c r="E148" s="1407"/>
      <c r="F148" s="1028">
        <f>'Medicare Cost Report'!F133</f>
        <v>0</v>
      </c>
      <c r="G148" s="108">
        <f t="shared" si="72"/>
        <v>0</v>
      </c>
      <c r="H148" s="108">
        <f>'Medicare Cost Report'!L133</f>
        <v>0</v>
      </c>
      <c r="I148" s="576">
        <f t="shared" si="53"/>
        <v>0</v>
      </c>
      <c r="J148" s="576">
        <f t="shared" si="73"/>
        <v>0</v>
      </c>
      <c r="K148" s="577">
        <f t="shared" si="54"/>
        <v>0</v>
      </c>
      <c r="L148" s="577">
        <f t="shared" si="74"/>
        <v>0</v>
      </c>
      <c r="M148" s="578">
        <f t="shared" si="55"/>
        <v>0</v>
      </c>
      <c r="N148" s="546">
        <f t="shared" si="75"/>
        <v>0</v>
      </c>
      <c r="O148" s="573">
        <f t="shared" si="76"/>
        <v>0</v>
      </c>
      <c r="P148" s="592">
        <f t="shared" si="77"/>
        <v>0</v>
      </c>
      <c r="Q148" s="593">
        <f t="shared" si="78"/>
        <v>0</v>
      </c>
      <c r="R148" s="593">
        <f t="shared" si="79"/>
        <v>0</v>
      </c>
      <c r="S148" s="578">
        <f t="shared" si="80"/>
        <v>0</v>
      </c>
      <c r="T148" s="581">
        <f t="shared" si="81"/>
        <v>0</v>
      </c>
      <c r="U148" s="588">
        <f t="shared" si="82"/>
        <v>0</v>
      </c>
      <c r="V148" s="588">
        <f t="shared" si="83"/>
        <v>0</v>
      </c>
      <c r="W148" s="589">
        <f t="shared" si="84"/>
        <v>0</v>
      </c>
      <c r="X148" s="589">
        <f t="shared" si="85"/>
        <v>0</v>
      </c>
      <c r="Y148" s="584">
        <f t="shared" si="86"/>
        <v>0</v>
      </c>
      <c r="Z148" s="589">
        <f t="shared" si="87"/>
        <v>0</v>
      </c>
    </row>
    <row r="149" spans="1:26">
      <c r="A149" s="164"/>
      <c r="B149" s="720">
        <f>'Medicare Cost Report'!B134</f>
        <v>0</v>
      </c>
      <c r="C149" s="1405">
        <f>'Medicare Cost Report'!C134</f>
        <v>0</v>
      </c>
      <c r="D149" s="1406"/>
      <c r="E149" s="1407"/>
      <c r="F149" s="1028">
        <f>'Medicare Cost Report'!F134</f>
        <v>0</v>
      </c>
      <c r="G149" s="108">
        <f t="shared" si="72"/>
        <v>0</v>
      </c>
      <c r="H149" s="108">
        <f>'Medicare Cost Report'!L134</f>
        <v>0</v>
      </c>
      <c r="I149" s="576">
        <f t="shared" si="53"/>
        <v>0</v>
      </c>
      <c r="J149" s="576">
        <f t="shared" si="73"/>
        <v>0</v>
      </c>
      <c r="K149" s="577">
        <f t="shared" si="54"/>
        <v>0</v>
      </c>
      <c r="L149" s="577">
        <f t="shared" si="74"/>
        <v>0</v>
      </c>
      <c r="M149" s="578">
        <f t="shared" si="55"/>
        <v>0</v>
      </c>
      <c r="N149" s="546">
        <f t="shared" si="75"/>
        <v>0</v>
      </c>
      <c r="O149" s="573">
        <f t="shared" si="76"/>
        <v>0</v>
      </c>
      <c r="P149" s="592">
        <f t="shared" si="77"/>
        <v>0</v>
      </c>
      <c r="Q149" s="593">
        <f t="shared" si="78"/>
        <v>0</v>
      </c>
      <c r="R149" s="593">
        <f t="shared" si="79"/>
        <v>0</v>
      </c>
      <c r="S149" s="578">
        <f t="shared" si="80"/>
        <v>0</v>
      </c>
      <c r="T149" s="581">
        <f t="shared" si="81"/>
        <v>0</v>
      </c>
      <c r="U149" s="588">
        <f t="shared" si="82"/>
        <v>0</v>
      </c>
      <c r="V149" s="588">
        <f t="shared" si="83"/>
        <v>0</v>
      </c>
      <c r="W149" s="589">
        <f t="shared" si="84"/>
        <v>0</v>
      </c>
      <c r="X149" s="589">
        <f t="shared" si="85"/>
        <v>0</v>
      </c>
      <c r="Y149" s="584">
        <f t="shared" si="86"/>
        <v>0</v>
      </c>
      <c r="Z149" s="589">
        <f t="shared" si="87"/>
        <v>0</v>
      </c>
    </row>
    <row r="150" spans="1:26">
      <c r="A150" s="164"/>
      <c r="B150" s="720">
        <f>'Medicare Cost Report'!B135</f>
        <v>0</v>
      </c>
      <c r="C150" s="1405">
        <f>'Medicare Cost Report'!C135</f>
        <v>0</v>
      </c>
      <c r="D150" s="1406"/>
      <c r="E150" s="1407"/>
      <c r="F150" s="1028">
        <f>'Medicare Cost Report'!F135</f>
        <v>0</v>
      </c>
      <c r="G150" s="108">
        <f t="shared" si="72"/>
        <v>0</v>
      </c>
      <c r="H150" s="108">
        <f>'Medicare Cost Report'!L135</f>
        <v>0</v>
      </c>
      <c r="I150" s="576">
        <f t="shared" si="53"/>
        <v>0</v>
      </c>
      <c r="J150" s="576">
        <f t="shared" si="73"/>
        <v>0</v>
      </c>
      <c r="K150" s="577">
        <f t="shared" si="54"/>
        <v>0</v>
      </c>
      <c r="L150" s="577">
        <f t="shared" si="74"/>
        <v>0</v>
      </c>
      <c r="M150" s="578">
        <f t="shared" si="55"/>
        <v>0</v>
      </c>
      <c r="N150" s="546">
        <f t="shared" si="75"/>
        <v>0</v>
      </c>
      <c r="O150" s="573">
        <f t="shared" si="76"/>
        <v>0</v>
      </c>
      <c r="P150" s="592">
        <f t="shared" si="77"/>
        <v>0</v>
      </c>
      <c r="Q150" s="593">
        <f t="shared" si="78"/>
        <v>0</v>
      </c>
      <c r="R150" s="593">
        <f t="shared" si="79"/>
        <v>0</v>
      </c>
      <c r="S150" s="578">
        <f t="shared" si="80"/>
        <v>0</v>
      </c>
      <c r="T150" s="581">
        <f t="shared" si="81"/>
        <v>0</v>
      </c>
      <c r="U150" s="588">
        <f t="shared" si="82"/>
        <v>0</v>
      </c>
      <c r="V150" s="588">
        <f t="shared" si="83"/>
        <v>0</v>
      </c>
      <c r="W150" s="589">
        <f t="shared" si="84"/>
        <v>0</v>
      </c>
      <c r="X150" s="589">
        <f t="shared" si="85"/>
        <v>0</v>
      </c>
      <c r="Y150" s="584">
        <f t="shared" si="86"/>
        <v>0</v>
      </c>
      <c r="Z150" s="589">
        <f t="shared" si="87"/>
        <v>0</v>
      </c>
    </row>
    <row r="151" spans="1:26">
      <c r="A151" s="164"/>
      <c r="B151" s="720">
        <f>'Medicare Cost Report'!B136</f>
        <v>0</v>
      </c>
      <c r="C151" s="1405">
        <f>'Medicare Cost Report'!C136</f>
        <v>0</v>
      </c>
      <c r="D151" s="1406"/>
      <c r="E151" s="1407"/>
      <c r="F151" s="1028">
        <f>'Medicare Cost Report'!F136</f>
        <v>0</v>
      </c>
      <c r="G151" s="108">
        <f t="shared" si="72"/>
        <v>0</v>
      </c>
      <c r="H151" s="108">
        <f>'Medicare Cost Report'!L136</f>
        <v>0</v>
      </c>
      <c r="I151" s="576">
        <f t="shared" si="53"/>
        <v>0</v>
      </c>
      <c r="J151" s="576">
        <f t="shared" si="73"/>
        <v>0</v>
      </c>
      <c r="K151" s="577">
        <f t="shared" si="54"/>
        <v>0</v>
      </c>
      <c r="L151" s="577">
        <f t="shared" si="74"/>
        <v>0</v>
      </c>
      <c r="M151" s="578">
        <f t="shared" si="55"/>
        <v>0</v>
      </c>
      <c r="N151" s="546">
        <f t="shared" si="75"/>
        <v>0</v>
      </c>
      <c r="O151" s="573">
        <f t="shared" si="76"/>
        <v>0</v>
      </c>
      <c r="P151" s="592">
        <f t="shared" si="77"/>
        <v>0</v>
      </c>
      <c r="Q151" s="593">
        <f t="shared" si="78"/>
        <v>0</v>
      </c>
      <c r="R151" s="593">
        <f t="shared" si="79"/>
        <v>0</v>
      </c>
      <c r="S151" s="578">
        <f t="shared" si="80"/>
        <v>0</v>
      </c>
      <c r="T151" s="581">
        <f t="shared" si="81"/>
        <v>0</v>
      </c>
      <c r="U151" s="588">
        <f t="shared" si="82"/>
        <v>0</v>
      </c>
      <c r="V151" s="588">
        <f t="shared" si="83"/>
        <v>0</v>
      </c>
      <c r="W151" s="589">
        <f t="shared" si="84"/>
        <v>0</v>
      </c>
      <c r="X151" s="589">
        <f t="shared" si="85"/>
        <v>0</v>
      </c>
      <c r="Y151" s="584">
        <f t="shared" si="86"/>
        <v>0</v>
      </c>
      <c r="Z151" s="589">
        <f t="shared" si="87"/>
        <v>0</v>
      </c>
    </row>
    <row r="152" spans="1:26">
      <c r="A152" s="164"/>
      <c r="B152" s="720">
        <f>'Medicare Cost Report'!B137</f>
        <v>0</v>
      </c>
      <c r="C152" s="1405">
        <f>'Medicare Cost Report'!C137</f>
        <v>0</v>
      </c>
      <c r="D152" s="1406"/>
      <c r="E152" s="1407"/>
      <c r="F152" s="1028">
        <f>'Medicare Cost Report'!F137</f>
        <v>0</v>
      </c>
      <c r="G152" s="108">
        <f t="shared" si="72"/>
        <v>0</v>
      </c>
      <c r="H152" s="108">
        <f>'Medicare Cost Report'!L137</f>
        <v>0</v>
      </c>
      <c r="I152" s="576">
        <f t="shared" si="53"/>
        <v>0</v>
      </c>
      <c r="J152" s="576">
        <f t="shared" si="73"/>
        <v>0</v>
      </c>
      <c r="K152" s="577">
        <f t="shared" si="54"/>
        <v>0</v>
      </c>
      <c r="L152" s="577">
        <f t="shared" si="74"/>
        <v>0</v>
      </c>
      <c r="M152" s="578">
        <f t="shared" si="55"/>
        <v>0</v>
      </c>
      <c r="N152" s="546">
        <f t="shared" si="75"/>
        <v>0</v>
      </c>
      <c r="O152" s="573">
        <f t="shared" si="76"/>
        <v>0</v>
      </c>
      <c r="P152" s="592">
        <f t="shared" si="77"/>
        <v>0</v>
      </c>
      <c r="Q152" s="593">
        <f t="shared" si="78"/>
        <v>0</v>
      </c>
      <c r="R152" s="593">
        <f t="shared" si="79"/>
        <v>0</v>
      </c>
      <c r="S152" s="578">
        <f t="shared" si="80"/>
        <v>0</v>
      </c>
      <c r="T152" s="581">
        <f t="shared" si="81"/>
        <v>0</v>
      </c>
      <c r="U152" s="588">
        <f t="shared" si="82"/>
        <v>0</v>
      </c>
      <c r="V152" s="588">
        <f t="shared" si="83"/>
        <v>0</v>
      </c>
      <c r="W152" s="589">
        <f t="shared" si="84"/>
        <v>0</v>
      </c>
      <c r="X152" s="589">
        <f t="shared" si="85"/>
        <v>0</v>
      </c>
      <c r="Y152" s="584">
        <f t="shared" si="86"/>
        <v>0</v>
      </c>
      <c r="Z152" s="589">
        <f t="shared" si="87"/>
        <v>0</v>
      </c>
    </row>
    <row r="153" spans="1:26">
      <c r="A153" s="164"/>
      <c r="B153" s="720">
        <f>'Medicare Cost Report'!B138</f>
        <v>0</v>
      </c>
      <c r="C153" s="1405">
        <f>'Medicare Cost Report'!C138</f>
        <v>0</v>
      </c>
      <c r="D153" s="1406"/>
      <c r="E153" s="1407"/>
      <c r="F153" s="1028">
        <f>'Medicare Cost Report'!F138</f>
        <v>0</v>
      </c>
      <c r="G153" s="108">
        <f t="shared" si="72"/>
        <v>0</v>
      </c>
      <c r="H153" s="108">
        <f>'Medicare Cost Report'!L138</f>
        <v>0</v>
      </c>
      <c r="I153" s="576">
        <f t="shared" si="53"/>
        <v>0</v>
      </c>
      <c r="J153" s="576">
        <f t="shared" si="73"/>
        <v>0</v>
      </c>
      <c r="K153" s="577">
        <f t="shared" si="54"/>
        <v>0</v>
      </c>
      <c r="L153" s="577">
        <f t="shared" si="74"/>
        <v>0</v>
      </c>
      <c r="M153" s="578">
        <f t="shared" si="55"/>
        <v>0</v>
      </c>
      <c r="N153" s="546">
        <f t="shared" si="75"/>
        <v>0</v>
      </c>
      <c r="O153" s="573">
        <f t="shared" si="76"/>
        <v>0</v>
      </c>
      <c r="P153" s="592">
        <f t="shared" si="77"/>
        <v>0</v>
      </c>
      <c r="Q153" s="593">
        <f t="shared" si="78"/>
        <v>0</v>
      </c>
      <c r="R153" s="593">
        <f t="shared" si="79"/>
        <v>0</v>
      </c>
      <c r="S153" s="578">
        <f t="shared" si="80"/>
        <v>0</v>
      </c>
      <c r="T153" s="581">
        <f t="shared" si="81"/>
        <v>0</v>
      </c>
      <c r="U153" s="588">
        <f t="shared" si="82"/>
        <v>0</v>
      </c>
      <c r="V153" s="588">
        <f t="shared" si="83"/>
        <v>0</v>
      </c>
      <c r="W153" s="589">
        <f t="shared" si="84"/>
        <v>0</v>
      </c>
      <c r="X153" s="589">
        <f t="shared" si="85"/>
        <v>0</v>
      </c>
      <c r="Y153" s="584">
        <f t="shared" si="86"/>
        <v>0</v>
      </c>
      <c r="Z153" s="589">
        <f t="shared" si="87"/>
        <v>0</v>
      </c>
    </row>
    <row r="154" spans="1:26">
      <c r="A154" s="164"/>
      <c r="B154" s="720">
        <f>'Medicare Cost Report'!B139</f>
        <v>0</v>
      </c>
      <c r="C154" s="1405">
        <f>'Medicare Cost Report'!C139</f>
        <v>0</v>
      </c>
      <c r="D154" s="1406"/>
      <c r="E154" s="1407"/>
      <c r="F154" s="1028">
        <f>'Medicare Cost Report'!F139</f>
        <v>0</v>
      </c>
      <c r="G154" s="108">
        <f t="shared" si="72"/>
        <v>0</v>
      </c>
      <c r="H154" s="108">
        <f>'Medicare Cost Report'!L139</f>
        <v>0</v>
      </c>
      <c r="I154" s="576">
        <f t="shared" si="53"/>
        <v>0</v>
      </c>
      <c r="J154" s="576">
        <f t="shared" si="73"/>
        <v>0</v>
      </c>
      <c r="K154" s="577">
        <f t="shared" si="54"/>
        <v>0</v>
      </c>
      <c r="L154" s="577">
        <f t="shared" si="74"/>
        <v>0</v>
      </c>
      <c r="M154" s="578">
        <f t="shared" si="55"/>
        <v>0</v>
      </c>
      <c r="N154" s="546">
        <f t="shared" si="75"/>
        <v>0</v>
      </c>
      <c r="O154" s="573">
        <f t="shared" si="76"/>
        <v>0</v>
      </c>
      <c r="P154" s="592">
        <f t="shared" si="77"/>
        <v>0</v>
      </c>
      <c r="Q154" s="593">
        <f t="shared" si="78"/>
        <v>0</v>
      </c>
      <c r="R154" s="593">
        <f t="shared" si="79"/>
        <v>0</v>
      </c>
      <c r="S154" s="578">
        <f t="shared" si="80"/>
        <v>0</v>
      </c>
      <c r="T154" s="581">
        <f t="shared" si="81"/>
        <v>0</v>
      </c>
      <c r="U154" s="588">
        <f t="shared" si="82"/>
        <v>0</v>
      </c>
      <c r="V154" s="588">
        <f t="shared" si="83"/>
        <v>0</v>
      </c>
      <c r="W154" s="589">
        <f t="shared" si="84"/>
        <v>0</v>
      </c>
      <c r="X154" s="589">
        <f t="shared" si="85"/>
        <v>0</v>
      </c>
      <c r="Y154" s="584">
        <f t="shared" si="86"/>
        <v>0</v>
      </c>
      <c r="Z154" s="589">
        <f t="shared" si="87"/>
        <v>0</v>
      </c>
    </row>
    <row r="155" spans="1:26">
      <c r="A155" s="164"/>
      <c r="B155" s="720">
        <f>'Medicare Cost Report'!B140</f>
        <v>0</v>
      </c>
      <c r="C155" s="1405">
        <f>'Medicare Cost Report'!C140</f>
        <v>0</v>
      </c>
      <c r="D155" s="1406"/>
      <c r="E155" s="1407"/>
      <c r="F155" s="1028">
        <f>'Medicare Cost Report'!F140</f>
        <v>0</v>
      </c>
      <c r="G155" s="108">
        <f t="shared" si="72"/>
        <v>0</v>
      </c>
      <c r="H155" s="108">
        <f>'Medicare Cost Report'!L140</f>
        <v>0</v>
      </c>
      <c r="I155" s="576">
        <f t="shared" si="53"/>
        <v>0</v>
      </c>
      <c r="J155" s="576">
        <f t="shared" si="73"/>
        <v>0</v>
      </c>
      <c r="K155" s="577">
        <f t="shared" si="54"/>
        <v>0</v>
      </c>
      <c r="L155" s="577">
        <f t="shared" si="74"/>
        <v>0</v>
      </c>
      <c r="M155" s="578">
        <f t="shared" si="55"/>
        <v>0</v>
      </c>
      <c r="N155" s="546">
        <f t="shared" si="75"/>
        <v>0</v>
      </c>
      <c r="O155" s="573">
        <f t="shared" si="76"/>
        <v>0</v>
      </c>
      <c r="P155" s="592">
        <f t="shared" si="77"/>
        <v>0</v>
      </c>
      <c r="Q155" s="593">
        <f t="shared" si="78"/>
        <v>0</v>
      </c>
      <c r="R155" s="593">
        <f t="shared" si="79"/>
        <v>0</v>
      </c>
      <c r="S155" s="578">
        <f t="shared" si="80"/>
        <v>0</v>
      </c>
      <c r="T155" s="581">
        <f t="shared" si="81"/>
        <v>0</v>
      </c>
      <c r="U155" s="588">
        <f t="shared" si="82"/>
        <v>0</v>
      </c>
      <c r="V155" s="588">
        <f t="shared" si="83"/>
        <v>0</v>
      </c>
      <c r="W155" s="589">
        <f t="shared" si="84"/>
        <v>0</v>
      </c>
      <c r="X155" s="589">
        <f t="shared" si="85"/>
        <v>0</v>
      </c>
      <c r="Y155" s="584">
        <f t="shared" si="86"/>
        <v>0</v>
      </c>
      <c r="Z155" s="589">
        <f t="shared" si="87"/>
        <v>0</v>
      </c>
    </row>
    <row r="156" spans="1:26">
      <c r="A156" s="164"/>
      <c r="B156" s="721">
        <f>'Medicare Cost Report'!B141</f>
        <v>0</v>
      </c>
      <c r="C156" s="1405">
        <f>'Medicare Cost Report'!C141</f>
        <v>0</v>
      </c>
      <c r="D156" s="1406"/>
      <c r="E156" s="1407"/>
      <c r="F156" s="590">
        <f>'Medicare Cost Report'!F141</f>
        <v>0</v>
      </c>
      <c r="G156" s="591">
        <f t="shared" si="72"/>
        <v>0</v>
      </c>
      <c r="H156" s="591">
        <f>'Medicare Cost Report'!L141</f>
        <v>0</v>
      </c>
      <c r="I156" s="576">
        <f t="shared" si="53"/>
        <v>0</v>
      </c>
      <c r="J156" s="576">
        <f t="shared" si="73"/>
        <v>0</v>
      </c>
      <c r="K156" s="577">
        <f t="shared" si="54"/>
        <v>0</v>
      </c>
      <c r="L156" s="577">
        <f t="shared" si="74"/>
        <v>0</v>
      </c>
      <c r="M156" s="578">
        <f t="shared" si="55"/>
        <v>0</v>
      </c>
      <c r="N156" s="546">
        <f t="shared" si="75"/>
        <v>0</v>
      </c>
      <c r="O156" s="573">
        <f t="shared" si="76"/>
        <v>0</v>
      </c>
      <c r="P156" s="592">
        <f t="shared" si="77"/>
        <v>0</v>
      </c>
      <c r="Q156" s="593">
        <f t="shared" si="78"/>
        <v>0</v>
      </c>
      <c r="R156" s="593">
        <f t="shared" si="79"/>
        <v>0</v>
      </c>
      <c r="S156" s="578">
        <f t="shared" si="80"/>
        <v>0</v>
      </c>
      <c r="T156" s="581">
        <f t="shared" si="81"/>
        <v>0</v>
      </c>
      <c r="U156" s="588">
        <f t="shared" si="82"/>
        <v>0</v>
      </c>
      <c r="V156" s="588">
        <f t="shared" si="83"/>
        <v>0</v>
      </c>
      <c r="W156" s="589">
        <f t="shared" si="84"/>
        <v>0</v>
      </c>
      <c r="X156" s="589">
        <f t="shared" si="85"/>
        <v>0</v>
      </c>
      <c r="Y156" s="584">
        <f t="shared" si="86"/>
        <v>0</v>
      </c>
      <c r="Z156" s="1036">
        <f t="shared" si="87"/>
        <v>0</v>
      </c>
    </row>
    <row r="157" spans="1:26">
      <c r="A157" s="7"/>
      <c r="B157" s="480"/>
      <c r="C157" s="716" t="s">
        <v>113</v>
      </c>
      <c r="D157" s="717"/>
      <c r="E157" s="717"/>
      <c r="F157" s="604">
        <f>SUM(F81:F156)</f>
        <v>0</v>
      </c>
      <c r="G157" s="605">
        <f>IF($F$158=0,0,(F157)/($F$158))</f>
        <v>0</v>
      </c>
      <c r="H157" s="1037"/>
      <c r="I157" s="1038">
        <f t="shared" ref="I157:Z157" si="88">SUM(I81:I156)</f>
        <v>0</v>
      </c>
      <c r="J157" s="1038">
        <f t="shared" si="88"/>
        <v>0</v>
      </c>
      <c r="K157" s="1039">
        <f t="shared" si="88"/>
        <v>0</v>
      </c>
      <c r="L157" s="1039">
        <f t="shared" si="88"/>
        <v>0</v>
      </c>
      <c r="M157" s="1040">
        <f t="shared" si="88"/>
        <v>0</v>
      </c>
      <c r="N157" s="606">
        <f t="shared" si="88"/>
        <v>0</v>
      </c>
      <c r="O157" s="607">
        <f t="shared" si="88"/>
        <v>0</v>
      </c>
      <c r="P157" s="1038">
        <f t="shared" si="88"/>
        <v>0</v>
      </c>
      <c r="Q157" s="1039">
        <f t="shared" si="88"/>
        <v>0</v>
      </c>
      <c r="R157" s="1039">
        <f t="shared" si="88"/>
        <v>0</v>
      </c>
      <c r="S157" s="1041">
        <f t="shared" si="88"/>
        <v>0</v>
      </c>
      <c r="T157" s="608">
        <f t="shared" si="88"/>
        <v>0</v>
      </c>
      <c r="U157" s="1042">
        <f t="shared" si="88"/>
        <v>0</v>
      </c>
      <c r="V157" s="1042">
        <f t="shared" si="88"/>
        <v>0</v>
      </c>
      <c r="W157" s="1041">
        <f t="shared" si="88"/>
        <v>0</v>
      </c>
      <c r="X157" s="1041">
        <f t="shared" si="88"/>
        <v>0</v>
      </c>
      <c r="Y157" s="609">
        <f t="shared" si="88"/>
        <v>0</v>
      </c>
      <c r="Z157" s="1041">
        <f t="shared" si="88"/>
        <v>0</v>
      </c>
    </row>
    <row r="158" spans="1:26">
      <c r="A158" s="7"/>
      <c r="B158" s="13"/>
      <c r="C158" s="718" t="s">
        <v>688</v>
      </c>
      <c r="D158" s="504"/>
      <c r="E158" s="505"/>
      <c r="F158" s="1043">
        <f>F157+F74</f>
        <v>0</v>
      </c>
      <c r="G158" s="1044">
        <f>G157+G74</f>
        <v>0</v>
      </c>
      <c r="H158" s="86"/>
      <c r="I158" s="81"/>
      <c r="J158" s="81"/>
      <c r="K158" s="81"/>
      <c r="L158" s="81"/>
      <c r="M158" s="81"/>
      <c r="N158" s="82"/>
      <c r="O158" s="82"/>
      <c r="P158" s="82"/>
      <c r="Q158" s="26"/>
      <c r="R158" s="83"/>
      <c r="S158" s="84"/>
      <c r="T158" s="26"/>
      <c r="U158" s="26"/>
      <c r="V158" s="26"/>
      <c r="W158" s="26"/>
      <c r="X158" s="26"/>
      <c r="Y158" s="26"/>
      <c r="Z158" s="26"/>
    </row>
    <row r="159" spans="1:26">
      <c r="A159" s="7"/>
      <c r="B159" s="13"/>
      <c r="C159" s="13"/>
      <c r="D159" s="13"/>
      <c r="E159" s="13"/>
      <c r="F159" s="26"/>
      <c r="G159" s="80"/>
      <c r="H159" s="26"/>
      <c r="I159" s="81"/>
      <c r="J159" s="81"/>
      <c r="K159" s="81"/>
      <c r="L159" s="81"/>
      <c r="M159" s="81"/>
      <c r="N159" s="82"/>
      <c r="O159" s="82"/>
      <c r="P159" s="82"/>
      <c r="Q159" s="26"/>
      <c r="R159" s="83"/>
      <c r="S159" s="84"/>
      <c r="T159" s="26"/>
      <c r="U159" s="26"/>
      <c r="V159" s="26"/>
      <c r="W159" s="26"/>
      <c r="X159" s="26"/>
      <c r="Y159" s="26"/>
      <c r="Z159" s="26"/>
    </row>
    <row r="160" spans="1:26">
      <c r="A160" s="7"/>
      <c r="B160" s="13"/>
      <c r="C160" s="13"/>
      <c r="D160" s="13"/>
      <c r="E160" s="13"/>
      <c r="F160" s="26"/>
      <c r="G160" s="80"/>
      <c r="H160" s="26"/>
      <c r="I160" s="81"/>
      <c r="J160" s="81"/>
      <c r="K160" s="81"/>
      <c r="L160" s="81"/>
      <c r="M160" s="81"/>
      <c r="N160" s="82"/>
      <c r="O160" s="82"/>
      <c r="P160" s="82"/>
      <c r="Q160" s="26"/>
      <c r="R160" s="83"/>
      <c r="S160" s="84"/>
      <c r="T160" s="26"/>
      <c r="U160" s="26"/>
      <c r="V160" s="26"/>
      <c r="W160" s="26"/>
      <c r="X160" s="26"/>
      <c r="Y160" s="26"/>
      <c r="Z160" s="26"/>
    </row>
    <row r="161" spans="1:27">
      <c r="C161" s="13"/>
      <c r="D161" s="13"/>
      <c r="E161" s="13"/>
      <c r="F161" s="26"/>
      <c r="G161" s="80"/>
      <c r="H161" s="26"/>
      <c r="I161" s="81"/>
      <c r="J161" s="81"/>
      <c r="K161" s="81"/>
      <c r="L161" s="81"/>
      <c r="M161" s="81"/>
      <c r="N161" s="82"/>
      <c r="O161" s="82"/>
      <c r="P161" s="82"/>
      <c r="Q161" s="26"/>
      <c r="R161" s="83"/>
      <c r="S161" s="84"/>
      <c r="T161" s="26"/>
      <c r="U161" s="26"/>
      <c r="V161" s="26"/>
      <c r="W161" s="26"/>
      <c r="X161" s="26"/>
      <c r="Y161" s="26"/>
      <c r="Z161" s="26"/>
    </row>
    <row r="162" spans="1:27">
      <c r="A162" s="7"/>
      <c r="B162" s="567" t="s">
        <v>689</v>
      </c>
      <c r="C162" s="443"/>
      <c r="D162" s="443"/>
      <c r="E162" s="443"/>
      <c r="F162" s="610"/>
      <c r="G162" s="611"/>
      <c r="H162" s="610"/>
      <c r="I162" s="612"/>
      <c r="J162" s="612"/>
      <c r="K162" s="613"/>
      <c r="L162" s="81"/>
      <c r="M162" s="81"/>
      <c r="N162" s="82"/>
      <c r="O162" s="82"/>
      <c r="P162" s="82"/>
      <c r="Q162" s="26"/>
      <c r="R162" s="83"/>
      <c r="S162" s="84"/>
      <c r="T162" s="26"/>
      <c r="U162" s="26"/>
      <c r="V162" s="26"/>
      <c r="W162" s="26"/>
      <c r="X162" s="26"/>
      <c r="Y162" s="26"/>
      <c r="Z162" s="26"/>
    </row>
    <row r="163" spans="1:27" ht="32.25" customHeight="1">
      <c r="A163" s="7"/>
      <c r="B163" s="502"/>
      <c r="C163" s="367" t="s">
        <v>596</v>
      </c>
      <c r="D163" s="367" t="s">
        <v>596</v>
      </c>
      <c r="E163" s="367" t="s">
        <v>596</v>
      </c>
      <c r="F163" s="596" t="s">
        <v>597</v>
      </c>
      <c r="G163" s="1045" t="s">
        <v>597</v>
      </c>
      <c r="H163" s="1045" t="s">
        <v>597</v>
      </c>
      <c r="I163" s="601" t="s">
        <v>598</v>
      </c>
      <c r="J163" s="1046" t="s">
        <v>598</v>
      </c>
      <c r="K163" s="594" t="s">
        <v>599</v>
      </c>
      <c r="L163" s="81"/>
      <c r="M163" s="82"/>
      <c r="N163" s="82"/>
      <c r="O163" s="82"/>
      <c r="P163" s="26"/>
      <c r="Q163" s="83"/>
      <c r="R163" s="84"/>
      <c r="S163" s="26"/>
      <c r="T163" s="26"/>
      <c r="U163" s="26"/>
      <c r="V163" s="26"/>
      <c r="W163" s="26"/>
      <c r="X163" s="26"/>
      <c r="Y163" s="26"/>
      <c r="Z163" s="57"/>
    </row>
    <row r="164" spans="1:27">
      <c r="A164" s="7"/>
      <c r="B164" s="366"/>
      <c r="C164" s="595" t="s">
        <v>310</v>
      </c>
      <c r="D164" s="109" t="s">
        <v>602</v>
      </c>
      <c r="E164" s="598" t="s">
        <v>603</v>
      </c>
      <c r="F164" s="597" t="s">
        <v>310</v>
      </c>
      <c r="G164" s="109" t="s">
        <v>602</v>
      </c>
      <c r="H164" s="598" t="s">
        <v>603</v>
      </c>
      <c r="I164" s="602" t="s">
        <v>310</v>
      </c>
      <c r="J164" s="600" t="s">
        <v>603</v>
      </c>
      <c r="K164" s="599" t="s">
        <v>603</v>
      </c>
      <c r="L164" s="81"/>
      <c r="M164" s="82"/>
      <c r="N164" s="82"/>
      <c r="O164" s="82"/>
      <c r="P164" s="26"/>
      <c r="Q164" s="83"/>
      <c r="R164" s="84"/>
      <c r="S164" s="26"/>
      <c r="T164" s="26"/>
      <c r="U164" s="26"/>
      <c r="V164" s="26"/>
      <c r="W164" s="26"/>
      <c r="X164" s="26"/>
      <c r="Y164" s="26"/>
      <c r="Z164" s="57"/>
    </row>
    <row r="165" spans="1:27">
      <c r="A165" s="7"/>
      <c r="B165" s="366" t="s">
        <v>642</v>
      </c>
      <c r="C165" s="1047">
        <f>H74+I157</f>
        <v>0</v>
      </c>
      <c r="D165" s="1048">
        <f>I74+K157</f>
        <v>0</v>
      </c>
      <c r="E165" s="1049">
        <f>J74+M157</f>
        <v>0</v>
      </c>
      <c r="F165" s="666">
        <f>K74+O157</f>
        <v>0</v>
      </c>
      <c r="G165" s="1048">
        <f>L74+Q157</f>
        <v>0</v>
      </c>
      <c r="H165" s="1049">
        <f>M74+S157</f>
        <v>0</v>
      </c>
      <c r="I165" s="666">
        <f>N74+U157</f>
        <v>0</v>
      </c>
      <c r="J165" s="1049">
        <f>O74+Y157</f>
        <v>0</v>
      </c>
      <c r="K165" s="667">
        <f>P74+Y157</f>
        <v>0</v>
      </c>
      <c r="L165" s="81"/>
      <c r="M165" s="82"/>
      <c r="N165" s="82"/>
      <c r="O165" s="82"/>
      <c r="P165" s="26"/>
      <c r="Q165" s="83"/>
      <c r="R165" s="84"/>
      <c r="S165" s="26"/>
      <c r="T165" s="26"/>
      <c r="U165" s="26"/>
      <c r="V165" s="26"/>
      <c r="W165" s="26"/>
      <c r="X165" s="26"/>
      <c r="Y165" s="26"/>
      <c r="Z165" s="57"/>
    </row>
    <row r="166" spans="1:27">
      <c r="A166" s="7"/>
      <c r="B166" s="366" t="s">
        <v>690</v>
      </c>
      <c r="C166" s="666">
        <f>I42+J157</f>
        <v>0</v>
      </c>
      <c r="D166" s="1048">
        <f>K42+L157</f>
        <v>0</v>
      </c>
      <c r="E166" s="1049">
        <f>M42+N157</f>
        <v>0</v>
      </c>
      <c r="F166" s="666">
        <f>O42+P157</f>
        <v>0</v>
      </c>
      <c r="G166" s="1048">
        <f>Q42+R157</f>
        <v>0</v>
      </c>
      <c r="H166" s="1049">
        <f>S42+T157</f>
        <v>0</v>
      </c>
      <c r="I166" s="666">
        <f>U42+V157</f>
        <v>0</v>
      </c>
      <c r="J166" s="1049">
        <f>W42+X157</f>
        <v>0</v>
      </c>
      <c r="K166" s="667">
        <f>Y42+Z157</f>
        <v>0</v>
      </c>
      <c r="L166" s="81"/>
      <c r="M166" s="82"/>
      <c r="N166" s="82"/>
      <c r="O166" s="82"/>
      <c r="P166" s="26"/>
      <c r="Q166" s="83"/>
      <c r="R166" s="84"/>
      <c r="S166" s="26"/>
      <c r="T166" s="26"/>
      <c r="U166" s="26"/>
      <c r="V166" s="26"/>
      <c r="W166" s="26"/>
      <c r="X166" s="26"/>
      <c r="Y166" s="26"/>
      <c r="Z166" s="57"/>
    </row>
    <row r="167" spans="1:27">
      <c r="A167" s="7"/>
      <c r="B167" s="472"/>
      <c r="C167" s="472"/>
      <c r="D167" s="13"/>
      <c r="E167" s="724"/>
      <c r="F167" s="80"/>
      <c r="G167" s="26"/>
      <c r="H167" s="81"/>
      <c r="I167" s="81"/>
      <c r="J167" s="81"/>
      <c r="K167" s="603"/>
      <c r="L167" s="10"/>
      <c r="M167" s="81"/>
      <c r="N167" s="82"/>
      <c r="O167" s="82"/>
      <c r="P167" s="82"/>
      <c r="Q167" s="26"/>
      <c r="R167" s="83"/>
      <c r="S167" s="84"/>
      <c r="T167" s="26"/>
      <c r="U167" s="26"/>
      <c r="V167" s="26"/>
      <c r="W167" s="26"/>
      <c r="X167" s="26"/>
      <c r="Y167" s="26"/>
      <c r="Z167" s="26"/>
    </row>
    <row r="168" spans="1:27">
      <c r="A168" s="7"/>
      <c r="B168" s="13"/>
      <c r="C168" s="13"/>
      <c r="D168" s="13"/>
      <c r="E168" s="13"/>
      <c r="F168" s="13"/>
      <c r="G168" s="13"/>
      <c r="H168" s="13"/>
      <c r="I168" s="13"/>
      <c r="J168" s="13"/>
      <c r="K168" s="13"/>
      <c r="L168" s="13"/>
      <c r="M168" s="13"/>
      <c r="N168" s="10"/>
      <c r="O168" s="10"/>
      <c r="P168" s="10"/>
      <c r="Q168" s="10"/>
      <c r="R168" s="10"/>
      <c r="S168" s="10"/>
      <c r="T168" s="10"/>
      <c r="U168" s="10"/>
      <c r="V168" s="10"/>
      <c r="W168" s="10"/>
      <c r="X168" s="10"/>
      <c r="Y168" s="10"/>
      <c r="Z168" s="10"/>
    </row>
    <row r="169" spans="1:27">
      <c r="A169" s="7"/>
      <c r="B169" s="13"/>
      <c r="C169" s="13"/>
      <c r="D169" s="13"/>
      <c r="E169" s="13"/>
      <c r="F169" s="13"/>
      <c r="G169" s="13"/>
      <c r="H169" s="13"/>
      <c r="I169" s="26"/>
      <c r="J169" s="13"/>
      <c r="K169" s="13"/>
      <c r="L169" s="13"/>
      <c r="M169" s="13"/>
      <c r="N169" s="10"/>
      <c r="O169" s="10"/>
      <c r="P169" s="10"/>
      <c r="Q169" s="10"/>
      <c r="R169" s="10"/>
      <c r="S169" s="10"/>
      <c r="T169" s="10"/>
      <c r="U169" s="10"/>
      <c r="V169" s="10"/>
      <c r="W169" s="10"/>
      <c r="X169" s="10"/>
      <c r="Y169" s="10"/>
      <c r="Z169" s="10"/>
    </row>
    <row r="170" spans="1:27">
      <c r="E170" s="10"/>
      <c r="F170" s="10"/>
      <c r="G170" s="10"/>
      <c r="H170" s="10"/>
      <c r="I170" s="521"/>
      <c r="J170" s="521"/>
      <c r="K170" s="521"/>
      <c r="L170" s="521"/>
      <c r="M170" s="521"/>
      <c r="N170" s="521"/>
      <c r="O170" s="532"/>
      <c r="P170" s="532"/>
      <c r="Q170" s="532"/>
      <c r="R170" s="532"/>
      <c r="S170" s="532"/>
      <c r="T170" s="521"/>
      <c r="U170" s="521"/>
      <c r="V170" s="521"/>
      <c r="W170" s="521"/>
      <c r="X170" s="521"/>
      <c r="Y170" s="521"/>
      <c r="Z170" s="521"/>
    </row>
    <row r="171" spans="1:27">
      <c r="A171" s="10"/>
      <c r="B171" s="567" t="s">
        <v>691</v>
      </c>
      <c r="C171" s="616"/>
      <c r="D171" s="443" t="str">
        <f>F173</f>
        <v>C part I, Col 7</v>
      </c>
      <c r="E171" s="437"/>
      <c r="F171" s="443"/>
      <c r="G171" s="443"/>
      <c r="H171" s="569"/>
      <c r="I171" s="519" t="s">
        <v>596</v>
      </c>
      <c r="J171" s="468" t="s">
        <v>596</v>
      </c>
      <c r="K171" s="570" t="s">
        <v>596</v>
      </c>
      <c r="L171" s="570" t="s">
        <v>596</v>
      </c>
      <c r="M171" s="468" t="s">
        <v>596</v>
      </c>
      <c r="N171" s="469" t="s">
        <v>596</v>
      </c>
      <c r="O171" s="468" t="s">
        <v>597</v>
      </c>
      <c r="P171" s="468" t="s">
        <v>597</v>
      </c>
      <c r="Q171" s="468" t="s">
        <v>597</v>
      </c>
      <c r="R171" s="468" t="s">
        <v>597</v>
      </c>
      <c r="S171" s="468" t="s">
        <v>597</v>
      </c>
      <c r="T171" s="468" t="s">
        <v>597</v>
      </c>
      <c r="U171" s="585" t="s">
        <v>598</v>
      </c>
      <c r="V171" s="486" t="s">
        <v>598</v>
      </c>
      <c r="W171" s="486" t="s">
        <v>598</v>
      </c>
      <c r="X171" s="486" t="s">
        <v>598</v>
      </c>
      <c r="Y171" s="535" t="s">
        <v>599</v>
      </c>
      <c r="Z171" s="571" t="s">
        <v>599</v>
      </c>
      <c r="AA171" s="175"/>
    </row>
    <row r="172" spans="1:27">
      <c r="A172" s="164"/>
      <c r="B172" s="101" t="s">
        <v>692</v>
      </c>
      <c r="C172" s="470"/>
      <c r="D172" s="465"/>
      <c r="E172" s="614"/>
      <c r="F172" s="615" t="s">
        <v>643</v>
      </c>
      <c r="G172" s="615" t="s">
        <v>644</v>
      </c>
      <c r="H172" s="1050" t="s">
        <v>656</v>
      </c>
      <c r="I172" s="614" t="s">
        <v>657</v>
      </c>
      <c r="J172" s="615" t="s">
        <v>658</v>
      </c>
      <c r="K172" s="615" t="s">
        <v>659</v>
      </c>
      <c r="L172" s="615" t="s">
        <v>660</v>
      </c>
      <c r="M172" s="615" t="s">
        <v>661</v>
      </c>
      <c r="N172" s="367" t="s">
        <v>662</v>
      </c>
      <c r="O172" s="622" t="s">
        <v>663</v>
      </c>
      <c r="P172" s="78" t="s">
        <v>664</v>
      </c>
      <c r="Q172" s="78" t="s">
        <v>665</v>
      </c>
      <c r="R172" s="78" t="s">
        <v>666</v>
      </c>
      <c r="S172" s="78" t="s">
        <v>667</v>
      </c>
      <c r="T172" s="489" t="s">
        <v>668</v>
      </c>
      <c r="U172" s="617" t="s">
        <v>669</v>
      </c>
      <c r="V172" s="78" t="s">
        <v>670</v>
      </c>
      <c r="W172" s="78" t="s">
        <v>671</v>
      </c>
      <c r="X172" s="489" t="s">
        <v>672</v>
      </c>
      <c r="Y172" s="617" t="s">
        <v>673</v>
      </c>
      <c r="Z172" s="489" t="s">
        <v>674</v>
      </c>
    </row>
    <row r="173" spans="1:27" ht="47.25" customHeight="1">
      <c r="A173" s="164"/>
      <c r="B173" s="624" t="str">
        <f>B80</f>
        <v>2552-10 Line
Reference</v>
      </c>
      <c r="C173" s="572"/>
      <c r="D173" s="548"/>
      <c r="E173" s="624"/>
      <c r="F173" s="369" t="str">
        <f>'Medicare Cost Report'!G39</f>
        <v>C part I, Col 7</v>
      </c>
      <c r="G173" s="369" t="s">
        <v>547</v>
      </c>
      <c r="H173" s="369" t="s">
        <v>479</v>
      </c>
      <c r="I173" s="543" t="s">
        <v>693</v>
      </c>
      <c r="J173" s="1027" t="s">
        <v>694</v>
      </c>
      <c r="K173" s="1021" t="s">
        <v>695</v>
      </c>
      <c r="L173" s="1021" t="s">
        <v>696</v>
      </c>
      <c r="M173" s="1022" t="s">
        <v>697</v>
      </c>
      <c r="N173" s="1022" t="s">
        <v>698</v>
      </c>
      <c r="O173" s="543" t="s">
        <v>699</v>
      </c>
      <c r="P173" s="1051" t="s">
        <v>700</v>
      </c>
      <c r="Q173" s="1052" t="s">
        <v>701</v>
      </c>
      <c r="R173" s="1021" t="s">
        <v>702</v>
      </c>
      <c r="S173" s="1022" t="s">
        <v>703</v>
      </c>
      <c r="T173" s="1022" t="s">
        <v>704</v>
      </c>
      <c r="U173" s="543" t="s">
        <v>705</v>
      </c>
      <c r="V173" s="1027" t="s">
        <v>706</v>
      </c>
      <c r="W173" s="1022" t="s">
        <v>707</v>
      </c>
      <c r="X173" s="1022" t="s">
        <v>708</v>
      </c>
      <c r="Y173" s="582" t="s">
        <v>686</v>
      </c>
      <c r="Z173" s="1022" t="s">
        <v>687</v>
      </c>
    </row>
    <row r="174" spans="1:27">
      <c r="A174" s="164"/>
      <c r="B174" s="721">
        <f>'Medicare Cost Report'!B66</f>
        <v>50</v>
      </c>
      <c r="C174" s="1405" t="str">
        <f>'Medicare Cost Report'!C66</f>
        <v>OPERATING ROOM</v>
      </c>
      <c r="D174" s="1406"/>
      <c r="E174" s="1407"/>
      <c r="F174" s="1053">
        <f>'Medicare Cost Report'!G66</f>
        <v>0</v>
      </c>
      <c r="G174" s="108">
        <f t="shared" ref="G174" si="89">IF($F$250=0,0,F174/$F$250)</f>
        <v>0</v>
      </c>
      <c r="H174" s="619">
        <f>'Medicare Cost Report'!L66</f>
        <v>0</v>
      </c>
      <c r="I174" s="618">
        <f t="shared" ref="I174:I217" si="90">G174*$E$13</f>
        <v>0</v>
      </c>
      <c r="J174" s="507">
        <f>ROUND(H174*I174,0)</f>
        <v>0</v>
      </c>
      <c r="K174" s="509">
        <f t="shared" ref="K174:K217" si="91">G174*$E$14</f>
        <v>0</v>
      </c>
      <c r="L174" s="509">
        <f>ROUND(H174*K174,0)</f>
        <v>0</v>
      </c>
      <c r="M174" s="513">
        <f t="shared" ref="M174:M217" si="92">G174*$E$15</f>
        <v>0</v>
      </c>
      <c r="N174" s="513">
        <f>ROUND(H174*M174,0)</f>
        <v>0</v>
      </c>
      <c r="O174" s="623">
        <f>G174*$H$13</f>
        <v>0</v>
      </c>
      <c r="P174" s="507">
        <f>ROUND(H174*O174,0)</f>
        <v>0</v>
      </c>
      <c r="Q174" s="509">
        <f>G174*$H$14</f>
        <v>0</v>
      </c>
      <c r="R174" s="509">
        <f>ROUND(H174*Q174,0)</f>
        <v>0</v>
      </c>
      <c r="S174" s="513">
        <f>G174*$H$15</f>
        <v>0</v>
      </c>
      <c r="T174" s="513">
        <f>ROUND(H174*S174,0)</f>
        <v>0</v>
      </c>
      <c r="U174" s="623">
        <f>G174*$K$13</f>
        <v>0</v>
      </c>
      <c r="V174" s="507">
        <f>ROUND(H174*U174,0)</f>
        <v>0</v>
      </c>
      <c r="W174" s="513">
        <f>G174*$K$15</f>
        <v>0</v>
      </c>
      <c r="X174" s="513">
        <f>ROUND(H174*W174,0)</f>
        <v>0</v>
      </c>
      <c r="Y174" s="621">
        <f>G174*$N$15</f>
        <v>0</v>
      </c>
      <c r="Z174" s="513">
        <f>ROUND(H174*Y174,0)</f>
        <v>0</v>
      </c>
    </row>
    <row r="175" spans="1:27">
      <c r="A175" s="164"/>
      <c r="B175" s="705">
        <f>'Medicare Cost Report'!B67</f>
        <v>51</v>
      </c>
      <c r="C175" s="1405" t="str">
        <f>'Medicare Cost Report'!C67</f>
        <v>RECOVERY ROOM</v>
      </c>
      <c r="D175" s="1406"/>
      <c r="E175" s="1407"/>
      <c r="F175" s="1053">
        <f>'Medicare Cost Report'!G67</f>
        <v>0</v>
      </c>
      <c r="G175" s="108">
        <f t="shared" ref="G175:G217" si="93">IF($F$250=0,0,F175/$F$250)</f>
        <v>0</v>
      </c>
      <c r="H175" s="619">
        <f>'Medicare Cost Report'!L67</f>
        <v>0</v>
      </c>
      <c r="I175" s="618">
        <f t="shared" si="90"/>
        <v>0</v>
      </c>
      <c r="J175" s="507">
        <f t="shared" ref="J175:J217" si="94">ROUND(H175*I175,0)</f>
        <v>0</v>
      </c>
      <c r="K175" s="509">
        <f t="shared" si="91"/>
        <v>0</v>
      </c>
      <c r="L175" s="509">
        <f t="shared" ref="L175:L217" si="95">ROUND(H175*K175,0)</f>
        <v>0</v>
      </c>
      <c r="M175" s="513">
        <f t="shared" si="92"/>
        <v>0</v>
      </c>
      <c r="N175" s="513">
        <f t="shared" ref="N175:N217" si="96">ROUND(H175*M175,0)</f>
        <v>0</v>
      </c>
      <c r="O175" s="623">
        <f t="shared" ref="O175:O217" si="97">G175*$H$13</f>
        <v>0</v>
      </c>
      <c r="P175" s="507">
        <f t="shared" ref="P175:P217" si="98">ROUND(H175*O175,0)</f>
        <v>0</v>
      </c>
      <c r="Q175" s="509">
        <f t="shared" ref="Q175:Q217" si="99">G175*$H$14</f>
        <v>0</v>
      </c>
      <c r="R175" s="509">
        <f t="shared" ref="R175:R217" si="100">ROUND(H175*Q175,0)</f>
        <v>0</v>
      </c>
      <c r="S175" s="513">
        <f t="shared" ref="S175:S217" si="101">G175*$H$15</f>
        <v>0</v>
      </c>
      <c r="T175" s="513">
        <f t="shared" ref="T175:T217" si="102">ROUND(H175*S175,0)</f>
        <v>0</v>
      </c>
      <c r="U175" s="623">
        <f t="shared" ref="U175:U217" si="103">G175*$K$13</f>
        <v>0</v>
      </c>
      <c r="V175" s="507">
        <f t="shared" ref="V175:V217" si="104">ROUND(H175*U175,0)</f>
        <v>0</v>
      </c>
      <c r="W175" s="513">
        <f t="shared" ref="W175:W217" si="105">G175*$K$15</f>
        <v>0</v>
      </c>
      <c r="X175" s="513">
        <f t="shared" ref="X175:X217" si="106">ROUND(H175*W175,0)</f>
        <v>0</v>
      </c>
      <c r="Y175" s="621">
        <f t="shared" ref="Y175:Y217" si="107">G175*$N$15</f>
        <v>0</v>
      </c>
      <c r="Z175" s="513">
        <f t="shared" ref="Z175:Z217" si="108">ROUND(H175*Y175,0)</f>
        <v>0</v>
      </c>
    </row>
    <row r="176" spans="1:27">
      <c r="A176" s="164"/>
      <c r="B176" s="705">
        <f>'Medicare Cost Report'!B68</f>
        <v>52</v>
      </c>
      <c r="C176" s="1405" t="str">
        <f>'Medicare Cost Report'!C68</f>
        <v>DELIVERY ROOM &amp; LABOR ROOM</v>
      </c>
      <c r="D176" s="1406"/>
      <c r="E176" s="1407"/>
      <c r="F176" s="1053">
        <f>'Medicare Cost Report'!G68</f>
        <v>0</v>
      </c>
      <c r="G176" s="108">
        <f t="shared" si="93"/>
        <v>0</v>
      </c>
      <c r="H176" s="619">
        <f>'Medicare Cost Report'!L68</f>
        <v>0</v>
      </c>
      <c r="I176" s="618">
        <f t="shared" si="90"/>
        <v>0</v>
      </c>
      <c r="J176" s="507">
        <f t="shared" si="94"/>
        <v>0</v>
      </c>
      <c r="K176" s="509">
        <f t="shared" si="91"/>
        <v>0</v>
      </c>
      <c r="L176" s="509">
        <f t="shared" si="95"/>
        <v>0</v>
      </c>
      <c r="M176" s="513">
        <f t="shared" si="92"/>
        <v>0</v>
      </c>
      <c r="N176" s="513">
        <f t="shared" si="96"/>
        <v>0</v>
      </c>
      <c r="O176" s="623">
        <f t="shared" si="97"/>
        <v>0</v>
      </c>
      <c r="P176" s="507">
        <f t="shared" si="98"/>
        <v>0</v>
      </c>
      <c r="Q176" s="509">
        <f t="shared" si="99"/>
        <v>0</v>
      </c>
      <c r="R176" s="509">
        <f t="shared" si="100"/>
        <v>0</v>
      </c>
      <c r="S176" s="513">
        <f t="shared" si="101"/>
        <v>0</v>
      </c>
      <c r="T176" s="513">
        <f t="shared" si="102"/>
        <v>0</v>
      </c>
      <c r="U176" s="623">
        <f t="shared" si="103"/>
        <v>0</v>
      </c>
      <c r="V176" s="507">
        <f t="shared" si="104"/>
        <v>0</v>
      </c>
      <c r="W176" s="513">
        <f t="shared" si="105"/>
        <v>0</v>
      </c>
      <c r="X176" s="513">
        <f t="shared" si="106"/>
        <v>0</v>
      </c>
      <c r="Y176" s="621">
        <f t="shared" si="107"/>
        <v>0</v>
      </c>
      <c r="Z176" s="513">
        <f t="shared" si="108"/>
        <v>0</v>
      </c>
    </row>
    <row r="177" spans="1:26">
      <c r="A177" s="164"/>
      <c r="B177" s="705">
        <f>'Medicare Cost Report'!B69</f>
        <v>53</v>
      </c>
      <c r="C177" s="1405" t="str">
        <f>'Medicare Cost Report'!C69</f>
        <v>ANESTHESIOLOGY</v>
      </c>
      <c r="D177" s="1406"/>
      <c r="E177" s="1407"/>
      <c r="F177" s="1053">
        <f>'Medicare Cost Report'!G69</f>
        <v>0</v>
      </c>
      <c r="G177" s="108">
        <f t="shared" si="93"/>
        <v>0</v>
      </c>
      <c r="H177" s="619">
        <f>'Medicare Cost Report'!L69</f>
        <v>0</v>
      </c>
      <c r="I177" s="618">
        <f t="shared" si="90"/>
        <v>0</v>
      </c>
      <c r="J177" s="507">
        <f t="shared" si="94"/>
        <v>0</v>
      </c>
      <c r="K177" s="509">
        <f t="shared" si="91"/>
        <v>0</v>
      </c>
      <c r="L177" s="509">
        <f t="shared" si="95"/>
        <v>0</v>
      </c>
      <c r="M177" s="513">
        <f t="shared" si="92"/>
        <v>0</v>
      </c>
      <c r="N177" s="513">
        <f t="shared" si="96"/>
        <v>0</v>
      </c>
      <c r="O177" s="623">
        <f t="shared" si="97"/>
        <v>0</v>
      </c>
      <c r="P177" s="507">
        <f t="shared" si="98"/>
        <v>0</v>
      </c>
      <c r="Q177" s="509">
        <f t="shared" si="99"/>
        <v>0</v>
      </c>
      <c r="R177" s="509">
        <f t="shared" si="100"/>
        <v>0</v>
      </c>
      <c r="S177" s="513">
        <f t="shared" si="101"/>
        <v>0</v>
      </c>
      <c r="T177" s="513">
        <f t="shared" si="102"/>
        <v>0</v>
      </c>
      <c r="U177" s="623">
        <f t="shared" si="103"/>
        <v>0</v>
      </c>
      <c r="V177" s="507">
        <f t="shared" si="104"/>
        <v>0</v>
      </c>
      <c r="W177" s="513">
        <f t="shared" si="105"/>
        <v>0</v>
      </c>
      <c r="X177" s="513">
        <f t="shared" si="106"/>
        <v>0</v>
      </c>
      <c r="Y177" s="621">
        <f t="shared" si="107"/>
        <v>0</v>
      </c>
      <c r="Z177" s="513">
        <f t="shared" si="108"/>
        <v>0</v>
      </c>
    </row>
    <row r="178" spans="1:26">
      <c r="A178" s="164"/>
      <c r="B178" s="705">
        <f>'Medicare Cost Report'!B70</f>
        <v>54</v>
      </c>
      <c r="C178" s="1405" t="str">
        <f>'Medicare Cost Report'!C70</f>
        <v>RADIOLOGY-DIAGNOSTIC</v>
      </c>
      <c r="D178" s="1406"/>
      <c r="E178" s="1407"/>
      <c r="F178" s="1053">
        <f>'Medicare Cost Report'!G70</f>
        <v>0</v>
      </c>
      <c r="G178" s="108">
        <f t="shared" si="93"/>
        <v>0</v>
      </c>
      <c r="H178" s="619">
        <f>'Medicare Cost Report'!L70</f>
        <v>0</v>
      </c>
      <c r="I178" s="618">
        <f t="shared" si="90"/>
        <v>0</v>
      </c>
      <c r="J178" s="507">
        <f t="shared" si="94"/>
        <v>0</v>
      </c>
      <c r="K178" s="509">
        <f t="shared" si="91"/>
        <v>0</v>
      </c>
      <c r="L178" s="509">
        <f t="shared" si="95"/>
        <v>0</v>
      </c>
      <c r="M178" s="513">
        <f t="shared" si="92"/>
        <v>0</v>
      </c>
      <c r="N178" s="513">
        <f t="shared" si="96"/>
        <v>0</v>
      </c>
      <c r="O178" s="623">
        <f t="shared" si="97"/>
        <v>0</v>
      </c>
      <c r="P178" s="507">
        <f t="shared" si="98"/>
        <v>0</v>
      </c>
      <c r="Q178" s="509">
        <f t="shared" si="99"/>
        <v>0</v>
      </c>
      <c r="R178" s="509">
        <f t="shared" si="100"/>
        <v>0</v>
      </c>
      <c r="S178" s="513">
        <f t="shared" si="101"/>
        <v>0</v>
      </c>
      <c r="T178" s="513">
        <f t="shared" si="102"/>
        <v>0</v>
      </c>
      <c r="U178" s="623">
        <f t="shared" si="103"/>
        <v>0</v>
      </c>
      <c r="V178" s="507">
        <f t="shared" si="104"/>
        <v>0</v>
      </c>
      <c r="W178" s="513">
        <f t="shared" si="105"/>
        <v>0</v>
      </c>
      <c r="X178" s="513">
        <f t="shared" si="106"/>
        <v>0</v>
      </c>
      <c r="Y178" s="621">
        <f t="shared" si="107"/>
        <v>0</v>
      </c>
      <c r="Z178" s="513">
        <f t="shared" si="108"/>
        <v>0</v>
      </c>
    </row>
    <row r="179" spans="1:26">
      <c r="A179" s="164"/>
      <c r="B179" s="705">
        <f>'Medicare Cost Report'!B71</f>
        <v>55</v>
      </c>
      <c r="C179" s="1405" t="str">
        <f>'Medicare Cost Report'!C71</f>
        <v>RADIOLOGY-THERAPUTIC</v>
      </c>
      <c r="D179" s="1406"/>
      <c r="E179" s="1407"/>
      <c r="F179" s="1053">
        <f>'Medicare Cost Report'!G71</f>
        <v>0</v>
      </c>
      <c r="G179" s="108">
        <f t="shared" si="93"/>
        <v>0</v>
      </c>
      <c r="H179" s="619">
        <f>'Medicare Cost Report'!L71</f>
        <v>0</v>
      </c>
      <c r="I179" s="618">
        <f t="shared" si="90"/>
        <v>0</v>
      </c>
      <c r="J179" s="507">
        <f t="shared" si="94"/>
        <v>0</v>
      </c>
      <c r="K179" s="509">
        <f t="shared" si="91"/>
        <v>0</v>
      </c>
      <c r="L179" s="509">
        <f t="shared" si="95"/>
        <v>0</v>
      </c>
      <c r="M179" s="513">
        <f t="shared" si="92"/>
        <v>0</v>
      </c>
      <c r="N179" s="513">
        <f t="shared" si="96"/>
        <v>0</v>
      </c>
      <c r="O179" s="623">
        <f t="shared" si="97"/>
        <v>0</v>
      </c>
      <c r="P179" s="507">
        <f t="shared" si="98"/>
        <v>0</v>
      </c>
      <c r="Q179" s="509">
        <f t="shared" si="99"/>
        <v>0</v>
      </c>
      <c r="R179" s="509">
        <f t="shared" si="100"/>
        <v>0</v>
      </c>
      <c r="S179" s="513">
        <f t="shared" si="101"/>
        <v>0</v>
      </c>
      <c r="T179" s="513">
        <f t="shared" si="102"/>
        <v>0</v>
      </c>
      <c r="U179" s="623">
        <f t="shared" si="103"/>
        <v>0</v>
      </c>
      <c r="V179" s="507">
        <f t="shared" si="104"/>
        <v>0</v>
      </c>
      <c r="W179" s="513">
        <f t="shared" si="105"/>
        <v>0</v>
      </c>
      <c r="X179" s="513">
        <f t="shared" si="106"/>
        <v>0</v>
      </c>
      <c r="Y179" s="621">
        <f t="shared" si="107"/>
        <v>0</v>
      </c>
      <c r="Z179" s="513">
        <f t="shared" si="108"/>
        <v>0</v>
      </c>
    </row>
    <row r="180" spans="1:26">
      <c r="A180" s="164"/>
      <c r="B180" s="705">
        <f>'Medicare Cost Report'!B72</f>
        <v>56</v>
      </c>
      <c r="C180" s="1405" t="str">
        <f>'Medicare Cost Report'!C72</f>
        <v>RADIOISOTOPE</v>
      </c>
      <c r="D180" s="1406"/>
      <c r="E180" s="1407"/>
      <c r="F180" s="1053">
        <f>'Medicare Cost Report'!G72</f>
        <v>0</v>
      </c>
      <c r="G180" s="108">
        <f t="shared" si="93"/>
        <v>0</v>
      </c>
      <c r="H180" s="619">
        <f>'Medicare Cost Report'!L72</f>
        <v>0</v>
      </c>
      <c r="I180" s="618">
        <f t="shared" si="90"/>
        <v>0</v>
      </c>
      <c r="J180" s="507">
        <f t="shared" si="94"/>
        <v>0</v>
      </c>
      <c r="K180" s="509">
        <f t="shared" si="91"/>
        <v>0</v>
      </c>
      <c r="L180" s="509">
        <f t="shared" si="95"/>
        <v>0</v>
      </c>
      <c r="M180" s="513">
        <f t="shared" si="92"/>
        <v>0</v>
      </c>
      <c r="N180" s="513">
        <f t="shared" si="96"/>
        <v>0</v>
      </c>
      <c r="O180" s="623">
        <f t="shared" si="97"/>
        <v>0</v>
      </c>
      <c r="P180" s="507">
        <f t="shared" si="98"/>
        <v>0</v>
      </c>
      <c r="Q180" s="509">
        <f t="shared" si="99"/>
        <v>0</v>
      </c>
      <c r="R180" s="509">
        <f t="shared" si="100"/>
        <v>0</v>
      </c>
      <c r="S180" s="513">
        <f t="shared" si="101"/>
        <v>0</v>
      </c>
      <c r="T180" s="513">
        <f t="shared" si="102"/>
        <v>0</v>
      </c>
      <c r="U180" s="623">
        <f t="shared" si="103"/>
        <v>0</v>
      </c>
      <c r="V180" s="507">
        <f t="shared" si="104"/>
        <v>0</v>
      </c>
      <c r="W180" s="513">
        <f t="shared" si="105"/>
        <v>0</v>
      </c>
      <c r="X180" s="513">
        <f t="shared" si="106"/>
        <v>0</v>
      </c>
      <c r="Y180" s="621">
        <f t="shared" si="107"/>
        <v>0</v>
      </c>
      <c r="Z180" s="513">
        <f t="shared" si="108"/>
        <v>0</v>
      </c>
    </row>
    <row r="181" spans="1:26">
      <c r="A181" s="164"/>
      <c r="B181" s="705">
        <f>'Medicare Cost Report'!B73</f>
        <v>57</v>
      </c>
      <c r="C181" s="1405" t="str">
        <f>'Medicare Cost Report'!C73</f>
        <v>COMPUTED TOMOGRAPHY (CT) SCAN</v>
      </c>
      <c r="D181" s="1406"/>
      <c r="E181" s="1407"/>
      <c r="F181" s="1053">
        <f>'Medicare Cost Report'!G73</f>
        <v>0</v>
      </c>
      <c r="G181" s="108">
        <f t="shared" si="93"/>
        <v>0</v>
      </c>
      <c r="H181" s="619">
        <f>'Medicare Cost Report'!L73</f>
        <v>0</v>
      </c>
      <c r="I181" s="618">
        <f t="shared" si="90"/>
        <v>0</v>
      </c>
      <c r="J181" s="507">
        <f t="shared" si="94"/>
        <v>0</v>
      </c>
      <c r="K181" s="509">
        <f t="shared" si="91"/>
        <v>0</v>
      </c>
      <c r="L181" s="509">
        <f t="shared" si="95"/>
        <v>0</v>
      </c>
      <c r="M181" s="513">
        <f t="shared" si="92"/>
        <v>0</v>
      </c>
      <c r="N181" s="513">
        <f t="shared" si="96"/>
        <v>0</v>
      </c>
      <c r="O181" s="623">
        <f t="shared" si="97"/>
        <v>0</v>
      </c>
      <c r="P181" s="507">
        <f t="shared" si="98"/>
        <v>0</v>
      </c>
      <c r="Q181" s="509">
        <f t="shared" si="99"/>
        <v>0</v>
      </c>
      <c r="R181" s="509">
        <f t="shared" si="100"/>
        <v>0</v>
      </c>
      <c r="S181" s="513">
        <f t="shared" si="101"/>
        <v>0</v>
      </c>
      <c r="T181" s="513">
        <f t="shared" si="102"/>
        <v>0</v>
      </c>
      <c r="U181" s="623">
        <f t="shared" si="103"/>
        <v>0</v>
      </c>
      <c r="V181" s="507">
        <f t="shared" si="104"/>
        <v>0</v>
      </c>
      <c r="W181" s="513">
        <f t="shared" si="105"/>
        <v>0</v>
      </c>
      <c r="X181" s="513">
        <f t="shared" si="106"/>
        <v>0</v>
      </c>
      <c r="Y181" s="621">
        <f t="shared" si="107"/>
        <v>0</v>
      </c>
      <c r="Z181" s="513">
        <f t="shared" si="108"/>
        <v>0</v>
      </c>
    </row>
    <row r="182" spans="1:26">
      <c r="A182" s="164"/>
      <c r="B182" s="705">
        <f>'Medicare Cost Report'!B74</f>
        <v>58</v>
      </c>
      <c r="C182" s="1405" t="str">
        <f>'Medicare Cost Report'!C74</f>
        <v>MAGNETIC RESONANCE IMAGING (MRI)</v>
      </c>
      <c r="D182" s="1406"/>
      <c r="E182" s="1407"/>
      <c r="F182" s="1053">
        <f>'Medicare Cost Report'!G74</f>
        <v>0</v>
      </c>
      <c r="G182" s="108">
        <f t="shared" si="93"/>
        <v>0</v>
      </c>
      <c r="H182" s="619">
        <f>'Medicare Cost Report'!L74</f>
        <v>0</v>
      </c>
      <c r="I182" s="618">
        <f t="shared" si="90"/>
        <v>0</v>
      </c>
      <c r="J182" s="507">
        <f t="shared" si="94"/>
        <v>0</v>
      </c>
      <c r="K182" s="509">
        <f t="shared" si="91"/>
        <v>0</v>
      </c>
      <c r="L182" s="509">
        <f t="shared" si="95"/>
        <v>0</v>
      </c>
      <c r="M182" s="513">
        <f t="shared" si="92"/>
        <v>0</v>
      </c>
      <c r="N182" s="513">
        <f t="shared" si="96"/>
        <v>0</v>
      </c>
      <c r="O182" s="623">
        <f t="shared" si="97"/>
        <v>0</v>
      </c>
      <c r="P182" s="507">
        <f t="shared" si="98"/>
        <v>0</v>
      </c>
      <c r="Q182" s="509">
        <f t="shared" si="99"/>
        <v>0</v>
      </c>
      <c r="R182" s="509">
        <f t="shared" si="100"/>
        <v>0</v>
      </c>
      <c r="S182" s="513">
        <f t="shared" si="101"/>
        <v>0</v>
      </c>
      <c r="T182" s="513">
        <f t="shared" si="102"/>
        <v>0</v>
      </c>
      <c r="U182" s="623">
        <f t="shared" si="103"/>
        <v>0</v>
      </c>
      <c r="V182" s="507">
        <f t="shared" si="104"/>
        <v>0</v>
      </c>
      <c r="W182" s="513">
        <f t="shared" si="105"/>
        <v>0</v>
      </c>
      <c r="X182" s="513">
        <f t="shared" si="106"/>
        <v>0</v>
      </c>
      <c r="Y182" s="621">
        <f t="shared" si="107"/>
        <v>0</v>
      </c>
      <c r="Z182" s="513">
        <f t="shared" si="108"/>
        <v>0</v>
      </c>
    </row>
    <row r="183" spans="1:26">
      <c r="A183" s="164"/>
      <c r="B183" s="705">
        <f>'Medicare Cost Report'!B75</f>
        <v>59</v>
      </c>
      <c r="C183" s="1405" t="str">
        <f>'Medicare Cost Report'!C75</f>
        <v>CARDIAC CATHETERIZATION</v>
      </c>
      <c r="D183" s="1406"/>
      <c r="E183" s="1407"/>
      <c r="F183" s="1053">
        <f>'Medicare Cost Report'!G75</f>
        <v>0</v>
      </c>
      <c r="G183" s="108">
        <f t="shared" si="93"/>
        <v>0</v>
      </c>
      <c r="H183" s="619">
        <f>'Medicare Cost Report'!L75</f>
        <v>0</v>
      </c>
      <c r="I183" s="618">
        <f t="shared" si="90"/>
        <v>0</v>
      </c>
      <c r="J183" s="507">
        <f t="shared" si="94"/>
        <v>0</v>
      </c>
      <c r="K183" s="509">
        <f t="shared" si="91"/>
        <v>0</v>
      </c>
      <c r="L183" s="509">
        <f t="shared" si="95"/>
        <v>0</v>
      </c>
      <c r="M183" s="513">
        <f t="shared" si="92"/>
        <v>0</v>
      </c>
      <c r="N183" s="513">
        <f t="shared" si="96"/>
        <v>0</v>
      </c>
      <c r="O183" s="623">
        <f t="shared" si="97"/>
        <v>0</v>
      </c>
      <c r="P183" s="507">
        <f t="shared" si="98"/>
        <v>0</v>
      </c>
      <c r="Q183" s="509">
        <f t="shared" si="99"/>
        <v>0</v>
      </c>
      <c r="R183" s="509">
        <f t="shared" si="100"/>
        <v>0</v>
      </c>
      <c r="S183" s="513">
        <f t="shared" si="101"/>
        <v>0</v>
      </c>
      <c r="T183" s="513">
        <f t="shared" si="102"/>
        <v>0</v>
      </c>
      <c r="U183" s="623">
        <f t="shared" si="103"/>
        <v>0</v>
      </c>
      <c r="V183" s="507">
        <f t="shared" si="104"/>
        <v>0</v>
      </c>
      <c r="W183" s="513">
        <f t="shared" si="105"/>
        <v>0</v>
      </c>
      <c r="X183" s="513">
        <f t="shared" si="106"/>
        <v>0</v>
      </c>
      <c r="Y183" s="621">
        <f t="shared" si="107"/>
        <v>0</v>
      </c>
      <c r="Z183" s="513">
        <f t="shared" si="108"/>
        <v>0</v>
      </c>
    </row>
    <row r="184" spans="1:26">
      <c r="A184" s="164"/>
      <c r="B184" s="705">
        <f>'Medicare Cost Report'!B76</f>
        <v>60</v>
      </c>
      <c r="C184" s="1405" t="str">
        <f>'Medicare Cost Report'!C76</f>
        <v>LABORATORY</v>
      </c>
      <c r="D184" s="1406"/>
      <c r="E184" s="1407"/>
      <c r="F184" s="1053">
        <f>'Medicare Cost Report'!G76</f>
        <v>0</v>
      </c>
      <c r="G184" s="108">
        <f t="shared" si="93"/>
        <v>0</v>
      </c>
      <c r="H184" s="619">
        <f>'Medicare Cost Report'!L76</f>
        <v>0</v>
      </c>
      <c r="I184" s="618">
        <f t="shared" si="90"/>
        <v>0</v>
      </c>
      <c r="J184" s="507">
        <f t="shared" si="94"/>
        <v>0</v>
      </c>
      <c r="K184" s="509">
        <f t="shared" si="91"/>
        <v>0</v>
      </c>
      <c r="L184" s="509">
        <f t="shared" si="95"/>
        <v>0</v>
      </c>
      <c r="M184" s="513">
        <f t="shared" si="92"/>
        <v>0</v>
      </c>
      <c r="N184" s="513">
        <f t="shared" si="96"/>
        <v>0</v>
      </c>
      <c r="O184" s="623">
        <f t="shared" si="97"/>
        <v>0</v>
      </c>
      <c r="P184" s="507">
        <f t="shared" si="98"/>
        <v>0</v>
      </c>
      <c r="Q184" s="509">
        <f t="shared" si="99"/>
        <v>0</v>
      </c>
      <c r="R184" s="509">
        <f t="shared" si="100"/>
        <v>0</v>
      </c>
      <c r="S184" s="513">
        <f t="shared" si="101"/>
        <v>0</v>
      </c>
      <c r="T184" s="513">
        <f t="shared" si="102"/>
        <v>0</v>
      </c>
      <c r="U184" s="623">
        <f t="shared" si="103"/>
        <v>0</v>
      </c>
      <c r="V184" s="507">
        <f t="shared" si="104"/>
        <v>0</v>
      </c>
      <c r="W184" s="513">
        <f t="shared" si="105"/>
        <v>0</v>
      </c>
      <c r="X184" s="513">
        <f t="shared" si="106"/>
        <v>0</v>
      </c>
      <c r="Y184" s="621">
        <f t="shared" si="107"/>
        <v>0</v>
      </c>
      <c r="Z184" s="513">
        <f t="shared" si="108"/>
        <v>0</v>
      </c>
    </row>
    <row r="185" spans="1:26">
      <c r="A185" s="164"/>
      <c r="B185" s="705">
        <f>'Medicare Cost Report'!B77</f>
        <v>61</v>
      </c>
      <c r="C185" s="1405" t="str">
        <f>'Medicare Cost Report'!C77</f>
        <v>PBP CLINICAL LAB SERVICES-PRGM ONLY</v>
      </c>
      <c r="D185" s="1406"/>
      <c r="E185" s="1407"/>
      <c r="F185" s="1053">
        <f>'Medicare Cost Report'!G77</f>
        <v>0</v>
      </c>
      <c r="G185" s="108">
        <f t="shared" si="93"/>
        <v>0</v>
      </c>
      <c r="H185" s="619">
        <f>'Medicare Cost Report'!L77</f>
        <v>0</v>
      </c>
      <c r="I185" s="618">
        <f t="shared" si="90"/>
        <v>0</v>
      </c>
      <c r="J185" s="507">
        <f t="shared" si="94"/>
        <v>0</v>
      </c>
      <c r="K185" s="509">
        <f t="shared" si="91"/>
        <v>0</v>
      </c>
      <c r="L185" s="509">
        <f t="shared" si="95"/>
        <v>0</v>
      </c>
      <c r="M185" s="513">
        <f t="shared" si="92"/>
        <v>0</v>
      </c>
      <c r="N185" s="513">
        <f t="shared" si="96"/>
        <v>0</v>
      </c>
      <c r="O185" s="623">
        <f t="shared" si="97"/>
        <v>0</v>
      </c>
      <c r="P185" s="507">
        <f t="shared" si="98"/>
        <v>0</v>
      </c>
      <c r="Q185" s="509">
        <f t="shared" si="99"/>
        <v>0</v>
      </c>
      <c r="R185" s="509">
        <f t="shared" si="100"/>
        <v>0</v>
      </c>
      <c r="S185" s="513">
        <f t="shared" si="101"/>
        <v>0</v>
      </c>
      <c r="T185" s="513">
        <f t="shared" si="102"/>
        <v>0</v>
      </c>
      <c r="U185" s="623">
        <f t="shared" si="103"/>
        <v>0</v>
      </c>
      <c r="V185" s="507">
        <f t="shared" si="104"/>
        <v>0</v>
      </c>
      <c r="W185" s="513">
        <f t="shared" si="105"/>
        <v>0</v>
      </c>
      <c r="X185" s="513">
        <f t="shared" si="106"/>
        <v>0</v>
      </c>
      <c r="Y185" s="621">
        <f t="shared" si="107"/>
        <v>0</v>
      </c>
      <c r="Z185" s="513">
        <f t="shared" si="108"/>
        <v>0</v>
      </c>
    </row>
    <row r="186" spans="1:26">
      <c r="A186" s="164"/>
      <c r="B186" s="705">
        <f>'Medicare Cost Report'!B78</f>
        <v>62</v>
      </c>
      <c r="C186" s="1405" t="str">
        <f>'Medicare Cost Report'!C78</f>
        <v>WHOLE BLOOD &amp; PACKED RED BLOOD CELLS</v>
      </c>
      <c r="D186" s="1406"/>
      <c r="E186" s="1407"/>
      <c r="F186" s="1053">
        <f>'Medicare Cost Report'!G78</f>
        <v>0</v>
      </c>
      <c r="G186" s="108">
        <f t="shared" si="93"/>
        <v>0</v>
      </c>
      <c r="H186" s="619">
        <f>'Medicare Cost Report'!L78</f>
        <v>0</v>
      </c>
      <c r="I186" s="618">
        <f t="shared" si="90"/>
        <v>0</v>
      </c>
      <c r="J186" s="507">
        <f t="shared" si="94"/>
        <v>0</v>
      </c>
      <c r="K186" s="509">
        <f t="shared" si="91"/>
        <v>0</v>
      </c>
      <c r="L186" s="509">
        <f t="shared" si="95"/>
        <v>0</v>
      </c>
      <c r="M186" s="513">
        <f t="shared" si="92"/>
        <v>0</v>
      </c>
      <c r="N186" s="513">
        <f t="shared" si="96"/>
        <v>0</v>
      </c>
      <c r="O186" s="623">
        <f t="shared" si="97"/>
        <v>0</v>
      </c>
      <c r="P186" s="507">
        <f t="shared" si="98"/>
        <v>0</v>
      </c>
      <c r="Q186" s="509">
        <f t="shared" si="99"/>
        <v>0</v>
      </c>
      <c r="R186" s="509">
        <f t="shared" si="100"/>
        <v>0</v>
      </c>
      <c r="S186" s="513">
        <f t="shared" si="101"/>
        <v>0</v>
      </c>
      <c r="T186" s="513">
        <f t="shared" si="102"/>
        <v>0</v>
      </c>
      <c r="U186" s="623">
        <f t="shared" si="103"/>
        <v>0</v>
      </c>
      <c r="V186" s="507">
        <f t="shared" si="104"/>
        <v>0</v>
      </c>
      <c r="W186" s="513">
        <f t="shared" si="105"/>
        <v>0</v>
      </c>
      <c r="X186" s="513">
        <f t="shared" si="106"/>
        <v>0</v>
      </c>
      <c r="Y186" s="621">
        <f t="shared" si="107"/>
        <v>0</v>
      </c>
      <c r="Z186" s="513">
        <f t="shared" si="108"/>
        <v>0</v>
      </c>
    </row>
    <row r="187" spans="1:26">
      <c r="A187" s="164"/>
      <c r="B187" s="705">
        <f>'Medicare Cost Report'!B79</f>
        <v>63</v>
      </c>
      <c r="C187" s="1405" t="str">
        <f>'Medicare Cost Report'!C79</f>
        <v>BLOOD STORING, PROCESSING &amp; TRANS.</v>
      </c>
      <c r="D187" s="1406"/>
      <c r="E187" s="1407"/>
      <c r="F187" s="1053">
        <f>'Medicare Cost Report'!G79</f>
        <v>0</v>
      </c>
      <c r="G187" s="108">
        <f t="shared" si="93"/>
        <v>0</v>
      </c>
      <c r="H187" s="619">
        <f>'Medicare Cost Report'!L79</f>
        <v>0</v>
      </c>
      <c r="I187" s="618">
        <f t="shared" si="90"/>
        <v>0</v>
      </c>
      <c r="J187" s="507">
        <f t="shared" si="94"/>
        <v>0</v>
      </c>
      <c r="K187" s="509">
        <f t="shared" si="91"/>
        <v>0</v>
      </c>
      <c r="L187" s="509">
        <f t="shared" si="95"/>
        <v>0</v>
      </c>
      <c r="M187" s="513">
        <f t="shared" si="92"/>
        <v>0</v>
      </c>
      <c r="N187" s="513">
        <f t="shared" si="96"/>
        <v>0</v>
      </c>
      <c r="O187" s="623">
        <f t="shared" si="97"/>
        <v>0</v>
      </c>
      <c r="P187" s="507">
        <f t="shared" si="98"/>
        <v>0</v>
      </c>
      <c r="Q187" s="509">
        <f t="shared" si="99"/>
        <v>0</v>
      </c>
      <c r="R187" s="509">
        <f t="shared" si="100"/>
        <v>0</v>
      </c>
      <c r="S187" s="513">
        <f t="shared" si="101"/>
        <v>0</v>
      </c>
      <c r="T187" s="513">
        <f t="shared" si="102"/>
        <v>0</v>
      </c>
      <c r="U187" s="623">
        <f t="shared" si="103"/>
        <v>0</v>
      </c>
      <c r="V187" s="507">
        <f t="shared" si="104"/>
        <v>0</v>
      </c>
      <c r="W187" s="513">
        <f t="shared" si="105"/>
        <v>0</v>
      </c>
      <c r="X187" s="513">
        <f t="shared" si="106"/>
        <v>0</v>
      </c>
      <c r="Y187" s="621">
        <f t="shared" si="107"/>
        <v>0</v>
      </c>
      <c r="Z187" s="513">
        <f t="shared" si="108"/>
        <v>0</v>
      </c>
    </row>
    <row r="188" spans="1:26">
      <c r="A188" s="164"/>
      <c r="B188" s="705">
        <f>'Medicare Cost Report'!B80</f>
        <v>64</v>
      </c>
      <c r="C188" s="1405" t="str">
        <f>'Medicare Cost Report'!C80</f>
        <v>INTRAVENOUS THERAPY</v>
      </c>
      <c r="D188" s="1406"/>
      <c r="E188" s="1407"/>
      <c r="F188" s="1053">
        <f>'Medicare Cost Report'!G80</f>
        <v>0</v>
      </c>
      <c r="G188" s="108">
        <f t="shared" si="93"/>
        <v>0</v>
      </c>
      <c r="H188" s="619">
        <f>'Medicare Cost Report'!L80</f>
        <v>0</v>
      </c>
      <c r="I188" s="618">
        <f t="shared" si="90"/>
        <v>0</v>
      </c>
      <c r="J188" s="507">
        <f t="shared" si="94"/>
        <v>0</v>
      </c>
      <c r="K188" s="509">
        <f t="shared" si="91"/>
        <v>0</v>
      </c>
      <c r="L188" s="509">
        <f t="shared" si="95"/>
        <v>0</v>
      </c>
      <c r="M188" s="513">
        <f t="shared" si="92"/>
        <v>0</v>
      </c>
      <c r="N188" s="513">
        <f t="shared" si="96"/>
        <v>0</v>
      </c>
      <c r="O188" s="623">
        <f t="shared" si="97"/>
        <v>0</v>
      </c>
      <c r="P188" s="507">
        <f t="shared" si="98"/>
        <v>0</v>
      </c>
      <c r="Q188" s="509">
        <f t="shared" si="99"/>
        <v>0</v>
      </c>
      <c r="R188" s="509">
        <f t="shared" si="100"/>
        <v>0</v>
      </c>
      <c r="S188" s="513">
        <f t="shared" si="101"/>
        <v>0</v>
      </c>
      <c r="T188" s="513">
        <f t="shared" si="102"/>
        <v>0</v>
      </c>
      <c r="U188" s="623">
        <f t="shared" si="103"/>
        <v>0</v>
      </c>
      <c r="V188" s="507">
        <f t="shared" si="104"/>
        <v>0</v>
      </c>
      <c r="W188" s="513">
        <f t="shared" si="105"/>
        <v>0</v>
      </c>
      <c r="X188" s="513">
        <f t="shared" si="106"/>
        <v>0</v>
      </c>
      <c r="Y188" s="621">
        <f t="shared" si="107"/>
        <v>0</v>
      </c>
      <c r="Z188" s="513">
        <f t="shared" si="108"/>
        <v>0</v>
      </c>
    </row>
    <row r="189" spans="1:26">
      <c r="A189" s="164"/>
      <c r="B189" s="705">
        <f>'Medicare Cost Report'!B81</f>
        <v>65</v>
      </c>
      <c r="C189" s="1405" t="str">
        <f>'Medicare Cost Report'!C81</f>
        <v>RESPIRATORY THERAPY</v>
      </c>
      <c r="D189" s="1406"/>
      <c r="E189" s="1407"/>
      <c r="F189" s="1053">
        <f>'Medicare Cost Report'!G81</f>
        <v>0</v>
      </c>
      <c r="G189" s="108">
        <f t="shared" si="93"/>
        <v>0</v>
      </c>
      <c r="H189" s="619">
        <f>'Medicare Cost Report'!L81</f>
        <v>0</v>
      </c>
      <c r="I189" s="618">
        <f t="shared" si="90"/>
        <v>0</v>
      </c>
      <c r="J189" s="507">
        <f t="shared" si="94"/>
        <v>0</v>
      </c>
      <c r="K189" s="509">
        <f t="shared" si="91"/>
        <v>0</v>
      </c>
      <c r="L189" s="509">
        <f t="shared" si="95"/>
        <v>0</v>
      </c>
      <c r="M189" s="513">
        <f t="shared" si="92"/>
        <v>0</v>
      </c>
      <c r="N189" s="513">
        <f t="shared" si="96"/>
        <v>0</v>
      </c>
      <c r="O189" s="623">
        <f t="shared" si="97"/>
        <v>0</v>
      </c>
      <c r="P189" s="507">
        <f t="shared" si="98"/>
        <v>0</v>
      </c>
      <c r="Q189" s="509">
        <f t="shared" si="99"/>
        <v>0</v>
      </c>
      <c r="R189" s="509">
        <f t="shared" si="100"/>
        <v>0</v>
      </c>
      <c r="S189" s="513">
        <f t="shared" si="101"/>
        <v>0</v>
      </c>
      <c r="T189" s="513">
        <f t="shared" si="102"/>
        <v>0</v>
      </c>
      <c r="U189" s="623">
        <f t="shared" si="103"/>
        <v>0</v>
      </c>
      <c r="V189" s="507">
        <f t="shared" si="104"/>
        <v>0</v>
      </c>
      <c r="W189" s="513">
        <f t="shared" si="105"/>
        <v>0</v>
      </c>
      <c r="X189" s="513">
        <f t="shared" si="106"/>
        <v>0</v>
      </c>
      <c r="Y189" s="621">
        <f t="shared" si="107"/>
        <v>0</v>
      </c>
      <c r="Z189" s="513">
        <f t="shared" si="108"/>
        <v>0</v>
      </c>
    </row>
    <row r="190" spans="1:26">
      <c r="A190" s="164"/>
      <c r="B190" s="705">
        <f>'Medicare Cost Report'!B82</f>
        <v>66</v>
      </c>
      <c r="C190" s="1405" t="str">
        <f>'Medicare Cost Report'!C82</f>
        <v>PHYSICAL THERAPY</v>
      </c>
      <c r="D190" s="1406"/>
      <c r="E190" s="1407"/>
      <c r="F190" s="1053">
        <f>'Medicare Cost Report'!G82</f>
        <v>0</v>
      </c>
      <c r="G190" s="108">
        <f t="shared" si="93"/>
        <v>0</v>
      </c>
      <c r="H190" s="619">
        <f>'Medicare Cost Report'!L82</f>
        <v>0</v>
      </c>
      <c r="I190" s="618">
        <f t="shared" si="90"/>
        <v>0</v>
      </c>
      <c r="J190" s="507">
        <f t="shared" si="94"/>
        <v>0</v>
      </c>
      <c r="K190" s="509">
        <f t="shared" si="91"/>
        <v>0</v>
      </c>
      <c r="L190" s="509">
        <f t="shared" si="95"/>
        <v>0</v>
      </c>
      <c r="M190" s="513">
        <f t="shared" si="92"/>
        <v>0</v>
      </c>
      <c r="N190" s="513">
        <f t="shared" si="96"/>
        <v>0</v>
      </c>
      <c r="O190" s="623">
        <f t="shared" si="97"/>
        <v>0</v>
      </c>
      <c r="P190" s="507">
        <f t="shared" si="98"/>
        <v>0</v>
      </c>
      <c r="Q190" s="509">
        <f t="shared" si="99"/>
        <v>0</v>
      </c>
      <c r="R190" s="509">
        <f t="shared" si="100"/>
        <v>0</v>
      </c>
      <c r="S190" s="513">
        <f t="shared" si="101"/>
        <v>0</v>
      </c>
      <c r="T190" s="513">
        <f t="shared" si="102"/>
        <v>0</v>
      </c>
      <c r="U190" s="623">
        <f t="shared" si="103"/>
        <v>0</v>
      </c>
      <c r="V190" s="507">
        <f t="shared" si="104"/>
        <v>0</v>
      </c>
      <c r="W190" s="513">
        <f t="shared" si="105"/>
        <v>0</v>
      </c>
      <c r="X190" s="513">
        <f t="shared" si="106"/>
        <v>0</v>
      </c>
      <c r="Y190" s="621">
        <f t="shared" si="107"/>
        <v>0</v>
      </c>
      <c r="Z190" s="513">
        <f t="shared" si="108"/>
        <v>0</v>
      </c>
    </row>
    <row r="191" spans="1:26">
      <c r="A191" s="164"/>
      <c r="B191" s="705">
        <f>'Medicare Cost Report'!B83</f>
        <v>67</v>
      </c>
      <c r="C191" s="1405" t="str">
        <f>'Medicare Cost Report'!C83</f>
        <v>OCCUPATIONAL THERAPY</v>
      </c>
      <c r="D191" s="1406"/>
      <c r="E191" s="1407"/>
      <c r="F191" s="1053">
        <f>'Medicare Cost Report'!G83</f>
        <v>0</v>
      </c>
      <c r="G191" s="108">
        <f t="shared" si="93"/>
        <v>0</v>
      </c>
      <c r="H191" s="619">
        <f>'Medicare Cost Report'!L83</f>
        <v>0</v>
      </c>
      <c r="I191" s="618">
        <f t="shared" si="90"/>
        <v>0</v>
      </c>
      <c r="J191" s="507">
        <f t="shared" si="94"/>
        <v>0</v>
      </c>
      <c r="K191" s="509">
        <f t="shared" si="91"/>
        <v>0</v>
      </c>
      <c r="L191" s="509">
        <f t="shared" si="95"/>
        <v>0</v>
      </c>
      <c r="M191" s="513">
        <f t="shared" si="92"/>
        <v>0</v>
      </c>
      <c r="N191" s="513">
        <f t="shared" si="96"/>
        <v>0</v>
      </c>
      <c r="O191" s="623">
        <f t="shared" si="97"/>
        <v>0</v>
      </c>
      <c r="P191" s="507">
        <f t="shared" si="98"/>
        <v>0</v>
      </c>
      <c r="Q191" s="509">
        <f t="shared" si="99"/>
        <v>0</v>
      </c>
      <c r="R191" s="509">
        <f t="shared" si="100"/>
        <v>0</v>
      </c>
      <c r="S191" s="513">
        <f t="shared" si="101"/>
        <v>0</v>
      </c>
      <c r="T191" s="513">
        <f t="shared" si="102"/>
        <v>0</v>
      </c>
      <c r="U191" s="623">
        <f t="shared" si="103"/>
        <v>0</v>
      </c>
      <c r="V191" s="507">
        <f t="shared" si="104"/>
        <v>0</v>
      </c>
      <c r="W191" s="513">
        <f t="shared" si="105"/>
        <v>0</v>
      </c>
      <c r="X191" s="513">
        <f t="shared" si="106"/>
        <v>0</v>
      </c>
      <c r="Y191" s="621">
        <f t="shared" si="107"/>
        <v>0</v>
      </c>
      <c r="Z191" s="513">
        <f t="shared" si="108"/>
        <v>0</v>
      </c>
    </row>
    <row r="192" spans="1:26">
      <c r="A192" s="164"/>
      <c r="B192" s="705">
        <f>'Medicare Cost Report'!B84</f>
        <v>68</v>
      </c>
      <c r="C192" s="1405" t="str">
        <f>'Medicare Cost Report'!C84</f>
        <v>SPEECH PATHOLOGY</v>
      </c>
      <c r="D192" s="1406"/>
      <c r="E192" s="1407"/>
      <c r="F192" s="1053">
        <f>'Medicare Cost Report'!G84</f>
        <v>0</v>
      </c>
      <c r="G192" s="108">
        <f t="shared" si="93"/>
        <v>0</v>
      </c>
      <c r="H192" s="619">
        <f>'Medicare Cost Report'!L84</f>
        <v>0</v>
      </c>
      <c r="I192" s="618">
        <f t="shared" si="90"/>
        <v>0</v>
      </c>
      <c r="J192" s="507">
        <f t="shared" si="94"/>
        <v>0</v>
      </c>
      <c r="K192" s="509">
        <f t="shared" si="91"/>
        <v>0</v>
      </c>
      <c r="L192" s="509">
        <f t="shared" si="95"/>
        <v>0</v>
      </c>
      <c r="M192" s="513">
        <f t="shared" si="92"/>
        <v>0</v>
      </c>
      <c r="N192" s="513">
        <f t="shared" si="96"/>
        <v>0</v>
      </c>
      <c r="O192" s="623">
        <f t="shared" si="97"/>
        <v>0</v>
      </c>
      <c r="P192" s="507">
        <f t="shared" si="98"/>
        <v>0</v>
      </c>
      <c r="Q192" s="509">
        <f t="shared" si="99"/>
        <v>0</v>
      </c>
      <c r="R192" s="509">
        <f t="shared" si="100"/>
        <v>0</v>
      </c>
      <c r="S192" s="513">
        <f t="shared" si="101"/>
        <v>0</v>
      </c>
      <c r="T192" s="513">
        <f t="shared" si="102"/>
        <v>0</v>
      </c>
      <c r="U192" s="623">
        <f t="shared" si="103"/>
        <v>0</v>
      </c>
      <c r="V192" s="507">
        <f t="shared" si="104"/>
        <v>0</v>
      </c>
      <c r="W192" s="513">
        <f t="shared" si="105"/>
        <v>0</v>
      </c>
      <c r="X192" s="513">
        <f t="shared" si="106"/>
        <v>0</v>
      </c>
      <c r="Y192" s="621">
        <f t="shared" si="107"/>
        <v>0</v>
      </c>
      <c r="Z192" s="513">
        <f t="shared" si="108"/>
        <v>0</v>
      </c>
    </row>
    <row r="193" spans="1:26">
      <c r="A193" s="164"/>
      <c r="B193" s="705">
        <f>'Medicare Cost Report'!B85</f>
        <v>69</v>
      </c>
      <c r="C193" s="1405" t="str">
        <f>'Medicare Cost Report'!C85</f>
        <v>ELECTROCARDIOLOGY</v>
      </c>
      <c r="D193" s="1406"/>
      <c r="E193" s="1407"/>
      <c r="F193" s="1053">
        <f>'Medicare Cost Report'!G85</f>
        <v>0</v>
      </c>
      <c r="G193" s="108">
        <f t="shared" si="93"/>
        <v>0</v>
      </c>
      <c r="H193" s="619">
        <f>'Medicare Cost Report'!L85</f>
        <v>0</v>
      </c>
      <c r="I193" s="618">
        <f t="shared" si="90"/>
        <v>0</v>
      </c>
      <c r="J193" s="507">
        <f t="shared" si="94"/>
        <v>0</v>
      </c>
      <c r="K193" s="509">
        <f t="shared" si="91"/>
        <v>0</v>
      </c>
      <c r="L193" s="509">
        <f t="shared" si="95"/>
        <v>0</v>
      </c>
      <c r="M193" s="513">
        <f t="shared" si="92"/>
        <v>0</v>
      </c>
      <c r="N193" s="513">
        <f t="shared" si="96"/>
        <v>0</v>
      </c>
      <c r="O193" s="623">
        <f t="shared" si="97"/>
        <v>0</v>
      </c>
      <c r="P193" s="507">
        <f t="shared" si="98"/>
        <v>0</v>
      </c>
      <c r="Q193" s="509">
        <f t="shared" si="99"/>
        <v>0</v>
      </c>
      <c r="R193" s="509">
        <f t="shared" si="100"/>
        <v>0</v>
      </c>
      <c r="S193" s="513">
        <f t="shared" si="101"/>
        <v>0</v>
      </c>
      <c r="T193" s="513">
        <f t="shared" si="102"/>
        <v>0</v>
      </c>
      <c r="U193" s="623">
        <f t="shared" si="103"/>
        <v>0</v>
      </c>
      <c r="V193" s="507">
        <f t="shared" si="104"/>
        <v>0</v>
      </c>
      <c r="W193" s="513">
        <f t="shared" si="105"/>
        <v>0</v>
      </c>
      <c r="X193" s="513">
        <f t="shared" si="106"/>
        <v>0</v>
      </c>
      <c r="Y193" s="621">
        <f t="shared" si="107"/>
        <v>0</v>
      </c>
      <c r="Z193" s="513">
        <f t="shared" si="108"/>
        <v>0</v>
      </c>
    </row>
    <row r="194" spans="1:26">
      <c r="A194" s="164"/>
      <c r="B194" s="705">
        <f>'Medicare Cost Report'!B86</f>
        <v>70</v>
      </c>
      <c r="C194" s="1405" t="str">
        <f>'Medicare Cost Report'!C86</f>
        <v>ELECTROENCEPHALOGRAPHY</v>
      </c>
      <c r="D194" s="1406"/>
      <c r="E194" s="1407"/>
      <c r="F194" s="1053">
        <f>'Medicare Cost Report'!G86</f>
        <v>0</v>
      </c>
      <c r="G194" s="108">
        <f t="shared" si="93"/>
        <v>0</v>
      </c>
      <c r="H194" s="619">
        <f>'Medicare Cost Report'!L86</f>
        <v>0</v>
      </c>
      <c r="I194" s="618">
        <f t="shared" si="90"/>
        <v>0</v>
      </c>
      <c r="J194" s="507">
        <f t="shared" si="94"/>
        <v>0</v>
      </c>
      <c r="K194" s="509">
        <f t="shared" si="91"/>
        <v>0</v>
      </c>
      <c r="L194" s="509">
        <f t="shared" si="95"/>
        <v>0</v>
      </c>
      <c r="M194" s="513">
        <f t="shared" si="92"/>
        <v>0</v>
      </c>
      <c r="N194" s="513">
        <f t="shared" si="96"/>
        <v>0</v>
      </c>
      <c r="O194" s="623">
        <f t="shared" si="97"/>
        <v>0</v>
      </c>
      <c r="P194" s="507">
        <f t="shared" si="98"/>
        <v>0</v>
      </c>
      <c r="Q194" s="509">
        <f t="shared" si="99"/>
        <v>0</v>
      </c>
      <c r="R194" s="509">
        <f t="shared" si="100"/>
        <v>0</v>
      </c>
      <c r="S194" s="513">
        <f t="shared" si="101"/>
        <v>0</v>
      </c>
      <c r="T194" s="513">
        <f t="shared" si="102"/>
        <v>0</v>
      </c>
      <c r="U194" s="623">
        <f t="shared" si="103"/>
        <v>0</v>
      </c>
      <c r="V194" s="507">
        <f t="shared" si="104"/>
        <v>0</v>
      </c>
      <c r="W194" s="513">
        <f t="shared" si="105"/>
        <v>0</v>
      </c>
      <c r="X194" s="513">
        <f t="shared" si="106"/>
        <v>0</v>
      </c>
      <c r="Y194" s="621">
        <f t="shared" si="107"/>
        <v>0</v>
      </c>
      <c r="Z194" s="513">
        <f t="shared" si="108"/>
        <v>0</v>
      </c>
    </row>
    <row r="195" spans="1:26">
      <c r="A195" s="164"/>
      <c r="B195" s="705">
        <f>'Medicare Cost Report'!B87</f>
        <v>71</v>
      </c>
      <c r="C195" s="1405" t="str">
        <f>'Medicare Cost Report'!C87</f>
        <v>MEDICAL SUPPLIES CHARGED TO PATIENTS</v>
      </c>
      <c r="D195" s="1406"/>
      <c r="E195" s="1407"/>
      <c r="F195" s="1053">
        <f>'Medicare Cost Report'!G87</f>
        <v>0</v>
      </c>
      <c r="G195" s="108">
        <f t="shared" si="93"/>
        <v>0</v>
      </c>
      <c r="H195" s="619">
        <f>'Medicare Cost Report'!L87</f>
        <v>0</v>
      </c>
      <c r="I195" s="618">
        <f t="shared" si="90"/>
        <v>0</v>
      </c>
      <c r="J195" s="507">
        <f t="shared" si="94"/>
        <v>0</v>
      </c>
      <c r="K195" s="509">
        <f t="shared" si="91"/>
        <v>0</v>
      </c>
      <c r="L195" s="509">
        <f t="shared" si="95"/>
        <v>0</v>
      </c>
      <c r="M195" s="513">
        <f t="shared" si="92"/>
        <v>0</v>
      </c>
      <c r="N195" s="513">
        <f t="shared" si="96"/>
        <v>0</v>
      </c>
      <c r="O195" s="623">
        <f t="shared" si="97"/>
        <v>0</v>
      </c>
      <c r="P195" s="507">
        <f t="shared" si="98"/>
        <v>0</v>
      </c>
      <c r="Q195" s="509">
        <f t="shared" si="99"/>
        <v>0</v>
      </c>
      <c r="R195" s="509">
        <f t="shared" si="100"/>
        <v>0</v>
      </c>
      <c r="S195" s="513">
        <f t="shared" si="101"/>
        <v>0</v>
      </c>
      <c r="T195" s="513">
        <f t="shared" si="102"/>
        <v>0</v>
      </c>
      <c r="U195" s="623">
        <f t="shared" si="103"/>
        <v>0</v>
      </c>
      <c r="V195" s="507">
        <f t="shared" si="104"/>
        <v>0</v>
      </c>
      <c r="W195" s="513">
        <f t="shared" si="105"/>
        <v>0</v>
      </c>
      <c r="X195" s="513">
        <f t="shared" si="106"/>
        <v>0</v>
      </c>
      <c r="Y195" s="621">
        <f t="shared" si="107"/>
        <v>0</v>
      </c>
      <c r="Z195" s="513">
        <f t="shared" si="108"/>
        <v>0</v>
      </c>
    </row>
    <row r="196" spans="1:26">
      <c r="A196" s="164"/>
      <c r="B196" s="705">
        <f>'Medicare Cost Report'!B88</f>
        <v>72</v>
      </c>
      <c r="C196" s="1405" t="str">
        <f>'Medicare Cost Report'!C88</f>
        <v>IMPLANTABLE DEVICES CHARGED TO PATIENTS</v>
      </c>
      <c r="D196" s="1406"/>
      <c r="E196" s="1407"/>
      <c r="F196" s="1053">
        <f>'Medicare Cost Report'!G88</f>
        <v>0</v>
      </c>
      <c r="G196" s="108">
        <f t="shared" si="93"/>
        <v>0</v>
      </c>
      <c r="H196" s="619">
        <f>'Medicare Cost Report'!L88</f>
        <v>0</v>
      </c>
      <c r="I196" s="618">
        <f t="shared" si="90"/>
        <v>0</v>
      </c>
      <c r="J196" s="507">
        <f t="shared" si="94"/>
        <v>0</v>
      </c>
      <c r="K196" s="509">
        <f t="shared" si="91"/>
        <v>0</v>
      </c>
      <c r="L196" s="509">
        <f t="shared" si="95"/>
        <v>0</v>
      </c>
      <c r="M196" s="513">
        <f t="shared" si="92"/>
        <v>0</v>
      </c>
      <c r="N196" s="513">
        <f t="shared" si="96"/>
        <v>0</v>
      </c>
      <c r="O196" s="623">
        <f t="shared" si="97"/>
        <v>0</v>
      </c>
      <c r="P196" s="507">
        <f t="shared" si="98"/>
        <v>0</v>
      </c>
      <c r="Q196" s="509">
        <f t="shared" si="99"/>
        <v>0</v>
      </c>
      <c r="R196" s="509">
        <f t="shared" si="100"/>
        <v>0</v>
      </c>
      <c r="S196" s="513">
        <f t="shared" si="101"/>
        <v>0</v>
      </c>
      <c r="T196" s="513">
        <f t="shared" si="102"/>
        <v>0</v>
      </c>
      <c r="U196" s="623">
        <f t="shared" si="103"/>
        <v>0</v>
      </c>
      <c r="V196" s="507">
        <f t="shared" si="104"/>
        <v>0</v>
      </c>
      <c r="W196" s="513">
        <f t="shared" si="105"/>
        <v>0</v>
      </c>
      <c r="X196" s="513">
        <f t="shared" si="106"/>
        <v>0</v>
      </c>
      <c r="Y196" s="621">
        <f t="shared" si="107"/>
        <v>0</v>
      </c>
      <c r="Z196" s="513">
        <f t="shared" si="108"/>
        <v>0</v>
      </c>
    </row>
    <row r="197" spans="1:26">
      <c r="A197" s="164"/>
      <c r="B197" s="705">
        <f>'Medicare Cost Report'!B89</f>
        <v>73</v>
      </c>
      <c r="C197" s="1405" t="str">
        <f>'Medicare Cost Report'!C89</f>
        <v>DRUGS CHARGED TO PATIENTS</v>
      </c>
      <c r="D197" s="1406"/>
      <c r="E197" s="1407"/>
      <c r="F197" s="1053">
        <f>'Medicare Cost Report'!G89</f>
        <v>0</v>
      </c>
      <c r="G197" s="108">
        <f t="shared" si="93"/>
        <v>0</v>
      </c>
      <c r="H197" s="619">
        <f>'Medicare Cost Report'!L89</f>
        <v>0</v>
      </c>
      <c r="I197" s="618">
        <f t="shared" si="90"/>
        <v>0</v>
      </c>
      <c r="J197" s="507">
        <f t="shared" si="94"/>
        <v>0</v>
      </c>
      <c r="K197" s="509">
        <f t="shared" si="91"/>
        <v>0</v>
      </c>
      <c r="L197" s="509">
        <f t="shared" si="95"/>
        <v>0</v>
      </c>
      <c r="M197" s="513">
        <f t="shared" si="92"/>
        <v>0</v>
      </c>
      <c r="N197" s="513">
        <f t="shared" si="96"/>
        <v>0</v>
      </c>
      <c r="O197" s="623">
        <f t="shared" si="97"/>
        <v>0</v>
      </c>
      <c r="P197" s="507">
        <f t="shared" si="98"/>
        <v>0</v>
      </c>
      <c r="Q197" s="509">
        <f t="shared" si="99"/>
        <v>0</v>
      </c>
      <c r="R197" s="509">
        <f t="shared" si="100"/>
        <v>0</v>
      </c>
      <c r="S197" s="513">
        <f t="shared" si="101"/>
        <v>0</v>
      </c>
      <c r="T197" s="513">
        <f t="shared" si="102"/>
        <v>0</v>
      </c>
      <c r="U197" s="623">
        <f t="shared" si="103"/>
        <v>0</v>
      </c>
      <c r="V197" s="507">
        <f t="shared" si="104"/>
        <v>0</v>
      </c>
      <c r="W197" s="513">
        <f t="shared" si="105"/>
        <v>0</v>
      </c>
      <c r="X197" s="513">
        <f t="shared" si="106"/>
        <v>0</v>
      </c>
      <c r="Y197" s="621">
        <f t="shared" si="107"/>
        <v>0</v>
      </c>
      <c r="Z197" s="513">
        <f t="shared" si="108"/>
        <v>0</v>
      </c>
    </row>
    <row r="198" spans="1:26">
      <c r="A198" s="164"/>
      <c r="B198" s="705">
        <f>'Medicare Cost Report'!B90</f>
        <v>74</v>
      </c>
      <c r="C198" s="1405" t="str">
        <f>'Medicare Cost Report'!C90</f>
        <v>RENAL DIALYSIS</v>
      </c>
      <c r="D198" s="1406"/>
      <c r="E198" s="1407"/>
      <c r="F198" s="1053">
        <f>'Medicare Cost Report'!G90</f>
        <v>0</v>
      </c>
      <c r="G198" s="108">
        <f t="shared" si="93"/>
        <v>0</v>
      </c>
      <c r="H198" s="619">
        <f>'Medicare Cost Report'!L90</f>
        <v>0</v>
      </c>
      <c r="I198" s="618">
        <f t="shared" si="90"/>
        <v>0</v>
      </c>
      <c r="J198" s="507">
        <f t="shared" si="94"/>
        <v>0</v>
      </c>
      <c r="K198" s="509">
        <f t="shared" si="91"/>
        <v>0</v>
      </c>
      <c r="L198" s="509">
        <f t="shared" si="95"/>
        <v>0</v>
      </c>
      <c r="M198" s="513">
        <f t="shared" si="92"/>
        <v>0</v>
      </c>
      <c r="N198" s="513">
        <f t="shared" si="96"/>
        <v>0</v>
      </c>
      <c r="O198" s="623">
        <f t="shared" si="97"/>
        <v>0</v>
      </c>
      <c r="P198" s="507">
        <f t="shared" si="98"/>
        <v>0</v>
      </c>
      <c r="Q198" s="509">
        <f t="shared" si="99"/>
        <v>0</v>
      </c>
      <c r="R198" s="509">
        <f t="shared" si="100"/>
        <v>0</v>
      </c>
      <c r="S198" s="513">
        <f t="shared" si="101"/>
        <v>0</v>
      </c>
      <c r="T198" s="513">
        <f t="shared" si="102"/>
        <v>0</v>
      </c>
      <c r="U198" s="623">
        <f t="shared" si="103"/>
        <v>0</v>
      </c>
      <c r="V198" s="507">
        <f t="shared" si="104"/>
        <v>0</v>
      </c>
      <c r="W198" s="513">
        <f t="shared" si="105"/>
        <v>0</v>
      </c>
      <c r="X198" s="513">
        <f t="shared" si="106"/>
        <v>0</v>
      </c>
      <c r="Y198" s="621">
        <f t="shared" si="107"/>
        <v>0</v>
      </c>
      <c r="Z198" s="513">
        <f t="shared" si="108"/>
        <v>0</v>
      </c>
    </row>
    <row r="199" spans="1:26">
      <c r="A199" s="164"/>
      <c r="B199" s="705">
        <f>'Medicare Cost Report'!B91</f>
        <v>75</v>
      </c>
      <c r="C199" s="1405" t="str">
        <f>'Medicare Cost Report'!C91</f>
        <v>ASC (NON-DISTINCT PART)</v>
      </c>
      <c r="D199" s="1406"/>
      <c r="E199" s="1407"/>
      <c r="F199" s="1053">
        <f>'Medicare Cost Report'!G91</f>
        <v>0</v>
      </c>
      <c r="G199" s="108">
        <f t="shared" si="93"/>
        <v>0</v>
      </c>
      <c r="H199" s="619">
        <f>'Medicare Cost Report'!L91</f>
        <v>0</v>
      </c>
      <c r="I199" s="618">
        <f t="shared" si="90"/>
        <v>0</v>
      </c>
      <c r="J199" s="507">
        <f t="shared" si="94"/>
        <v>0</v>
      </c>
      <c r="K199" s="509">
        <f t="shared" si="91"/>
        <v>0</v>
      </c>
      <c r="L199" s="509">
        <f t="shared" si="95"/>
        <v>0</v>
      </c>
      <c r="M199" s="513">
        <f t="shared" si="92"/>
        <v>0</v>
      </c>
      <c r="N199" s="513">
        <f t="shared" si="96"/>
        <v>0</v>
      </c>
      <c r="O199" s="623">
        <f t="shared" si="97"/>
        <v>0</v>
      </c>
      <c r="P199" s="507">
        <f t="shared" si="98"/>
        <v>0</v>
      </c>
      <c r="Q199" s="509">
        <f t="shared" si="99"/>
        <v>0</v>
      </c>
      <c r="R199" s="509">
        <f t="shared" si="100"/>
        <v>0</v>
      </c>
      <c r="S199" s="513">
        <f t="shared" si="101"/>
        <v>0</v>
      </c>
      <c r="T199" s="513">
        <f t="shared" si="102"/>
        <v>0</v>
      </c>
      <c r="U199" s="623">
        <f t="shared" si="103"/>
        <v>0</v>
      </c>
      <c r="V199" s="507">
        <f t="shared" si="104"/>
        <v>0</v>
      </c>
      <c r="W199" s="513">
        <f t="shared" si="105"/>
        <v>0</v>
      </c>
      <c r="X199" s="513">
        <f t="shared" si="106"/>
        <v>0</v>
      </c>
      <c r="Y199" s="621">
        <f t="shared" si="107"/>
        <v>0</v>
      </c>
      <c r="Z199" s="513">
        <f t="shared" si="108"/>
        <v>0</v>
      </c>
    </row>
    <row r="200" spans="1:26">
      <c r="A200" s="164"/>
      <c r="B200" s="705">
        <f>'Medicare Cost Report'!B92</f>
        <v>76</v>
      </c>
      <c r="C200" s="1405" t="str">
        <f>'Medicare Cost Report'!C92</f>
        <v>OTHER ANCILLARY</v>
      </c>
      <c r="D200" s="1406"/>
      <c r="E200" s="1407"/>
      <c r="F200" s="1053">
        <f>'Medicare Cost Report'!G92</f>
        <v>0</v>
      </c>
      <c r="G200" s="108">
        <f t="shared" si="93"/>
        <v>0</v>
      </c>
      <c r="H200" s="619">
        <f>'Medicare Cost Report'!L92</f>
        <v>0</v>
      </c>
      <c r="I200" s="618">
        <f t="shared" si="90"/>
        <v>0</v>
      </c>
      <c r="J200" s="507">
        <f t="shared" si="94"/>
        <v>0</v>
      </c>
      <c r="K200" s="509">
        <f t="shared" si="91"/>
        <v>0</v>
      </c>
      <c r="L200" s="509">
        <f t="shared" si="95"/>
        <v>0</v>
      </c>
      <c r="M200" s="513">
        <f t="shared" si="92"/>
        <v>0</v>
      </c>
      <c r="N200" s="513">
        <f t="shared" si="96"/>
        <v>0</v>
      </c>
      <c r="O200" s="623">
        <f t="shared" si="97"/>
        <v>0</v>
      </c>
      <c r="P200" s="507">
        <f t="shared" si="98"/>
        <v>0</v>
      </c>
      <c r="Q200" s="509">
        <f t="shared" si="99"/>
        <v>0</v>
      </c>
      <c r="R200" s="509">
        <f t="shared" si="100"/>
        <v>0</v>
      </c>
      <c r="S200" s="513">
        <f t="shared" si="101"/>
        <v>0</v>
      </c>
      <c r="T200" s="513">
        <f t="shared" si="102"/>
        <v>0</v>
      </c>
      <c r="U200" s="623">
        <f t="shared" si="103"/>
        <v>0</v>
      </c>
      <c r="V200" s="507">
        <f t="shared" si="104"/>
        <v>0</v>
      </c>
      <c r="W200" s="513">
        <f t="shared" si="105"/>
        <v>0</v>
      </c>
      <c r="X200" s="513">
        <f t="shared" si="106"/>
        <v>0</v>
      </c>
      <c r="Y200" s="621">
        <f t="shared" si="107"/>
        <v>0</v>
      </c>
      <c r="Z200" s="513">
        <f t="shared" si="108"/>
        <v>0</v>
      </c>
    </row>
    <row r="201" spans="1:26">
      <c r="A201" s="164"/>
      <c r="B201" s="705">
        <f>'Medicare Cost Report'!B93</f>
        <v>90</v>
      </c>
      <c r="C201" s="1405" t="str">
        <f>'Medicare Cost Report'!C93</f>
        <v>CLINIC</v>
      </c>
      <c r="D201" s="1406"/>
      <c r="E201" s="1407"/>
      <c r="F201" s="1053">
        <f>'Medicare Cost Report'!G93</f>
        <v>0</v>
      </c>
      <c r="G201" s="108">
        <f t="shared" si="93"/>
        <v>0</v>
      </c>
      <c r="H201" s="619">
        <f>'Medicare Cost Report'!L93</f>
        <v>0</v>
      </c>
      <c r="I201" s="618">
        <f t="shared" si="90"/>
        <v>0</v>
      </c>
      <c r="J201" s="507">
        <f t="shared" si="94"/>
        <v>0</v>
      </c>
      <c r="K201" s="509">
        <f t="shared" si="91"/>
        <v>0</v>
      </c>
      <c r="L201" s="509">
        <f t="shared" si="95"/>
        <v>0</v>
      </c>
      <c r="M201" s="513">
        <f t="shared" si="92"/>
        <v>0</v>
      </c>
      <c r="N201" s="513">
        <f t="shared" si="96"/>
        <v>0</v>
      </c>
      <c r="O201" s="623">
        <f t="shared" si="97"/>
        <v>0</v>
      </c>
      <c r="P201" s="507">
        <f t="shared" si="98"/>
        <v>0</v>
      </c>
      <c r="Q201" s="509">
        <f t="shared" si="99"/>
        <v>0</v>
      </c>
      <c r="R201" s="509">
        <f t="shared" si="100"/>
        <v>0</v>
      </c>
      <c r="S201" s="513">
        <f t="shared" si="101"/>
        <v>0</v>
      </c>
      <c r="T201" s="513">
        <f t="shared" si="102"/>
        <v>0</v>
      </c>
      <c r="U201" s="623">
        <f t="shared" si="103"/>
        <v>0</v>
      </c>
      <c r="V201" s="507">
        <f t="shared" si="104"/>
        <v>0</v>
      </c>
      <c r="W201" s="513">
        <f t="shared" si="105"/>
        <v>0</v>
      </c>
      <c r="X201" s="513">
        <f t="shared" si="106"/>
        <v>0</v>
      </c>
      <c r="Y201" s="621">
        <f t="shared" si="107"/>
        <v>0</v>
      </c>
      <c r="Z201" s="513">
        <f t="shared" si="108"/>
        <v>0</v>
      </c>
    </row>
    <row r="202" spans="1:26">
      <c r="A202" s="164"/>
      <c r="B202" s="705">
        <f>'Medicare Cost Report'!B94</f>
        <v>91</v>
      </c>
      <c r="C202" s="1405" t="str">
        <f>'Medicare Cost Report'!C94</f>
        <v>EMERGENCY</v>
      </c>
      <c r="D202" s="1406"/>
      <c r="E202" s="1407"/>
      <c r="F202" s="1053">
        <f>'Medicare Cost Report'!G94</f>
        <v>0</v>
      </c>
      <c r="G202" s="108">
        <f t="shared" si="93"/>
        <v>0</v>
      </c>
      <c r="H202" s="619">
        <f>'Medicare Cost Report'!L94</f>
        <v>0</v>
      </c>
      <c r="I202" s="618">
        <f t="shared" si="90"/>
        <v>0</v>
      </c>
      <c r="J202" s="507">
        <f t="shared" si="94"/>
        <v>0</v>
      </c>
      <c r="K202" s="509">
        <f t="shared" si="91"/>
        <v>0</v>
      </c>
      <c r="L202" s="509">
        <f t="shared" si="95"/>
        <v>0</v>
      </c>
      <c r="M202" s="513">
        <f t="shared" si="92"/>
        <v>0</v>
      </c>
      <c r="N202" s="513">
        <f t="shared" si="96"/>
        <v>0</v>
      </c>
      <c r="O202" s="623">
        <f t="shared" si="97"/>
        <v>0</v>
      </c>
      <c r="P202" s="507">
        <f t="shared" si="98"/>
        <v>0</v>
      </c>
      <c r="Q202" s="509">
        <f t="shared" si="99"/>
        <v>0</v>
      </c>
      <c r="R202" s="509">
        <f t="shared" si="100"/>
        <v>0</v>
      </c>
      <c r="S202" s="513">
        <f t="shared" si="101"/>
        <v>0</v>
      </c>
      <c r="T202" s="513">
        <f t="shared" si="102"/>
        <v>0</v>
      </c>
      <c r="U202" s="623">
        <f t="shared" si="103"/>
        <v>0</v>
      </c>
      <c r="V202" s="507">
        <f t="shared" si="104"/>
        <v>0</v>
      </c>
      <c r="W202" s="513">
        <f t="shared" si="105"/>
        <v>0</v>
      </c>
      <c r="X202" s="513">
        <f t="shared" si="106"/>
        <v>0</v>
      </c>
      <c r="Y202" s="621">
        <f t="shared" si="107"/>
        <v>0</v>
      </c>
      <c r="Z202" s="513">
        <f t="shared" si="108"/>
        <v>0</v>
      </c>
    </row>
    <row r="203" spans="1:26">
      <c r="A203" s="164"/>
      <c r="B203" s="705">
        <f>'Medicare Cost Report'!B95</f>
        <v>92</v>
      </c>
      <c r="C203" s="1405" t="str">
        <f>'Medicare Cost Report'!C95</f>
        <v>OBSERVATION BEDS (NON-DISTINCT)</v>
      </c>
      <c r="D203" s="1406"/>
      <c r="E203" s="1407"/>
      <c r="F203" s="1053">
        <f>'Medicare Cost Report'!G95</f>
        <v>0</v>
      </c>
      <c r="G203" s="108">
        <f t="shared" si="93"/>
        <v>0</v>
      </c>
      <c r="H203" s="619">
        <f>'Medicare Cost Report'!L95</f>
        <v>0</v>
      </c>
      <c r="I203" s="618">
        <f t="shared" si="90"/>
        <v>0</v>
      </c>
      <c r="J203" s="507">
        <f t="shared" si="94"/>
        <v>0</v>
      </c>
      <c r="K203" s="509">
        <f t="shared" si="91"/>
        <v>0</v>
      </c>
      <c r="L203" s="509">
        <f t="shared" si="95"/>
        <v>0</v>
      </c>
      <c r="M203" s="513">
        <f t="shared" si="92"/>
        <v>0</v>
      </c>
      <c r="N203" s="513">
        <f t="shared" si="96"/>
        <v>0</v>
      </c>
      <c r="O203" s="623">
        <f t="shared" si="97"/>
        <v>0</v>
      </c>
      <c r="P203" s="507">
        <f t="shared" si="98"/>
        <v>0</v>
      </c>
      <c r="Q203" s="509">
        <f t="shared" si="99"/>
        <v>0</v>
      </c>
      <c r="R203" s="509">
        <f t="shared" si="100"/>
        <v>0</v>
      </c>
      <c r="S203" s="513">
        <f t="shared" si="101"/>
        <v>0</v>
      </c>
      <c r="T203" s="513">
        <f t="shared" si="102"/>
        <v>0</v>
      </c>
      <c r="U203" s="623">
        <f t="shared" si="103"/>
        <v>0</v>
      </c>
      <c r="V203" s="507">
        <f t="shared" si="104"/>
        <v>0</v>
      </c>
      <c r="W203" s="513">
        <f t="shared" si="105"/>
        <v>0</v>
      </c>
      <c r="X203" s="513">
        <f t="shared" si="106"/>
        <v>0</v>
      </c>
      <c r="Y203" s="621">
        <f t="shared" si="107"/>
        <v>0</v>
      </c>
      <c r="Z203" s="513">
        <f t="shared" si="108"/>
        <v>0</v>
      </c>
    </row>
    <row r="204" spans="1:26">
      <c r="A204" s="164"/>
      <c r="B204" s="705">
        <f>'Medicare Cost Report'!B96</f>
        <v>0</v>
      </c>
      <c r="C204" s="1405">
        <f>'Medicare Cost Report'!C96</f>
        <v>0</v>
      </c>
      <c r="D204" s="1406"/>
      <c r="E204" s="1407"/>
      <c r="F204" s="1053">
        <f>'Medicare Cost Report'!G96</f>
        <v>0</v>
      </c>
      <c r="G204" s="108">
        <f t="shared" si="93"/>
        <v>0</v>
      </c>
      <c r="H204" s="619">
        <f>'Medicare Cost Report'!L96</f>
        <v>0</v>
      </c>
      <c r="I204" s="618">
        <f t="shared" si="90"/>
        <v>0</v>
      </c>
      <c r="J204" s="507">
        <f t="shared" si="94"/>
        <v>0</v>
      </c>
      <c r="K204" s="509">
        <f t="shared" si="91"/>
        <v>0</v>
      </c>
      <c r="L204" s="509">
        <f t="shared" si="95"/>
        <v>0</v>
      </c>
      <c r="M204" s="513">
        <f t="shared" si="92"/>
        <v>0</v>
      </c>
      <c r="N204" s="513">
        <f t="shared" si="96"/>
        <v>0</v>
      </c>
      <c r="O204" s="623">
        <f t="shared" si="97"/>
        <v>0</v>
      </c>
      <c r="P204" s="507">
        <f t="shared" si="98"/>
        <v>0</v>
      </c>
      <c r="Q204" s="509">
        <f t="shared" si="99"/>
        <v>0</v>
      </c>
      <c r="R204" s="509">
        <f t="shared" si="100"/>
        <v>0</v>
      </c>
      <c r="S204" s="513">
        <f t="shared" si="101"/>
        <v>0</v>
      </c>
      <c r="T204" s="513">
        <f t="shared" si="102"/>
        <v>0</v>
      </c>
      <c r="U204" s="623">
        <f t="shared" si="103"/>
        <v>0</v>
      </c>
      <c r="V204" s="507">
        <f t="shared" si="104"/>
        <v>0</v>
      </c>
      <c r="W204" s="513">
        <f t="shared" si="105"/>
        <v>0</v>
      </c>
      <c r="X204" s="513">
        <f t="shared" si="106"/>
        <v>0</v>
      </c>
      <c r="Y204" s="621">
        <f t="shared" si="107"/>
        <v>0</v>
      </c>
      <c r="Z204" s="513">
        <f t="shared" si="108"/>
        <v>0</v>
      </c>
    </row>
    <row r="205" spans="1:26">
      <c r="A205" s="164"/>
      <c r="B205" s="705">
        <f>'Medicare Cost Report'!B97</f>
        <v>0</v>
      </c>
      <c r="C205" s="1405">
        <f>'Medicare Cost Report'!C97</f>
        <v>0</v>
      </c>
      <c r="D205" s="1406"/>
      <c r="E205" s="1407"/>
      <c r="F205" s="1053">
        <f>'Medicare Cost Report'!G97</f>
        <v>0</v>
      </c>
      <c r="G205" s="108">
        <f t="shared" si="93"/>
        <v>0</v>
      </c>
      <c r="H205" s="619">
        <f>'Medicare Cost Report'!L97</f>
        <v>0</v>
      </c>
      <c r="I205" s="618">
        <f t="shared" si="90"/>
        <v>0</v>
      </c>
      <c r="J205" s="507">
        <f t="shared" si="94"/>
        <v>0</v>
      </c>
      <c r="K205" s="509">
        <f t="shared" si="91"/>
        <v>0</v>
      </c>
      <c r="L205" s="509">
        <f t="shared" si="95"/>
        <v>0</v>
      </c>
      <c r="M205" s="513">
        <f t="shared" si="92"/>
        <v>0</v>
      </c>
      <c r="N205" s="513">
        <f t="shared" si="96"/>
        <v>0</v>
      </c>
      <c r="O205" s="623">
        <f t="shared" si="97"/>
        <v>0</v>
      </c>
      <c r="P205" s="507">
        <f t="shared" si="98"/>
        <v>0</v>
      </c>
      <c r="Q205" s="509">
        <f t="shared" si="99"/>
        <v>0</v>
      </c>
      <c r="R205" s="509">
        <f t="shared" si="100"/>
        <v>0</v>
      </c>
      <c r="S205" s="513">
        <f t="shared" si="101"/>
        <v>0</v>
      </c>
      <c r="T205" s="513">
        <f t="shared" si="102"/>
        <v>0</v>
      </c>
      <c r="U205" s="623">
        <f t="shared" si="103"/>
        <v>0</v>
      </c>
      <c r="V205" s="507">
        <f t="shared" si="104"/>
        <v>0</v>
      </c>
      <c r="W205" s="513">
        <f t="shared" si="105"/>
        <v>0</v>
      </c>
      <c r="X205" s="513">
        <f t="shared" si="106"/>
        <v>0</v>
      </c>
      <c r="Y205" s="621">
        <f t="shared" si="107"/>
        <v>0</v>
      </c>
      <c r="Z205" s="513">
        <f t="shared" si="108"/>
        <v>0</v>
      </c>
    </row>
    <row r="206" spans="1:26">
      <c r="A206" s="164"/>
      <c r="B206" s="705">
        <f>'Medicare Cost Report'!B98</f>
        <v>0</v>
      </c>
      <c r="C206" s="1405">
        <f>'Medicare Cost Report'!C98</f>
        <v>0</v>
      </c>
      <c r="D206" s="1406"/>
      <c r="E206" s="1407"/>
      <c r="F206" s="1053">
        <f>'Medicare Cost Report'!G98</f>
        <v>0</v>
      </c>
      <c r="G206" s="108">
        <f t="shared" si="93"/>
        <v>0</v>
      </c>
      <c r="H206" s="619">
        <f>'Medicare Cost Report'!L98</f>
        <v>0</v>
      </c>
      <c r="I206" s="618">
        <f t="shared" si="90"/>
        <v>0</v>
      </c>
      <c r="J206" s="507">
        <f t="shared" si="94"/>
        <v>0</v>
      </c>
      <c r="K206" s="509">
        <f t="shared" si="91"/>
        <v>0</v>
      </c>
      <c r="L206" s="509">
        <f t="shared" si="95"/>
        <v>0</v>
      </c>
      <c r="M206" s="513">
        <f t="shared" si="92"/>
        <v>0</v>
      </c>
      <c r="N206" s="513">
        <f t="shared" si="96"/>
        <v>0</v>
      </c>
      <c r="O206" s="623">
        <f t="shared" si="97"/>
        <v>0</v>
      </c>
      <c r="P206" s="507">
        <f t="shared" si="98"/>
        <v>0</v>
      </c>
      <c r="Q206" s="509">
        <f t="shared" si="99"/>
        <v>0</v>
      </c>
      <c r="R206" s="509">
        <f t="shared" si="100"/>
        <v>0</v>
      </c>
      <c r="S206" s="513">
        <f t="shared" si="101"/>
        <v>0</v>
      </c>
      <c r="T206" s="513">
        <f t="shared" si="102"/>
        <v>0</v>
      </c>
      <c r="U206" s="623">
        <f t="shared" si="103"/>
        <v>0</v>
      </c>
      <c r="V206" s="507">
        <f t="shared" si="104"/>
        <v>0</v>
      </c>
      <c r="W206" s="513">
        <f t="shared" si="105"/>
        <v>0</v>
      </c>
      <c r="X206" s="513">
        <f t="shared" si="106"/>
        <v>0</v>
      </c>
      <c r="Y206" s="621">
        <f t="shared" si="107"/>
        <v>0</v>
      </c>
      <c r="Z206" s="513">
        <f t="shared" si="108"/>
        <v>0</v>
      </c>
    </row>
    <row r="207" spans="1:26">
      <c r="A207" s="164"/>
      <c r="B207" s="705">
        <f>'Medicare Cost Report'!B99</f>
        <v>0</v>
      </c>
      <c r="C207" s="1405">
        <f>'Medicare Cost Report'!C99</f>
        <v>0</v>
      </c>
      <c r="D207" s="1406"/>
      <c r="E207" s="1407"/>
      <c r="F207" s="1053">
        <f>'Medicare Cost Report'!G99</f>
        <v>0</v>
      </c>
      <c r="G207" s="108">
        <f t="shared" si="93"/>
        <v>0</v>
      </c>
      <c r="H207" s="619">
        <f>'Medicare Cost Report'!L99</f>
        <v>0</v>
      </c>
      <c r="I207" s="618">
        <f t="shared" si="90"/>
        <v>0</v>
      </c>
      <c r="J207" s="507">
        <f t="shared" si="94"/>
        <v>0</v>
      </c>
      <c r="K207" s="509">
        <f t="shared" si="91"/>
        <v>0</v>
      </c>
      <c r="L207" s="509">
        <f t="shared" si="95"/>
        <v>0</v>
      </c>
      <c r="M207" s="513">
        <f t="shared" si="92"/>
        <v>0</v>
      </c>
      <c r="N207" s="513">
        <f t="shared" si="96"/>
        <v>0</v>
      </c>
      <c r="O207" s="623">
        <f t="shared" si="97"/>
        <v>0</v>
      </c>
      <c r="P207" s="507">
        <f t="shared" si="98"/>
        <v>0</v>
      </c>
      <c r="Q207" s="509">
        <f t="shared" si="99"/>
        <v>0</v>
      </c>
      <c r="R207" s="509">
        <f t="shared" si="100"/>
        <v>0</v>
      </c>
      <c r="S207" s="513">
        <f t="shared" si="101"/>
        <v>0</v>
      </c>
      <c r="T207" s="513">
        <f t="shared" si="102"/>
        <v>0</v>
      </c>
      <c r="U207" s="623">
        <f t="shared" si="103"/>
        <v>0</v>
      </c>
      <c r="V207" s="507">
        <f t="shared" si="104"/>
        <v>0</v>
      </c>
      <c r="W207" s="513">
        <f t="shared" si="105"/>
        <v>0</v>
      </c>
      <c r="X207" s="513">
        <f t="shared" si="106"/>
        <v>0</v>
      </c>
      <c r="Y207" s="621">
        <f t="shared" si="107"/>
        <v>0</v>
      </c>
      <c r="Z207" s="513">
        <f t="shared" si="108"/>
        <v>0</v>
      </c>
    </row>
    <row r="208" spans="1:26">
      <c r="A208" s="164"/>
      <c r="B208" s="705">
        <f>'Medicare Cost Report'!B100</f>
        <v>0</v>
      </c>
      <c r="C208" s="1405">
        <f>'Medicare Cost Report'!C100</f>
        <v>0</v>
      </c>
      <c r="D208" s="1406"/>
      <c r="E208" s="1407"/>
      <c r="F208" s="1053">
        <f>'Medicare Cost Report'!G100</f>
        <v>0</v>
      </c>
      <c r="G208" s="108">
        <f t="shared" si="93"/>
        <v>0</v>
      </c>
      <c r="H208" s="619">
        <f>'Medicare Cost Report'!L100</f>
        <v>0</v>
      </c>
      <c r="I208" s="618">
        <f t="shared" si="90"/>
        <v>0</v>
      </c>
      <c r="J208" s="507">
        <f t="shared" si="94"/>
        <v>0</v>
      </c>
      <c r="K208" s="509">
        <f t="shared" si="91"/>
        <v>0</v>
      </c>
      <c r="L208" s="509">
        <f t="shared" si="95"/>
        <v>0</v>
      </c>
      <c r="M208" s="513">
        <f t="shared" si="92"/>
        <v>0</v>
      </c>
      <c r="N208" s="513">
        <f t="shared" si="96"/>
        <v>0</v>
      </c>
      <c r="O208" s="623">
        <f t="shared" si="97"/>
        <v>0</v>
      </c>
      <c r="P208" s="507">
        <f t="shared" si="98"/>
        <v>0</v>
      </c>
      <c r="Q208" s="509">
        <f t="shared" si="99"/>
        <v>0</v>
      </c>
      <c r="R208" s="509">
        <f t="shared" si="100"/>
        <v>0</v>
      </c>
      <c r="S208" s="513">
        <f t="shared" si="101"/>
        <v>0</v>
      </c>
      <c r="T208" s="513">
        <f t="shared" si="102"/>
        <v>0</v>
      </c>
      <c r="U208" s="623">
        <f t="shared" si="103"/>
        <v>0</v>
      </c>
      <c r="V208" s="507">
        <f t="shared" si="104"/>
        <v>0</v>
      </c>
      <c r="W208" s="513">
        <f t="shared" si="105"/>
        <v>0</v>
      </c>
      <c r="X208" s="513">
        <f t="shared" si="106"/>
        <v>0</v>
      </c>
      <c r="Y208" s="621">
        <f t="shared" si="107"/>
        <v>0</v>
      </c>
      <c r="Z208" s="513">
        <f t="shared" si="108"/>
        <v>0</v>
      </c>
    </row>
    <row r="209" spans="1:26">
      <c r="A209" s="164"/>
      <c r="B209" s="705">
        <f>'Medicare Cost Report'!B101</f>
        <v>0</v>
      </c>
      <c r="C209" s="1405">
        <f>'Medicare Cost Report'!C101</f>
        <v>0</v>
      </c>
      <c r="D209" s="1406"/>
      <c r="E209" s="1407"/>
      <c r="F209" s="1053">
        <f>'Medicare Cost Report'!G101</f>
        <v>0</v>
      </c>
      <c r="G209" s="108">
        <f t="shared" si="93"/>
        <v>0</v>
      </c>
      <c r="H209" s="619">
        <f>'Medicare Cost Report'!L101</f>
        <v>0</v>
      </c>
      <c r="I209" s="618">
        <f t="shared" si="90"/>
        <v>0</v>
      </c>
      <c r="J209" s="507">
        <f t="shared" si="94"/>
        <v>0</v>
      </c>
      <c r="K209" s="509">
        <f t="shared" si="91"/>
        <v>0</v>
      </c>
      <c r="L209" s="509">
        <f t="shared" si="95"/>
        <v>0</v>
      </c>
      <c r="M209" s="513">
        <f t="shared" si="92"/>
        <v>0</v>
      </c>
      <c r="N209" s="513">
        <f t="shared" si="96"/>
        <v>0</v>
      </c>
      <c r="O209" s="623">
        <f t="shared" si="97"/>
        <v>0</v>
      </c>
      <c r="P209" s="507">
        <f t="shared" si="98"/>
        <v>0</v>
      </c>
      <c r="Q209" s="509">
        <f t="shared" si="99"/>
        <v>0</v>
      </c>
      <c r="R209" s="509">
        <f t="shared" si="100"/>
        <v>0</v>
      </c>
      <c r="S209" s="513">
        <f t="shared" si="101"/>
        <v>0</v>
      </c>
      <c r="T209" s="513">
        <f t="shared" si="102"/>
        <v>0</v>
      </c>
      <c r="U209" s="623">
        <f t="shared" si="103"/>
        <v>0</v>
      </c>
      <c r="V209" s="507">
        <f t="shared" si="104"/>
        <v>0</v>
      </c>
      <c r="W209" s="513">
        <f t="shared" si="105"/>
        <v>0</v>
      </c>
      <c r="X209" s="513">
        <f t="shared" si="106"/>
        <v>0</v>
      </c>
      <c r="Y209" s="621">
        <f t="shared" si="107"/>
        <v>0</v>
      </c>
      <c r="Z209" s="513">
        <f t="shared" si="108"/>
        <v>0</v>
      </c>
    </row>
    <row r="210" spans="1:26">
      <c r="A210" s="164"/>
      <c r="B210" s="705">
        <f>'Medicare Cost Report'!B102</f>
        <v>0</v>
      </c>
      <c r="C210" s="1405">
        <f>'Medicare Cost Report'!C102</f>
        <v>0</v>
      </c>
      <c r="D210" s="1406"/>
      <c r="E210" s="1407"/>
      <c r="F210" s="1053">
        <f>'Medicare Cost Report'!G102</f>
        <v>0</v>
      </c>
      <c r="G210" s="108">
        <f t="shared" si="93"/>
        <v>0</v>
      </c>
      <c r="H210" s="619">
        <f>'Medicare Cost Report'!L102</f>
        <v>0</v>
      </c>
      <c r="I210" s="618">
        <f t="shared" si="90"/>
        <v>0</v>
      </c>
      <c r="J210" s="507">
        <f t="shared" si="94"/>
        <v>0</v>
      </c>
      <c r="K210" s="509">
        <f t="shared" si="91"/>
        <v>0</v>
      </c>
      <c r="L210" s="509">
        <f t="shared" si="95"/>
        <v>0</v>
      </c>
      <c r="M210" s="513">
        <f t="shared" si="92"/>
        <v>0</v>
      </c>
      <c r="N210" s="513">
        <f t="shared" si="96"/>
        <v>0</v>
      </c>
      <c r="O210" s="623">
        <f t="shared" si="97"/>
        <v>0</v>
      </c>
      <c r="P210" s="507">
        <f t="shared" si="98"/>
        <v>0</v>
      </c>
      <c r="Q210" s="509">
        <f t="shared" si="99"/>
        <v>0</v>
      </c>
      <c r="R210" s="509">
        <f t="shared" si="100"/>
        <v>0</v>
      </c>
      <c r="S210" s="513">
        <f t="shared" si="101"/>
        <v>0</v>
      </c>
      <c r="T210" s="513">
        <f t="shared" si="102"/>
        <v>0</v>
      </c>
      <c r="U210" s="623">
        <f t="shared" si="103"/>
        <v>0</v>
      </c>
      <c r="V210" s="507">
        <f t="shared" si="104"/>
        <v>0</v>
      </c>
      <c r="W210" s="513">
        <f t="shared" si="105"/>
        <v>0</v>
      </c>
      <c r="X210" s="513">
        <f t="shared" si="106"/>
        <v>0</v>
      </c>
      <c r="Y210" s="621">
        <f t="shared" si="107"/>
        <v>0</v>
      </c>
      <c r="Z210" s="513">
        <f t="shared" si="108"/>
        <v>0</v>
      </c>
    </row>
    <row r="211" spans="1:26">
      <c r="A211" s="164"/>
      <c r="B211" s="705">
        <f>'Medicare Cost Report'!B103</f>
        <v>0</v>
      </c>
      <c r="C211" s="1405">
        <f>'Medicare Cost Report'!C103</f>
        <v>0</v>
      </c>
      <c r="D211" s="1406"/>
      <c r="E211" s="1407"/>
      <c r="F211" s="1053">
        <f>'Medicare Cost Report'!G103</f>
        <v>0</v>
      </c>
      <c r="G211" s="108">
        <f t="shared" si="93"/>
        <v>0</v>
      </c>
      <c r="H211" s="619">
        <f>'Medicare Cost Report'!L103</f>
        <v>0</v>
      </c>
      <c r="I211" s="618">
        <f t="shared" si="90"/>
        <v>0</v>
      </c>
      <c r="J211" s="507">
        <f t="shared" si="94"/>
        <v>0</v>
      </c>
      <c r="K211" s="509">
        <f t="shared" si="91"/>
        <v>0</v>
      </c>
      <c r="L211" s="509">
        <f t="shared" si="95"/>
        <v>0</v>
      </c>
      <c r="M211" s="513">
        <f t="shared" si="92"/>
        <v>0</v>
      </c>
      <c r="N211" s="513">
        <f t="shared" si="96"/>
        <v>0</v>
      </c>
      <c r="O211" s="623">
        <f t="shared" si="97"/>
        <v>0</v>
      </c>
      <c r="P211" s="507">
        <f t="shared" si="98"/>
        <v>0</v>
      </c>
      <c r="Q211" s="509">
        <f t="shared" si="99"/>
        <v>0</v>
      </c>
      <c r="R211" s="509">
        <f t="shared" si="100"/>
        <v>0</v>
      </c>
      <c r="S211" s="513">
        <f t="shared" si="101"/>
        <v>0</v>
      </c>
      <c r="T211" s="513">
        <f t="shared" si="102"/>
        <v>0</v>
      </c>
      <c r="U211" s="623">
        <f t="shared" si="103"/>
        <v>0</v>
      </c>
      <c r="V211" s="507">
        <f t="shared" si="104"/>
        <v>0</v>
      </c>
      <c r="W211" s="513">
        <f t="shared" si="105"/>
        <v>0</v>
      </c>
      <c r="X211" s="513">
        <f t="shared" si="106"/>
        <v>0</v>
      </c>
      <c r="Y211" s="621">
        <f t="shared" si="107"/>
        <v>0</v>
      </c>
      <c r="Z211" s="513">
        <f t="shared" si="108"/>
        <v>0</v>
      </c>
    </row>
    <row r="212" spans="1:26">
      <c r="A212" s="164"/>
      <c r="B212" s="705">
        <f>'Medicare Cost Report'!B104</f>
        <v>0</v>
      </c>
      <c r="C212" s="1405">
        <f>'Medicare Cost Report'!C104</f>
        <v>0</v>
      </c>
      <c r="D212" s="1406"/>
      <c r="E212" s="1407"/>
      <c r="F212" s="1053">
        <f>'Medicare Cost Report'!G104</f>
        <v>0</v>
      </c>
      <c r="G212" s="108">
        <f t="shared" si="93"/>
        <v>0</v>
      </c>
      <c r="H212" s="619">
        <f>'Medicare Cost Report'!L104</f>
        <v>0</v>
      </c>
      <c r="I212" s="618">
        <f t="shared" si="90"/>
        <v>0</v>
      </c>
      <c r="J212" s="507">
        <f t="shared" si="94"/>
        <v>0</v>
      </c>
      <c r="K212" s="509">
        <f t="shared" si="91"/>
        <v>0</v>
      </c>
      <c r="L212" s="509">
        <f t="shared" si="95"/>
        <v>0</v>
      </c>
      <c r="M212" s="513">
        <f t="shared" si="92"/>
        <v>0</v>
      </c>
      <c r="N212" s="513">
        <f t="shared" si="96"/>
        <v>0</v>
      </c>
      <c r="O212" s="623">
        <f t="shared" si="97"/>
        <v>0</v>
      </c>
      <c r="P212" s="507">
        <f t="shared" si="98"/>
        <v>0</v>
      </c>
      <c r="Q212" s="509">
        <f t="shared" si="99"/>
        <v>0</v>
      </c>
      <c r="R212" s="509">
        <f t="shared" si="100"/>
        <v>0</v>
      </c>
      <c r="S212" s="513">
        <f t="shared" si="101"/>
        <v>0</v>
      </c>
      <c r="T212" s="513">
        <f t="shared" si="102"/>
        <v>0</v>
      </c>
      <c r="U212" s="623">
        <f t="shared" si="103"/>
        <v>0</v>
      </c>
      <c r="V212" s="507">
        <f t="shared" si="104"/>
        <v>0</v>
      </c>
      <c r="W212" s="513">
        <f t="shared" si="105"/>
        <v>0</v>
      </c>
      <c r="X212" s="513">
        <f t="shared" si="106"/>
        <v>0</v>
      </c>
      <c r="Y212" s="621">
        <f t="shared" si="107"/>
        <v>0</v>
      </c>
      <c r="Z212" s="513">
        <f t="shared" si="108"/>
        <v>0</v>
      </c>
    </row>
    <row r="213" spans="1:26">
      <c r="A213" s="164"/>
      <c r="B213" s="705">
        <f>'Medicare Cost Report'!B105</f>
        <v>0</v>
      </c>
      <c r="C213" s="1405">
        <f>'Medicare Cost Report'!C105</f>
        <v>0</v>
      </c>
      <c r="D213" s="1406"/>
      <c r="E213" s="1407"/>
      <c r="F213" s="1053">
        <f>'Medicare Cost Report'!G105</f>
        <v>0</v>
      </c>
      <c r="G213" s="108">
        <f t="shared" si="93"/>
        <v>0</v>
      </c>
      <c r="H213" s="619">
        <f>'Medicare Cost Report'!L105</f>
        <v>0</v>
      </c>
      <c r="I213" s="618">
        <f t="shared" si="90"/>
        <v>0</v>
      </c>
      <c r="J213" s="507">
        <f t="shared" si="94"/>
        <v>0</v>
      </c>
      <c r="K213" s="509">
        <f t="shared" si="91"/>
        <v>0</v>
      </c>
      <c r="L213" s="509">
        <f t="shared" si="95"/>
        <v>0</v>
      </c>
      <c r="M213" s="513">
        <f t="shared" si="92"/>
        <v>0</v>
      </c>
      <c r="N213" s="513">
        <f t="shared" si="96"/>
        <v>0</v>
      </c>
      <c r="O213" s="623">
        <f t="shared" si="97"/>
        <v>0</v>
      </c>
      <c r="P213" s="507">
        <f t="shared" si="98"/>
        <v>0</v>
      </c>
      <c r="Q213" s="509">
        <f t="shared" si="99"/>
        <v>0</v>
      </c>
      <c r="R213" s="509">
        <f t="shared" si="100"/>
        <v>0</v>
      </c>
      <c r="S213" s="513">
        <f t="shared" si="101"/>
        <v>0</v>
      </c>
      <c r="T213" s="513">
        <f t="shared" si="102"/>
        <v>0</v>
      </c>
      <c r="U213" s="623">
        <f t="shared" si="103"/>
        <v>0</v>
      </c>
      <c r="V213" s="507">
        <f t="shared" si="104"/>
        <v>0</v>
      </c>
      <c r="W213" s="513">
        <f t="shared" si="105"/>
        <v>0</v>
      </c>
      <c r="X213" s="513">
        <f t="shared" si="106"/>
        <v>0</v>
      </c>
      <c r="Y213" s="621">
        <f t="shared" si="107"/>
        <v>0</v>
      </c>
      <c r="Z213" s="513">
        <f t="shared" si="108"/>
        <v>0</v>
      </c>
    </row>
    <row r="214" spans="1:26">
      <c r="A214" s="164"/>
      <c r="B214" s="705">
        <f>'Medicare Cost Report'!B106</f>
        <v>0</v>
      </c>
      <c r="C214" s="1405">
        <f>'Medicare Cost Report'!C106</f>
        <v>0</v>
      </c>
      <c r="D214" s="1406"/>
      <c r="E214" s="1407"/>
      <c r="F214" s="1053">
        <f>'Medicare Cost Report'!G106</f>
        <v>0</v>
      </c>
      <c r="G214" s="108">
        <f t="shared" si="93"/>
        <v>0</v>
      </c>
      <c r="H214" s="619">
        <f>'Medicare Cost Report'!L106</f>
        <v>0</v>
      </c>
      <c r="I214" s="618">
        <f t="shared" si="90"/>
        <v>0</v>
      </c>
      <c r="J214" s="507">
        <f t="shared" si="94"/>
        <v>0</v>
      </c>
      <c r="K214" s="509">
        <f t="shared" si="91"/>
        <v>0</v>
      </c>
      <c r="L214" s="509">
        <f t="shared" si="95"/>
        <v>0</v>
      </c>
      <c r="M214" s="513">
        <f t="shared" si="92"/>
        <v>0</v>
      </c>
      <c r="N214" s="513">
        <f t="shared" si="96"/>
        <v>0</v>
      </c>
      <c r="O214" s="623">
        <f t="shared" si="97"/>
        <v>0</v>
      </c>
      <c r="P214" s="507">
        <f t="shared" si="98"/>
        <v>0</v>
      </c>
      <c r="Q214" s="509">
        <f t="shared" si="99"/>
        <v>0</v>
      </c>
      <c r="R214" s="509">
        <f t="shared" si="100"/>
        <v>0</v>
      </c>
      <c r="S214" s="513">
        <f t="shared" si="101"/>
        <v>0</v>
      </c>
      <c r="T214" s="513">
        <f t="shared" si="102"/>
        <v>0</v>
      </c>
      <c r="U214" s="623">
        <f t="shared" si="103"/>
        <v>0</v>
      </c>
      <c r="V214" s="507">
        <f t="shared" si="104"/>
        <v>0</v>
      </c>
      <c r="W214" s="513">
        <f t="shared" si="105"/>
        <v>0</v>
      </c>
      <c r="X214" s="513">
        <f t="shared" si="106"/>
        <v>0</v>
      </c>
      <c r="Y214" s="621">
        <f t="shared" si="107"/>
        <v>0</v>
      </c>
      <c r="Z214" s="513">
        <f t="shared" si="108"/>
        <v>0</v>
      </c>
    </row>
    <row r="215" spans="1:26">
      <c r="A215" s="164"/>
      <c r="B215" s="705">
        <f>'Medicare Cost Report'!B107</f>
        <v>0</v>
      </c>
      <c r="C215" s="1405">
        <f>'Medicare Cost Report'!C107</f>
        <v>0</v>
      </c>
      <c r="D215" s="1406"/>
      <c r="E215" s="1407"/>
      <c r="F215" s="1053">
        <f>'Medicare Cost Report'!G107</f>
        <v>0</v>
      </c>
      <c r="G215" s="108">
        <f t="shared" si="93"/>
        <v>0</v>
      </c>
      <c r="H215" s="619">
        <f>'Medicare Cost Report'!L107</f>
        <v>0</v>
      </c>
      <c r="I215" s="618">
        <f t="shared" si="90"/>
        <v>0</v>
      </c>
      <c r="J215" s="507">
        <f t="shared" si="94"/>
        <v>0</v>
      </c>
      <c r="K215" s="509">
        <f t="shared" si="91"/>
        <v>0</v>
      </c>
      <c r="L215" s="509">
        <f t="shared" si="95"/>
        <v>0</v>
      </c>
      <c r="M215" s="513">
        <f t="shared" si="92"/>
        <v>0</v>
      </c>
      <c r="N215" s="513">
        <f t="shared" si="96"/>
        <v>0</v>
      </c>
      <c r="O215" s="623">
        <f t="shared" si="97"/>
        <v>0</v>
      </c>
      <c r="P215" s="507">
        <f t="shared" si="98"/>
        <v>0</v>
      </c>
      <c r="Q215" s="509">
        <f t="shared" si="99"/>
        <v>0</v>
      </c>
      <c r="R215" s="509">
        <f t="shared" si="100"/>
        <v>0</v>
      </c>
      <c r="S215" s="513">
        <f t="shared" si="101"/>
        <v>0</v>
      </c>
      <c r="T215" s="513">
        <f t="shared" si="102"/>
        <v>0</v>
      </c>
      <c r="U215" s="623">
        <f t="shared" si="103"/>
        <v>0</v>
      </c>
      <c r="V215" s="507">
        <f t="shared" si="104"/>
        <v>0</v>
      </c>
      <c r="W215" s="513">
        <f t="shared" si="105"/>
        <v>0</v>
      </c>
      <c r="X215" s="513">
        <f t="shared" si="106"/>
        <v>0</v>
      </c>
      <c r="Y215" s="621">
        <f t="shared" si="107"/>
        <v>0</v>
      </c>
      <c r="Z215" s="513">
        <f t="shared" si="108"/>
        <v>0</v>
      </c>
    </row>
    <row r="216" spans="1:26">
      <c r="A216" s="164"/>
      <c r="B216" s="705">
        <f>'Medicare Cost Report'!B108</f>
        <v>0</v>
      </c>
      <c r="C216" s="1405">
        <f>'Medicare Cost Report'!C108</f>
        <v>0</v>
      </c>
      <c r="D216" s="1406"/>
      <c r="E216" s="1407"/>
      <c r="F216" s="1053">
        <f>'Medicare Cost Report'!G108</f>
        <v>0</v>
      </c>
      <c r="G216" s="108">
        <f t="shared" si="93"/>
        <v>0</v>
      </c>
      <c r="H216" s="619">
        <f>'Medicare Cost Report'!L108</f>
        <v>0</v>
      </c>
      <c r="I216" s="618">
        <f t="shared" si="90"/>
        <v>0</v>
      </c>
      <c r="J216" s="507">
        <f t="shared" si="94"/>
        <v>0</v>
      </c>
      <c r="K216" s="509">
        <f t="shared" si="91"/>
        <v>0</v>
      </c>
      <c r="L216" s="509">
        <f t="shared" si="95"/>
        <v>0</v>
      </c>
      <c r="M216" s="513">
        <f t="shared" si="92"/>
        <v>0</v>
      </c>
      <c r="N216" s="513">
        <f t="shared" si="96"/>
        <v>0</v>
      </c>
      <c r="O216" s="623">
        <f t="shared" si="97"/>
        <v>0</v>
      </c>
      <c r="P216" s="507">
        <f t="shared" si="98"/>
        <v>0</v>
      </c>
      <c r="Q216" s="509">
        <f t="shared" si="99"/>
        <v>0</v>
      </c>
      <c r="R216" s="509">
        <f t="shared" si="100"/>
        <v>0</v>
      </c>
      <c r="S216" s="513">
        <f t="shared" si="101"/>
        <v>0</v>
      </c>
      <c r="T216" s="513">
        <f t="shared" si="102"/>
        <v>0</v>
      </c>
      <c r="U216" s="623">
        <f t="shared" si="103"/>
        <v>0</v>
      </c>
      <c r="V216" s="507">
        <f t="shared" si="104"/>
        <v>0</v>
      </c>
      <c r="W216" s="513">
        <f t="shared" si="105"/>
        <v>0</v>
      </c>
      <c r="X216" s="513">
        <f t="shared" si="106"/>
        <v>0</v>
      </c>
      <c r="Y216" s="621">
        <f t="shared" si="107"/>
        <v>0</v>
      </c>
      <c r="Z216" s="513">
        <f t="shared" si="108"/>
        <v>0</v>
      </c>
    </row>
    <row r="217" spans="1:26">
      <c r="A217" s="164"/>
      <c r="B217" s="705">
        <f>'Medicare Cost Report'!B109</f>
        <v>0</v>
      </c>
      <c r="C217" s="1405">
        <f>'Medicare Cost Report'!C109</f>
        <v>0</v>
      </c>
      <c r="D217" s="1406"/>
      <c r="E217" s="1407"/>
      <c r="F217" s="1053">
        <f>'Medicare Cost Report'!G109</f>
        <v>0</v>
      </c>
      <c r="G217" s="108">
        <f t="shared" si="93"/>
        <v>0</v>
      </c>
      <c r="H217" s="619">
        <f>'Medicare Cost Report'!L109</f>
        <v>0</v>
      </c>
      <c r="I217" s="618">
        <f t="shared" si="90"/>
        <v>0</v>
      </c>
      <c r="J217" s="507">
        <f t="shared" si="94"/>
        <v>0</v>
      </c>
      <c r="K217" s="509">
        <f t="shared" si="91"/>
        <v>0</v>
      </c>
      <c r="L217" s="509">
        <f t="shared" si="95"/>
        <v>0</v>
      </c>
      <c r="M217" s="513">
        <f t="shared" si="92"/>
        <v>0</v>
      </c>
      <c r="N217" s="513">
        <f t="shared" si="96"/>
        <v>0</v>
      </c>
      <c r="O217" s="623">
        <f t="shared" si="97"/>
        <v>0</v>
      </c>
      <c r="P217" s="507">
        <f t="shared" si="98"/>
        <v>0</v>
      </c>
      <c r="Q217" s="509">
        <f t="shared" si="99"/>
        <v>0</v>
      </c>
      <c r="R217" s="509">
        <f t="shared" si="100"/>
        <v>0</v>
      </c>
      <c r="S217" s="513">
        <f t="shared" si="101"/>
        <v>0</v>
      </c>
      <c r="T217" s="513">
        <f t="shared" si="102"/>
        <v>0</v>
      </c>
      <c r="U217" s="623">
        <f t="shared" si="103"/>
        <v>0</v>
      </c>
      <c r="V217" s="507">
        <f t="shared" si="104"/>
        <v>0</v>
      </c>
      <c r="W217" s="513">
        <f t="shared" si="105"/>
        <v>0</v>
      </c>
      <c r="X217" s="513">
        <f t="shared" si="106"/>
        <v>0</v>
      </c>
      <c r="Y217" s="621">
        <f t="shared" si="107"/>
        <v>0</v>
      </c>
      <c r="Z217" s="513">
        <f t="shared" si="108"/>
        <v>0</v>
      </c>
    </row>
    <row r="218" spans="1:26">
      <c r="A218" s="164"/>
      <c r="B218" s="705">
        <f>'Medicare Cost Report'!B110</f>
        <v>0</v>
      </c>
      <c r="C218" s="1405">
        <f>'Medicare Cost Report'!C110</f>
        <v>0</v>
      </c>
      <c r="D218" s="1406"/>
      <c r="E218" s="1407"/>
      <c r="F218" s="1053">
        <f>'Medicare Cost Report'!G110</f>
        <v>0</v>
      </c>
      <c r="G218" s="108">
        <f t="shared" ref="G218:G249" si="109">IF($F$250=0,0,F218/$F$250)</f>
        <v>0</v>
      </c>
      <c r="H218" s="619">
        <f>'Medicare Cost Report'!L110</f>
        <v>0</v>
      </c>
      <c r="I218" s="618">
        <f t="shared" ref="I218:I249" si="110">G218*$E$13</f>
        <v>0</v>
      </c>
      <c r="J218" s="507">
        <f t="shared" ref="J218:J249" si="111">ROUND(H218*I218,0)</f>
        <v>0</v>
      </c>
      <c r="K218" s="509">
        <f t="shared" ref="K218:K249" si="112">G218*$E$14</f>
        <v>0</v>
      </c>
      <c r="L218" s="509">
        <f t="shared" ref="L218:L249" si="113">ROUND(H218*K218,0)</f>
        <v>0</v>
      </c>
      <c r="M218" s="513">
        <f t="shared" ref="M218:M249" si="114">G218*$E$15</f>
        <v>0</v>
      </c>
      <c r="N218" s="513">
        <f t="shared" ref="N218:N249" si="115">ROUND(H218*M218,0)</f>
        <v>0</v>
      </c>
      <c r="O218" s="623">
        <f t="shared" ref="O218:O249" si="116">G218*$H$13</f>
        <v>0</v>
      </c>
      <c r="P218" s="507">
        <f t="shared" ref="P218:P249" si="117">ROUND(H218*O218,0)</f>
        <v>0</v>
      </c>
      <c r="Q218" s="509">
        <f t="shared" ref="Q218:Q249" si="118">G218*$H$14</f>
        <v>0</v>
      </c>
      <c r="R218" s="509">
        <f t="shared" ref="R218:R249" si="119">ROUND(H218*Q218,0)</f>
        <v>0</v>
      </c>
      <c r="S218" s="513">
        <f t="shared" ref="S218:S249" si="120">G218*$H$15</f>
        <v>0</v>
      </c>
      <c r="T218" s="513">
        <f t="shared" ref="T218:T249" si="121">ROUND(H218*S218,0)</f>
        <v>0</v>
      </c>
      <c r="U218" s="623">
        <f t="shared" ref="U218:U249" si="122">G218*$K$13</f>
        <v>0</v>
      </c>
      <c r="V218" s="507">
        <f t="shared" ref="V218:V249" si="123">ROUND(H218*U218,0)</f>
        <v>0</v>
      </c>
      <c r="W218" s="513">
        <f t="shared" ref="W218:W249" si="124">G218*$K$15</f>
        <v>0</v>
      </c>
      <c r="X218" s="513">
        <f t="shared" ref="X218:X249" si="125">ROUND(H218*W218,0)</f>
        <v>0</v>
      </c>
      <c r="Y218" s="621">
        <f t="shared" ref="Y218:Y249" si="126">G218*$N$15</f>
        <v>0</v>
      </c>
      <c r="Z218" s="513">
        <f t="shared" ref="Z218:Z249" si="127">ROUND(H218*Y218,0)</f>
        <v>0</v>
      </c>
    </row>
    <row r="219" spans="1:26">
      <c r="A219" s="164"/>
      <c r="B219" s="705">
        <f>'Medicare Cost Report'!B111</f>
        <v>0</v>
      </c>
      <c r="C219" s="1405">
        <f>'Medicare Cost Report'!C111</f>
        <v>0</v>
      </c>
      <c r="D219" s="1406"/>
      <c r="E219" s="1407"/>
      <c r="F219" s="1053">
        <f>'Medicare Cost Report'!G111</f>
        <v>0</v>
      </c>
      <c r="G219" s="108">
        <f t="shared" si="109"/>
        <v>0</v>
      </c>
      <c r="H219" s="619">
        <f>'Medicare Cost Report'!L111</f>
        <v>0</v>
      </c>
      <c r="I219" s="618">
        <f t="shared" si="110"/>
        <v>0</v>
      </c>
      <c r="J219" s="507">
        <f t="shared" si="111"/>
        <v>0</v>
      </c>
      <c r="K219" s="509">
        <f t="shared" si="112"/>
        <v>0</v>
      </c>
      <c r="L219" s="509">
        <f t="shared" si="113"/>
        <v>0</v>
      </c>
      <c r="M219" s="513">
        <f t="shared" si="114"/>
        <v>0</v>
      </c>
      <c r="N219" s="513">
        <f t="shared" si="115"/>
        <v>0</v>
      </c>
      <c r="O219" s="623">
        <f t="shared" si="116"/>
        <v>0</v>
      </c>
      <c r="P219" s="507">
        <f t="shared" si="117"/>
        <v>0</v>
      </c>
      <c r="Q219" s="509">
        <f t="shared" si="118"/>
        <v>0</v>
      </c>
      <c r="R219" s="509">
        <f t="shared" si="119"/>
        <v>0</v>
      </c>
      <c r="S219" s="513">
        <f t="shared" si="120"/>
        <v>0</v>
      </c>
      <c r="T219" s="513">
        <f t="shared" si="121"/>
        <v>0</v>
      </c>
      <c r="U219" s="623">
        <f t="shared" si="122"/>
        <v>0</v>
      </c>
      <c r="V219" s="507">
        <f t="shared" si="123"/>
        <v>0</v>
      </c>
      <c r="W219" s="513">
        <f t="shared" si="124"/>
        <v>0</v>
      </c>
      <c r="X219" s="513">
        <f t="shared" si="125"/>
        <v>0</v>
      </c>
      <c r="Y219" s="621">
        <f t="shared" si="126"/>
        <v>0</v>
      </c>
      <c r="Z219" s="513">
        <f t="shared" si="127"/>
        <v>0</v>
      </c>
    </row>
    <row r="220" spans="1:26">
      <c r="A220" s="164"/>
      <c r="B220" s="705">
        <f>'Medicare Cost Report'!B112</f>
        <v>0</v>
      </c>
      <c r="C220" s="1405">
        <f>'Medicare Cost Report'!C112</f>
        <v>0</v>
      </c>
      <c r="D220" s="1406"/>
      <c r="E220" s="1407"/>
      <c r="F220" s="1053">
        <f>'Medicare Cost Report'!G112</f>
        <v>0</v>
      </c>
      <c r="G220" s="108">
        <f t="shared" si="109"/>
        <v>0</v>
      </c>
      <c r="H220" s="619">
        <f>'Medicare Cost Report'!L112</f>
        <v>0</v>
      </c>
      <c r="I220" s="618">
        <f t="shared" si="110"/>
        <v>0</v>
      </c>
      <c r="J220" s="507">
        <f t="shared" si="111"/>
        <v>0</v>
      </c>
      <c r="K220" s="509">
        <f t="shared" si="112"/>
        <v>0</v>
      </c>
      <c r="L220" s="509">
        <f t="shared" si="113"/>
        <v>0</v>
      </c>
      <c r="M220" s="513">
        <f t="shared" si="114"/>
        <v>0</v>
      </c>
      <c r="N220" s="513">
        <f t="shared" si="115"/>
        <v>0</v>
      </c>
      <c r="O220" s="623">
        <f t="shared" si="116"/>
        <v>0</v>
      </c>
      <c r="P220" s="507">
        <f t="shared" si="117"/>
        <v>0</v>
      </c>
      <c r="Q220" s="509">
        <f t="shared" si="118"/>
        <v>0</v>
      </c>
      <c r="R220" s="509">
        <f t="shared" si="119"/>
        <v>0</v>
      </c>
      <c r="S220" s="513">
        <f t="shared" si="120"/>
        <v>0</v>
      </c>
      <c r="T220" s="513">
        <f t="shared" si="121"/>
        <v>0</v>
      </c>
      <c r="U220" s="623">
        <f t="shared" si="122"/>
        <v>0</v>
      </c>
      <c r="V220" s="507">
        <f t="shared" si="123"/>
        <v>0</v>
      </c>
      <c r="W220" s="513">
        <f t="shared" si="124"/>
        <v>0</v>
      </c>
      <c r="X220" s="513">
        <f t="shared" si="125"/>
        <v>0</v>
      </c>
      <c r="Y220" s="621">
        <f t="shared" si="126"/>
        <v>0</v>
      </c>
      <c r="Z220" s="513">
        <f t="shared" si="127"/>
        <v>0</v>
      </c>
    </row>
    <row r="221" spans="1:26">
      <c r="A221" s="164"/>
      <c r="B221" s="705">
        <f>'Medicare Cost Report'!B113</f>
        <v>0</v>
      </c>
      <c r="C221" s="1405">
        <f>'Medicare Cost Report'!C113</f>
        <v>0</v>
      </c>
      <c r="D221" s="1406"/>
      <c r="E221" s="1407"/>
      <c r="F221" s="1053">
        <f>'Medicare Cost Report'!G113</f>
        <v>0</v>
      </c>
      <c r="G221" s="108">
        <f t="shared" si="109"/>
        <v>0</v>
      </c>
      <c r="H221" s="619">
        <f>'Medicare Cost Report'!L113</f>
        <v>0</v>
      </c>
      <c r="I221" s="618">
        <f t="shared" si="110"/>
        <v>0</v>
      </c>
      <c r="J221" s="507">
        <f t="shared" si="111"/>
        <v>0</v>
      </c>
      <c r="K221" s="509">
        <f t="shared" si="112"/>
        <v>0</v>
      </c>
      <c r="L221" s="509">
        <f t="shared" si="113"/>
        <v>0</v>
      </c>
      <c r="M221" s="513">
        <f t="shared" si="114"/>
        <v>0</v>
      </c>
      <c r="N221" s="513">
        <f t="shared" si="115"/>
        <v>0</v>
      </c>
      <c r="O221" s="623">
        <f t="shared" si="116"/>
        <v>0</v>
      </c>
      <c r="P221" s="507">
        <f t="shared" si="117"/>
        <v>0</v>
      </c>
      <c r="Q221" s="509">
        <f t="shared" si="118"/>
        <v>0</v>
      </c>
      <c r="R221" s="509">
        <f t="shared" si="119"/>
        <v>0</v>
      </c>
      <c r="S221" s="513">
        <f t="shared" si="120"/>
        <v>0</v>
      </c>
      <c r="T221" s="513">
        <f t="shared" si="121"/>
        <v>0</v>
      </c>
      <c r="U221" s="623">
        <f t="shared" si="122"/>
        <v>0</v>
      </c>
      <c r="V221" s="507">
        <f t="shared" si="123"/>
        <v>0</v>
      </c>
      <c r="W221" s="513">
        <f t="shared" si="124"/>
        <v>0</v>
      </c>
      <c r="X221" s="513">
        <f t="shared" si="125"/>
        <v>0</v>
      </c>
      <c r="Y221" s="621">
        <f t="shared" si="126"/>
        <v>0</v>
      </c>
      <c r="Z221" s="513">
        <f t="shared" si="127"/>
        <v>0</v>
      </c>
    </row>
    <row r="222" spans="1:26">
      <c r="A222" s="164"/>
      <c r="B222" s="705">
        <f>'Medicare Cost Report'!B114</f>
        <v>0</v>
      </c>
      <c r="C222" s="1405">
        <f>'Medicare Cost Report'!C114</f>
        <v>0</v>
      </c>
      <c r="D222" s="1406"/>
      <c r="E222" s="1407"/>
      <c r="F222" s="1053">
        <f>'Medicare Cost Report'!G114</f>
        <v>0</v>
      </c>
      <c r="G222" s="108">
        <f t="shared" si="109"/>
        <v>0</v>
      </c>
      <c r="H222" s="619">
        <f>'Medicare Cost Report'!L114</f>
        <v>0</v>
      </c>
      <c r="I222" s="618">
        <f t="shared" si="110"/>
        <v>0</v>
      </c>
      <c r="J222" s="507">
        <f t="shared" si="111"/>
        <v>0</v>
      </c>
      <c r="K222" s="509">
        <f t="shared" si="112"/>
        <v>0</v>
      </c>
      <c r="L222" s="509">
        <f t="shared" si="113"/>
        <v>0</v>
      </c>
      <c r="M222" s="513">
        <f t="shared" si="114"/>
        <v>0</v>
      </c>
      <c r="N222" s="513">
        <f t="shared" si="115"/>
        <v>0</v>
      </c>
      <c r="O222" s="623">
        <f t="shared" si="116"/>
        <v>0</v>
      </c>
      <c r="P222" s="507">
        <f t="shared" si="117"/>
        <v>0</v>
      </c>
      <c r="Q222" s="509">
        <f t="shared" si="118"/>
        <v>0</v>
      </c>
      <c r="R222" s="509">
        <f t="shared" si="119"/>
        <v>0</v>
      </c>
      <c r="S222" s="513">
        <f t="shared" si="120"/>
        <v>0</v>
      </c>
      <c r="T222" s="513">
        <f t="shared" si="121"/>
        <v>0</v>
      </c>
      <c r="U222" s="623">
        <f t="shared" si="122"/>
        <v>0</v>
      </c>
      <c r="V222" s="507">
        <f t="shared" si="123"/>
        <v>0</v>
      </c>
      <c r="W222" s="513">
        <f t="shared" si="124"/>
        <v>0</v>
      </c>
      <c r="X222" s="513">
        <f t="shared" si="125"/>
        <v>0</v>
      </c>
      <c r="Y222" s="621">
        <f t="shared" si="126"/>
        <v>0</v>
      </c>
      <c r="Z222" s="513">
        <f t="shared" si="127"/>
        <v>0</v>
      </c>
    </row>
    <row r="223" spans="1:26">
      <c r="A223" s="164"/>
      <c r="B223" s="705">
        <f>'Medicare Cost Report'!B115</f>
        <v>0</v>
      </c>
      <c r="C223" s="1405">
        <f>'Medicare Cost Report'!C115</f>
        <v>0</v>
      </c>
      <c r="D223" s="1406"/>
      <c r="E223" s="1407"/>
      <c r="F223" s="1053">
        <f>'Medicare Cost Report'!G115</f>
        <v>0</v>
      </c>
      <c r="G223" s="108">
        <f t="shared" si="109"/>
        <v>0</v>
      </c>
      <c r="H223" s="619">
        <f>'Medicare Cost Report'!L115</f>
        <v>0</v>
      </c>
      <c r="I223" s="618">
        <f t="shared" si="110"/>
        <v>0</v>
      </c>
      <c r="J223" s="507">
        <f t="shared" si="111"/>
        <v>0</v>
      </c>
      <c r="K223" s="509">
        <f t="shared" si="112"/>
        <v>0</v>
      </c>
      <c r="L223" s="509">
        <f t="shared" si="113"/>
        <v>0</v>
      </c>
      <c r="M223" s="513">
        <f t="shared" si="114"/>
        <v>0</v>
      </c>
      <c r="N223" s="513">
        <f t="shared" si="115"/>
        <v>0</v>
      </c>
      <c r="O223" s="623">
        <f t="shared" si="116"/>
        <v>0</v>
      </c>
      <c r="P223" s="507">
        <f t="shared" si="117"/>
        <v>0</v>
      </c>
      <c r="Q223" s="509">
        <f t="shared" si="118"/>
        <v>0</v>
      </c>
      <c r="R223" s="509">
        <f t="shared" si="119"/>
        <v>0</v>
      </c>
      <c r="S223" s="513">
        <f t="shared" si="120"/>
        <v>0</v>
      </c>
      <c r="T223" s="513">
        <f t="shared" si="121"/>
        <v>0</v>
      </c>
      <c r="U223" s="623">
        <f t="shared" si="122"/>
        <v>0</v>
      </c>
      <c r="V223" s="507">
        <f t="shared" si="123"/>
        <v>0</v>
      </c>
      <c r="W223" s="513">
        <f t="shared" si="124"/>
        <v>0</v>
      </c>
      <c r="X223" s="513">
        <f t="shared" si="125"/>
        <v>0</v>
      </c>
      <c r="Y223" s="621">
        <f t="shared" si="126"/>
        <v>0</v>
      </c>
      <c r="Z223" s="513">
        <f t="shared" si="127"/>
        <v>0</v>
      </c>
    </row>
    <row r="224" spans="1:26">
      <c r="A224" s="164"/>
      <c r="B224" s="705">
        <f>'Medicare Cost Report'!B116</f>
        <v>0</v>
      </c>
      <c r="C224" s="1405">
        <f>'Medicare Cost Report'!C116</f>
        <v>0</v>
      </c>
      <c r="D224" s="1406"/>
      <c r="E224" s="1407"/>
      <c r="F224" s="1053">
        <f>'Medicare Cost Report'!G116</f>
        <v>0</v>
      </c>
      <c r="G224" s="108">
        <f t="shared" si="109"/>
        <v>0</v>
      </c>
      <c r="H224" s="619">
        <f>'Medicare Cost Report'!L116</f>
        <v>0</v>
      </c>
      <c r="I224" s="618">
        <f t="shared" si="110"/>
        <v>0</v>
      </c>
      <c r="J224" s="507">
        <f t="shared" si="111"/>
        <v>0</v>
      </c>
      <c r="K224" s="509">
        <f t="shared" si="112"/>
        <v>0</v>
      </c>
      <c r="L224" s="509">
        <f t="shared" si="113"/>
        <v>0</v>
      </c>
      <c r="M224" s="513">
        <f t="shared" si="114"/>
        <v>0</v>
      </c>
      <c r="N224" s="513">
        <f t="shared" si="115"/>
        <v>0</v>
      </c>
      <c r="O224" s="623">
        <f t="shared" si="116"/>
        <v>0</v>
      </c>
      <c r="P224" s="507">
        <f t="shared" si="117"/>
        <v>0</v>
      </c>
      <c r="Q224" s="509">
        <f t="shared" si="118"/>
        <v>0</v>
      </c>
      <c r="R224" s="509">
        <f t="shared" si="119"/>
        <v>0</v>
      </c>
      <c r="S224" s="513">
        <f t="shared" si="120"/>
        <v>0</v>
      </c>
      <c r="T224" s="513">
        <f t="shared" si="121"/>
        <v>0</v>
      </c>
      <c r="U224" s="623">
        <f t="shared" si="122"/>
        <v>0</v>
      </c>
      <c r="V224" s="507">
        <f t="shared" si="123"/>
        <v>0</v>
      </c>
      <c r="W224" s="513">
        <f t="shared" si="124"/>
        <v>0</v>
      </c>
      <c r="X224" s="513">
        <f t="shared" si="125"/>
        <v>0</v>
      </c>
      <c r="Y224" s="621">
        <f t="shared" si="126"/>
        <v>0</v>
      </c>
      <c r="Z224" s="513">
        <f t="shared" si="127"/>
        <v>0</v>
      </c>
    </row>
    <row r="225" spans="1:26">
      <c r="A225" s="164"/>
      <c r="B225" s="705">
        <f>'Medicare Cost Report'!B117</f>
        <v>0</v>
      </c>
      <c r="C225" s="1405">
        <f>'Medicare Cost Report'!C117</f>
        <v>0</v>
      </c>
      <c r="D225" s="1406"/>
      <c r="E225" s="1407"/>
      <c r="F225" s="1053">
        <f>'Medicare Cost Report'!G117</f>
        <v>0</v>
      </c>
      <c r="G225" s="108">
        <f t="shared" si="109"/>
        <v>0</v>
      </c>
      <c r="H225" s="619">
        <f>'Medicare Cost Report'!L117</f>
        <v>0</v>
      </c>
      <c r="I225" s="618">
        <f t="shared" si="110"/>
        <v>0</v>
      </c>
      <c r="J225" s="507">
        <f t="shared" si="111"/>
        <v>0</v>
      </c>
      <c r="K225" s="509">
        <f t="shared" si="112"/>
        <v>0</v>
      </c>
      <c r="L225" s="509">
        <f t="shared" si="113"/>
        <v>0</v>
      </c>
      <c r="M225" s="513">
        <f t="shared" si="114"/>
        <v>0</v>
      </c>
      <c r="N225" s="513">
        <f t="shared" si="115"/>
        <v>0</v>
      </c>
      <c r="O225" s="623">
        <f t="shared" si="116"/>
        <v>0</v>
      </c>
      <c r="P225" s="507">
        <f t="shared" si="117"/>
        <v>0</v>
      </c>
      <c r="Q225" s="509">
        <f t="shared" si="118"/>
        <v>0</v>
      </c>
      <c r="R225" s="509">
        <f t="shared" si="119"/>
        <v>0</v>
      </c>
      <c r="S225" s="513">
        <f t="shared" si="120"/>
        <v>0</v>
      </c>
      <c r="T225" s="513">
        <f t="shared" si="121"/>
        <v>0</v>
      </c>
      <c r="U225" s="623">
        <f t="shared" si="122"/>
        <v>0</v>
      </c>
      <c r="V225" s="507">
        <f t="shared" si="123"/>
        <v>0</v>
      </c>
      <c r="W225" s="513">
        <f t="shared" si="124"/>
        <v>0</v>
      </c>
      <c r="X225" s="513">
        <f t="shared" si="125"/>
        <v>0</v>
      </c>
      <c r="Y225" s="621">
        <f t="shared" si="126"/>
        <v>0</v>
      </c>
      <c r="Z225" s="513">
        <f t="shared" si="127"/>
        <v>0</v>
      </c>
    </row>
    <row r="226" spans="1:26">
      <c r="A226" s="164"/>
      <c r="B226" s="705">
        <f>'Medicare Cost Report'!B118</f>
        <v>0</v>
      </c>
      <c r="C226" s="1405">
        <f>'Medicare Cost Report'!C118</f>
        <v>0</v>
      </c>
      <c r="D226" s="1406"/>
      <c r="E226" s="1407"/>
      <c r="F226" s="1053">
        <f>'Medicare Cost Report'!G118</f>
        <v>0</v>
      </c>
      <c r="G226" s="108">
        <f t="shared" si="109"/>
        <v>0</v>
      </c>
      <c r="H226" s="619">
        <f>'Medicare Cost Report'!L118</f>
        <v>0</v>
      </c>
      <c r="I226" s="618">
        <f t="shared" si="110"/>
        <v>0</v>
      </c>
      <c r="J226" s="507">
        <f t="shared" si="111"/>
        <v>0</v>
      </c>
      <c r="K226" s="509">
        <f t="shared" si="112"/>
        <v>0</v>
      </c>
      <c r="L226" s="509">
        <f t="shared" si="113"/>
        <v>0</v>
      </c>
      <c r="M226" s="513">
        <f t="shared" si="114"/>
        <v>0</v>
      </c>
      <c r="N226" s="513">
        <f t="shared" si="115"/>
        <v>0</v>
      </c>
      <c r="O226" s="623">
        <f t="shared" si="116"/>
        <v>0</v>
      </c>
      <c r="P226" s="507">
        <f t="shared" si="117"/>
        <v>0</v>
      </c>
      <c r="Q226" s="509">
        <f t="shared" si="118"/>
        <v>0</v>
      </c>
      <c r="R226" s="509">
        <f t="shared" si="119"/>
        <v>0</v>
      </c>
      <c r="S226" s="513">
        <f t="shared" si="120"/>
        <v>0</v>
      </c>
      <c r="T226" s="513">
        <f t="shared" si="121"/>
        <v>0</v>
      </c>
      <c r="U226" s="623">
        <f t="shared" si="122"/>
        <v>0</v>
      </c>
      <c r="V226" s="507">
        <f t="shared" si="123"/>
        <v>0</v>
      </c>
      <c r="W226" s="513">
        <f t="shared" si="124"/>
        <v>0</v>
      </c>
      <c r="X226" s="513">
        <f t="shared" si="125"/>
        <v>0</v>
      </c>
      <c r="Y226" s="621">
        <f t="shared" si="126"/>
        <v>0</v>
      </c>
      <c r="Z226" s="513">
        <f t="shared" si="127"/>
        <v>0</v>
      </c>
    </row>
    <row r="227" spans="1:26">
      <c r="A227" s="164"/>
      <c r="B227" s="705">
        <f>'Medicare Cost Report'!B119</f>
        <v>0</v>
      </c>
      <c r="C227" s="1405">
        <f>'Medicare Cost Report'!C119</f>
        <v>0</v>
      </c>
      <c r="D227" s="1406"/>
      <c r="E227" s="1407"/>
      <c r="F227" s="1053">
        <f>'Medicare Cost Report'!G119</f>
        <v>0</v>
      </c>
      <c r="G227" s="108">
        <f t="shared" si="109"/>
        <v>0</v>
      </c>
      <c r="H227" s="619">
        <f>'Medicare Cost Report'!L119</f>
        <v>0</v>
      </c>
      <c r="I227" s="618">
        <f t="shared" si="110"/>
        <v>0</v>
      </c>
      <c r="J227" s="507">
        <f t="shared" si="111"/>
        <v>0</v>
      </c>
      <c r="K227" s="509">
        <f t="shared" si="112"/>
        <v>0</v>
      </c>
      <c r="L227" s="509">
        <f t="shared" si="113"/>
        <v>0</v>
      </c>
      <c r="M227" s="513">
        <f t="shared" si="114"/>
        <v>0</v>
      </c>
      <c r="N227" s="513">
        <f t="shared" si="115"/>
        <v>0</v>
      </c>
      <c r="O227" s="623">
        <f t="shared" si="116"/>
        <v>0</v>
      </c>
      <c r="P227" s="507">
        <f t="shared" si="117"/>
        <v>0</v>
      </c>
      <c r="Q227" s="509">
        <f t="shared" si="118"/>
        <v>0</v>
      </c>
      <c r="R227" s="509">
        <f t="shared" si="119"/>
        <v>0</v>
      </c>
      <c r="S227" s="513">
        <f t="shared" si="120"/>
        <v>0</v>
      </c>
      <c r="T227" s="513">
        <f t="shared" si="121"/>
        <v>0</v>
      </c>
      <c r="U227" s="623">
        <f t="shared" si="122"/>
        <v>0</v>
      </c>
      <c r="V227" s="507">
        <f t="shared" si="123"/>
        <v>0</v>
      </c>
      <c r="W227" s="513">
        <f t="shared" si="124"/>
        <v>0</v>
      </c>
      <c r="X227" s="513">
        <f t="shared" si="125"/>
        <v>0</v>
      </c>
      <c r="Y227" s="621">
        <f t="shared" si="126"/>
        <v>0</v>
      </c>
      <c r="Z227" s="513">
        <f t="shared" si="127"/>
        <v>0</v>
      </c>
    </row>
    <row r="228" spans="1:26">
      <c r="A228" s="164"/>
      <c r="B228" s="705">
        <f>'Medicare Cost Report'!B120</f>
        <v>0</v>
      </c>
      <c r="C228" s="1405">
        <f>'Medicare Cost Report'!C120</f>
        <v>0</v>
      </c>
      <c r="D228" s="1406"/>
      <c r="E228" s="1407"/>
      <c r="F228" s="1053">
        <f>'Medicare Cost Report'!G120</f>
        <v>0</v>
      </c>
      <c r="G228" s="108">
        <f t="shared" si="109"/>
        <v>0</v>
      </c>
      <c r="H228" s="619">
        <f>'Medicare Cost Report'!L120</f>
        <v>0</v>
      </c>
      <c r="I228" s="618">
        <f t="shared" si="110"/>
        <v>0</v>
      </c>
      <c r="J228" s="507">
        <f t="shared" si="111"/>
        <v>0</v>
      </c>
      <c r="K228" s="509">
        <f t="shared" si="112"/>
        <v>0</v>
      </c>
      <c r="L228" s="509">
        <f t="shared" si="113"/>
        <v>0</v>
      </c>
      <c r="M228" s="513">
        <f t="shared" si="114"/>
        <v>0</v>
      </c>
      <c r="N228" s="513">
        <f t="shared" si="115"/>
        <v>0</v>
      </c>
      <c r="O228" s="623">
        <f t="shared" si="116"/>
        <v>0</v>
      </c>
      <c r="P228" s="507">
        <f t="shared" si="117"/>
        <v>0</v>
      </c>
      <c r="Q228" s="509">
        <f t="shared" si="118"/>
        <v>0</v>
      </c>
      <c r="R228" s="509">
        <f t="shared" si="119"/>
        <v>0</v>
      </c>
      <c r="S228" s="513">
        <f t="shared" si="120"/>
        <v>0</v>
      </c>
      <c r="T228" s="513">
        <f t="shared" si="121"/>
        <v>0</v>
      </c>
      <c r="U228" s="623">
        <f t="shared" si="122"/>
        <v>0</v>
      </c>
      <c r="V228" s="507">
        <f t="shared" si="123"/>
        <v>0</v>
      </c>
      <c r="W228" s="513">
        <f t="shared" si="124"/>
        <v>0</v>
      </c>
      <c r="X228" s="513">
        <f t="shared" si="125"/>
        <v>0</v>
      </c>
      <c r="Y228" s="621">
        <f t="shared" si="126"/>
        <v>0</v>
      </c>
      <c r="Z228" s="513">
        <f t="shared" si="127"/>
        <v>0</v>
      </c>
    </row>
    <row r="229" spans="1:26">
      <c r="A229" s="164"/>
      <c r="B229" s="705">
        <f>'Medicare Cost Report'!B121</f>
        <v>0</v>
      </c>
      <c r="C229" s="1405">
        <f>'Medicare Cost Report'!C121</f>
        <v>0</v>
      </c>
      <c r="D229" s="1406"/>
      <c r="E229" s="1407"/>
      <c r="F229" s="1053">
        <f>'Medicare Cost Report'!G121</f>
        <v>0</v>
      </c>
      <c r="G229" s="108">
        <f t="shared" si="109"/>
        <v>0</v>
      </c>
      <c r="H229" s="619">
        <f>'Medicare Cost Report'!L121</f>
        <v>0</v>
      </c>
      <c r="I229" s="618">
        <f t="shared" si="110"/>
        <v>0</v>
      </c>
      <c r="J229" s="507">
        <f t="shared" si="111"/>
        <v>0</v>
      </c>
      <c r="K229" s="509">
        <f t="shared" si="112"/>
        <v>0</v>
      </c>
      <c r="L229" s="509">
        <f t="shared" si="113"/>
        <v>0</v>
      </c>
      <c r="M229" s="513">
        <f t="shared" si="114"/>
        <v>0</v>
      </c>
      <c r="N229" s="513">
        <f t="shared" si="115"/>
        <v>0</v>
      </c>
      <c r="O229" s="623">
        <f t="shared" si="116"/>
        <v>0</v>
      </c>
      <c r="P229" s="507">
        <f t="shared" si="117"/>
        <v>0</v>
      </c>
      <c r="Q229" s="509">
        <f t="shared" si="118"/>
        <v>0</v>
      </c>
      <c r="R229" s="509">
        <f t="shared" si="119"/>
        <v>0</v>
      </c>
      <c r="S229" s="513">
        <f t="shared" si="120"/>
        <v>0</v>
      </c>
      <c r="T229" s="513">
        <f t="shared" si="121"/>
        <v>0</v>
      </c>
      <c r="U229" s="623">
        <f t="shared" si="122"/>
        <v>0</v>
      </c>
      <c r="V229" s="507">
        <f t="shared" si="123"/>
        <v>0</v>
      </c>
      <c r="W229" s="513">
        <f t="shared" si="124"/>
        <v>0</v>
      </c>
      <c r="X229" s="513">
        <f t="shared" si="125"/>
        <v>0</v>
      </c>
      <c r="Y229" s="621">
        <f t="shared" si="126"/>
        <v>0</v>
      </c>
      <c r="Z229" s="513">
        <f t="shared" si="127"/>
        <v>0</v>
      </c>
    </row>
    <row r="230" spans="1:26">
      <c r="A230" s="164"/>
      <c r="B230" s="705">
        <f>'Medicare Cost Report'!B122</f>
        <v>0</v>
      </c>
      <c r="C230" s="1405">
        <f>'Medicare Cost Report'!C122</f>
        <v>0</v>
      </c>
      <c r="D230" s="1406"/>
      <c r="E230" s="1407"/>
      <c r="F230" s="1053">
        <f>'Medicare Cost Report'!G122</f>
        <v>0</v>
      </c>
      <c r="G230" s="108">
        <f t="shared" si="109"/>
        <v>0</v>
      </c>
      <c r="H230" s="619">
        <f>'Medicare Cost Report'!L122</f>
        <v>0</v>
      </c>
      <c r="I230" s="618">
        <f t="shared" si="110"/>
        <v>0</v>
      </c>
      <c r="J230" s="507">
        <f t="shared" si="111"/>
        <v>0</v>
      </c>
      <c r="K230" s="509">
        <f t="shared" si="112"/>
        <v>0</v>
      </c>
      <c r="L230" s="509">
        <f t="shared" si="113"/>
        <v>0</v>
      </c>
      <c r="M230" s="513">
        <f t="shared" si="114"/>
        <v>0</v>
      </c>
      <c r="N230" s="513">
        <f t="shared" si="115"/>
        <v>0</v>
      </c>
      <c r="O230" s="623">
        <f t="shared" si="116"/>
        <v>0</v>
      </c>
      <c r="P230" s="507">
        <f t="shared" si="117"/>
        <v>0</v>
      </c>
      <c r="Q230" s="509">
        <f t="shared" si="118"/>
        <v>0</v>
      </c>
      <c r="R230" s="509">
        <f t="shared" si="119"/>
        <v>0</v>
      </c>
      <c r="S230" s="513">
        <f t="shared" si="120"/>
        <v>0</v>
      </c>
      <c r="T230" s="513">
        <f t="shared" si="121"/>
        <v>0</v>
      </c>
      <c r="U230" s="623">
        <f t="shared" si="122"/>
        <v>0</v>
      </c>
      <c r="V230" s="507">
        <f t="shared" si="123"/>
        <v>0</v>
      </c>
      <c r="W230" s="513">
        <f t="shared" si="124"/>
        <v>0</v>
      </c>
      <c r="X230" s="513">
        <f t="shared" si="125"/>
        <v>0</v>
      </c>
      <c r="Y230" s="621">
        <f t="shared" si="126"/>
        <v>0</v>
      </c>
      <c r="Z230" s="513">
        <f t="shared" si="127"/>
        <v>0</v>
      </c>
    </row>
    <row r="231" spans="1:26">
      <c r="A231" s="164"/>
      <c r="B231" s="705">
        <f>'Medicare Cost Report'!B123</f>
        <v>0</v>
      </c>
      <c r="C231" s="1405">
        <f>'Medicare Cost Report'!C123</f>
        <v>0</v>
      </c>
      <c r="D231" s="1406"/>
      <c r="E231" s="1407"/>
      <c r="F231" s="1053">
        <f>'Medicare Cost Report'!G123</f>
        <v>0</v>
      </c>
      <c r="G231" s="108">
        <f t="shared" si="109"/>
        <v>0</v>
      </c>
      <c r="H231" s="619">
        <f>'Medicare Cost Report'!L123</f>
        <v>0</v>
      </c>
      <c r="I231" s="618">
        <f t="shared" si="110"/>
        <v>0</v>
      </c>
      <c r="J231" s="507">
        <f t="shared" si="111"/>
        <v>0</v>
      </c>
      <c r="K231" s="509">
        <f t="shared" si="112"/>
        <v>0</v>
      </c>
      <c r="L231" s="509">
        <f t="shared" si="113"/>
        <v>0</v>
      </c>
      <c r="M231" s="513">
        <f t="shared" si="114"/>
        <v>0</v>
      </c>
      <c r="N231" s="513">
        <f t="shared" si="115"/>
        <v>0</v>
      </c>
      <c r="O231" s="623">
        <f t="shared" si="116"/>
        <v>0</v>
      </c>
      <c r="P231" s="507">
        <f t="shared" si="117"/>
        <v>0</v>
      </c>
      <c r="Q231" s="509">
        <f t="shared" si="118"/>
        <v>0</v>
      </c>
      <c r="R231" s="509">
        <f t="shared" si="119"/>
        <v>0</v>
      </c>
      <c r="S231" s="513">
        <f t="shared" si="120"/>
        <v>0</v>
      </c>
      <c r="T231" s="513">
        <f t="shared" si="121"/>
        <v>0</v>
      </c>
      <c r="U231" s="623">
        <f t="shared" si="122"/>
        <v>0</v>
      </c>
      <c r="V231" s="507">
        <f t="shared" si="123"/>
        <v>0</v>
      </c>
      <c r="W231" s="513">
        <f t="shared" si="124"/>
        <v>0</v>
      </c>
      <c r="X231" s="513">
        <f t="shared" si="125"/>
        <v>0</v>
      </c>
      <c r="Y231" s="621">
        <f t="shared" si="126"/>
        <v>0</v>
      </c>
      <c r="Z231" s="513">
        <f t="shared" si="127"/>
        <v>0</v>
      </c>
    </row>
    <row r="232" spans="1:26">
      <c r="A232" s="164"/>
      <c r="B232" s="705">
        <f>'Medicare Cost Report'!B124</f>
        <v>0</v>
      </c>
      <c r="C232" s="1405">
        <f>'Medicare Cost Report'!C124</f>
        <v>0</v>
      </c>
      <c r="D232" s="1406"/>
      <c r="E232" s="1407"/>
      <c r="F232" s="1053">
        <f>'Medicare Cost Report'!G124</f>
        <v>0</v>
      </c>
      <c r="G232" s="108">
        <f t="shared" si="109"/>
        <v>0</v>
      </c>
      <c r="H232" s="619">
        <f>'Medicare Cost Report'!L124</f>
        <v>0</v>
      </c>
      <c r="I232" s="618">
        <f t="shared" si="110"/>
        <v>0</v>
      </c>
      <c r="J232" s="507">
        <f t="shared" si="111"/>
        <v>0</v>
      </c>
      <c r="K232" s="509">
        <f t="shared" si="112"/>
        <v>0</v>
      </c>
      <c r="L232" s="509">
        <f t="shared" si="113"/>
        <v>0</v>
      </c>
      <c r="M232" s="513">
        <f t="shared" si="114"/>
        <v>0</v>
      </c>
      <c r="N232" s="513">
        <f t="shared" si="115"/>
        <v>0</v>
      </c>
      <c r="O232" s="623">
        <f t="shared" si="116"/>
        <v>0</v>
      </c>
      <c r="P232" s="507">
        <f t="shared" si="117"/>
        <v>0</v>
      </c>
      <c r="Q232" s="509">
        <f t="shared" si="118"/>
        <v>0</v>
      </c>
      <c r="R232" s="509">
        <f t="shared" si="119"/>
        <v>0</v>
      </c>
      <c r="S232" s="513">
        <f t="shared" si="120"/>
        <v>0</v>
      </c>
      <c r="T232" s="513">
        <f t="shared" si="121"/>
        <v>0</v>
      </c>
      <c r="U232" s="623">
        <f t="shared" si="122"/>
        <v>0</v>
      </c>
      <c r="V232" s="507">
        <f t="shared" si="123"/>
        <v>0</v>
      </c>
      <c r="W232" s="513">
        <f t="shared" si="124"/>
        <v>0</v>
      </c>
      <c r="X232" s="513">
        <f t="shared" si="125"/>
        <v>0</v>
      </c>
      <c r="Y232" s="621">
        <f t="shared" si="126"/>
        <v>0</v>
      </c>
      <c r="Z232" s="513">
        <f t="shared" si="127"/>
        <v>0</v>
      </c>
    </row>
    <row r="233" spans="1:26">
      <c r="A233" s="164"/>
      <c r="B233" s="705">
        <f>'Medicare Cost Report'!B125</f>
        <v>0</v>
      </c>
      <c r="C233" s="1405">
        <f>'Medicare Cost Report'!C125</f>
        <v>0</v>
      </c>
      <c r="D233" s="1406"/>
      <c r="E233" s="1407"/>
      <c r="F233" s="1053">
        <f>'Medicare Cost Report'!G125</f>
        <v>0</v>
      </c>
      <c r="G233" s="108">
        <f t="shared" si="109"/>
        <v>0</v>
      </c>
      <c r="H233" s="619">
        <f>'Medicare Cost Report'!L125</f>
        <v>0</v>
      </c>
      <c r="I233" s="618">
        <f t="shared" si="110"/>
        <v>0</v>
      </c>
      <c r="J233" s="507">
        <f t="shared" si="111"/>
        <v>0</v>
      </c>
      <c r="K233" s="509">
        <f t="shared" si="112"/>
        <v>0</v>
      </c>
      <c r="L233" s="509">
        <f t="shared" si="113"/>
        <v>0</v>
      </c>
      <c r="M233" s="513">
        <f t="shared" si="114"/>
        <v>0</v>
      </c>
      <c r="N233" s="513">
        <f t="shared" si="115"/>
        <v>0</v>
      </c>
      <c r="O233" s="623">
        <f t="shared" si="116"/>
        <v>0</v>
      </c>
      <c r="P233" s="507">
        <f t="shared" si="117"/>
        <v>0</v>
      </c>
      <c r="Q233" s="509">
        <f t="shared" si="118"/>
        <v>0</v>
      </c>
      <c r="R233" s="509">
        <f t="shared" si="119"/>
        <v>0</v>
      </c>
      <c r="S233" s="513">
        <f t="shared" si="120"/>
        <v>0</v>
      </c>
      <c r="T233" s="513">
        <f t="shared" si="121"/>
        <v>0</v>
      </c>
      <c r="U233" s="623">
        <f t="shared" si="122"/>
        <v>0</v>
      </c>
      <c r="V233" s="507">
        <f t="shared" si="123"/>
        <v>0</v>
      </c>
      <c r="W233" s="513">
        <f t="shared" si="124"/>
        <v>0</v>
      </c>
      <c r="X233" s="513">
        <f t="shared" si="125"/>
        <v>0</v>
      </c>
      <c r="Y233" s="621">
        <f t="shared" si="126"/>
        <v>0</v>
      </c>
      <c r="Z233" s="513">
        <f t="shared" si="127"/>
        <v>0</v>
      </c>
    </row>
    <row r="234" spans="1:26">
      <c r="A234" s="164"/>
      <c r="B234" s="705">
        <f>'Medicare Cost Report'!B126</f>
        <v>0</v>
      </c>
      <c r="C234" s="1405">
        <f>'Medicare Cost Report'!C126</f>
        <v>0</v>
      </c>
      <c r="D234" s="1406"/>
      <c r="E234" s="1407"/>
      <c r="F234" s="1053">
        <f>'Medicare Cost Report'!G126</f>
        <v>0</v>
      </c>
      <c r="G234" s="108">
        <f t="shared" si="109"/>
        <v>0</v>
      </c>
      <c r="H234" s="619">
        <f>'Medicare Cost Report'!L126</f>
        <v>0</v>
      </c>
      <c r="I234" s="618">
        <f t="shared" si="110"/>
        <v>0</v>
      </c>
      <c r="J234" s="507">
        <f t="shared" si="111"/>
        <v>0</v>
      </c>
      <c r="K234" s="509">
        <f t="shared" si="112"/>
        <v>0</v>
      </c>
      <c r="L234" s="509">
        <f t="shared" si="113"/>
        <v>0</v>
      </c>
      <c r="M234" s="513">
        <f t="shared" si="114"/>
        <v>0</v>
      </c>
      <c r="N234" s="513">
        <f t="shared" si="115"/>
        <v>0</v>
      </c>
      <c r="O234" s="623">
        <f t="shared" si="116"/>
        <v>0</v>
      </c>
      <c r="P234" s="507">
        <f t="shared" si="117"/>
        <v>0</v>
      </c>
      <c r="Q234" s="509">
        <f t="shared" si="118"/>
        <v>0</v>
      </c>
      <c r="R234" s="509">
        <f t="shared" si="119"/>
        <v>0</v>
      </c>
      <c r="S234" s="513">
        <f t="shared" si="120"/>
        <v>0</v>
      </c>
      <c r="T234" s="513">
        <f t="shared" si="121"/>
        <v>0</v>
      </c>
      <c r="U234" s="623">
        <f t="shared" si="122"/>
        <v>0</v>
      </c>
      <c r="V234" s="507">
        <f t="shared" si="123"/>
        <v>0</v>
      </c>
      <c r="W234" s="513">
        <f t="shared" si="124"/>
        <v>0</v>
      </c>
      <c r="X234" s="513">
        <f t="shared" si="125"/>
        <v>0</v>
      </c>
      <c r="Y234" s="621">
        <f t="shared" si="126"/>
        <v>0</v>
      </c>
      <c r="Z234" s="513">
        <f t="shared" si="127"/>
        <v>0</v>
      </c>
    </row>
    <row r="235" spans="1:26">
      <c r="A235" s="164"/>
      <c r="B235" s="705">
        <f>'Medicare Cost Report'!B127</f>
        <v>0</v>
      </c>
      <c r="C235" s="1405">
        <f>'Medicare Cost Report'!C127</f>
        <v>0</v>
      </c>
      <c r="D235" s="1406"/>
      <c r="E235" s="1407"/>
      <c r="F235" s="1053">
        <f>'Medicare Cost Report'!G127</f>
        <v>0</v>
      </c>
      <c r="G235" s="108">
        <f t="shared" si="109"/>
        <v>0</v>
      </c>
      <c r="H235" s="619">
        <f>'Medicare Cost Report'!L127</f>
        <v>0</v>
      </c>
      <c r="I235" s="618">
        <f t="shared" si="110"/>
        <v>0</v>
      </c>
      <c r="J235" s="507">
        <f t="shared" si="111"/>
        <v>0</v>
      </c>
      <c r="K235" s="509">
        <f t="shared" si="112"/>
        <v>0</v>
      </c>
      <c r="L235" s="509">
        <f t="shared" si="113"/>
        <v>0</v>
      </c>
      <c r="M235" s="513">
        <f t="shared" si="114"/>
        <v>0</v>
      </c>
      <c r="N235" s="513">
        <f t="shared" si="115"/>
        <v>0</v>
      </c>
      <c r="O235" s="623">
        <f t="shared" si="116"/>
        <v>0</v>
      </c>
      <c r="P235" s="507">
        <f t="shared" si="117"/>
        <v>0</v>
      </c>
      <c r="Q235" s="509">
        <f t="shared" si="118"/>
        <v>0</v>
      </c>
      <c r="R235" s="509">
        <f t="shared" si="119"/>
        <v>0</v>
      </c>
      <c r="S235" s="513">
        <f t="shared" si="120"/>
        <v>0</v>
      </c>
      <c r="T235" s="513">
        <f t="shared" si="121"/>
        <v>0</v>
      </c>
      <c r="U235" s="623">
        <f t="shared" si="122"/>
        <v>0</v>
      </c>
      <c r="V235" s="507">
        <f t="shared" si="123"/>
        <v>0</v>
      </c>
      <c r="W235" s="513">
        <f t="shared" si="124"/>
        <v>0</v>
      </c>
      <c r="X235" s="513">
        <f t="shared" si="125"/>
        <v>0</v>
      </c>
      <c r="Y235" s="621">
        <f t="shared" si="126"/>
        <v>0</v>
      </c>
      <c r="Z235" s="513">
        <f t="shared" si="127"/>
        <v>0</v>
      </c>
    </row>
    <row r="236" spans="1:26">
      <c r="A236" s="164"/>
      <c r="B236" s="705">
        <f>'Medicare Cost Report'!B128</f>
        <v>0</v>
      </c>
      <c r="C236" s="1405">
        <f>'Medicare Cost Report'!C128</f>
        <v>0</v>
      </c>
      <c r="D236" s="1406"/>
      <c r="E236" s="1407"/>
      <c r="F236" s="1053">
        <f>'Medicare Cost Report'!G128</f>
        <v>0</v>
      </c>
      <c r="G236" s="108">
        <f t="shared" si="109"/>
        <v>0</v>
      </c>
      <c r="H236" s="619">
        <f>'Medicare Cost Report'!L128</f>
        <v>0</v>
      </c>
      <c r="I236" s="618">
        <f t="shared" si="110"/>
        <v>0</v>
      </c>
      <c r="J236" s="507">
        <f t="shared" si="111"/>
        <v>0</v>
      </c>
      <c r="K236" s="509">
        <f t="shared" si="112"/>
        <v>0</v>
      </c>
      <c r="L236" s="509">
        <f t="shared" si="113"/>
        <v>0</v>
      </c>
      <c r="M236" s="513">
        <f t="shared" si="114"/>
        <v>0</v>
      </c>
      <c r="N236" s="513">
        <f t="shared" si="115"/>
        <v>0</v>
      </c>
      <c r="O236" s="623">
        <f t="shared" si="116"/>
        <v>0</v>
      </c>
      <c r="P236" s="507">
        <f t="shared" si="117"/>
        <v>0</v>
      </c>
      <c r="Q236" s="509">
        <f t="shared" si="118"/>
        <v>0</v>
      </c>
      <c r="R236" s="509">
        <f t="shared" si="119"/>
        <v>0</v>
      </c>
      <c r="S236" s="513">
        <f t="shared" si="120"/>
        <v>0</v>
      </c>
      <c r="T236" s="513">
        <f t="shared" si="121"/>
        <v>0</v>
      </c>
      <c r="U236" s="623">
        <f t="shared" si="122"/>
        <v>0</v>
      </c>
      <c r="V236" s="507">
        <f t="shared" si="123"/>
        <v>0</v>
      </c>
      <c r="W236" s="513">
        <f t="shared" si="124"/>
        <v>0</v>
      </c>
      <c r="X236" s="513">
        <f t="shared" si="125"/>
        <v>0</v>
      </c>
      <c r="Y236" s="621">
        <f t="shared" si="126"/>
        <v>0</v>
      </c>
      <c r="Z236" s="513">
        <f t="shared" si="127"/>
        <v>0</v>
      </c>
    </row>
    <row r="237" spans="1:26">
      <c r="A237" s="164"/>
      <c r="B237" s="705">
        <f>'Medicare Cost Report'!B129</f>
        <v>0</v>
      </c>
      <c r="C237" s="1405">
        <f>'Medicare Cost Report'!C129</f>
        <v>0</v>
      </c>
      <c r="D237" s="1406"/>
      <c r="E237" s="1407"/>
      <c r="F237" s="1053">
        <f>'Medicare Cost Report'!G129</f>
        <v>0</v>
      </c>
      <c r="G237" s="108">
        <f t="shared" si="109"/>
        <v>0</v>
      </c>
      <c r="H237" s="619">
        <f>'Medicare Cost Report'!L129</f>
        <v>0</v>
      </c>
      <c r="I237" s="618">
        <f t="shared" si="110"/>
        <v>0</v>
      </c>
      <c r="J237" s="507">
        <f t="shared" si="111"/>
        <v>0</v>
      </c>
      <c r="K237" s="509">
        <f t="shared" si="112"/>
        <v>0</v>
      </c>
      <c r="L237" s="509">
        <f t="shared" si="113"/>
        <v>0</v>
      </c>
      <c r="M237" s="513">
        <f t="shared" si="114"/>
        <v>0</v>
      </c>
      <c r="N237" s="513">
        <f t="shared" si="115"/>
        <v>0</v>
      </c>
      <c r="O237" s="623">
        <f t="shared" si="116"/>
        <v>0</v>
      </c>
      <c r="P237" s="507">
        <f t="shared" si="117"/>
        <v>0</v>
      </c>
      <c r="Q237" s="509">
        <f t="shared" si="118"/>
        <v>0</v>
      </c>
      <c r="R237" s="509">
        <f t="shared" si="119"/>
        <v>0</v>
      </c>
      <c r="S237" s="513">
        <f t="shared" si="120"/>
        <v>0</v>
      </c>
      <c r="T237" s="513">
        <f t="shared" si="121"/>
        <v>0</v>
      </c>
      <c r="U237" s="623">
        <f t="shared" si="122"/>
        <v>0</v>
      </c>
      <c r="V237" s="507">
        <f t="shared" si="123"/>
        <v>0</v>
      </c>
      <c r="W237" s="513">
        <f t="shared" si="124"/>
        <v>0</v>
      </c>
      <c r="X237" s="513">
        <f t="shared" si="125"/>
        <v>0</v>
      </c>
      <c r="Y237" s="621">
        <f t="shared" si="126"/>
        <v>0</v>
      </c>
      <c r="Z237" s="513">
        <f t="shared" si="127"/>
        <v>0</v>
      </c>
    </row>
    <row r="238" spans="1:26">
      <c r="A238" s="164"/>
      <c r="B238" s="705">
        <f>'Medicare Cost Report'!B130</f>
        <v>0</v>
      </c>
      <c r="C238" s="1405">
        <f>'Medicare Cost Report'!C130</f>
        <v>0</v>
      </c>
      <c r="D238" s="1406"/>
      <c r="E238" s="1407"/>
      <c r="F238" s="1053">
        <f>'Medicare Cost Report'!G130</f>
        <v>0</v>
      </c>
      <c r="G238" s="108">
        <f t="shared" si="109"/>
        <v>0</v>
      </c>
      <c r="H238" s="619">
        <f>'Medicare Cost Report'!L130</f>
        <v>0</v>
      </c>
      <c r="I238" s="618">
        <f t="shared" si="110"/>
        <v>0</v>
      </c>
      <c r="J238" s="507">
        <f t="shared" si="111"/>
        <v>0</v>
      </c>
      <c r="K238" s="509">
        <f t="shared" si="112"/>
        <v>0</v>
      </c>
      <c r="L238" s="509">
        <f t="shared" si="113"/>
        <v>0</v>
      </c>
      <c r="M238" s="513">
        <f t="shared" si="114"/>
        <v>0</v>
      </c>
      <c r="N238" s="513">
        <f t="shared" si="115"/>
        <v>0</v>
      </c>
      <c r="O238" s="623">
        <f t="shared" si="116"/>
        <v>0</v>
      </c>
      <c r="P238" s="507">
        <f t="shared" si="117"/>
        <v>0</v>
      </c>
      <c r="Q238" s="509">
        <f t="shared" si="118"/>
        <v>0</v>
      </c>
      <c r="R238" s="509">
        <f t="shared" si="119"/>
        <v>0</v>
      </c>
      <c r="S238" s="513">
        <f t="shared" si="120"/>
        <v>0</v>
      </c>
      <c r="T238" s="513">
        <f t="shared" si="121"/>
        <v>0</v>
      </c>
      <c r="U238" s="623">
        <f t="shared" si="122"/>
        <v>0</v>
      </c>
      <c r="V238" s="507">
        <f t="shared" si="123"/>
        <v>0</v>
      </c>
      <c r="W238" s="513">
        <f t="shared" si="124"/>
        <v>0</v>
      </c>
      <c r="X238" s="513">
        <f t="shared" si="125"/>
        <v>0</v>
      </c>
      <c r="Y238" s="621">
        <f t="shared" si="126"/>
        <v>0</v>
      </c>
      <c r="Z238" s="513">
        <f t="shared" si="127"/>
        <v>0</v>
      </c>
    </row>
    <row r="239" spans="1:26">
      <c r="A239" s="164"/>
      <c r="B239" s="705">
        <f>'Medicare Cost Report'!B131</f>
        <v>0</v>
      </c>
      <c r="C239" s="1405">
        <f>'Medicare Cost Report'!C131</f>
        <v>0</v>
      </c>
      <c r="D239" s="1406"/>
      <c r="E239" s="1407"/>
      <c r="F239" s="1053">
        <f>'Medicare Cost Report'!G131</f>
        <v>0</v>
      </c>
      <c r="G239" s="108">
        <f t="shared" si="109"/>
        <v>0</v>
      </c>
      <c r="H239" s="619">
        <f>'Medicare Cost Report'!L131</f>
        <v>0</v>
      </c>
      <c r="I239" s="618">
        <f t="shared" si="110"/>
        <v>0</v>
      </c>
      <c r="J239" s="507">
        <f t="shared" si="111"/>
        <v>0</v>
      </c>
      <c r="K239" s="509">
        <f t="shared" si="112"/>
        <v>0</v>
      </c>
      <c r="L239" s="509">
        <f t="shared" si="113"/>
        <v>0</v>
      </c>
      <c r="M239" s="513">
        <f t="shared" si="114"/>
        <v>0</v>
      </c>
      <c r="N239" s="513">
        <f t="shared" si="115"/>
        <v>0</v>
      </c>
      <c r="O239" s="623">
        <f t="shared" si="116"/>
        <v>0</v>
      </c>
      <c r="P239" s="507">
        <f t="shared" si="117"/>
        <v>0</v>
      </c>
      <c r="Q239" s="509">
        <f t="shared" si="118"/>
        <v>0</v>
      </c>
      <c r="R239" s="509">
        <f t="shared" si="119"/>
        <v>0</v>
      </c>
      <c r="S239" s="513">
        <f t="shared" si="120"/>
        <v>0</v>
      </c>
      <c r="T239" s="513">
        <f t="shared" si="121"/>
        <v>0</v>
      </c>
      <c r="U239" s="623">
        <f t="shared" si="122"/>
        <v>0</v>
      </c>
      <c r="V239" s="507">
        <f t="shared" si="123"/>
        <v>0</v>
      </c>
      <c r="W239" s="513">
        <f t="shared" si="124"/>
        <v>0</v>
      </c>
      <c r="X239" s="513">
        <f t="shared" si="125"/>
        <v>0</v>
      </c>
      <c r="Y239" s="621">
        <f t="shared" si="126"/>
        <v>0</v>
      </c>
      <c r="Z239" s="513">
        <f t="shared" si="127"/>
        <v>0</v>
      </c>
    </row>
    <row r="240" spans="1:26">
      <c r="A240" s="164"/>
      <c r="B240" s="705">
        <f>'Medicare Cost Report'!B132</f>
        <v>0</v>
      </c>
      <c r="C240" s="1405">
        <f>'Medicare Cost Report'!C132</f>
        <v>0</v>
      </c>
      <c r="D240" s="1406"/>
      <c r="E240" s="1407"/>
      <c r="F240" s="1053">
        <f>'Medicare Cost Report'!G132</f>
        <v>0</v>
      </c>
      <c r="G240" s="108">
        <f t="shared" si="109"/>
        <v>0</v>
      </c>
      <c r="H240" s="619">
        <f>'Medicare Cost Report'!L132</f>
        <v>0</v>
      </c>
      <c r="I240" s="618">
        <f t="shared" si="110"/>
        <v>0</v>
      </c>
      <c r="J240" s="507">
        <f t="shared" si="111"/>
        <v>0</v>
      </c>
      <c r="K240" s="509">
        <f t="shared" si="112"/>
        <v>0</v>
      </c>
      <c r="L240" s="509">
        <f t="shared" si="113"/>
        <v>0</v>
      </c>
      <c r="M240" s="513">
        <f t="shared" si="114"/>
        <v>0</v>
      </c>
      <c r="N240" s="513">
        <f t="shared" si="115"/>
        <v>0</v>
      </c>
      <c r="O240" s="623">
        <f t="shared" si="116"/>
        <v>0</v>
      </c>
      <c r="P240" s="507">
        <f t="shared" si="117"/>
        <v>0</v>
      </c>
      <c r="Q240" s="509">
        <f t="shared" si="118"/>
        <v>0</v>
      </c>
      <c r="R240" s="509">
        <f t="shared" si="119"/>
        <v>0</v>
      </c>
      <c r="S240" s="513">
        <f t="shared" si="120"/>
        <v>0</v>
      </c>
      <c r="T240" s="513">
        <f t="shared" si="121"/>
        <v>0</v>
      </c>
      <c r="U240" s="623">
        <f t="shared" si="122"/>
        <v>0</v>
      </c>
      <c r="V240" s="507">
        <f t="shared" si="123"/>
        <v>0</v>
      </c>
      <c r="W240" s="513">
        <f t="shared" si="124"/>
        <v>0</v>
      </c>
      <c r="X240" s="513">
        <f t="shared" si="125"/>
        <v>0</v>
      </c>
      <c r="Y240" s="621">
        <f t="shared" si="126"/>
        <v>0</v>
      </c>
      <c r="Z240" s="513">
        <f t="shared" si="127"/>
        <v>0</v>
      </c>
    </row>
    <row r="241" spans="1:26">
      <c r="A241" s="164"/>
      <c r="B241" s="705">
        <f>'Medicare Cost Report'!B133</f>
        <v>0</v>
      </c>
      <c r="C241" s="1405">
        <f>'Medicare Cost Report'!C133</f>
        <v>0</v>
      </c>
      <c r="D241" s="1406"/>
      <c r="E241" s="1407"/>
      <c r="F241" s="1053">
        <f>'Medicare Cost Report'!G133</f>
        <v>0</v>
      </c>
      <c r="G241" s="108">
        <f t="shared" si="109"/>
        <v>0</v>
      </c>
      <c r="H241" s="619">
        <f>'Medicare Cost Report'!L133</f>
        <v>0</v>
      </c>
      <c r="I241" s="618">
        <f t="shared" si="110"/>
        <v>0</v>
      </c>
      <c r="J241" s="507">
        <f t="shared" si="111"/>
        <v>0</v>
      </c>
      <c r="K241" s="509">
        <f t="shared" si="112"/>
        <v>0</v>
      </c>
      <c r="L241" s="509">
        <f t="shared" si="113"/>
        <v>0</v>
      </c>
      <c r="M241" s="513">
        <f t="shared" si="114"/>
        <v>0</v>
      </c>
      <c r="N241" s="513">
        <f t="shared" si="115"/>
        <v>0</v>
      </c>
      <c r="O241" s="623">
        <f t="shared" si="116"/>
        <v>0</v>
      </c>
      <c r="P241" s="507">
        <f t="shared" si="117"/>
        <v>0</v>
      </c>
      <c r="Q241" s="509">
        <f t="shared" si="118"/>
        <v>0</v>
      </c>
      <c r="R241" s="509">
        <f t="shared" si="119"/>
        <v>0</v>
      </c>
      <c r="S241" s="513">
        <f t="shared" si="120"/>
        <v>0</v>
      </c>
      <c r="T241" s="513">
        <f t="shared" si="121"/>
        <v>0</v>
      </c>
      <c r="U241" s="623">
        <f t="shared" si="122"/>
        <v>0</v>
      </c>
      <c r="V241" s="507">
        <f t="shared" si="123"/>
        <v>0</v>
      </c>
      <c r="W241" s="513">
        <f t="shared" si="124"/>
        <v>0</v>
      </c>
      <c r="X241" s="513">
        <f t="shared" si="125"/>
        <v>0</v>
      </c>
      <c r="Y241" s="621">
        <f t="shared" si="126"/>
        <v>0</v>
      </c>
      <c r="Z241" s="513">
        <f t="shared" si="127"/>
        <v>0</v>
      </c>
    </row>
    <row r="242" spans="1:26">
      <c r="A242" s="164"/>
      <c r="B242" s="705">
        <f>'Medicare Cost Report'!B134</f>
        <v>0</v>
      </c>
      <c r="C242" s="1405">
        <f>'Medicare Cost Report'!C134</f>
        <v>0</v>
      </c>
      <c r="D242" s="1406"/>
      <c r="E242" s="1407"/>
      <c r="F242" s="1053">
        <f>'Medicare Cost Report'!G134</f>
        <v>0</v>
      </c>
      <c r="G242" s="108">
        <f t="shared" si="109"/>
        <v>0</v>
      </c>
      <c r="H242" s="619">
        <f>'Medicare Cost Report'!L134</f>
        <v>0</v>
      </c>
      <c r="I242" s="618">
        <f t="shared" si="110"/>
        <v>0</v>
      </c>
      <c r="J242" s="507">
        <f t="shared" si="111"/>
        <v>0</v>
      </c>
      <c r="K242" s="509">
        <f t="shared" si="112"/>
        <v>0</v>
      </c>
      <c r="L242" s="509">
        <f t="shared" si="113"/>
        <v>0</v>
      </c>
      <c r="M242" s="513">
        <f t="shared" si="114"/>
        <v>0</v>
      </c>
      <c r="N242" s="513">
        <f t="shared" si="115"/>
        <v>0</v>
      </c>
      <c r="O242" s="623">
        <f t="shared" si="116"/>
        <v>0</v>
      </c>
      <c r="P242" s="507">
        <f t="shared" si="117"/>
        <v>0</v>
      </c>
      <c r="Q242" s="509">
        <f t="shared" si="118"/>
        <v>0</v>
      </c>
      <c r="R242" s="509">
        <f t="shared" si="119"/>
        <v>0</v>
      </c>
      <c r="S242" s="513">
        <f t="shared" si="120"/>
        <v>0</v>
      </c>
      <c r="T242" s="513">
        <f t="shared" si="121"/>
        <v>0</v>
      </c>
      <c r="U242" s="623">
        <f t="shared" si="122"/>
        <v>0</v>
      </c>
      <c r="V242" s="507">
        <f t="shared" si="123"/>
        <v>0</v>
      </c>
      <c r="W242" s="513">
        <f t="shared" si="124"/>
        <v>0</v>
      </c>
      <c r="X242" s="513">
        <f t="shared" si="125"/>
        <v>0</v>
      </c>
      <c r="Y242" s="621">
        <f t="shared" si="126"/>
        <v>0</v>
      </c>
      <c r="Z242" s="513">
        <f t="shared" si="127"/>
        <v>0</v>
      </c>
    </row>
    <row r="243" spans="1:26">
      <c r="A243" s="164"/>
      <c r="B243" s="705">
        <f>'Medicare Cost Report'!B135</f>
        <v>0</v>
      </c>
      <c r="C243" s="1405">
        <f>'Medicare Cost Report'!C135</f>
        <v>0</v>
      </c>
      <c r="D243" s="1406"/>
      <c r="E243" s="1407"/>
      <c r="F243" s="1053">
        <f>'Medicare Cost Report'!G135</f>
        <v>0</v>
      </c>
      <c r="G243" s="108">
        <f t="shared" si="109"/>
        <v>0</v>
      </c>
      <c r="H243" s="619">
        <f>'Medicare Cost Report'!L135</f>
        <v>0</v>
      </c>
      <c r="I243" s="618">
        <f t="shared" si="110"/>
        <v>0</v>
      </c>
      <c r="J243" s="507">
        <f t="shared" si="111"/>
        <v>0</v>
      </c>
      <c r="K243" s="509">
        <f t="shared" si="112"/>
        <v>0</v>
      </c>
      <c r="L243" s="509">
        <f t="shared" si="113"/>
        <v>0</v>
      </c>
      <c r="M243" s="513">
        <f t="shared" si="114"/>
        <v>0</v>
      </c>
      <c r="N243" s="513">
        <f t="shared" si="115"/>
        <v>0</v>
      </c>
      <c r="O243" s="623">
        <f t="shared" si="116"/>
        <v>0</v>
      </c>
      <c r="P243" s="507">
        <f t="shared" si="117"/>
        <v>0</v>
      </c>
      <c r="Q243" s="509">
        <f t="shared" si="118"/>
        <v>0</v>
      </c>
      <c r="R243" s="509">
        <f t="shared" si="119"/>
        <v>0</v>
      </c>
      <c r="S243" s="513">
        <f t="shared" si="120"/>
        <v>0</v>
      </c>
      <c r="T243" s="513">
        <f t="shared" si="121"/>
        <v>0</v>
      </c>
      <c r="U243" s="623">
        <f t="shared" si="122"/>
        <v>0</v>
      </c>
      <c r="V243" s="507">
        <f t="shared" si="123"/>
        <v>0</v>
      </c>
      <c r="W243" s="513">
        <f t="shared" si="124"/>
        <v>0</v>
      </c>
      <c r="X243" s="513">
        <f t="shared" si="125"/>
        <v>0</v>
      </c>
      <c r="Y243" s="621">
        <f t="shared" si="126"/>
        <v>0</v>
      </c>
      <c r="Z243" s="513">
        <f t="shared" si="127"/>
        <v>0</v>
      </c>
    </row>
    <row r="244" spans="1:26">
      <c r="A244" s="164"/>
      <c r="B244" s="705">
        <f>'Medicare Cost Report'!B136</f>
        <v>0</v>
      </c>
      <c r="C244" s="1405">
        <f>'Medicare Cost Report'!C136</f>
        <v>0</v>
      </c>
      <c r="D244" s="1406"/>
      <c r="E244" s="1407"/>
      <c r="F244" s="1053">
        <f>'Medicare Cost Report'!G136</f>
        <v>0</v>
      </c>
      <c r="G244" s="108">
        <f t="shared" si="109"/>
        <v>0</v>
      </c>
      <c r="H244" s="619">
        <f>'Medicare Cost Report'!L136</f>
        <v>0</v>
      </c>
      <c r="I244" s="618">
        <f t="shared" si="110"/>
        <v>0</v>
      </c>
      <c r="J244" s="507">
        <f t="shared" si="111"/>
        <v>0</v>
      </c>
      <c r="K244" s="509">
        <f t="shared" si="112"/>
        <v>0</v>
      </c>
      <c r="L244" s="509">
        <f t="shared" si="113"/>
        <v>0</v>
      </c>
      <c r="M244" s="513">
        <f t="shared" si="114"/>
        <v>0</v>
      </c>
      <c r="N244" s="513">
        <f t="shared" si="115"/>
        <v>0</v>
      </c>
      <c r="O244" s="623">
        <f t="shared" si="116"/>
        <v>0</v>
      </c>
      <c r="P244" s="507">
        <f t="shared" si="117"/>
        <v>0</v>
      </c>
      <c r="Q244" s="509">
        <f t="shared" si="118"/>
        <v>0</v>
      </c>
      <c r="R244" s="509">
        <f t="shared" si="119"/>
        <v>0</v>
      </c>
      <c r="S244" s="513">
        <f t="shared" si="120"/>
        <v>0</v>
      </c>
      <c r="T244" s="513">
        <f t="shared" si="121"/>
        <v>0</v>
      </c>
      <c r="U244" s="623">
        <f t="shared" si="122"/>
        <v>0</v>
      </c>
      <c r="V244" s="507">
        <f t="shared" si="123"/>
        <v>0</v>
      </c>
      <c r="W244" s="513">
        <f t="shared" si="124"/>
        <v>0</v>
      </c>
      <c r="X244" s="513">
        <f t="shared" si="125"/>
        <v>0</v>
      </c>
      <c r="Y244" s="621">
        <f t="shared" si="126"/>
        <v>0</v>
      </c>
      <c r="Z244" s="513">
        <f t="shared" si="127"/>
        <v>0</v>
      </c>
    </row>
    <row r="245" spans="1:26">
      <c r="A245" s="164"/>
      <c r="B245" s="705">
        <f>'Medicare Cost Report'!B137</f>
        <v>0</v>
      </c>
      <c r="C245" s="1405">
        <f>'Medicare Cost Report'!C137</f>
        <v>0</v>
      </c>
      <c r="D245" s="1406"/>
      <c r="E245" s="1407"/>
      <c r="F245" s="1053">
        <f>'Medicare Cost Report'!G137</f>
        <v>0</v>
      </c>
      <c r="G245" s="108">
        <f t="shared" si="109"/>
        <v>0</v>
      </c>
      <c r="H245" s="619">
        <f>'Medicare Cost Report'!L137</f>
        <v>0</v>
      </c>
      <c r="I245" s="618">
        <f t="shared" si="110"/>
        <v>0</v>
      </c>
      <c r="J245" s="507">
        <f t="shared" si="111"/>
        <v>0</v>
      </c>
      <c r="K245" s="509">
        <f t="shared" si="112"/>
        <v>0</v>
      </c>
      <c r="L245" s="509">
        <f t="shared" si="113"/>
        <v>0</v>
      </c>
      <c r="M245" s="513">
        <f t="shared" si="114"/>
        <v>0</v>
      </c>
      <c r="N245" s="513">
        <f t="shared" si="115"/>
        <v>0</v>
      </c>
      <c r="O245" s="623">
        <f t="shared" si="116"/>
        <v>0</v>
      </c>
      <c r="P245" s="507">
        <f t="shared" si="117"/>
        <v>0</v>
      </c>
      <c r="Q245" s="509">
        <f t="shared" si="118"/>
        <v>0</v>
      </c>
      <c r="R245" s="509">
        <f t="shared" si="119"/>
        <v>0</v>
      </c>
      <c r="S245" s="513">
        <f t="shared" si="120"/>
        <v>0</v>
      </c>
      <c r="T245" s="513">
        <f t="shared" si="121"/>
        <v>0</v>
      </c>
      <c r="U245" s="623">
        <f t="shared" si="122"/>
        <v>0</v>
      </c>
      <c r="V245" s="507">
        <f t="shared" si="123"/>
        <v>0</v>
      </c>
      <c r="W245" s="513">
        <f t="shared" si="124"/>
        <v>0</v>
      </c>
      <c r="X245" s="513">
        <f t="shared" si="125"/>
        <v>0</v>
      </c>
      <c r="Y245" s="621">
        <f t="shared" si="126"/>
        <v>0</v>
      </c>
      <c r="Z245" s="513">
        <f t="shared" si="127"/>
        <v>0</v>
      </c>
    </row>
    <row r="246" spans="1:26">
      <c r="A246" s="164"/>
      <c r="B246" s="705">
        <f>'Medicare Cost Report'!B138</f>
        <v>0</v>
      </c>
      <c r="C246" s="1405">
        <f>'Medicare Cost Report'!C138</f>
        <v>0</v>
      </c>
      <c r="D246" s="1406"/>
      <c r="E246" s="1407"/>
      <c r="F246" s="1053">
        <f>'Medicare Cost Report'!G138</f>
        <v>0</v>
      </c>
      <c r="G246" s="108">
        <f t="shared" si="109"/>
        <v>0</v>
      </c>
      <c r="H246" s="619">
        <f>'Medicare Cost Report'!L138</f>
        <v>0</v>
      </c>
      <c r="I246" s="618">
        <f t="shared" si="110"/>
        <v>0</v>
      </c>
      <c r="J246" s="507">
        <f t="shared" si="111"/>
        <v>0</v>
      </c>
      <c r="K246" s="509">
        <f t="shared" si="112"/>
        <v>0</v>
      </c>
      <c r="L246" s="509">
        <f t="shared" si="113"/>
        <v>0</v>
      </c>
      <c r="M246" s="513">
        <f t="shared" si="114"/>
        <v>0</v>
      </c>
      <c r="N246" s="513">
        <f t="shared" si="115"/>
        <v>0</v>
      </c>
      <c r="O246" s="623">
        <f t="shared" si="116"/>
        <v>0</v>
      </c>
      <c r="P246" s="507">
        <f t="shared" si="117"/>
        <v>0</v>
      </c>
      <c r="Q246" s="509">
        <f t="shared" si="118"/>
        <v>0</v>
      </c>
      <c r="R246" s="509">
        <f t="shared" si="119"/>
        <v>0</v>
      </c>
      <c r="S246" s="513">
        <f t="shared" si="120"/>
        <v>0</v>
      </c>
      <c r="T246" s="513">
        <f t="shared" si="121"/>
        <v>0</v>
      </c>
      <c r="U246" s="623">
        <f t="shared" si="122"/>
        <v>0</v>
      </c>
      <c r="V246" s="507">
        <f t="shared" si="123"/>
        <v>0</v>
      </c>
      <c r="W246" s="513">
        <f t="shared" si="124"/>
        <v>0</v>
      </c>
      <c r="X246" s="513">
        <f t="shared" si="125"/>
        <v>0</v>
      </c>
      <c r="Y246" s="621">
        <f t="shared" si="126"/>
        <v>0</v>
      </c>
      <c r="Z246" s="513">
        <f t="shared" si="127"/>
        <v>0</v>
      </c>
    </row>
    <row r="247" spans="1:26">
      <c r="A247" s="164"/>
      <c r="B247" s="705">
        <f>'Medicare Cost Report'!B139</f>
        <v>0</v>
      </c>
      <c r="C247" s="1405">
        <f>'Medicare Cost Report'!C139</f>
        <v>0</v>
      </c>
      <c r="D247" s="1406"/>
      <c r="E247" s="1407"/>
      <c r="F247" s="1053">
        <f>'Medicare Cost Report'!G139</f>
        <v>0</v>
      </c>
      <c r="G247" s="108">
        <f t="shared" si="109"/>
        <v>0</v>
      </c>
      <c r="H247" s="619">
        <f>'Medicare Cost Report'!L139</f>
        <v>0</v>
      </c>
      <c r="I247" s="618">
        <f t="shared" si="110"/>
        <v>0</v>
      </c>
      <c r="J247" s="507">
        <f t="shared" si="111"/>
        <v>0</v>
      </c>
      <c r="K247" s="509">
        <f t="shared" si="112"/>
        <v>0</v>
      </c>
      <c r="L247" s="509">
        <f t="shared" si="113"/>
        <v>0</v>
      </c>
      <c r="M247" s="513">
        <f t="shared" si="114"/>
        <v>0</v>
      </c>
      <c r="N247" s="513">
        <f t="shared" si="115"/>
        <v>0</v>
      </c>
      <c r="O247" s="623">
        <f t="shared" si="116"/>
        <v>0</v>
      </c>
      <c r="P247" s="507">
        <f t="shared" si="117"/>
        <v>0</v>
      </c>
      <c r="Q247" s="509">
        <f t="shared" si="118"/>
        <v>0</v>
      </c>
      <c r="R247" s="509">
        <f t="shared" si="119"/>
        <v>0</v>
      </c>
      <c r="S247" s="513">
        <f t="shared" si="120"/>
        <v>0</v>
      </c>
      <c r="T247" s="513">
        <f t="shared" si="121"/>
        <v>0</v>
      </c>
      <c r="U247" s="623">
        <f t="shared" si="122"/>
        <v>0</v>
      </c>
      <c r="V247" s="507">
        <f t="shared" si="123"/>
        <v>0</v>
      </c>
      <c r="W247" s="513">
        <f t="shared" si="124"/>
        <v>0</v>
      </c>
      <c r="X247" s="513">
        <f t="shared" si="125"/>
        <v>0</v>
      </c>
      <c r="Y247" s="621">
        <f t="shared" si="126"/>
        <v>0</v>
      </c>
      <c r="Z247" s="513">
        <f t="shared" si="127"/>
        <v>0</v>
      </c>
    </row>
    <row r="248" spans="1:26">
      <c r="A248" s="164"/>
      <c r="B248" s="705">
        <f>'Medicare Cost Report'!B140</f>
        <v>0</v>
      </c>
      <c r="C248" s="1405">
        <f>'Medicare Cost Report'!C140</f>
        <v>0</v>
      </c>
      <c r="D248" s="1406"/>
      <c r="E248" s="1407"/>
      <c r="F248" s="1053">
        <f>'Medicare Cost Report'!G140</f>
        <v>0</v>
      </c>
      <c r="G248" s="108">
        <f t="shared" si="109"/>
        <v>0</v>
      </c>
      <c r="H248" s="619">
        <f>'Medicare Cost Report'!L140</f>
        <v>0</v>
      </c>
      <c r="I248" s="618">
        <f t="shared" si="110"/>
        <v>0</v>
      </c>
      <c r="J248" s="507">
        <f t="shared" si="111"/>
        <v>0</v>
      </c>
      <c r="K248" s="509">
        <f t="shared" si="112"/>
        <v>0</v>
      </c>
      <c r="L248" s="509">
        <f t="shared" si="113"/>
        <v>0</v>
      </c>
      <c r="M248" s="513">
        <f t="shared" si="114"/>
        <v>0</v>
      </c>
      <c r="N248" s="513">
        <f t="shared" si="115"/>
        <v>0</v>
      </c>
      <c r="O248" s="623">
        <f t="shared" si="116"/>
        <v>0</v>
      </c>
      <c r="P248" s="507">
        <f t="shared" si="117"/>
        <v>0</v>
      </c>
      <c r="Q248" s="509">
        <f t="shared" si="118"/>
        <v>0</v>
      </c>
      <c r="R248" s="509">
        <f t="shared" si="119"/>
        <v>0</v>
      </c>
      <c r="S248" s="513">
        <f t="shared" si="120"/>
        <v>0</v>
      </c>
      <c r="T248" s="513">
        <f t="shared" si="121"/>
        <v>0</v>
      </c>
      <c r="U248" s="623">
        <f t="shared" si="122"/>
        <v>0</v>
      </c>
      <c r="V248" s="507">
        <f t="shared" si="123"/>
        <v>0</v>
      </c>
      <c r="W248" s="513">
        <f t="shared" si="124"/>
        <v>0</v>
      </c>
      <c r="X248" s="513">
        <f t="shared" si="125"/>
        <v>0</v>
      </c>
      <c r="Y248" s="621">
        <f t="shared" si="126"/>
        <v>0</v>
      </c>
      <c r="Z248" s="513">
        <f t="shared" si="127"/>
        <v>0</v>
      </c>
    </row>
    <row r="249" spans="1:26">
      <c r="A249" s="164"/>
      <c r="B249" s="705">
        <f>'Medicare Cost Report'!B141</f>
        <v>0</v>
      </c>
      <c r="C249" s="1405">
        <f>'Medicare Cost Report'!C141</f>
        <v>0</v>
      </c>
      <c r="D249" s="1406"/>
      <c r="E249" s="1407"/>
      <c r="F249" s="1053">
        <f>'Medicare Cost Report'!G141</f>
        <v>0</v>
      </c>
      <c r="G249" s="620">
        <f t="shared" si="109"/>
        <v>0</v>
      </c>
      <c r="H249" s="1054">
        <f>'Medicare Cost Report'!L141</f>
        <v>0</v>
      </c>
      <c r="I249" s="618">
        <f t="shared" si="110"/>
        <v>0</v>
      </c>
      <c r="J249" s="507">
        <f t="shared" si="111"/>
        <v>0</v>
      </c>
      <c r="K249" s="509">
        <f t="shared" si="112"/>
        <v>0</v>
      </c>
      <c r="L249" s="509">
        <f t="shared" si="113"/>
        <v>0</v>
      </c>
      <c r="M249" s="513">
        <f t="shared" si="114"/>
        <v>0</v>
      </c>
      <c r="N249" s="513">
        <f t="shared" si="115"/>
        <v>0</v>
      </c>
      <c r="O249" s="623">
        <f t="shared" si="116"/>
        <v>0</v>
      </c>
      <c r="P249" s="507">
        <f t="shared" si="117"/>
        <v>0</v>
      </c>
      <c r="Q249" s="509">
        <f t="shared" si="118"/>
        <v>0</v>
      </c>
      <c r="R249" s="509">
        <f t="shared" si="119"/>
        <v>0</v>
      </c>
      <c r="S249" s="513">
        <f t="shared" si="120"/>
        <v>0</v>
      </c>
      <c r="T249" s="513">
        <f t="shared" si="121"/>
        <v>0</v>
      </c>
      <c r="U249" s="623">
        <f t="shared" si="122"/>
        <v>0</v>
      </c>
      <c r="V249" s="507">
        <f t="shared" si="123"/>
        <v>0</v>
      </c>
      <c r="W249" s="513">
        <f t="shared" si="124"/>
        <v>0</v>
      </c>
      <c r="X249" s="513">
        <f t="shared" si="125"/>
        <v>0</v>
      </c>
      <c r="Y249" s="621">
        <f t="shared" si="126"/>
        <v>0</v>
      </c>
      <c r="Z249" s="513">
        <f t="shared" si="127"/>
        <v>0</v>
      </c>
    </row>
    <row r="250" spans="1:26">
      <c r="A250" s="7"/>
      <c r="B250" s="13"/>
      <c r="C250" s="370" t="s">
        <v>709</v>
      </c>
      <c r="D250" s="382"/>
      <c r="E250" s="427"/>
      <c r="F250" s="1055">
        <f>SUM(F174:F249)</f>
        <v>0</v>
      </c>
      <c r="G250" s="1043"/>
      <c r="H250" s="1043"/>
      <c r="I250" s="627">
        <f>SUM(I174:I249)</f>
        <v>0</v>
      </c>
      <c r="J250" s="1038">
        <f>SUM(J174:J249)</f>
        <v>0</v>
      </c>
      <c r="K250" s="1056">
        <f>SUM(K174:K249)</f>
        <v>0</v>
      </c>
      <c r="L250" s="1056">
        <f>SUM(L174:L249)</f>
        <v>0</v>
      </c>
      <c r="M250" s="1057">
        <f t="shared" ref="M250:Z250" si="128">SUM(M174:M249)</f>
        <v>0</v>
      </c>
      <c r="N250" s="1057">
        <f t="shared" si="128"/>
        <v>0</v>
      </c>
      <c r="O250" s="628">
        <f t="shared" si="128"/>
        <v>0</v>
      </c>
      <c r="P250" s="1058">
        <f t="shared" si="128"/>
        <v>0</v>
      </c>
      <c r="Q250" s="1056">
        <f t="shared" si="128"/>
        <v>0</v>
      </c>
      <c r="R250" s="1056">
        <f t="shared" si="128"/>
        <v>0</v>
      </c>
      <c r="S250" s="1057">
        <f t="shared" si="128"/>
        <v>0</v>
      </c>
      <c r="T250" s="1057">
        <f t="shared" si="128"/>
        <v>0</v>
      </c>
      <c r="U250" s="628">
        <f t="shared" si="128"/>
        <v>0</v>
      </c>
      <c r="V250" s="1058">
        <f t="shared" si="128"/>
        <v>0</v>
      </c>
      <c r="W250" s="1057">
        <f t="shared" si="128"/>
        <v>0</v>
      </c>
      <c r="X250" s="1057">
        <f t="shared" si="128"/>
        <v>0</v>
      </c>
      <c r="Y250" s="629">
        <f t="shared" si="128"/>
        <v>0</v>
      </c>
      <c r="Z250" s="1057">
        <f t="shared" si="128"/>
        <v>0</v>
      </c>
    </row>
    <row r="251" spans="1:26">
      <c r="A251" s="7"/>
      <c r="B251" s="10"/>
      <c r="C251" s="483"/>
      <c r="D251" s="10"/>
      <c r="E251" s="10"/>
      <c r="F251" s="12"/>
      <c r="G251" s="10"/>
      <c r="H251" s="10"/>
      <c r="I251" s="10"/>
      <c r="J251" s="10"/>
      <c r="K251" s="10"/>
      <c r="L251" s="10"/>
      <c r="M251" s="10"/>
      <c r="N251" s="10"/>
      <c r="O251" s="10"/>
      <c r="P251" s="10"/>
      <c r="Q251" s="10"/>
      <c r="R251" s="10"/>
      <c r="S251" s="10"/>
      <c r="T251" s="10"/>
      <c r="U251" s="10"/>
      <c r="V251" s="10"/>
      <c r="W251" s="10"/>
      <c r="X251" s="10"/>
      <c r="Y251" s="10"/>
      <c r="Z251" s="10"/>
    </row>
    <row r="252" spans="1:26">
      <c r="C252" s="10"/>
      <c r="D252" s="10"/>
      <c r="E252" s="10"/>
      <c r="F252" s="12"/>
      <c r="G252" s="10"/>
      <c r="H252" s="10"/>
      <c r="I252" s="10"/>
      <c r="J252" s="10"/>
      <c r="K252" s="10"/>
      <c r="L252" s="10"/>
      <c r="M252" s="10"/>
      <c r="N252" s="10"/>
      <c r="O252" s="10"/>
      <c r="P252" s="10"/>
      <c r="Q252" s="10"/>
      <c r="R252" s="10"/>
      <c r="S252" s="10"/>
      <c r="T252" s="10"/>
      <c r="U252" s="10"/>
      <c r="V252" s="10"/>
      <c r="W252" s="10"/>
      <c r="X252" s="10"/>
      <c r="Y252" s="10"/>
      <c r="Z252" s="10"/>
    </row>
    <row r="253" spans="1:26">
      <c r="A253" s="7"/>
      <c r="B253" s="567" t="s">
        <v>710</v>
      </c>
      <c r="C253" s="625"/>
      <c r="D253" s="625"/>
      <c r="E253" s="625"/>
      <c r="F253" s="625"/>
      <c r="G253" s="625"/>
      <c r="H253" s="625"/>
      <c r="I253" s="625"/>
      <c r="J253" s="625"/>
      <c r="K253" s="626"/>
      <c r="L253" s="57"/>
      <c r="M253" s="57"/>
      <c r="N253" s="57"/>
      <c r="O253" s="10"/>
      <c r="P253" s="10"/>
      <c r="Q253" s="10"/>
      <c r="R253" s="10"/>
      <c r="S253" s="10"/>
      <c r="T253" s="10"/>
      <c r="U253" s="10"/>
      <c r="V253" s="10"/>
      <c r="W253" s="10"/>
      <c r="X253" s="10"/>
      <c r="Y253" s="10"/>
      <c r="Z253" s="10"/>
    </row>
    <row r="254" spans="1:26">
      <c r="A254" s="7"/>
      <c r="B254" s="1013"/>
      <c r="C254" s="367" t="s">
        <v>596</v>
      </c>
      <c r="D254" s="367" t="s">
        <v>596</v>
      </c>
      <c r="E254" s="367" t="s">
        <v>596</v>
      </c>
      <c r="F254" s="1045" t="s">
        <v>597</v>
      </c>
      <c r="G254" s="1045" t="s">
        <v>597</v>
      </c>
      <c r="H254" s="1045" t="s">
        <v>597</v>
      </c>
      <c r="I254" s="1046" t="s">
        <v>598</v>
      </c>
      <c r="J254" s="1046" t="s">
        <v>598</v>
      </c>
      <c r="K254" s="1046" t="s">
        <v>599</v>
      </c>
      <c r="L254" s="57"/>
      <c r="M254" s="57"/>
      <c r="N254" s="57"/>
      <c r="O254" s="57"/>
      <c r="P254" s="10"/>
      <c r="Q254" s="10"/>
      <c r="R254" s="10"/>
      <c r="S254" s="10"/>
      <c r="T254" s="10"/>
      <c r="U254" s="10"/>
      <c r="V254" s="10"/>
      <c r="W254" s="10"/>
      <c r="X254" s="10"/>
      <c r="Y254" s="10"/>
      <c r="Z254" s="10"/>
    </row>
    <row r="255" spans="1:26">
      <c r="A255" s="164"/>
      <c r="B255" s="484"/>
      <c r="C255" s="1059" t="s">
        <v>310</v>
      </c>
      <c r="D255" s="1060" t="s">
        <v>602</v>
      </c>
      <c r="E255" s="1061" t="s">
        <v>603</v>
      </c>
      <c r="F255" s="1059" t="s">
        <v>310</v>
      </c>
      <c r="G255" s="1060" t="s">
        <v>602</v>
      </c>
      <c r="H255" s="1061" t="s">
        <v>603</v>
      </c>
      <c r="I255" s="1062" t="s">
        <v>310</v>
      </c>
      <c r="J255" s="1063" t="s">
        <v>603</v>
      </c>
      <c r="K255" s="1063" t="s">
        <v>603</v>
      </c>
      <c r="L255" s="57"/>
      <c r="M255" s="57"/>
      <c r="N255" s="57"/>
      <c r="O255" s="57"/>
      <c r="P255" s="10"/>
      <c r="Q255" s="10"/>
      <c r="R255" s="10"/>
      <c r="S255" s="10"/>
      <c r="T255" s="10"/>
      <c r="U255" s="10"/>
      <c r="V255" s="10"/>
      <c r="W255" s="10"/>
      <c r="X255" s="10"/>
      <c r="Y255" s="10"/>
      <c r="Z255" s="10"/>
    </row>
    <row r="256" spans="1:26">
      <c r="A256" s="164"/>
      <c r="B256" s="484" t="s">
        <v>439</v>
      </c>
      <c r="C256" s="1064">
        <f>C166</f>
        <v>0</v>
      </c>
      <c r="D256" s="1065">
        <f t="shared" ref="D256:K256" si="129">D166</f>
        <v>0</v>
      </c>
      <c r="E256" s="1066">
        <f t="shared" si="129"/>
        <v>0</v>
      </c>
      <c r="F256" s="1064">
        <f t="shared" si="129"/>
        <v>0</v>
      </c>
      <c r="G256" s="1065">
        <f t="shared" si="129"/>
        <v>0</v>
      </c>
      <c r="H256" s="1066">
        <f t="shared" si="129"/>
        <v>0</v>
      </c>
      <c r="I256" s="1064">
        <f t="shared" si="129"/>
        <v>0</v>
      </c>
      <c r="J256" s="1066">
        <f t="shared" si="129"/>
        <v>0</v>
      </c>
      <c r="K256" s="1066">
        <f t="shared" si="129"/>
        <v>0</v>
      </c>
      <c r="L256" s="57"/>
      <c r="M256" s="57"/>
      <c r="N256" s="57"/>
      <c r="O256" s="57"/>
      <c r="P256" s="10"/>
      <c r="Q256" s="10"/>
      <c r="R256" s="10"/>
      <c r="S256" s="10"/>
      <c r="T256" s="10"/>
      <c r="U256" s="10"/>
      <c r="V256" s="10"/>
      <c r="W256" s="10"/>
      <c r="X256" s="10"/>
      <c r="Y256" s="10"/>
      <c r="Z256" s="10"/>
    </row>
    <row r="257" spans="1:26">
      <c r="A257" s="164"/>
      <c r="B257" s="1013" t="s">
        <v>225</v>
      </c>
      <c r="C257" s="1064">
        <f>J250</f>
        <v>0</v>
      </c>
      <c r="D257" s="1065">
        <f>L250</f>
        <v>0</v>
      </c>
      <c r="E257" s="1066">
        <f>N250</f>
        <v>0</v>
      </c>
      <c r="F257" s="1067">
        <f>P250</f>
        <v>0</v>
      </c>
      <c r="G257" s="1068">
        <f>R250</f>
        <v>0</v>
      </c>
      <c r="H257" s="1069">
        <f>T250</f>
        <v>0</v>
      </c>
      <c r="I257" s="1067">
        <f>V250</f>
        <v>0</v>
      </c>
      <c r="J257" s="1069">
        <f>X250</f>
        <v>0</v>
      </c>
      <c r="K257" s="1069">
        <f>Z250</f>
        <v>0</v>
      </c>
      <c r="L257" s="57"/>
      <c r="M257" s="57"/>
      <c r="N257" s="57"/>
      <c r="O257" s="57"/>
      <c r="P257" s="10"/>
      <c r="Q257" s="10"/>
      <c r="R257" s="10"/>
      <c r="S257" s="10"/>
      <c r="T257" s="10"/>
      <c r="U257" s="10"/>
      <c r="V257" s="10"/>
      <c r="W257" s="10"/>
      <c r="X257" s="10"/>
      <c r="Y257" s="10"/>
      <c r="Z257" s="10"/>
    </row>
    <row r="258" spans="1:26" ht="26.25">
      <c r="A258" s="164"/>
      <c r="B258" s="787" t="s">
        <v>711</v>
      </c>
      <c r="C258" s="1070">
        <f>C256+C257</f>
        <v>0</v>
      </c>
      <c r="D258" s="1071">
        <f t="shared" ref="D258:K258" si="130">D256+D257</f>
        <v>0</v>
      </c>
      <c r="E258" s="1072">
        <f t="shared" si="130"/>
        <v>0</v>
      </c>
      <c r="F258" s="1073">
        <f t="shared" si="130"/>
        <v>0</v>
      </c>
      <c r="G258" s="1074">
        <f t="shared" si="130"/>
        <v>0</v>
      </c>
      <c r="H258" s="1072">
        <f t="shared" si="130"/>
        <v>0</v>
      </c>
      <c r="I258" s="1070">
        <f t="shared" si="130"/>
        <v>0</v>
      </c>
      <c r="J258" s="1072">
        <f t="shared" si="130"/>
        <v>0</v>
      </c>
      <c r="K258" s="1072">
        <f t="shared" si="130"/>
        <v>0</v>
      </c>
      <c r="L258" s="57"/>
      <c r="M258" s="57"/>
      <c r="N258" s="57"/>
      <c r="O258" s="57"/>
      <c r="P258" s="10"/>
      <c r="Q258" s="10"/>
      <c r="R258" s="10"/>
      <c r="S258" s="10"/>
      <c r="T258" s="10"/>
      <c r="U258" s="10"/>
      <c r="V258" s="10"/>
      <c r="W258" s="10"/>
      <c r="X258" s="10"/>
      <c r="Y258" s="10"/>
      <c r="Z258" s="10"/>
    </row>
    <row r="259" spans="1:26">
      <c r="A259" s="7"/>
      <c r="B259" s="10"/>
      <c r="C259" s="150"/>
      <c r="D259" s="150"/>
      <c r="E259" s="150"/>
      <c r="F259" s="82"/>
      <c r="G259" s="82"/>
      <c r="H259" s="150"/>
      <c r="I259" s="150"/>
      <c r="J259" s="150"/>
      <c r="K259" s="150"/>
      <c r="L259" s="57"/>
      <c r="M259" s="57"/>
      <c r="N259" s="57"/>
      <c r="O259" s="57"/>
      <c r="P259" s="10"/>
      <c r="Q259" s="10"/>
      <c r="R259" s="10"/>
      <c r="S259" s="10"/>
      <c r="T259" s="10"/>
      <c r="U259" s="10"/>
      <c r="V259" s="10"/>
      <c r="W259" s="10"/>
      <c r="X259" s="10"/>
      <c r="Y259" s="10"/>
      <c r="Z259" s="10"/>
    </row>
    <row r="260" spans="1:26">
      <c r="C260" s="150"/>
      <c r="D260" s="150"/>
      <c r="E260" s="150"/>
      <c r="F260" s="82"/>
      <c r="G260" s="82"/>
      <c r="H260" s="150"/>
      <c r="I260" s="150"/>
      <c r="J260" s="150"/>
      <c r="K260" s="150"/>
      <c r="L260" s="57"/>
      <c r="M260" s="57"/>
      <c r="N260" s="57"/>
      <c r="O260" s="57"/>
      <c r="P260" s="10"/>
      <c r="Q260" s="10"/>
      <c r="R260" s="10"/>
      <c r="S260" s="10"/>
      <c r="T260" s="10"/>
      <c r="U260" s="10"/>
      <c r="V260" s="10"/>
      <c r="W260" s="10"/>
      <c r="X260" s="10"/>
      <c r="Y260" s="10"/>
      <c r="Z260" s="10"/>
    </row>
    <row r="261" spans="1:26">
      <c r="A261" s="7"/>
      <c r="B261" s="567" t="s">
        <v>712</v>
      </c>
      <c r="C261" s="625"/>
      <c r="D261" s="625"/>
      <c r="E261" s="625"/>
      <c r="F261" s="626"/>
      <c r="G261" s="10"/>
      <c r="H261" s="10"/>
      <c r="I261" s="10"/>
      <c r="J261" s="10"/>
      <c r="K261" s="10"/>
      <c r="L261" s="10"/>
      <c r="M261" s="10"/>
      <c r="N261" s="10"/>
      <c r="O261" s="10"/>
      <c r="P261" s="10"/>
      <c r="Q261" s="10"/>
      <c r="R261" s="10"/>
      <c r="S261" s="10"/>
      <c r="T261" s="10"/>
      <c r="U261" s="10"/>
      <c r="V261" s="10"/>
      <c r="W261" s="10"/>
      <c r="X261" s="10"/>
      <c r="Y261" s="10"/>
      <c r="Z261" s="10"/>
    </row>
    <row r="262" spans="1:26">
      <c r="A262" s="7"/>
      <c r="B262" s="1013"/>
      <c r="C262" s="961" t="s">
        <v>310</v>
      </c>
      <c r="D262" s="961" t="s">
        <v>602</v>
      </c>
      <c r="E262" s="961" t="s">
        <v>603</v>
      </c>
      <c r="F262" s="961" t="s">
        <v>556</v>
      </c>
      <c r="G262" s="10"/>
      <c r="H262" s="10"/>
      <c r="I262" s="10"/>
      <c r="J262" s="10"/>
      <c r="K262" s="10"/>
      <c r="L262" s="10"/>
      <c r="M262" s="10"/>
      <c r="N262" s="10"/>
      <c r="O262" s="10"/>
      <c r="P262" s="10"/>
      <c r="Q262" s="10"/>
      <c r="R262" s="10"/>
      <c r="S262" s="10"/>
      <c r="T262" s="10"/>
      <c r="U262" s="10"/>
      <c r="V262" s="10"/>
      <c r="W262" s="10"/>
      <c r="X262" s="10"/>
      <c r="Y262" s="10"/>
      <c r="Z262" s="10"/>
    </row>
    <row r="263" spans="1:26">
      <c r="A263" s="7"/>
      <c r="B263" s="1013" t="s">
        <v>713</v>
      </c>
      <c r="C263" s="1075">
        <f>C258</f>
        <v>0</v>
      </c>
      <c r="D263" s="1075">
        <f t="shared" ref="D263:E263" si="131">D258</f>
        <v>0</v>
      </c>
      <c r="E263" s="1075">
        <f t="shared" si="131"/>
        <v>0</v>
      </c>
      <c r="F263" s="1075">
        <f>SUM(C263:E263)</f>
        <v>0</v>
      </c>
      <c r="G263" s="10"/>
      <c r="H263" s="10"/>
      <c r="I263" s="10"/>
      <c r="J263" s="10"/>
      <c r="K263" s="10"/>
      <c r="L263" s="10"/>
      <c r="M263" s="10"/>
      <c r="N263" s="10"/>
      <c r="O263" s="10"/>
      <c r="P263" s="10"/>
      <c r="Q263" s="10"/>
      <c r="R263" s="10"/>
      <c r="S263" s="10"/>
      <c r="T263" s="10"/>
      <c r="U263" s="10"/>
      <c r="V263" s="10"/>
      <c r="W263" s="10"/>
      <c r="X263" s="10"/>
      <c r="Y263" s="10"/>
      <c r="Z263" s="10"/>
    </row>
    <row r="264" spans="1:26">
      <c r="A264" s="7"/>
      <c r="B264" s="1013" t="s">
        <v>714</v>
      </c>
      <c r="C264" s="1075">
        <f>F258</f>
        <v>0</v>
      </c>
      <c r="D264" s="1075">
        <f t="shared" ref="D264:E264" si="132">G258</f>
        <v>0</v>
      </c>
      <c r="E264" s="1075">
        <f t="shared" si="132"/>
        <v>0</v>
      </c>
      <c r="F264" s="1075">
        <f t="shared" ref="F264:F267" si="133">SUM(C264:E264)</f>
        <v>0</v>
      </c>
      <c r="G264" s="10"/>
      <c r="H264" s="10"/>
      <c r="I264" s="10"/>
      <c r="J264" s="10"/>
      <c r="K264" s="10"/>
      <c r="L264" s="10"/>
      <c r="M264" s="10"/>
      <c r="N264" s="10"/>
      <c r="O264" s="10"/>
      <c r="P264" s="10"/>
      <c r="Q264" s="10"/>
      <c r="R264" s="10"/>
      <c r="S264" s="10"/>
      <c r="T264" s="10"/>
      <c r="U264" s="10"/>
      <c r="V264" s="10"/>
      <c r="W264" s="10"/>
      <c r="X264" s="10"/>
      <c r="Y264" s="10"/>
      <c r="Z264" s="10"/>
    </row>
    <row r="265" spans="1:26">
      <c r="A265" s="7"/>
      <c r="B265" s="1013" t="s">
        <v>715</v>
      </c>
      <c r="C265" s="1076">
        <f>I258</f>
        <v>0</v>
      </c>
      <c r="D265" s="668"/>
      <c r="E265" s="1076">
        <f>J258</f>
        <v>0</v>
      </c>
      <c r="F265" s="1075">
        <f t="shared" si="133"/>
        <v>0</v>
      </c>
      <c r="G265" s="10"/>
      <c r="H265" s="10"/>
      <c r="I265" s="10"/>
      <c r="J265" s="10"/>
      <c r="K265" s="10"/>
      <c r="L265" s="10"/>
      <c r="M265" s="10"/>
      <c r="N265" s="10"/>
      <c r="O265" s="10"/>
      <c r="P265" s="10"/>
      <c r="Q265" s="10"/>
      <c r="R265" s="10"/>
      <c r="S265" s="10"/>
      <c r="T265" s="10"/>
      <c r="U265" s="10"/>
      <c r="V265" s="10"/>
      <c r="W265" s="10"/>
      <c r="X265" s="10"/>
      <c r="Y265" s="10"/>
      <c r="Z265" s="10"/>
    </row>
    <row r="266" spans="1:26" ht="26.25">
      <c r="A266" s="10"/>
      <c r="B266" s="1077" t="s">
        <v>716</v>
      </c>
      <c r="C266" s="669"/>
      <c r="D266" s="670"/>
      <c r="E266" s="1076">
        <f>K258</f>
        <v>0</v>
      </c>
      <c r="F266" s="1075">
        <f t="shared" si="133"/>
        <v>0</v>
      </c>
      <c r="G266" s="10"/>
      <c r="H266" s="10"/>
      <c r="I266" s="10"/>
      <c r="J266" s="10"/>
      <c r="K266" s="10"/>
      <c r="L266" s="10"/>
      <c r="M266" s="10"/>
      <c r="N266" s="10"/>
      <c r="O266" s="10"/>
      <c r="P266" s="10"/>
      <c r="Q266" s="10"/>
      <c r="R266" s="10"/>
      <c r="S266" s="10"/>
      <c r="T266" s="10"/>
      <c r="U266" s="10"/>
      <c r="V266" s="10"/>
      <c r="W266" s="10"/>
      <c r="X266" s="10"/>
      <c r="Y266" s="10"/>
      <c r="Z266" s="10"/>
    </row>
    <row r="267" spans="1:26">
      <c r="A267" s="10"/>
      <c r="B267" s="1077" t="s">
        <v>711</v>
      </c>
      <c r="C267" s="1076">
        <f>SUM(C263:C266)</f>
        <v>0</v>
      </c>
      <c r="D267" s="1076">
        <f t="shared" ref="D267:E267" si="134">SUM(D263:D266)</f>
        <v>0</v>
      </c>
      <c r="E267" s="1076">
        <f t="shared" si="134"/>
        <v>0</v>
      </c>
      <c r="F267" s="1075">
        <f t="shared" si="133"/>
        <v>0</v>
      </c>
      <c r="G267" s="10"/>
      <c r="H267" s="10"/>
      <c r="I267" s="10"/>
      <c r="J267" s="10"/>
      <c r="K267" s="10"/>
      <c r="L267" s="10"/>
      <c r="M267" s="10"/>
      <c r="N267" s="10"/>
      <c r="O267" s="10"/>
      <c r="P267" s="10"/>
      <c r="Q267" s="10"/>
      <c r="R267" s="10"/>
      <c r="S267" s="10"/>
      <c r="T267" s="10"/>
      <c r="U267" s="10"/>
      <c r="V267" s="10"/>
      <c r="W267" s="10"/>
      <c r="X267" s="10"/>
      <c r="Y267" s="10"/>
      <c r="Z267" s="10"/>
    </row>
    <row r="268" spans="1:26">
      <c r="A268" s="10"/>
      <c r="B268" s="10"/>
      <c r="C268" s="10"/>
      <c r="D268" s="10"/>
      <c r="E268" s="10"/>
      <c r="F268" s="12"/>
      <c r="G268" s="10"/>
      <c r="H268" s="10"/>
      <c r="I268" s="10"/>
      <c r="J268" s="10"/>
      <c r="K268" s="10"/>
      <c r="L268" s="10"/>
      <c r="M268" s="10"/>
      <c r="N268" s="10"/>
      <c r="O268" s="10"/>
      <c r="P268" s="10"/>
      <c r="Q268" s="10"/>
      <c r="R268" s="10"/>
      <c r="S268" s="10"/>
      <c r="T268" s="10"/>
      <c r="U268" s="10"/>
      <c r="V268" s="10"/>
      <c r="W268" s="10"/>
      <c r="X268" s="10"/>
      <c r="Y268" s="10"/>
      <c r="Z268" s="10"/>
    </row>
  </sheetData>
  <sheetProtection algorithmName="SHA-512" hashValue="1at2gTHw7jzIa2S83Nf/yz6Z/i0qU3CVFa31cvDM2URyWIvWtWtPVta3LpBpQL55fulVGNN18dYAh/awxuqIgw==" saltValue="LWucksnF1qPaNGGN4peKtA==" spinCount="100000" sheet="1" objects="1" scenarios="1"/>
  <mergeCells count="197">
    <mergeCell ref="C151:E151"/>
    <mergeCell ref="C152:E152"/>
    <mergeCell ref="C153:E153"/>
    <mergeCell ref="C154:E154"/>
    <mergeCell ref="C155:E155"/>
    <mergeCell ref="C228:E228"/>
    <mergeCell ref="C229:E229"/>
    <mergeCell ref="C230:E230"/>
    <mergeCell ref="C205:E205"/>
    <mergeCell ref="C206:E206"/>
    <mergeCell ref="C207:E207"/>
    <mergeCell ref="C208:E208"/>
    <mergeCell ref="C209:E209"/>
    <mergeCell ref="C210:E210"/>
    <mergeCell ref="C199:E199"/>
    <mergeCell ref="C200:E200"/>
    <mergeCell ref="C201:E201"/>
    <mergeCell ref="C202:E202"/>
    <mergeCell ref="C203:E203"/>
    <mergeCell ref="C204:E204"/>
    <mergeCell ref="C193:E193"/>
    <mergeCell ref="C194:E194"/>
    <mergeCell ref="C195:E195"/>
    <mergeCell ref="C217:E217"/>
    <mergeCell ref="C218:E218"/>
    <mergeCell ref="C219:E219"/>
    <mergeCell ref="C220:E220"/>
    <mergeCell ref="C221:E221"/>
    <mergeCell ref="C222:E222"/>
    <mergeCell ref="C211:E211"/>
    <mergeCell ref="C212:E212"/>
    <mergeCell ref="C213:E213"/>
    <mergeCell ref="C214:E214"/>
    <mergeCell ref="C215:E215"/>
    <mergeCell ref="C216:E216"/>
    <mergeCell ref="C244:E244"/>
    <mergeCell ref="C245:E245"/>
    <mergeCell ref="C246:E246"/>
    <mergeCell ref="C249:E249"/>
    <mergeCell ref="C223:E223"/>
    <mergeCell ref="C224:E224"/>
    <mergeCell ref="C225:E225"/>
    <mergeCell ref="C226:E226"/>
    <mergeCell ref="C227:E227"/>
    <mergeCell ref="C243:E243"/>
    <mergeCell ref="C232:E232"/>
    <mergeCell ref="C233:E233"/>
    <mergeCell ref="C234:E234"/>
    <mergeCell ref="C235:E235"/>
    <mergeCell ref="C236:E236"/>
    <mergeCell ref="C237:E237"/>
    <mergeCell ref="C238:E238"/>
    <mergeCell ref="C239:E239"/>
    <mergeCell ref="C240:E240"/>
    <mergeCell ref="C241:E241"/>
    <mergeCell ref="C242:E242"/>
    <mergeCell ref="C247:E247"/>
    <mergeCell ref="C248:E248"/>
    <mergeCell ref="C231:E231"/>
    <mergeCell ref="C196:E196"/>
    <mergeCell ref="C197:E197"/>
    <mergeCell ref="C198:E198"/>
    <mergeCell ref="C187:E187"/>
    <mergeCell ref="C188:E188"/>
    <mergeCell ref="C189:E189"/>
    <mergeCell ref="C190:E190"/>
    <mergeCell ref="C191:E191"/>
    <mergeCell ref="C192:E192"/>
    <mergeCell ref="C181:E181"/>
    <mergeCell ref="C182:E182"/>
    <mergeCell ref="C183:E183"/>
    <mergeCell ref="C184:E184"/>
    <mergeCell ref="C185:E185"/>
    <mergeCell ref="C186:E186"/>
    <mergeCell ref="C175:E175"/>
    <mergeCell ref="C176:E176"/>
    <mergeCell ref="C177:E177"/>
    <mergeCell ref="C178:E178"/>
    <mergeCell ref="C179:E179"/>
    <mergeCell ref="C180:E180"/>
    <mergeCell ref="C135:E135"/>
    <mergeCell ref="C136:E136"/>
    <mergeCell ref="C137:E137"/>
    <mergeCell ref="C138:E138"/>
    <mergeCell ref="C156:E156"/>
    <mergeCell ref="C174:E174"/>
    <mergeCell ref="C129:E129"/>
    <mergeCell ref="C130:E130"/>
    <mergeCell ref="C131:E131"/>
    <mergeCell ref="C132:E132"/>
    <mergeCell ref="C133:E133"/>
    <mergeCell ref="C134:E134"/>
    <mergeCell ref="C139:E139"/>
    <mergeCell ref="C140:E140"/>
    <mergeCell ref="C141:E141"/>
    <mergeCell ref="C142:E142"/>
    <mergeCell ref="C143:E143"/>
    <mergeCell ref="C144:E144"/>
    <mergeCell ref="C145:E145"/>
    <mergeCell ref="C146:E146"/>
    <mergeCell ref="C147:E147"/>
    <mergeCell ref="C148:E148"/>
    <mergeCell ref="C149:E149"/>
    <mergeCell ref="C150:E150"/>
    <mergeCell ref="C123:E123"/>
    <mergeCell ref="C124:E124"/>
    <mergeCell ref="C125:E125"/>
    <mergeCell ref="C126:E126"/>
    <mergeCell ref="C127:E127"/>
    <mergeCell ref="C128:E128"/>
    <mergeCell ref="C117:E117"/>
    <mergeCell ref="C118:E118"/>
    <mergeCell ref="C119:E119"/>
    <mergeCell ref="C120:E120"/>
    <mergeCell ref="C121:E121"/>
    <mergeCell ref="C122:E122"/>
    <mergeCell ref="C111:E111"/>
    <mergeCell ref="C112:E112"/>
    <mergeCell ref="C113:E113"/>
    <mergeCell ref="C114:E114"/>
    <mergeCell ref="C115:E115"/>
    <mergeCell ref="C116:E116"/>
    <mergeCell ref="C105:E105"/>
    <mergeCell ref="C106:E106"/>
    <mergeCell ref="C107:E107"/>
    <mergeCell ref="C108:E108"/>
    <mergeCell ref="C109:E109"/>
    <mergeCell ref="C110:E110"/>
    <mergeCell ref="C31:E31"/>
    <mergeCell ref="C32:E32"/>
    <mergeCell ref="C99:E99"/>
    <mergeCell ref="C100:E100"/>
    <mergeCell ref="C101:E101"/>
    <mergeCell ref="C102:E102"/>
    <mergeCell ref="C103:E103"/>
    <mergeCell ref="C104:E104"/>
    <mergeCell ref="C93:E93"/>
    <mergeCell ref="C94:E94"/>
    <mergeCell ref="C95:E95"/>
    <mergeCell ref="C96:E96"/>
    <mergeCell ref="C97:E97"/>
    <mergeCell ref="C98:E98"/>
    <mergeCell ref="C87:E87"/>
    <mergeCell ref="C88:E88"/>
    <mergeCell ref="C89:E89"/>
    <mergeCell ref="C90:E90"/>
    <mergeCell ref="C91:E91"/>
    <mergeCell ref="C92:E92"/>
    <mergeCell ref="C81:E81"/>
    <mergeCell ref="C82:E82"/>
    <mergeCell ref="C83:E83"/>
    <mergeCell ref="C84:E84"/>
    <mergeCell ref="C22:E22"/>
    <mergeCell ref="C23:E23"/>
    <mergeCell ref="C24:E24"/>
    <mergeCell ref="C25:E25"/>
    <mergeCell ref="C26:E26"/>
    <mergeCell ref="C27:E27"/>
    <mergeCell ref="C28:E28"/>
    <mergeCell ref="C29:E29"/>
    <mergeCell ref="C30:E30"/>
    <mergeCell ref="C85:E85"/>
    <mergeCell ref="C86:E86"/>
    <mergeCell ref="C53:E53"/>
    <mergeCell ref="C54:E54"/>
    <mergeCell ref="C55:E55"/>
    <mergeCell ref="C56:E56"/>
    <mergeCell ref="C57:E57"/>
    <mergeCell ref="C58:E58"/>
    <mergeCell ref="C59:E59"/>
    <mergeCell ref="C73:E73"/>
    <mergeCell ref="C60:E60"/>
    <mergeCell ref="C61:E61"/>
    <mergeCell ref="C62:E62"/>
    <mergeCell ref="C63:E63"/>
    <mergeCell ref="C64:E64"/>
    <mergeCell ref="C65:E65"/>
    <mergeCell ref="C66:E66"/>
    <mergeCell ref="C67:E67"/>
    <mergeCell ref="C68:E68"/>
    <mergeCell ref="C69:E69"/>
    <mergeCell ref="C70:E70"/>
    <mergeCell ref="C71:E71"/>
    <mergeCell ref="C72:E72"/>
    <mergeCell ref="C33:E33"/>
    <mergeCell ref="C34:E34"/>
    <mergeCell ref="C35:E35"/>
    <mergeCell ref="C36:E36"/>
    <mergeCell ref="C41:E41"/>
    <mergeCell ref="C49:E49"/>
    <mergeCell ref="C50:E50"/>
    <mergeCell ref="C51:E51"/>
    <mergeCell ref="C52:E52"/>
    <mergeCell ref="C37:E37"/>
    <mergeCell ref="C38:E38"/>
    <mergeCell ref="C39:E39"/>
    <mergeCell ref="C40:E40"/>
  </mergeCells>
  <printOptions horizontalCentered="1"/>
  <pageMargins left="0" right="0" top="0.25" bottom="0.25" header="0" footer="0"/>
  <pageSetup scale="23" orientation="landscape" r:id="rId1"/>
  <headerFooter alignWithMargins="0">
    <oddFooter>&amp;L&amp;A&amp;RPrinted on &amp;D &amp;T</oddFooter>
  </headerFooter>
  <rowBreaks count="1" manualBreakCount="1">
    <brk id="159"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1"/>
  <dimension ref="A1:K237"/>
  <sheetViews>
    <sheetView workbookViewId="0">
      <selection activeCell="C10" sqref="C10"/>
    </sheetView>
  </sheetViews>
  <sheetFormatPr defaultColWidth="0" defaultRowHeight="15" zeroHeight="1"/>
  <cols>
    <col min="1" max="1" width="2.7109375" customWidth="1"/>
    <col min="2" max="10" width="18.7109375" customWidth="1"/>
    <col min="11" max="11" width="2.7109375" customWidth="1"/>
    <col min="12" max="16384" width="9.28515625" hidden="1"/>
  </cols>
  <sheetData>
    <row r="1" spans="1:11" ht="18">
      <c r="A1" s="10"/>
      <c r="B1" s="10"/>
      <c r="C1" s="20"/>
      <c r="D1" s="10"/>
      <c r="E1" s="10"/>
      <c r="F1" s="777" t="s">
        <v>717</v>
      </c>
      <c r="G1" s="10"/>
      <c r="H1" s="10"/>
      <c r="I1" s="10"/>
      <c r="J1" s="12"/>
      <c r="K1" s="10"/>
    </row>
    <row r="2" spans="1:11">
      <c r="A2" s="7"/>
      <c r="B2" s="7"/>
      <c r="C2" s="7"/>
      <c r="D2" s="7"/>
      <c r="E2" s="7"/>
      <c r="F2" s="124" t="str">
        <f>Cert_Hospital&amp;" "&amp;"(TPI: "&amp;Cert_TPI&amp;")"</f>
        <v xml:space="preserve"> (TPI: )</v>
      </c>
      <c r="G2" s="7"/>
      <c r="H2" s="7"/>
      <c r="I2" s="7"/>
      <c r="J2" s="7"/>
      <c r="K2" s="7"/>
    </row>
    <row r="3" spans="1:11">
      <c r="A3" s="7"/>
      <c r="B3" s="57"/>
      <c r="C3" s="7"/>
      <c r="D3" s="7"/>
      <c r="E3" s="7"/>
      <c r="F3" s="16" t="str">
        <f>"Cost Report Period: "&amp;TEXT(CstRpt_B,"mm/dd/yyyy")&amp;" - "&amp;TEXT(CstRpt_E,"mm/dd/yyyy")</f>
        <v>Cost Report Period: 01/00/1900 - 01/00/1900</v>
      </c>
      <c r="G3" s="7"/>
      <c r="H3" s="7"/>
      <c r="I3" s="7"/>
      <c r="J3" s="7"/>
      <c r="K3" s="7"/>
    </row>
    <row r="4" spans="1:11">
      <c r="C4" s="7"/>
      <c r="D4" s="7"/>
      <c r="E4" s="7"/>
      <c r="F4" s="16" t="str">
        <f>"Cost Report Status: "&amp;CstRpt_S</f>
        <v xml:space="preserve">Cost Report Status: </v>
      </c>
      <c r="G4" s="7"/>
      <c r="I4" s="7"/>
      <c r="J4" s="7"/>
      <c r="K4" s="7"/>
    </row>
    <row r="5" spans="1:11">
      <c r="C5" s="10"/>
      <c r="D5" s="10"/>
      <c r="E5" s="10"/>
      <c r="F5" s="16" t="str">
        <f>"Data Year: "&amp;Data_Year</f>
        <v>Data Year: 2023 (10/1/2022 - 9/30/2023)</v>
      </c>
      <c r="G5" s="12"/>
      <c r="H5" s="10"/>
      <c r="I5" s="27"/>
      <c r="J5" s="27"/>
      <c r="K5" s="27"/>
    </row>
    <row r="6" spans="1:11">
      <c r="A6" s="7"/>
      <c r="H6" s="10"/>
      <c r="I6" s="27"/>
      <c r="J6" s="27"/>
      <c r="K6" s="27"/>
    </row>
    <row r="7" spans="1:11">
      <c r="A7" s="7"/>
      <c r="H7" s="10"/>
      <c r="I7" s="27"/>
      <c r="J7" s="27"/>
      <c r="K7" s="27"/>
    </row>
    <row r="8" spans="1:11">
      <c r="A8" s="7"/>
      <c r="B8" s="10"/>
      <c r="C8" s="10"/>
      <c r="D8" s="28"/>
      <c r="E8" s="28"/>
      <c r="F8" s="10"/>
      <c r="G8" s="12"/>
      <c r="H8" s="10"/>
      <c r="I8" s="27"/>
      <c r="J8" s="27"/>
      <c r="K8" s="27"/>
    </row>
    <row r="9" spans="1:11">
      <c r="A9" s="7"/>
      <c r="B9" s="10"/>
      <c r="C9" s="10"/>
      <c r="D9" s="28"/>
      <c r="E9" s="28"/>
      <c r="F9" s="10"/>
      <c r="G9" s="12"/>
      <c r="H9" s="10"/>
      <c r="I9" s="27"/>
      <c r="J9" s="27"/>
      <c r="K9" s="27"/>
    </row>
    <row r="10" spans="1:11">
      <c r="A10" s="7"/>
      <c r="C10" s="10"/>
      <c r="D10" s="10" t="s">
        <v>718</v>
      </c>
      <c r="E10" s="10"/>
      <c r="F10" s="10"/>
      <c r="G10" s="12"/>
      <c r="H10" s="10"/>
      <c r="I10" s="27"/>
      <c r="J10" s="27"/>
      <c r="K10" s="27"/>
    </row>
    <row r="11" spans="1:11">
      <c r="A11" s="7"/>
      <c r="B11" s="10"/>
      <c r="C11" s="10"/>
      <c r="D11" s="489" t="s">
        <v>719</v>
      </c>
      <c r="E11" s="490" t="s">
        <v>600</v>
      </c>
      <c r="F11" s="489" t="s">
        <v>601</v>
      </c>
      <c r="G11" s="12"/>
      <c r="H11" s="10"/>
      <c r="I11" s="27"/>
      <c r="J11" s="27"/>
      <c r="K11" s="27"/>
    </row>
    <row r="12" spans="1:11">
      <c r="A12" s="7"/>
      <c r="B12" s="10"/>
      <c r="C12" s="10"/>
      <c r="D12" s="491">
        <f>'Hospital Data 2'!$E$138</f>
        <v>0</v>
      </c>
      <c r="E12" s="478">
        <f>'Hospital Data 2'!$D$138</f>
        <v>0</v>
      </c>
      <c r="F12" s="478">
        <f>'Hospital Data 2'!$D$139</f>
        <v>0</v>
      </c>
      <c r="G12" s="12"/>
      <c r="H12" s="10"/>
      <c r="I12" s="27"/>
      <c r="J12" s="27"/>
      <c r="K12" s="27"/>
    </row>
    <row r="13" spans="1:11">
      <c r="A13" s="7"/>
      <c r="B13" s="10"/>
      <c r="C13" s="10"/>
      <c r="D13" s="28"/>
      <c r="E13" s="28"/>
      <c r="F13" s="10"/>
      <c r="G13" s="12"/>
      <c r="H13" s="10"/>
      <c r="I13" s="27"/>
      <c r="J13" s="27"/>
      <c r="K13" s="27"/>
    </row>
    <row r="14" spans="1:11">
      <c r="A14" s="7"/>
      <c r="B14" s="10"/>
      <c r="C14" s="10"/>
      <c r="D14" s="10"/>
      <c r="E14" s="10"/>
      <c r="F14" s="10"/>
      <c r="G14" s="10"/>
      <c r="H14" s="10"/>
      <c r="I14" s="10"/>
      <c r="J14" s="10"/>
      <c r="K14" s="10"/>
    </row>
    <row r="15" spans="1:11">
      <c r="A15" s="7"/>
      <c r="B15" s="780" t="s">
        <v>219</v>
      </c>
      <c r="C15" s="382"/>
      <c r="D15" s="382"/>
      <c r="E15" s="382"/>
      <c r="F15" s="382"/>
      <c r="G15" s="382"/>
      <c r="H15" s="382"/>
      <c r="I15" s="468"/>
      <c r="J15" s="469"/>
      <c r="K15" s="57"/>
    </row>
    <row r="16" spans="1:11">
      <c r="A16" s="7"/>
      <c r="B16" s="471"/>
      <c r="C16" s="472"/>
      <c r="D16" s="472"/>
      <c r="E16" s="472"/>
      <c r="F16" s="472"/>
      <c r="G16" s="473"/>
      <c r="H16" s="473" t="s">
        <v>158</v>
      </c>
      <c r="I16" s="473" t="s">
        <v>159</v>
      </c>
      <c r="J16" s="474" t="s">
        <v>720</v>
      </c>
      <c r="K16" s="57"/>
    </row>
    <row r="17" spans="1:11" ht="25.5">
      <c r="A17" s="7"/>
      <c r="B17" s="367" t="str">
        <f>'Medicare Cost Report'!B11</f>
        <v>S-3 / B Part I</v>
      </c>
      <c r="C17" s="367" t="s">
        <v>540</v>
      </c>
      <c r="D17" s="1408" t="s">
        <v>438</v>
      </c>
      <c r="E17" s="1408"/>
      <c r="F17" s="1408"/>
      <c r="G17" s="368" t="s">
        <v>443</v>
      </c>
      <c r="H17" s="369" t="s">
        <v>447</v>
      </c>
      <c r="I17" s="369" t="s">
        <v>541</v>
      </c>
      <c r="J17" s="369" t="s">
        <v>542</v>
      </c>
      <c r="K17" s="57"/>
    </row>
    <row r="18" spans="1:11">
      <c r="A18" s="7"/>
      <c r="B18" s="728" t="str">
        <f>'Medicare Cost Report'!B14</f>
        <v>1/30</v>
      </c>
      <c r="C18" s="470"/>
      <c r="D18" s="1415" t="str">
        <f>'Medicare Cost Report'!C14</f>
        <v>HOSPITAL ADULTS AND PEDIATRICS</v>
      </c>
      <c r="E18" s="1416"/>
      <c r="F18" s="1417"/>
      <c r="G18" s="731">
        <f>'Medicare Cost Report'!F14</f>
        <v>0</v>
      </c>
      <c r="H18" s="348">
        <f>'Medicare Cost Report'!J14</f>
        <v>0</v>
      </c>
      <c r="I18" s="731">
        <f>IF($G$38=0,0,ROUND(G18/$G$38*$D$12,0))</f>
        <v>0</v>
      </c>
      <c r="J18" s="735">
        <f>ROUND(H18*I18,0)</f>
        <v>0</v>
      </c>
      <c r="K18" s="57"/>
    </row>
    <row r="19" spans="1:11">
      <c r="A19" s="7"/>
      <c r="B19" s="704" t="str">
        <f>'Medicare Cost Report'!B15</f>
        <v>8/31</v>
      </c>
      <c r="C19" s="502"/>
      <c r="D19" s="1405" t="str">
        <f>'Medicare Cost Report'!C15</f>
        <v>INTENSIVE CARE UNIT</v>
      </c>
      <c r="E19" s="1406"/>
      <c r="F19" s="1407"/>
      <c r="G19" s="1078">
        <f>'Medicare Cost Report'!F15</f>
        <v>0</v>
      </c>
      <c r="H19" s="648">
        <f>'Medicare Cost Report'!J15</f>
        <v>0</v>
      </c>
      <c r="I19" s="1078">
        <f t="shared" ref="I19:I32" si="0">IF($G$38=0,0,ROUND(G19/$G$38*$D$12,0))</f>
        <v>0</v>
      </c>
      <c r="J19" s="738">
        <f t="shared" ref="J19:J32" si="1">ROUND(H19*I19,0)</f>
        <v>0</v>
      </c>
      <c r="K19" s="57"/>
    </row>
    <row r="20" spans="1:11">
      <c r="A20" s="7"/>
      <c r="B20" s="704" t="str">
        <f>'Medicare Cost Report'!B16</f>
        <v>9/32</v>
      </c>
      <c r="C20" s="502"/>
      <c r="D20" s="1405" t="str">
        <f>'Medicare Cost Report'!C16</f>
        <v>CORONARY CARE UNIT</v>
      </c>
      <c r="E20" s="1406"/>
      <c r="F20" s="1407"/>
      <c r="G20" s="1078">
        <f>'Medicare Cost Report'!F16</f>
        <v>0</v>
      </c>
      <c r="H20" s="648">
        <f>'Medicare Cost Report'!J16</f>
        <v>0</v>
      </c>
      <c r="I20" s="1078">
        <f t="shared" si="0"/>
        <v>0</v>
      </c>
      <c r="J20" s="738">
        <f t="shared" si="1"/>
        <v>0</v>
      </c>
      <c r="K20" s="57"/>
    </row>
    <row r="21" spans="1:11">
      <c r="A21" s="7"/>
      <c r="B21" s="704" t="str">
        <f>'Medicare Cost Report'!B17</f>
        <v>10/33</v>
      </c>
      <c r="C21" s="502"/>
      <c r="D21" s="1405" t="str">
        <f>'Medicare Cost Report'!C17</f>
        <v>BURN INTENSIVE CARE UNIT</v>
      </c>
      <c r="E21" s="1406"/>
      <c r="F21" s="1407"/>
      <c r="G21" s="1078">
        <f>'Medicare Cost Report'!F17</f>
        <v>0</v>
      </c>
      <c r="H21" s="648">
        <f>'Medicare Cost Report'!J17</f>
        <v>0</v>
      </c>
      <c r="I21" s="1078">
        <f t="shared" si="0"/>
        <v>0</v>
      </c>
      <c r="J21" s="738">
        <f t="shared" si="1"/>
        <v>0</v>
      </c>
      <c r="K21" s="57"/>
    </row>
    <row r="22" spans="1:11">
      <c r="A22" s="7"/>
      <c r="B22" s="704" t="str">
        <f>'Medicare Cost Report'!B18</f>
        <v>11/34</v>
      </c>
      <c r="C22" s="502"/>
      <c r="D22" s="1405" t="str">
        <f>'Medicare Cost Report'!C18</f>
        <v>SURGICAL INTENSIVE CARE UNIT</v>
      </c>
      <c r="E22" s="1406"/>
      <c r="F22" s="1407"/>
      <c r="G22" s="1078">
        <f>'Medicare Cost Report'!F18</f>
        <v>0</v>
      </c>
      <c r="H22" s="648">
        <f>'Medicare Cost Report'!J18</f>
        <v>0</v>
      </c>
      <c r="I22" s="1078">
        <f t="shared" si="0"/>
        <v>0</v>
      </c>
      <c r="J22" s="738">
        <f t="shared" si="1"/>
        <v>0</v>
      </c>
      <c r="K22" s="57"/>
    </row>
    <row r="23" spans="1:11">
      <c r="A23" s="7"/>
      <c r="B23" s="704" t="str">
        <f>'Medicare Cost Report'!B19</f>
        <v>12/35</v>
      </c>
      <c r="C23" s="502"/>
      <c r="D23" s="1405" t="str">
        <f>'Medicare Cost Report'!C19</f>
        <v>OTHER SPECIAL CARE UNIT</v>
      </c>
      <c r="E23" s="1406"/>
      <c r="F23" s="1407"/>
      <c r="G23" s="1078">
        <f>'Medicare Cost Report'!F19</f>
        <v>0</v>
      </c>
      <c r="H23" s="648">
        <f>'Medicare Cost Report'!J19</f>
        <v>0</v>
      </c>
      <c r="I23" s="1078">
        <f t="shared" si="0"/>
        <v>0</v>
      </c>
      <c r="J23" s="738">
        <f t="shared" si="1"/>
        <v>0</v>
      </c>
      <c r="K23" s="57"/>
    </row>
    <row r="24" spans="1:11">
      <c r="A24" s="7"/>
      <c r="B24" s="704" t="str">
        <f>'Medicare Cost Report'!B20</f>
        <v>13/43</v>
      </c>
      <c r="C24" s="502"/>
      <c r="D24" s="1405" t="str">
        <f>'Medicare Cost Report'!C20</f>
        <v>NURSERY</v>
      </c>
      <c r="E24" s="1406"/>
      <c r="F24" s="1407"/>
      <c r="G24" s="1078">
        <f>'Medicare Cost Report'!F20</f>
        <v>0</v>
      </c>
      <c r="H24" s="648">
        <f>'Medicare Cost Report'!J20</f>
        <v>0</v>
      </c>
      <c r="I24" s="1078">
        <f t="shared" si="0"/>
        <v>0</v>
      </c>
      <c r="J24" s="738">
        <f t="shared" si="1"/>
        <v>0</v>
      </c>
      <c r="K24" s="57"/>
    </row>
    <row r="25" spans="1:11">
      <c r="A25" s="7"/>
      <c r="B25" s="704" t="str">
        <f>'Medicare Cost Report'!B21</f>
        <v>16/40</v>
      </c>
      <c r="C25" s="502"/>
      <c r="D25" s="1405" t="str">
        <f>'Medicare Cost Report'!C21</f>
        <v>SUBPROVIDER IPF</v>
      </c>
      <c r="E25" s="1406"/>
      <c r="F25" s="1407"/>
      <c r="G25" s="1078">
        <f>'Medicare Cost Report'!F21</f>
        <v>0</v>
      </c>
      <c r="H25" s="648">
        <f>'Medicare Cost Report'!J21</f>
        <v>0</v>
      </c>
      <c r="I25" s="1078">
        <f t="shared" si="0"/>
        <v>0</v>
      </c>
      <c r="J25" s="738">
        <f t="shared" si="1"/>
        <v>0</v>
      </c>
      <c r="K25" s="57"/>
    </row>
    <row r="26" spans="1:11">
      <c r="A26" s="7"/>
      <c r="B26" s="704" t="str">
        <f>'Medicare Cost Report'!B22</f>
        <v>17/41</v>
      </c>
      <c r="C26" s="502"/>
      <c r="D26" s="1405" t="str">
        <f>'Medicare Cost Report'!C22</f>
        <v>SUBPROVIDER IRF</v>
      </c>
      <c r="E26" s="1406"/>
      <c r="F26" s="1407"/>
      <c r="G26" s="1078">
        <f>'Medicare Cost Report'!F22</f>
        <v>0</v>
      </c>
      <c r="H26" s="648">
        <f>'Medicare Cost Report'!J22</f>
        <v>0</v>
      </c>
      <c r="I26" s="1078">
        <f t="shared" si="0"/>
        <v>0</v>
      </c>
      <c r="J26" s="738">
        <f t="shared" si="1"/>
        <v>0</v>
      </c>
      <c r="K26" s="57"/>
    </row>
    <row r="27" spans="1:11">
      <c r="A27" s="7"/>
      <c r="B27" s="704" t="str">
        <f>'Medicare Cost Report'!B23</f>
        <v>18/42</v>
      </c>
      <c r="C27" s="502"/>
      <c r="D27" s="1405" t="str">
        <f>'Medicare Cost Report'!C23</f>
        <v>SUBPROVIDER (OTHER)</v>
      </c>
      <c r="E27" s="1406"/>
      <c r="F27" s="1407"/>
      <c r="G27" s="1078">
        <f>'Medicare Cost Report'!F23</f>
        <v>0</v>
      </c>
      <c r="H27" s="648">
        <f>'Medicare Cost Report'!J23</f>
        <v>0</v>
      </c>
      <c r="I27" s="1078">
        <f t="shared" si="0"/>
        <v>0</v>
      </c>
      <c r="J27" s="738">
        <f t="shared" si="1"/>
        <v>0</v>
      </c>
      <c r="K27" s="57"/>
    </row>
    <row r="28" spans="1:11">
      <c r="A28" s="7"/>
      <c r="B28" s="705">
        <f>'Medicare Cost Report'!B24</f>
        <v>0</v>
      </c>
      <c r="C28" s="502"/>
      <c r="D28" s="1405">
        <f>'Medicare Cost Report'!C24</f>
        <v>0</v>
      </c>
      <c r="E28" s="1406"/>
      <c r="F28" s="1407"/>
      <c r="G28" s="1078">
        <f>'Medicare Cost Report'!F24</f>
        <v>0</v>
      </c>
      <c r="H28" s="648">
        <f>'Medicare Cost Report'!J24</f>
        <v>0</v>
      </c>
      <c r="I28" s="1078">
        <f t="shared" si="0"/>
        <v>0</v>
      </c>
      <c r="J28" s="738">
        <f t="shared" si="1"/>
        <v>0</v>
      </c>
      <c r="K28" s="57"/>
    </row>
    <row r="29" spans="1:11">
      <c r="A29" s="7"/>
      <c r="B29" s="705">
        <f>'Medicare Cost Report'!B25</f>
        <v>0</v>
      </c>
      <c r="C29" s="502"/>
      <c r="D29" s="1405">
        <f>'Medicare Cost Report'!C25</f>
        <v>0</v>
      </c>
      <c r="E29" s="1406"/>
      <c r="F29" s="1407"/>
      <c r="G29" s="1078">
        <f>'Medicare Cost Report'!F25</f>
        <v>0</v>
      </c>
      <c r="H29" s="648">
        <f>'Medicare Cost Report'!J25</f>
        <v>0</v>
      </c>
      <c r="I29" s="1078">
        <f t="shared" si="0"/>
        <v>0</v>
      </c>
      <c r="J29" s="738">
        <f t="shared" si="1"/>
        <v>0</v>
      </c>
      <c r="K29" s="57"/>
    </row>
    <row r="30" spans="1:11">
      <c r="A30" s="7"/>
      <c r="B30" s="705">
        <f>'Medicare Cost Report'!B26</f>
        <v>0</v>
      </c>
      <c r="C30" s="502"/>
      <c r="D30" s="1405">
        <f>'Medicare Cost Report'!C26</f>
        <v>0</v>
      </c>
      <c r="E30" s="1406"/>
      <c r="F30" s="1407"/>
      <c r="G30" s="1078">
        <f>'Medicare Cost Report'!F26</f>
        <v>0</v>
      </c>
      <c r="H30" s="648">
        <f>'Medicare Cost Report'!J26</f>
        <v>0</v>
      </c>
      <c r="I30" s="1078">
        <f t="shared" si="0"/>
        <v>0</v>
      </c>
      <c r="J30" s="738">
        <f t="shared" si="1"/>
        <v>0</v>
      </c>
      <c r="K30" s="57"/>
    </row>
    <row r="31" spans="1:11">
      <c r="A31" s="7"/>
      <c r="B31" s="705">
        <f>'Medicare Cost Report'!B27</f>
        <v>0</v>
      </c>
      <c r="C31" s="502"/>
      <c r="D31" s="1405">
        <f>'Medicare Cost Report'!C27</f>
        <v>0</v>
      </c>
      <c r="E31" s="1406"/>
      <c r="F31" s="1407"/>
      <c r="G31" s="1078">
        <f>'Medicare Cost Report'!F27</f>
        <v>0</v>
      </c>
      <c r="H31" s="648">
        <f>'Medicare Cost Report'!J27</f>
        <v>0</v>
      </c>
      <c r="I31" s="1078">
        <f t="shared" si="0"/>
        <v>0</v>
      </c>
      <c r="J31" s="738">
        <f t="shared" si="1"/>
        <v>0</v>
      </c>
      <c r="K31" s="57"/>
    </row>
    <row r="32" spans="1:11">
      <c r="A32" s="7"/>
      <c r="B32" s="705">
        <f>'Medicare Cost Report'!B28</f>
        <v>0</v>
      </c>
      <c r="C32" s="502"/>
      <c r="D32" s="1405">
        <f>'Medicare Cost Report'!C28</f>
        <v>0</v>
      </c>
      <c r="E32" s="1406"/>
      <c r="F32" s="1407"/>
      <c r="G32" s="1078">
        <f>'Medicare Cost Report'!F28</f>
        <v>0</v>
      </c>
      <c r="H32" s="648">
        <f>'Medicare Cost Report'!J28</f>
        <v>0</v>
      </c>
      <c r="I32" s="1078">
        <f t="shared" si="0"/>
        <v>0</v>
      </c>
      <c r="J32" s="738">
        <f t="shared" si="1"/>
        <v>0</v>
      </c>
      <c r="K32" s="57"/>
    </row>
    <row r="33" spans="1:11">
      <c r="A33" s="7"/>
      <c r="B33" s="705">
        <f>'Medicare Cost Report'!B29</f>
        <v>0</v>
      </c>
      <c r="C33" s="471"/>
      <c r="D33" s="1405">
        <f>'Medicare Cost Report'!C29</f>
        <v>0</v>
      </c>
      <c r="E33" s="1406"/>
      <c r="F33" s="1407"/>
      <c r="G33" s="1078">
        <f>'Medicare Cost Report'!F29</f>
        <v>0</v>
      </c>
      <c r="H33" s="648">
        <f>'Medicare Cost Report'!J29</f>
        <v>0</v>
      </c>
      <c r="I33" s="1078">
        <f t="shared" ref="I33:I37" si="2">IF($G$38=0,0,ROUND(G33/$G$38*$D$12,0))</f>
        <v>0</v>
      </c>
      <c r="J33" s="738">
        <f t="shared" ref="J33:J37" si="3">ROUND(H33*I33,0)</f>
        <v>0</v>
      </c>
      <c r="K33" s="57"/>
    </row>
    <row r="34" spans="1:11">
      <c r="A34" s="7"/>
      <c r="B34" s="705">
        <f>'Medicare Cost Report'!B30</f>
        <v>0</v>
      </c>
      <c r="C34" s="471"/>
      <c r="D34" s="1405">
        <f>'Medicare Cost Report'!C30</f>
        <v>0</v>
      </c>
      <c r="E34" s="1406"/>
      <c r="F34" s="1407"/>
      <c r="G34" s="1078">
        <f>'Medicare Cost Report'!F30</f>
        <v>0</v>
      </c>
      <c r="H34" s="648">
        <f>'Medicare Cost Report'!J30</f>
        <v>0</v>
      </c>
      <c r="I34" s="1078">
        <f t="shared" si="2"/>
        <v>0</v>
      </c>
      <c r="J34" s="738">
        <f t="shared" si="3"/>
        <v>0</v>
      </c>
      <c r="K34" s="57"/>
    </row>
    <row r="35" spans="1:11">
      <c r="A35" s="7"/>
      <c r="B35" s="705">
        <f>'Medicare Cost Report'!B31</f>
        <v>0</v>
      </c>
      <c r="C35" s="471"/>
      <c r="D35" s="1405">
        <f>'Medicare Cost Report'!C31</f>
        <v>0</v>
      </c>
      <c r="E35" s="1406"/>
      <c r="F35" s="1407"/>
      <c r="G35" s="1078">
        <f>'Medicare Cost Report'!F31</f>
        <v>0</v>
      </c>
      <c r="H35" s="648">
        <f>'Medicare Cost Report'!J31</f>
        <v>0</v>
      </c>
      <c r="I35" s="1078">
        <f t="shared" si="2"/>
        <v>0</v>
      </c>
      <c r="J35" s="738">
        <f t="shared" si="3"/>
        <v>0</v>
      </c>
      <c r="K35" s="57"/>
    </row>
    <row r="36" spans="1:11">
      <c r="A36" s="7"/>
      <c r="B36" s="705">
        <f>'Medicare Cost Report'!B32</f>
        <v>0</v>
      </c>
      <c r="C36" s="471"/>
      <c r="D36" s="1405">
        <f>'Medicare Cost Report'!C32</f>
        <v>0</v>
      </c>
      <c r="E36" s="1406"/>
      <c r="F36" s="1407"/>
      <c r="G36" s="1078">
        <f>'Medicare Cost Report'!F32</f>
        <v>0</v>
      </c>
      <c r="H36" s="648">
        <f>'Medicare Cost Report'!J32</f>
        <v>0</v>
      </c>
      <c r="I36" s="1078">
        <f t="shared" si="2"/>
        <v>0</v>
      </c>
      <c r="J36" s="738">
        <f t="shared" si="3"/>
        <v>0</v>
      </c>
      <c r="K36" s="57"/>
    </row>
    <row r="37" spans="1:11">
      <c r="A37" s="7"/>
      <c r="B37" s="705">
        <f>'Medicare Cost Report'!B33</f>
        <v>0</v>
      </c>
      <c r="C37" s="471"/>
      <c r="D37" s="1405">
        <f>'Medicare Cost Report'!C33</f>
        <v>0</v>
      </c>
      <c r="E37" s="1406"/>
      <c r="F37" s="1407"/>
      <c r="G37" s="732">
        <f>'Medicare Cost Report'!F33</f>
        <v>0</v>
      </c>
      <c r="H37" s="379">
        <f>'Medicare Cost Report'!J33</f>
        <v>0</v>
      </c>
      <c r="I37" s="732">
        <f t="shared" si="2"/>
        <v>0</v>
      </c>
      <c r="J37" s="736">
        <f t="shared" si="3"/>
        <v>0</v>
      </c>
      <c r="K37" s="57"/>
    </row>
    <row r="38" spans="1:11">
      <c r="A38" s="7"/>
      <c r="B38" s="75"/>
      <c r="C38" s="370" t="s">
        <v>556</v>
      </c>
      <c r="D38" s="428"/>
      <c r="E38" s="428"/>
      <c r="F38" s="416"/>
      <c r="G38" s="733">
        <f>SUM(G18:G37)</f>
        <v>0</v>
      </c>
      <c r="H38" s="734"/>
      <c r="I38" s="733">
        <f>SUM(I18:I37)</f>
        <v>0</v>
      </c>
      <c r="J38" s="737">
        <f>SUM(J18:J37)</f>
        <v>0</v>
      </c>
      <c r="K38" s="57"/>
    </row>
    <row r="39" spans="1:11">
      <c r="A39" s="7"/>
      <c r="B39" s="30"/>
      <c r="C39" s="30"/>
      <c r="D39" s="30"/>
      <c r="E39" s="30"/>
      <c r="F39" s="13"/>
      <c r="G39" s="31"/>
      <c r="H39" s="31"/>
      <c r="I39" s="31"/>
      <c r="J39" s="32"/>
      <c r="K39" s="10"/>
    </row>
    <row r="40" spans="1:11">
      <c r="A40" s="7"/>
      <c r="B40" s="33"/>
      <c r="C40" s="33"/>
      <c r="D40" s="33"/>
      <c r="E40" s="33"/>
      <c r="F40" s="33"/>
      <c r="G40" s="33"/>
      <c r="H40" s="13"/>
      <c r="I40" s="29"/>
      <c r="J40" s="13"/>
      <c r="K40" s="13"/>
    </row>
    <row r="41" spans="1:11">
      <c r="A41" s="7"/>
      <c r="B41" s="780" t="s">
        <v>721</v>
      </c>
      <c r="C41" s="475"/>
      <c r="D41" s="475"/>
      <c r="E41" s="475"/>
      <c r="F41" s="475"/>
      <c r="G41" s="475"/>
      <c r="H41" s="476"/>
      <c r="I41" s="29"/>
      <c r="J41" s="13"/>
      <c r="K41" s="13"/>
    </row>
    <row r="42" spans="1:11">
      <c r="A42" s="7"/>
      <c r="B42" s="467"/>
      <c r="C42" s="475"/>
      <c r="D42" s="475"/>
      <c r="E42" s="475"/>
      <c r="F42" s="475"/>
      <c r="G42" s="475" t="s">
        <v>158</v>
      </c>
      <c r="H42" s="476" t="s">
        <v>722</v>
      </c>
      <c r="I42" s="29"/>
      <c r="J42" s="13"/>
      <c r="K42" s="13"/>
    </row>
    <row r="43" spans="1:11" ht="34.5" customHeight="1">
      <c r="A43" s="7"/>
      <c r="B43" s="369" t="str">
        <f>'Medicare Cost Report'!B39</f>
        <v>2552-10 Line
Reference</v>
      </c>
      <c r="C43" s="1408" t="s">
        <v>108</v>
      </c>
      <c r="D43" s="1408"/>
      <c r="E43" s="1408"/>
      <c r="F43" s="369" t="s">
        <v>546</v>
      </c>
      <c r="G43" s="369" t="s">
        <v>723</v>
      </c>
      <c r="H43" s="369" t="s">
        <v>724</v>
      </c>
      <c r="I43" s="34"/>
      <c r="J43" s="34"/>
      <c r="K43" s="10"/>
    </row>
    <row r="44" spans="1:11">
      <c r="A44" s="7"/>
      <c r="B44" s="729">
        <f>'Medicare Cost Report'!B41</f>
        <v>30</v>
      </c>
      <c r="C44" s="1415" t="str">
        <f>'Medicare Cost Report'!C41</f>
        <v>ADULTS AND PEDIATRICS</v>
      </c>
      <c r="D44" s="1416"/>
      <c r="E44" s="1417"/>
      <c r="F44" s="735">
        <f>'Medicare Cost Report'!F41</f>
        <v>0</v>
      </c>
      <c r="G44" s="690">
        <f t="shared" ref="G44:G68" si="4">IF($F$151=0,0,(F44)/($F$151))</f>
        <v>0</v>
      </c>
      <c r="H44" s="735">
        <f>G44*$E$12</f>
        <v>0</v>
      </c>
      <c r="I44" s="21"/>
      <c r="J44" s="2"/>
      <c r="K44" s="10"/>
    </row>
    <row r="45" spans="1:11">
      <c r="A45" s="7"/>
      <c r="B45" s="705">
        <f>'Medicare Cost Report'!B42</f>
        <v>31</v>
      </c>
      <c r="C45" s="1405" t="str">
        <f>'Medicare Cost Report'!C42</f>
        <v>INTENSIVE CARE UNIT</v>
      </c>
      <c r="D45" s="1406"/>
      <c r="E45" s="1407"/>
      <c r="F45" s="738">
        <f>'Medicare Cost Report'!F42</f>
        <v>0</v>
      </c>
      <c r="G45" s="710">
        <f t="shared" si="4"/>
        <v>0</v>
      </c>
      <c r="H45" s="738">
        <f t="shared" ref="H45:H63" si="5">G45*$E$12</f>
        <v>0</v>
      </c>
      <c r="I45" s="21"/>
      <c r="J45" s="2"/>
      <c r="K45" s="10"/>
    </row>
    <row r="46" spans="1:11">
      <c r="A46" s="7"/>
      <c r="B46" s="705">
        <f>'Medicare Cost Report'!B43</f>
        <v>32</v>
      </c>
      <c r="C46" s="1405" t="str">
        <f>'Medicare Cost Report'!C43</f>
        <v>CORONARY CARE UNIT</v>
      </c>
      <c r="D46" s="1406"/>
      <c r="E46" s="1407"/>
      <c r="F46" s="738">
        <f>'Medicare Cost Report'!F43</f>
        <v>0</v>
      </c>
      <c r="G46" s="710">
        <f t="shared" si="4"/>
        <v>0</v>
      </c>
      <c r="H46" s="738">
        <f t="shared" si="5"/>
        <v>0</v>
      </c>
      <c r="I46" s="21"/>
      <c r="J46" s="2"/>
      <c r="K46" s="10"/>
    </row>
    <row r="47" spans="1:11">
      <c r="A47" s="7"/>
      <c r="B47" s="705">
        <f>'Medicare Cost Report'!B44</f>
        <v>33</v>
      </c>
      <c r="C47" s="1405" t="str">
        <f>'Medicare Cost Report'!C44</f>
        <v>BURN INTENSIVE CARE UNIT</v>
      </c>
      <c r="D47" s="1406"/>
      <c r="E47" s="1407"/>
      <c r="F47" s="738">
        <f>'Medicare Cost Report'!F44</f>
        <v>0</v>
      </c>
      <c r="G47" s="710">
        <f t="shared" si="4"/>
        <v>0</v>
      </c>
      <c r="H47" s="738">
        <f t="shared" si="5"/>
        <v>0</v>
      </c>
      <c r="I47" s="21"/>
      <c r="J47" s="2"/>
      <c r="K47" s="10"/>
    </row>
    <row r="48" spans="1:11">
      <c r="A48" s="7"/>
      <c r="B48" s="705">
        <f>'Medicare Cost Report'!B45</f>
        <v>34</v>
      </c>
      <c r="C48" s="1405" t="str">
        <f>'Medicare Cost Report'!C45</f>
        <v>SURGICAL INTENSIVE CARE UNIT</v>
      </c>
      <c r="D48" s="1406"/>
      <c r="E48" s="1407"/>
      <c r="F48" s="738">
        <f>'Medicare Cost Report'!F45</f>
        <v>0</v>
      </c>
      <c r="G48" s="710">
        <f t="shared" si="4"/>
        <v>0</v>
      </c>
      <c r="H48" s="738">
        <f t="shared" si="5"/>
        <v>0</v>
      </c>
      <c r="I48" s="21"/>
      <c r="J48" s="2"/>
      <c r="K48" s="10"/>
    </row>
    <row r="49" spans="1:11">
      <c r="A49" s="7"/>
      <c r="B49" s="705">
        <f>'Medicare Cost Report'!B46</f>
        <v>35</v>
      </c>
      <c r="C49" s="1405" t="str">
        <f>'Medicare Cost Report'!C46</f>
        <v>OTHER SPECIAL CARE UNIT</v>
      </c>
      <c r="D49" s="1406"/>
      <c r="E49" s="1407"/>
      <c r="F49" s="738">
        <f>'Medicare Cost Report'!F46</f>
        <v>0</v>
      </c>
      <c r="G49" s="710">
        <f t="shared" si="4"/>
        <v>0</v>
      </c>
      <c r="H49" s="738">
        <f t="shared" si="5"/>
        <v>0</v>
      </c>
      <c r="I49" s="21"/>
      <c r="J49" s="2"/>
      <c r="K49" s="10"/>
    </row>
    <row r="50" spans="1:11">
      <c r="A50" s="7"/>
      <c r="B50" s="705">
        <f>'Medicare Cost Report'!B47</f>
        <v>40</v>
      </c>
      <c r="C50" s="1405" t="str">
        <f>'Medicare Cost Report'!C47</f>
        <v>SUBPROVIDER IPF</v>
      </c>
      <c r="D50" s="1406"/>
      <c r="E50" s="1407"/>
      <c r="F50" s="738">
        <f>'Medicare Cost Report'!F47</f>
        <v>0</v>
      </c>
      <c r="G50" s="710">
        <f t="shared" si="4"/>
        <v>0</v>
      </c>
      <c r="H50" s="738">
        <f t="shared" si="5"/>
        <v>0</v>
      </c>
      <c r="I50" s="21"/>
      <c r="J50" s="3"/>
      <c r="K50" s="10"/>
    </row>
    <row r="51" spans="1:11">
      <c r="A51" s="7"/>
      <c r="B51" s="705">
        <f>'Medicare Cost Report'!B48</f>
        <v>41</v>
      </c>
      <c r="C51" s="1405" t="str">
        <f>'Medicare Cost Report'!C48</f>
        <v>SUBPROVIDER IRF</v>
      </c>
      <c r="D51" s="1406"/>
      <c r="E51" s="1407"/>
      <c r="F51" s="738">
        <f>'Medicare Cost Report'!F48</f>
        <v>0</v>
      </c>
      <c r="G51" s="710">
        <f t="shared" si="4"/>
        <v>0</v>
      </c>
      <c r="H51" s="738">
        <f t="shared" si="5"/>
        <v>0</v>
      </c>
      <c r="I51" s="21"/>
      <c r="J51" s="3"/>
      <c r="K51" s="10"/>
    </row>
    <row r="52" spans="1:11">
      <c r="A52" s="7"/>
      <c r="B52" s="705">
        <f>'Medicare Cost Report'!B49</f>
        <v>42</v>
      </c>
      <c r="C52" s="1405" t="str">
        <f>'Medicare Cost Report'!C49</f>
        <v>SUBPROVIDER (OTHER)</v>
      </c>
      <c r="D52" s="1406"/>
      <c r="E52" s="1407"/>
      <c r="F52" s="738">
        <f>'Medicare Cost Report'!F49</f>
        <v>0</v>
      </c>
      <c r="G52" s="710">
        <f t="shared" si="4"/>
        <v>0</v>
      </c>
      <c r="H52" s="738">
        <f t="shared" si="5"/>
        <v>0</v>
      </c>
      <c r="I52" s="21"/>
      <c r="J52" s="3"/>
      <c r="K52" s="10"/>
    </row>
    <row r="53" spans="1:11">
      <c r="A53" s="7"/>
      <c r="B53" s="705">
        <f>'Medicare Cost Report'!B50</f>
        <v>43</v>
      </c>
      <c r="C53" s="1405" t="str">
        <f>'Medicare Cost Report'!C50</f>
        <v>NURSERY</v>
      </c>
      <c r="D53" s="1406"/>
      <c r="E53" s="1407"/>
      <c r="F53" s="738">
        <f>'Medicare Cost Report'!F50</f>
        <v>0</v>
      </c>
      <c r="G53" s="710">
        <f t="shared" si="4"/>
        <v>0</v>
      </c>
      <c r="H53" s="738">
        <f t="shared" si="5"/>
        <v>0</v>
      </c>
      <c r="I53" s="21"/>
      <c r="J53" s="3"/>
      <c r="K53" s="10"/>
    </row>
    <row r="54" spans="1:11">
      <c r="A54" s="7"/>
      <c r="B54" s="705">
        <f>'Medicare Cost Report'!B51</f>
        <v>0</v>
      </c>
      <c r="C54" s="1405">
        <f>'Medicare Cost Report'!C51</f>
        <v>0</v>
      </c>
      <c r="D54" s="1406"/>
      <c r="E54" s="1407"/>
      <c r="F54" s="738">
        <f>'Medicare Cost Report'!F51</f>
        <v>0</v>
      </c>
      <c r="G54" s="710">
        <f t="shared" si="4"/>
        <v>0</v>
      </c>
      <c r="H54" s="738">
        <f t="shared" si="5"/>
        <v>0</v>
      </c>
      <c r="I54" s="21"/>
      <c r="J54" s="3"/>
      <c r="K54" s="10"/>
    </row>
    <row r="55" spans="1:11">
      <c r="A55" s="7"/>
      <c r="B55" s="705">
        <f>'Medicare Cost Report'!B52</f>
        <v>0</v>
      </c>
      <c r="C55" s="1405">
        <f>'Medicare Cost Report'!C52</f>
        <v>0</v>
      </c>
      <c r="D55" s="1406"/>
      <c r="E55" s="1407"/>
      <c r="F55" s="738">
        <f>'Medicare Cost Report'!F52</f>
        <v>0</v>
      </c>
      <c r="G55" s="710">
        <f t="shared" si="4"/>
        <v>0</v>
      </c>
      <c r="H55" s="738">
        <f t="shared" si="5"/>
        <v>0</v>
      </c>
      <c r="I55" s="21"/>
      <c r="J55" s="3"/>
      <c r="K55" s="10"/>
    </row>
    <row r="56" spans="1:11">
      <c r="A56" s="7"/>
      <c r="B56" s="705">
        <f>'Medicare Cost Report'!B53</f>
        <v>0</v>
      </c>
      <c r="C56" s="1405">
        <f>'Medicare Cost Report'!C53</f>
        <v>0</v>
      </c>
      <c r="D56" s="1406"/>
      <c r="E56" s="1407"/>
      <c r="F56" s="738">
        <f>'Medicare Cost Report'!F53</f>
        <v>0</v>
      </c>
      <c r="G56" s="710">
        <f t="shared" si="4"/>
        <v>0</v>
      </c>
      <c r="H56" s="738">
        <f t="shared" si="5"/>
        <v>0</v>
      </c>
      <c r="I56" s="21"/>
      <c r="J56" s="3"/>
      <c r="K56" s="10"/>
    </row>
    <row r="57" spans="1:11">
      <c r="A57" s="7"/>
      <c r="B57" s="705">
        <f>'Medicare Cost Report'!B54</f>
        <v>0</v>
      </c>
      <c r="C57" s="1405">
        <f>'Medicare Cost Report'!C54</f>
        <v>0</v>
      </c>
      <c r="D57" s="1406"/>
      <c r="E57" s="1407"/>
      <c r="F57" s="738">
        <f>'Medicare Cost Report'!F54</f>
        <v>0</v>
      </c>
      <c r="G57" s="710">
        <f t="shared" si="4"/>
        <v>0</v>
      </c>
      <c r="H57" s="738">
        <f t="shared" si="5"/>
        <v>0</v>
      </c>
      <c r="I57" s="21"/>
      <c r="J57" s="3"/>
      <c r="K57" s="10"/>
    </row>
    <row r="58" spans="1:11">
      <c r="A58" s="7"/>
      <c r="B58" s="705">
        <f>'Medicare Cost Report'!B55</f>
        <v>0</v>
      </c>
      <c r="C58" s="1405">
        <f>'Medicare Cost Report'!C55</f>
        <v>0</v>
      </c>
      <c r="D58" s="1406"/>
      <c r="E58" s="1407"/>
      <c r="F58" s="738">
        <f>'Medicare Cost Report'!F55</f>
        <v>0</v>
      </c>
      <c r="G58" s="710">
        <f t="shared" si="4"/>
        <v>0</v>
      </c>
      <c r="H58" s="738">
        <f t="shared" si="5"/>
        <v>0</v>
      </c>
      <c r="I58" s="21"/>
      <c r="J58" s="3"/>
      <c r="K58" s="10"/>
    </row>
    <row r="59" spans="1:11">
      <c r="A59" s="7"/>
      <c r="B59" s="705">
        <f>'Medicare Cost Report'!B56</f>
        <v>0</v>
      </c>
      <c r="C59" s="1405">
        <f>'Medicare Cost Report'!C56</f>
        <v>0</v>
      </c>
      <c r="D59" s="1406"/>
      <c r="E59" s="1407"/>
      <c r="F59" s="738">
        <f>'Medicare Cost Report'!F56</f>
        <v>0</v>
      </c>
      <c r="G59" s="710">
        <f t="shared" si="4"/>
        <v>0</v>
      </c>
      <c r="H59" s="738">
        <f t="shared" si="5"/>
        <v>0</v>
      </c>
      <c r="I59" s="21"/>
      <c r="J59" s="3"/>
      <c r="K59" s="10"/>
    </row>
    <row r="60" spans="1:11">
      <c r="A60" s="7"/>
      <c r="B60" s="705">
        <f>'Medicare Cost Report'!B57</f>
        <v>0</v>
      </c>
      <c r="C60" s="1405">
        <f>'Medicare Cost Report'!C57</f>
        <v>0</v>
      </c>
      <c r="D60" s="1406"/>
      <c r="E60" s="1407"/>
      <c r="F60" s="738">
        <f>'Medicare Cost Report'!F57</f>
        <v>0</v>
      </c>
      <c r="G60" s="710">
        <f t="shared" si="4"/>
        <v>0</v>
      </c>
      <c r="H60" s="738">
        <f t="shared" si="5"/>
        <v>0</v>
      </c>
      <c r="I60" s="21"/>
      <c r="J60" s="3"/>
      <c r="K60" s="10"/>
    </row>
    <row r="61" spans="1:11">
      <c r="A61" s="7"/>
      <c r="B61" s="705">
        <f>'Medicare Cost Report'!B58</f>
        <v>0</v>
      </c>
      <c r="C61" s="1405">
        <f>'Medicare Cost Report'!C58</f>
        <v>0</v>
      </c>
      <c r="D61" s="1406"/>
      <c r="E61" s="1407"/>
      <c r="F61" s="738">
        <f>'Medicare Cost Report'!F58</f>
        <v>0</v>
      </c>
      <c r="G61" s="710">
        <f t="shared" si="4"/>
        <v>0</v>
      </c>
      <c r="H61" s="738">
        <f t="shared" si="5"/>
        <v>0</v>
      </c>
      <c r="I61" s="21"/>
      <c r="J61" s="3"/>
      <c r="K61" s="10"/>
    </row>
    <row r="62" spans="1:11">
      <c r="A62" s="7"/>
      <c r="B62" s="705">
        <f>'Medicare Cost Report'!B59</f>
        <v>0</v>
      </c>
      <c r="C62" s="1405">
        <f>'Medicare Cost Report'!C59</f>
        <v>0</v>
      </c>
      <c r="D62" s="1406"/>
      <c r="E62" s="1407"/>
      <c r="F62" s="738">
        <f>'Medicare Cost Report'!F59</f>
        <v>0</v>
      </c>
      <c r="G62" s="710">
        <f t="shared" si="4"/>
        <v>0</v>
      </c>
      <c r="H62" s="738">
        <f t="shared" si="5"/>
        <v>0</v>
      </c>
      <c r="I62" s="21"/>
      <c r="J62" s="3"/>
      <c r="K62" s="10"/>
    </row>
    <row r="63" spans="1:11">
      <c r="A63" s="7"/>
      <c r="B63" s="705">
        <f>'Medicare Cost Report'!B60</f>
        <v>0</v>
      </c>
      <c r="C63" s="1405">
        <f>'Medicare Cost Report'!C60</f>
        <v>0</v>
      </c>
      <c r="D63" s="1406"/>
      <c r="E63" s="1407"/>
      <c r="F63" s="738">
        <f>'Medicare Cost Report'!F60</f>
        <v>0</v>
      </c>
      <c r="G63" s="710">
        <f t="shared" si="4"/>
        <v>0</v>
      </c>
      <c r="H63" s="738">
        <f t="shared" si="5"/>
        <v>0</v>
      </c>
      <c r="I63" s="21"/>
      <c r="J63" s="3"/>
      <c r="K63" s="10"/>
    </row>
    <row r="64" spans="1:11">
      <c r="A64" s="7"/>
      <c r="B64" s="705">
        <f>'Medicare Cost Report'!B61</f>
        <v>0</v>
      </c>
      <c r="C64" s="1405">
        <f>'Medicare Cost Report'!C61</f>
        <v>0</v>
      </c>
      <c r="D64" s="1406"/>
      <c r="E64" s="1407"/>
      <c r="F64" s="738">
        <f>'Medicare Cost Report'!F61</f>
        <v>0</v>
      </c>
      <c r="G64" s="710">
        <f t="shared" si="4"/>
        <v>0</v>
      </c>
      <c r="H64" s="738">
        <f t="shared" ref="H64:H68" si="6">G64*$E$12</f>
        <v>0</v>
      </c>
      <c r="I64" s="21"/>
      <c r="J64" s="3"/>
      <c r="K64" s="10"/>
    </row>
    <row r="65" spans="1:11">
      <c r="A65" s="7"/>
      <c r="B65" s="705">
        <f>'Medicare Cost Report'!B62</f>
        <v>0</v>
      </c>
      <c r="C65" s="1405">
        <f>'Medicare Cost Report'!C62</f>
        <v>0</v>
      </c>
      <c r="D65" s="1406"/>
      <c r="E65" s="1407"/>
      <c r="F65" s="738">
        <f>'Medicare Cost Report'!F62</f>
        <v>0</v>
      </c>
      <c r="G65" s="710">
        <f t="shared" si="4"/>
        <v>0</v>
      </c>
      <c r="H65" s="738">
        <f t="shared" si="6"/>
        <v>0</v>
      </c>
      <c r="I65" s="21"/>
      <c r="J65" s="3"/>
      <c r="K65" s="10"/>
    </row>
    <row r="66" spans="1:11">
      <c r="A66" s="7"/>
      <c r="B66" s="705">
        <f>'Medicare Cost Report'!B63</f>
        <v>0</v>
      </c>
      <c r="C66" s="1405">
        <f>'Medicare Cost Report'!C63</f>
        <v>0</v>
      </c>
      <c r="D66" s="1406"/>
      <c r="E66" s="1407"/>
      <c r="F66" s="738">
        <f>'Medicare Cost Report'!F63</f>
        <v>0</v>
      </c>
      <c r="G66" s="710">
        <f t="shared" si="4"/>
        <v>0</v>
      </c>
      <c r="H66" s="738">
        <f t="shared" si="6"/>
        <v>0</v>
      </c>
      <c r="I66" s="21"/>
      <c r="J66" s="3"/>
      <c r="K66" s="10"/>
    </row>
    <row r="67" spans="1:11">
      <c r="A67" s="7"/>
      <c r="B67" s="705">
        <f>'Medicare Cost Report'!B64</f>
        <v>0</v>
      </c>
      <c r="C67" s="1405">
        <f>'Medicare Cost Report'!C64</f>
        <v>0</v>
      </c>
      <c r="D67" s="1406"/>
      <c r="E67" s="1407"/>
      <c r="F67" s="738">
        <f>'Medicare Cost Report'!F64</f>
        <v>0</v>
      </c>
      <c r="G67" s="710">
        <f t="shared" si="4"/>
        <v>0</v>
      </c>
      <c r="H67" s="738">
        <f t="shared" si="6"/>
        <v>0</v>
      </c>
      <c r="I67" s="21"/>
      <c r="J67" s="3"/>
      <c r="K67" s="10"/>
    </row>
    <row r="68" spans="1:11">
      <c r="A68" s="7"/>
      <c r="B68" s="705">
        <f>'Medicare Cost Report'!B65</f>
        <v>0</v>
      </c>
      <c r="C68" s="1405">
        <f>'Medicare Cost Report'!C65</f>
        <v>0</v>
      </c>
      <c r="D68" s="1406"/>
      <c r="E68" s="1407"/>
      <c r="F68" s="738">
        <f>'Medicare Cost Report'!F65</f>
        <v>0</v>
      </c>
      <c r="G68" s="710">
        <f t="shared" si="4"/>
        <v>0</v>
      </c>
      <c r="H68" s="738">
        <f t="shared" si="6"/>
        <v>0</v>
      </c>
      <c r="I68" s="21"/>
      <c r="J68" s="3"/>
      <c r="K68" s="10"/>
    </row>
    <row r="69" spans="1:11">
      <c r="A69" s="7"/>
      <c r="B69" s="477"/>
      <c r="C69" s="370" t="s">
        <v>228</v>
      </c>
      <c r="D69" s="428"/>
      <c r="E69" s="416"/>
      <c r="F69" s="739">
        <f>SUM(F44:F68)</f>
        <v>0</v>
      </c>
      <c r="G69" s="712">
        <f>SUM(G44:G68)</f>
        <v>0</v>
      </c>
      <c r="H69" s="651">
        <f>SUM(H44:H68)</f>
        <v>0</v>
      </c>
      <c r="I69" s="10"/>
      <c r="J69" s="36"/>
      <c r="K69" s="2"/>
    </row>
    <row r="70" spans="1:11">
      <c r="A70" s="7"/>
      <c r="B70" s="13"/>
      <c r="C70" s="13"/>
      <c r="D70" s="13"/>
      <c r="E70" s="13"/>
      <c r="F70" s="26"/>
      <c r="G70" s="36"/>
      <c r="H70" s="36"/>
      <c r="I70" s="26"/>
      <c r="J70" s="36"/>
      <c r="K70" s="2"/>
    </row>
    <row r="71" spans="1:11">
      <c r="A71" s="7"/>
      <c r="B71" s="13"/>
      <c r="C71" s="13"/>
      <c r="D71" s="13"/>
      <c r="E71" s="13"/>
      <c r="F71" s="13"/>
      <c r="G71" s="13"/>
      <c r="H71" s="13"/>
      <c r="I71" s="29"/>
      <c r="J71" s="13"/>
      <c r="K71" s="29"/>
    </row>
    <row r="72" spans="1:11">
      <c r="A72" s="7"/>
      <c r="B72" s="780" t="s">
        <v>655</v>
      </c>
      <c r="C72" s="475"/>
      <c r="D72" s="475"/>
      <c r="E72" s="475"/>
      <c r="F72" s="475"/>
      <c r="G72" s="475"/>
      <c r="H72" s="475"/>
      <c r="I72" s="475"/>
      <c r="J72" s="476"/>
      <c r="K72" s="35"/>
    </row>
    <row r="73" spans="1:11" ht="43.5" customHeight="1">
      <c r="A73" s="7"/>
      <c r="B73" s="369" t="str">
        <f>B43</f>
        <v>2552-10 Line
Reference</v>
      </c>
      <c r="C73" s="467" t="s">
        <v>108</v>
      </c>
      <c r="D73" s="475"/>
      <c r="E73" s="476"/>
      <c r="F73" s="369" t="s">
        <v>546</v>
      </c>
      <c r="G73" s="369" t="s">
        <v>725</v>
      </c>
      <c r="H73" s="369" t="s">
        <v>479</v>
      </c>
      <c r="I73" s="369" t="s">
        <v>548</v>
      </c>
      <c r="J73" s="369" t="s">
        <v>550</v>
      </c>
      <c r="K73" s="10"/>
    </row>
    <row r="74" spans="1:11">
      <c r="A74" s="7"/>
      <c r="B74" s="729">
        <f>'Medicare Cost Report'!B66</f>
        <v>50</v>
      </c>
      <c r="C74" s="1415" t="str">
        <f>'Medicare Cost Report'!C66</f>
        <v>OPERATING ROOM</v>
      </c>
      <c r="D74" s="1416"/>
      <c r="E74" s="1417"/>
      <c r="F74" s="735">
        <f>'Medicare Cost Report'!F66</f>
        <v>0</v>
      </c>
      <c r="G74" s="690">
        <f t="shared" ref="G74:G105" si="7">IF($F$151=0,0,(F74)/($F$151))</f>
        <v>0</v>
      </c>
      <c r="H74" s="690">
        <f>'Medicare Cost Report'!L66</f>
        <v>0</v>
      </c>
      <c r="I74" s="741">
        <f>G74*$E$12</f>
        <v>0</v>
      </c>
      <c r="J74" s="741">
        <f t="shared" ref="J74:J105" si="8">I74*H74</f>
        <v>0</v>
      </c>
      <c r="K74" s="10"/>
    </row>
    <row r="75" spans="1:11">
      <c r="A75" s="7"/>
      <c r="B75" s="729">
        <f>'Medicare Cost Report'!B67</f>
        <v>51</v>
      </c>
      <c r="C75" s="1405" t="str">
        <f>'Medicare Cost Report'!C67</f>
        <v>RECOVERY ROOM</v>
      </c>
      <c r="D75" s="1406"/>
      <c r="E75" s="1407"/>
      <c r="F75" s="738">
        <f>'Medicare Cost Report'!F67</f>
        <v>0</v>
      </c>
      <c r="G75" s="710">
        <f t="shared" si="7"/>
        <v>0</v>
      </c>
      <c r="H75" s="710">
        <f>'Medicare Cost Report'!L67</f>
        <v>0</v>
      </c>
      <c r="I75" s="742">
        <f t="shared" ref="I75:I125" si="9">G75*$E$12</f>
        <v>0</v>
      </c>
      <c r="J75" s="742">
        <f t="shared" si="8"/>
        <v>0</v>
      </c>
      <c r="K75" s="10"/>
    </row>
    <row r="76" spans="1:11">
      <c r="A76" s="7"/>
      <c r="B76" s="729">
        <f>'Medicare Cost Report'!B68</f>
        <v>52</v>
      </c>
      <c r="C76" s="1405" t="str">
        <f>'Medicare Cost Report'!C68</f>
        <v>DELIVERY ROOM &amp; LABOR ROOM</v>
      </c>
      <c r="D76" s="1406"/>
      <c r="E76" s="1407"/>
      <c r="F76" s="738">
        <f>'Medicare Cost Report'!F68</f>
        <v>0</v>
      </c>
      <c r="G76" s="710">
        <f t="shared" si="7"/>
        <v>0</v>
      </c>
      <c r="H76" s="710">
        <f>'Medicare Cost Report'!L68</f>
        <v>0</v>
      </c>
      <c r="I76" s="742">
        <f t="shared" si="9"/>
        <v>0</v>
      </c>
      <c r="J76" s="742">
        <f t="shared" si="8"/>
        <v>0</v>
      </c>
      <c r="K76" s="10"/>
    </row>
    <row r="77" spans="1:11">
      <c r="A77" s="7"/>
      <c r="B77" s="729">
        <f>'Medicare Cost Report'!B69</f>
        <v>53</v>
      </c>
      <c r="C77" s="1405" t="str">
        <f>'Medicare Cost Report'!C69</f>
        <v>ANESTHESIOLOGY</v>
      </c>
      <c r="D77" s="1406"/>
      <c r="E77" s="1407"/>
      <c r="F77" s="738">
        <f>'Medicare Cost Report'!F69</f>
        <v>0</v>
      </c>
      <c r="G77" s="710">
        <f t="shared" si="7"/>
        <v>0</v>
      </c>
      <c r="H77" s="710">
        <f>'Medicare Cost Report'!L69</f>
        <v>0</v>
      </c>
      <c r="I77" s="742">
        <f t="shared" si="9"/>
        <v>0</v>
      </c>
      <c r="J77" s="742">
        <f t="shared" si="8"/>
        <v>0</v>
      </c>
      <c r="K77" s="10"/>
    </row>
    <row r="78" spans="1:11">
      <c r="A78" s="7"/>
      <c r="B78" s="729">
        <f>'Medicare Cost Report'!B70</f>
        <v>54</v>
      </c>
      <c r="C78" s="1405" t="str">
        <f>'Medicare Cost Report'!C70</f>
        <v>RADIOLOGY-DIAGNOSTIC</v>
      </c>
      <c r="D78" s="1406"/>
      <c r="E78" s="1407"/>
      <c r="F78" s="738">
        <f>'Medicare Cost Report'!F70</f>
        <v>0</v>
      </c>
      <c r="G78" s="710">
        <f t="shared" si="7"/>
        <v>0</v>
      </c>
      <c r="H78" s="710">
        <f>'Medicare Cost Report'!L70</f>
        <v>0</v>
      </c>
      <c r="I78" s="742">
        <f t="shared" si="9"/>
        <v>0</v>
      </c>
      <c r="J78" s="742">
        <f t="shared" si="8"/>
        <v>0</v>
      </c>
      <c r="K78" s="10"/>
    </row>
    <row r="79" spans="1:11">
      <c r="A79" s="7"/>
      <c r="B79" s="729">
        <f>'Medicare Cost Report'!B71</f>
        <v>55</v>
      </c>
      <c r="C79" s="1405" t="str">
        <f>'Medicare Cost Report'!C71</f>
        <v>RADIOLOGY-THERAPUTIC</v>
      </c>
      <c r="D79" s="1406"/>
      <c r="E79" s="1407"/>
      <c r="F79" s="738">
        <f>'Medicare Cost Report'!F71</f>
        <v>0</v>
      </c>
      <c r="G79" s="710">
        <f t="shared" si="7"/>
        <v>0</v>
      </c>
      <c r="H79" s="710">
        <f>'Medicare Cost Report'!L71</f>
        <v>0</v>
      </c>
      <c r="I79" s="742">
        <f t="shared" si="9"/>
        <v>0</v>
      </c>
      <c r="J79" s="742">
        <f t="shared" si="8"/>
        <v>0</v>
      </c>
      <c r="K79" s="10"/>
    </row>
    <row r="80" spans="1:11">
      <c r="A80" s="7"/>
      <c r="B80" s="729">
        <f>'Medicare Cost Report'!B72</f>
        <v>56</v>
      </c>
      <c r="C80" s="1405" t="str">
        <f>'Medicare Cost Report'!C72</f>
        <v>RADIOISOTOPE</v>
      </c>
      <c r="D80" s="1406"/>
      <c r="E80" s="1407"/>
      <c r="F80" s="738">
        <f>'Medicare Cost Report'!F72</f>
        <v>0</v>
      </c>
      <c r="G80" s="710">
        <f t="shared" si="7"/>
        <v>0</v>
      </c>
      <c r="H80" s="710">
        <f>'Medicare Cost Report'!L72</f>
        <v>0</v>
      </c>
      <c r="I80" s="742">
        <f t="shared" si="9"/>
        <v>0</v>
      </c>
      <c r="J80" s="742">
        <f t="shared" si="8"/>
        <v>0</v>
      </c>
      <c r="K80" s="10"/>
    </row>
    <row r="81" spans="1:11">
      <c r="A81" s="7"/>
      <c r="B81" s="729">
        <f>'Medicare Cost Report'!B73</f>
        <v>57</v>
      </c>
      <c r="C81" s="1405" t="str">
        <f>'Medicare Cost Report'!C73</f>
        <v>COMPUTED TOMOGRAPHY (CT) SCAN</v>
      </c>
      <c r="D81" s="1406"/>
      <c r="E81" s="1407"/>
      <c r="F81" s="738">
        <f>'Medicare Cost Report'!F73</f>
        <v>0</v>
      </c>
      <c r="G81" s="710">
        <f t="shared" si="7"/>
        <v>0</v>
      </c>
      <c r="H81" s="710">
        <f>'Medicare Cost Report'!L73</f>
        <v>0</v>
      </c>
      <c r="I81" s="742">
        <f t="shared" si="9"/>
        <v>0</v>
      </c>
      <c r="J81" s="742">
        <f t="shared" si="8"/>
        <v>0</v>
      </c>
      <c r="K81" s="10"/>
    </row>
    <row r="82" spans="1:11">
      <c r="A82" s="7"/>
      <c r="B82" s="729">
        <f>'Medicare Cost Report'!B74</f>
        <v>58</v>
      </c>
      <c r="C82" s="1405" t="str">
        <f>'Medicare Cost Report'!C74</f>
        <v>MAGNETIC RESONANCE IMAGING (MRI)</v>
      </c>
      <c r="D82" s="1406"/>
      <c r="E82" s="1407"/>
      <c r="F82" s="738">
        <f>'Medicare Cost Report'!F74</f>
        <v>0</v>
      </c>
      <c r="G82" s="710">
        <f t="shared" si="7"/>
        <v>0</v>
      </c>
      <c r="H82" s="710">
        <f>'Medicare Cost Report'!L74</f>
        <v>0</v>
      </c>
      <c r="I82" s="742">
        <f t="shared" si="9"/>
        <v>0</v>
      </c>
      <c r="J82" s="742">
        <f t="shared" si="8"/>
        <v>0</v>
      </c>
      <c r="K82" s="10"/>
    </row>
    <row r="83" spans="1:11">
      <c r="A83" s="7"/>
      <c r="B83" s="729">
        <f>'Medicare Cost Report'!B75</f>
        <v>59</v>
      </c>
      <c r="C83" s="1405" t="str">
        <f>'Medicare Cost Report'!C75</f>
        <v>CARDIAC CATHETERIZATION</v>
      </c>
      <c r="D83" s="1406"/>
      <c r="E83" s="1407"/>
      <c r="F83" s="738">
        <f>'Medicare Cost Report'!F75</f>
        <v>0</v>
      </c>
      <c r="G83" s="710">
        <f t="shared" si="7"/>
        <v>0</v>
      </c>
      <c r="H83" s="710">
        <f>'Medicare Cost Report'!L75</f>
        <v>0</v>
      </c>
      <c r="I83" s="742">
        <f t="shared" si="9"/>
        <v>0</v>
      </c>
      <c r="J83" s="742">
        <f t="shared" si="8"/>
        <v>0</v>
      </c>
      <c r="K83" s="10"/>
    </row>
    <row r="84" spans="1:11">
      <c r="A84" s="7"/>
      <c r="B84" s="729">
        <f>'Medicare Cost Report'!B76</f>
        <v>60</v>
      </c>
      <c r="C84" s="1405" t="str">
        <f>'Medicare Cost Report'!C76</f>
        <v>LABORATORY</v>
      </c>
      <c r="D84" s="1406"/>
      <c r="E84" s="1407"/>
      <c r="F84" s="738">
        <f>'Medicare Cost Report'!F76</f>
        <v>0</v>
      </c>
      <c r="G84" s="710">
        <f t="shared" si="7"/>
        <v>0</v>
      </c>
      <c r="H84" s="710">
        <f>'Medicare Cost Report'!L76</f>
        <v>0</v>
      </c>
      <c r="I84" s="742">
        <f t="shared" si="9"/>
        <v>0</v>
      </c>
      <c r="J84" s="742">
        <f t="shared" si="8"/>
        <v>0</v>
      </c>
      <c r="K84" s="10"/>
    </row>
    <row r="85" spans="1:11">
      <c r="A85" s="7"/>
      <c r="B85" s="729">
        <f>'Medicare Cost Report'!B77</f>
        <v>61</v>
      </c>
      <c r="C85" s="1405" t="str">
        <f>'Medicare Cost Report'!C77</f>
        <v>PBP CLINICAL LAB SERVICES-PRGM ONLY</v>
      </c>
      <c r="D85" s="1406"/>
      <c r="E85" s="1407"/>
      <c r="F85" s="738">
        <f>'Medicare Cost Report'!F77</f>
        <v>0</v>
      </c>
      <c r="G85" s="710">
        <f t="shared" si="7"/>
        <v>0</v>
      </c>
      <c r="H85" s="710">
        <f>'Medicare Cost Report'!L77</f>
        <v>0</v>
      </c>
      <c r="I85" s="742">
        <f t="shared" si="9"/>
        <v>0</v>
      </c>
      <c r="J85" s="742">
        <f t="shared" si="8"/>
        <v>0</v>
      </c>
      <c r="K85" s="10"/>
    </row>
    <row r="86" spans="1:11">
      <c r="A86" s="7"/>
      <c r="B86" s="729">
        <f>'Medicare Cost Report'!B78</f>
        <v>62</v>
      </c>
      <c r="C86" s="1405" t="str">
        <f>'Medicare Cost Report'!C78</f>
        <v>WHOLE BLOOD &amp; PACKED RED BLOOD CELLS</v>
      </c>
      <c r="D86" s="1406"/>
      <c r="E86" s="1407"/>
      <c r="F86" s="738">
        <f>'Medicare Cost Report'!F78</f>
        <v>0</v>
      </c>
      <c r="G86" s="710">
        <f t="shared" si="7"/>
        <v>0</v>
      </c>
      <c r="H86" s="710">
        <f>'Medicare Cost Report'!L78</f>
        <v>0</v>
      </c>
      <c r="I86" s="742">
        <f t="shared" si="9"/>
        <v>0</v>
      </c>
      <c r="J86" s="742">
        <f t="shared" si="8"/>
        <v>0</v>
      </c>
      <c r="K86" s="10"/>
    </row>
    <row r="87" spans="1:11">
      <c r="A87" s="7"/>
      <c r="B87" s="729">
        <f>'Medicare Cost Report'!B79</f>
        <v>63</v>
      </c>
      <c r="C87" s="1405" t="str">
        <f>'Medicare Cost Report'!C79</f>
        <v>BLOOD STORING, PROCESSING &amp; TRANS.</v>
      </c>
      <c r="D87" s="1406"/>
      <c r="E87" s="1407"/>
      <c r="F87" s="738">
        <f>'Medicare Cost Report'!F79</f>
        <v>0</v>
      </c>
      <c r="G87" s="710">
        <f t="shared" si="7"/>
        <v>0</v>
      </c>
      <c r="H87" s="710">
        <f>'Medicare Cost Report'!L79</f>
        <v>0</v>
      </c>
      <c r="I87" s="742">
        <f t="shared" si="9"/>
        <v>0</v>
      </c>
      <c r="J87" s="742">
        <f t="shared" si="8"/>
        <v>0</v>
      </c>
      <c r="K87" s="10"/>
    </row>
    <row r="88" spans="1:11">
      <c r="A88" s="7"/>
      <c r="B88" s="729">
        <f>'Medicare Cost Report'!B80</f>
        <v>64</v>
      </c>
      <c r="C88" s="1405" t="str">
        <f>'Medicare Cost Report'!C80</f>
        <v>INTRAVENOUS THERAPY</v>
      </c>
      <c r="D88" s="1406"/>
      <c r="E88" s="1407"/>
      <c r="F88" s="738">
        <f>'Medicare Cost Report'!F80</f>
        <v>0</v>
      </c>
      <c r="G88" s="710">
        <f t="shared" si="7"/>
        <v>0</v>
      </c>
      <c r="H88" s="710">
        <f>'Medicare Cost Report'!L80</f>
        <v>0</v>
      </c>
      <c r="I88" s="742">
        <f t="shared" si="9"/>
        <v>0</v>
      </c>
      <c r="J88" s="742">
        <f t="shared" si="8"/>
        <v>0</v>
      </c>
      <c r="K88" s="10"/>
    </row>
    <row r="89" spans="1:11">
      <c r="A89" s="7"/>
      <c r="B89" s="729">
        <f>'Medicare Cost Report'!B81</f>
        <v>65</v>
      </c>
      <c r="C89" s="1405" t="str">
        <f>'Medicare Cost Report'!C81</f>
        <v>RESPIRATORY THERAPY</v>
      </c>
      <c r="D89" s="1406"/>
      <c r="E89" s="1407"/>
      <c r="F89" s="738">
        <f>'Medicare Cost Report'!F81</f>
        <v>0</v>
      </c>
      <c r="G89" s="710">
        <f t="shared" si="7"/>
        <v>0</v>
      </c>
      <c r="H89" s="710">
        <f>'Medicare Cost Report'!L81</f>
        <v>0</v>
      </c>
      <c r="I89" s="742">
        <f t="shared" si="9"/>
        <v>0</v>
      </c>
      <c r="J89" s="742">
        <f t="shared" si="8"/>
        <v>0</v>
      </c>
      <c r="K89" s="10"/>
    </row>
    <row r="90" spans="1:11">
      <c r="A90" s="7"/>
      <c r="B90" s="729">
        <f>'Medicare Cost Report'!B82</f>
        <v>66</v>
      </c>
      <c r="C90" s="1405" t="str">
        <f>'Medicare Cost Report'!C82</f>
        <v>PHYSICAL THERAPY</v>
      </c>
      <c r="D90" s="1406"/>
      <c r="E90" s="1407"/>
      <c r="F90" s="738">
        <f>'Medicare Cost Report'!F82</f>
        <v>0</v>
      </c>
      <c r="G90" s="710">
        <f t="shared" si="7"/>
        <v>0</v>
      </c>
      <c r="H90" s="710">
        <f>'Medicare Cost Report'!L82</f>
        <v>0</v>
      </c>
      <c r="I90" s="742">
        <f t="shared" si="9"/>
        <v>0</v>
      </c>
      <c r="J90" s="742">
        <f t="shared" si="8"/>
        <v>0</v>
      </c>
      <c r="K90" s="10"/>
    </row>
    <row r="91" spans="1:11">
      <c r="A91" s="7"/>
      <c r="B91" s="729">
        <f>'Medicare Cost Report'!B83</f>
        <v>67</v>
      </c>
      <c r="C91" s="1405" t="str">
        <f>'Medicare Cost Report'!C83</f>
        <v>OCCUPATIONAL THERAPY</v>
      </c>
      <c r="D91" s="1406"/>
      <c r="E91" s="1407"/>
      <c r="F91" s="738">
        <f>'Medicare Cost Report'!F83</f>
        <v>0</v>
      </c>
      <c r="G91" s="710">
        <f t="shared" si="7"/>
        <v>0</v>
      </c>
      <c r="H91" s="710">
        <f>'Medicare Cost Report'!L83</f>
        <v>0</v>
      </c>
      <c r="I91" s="742">
        <f t="shared" si="9"/>
        <v>0</v>
      </c>
      <c r="J91" s="742">
        <f t="shared" si="8"/>
        <v>0</v>
      </c>
      <c r="K91" s="10"/>
    </row>
    <row r="92" spans="1:11">
      <c r="A92" s="7"/>
      <c r="B92" s="729">
        <f>'Medicare Cost Report'!B84</f>
        <v>68</v>
      </c>
      <c r="C92" s="1405" t="str">
        <f>'Medicare Cost Report'!C84</f>
        <v>SPEECH PATHOLOGY</v>
      </c>
      <c r="D92" s="1406"/>
      <c r="E92" s="1407"/>
      <c r="F92" s="738">
        <f>'Medicare Cost Report'!F84</f>
        <v>0</v>
      </c>
      <c r="G92" s="710">
        <f t="shared" si="7"/>
        <v>0</v>
      </c>
      <c r="H92" s="710">
        <f>'Medicare Cost Report'!L84</f>
        <v>0</v>
      </c>
      <c r="I92" s="742">
        <f t="shared" si="9"/>
        <v>0</v>
      </c>
      <c r="J92" s="742">
        <f t="shared" si="8"/>
        <v>0</v>
      </c>
      <c r="K92" s="10"/>
    </row>
    <row r="93" spans="1:11">
      <c r="A93" s="7"/>
      <c r="B93" s="729">
        <f>'Medicare Cost Report'!B85</f>
        <v>69</v>
      </c>
      <c r="C93" s="1405" t="str">
        <f>'Medicare Cost Report'!C85</f>
        <v>ELECTROCARDIOLOGY</v>
      </c>
      <c r="D93" s="1406"/>
      <c r="E93" s="1407"/>
      <c r="F93" s="738">
        <f>'Medicare Cost Report'!F85</f>
        <v>0</v>
      </c>
      <c r="G93" s="710">
        <f t="shared" si="7"/>
        <v>0</v>
      </c>
      <c r="H93" s="710">
        <f>'Medicare Cost Report'!L85</f>
        <v>0</v>
      </c>
      <c r="I93" s="742">
        <f t="shared" si="9"/>
        <v>0</v>
      </c>
      <c r="J93" s="742">
        <f t="shared" si="8"/>
        <v>0</v>
      </c>
      <c r="K93" s="10"/>
    </row>
    <row r="94" spans="1:11">
      <c r="A94" s="7"/>
      <c r="B94" s="729">
        <f>'Medicare Cost Report'!B86</f>
        <v>70</v>
      </c>
      <c r="C94" s="1405" t="str">
        <f>'Medicare Cost Report'!C86</f>
        <v>ELECTROENCEPHALOGRAPHY</v>
      </c>
      <c r="D94" s="1406"/>
      <c r="E94" s="1407"/>
      <c r="F94" s="738">
        <f>'Medicare Cost Report'!F86</f>
        <v>0</v>
      </c>
      <c r="G94" s="710">
        <f t="shared" si="7"/>
        <v>0</v>
      </c>
      <c r="H94" s="710">
        <f>'Medicare Cost Report'!L86</f>
        <v>0</v>
      </c>
      <c r="I94" s="742">
        <f t="shared" si="9"/>
        <v>0</v>
      </c>
      <c r="J94" s="742">
        <f t="shared" si="8"/>
        <v>0</v>
      </c>
      <c r="K94" s="10"/>
    </row>
    <row r="95" spans="1:11">
      <c r="A95" s="7"/>
      <c r="B95" s="729">
        <f>'Medicare Cost Report'!B87</f>
        <v>71</v>
      </c>
      <c r="C95" s="1405" t="str">
        <f>'Medicare Cost Report'!C87</f>
        <v>MEDICAL SUPPLIES CHARGED TO PATIENTS</v>
      </c>
      <c r="D95" s="1406"/>
      <c r="E95" s="1407"/>
      <c r="F95" s="738">
        <f>'Medicare Cost Report'!F87</f>
        <v>0</v>
      </c>
      <c r="G95" s="710">
        <f t="shared" si="7"/>
        <v>0</v>
      </c>
      <c r="H95" s="710">
        <f>'Medicare Cost Report'!L87</f>
        <v>0</v>
      </c>
      <c r="I95" s="742">
        <f t="shared" si="9"/>
        <v>0</v>
      </c>
      <c r="J95" s="742">
        <f t="shared" si="8"/>
        <v>0</v>
      </c>
      <c r="K95" s="10"/>
    </row>
    <row r="96" spans="1:11">
      <c r="A96" s="7"/>
      <c r="B96" s="729">
        <f>'Medicare Cost Report'!B88</f>
        <v>72</v>
      </c>
      <c r="C96" s="1405" t="str">
        <f>'Medicare Cost Report'!C88</f>
        <v>IMPLANTABLE DEVICES CHARGED TO PATIENTS</v>
      </c>
      <c r="D96" s="1406"/>
      <c r="E96" s="1407"/>
      <c r="F96" s="738">
        <f>'Medicare Cost Report'!F88</f>
        <v>0</v>
      </c>
      <c r="G96" s="710">
        <f t="shared" si="7"/>
        <v>0</v>
      </c>
      <c r="H96" s="710">
        <f>'Medicare Cost Report'!L88</f>
        <v>0</v>
      </c>
      <c r="I96" s="742">
        <f t="shared" si="9"/>
        <v>0</v>
      </c>
      <c r="J96" s="742">
        <f t="shared" si="8"/>
        <v>0</v>
      </c>
      <c r="K96" s="10"/>
    </row>
    <row r="97" spans="1:11">
      <c r="A97" s="7"/>
      <c r="B97" s="729">
        <f>'Medicare Cost Report'!B89</f>
        <v>73</v>
      </c>
      <c r="C97" s="1405" t="str">
        <f>'Medicare Cost Report'!C89</f>
        <v>DRUGS CHARGED TO PATIENTS</v>
      </c>
      <c r="D97" s="1406"/>
      <c r="E97" s="1407"/>
      <c r="F97" s="738">
        <f>'Medicare Cost Report'!F89</f>
        <v>0</v>
      </c>
      <c r="G97" s="710">
        <f t="shared" si="7"/>
        <v>0</v>
      </c>
      <c r="H97" s="710">
        <f>'Medicare Cost Report'!L89</f>
        <v>0</v>
      </c>
      <c r="I97" s="742">
        <f t="shared" si="9"/>
        <v>0</v>
      </c>
      <c r="J97" s="742">
        <f t="shared" si="8"/>
        <v>0</v>
      </c>
      <c r="K97" s="10"/>
    </row>
    <row r="98" spans="1:11">
      <c r="A98" s="7"/>
      <c r="B98" s="729">
        <f>'Medicare Cost Report'!B90</f>
        <v>74</v>
      </c>
      <c r="C98" s="1405" t="str">
        <f>'Medicare Cost Report'!C90</f>
        <v>RENAL DIALYSIS</v>
      </c>
      <c r="D98" s="1406"/>
      <c r="E98" s="1407"/>
      <c r="F98" s="738">
        <f>'Medicare Cost Report'!F90</f>
        <v>0</v>
      </c>
      <c r="G98" s="710">
        <f t="shared" si="7"/>
        <v>0</v>
      </c>
      <c r="H98" s="710">
        <f>'Medicare Cost Report'!L90</f>
        <v>0</v>
      </c>
      <c r="I98" s="742">
        <f t="shared" si="9"/>
        <v>0</v>
      </c>
      <c r="J98" s="742">
        <f t="shared" si="8"/>
        <v>0</v>
      </c>
      <c r="K98" s="10"/>
    </row>
    <row r="99" spans="1:11">
      <c r="A99" s="7"/>
      <c r="B99" s="729">
        <f>'Medicare Cost Report'!B91</f>
        <v>75</v>
      </c>
      <c r="C99" s="1405" t="str">
        <f>'Medicare Cost Report'!C91</f>
        <v>ASC (NON-DISTINCT PART)</v>
      </c>
      <c r="D99" s="1406"/>
      <c r="E99" s="1407"/>
      <c r="F99" s="738">
        <f>'Medicare Cost Report'!F91</f>
        <v>0</v>
      </c>
      <c r="G99" s="710">
        <f t="shared" si="7"/>
        <v>0</v>
      </c>
      <c r="H99" s="710">
        <f>'Medicare Cost Report'!L91</f>
        <v>0</v>
      </c>
      <c r="I99" s="742">
        <f t="shared" si="9"/>
        <v>0</v>
      </c>
      <c r="J99" s="742">
        <f t="shared" si="8"/>
        <v>0</v>
      </c>
      <c r="K99" s="10"/>
    </row>
    <row r="100" spans="1:11">
      <c r="A100" s="7"/>
      <c r="B100" s="729">
        <f>'Medicare Cost Report'!B92</f>
        <v>76</v>
      </c>
      <c r="C100" s="1405" t="str">
        <f>'Medicare Cost Report'!C92</f>
        <v>OTHER ANCILLARY</v>
      </c>
      <c r="D100" s="1406"/>
      <c r="E100" s="1407"/>
      <c r="F100" s="738">
        <f>'Medicare Cost Report'!F92</f>
        <v>0</v>
      </c>
      <c r="G100" s="710">
        <f t="shared" si="7"/>
        <v>0</v>
      </c>
      <c r="H100" s="710">
        <f>'Medicare Cost Report'!L92</f>
        <v>0</v>
      </c>
      <c r="I100" s="742">
        <f t="shared" si="9"/>
        <v>0</v>
      </c>
      <c r="J100" s="742">
        <f t="shared" si="8"/>
        <v>0</v>
      </c>
      <c r="K100" s="10"/>
    </row>
    <row r="101" spans="1:11">
      <c r="A101" s="7"/>
      <c r="B101" s="729">
        <f>'Medicare Cost Report'!B93</f>
        <v>90</v>
      </c>
      <c r="C101" s="1405" t="str">
        <f>'Medicare Cost Report'!C93</f>
        <v>CLINIC</v>
      </c>
      <c r="D101" s="1406"/>
      <c r="E101" s="1407"/>
      <c r="F101" s="738">
        <f>'Medicare Cost Report'!F93</f>
        <v>0</v>
      </c>
      <c r="G101" s="710">
        <f t="shared" si="7"/>
        <v>0</v>
      </c>
      <c r="H101" s="710">
        <f>'Medicare Cost Report'!L93</f>
        <v>0</v>
      </c>
      <c r="I101" s="742">
        <f t="shared" si="9"/>
        <v>0</v>
      </c>
      <c r="J101" s="742">
        <f t="shared" si="8"/>
        <v>0</v>
      </c>
      <c r="K101" s="10"/>
    </row>
    <row r="102" spans="1:11">
      <c r="A102" s="7"/>
      <c r="B102" s="729">
        <f>'Medicare Cost Report'!B94</f>
        <v>91</v>
      </c>
      <c r="C102" s="1405" t="str">
        <f>'Medicare Cost Report'!C94</f>
        <v>EMERGENCY</v>
      </c>
      <c r="D102" s="1406"/>
      <c r="E102" s="1407"/>
      <c r="F102" s="738">
        <f>'Medicare Cost Report'!F94</f>
        <v>0</v>
      </c>
      <c r="G102" s="710">
        <f t="shared" si="7"/>
        <v>0</v>
      </c>
      <c r="H102" s="710">
        <f>'Medicare Cost Report'!L94</f>
        <v>0</v>
      </c>
      <c r="I102" s="742">
        <f t="shared" si="9"/>
        <v>0</v>
      </c>
      <c r="J102" s="742">
        <f t="shared" si="8"/>
        <v>0</v>
      </c>
      <c r="K102" s="10"/>
    </row>
    <row r="103" spans="1:11">
      <c r="A103" s="7"/>
      <c r="B103" s="729">
        <f>'Medicare Cost Report'!B95</f>
        <v>92</v>
      </c>
      <c r="C103" s="1405" t="str">
        <f>'Medicare Cost Report'!C95</f>
        <v>OBSERVATION BEDS (NON-DISTINCT)</v>
      </c>
      <c r="D103" s="1406"/>
      <c r="E103" s="1407"/>
      <c r="F103" s="738">
        <f>'Medicare Cost Report'!F95</f>
        <v>0</v>
      </c>
      <c r="G103" s="710">
        <f t="shared" si="7"/>
        <v>0</v>
      </c>
      <c r="H103" s="710">
        <f>'Medicare Cost Report'!L95</f>
        <v>0</v>
      </c>
      <c r="I103" s="742">
        <f t="shared" si="9"/>
        <v>0</v>
      </c>
      <c r="J103" s="742">
        <f t="shared" si="8"/>
        <v>0</v>
      </c>
      <c r="K103" s="10"/>
    </row>
    <row r="104" spans="1:11">
      <c r="A104" s="7"/>
      <c r="B104" s="729">
        <f>'Medicare Cost Report'!B96</f>
        <v>0</v>
      </c>
      <c r="C104" s="1405">
        <f>'Medicare Cost Report'!C96</f>
        <v>0</v>
      </c>
      <c r="D104" s="1406"/>
      <c r="E104" s="1407"/>
      <c r="F104" s="738">
        <f>'Medicare Cost Report'!F96</f>
        <v>0</v>
      </c>
      <c r="G104" s="710">
        <f t="shared" si="7"/>
        <v>0</v>
      </c>
      <c r="H104" s="710">
        <f>'Medicare Cost Report'!L96</f>
        <v>0</v>
      </c>
      <c r="I104" s="742">
        <f t="shared" si="9"/>
        <v>0</v>
      </c>
      <c r="J104" s="742">
        <f t="shared" si="8"/>
        <v>0</v>
      </c>
      <c r="K104" s="10"/>
    </row>
    <row r="105" spans="1:11">
      <c r="A105" s="7"/>
      <c r="B105" s="729">
        <f>'Medicare Cost Report'!B97</f>
        <v>0</v>
      </c>
      <c r="C105" s="1405">
        <f>'Medicare Cost Report'!C97</f>
        <v>0</v>
      </c>
      <c r="D105" s="1406"/>
      <c r="E105" s="1407"/>
      <c r="F105" s="738">
        <f>'Medicare Cost Report'!F97</f>
        <v>0</v>
      </c>
      <c r="G105" s="710">
        <f t="shared" si="7"/>
        <v>0</v>
      </c>
      <c r="H105" s="710">
        <f>'Medicare Cost Report'!L97</f>
        <v>0</v>
      </c>
      <c r="I105" s="742">
        <f t="shared" si="9"/>
        <v>0</v>
      </c>
      <c r="J105" s="742">
        <f t="shared" si="8"/>
        <v>0</v>
      </c>
      <c r="K105" s="10"/>
    </row>
    <row r="106" spans="1:11">
      <c r="A106" s="7"/>
      <c r="B106" s="729">
        <f>'Medicare Cost Report'!B98</f>
        <v>0</v>
      </c>
      <c r="C106" s="1405">
        <f>'Medicare Cost Report'!C98</f>
        <v>0</v>
      </c>
      <c r="D106" s="1406"/>
      <c r="E106" s="1407"/>
      <c r="F106" s="738">
        <f>'Medicare Cost Report'!F98</f>
        <v>0</v>
      </c>
      <c r="G106" s="710">
        <f t="shared" ref="G106:G125" si="10">IF($F$151=0,0,(F106)/($F$151))</f>
        <v>0</v>
      </c>
      <c r="H106" s="710">
        <f>'Medicare Cost Report'!L98</f>
        <v>0</v>
      </c>
      <c r="I106" s="742">
        <f t="shared" si="9"/>
        <v>0</v>
      </c>
      <c r="J106" s="742">
        <f t="shared" ref="J106:J125" si="11">I106*H106</f>
        <v>0</v>
      </c>
      <c r="K106" s="10"/>
    </row>
    <row r="107" spans="1:11">
      <c r="A107" s="7"/>
      <c r="B107" s="729">
        <f>'Medicare Cost Report'!B99</f>
        <v>0</v>
      </c>
      <c r="C107" s="1405">
        <f>'Medicare Cost Report'!C99</f>
        <v>0</v>
      </c>
      <c r="D107" s="1406"/>
      <c r="E107" s="1407"/>
      <c r="F107" s="738">
        <f>'Medicare Cost Report'!F99</f>
        <v>0</v>
      </c>
      <c r="G107" s="710">
        <f t="shared" si="10"/>
        <v>0</v>
      </c>
      <c r="H107" s="710">
        <f>'Medicare Cost Report'!L99</f>
        <v>0</v>
      </c>
      <c r="I107" s="742">
        <f t="shared" si="9"/>
        <v>0</v>
      </c>
      <c r="J107" s="742">
        <f t="shared" si="11"/>
        <v>0</v>
      </c>
      <c r="K107" s="10"/>
    </row>
    <row r="108" spans="1:11">
      <c r="A108" s="7"/>
      <c r="B108" s="729">
        <f>'Medicare Cost Report'!B100</f>
        <v>0</v>
      </c>
      <c r="C108" s="1405">
        <f>'Medicare Cost Report'!C100</f>
        <v>0</v>
      </c>
      <c r="D108" s="1406"/>
      <c r="E108" s="1407"/>
      <c r="F108" s="738">
        <f>'Medicare Cost Report'!F100</f>
        <v>0</v>
      </c>
      <c r="G108" s="710">
        <f t="shared" si="10"/>
        <v>0</v>
      </c>
      <c r="H108" s="710">
        <f>'Medicare Cost Report'!L100</f>
        <v>0</v>
      </c>
      <c r="I108" s="742">
        <f t="shared" si="9"/>
        <v>0</v>
      </c>
      <c r="J108" s="742">
        <f t="shared" si="11"/>
        <v>0</v>
      </c>
      <c r="K108" s="10"/>
    </row>
    <row r="109" spans="1:11">
      <c r="A109" s="7"/>
      <c r="B109" s="729">
        <f>'Medicare Cost Report'!B101</f>
        <v>0</v>
      </c>
      <c r="C109" s="1405">
        <f>'Medicare Cost Report'!C101</f>
        <v>0</v>
      </c>
      <c r="D109" s="1406"/>
      <c r="E109" s="1407"/>
      <c r="F109" s="738">
        <f>'Medicare Cost Report'!F101</f>
        <v>0</v>
      </c>
      <c r="G109" s="710">
        <f t="shared" si="10"/>
        <v>0</v>
      </c>
      <c r="H109" s="710">
        <f>'Medicare Cost Report'!L101</f>
        <v>0</v>
      </c>
      <c r="I109" s="742">
        <f t="shared" si="9"/>
        <v>0</v>
      </c>
      <c r="J109" s="742">
        <f t="shared" si="11"/>
        <v>0</v>
      </c>
      <c r="K109" s="10"/>
    </row>
    <row r="110" spans="1:11">
      <c r="A110" s="7"/>
      <c r="B110" s="729">
        <f>'Medicare Cost Report'!B102</f>
        <v>0</v>
      </c>
      <c r="C110" s="1405">
        <f>'Medicare Cost Report'!C102</f>
        <v>0</v>
      </c>
      <c r="D110" s="1406"/>
      <c r="E110" s="1407"/>
      <c r="F110" s="738">
        <f>'Medicare Cost Report'!F102</f>
        <v>0</v>
      </c>
      <c r="G110" s="710">
        <f t="shared" si="10"/>
        <v>0</v>
      </c>
      <c r="H110" s="710">
        <f>'Medicare Cost Report'!L102</f>
        <v>0</v>
      </c>
      <c r="I110" s="742">
        <f t="shared" si="9"/>
        <v>0</v>
      </c>
      <c r="J110" s="742">
        <f t="shared" si="11"/>
        <v>0</v>
      </c>
      <c r="K110" s="10"/>
    </row>
    <row r="111" spans="1:11">
      <c r="A111" s="7"/>
      <c r="B111" s="729">
        <f>'Medicare Cost Report'!B103</f>
        <v>0</v>
      </c>
      <c r="C111" s="1405">
        <f>'Medicare Cost Report'!C103</f>
        <v>0</v>
      </c>
      <c r="D111" s="1406"/>
      <c r="E111" s="1407"/>
      <c r="F111" s="738">
        <f>'Medicare Cost Report'!F103</f>
        <v>0</v>
      </c>
      <c r="G111" s="710">
        <f t="shared" si="10"/>
        <v>0</v>
      </c>
      <c r="H111" s="710">
        <f>'Medicare Cost Report'!L103</f>
        <v>0</v>
      </c>
      <c r="I111" s="742">
        <f t="shared" si="9"/>
        <v>0</v>
      </c>
      <c r="J111" s="742">
        <f t="shared" si="11"/>
        <v>0</v>
      </c>
      <c r="K111" s="10"/>
    </row>
    <row r="112" spans="1:11">
      <c r="A112" s="7"/>
      <c r="B112" s="729">
        <f>'Medicare Cost Report'!B104</f>
        <v>0</v>
      </c>
      <c r="C112" s="1405">
        <f>'Medicare Cost Report'!C104</f>
        <v>0</v>
      </c>
      <c r="D112" s="1406"/>
      <c r="E112" s="1407"/>
      <c r="F112" s="738">
        <f>'Medicare Cost Report'!F104</f>
        <v>0</v>
      </c>
      <c r="G112" s="710">
        <f t="shared" si="10"/>
        <v>0</v>
      </c>
      <c r="H112" s="710">
        <f>'Medicare Cost Report'!L104</f>
        <v>0</v>
      </c>
      <c r="I112" s="742">
        <f t="shared" si="9"/>
        <v>0</v>
      </c>
      <c r="J112" s="742">
        <f t="shared" si="11"/>
        <v>0</v>
      </c>
      <c r="K112" s="10"/>
    </row>
    <row r="113" spans="1:11">
      <c r="A113" s="7"/>
      <c r="B113" s="729">
        <f>'Medicare Cost Report'!B105</f>
        <v>0</v>
      </c>
      <c r="C113" s="1405">
        <f>'Medicare Cost Report'!C105</f>
        <v>0</v>
      </c>
      <c r="D113" s="1406"/>
      <c r="E113" s="1407"/>
      <c r="F113" s="738">
        <f>'Medicare Cost Report'!F105</f>
        <v>0</v>
      </c>
      <c r="G113" s="710">
        <f t="shared" si="10"/>
        <v>0</v>
      </c>
      <c r="H113" s="710">
        <f>'Medicare Cost Report'!L105</f>
        <v>0</v>
      </c>
      <c r="I113" s="742">
        <f t="shared" si="9"/>
        <v>0</v>
      </c>
      <c r="J113" s="742">
        <f t="shared" si="11"/>
        <v>0</v>
      </c>
      <c r="K113" s="10"/>
    </row>
    <row r="114" spans="1:11">
      <c r="A114" s="7"/>
      <c r="B114" s="729">
        <f>'Medicare Cost Report'!B106</f>
        <v>0</v>
      </c>
      <c r="C114" s="1405">
        <f>'Medicare Cost Report'!C106</f>
        <v>0</v>
      </c>
      <c r="D114" s="1406"/>
      <c r="E114" s="1407"/>
      <c r="F114" s="738">
        <f>'Medicare Cost Report'!F106</f>
        <v>0</v>
      </c>
      <c r="G114" s="710">
        <f t="shared" si="10"/>
        <v>0</v>
      </c>
      <c r="H114" s="710">
        <f>'Medicare Cost Report'!L106</f>
        <v>0</v>
      </c>
      <c r="I114" s="742">
        <f t="shared" si="9"/>
        <v>0</v>
      </c>
      <c r="J114" s="742">
        <f t="shared" si="11"/>
        <v>0</v>
      </c>
      <c r="K114" s="10"/>
    </row>
    <row r="115" spans="1:11">
      <c r="A115" s="7"/>
      <c r="B115" s="729">
        <f>'Medicare Cost Report'!B107</f>
        <v>0</v>
      </c>
      <c r="C115" s="1405">
        <f>'Medicare Cost Report'!C107</f>
        <v>0</v>
      </c>
      <c r="D115" s="1406"/>
      <c r="E115" s="1407"/>
      <c r="F115" s="738">
        <f>'Medicare Cost Report'!F107</f>
        <v>0</v>
      </c>
      <c r="G115" s="710">
        <f t="shared" si="10"/>
        <v>0</v>
      </c>
      <c r="H115" s="710">
        <f>'Medicare Cost Report'!L107</f>
        <v>0</v>
      </c>
      <c r="I115" s="742">
        <f t="shared" si="9"/>
        <v>0</v>
      </c>
      <c r="J115" s="742">
        <f t="shared" si="11"/>
        <v>0</v>
      </c>
      <c r="K115" s="10"/>
    </row>
    <row r="116" spans="1:11">
      <c r="A116" s="7"/>
      <c r="B116" s="729">
        <f>'Medicare Cost Report'!B108</f>
        <v>0</v>
      </c>
      <c r="C116" s="1405">
        <f>'Medicare Cost Report'!C108</f>
        <v>0</v>
      </c>
      <c r="D116" s="1406"/>
      <c r="E116" s="1407"/>
      <c r="F116" s="738">
        <f>'Medicare Cost Report'!F108</f>
        <v>0</v>
      </c>
      <c r="G116" s="710">
        <f t="shared" si="10"/>
        <v>0</v>
      </c>
      <c r="H116" s="710">
        <f>'Medicare Cost Report'!L108</f>
        <v>0</v>
      </c>
      <c r="I116" s="742">
        <f t="shared" si="9"/>
        <v>0</v>
      </c>
      <c r="J116" s="742">
        <f t="shared" si="11"/>
        <v>0</v>
      </c>
      <c r="K116" s="10"/>
    </row>
    <row r="117" spans="1:11">
      <c r="A117" s="7"/>
      <c r="B117" s="729">
        <f>'Medicare Cost Report'!B109</f>
        <v>0</v>
      </c>
      <c r="C117" s="1405">
        <f>'Medicare Cost Report'!C109</f>
        <v>0</v>
      </c>
      <c r="D117" s="1406"/>
      <c r="E117" s="1407"/>
      <c r="F117" s="738">
        <f>'Medicare Cost Report'!F109</f>
        <v>0</v>
      </c>
      <c r="G117" s="710">
        <f t="shared" si="10"/>
        <v>0</v>
      </c>
      <c r="H117" s="710">
        <f>'Medicare Cost Report'!L109</f>
        <v>0</v>
      </c>
      <c r="I117" s="742">
        <f t="shared" si="9"/>
        <v>0</v>
      </c>
      <c r="J117" s="742">
        <f t="shared" si="11"/>
        <v>0</v>
      </c>
      <c r="K117" s="10"/>
    </row>
    <row r="118" spans="1:11">
      <c r="A118" s="7"/>
      <c r="B118" s="729">
        <f>'Medicare Cost Report'!B110</f>
        <v>0</v>
      </c>
      <c r="C118" s="1405">
        <f>'Medicare Cost Report'!C110</f>
        <v>0</v>
      </c>
      <c r="D118" s="1406"/>
      <c r="E118" s="1407"/>
      <c r="F118" s="738">
        <f>'Medicare Cost Report'!F110</f>
        <v>0</v>
      </c>
      <c r="G118" s="710">
        <f t="shared" si="10"/>
        <v>0</v>
      </c>
      <c r="H118" s="710">
        <f>'Medicare Cost Report'!L110</f>
        <v>0</v>
      </c>
      <c r="I118" s="742">
        <f t="shared" si="9"/>
        <v>0</v>
      </c>
      <c r="J118" s="742">
        <f t="shared" si="11"/>
        <v>0</v>
      </c>
      <c r="K118" s="10"/>
    </row>
    <row r="119" spans="1:11">
      <c r="A119" s="7"/>
      <c r="B119" s="729">
        <f>'Medicare Cost Report'!B111</f>
        <v>0</v>
      </c>
      <c r="C119" s="1405">
        <f>'Medicare Cost Report'!C111</f>
        <v>0</v>
      </c>
      <c r="D119" s="1406"/>
      <c r="E119" s="1407"/>
      <c r="F119" s="738">
        <f>'Medicare Cost Report'!F111</f>
        <v>0</v>
      </c>
      <c r="G119" s="710">
        <f t="shared" si="10"/>
        <v>0</v>
      </c>
      <c r="H119" s="710">
        <f>'Medicare Cost Report'!L111</f>
        <v>0</v>
      </c>
      <c r="I119" s="742">
        <f t="shared" si="9"/>
        <v>0</v>
      </c>
      <c r="J119" s="742">
        <f t="shared" si="11"/>
        <v>0</v>
      </c>
      <c r="K119" s="10"/>
    </row>
    <row r="120" spans="1:11">
      <c r="A120" s="7"/>
      <c r="B120" s="729">
        <f>'Medicare Cost Report'!B112</f>
        <v>0</v>
      </c>
      <c r="C120" s="1405">
        <f>'Medicare Cost Report'!C112</f>
        <v>0</v>
      </c>
      <c r="D120" s="1406"/>
      <c r="E120" s="1407"/>
      <c r="F120" s="738">
        <f>'Medicare Cost Report'!F112</f>
        <v>0</v>
      </c>
      <c r="G120" s="710">
        <f t="shared" si="10"/>
        <v>0</v>
      </c>
      <c r="H120" s="710">
        <f>'Medicare Cost Report'!L112</f>
        <v>0</v>
      </c>
      <c r="I120" s="742">
        <f t="shared" si="9"/>
        <v>0</v>
      </c>
      <c r="J120" s="742">
        <f t="shared" si="11"/>
        <v>0</v>
      </c>
      <c r="K120" s="10"/>
    </row>
    <row r="121" spans="1:11">
      <c r="A121" s="7"/>
      <c r="B121" s="729">
        <f>'Medicare Cost Report'!B113</f>
        <v>0</v>
      </c>
      <c r="C121" s="1405">
        <f>'Medicare Cost Report'!C113</f>
        <v>0</v>
      </c>
      <c r="D121" s="1406"/>
      <c r="E121" s="1407"/>
      <c r="F121" s="738">
        <f>'Medicare Cost Report'!F113</f>
        <v>0</v>
      </c>
      <c r="G121" s="710">
        <f t="shared" si="10"/>
        <v>0</v>
      </c>
      <c r="H121" s="710">
        <f>'Medicare Cost Report'!L113</f>
        <v>0</v>
      </c>
      <c r="I121" s="742">
        <f t="shared" si="9"/>
        <v>0</v>
      </c>
      <c r="J121" s="742">
        <f t="shared" si="11"/>
        <v>0</v>
      </c>
      <c r="K121" s="10"/>
    </row>
    <row r="122" spans="1:11">
      <c r="A122" s="7"/>
      <c r="B122" s="729">
        <f>'Medicare Cost Report'!B114</f>
        <v>0</v>
      </c>
      <c r="C122" s="1405">
        <f>'Medicare Cost Report'!C114</f>
        <v>0</v>
      </c>
      <c r="D122" s="1406"/>
      <c r="E122" s="1407"/>
      <c r="F122" s="738">
        <f>'Medicare Cost Report'!F114</f>
        <v>0</v>
      </c>
      <c r="G122" s="710">
        <f t="shared" si="10"/>
        <v>0</v>
      </c>
      <c r="H122" s="710">
        <f>'Medicare Cost Report'!L114</f>
        <v>0</v>
      </c>
      <c r="I122" s="742">
        <f t="shared" si="9"/>
        <v>0</v>
      </c>
      <c r="J122" s="742">
        <f t="shared" si="11"/>
        <v>0</v>
      </c>
      <c r="K122" s="10"/>
    </row>
    <row r="123" spans="1:11">
      <c r="A123" s="7"/>
      <c r="B123" s="729">
        <f>'Medicare Cost Report'!B115</f>
        <v>0</v>
      </c>
      <c r="C123" s="1405">
        <f>'Medicare Cost Report'!C115</f>
        <v>0</v>
      </c>
      <c r="D123" s="1406"/>
      <c r="E123" s="1407"/>
      <c r="F123" s="738">
        <f>'Medicare Cost Report'!F115</f>
        <v>0</v>
      </c>
      <c r="G123" s="710">
        <f t="shared" si="10"/>
        <v>0</v>
      </c>
      <c r="H123" s="710">
        <f>'Medicare Cost Report'!L115</f>
        <v>0</v>
      </c>
      <c r="I123" s="742">
        <f t="shared" si="9"/>
        <v>0</v>
      </c>
      <c r="J123" s="742">
        <f t="shared" si="11"/>
        <v>0</v>
      </c>
      <c r="K123" s="10"/>
    </row>
    <row r="124" spans="1:11">
      <c r="A124" s="7"/>
      <c r="B124" s="729">
        <f>'Medicare Cost Report'!B116</f>
        <v>0</v>
      </c>
      <c r="C124" s="1405">
        <f>'Medicare Cost Report'!C116</f>
        <v>0</v>
      </c>
      <c r="D124" s="1406"/>
      <c r="E124" s="1407"/>
      <c r="F124" s="738">
        <f>'Medicare Cost Report'!F116</f>
        <v>0</v>
      </c>
      <c r="G124" s="710">
        <f t="shared" si="10"/>
        <v>0</v>
      </c>
      <c r="H124" s="710">
        <f>'Medicare Cost Report'!L116</f>
        <v>0</v>
      </c>
      <c r="I124" s="742">
        <f t="shared" si="9"/>
        <v>0</v>
      </c>
      <c r="J124" s="742">
        <f t="shared" si="11"/>
        <v>0</v>
      </c>
      <c r="K124" s="10"/>
    </row>
    <row r="125" spans="1:11">
      <c r="A125" s="7"/>
      <c r="B125" s="729">
        <f>'Medicare Cost Report'!B117</f>
        <v>0</v>
      </c>
      <c r="C125" s="1405">
        <f>'Medicare Cost Report'!C117</f>
        <v>0</v>
      </c>
      <c r="D125" s="1406"/>
      <c r="E125" s="1407"/>
      <c r="F125" s="738">
        <f>'Medicare Cost Report'!F117</f>
        <v>0</v>
      </c>
      <c r="G125" s="710">
        <f t="shared" si="10"/>
        <v>0</v>
      </c>
      <c r="H125" s="710">
        <f>'Medicare Cost Report'!L117</f>
        <v>0</v>
      </c>
      <c r="I125" s="742">
        <f t="shared" si="9"/>
        <v>0</v>
      </c>
      <c r="J125" s="742">
        <f t="shared" si="11"/>
        <v>0</v>
      </c>
      <c r="K125" s="10"/>
    </row>
    <row r="126" spans="1:11">
      <c r="A126" s="7"/>
      <c r="B126" s="729">
        <f>'Medicare Cost Report'!B118</f>
        <v>0</v>
      </c>
      <c r="C126" s="1405">
        <f>'Medicare Cost Report'!C118</f>
        <v>0</v>
      </c>
      <c r="D126" s="1406"/>
      <c r="E126" s="1407"/>
      <c r="F126" s="738">
        <f>'Medicare Cost Report'!F118</f>
        <v>0</v>
      </c>
      <c r="G126" s="710">
        <f t="shared" ref="G126:G149" si="12">IF($F$151=0,0,(F126)/($F$151))</f>
        <v>0</v>
      </c>
      <c r="H126" s="710">
        <f>'Medicare Cost Report'!L118</f>
        <v>0</v>
      </c>
      <c r="I126" s="742">
        <f t="shared" ref="I126:I149" si="13">G126*$E$12</f>
        <v>0</v>
      </c>
      <c r="J126" s="742">
        <f t="shared" ref="J126:J149" si="14">I126*H126</f>
        <v>0</v>
      </c>
      <c r="K126" s="10"/>
    </row>
    <row r="127" spans="1:11">
      <c r="A127" s="7"/>
      <c r="B127" s="729">
        <f>'Medicare Cost Report'!B119</f>
        <v>0</v>
      </c>
      <c r="C127" s="1405">
        <f>'Medicare Cost Report'!C119</f>
        <v>0</v>
      </c>
      <c r="D127" s="1406"/>
      <c r="E127" s="1407"/>
      <c r="F127" s="738">
        <f>'Medicare Cost Report'!F119</f>
        <v>0</v>
      </c>
      <c r="G127" s="710">
        <f t="shared" si="12"/>
        <v>0</v>
      </c>
      <c r="H127" s="710">
        <f>'Medicare Cost Report'!L119</f>
        <v>0</v>
      </c>
      <c r="I127" s="742">
        <f t="shared" si="13"/>
        <v>0</v>
      </c>
      <c r="J127" s="742">
        <f t="shared" si="14"/>
        <v>0</v>
      </c>
      <c r="K127" s="10"/>
    </row>
    <row r="128" spans="1:11">
      <c r="A128" s="7"/>
      <c r="B128" s="729">
        <f>'Medicare Cost Report'!B120</f>
        <v>0</v>
      </c>
      <c r="C128" s="1405">
        <f>'Medicare Cost Report'!C120</f>
        <v>0</v>
      </c>
      <c r="D128" s="1406"/>
      <c r="E128" s="1407"/>
      <c r="F128" s="738">
        <f>'Medicare Cost Report'!F120</f>
        <v>0</v>
      </c>
      <c r="G128" s="710">
        <f t="shared" si="12"/>
        <v>0</v>
      </c>
      <c r="H128" s="710">
        <f>'Medicare Cost Report'!L120</f>
        <v>0</v>
      </c>
      <c r="I128" s="742">
        <f t="shared" si="13"/>
        <v>0</v>
      </c>
      <c r="J128" s="742">
        <f t="shared" si="14"/>
        <v>0</v>
      </c>
      <c r="K128" s="10"/>
    </row>
    <row r="129" spans="1:11">
      <c r="A129" s="7"/>
      <c r="B129" s="729">
        <f>'Medicare Cost Report'!B121</f>
        <v>0</v>
      </c>
      <c r="C129" s="1405">
        <f>'Medicare Cost Report'!C121</f>
        <v>0</v>
      </c>
      <c r="D129" s="1406"/>
      <c r="E129" s="1407"/>
      <c r="F129" s="738">
        <f>'Medicare Cost Report'!F121</f>
        <v>0</v>
      </c>
      <c r="G129" s="710">
        <f t="shared" si="12"/>
        <v>0</v>
      </c>
      <c r="H129" s="710">
        <f>'Medicare Cost Report'!L121</f>
        <v>0</v>
      </c>
      <c r="I129" s="742">
        <f t="shared" si="13"/>
        <v>0</v>
      </c>
      <c r="J129" s="742">
        <f t="shared" si="14"/>
        <v>0</v>
      </c>
      <c r="K129" s="10"/>
    </row>
    <row r="130" spans="1:11">
      <c r="A130" s="7"/>
      <c r="B130" s="729">
        <f>'Medicare Cost Report'!B122</f>
        <v>0</v>
      </c>
      <c r="C130" s="1405">
        <f>'Medicare Cost Report'!C122</f>
        <v>0</v>
      </c>
      <c r="D130" s="1406"/>
      <c r="E130" s="1407"/>
      <c r="F130" s="738">
        <f>'Medicare Cost Report'!F122</f>
        <v>0</v>
      </c>
      <c r="G130" s="710">
        <f t="shared" si="12"/>
        <v>0</v>
      </c>
      <c r="H130" s="710">
        <f>'Medicare Cost Report'!L122</f>
        <v>0</v>
      </c>
      <c r="I130" s="742">
        <f t="shared" si="13"/>
        <v>0</v>
      </c>
      <c r="J130" s="742">
        <f t="shared" si="14"/>
        <v>0</v>
      </c>
      <c r="K130" s="10"/>
    </row>
    <row r="131" spans="1:11">
      <c r="A131" s="7"/>
      <c r="B131" s="729">
        <f>'Medicare Cost Report'!B123</f>
        <v>0</v>
      </c>
      <c r="C131" s="1405">
        <f>'Medicare Cost Report'!C123</f>
        <v>0</v>
      </c>
      <c r="D131" s="1406"/>
      <c r="E131" s="1407"/>
      <c r="F131" s="738">
        <f>'Medicare Cost Report'!F123</f>
        <v>0</v>
      </c>
      <c r="G131" s="710">
        <f t="shared" si="12"/>
        <v>0</v>
      </c>
      <c r="H131" s="710">
        <f>'Medicare Cost Report'!L123</f>
        <v>0</v>
      </c>
      <c r="I131" s="742">
        <f t="shared" si="13"/>
        <v>0</v>
      </c>
      <c r="J131" s="742">
        <f t="shared" si="14"/>
        <v>0</v>
      </c>
      <c r="K131" s="10"/>
    </row>
    <row r="132" spans="1:11">
      <c r="A132" s="7"/>
      <c r="B132" s="729">
        <f>'Medicare Cost Report'!B124</f>
        <v>0</v>
      </c>
      <c r="C132" s="1405">
        <f>'Medicare Cost Report'!C124</f>
        <v>0</v>
      </c>
      <c r="D132" s="1406"/>
      <c r="E132" s="1407"/>
      <c r="F132" s="738">
        <f>'Medicare Cost Report'!F124</f>
        <v>0</v>
      </c>
      <c r="G132" s="710">
        <f t="shared" si="12"/>
        <v>0</v>
      </c>
      <c r="H132" s="710">
        <f>'Medicare Cost Report'!L124</f>
        <v>0</v>
      </c>
      <c r="I132" s="742">
        <f t="shared" si="13"/>
        <v>0</v>
      </c>
      <c r="J132" s="742">
        <f t="shared" si="14"/>
        <v>0</v>
      </c>
      <c r="K132" s="10"/>
    </row>
    <row r="133" spans="1:11">
      <c r="A133" s="7"/>
      <c r="B133" s="729">
        <f>'Medicare Cost Report'!B125</f>
        <v>0</v>
      </c>
      <c r="C133" s="1405">
        <f>'Medicare Cost Report'!C125</f>
        <v>0</v>
      </c>
      <c r="D133" s="1406"/>
      <c r="E133" s="1407"/>
      <c r="F133" s="738">
        <f>'Medicare Cost Report'!F125</f>
        <v>0</v>
      </c>
      <c r="G133" s="710">
        <f t="shared" si="12"/>
        <v>0</v>
      </c>
      <c r="H133" s="710">
        <f>'Medicare Cost Report'!L125</f>
        <v>0</v>
      </c>
      <c r="I133" s="742">
        <f t="shared" si="13"/>
        <v>0</v>
      </c>
      <c r="J133" s="742">
        <f t="shared" si="14"/>
        <v>0</v>
      </c>
      <c r="K133" s="10"/>
    </row>
    <row r="134" spans="1:11">
      <c r="A134" s="7"/>
      <c r="B134" s="729">
        <f>'Medicare Cost Report'!B126</f>
        <v>0</v>
      </c>
      <c r="C134" s="1405">
        <f>'Medicare Cost Report'!C126</f>
        <v>0</v>
      </c>
      <c r="D134" s="1406"/>
      <c r="E134" s="1407"/>
      <c r="F134" s="738">
        <f>'Medicare Cost Report'!F126</f>
        <v>0</v>
      </c>
      <c r="G134" s="710">
        <f t="shared" si="12"/>
        <v>0</v>
      </c>
      <c r="H134" s="710">
        <f>'Medicare Cost Report'!L126</f>
        <v>0</v>
      </c>
      <c r="I134" s="742">
        <f t="shared" si="13"/>
        <v>0</v>
      </c>
      <c r="J134" s="742">
        <f t="shared" si="14"/>
        <v>0</v>
      </c>
      <c r="K134" s="10"/>
    </row>
    <row r="135" spans="1:11">
      <c r="A135" s="7"/>
      <c r="B135" s="729">
        <f>'Medicare Cost Report'!B127</f>
        <v>0</v>
      </c>
      <c r="C135" s="1405">
        <f>'Medicare Cost Report'!C127</f>
        <v>0</v>
      </c>
      <c r="D135" s="1406"/>
      <c r="E135" s="1407"/>
      <c r="F135" s="738">
        <f>'Medicare Cost Report'!F127</f>
        <v>0</v>
      </c>
      <c r="G135" s="710">
        <f t="shared" si="12"/>
        <v>0</v>
      </c>
      <c r="H135" s="710">
        <f>'Medicare Cost Report'!L127</f>
        <v>0</v>
      </c>
      <c r="I135" s="742">
        <f t="shared" si="13"/>
        <v>0</v>
      </c>
      <c r="J135" s="742">
        <f t="shared" si="14"/>
        <v>0</v>
      </c>
      <c r="K135" s="10"/>
    </row>
    <row r="136" spans="1:11">
      <c r="A136" s="7"/>
      <c r="B136" s="729">
        <f>'Medicare Cost Report'!B128</f>
        <v>0</v>
      </c>
      <c r="C136" s="1405">
        <f>'Medicare Cost Report'!C128</f>
        <v>0</v>
      </c>
      <c r="D136" s="1406"/>
      <c r="E136" s="1407"/>
      <c r="F136" s="738">
        <f>'Medicare Cost Report'!F128</f>
        <v>0</v>
      </c>
      <c r="G136" s="710">
        <f t="shared" si="12"/>
        <v>0</v>
      </c>
      <c r="H136" s="710">
        <f>'Medicare Cost Report'!L128</f>
        <v>0</v>
      </c>
      <c r="I136" s="742">
        <f t="shared" si="13"/>
        <v>0</v>
      </c>
      <c r="J136" s="742">
        <f t="shared" si="14"/>
        <v>0</v>
      </c>
      <c r="K136" s="10"/>
    </row>
    <row r="137" spans="1:11">
      <c r="A137" s="7"/>
      <c r="B137" s="729">
        <f>'Medicare Cost Report'!B129</f>
        <v>0</v>
      </c>
      <c r="C137" s="1405">
        <f>'Medicare Cost Report'!C129</f>
        <v>0</v>
      </c>
      <c r="D137" s="1406"/>
      <c r="E137" s="1407"/>
      <c r="F137" s="738">
        <f>'Medicare Cost Report'!F129</f>
        <v>0</v>
      </c>
      <c r="G137" s="710">
        <f t="shared" si="12"/>
        <v>0</v>
      </c>
      <c r="H137" s="710">
        <f>'Medicare Cost Report'!L129</f>
        <v>0</v>
      </c>
      <c r="I137" s="742">
        <f t="shared" si="13"/>
        <v>0</v>
      </c>
      <c r="J137" s="742">
        <f t="shared" si="14"/>
        <v>0</v>
      </c>
      <c r="K137" s="10"/>
    </row>
    <row r="138" spans="1:11">
      <c r="A138" s="7"/>
      <c r="B138" s="729">
        <f>'Medicare Cost Report'!B130</f>
        <v>0</v>
      </c>
      <c r="C138" s="1405">
        <f>'Medicare Cost Report'!C130</f>
        <v>0</v>
      </c>
      <c r="D138" s="1406"/>
      <c r="E138" s="1407"/>
      <c r="F138" s="738">
        <f>'Medicare Cost Report'!F130</f>
        <v>0</v>
      </c>
      <c r="G138" s="710">
        <f t="shared" si="12"/>
        <v>0</v>
      </c>
      <c r="H138" s="710">
        <f>'Medicare Cost Report'!L130</f>
        <v>0</v>
      </c>
      <c r="I138" s="742">
        <f t="shared" si="13"/>
        <v>0</v>
      </c>
      <c r="J138" s="742">
        <f t="shared" si="14"/>
        <v>0</v>
      </c>
      <c r="K138" s="10"/>
    </row>
    <row r="139" spans="1:11">
      <c r="A139" s="7"/>
      <c r="B139" s="729">
        <f>'Medicare Cost Report'!B131</f>
        <v>0</v>
      </c>
      <c r="C139" s="1405">
        <f>'Medicare Cost Report'!C131</f>
        <v>0</v>
      </c>
      <c r="D139" s="1406"/>
      <c r="E139" s="1407"/>
      <c r="F139" s="738">
        <f>'Medicare Cost Report'!F131</f>
        <v>0</v>
      </c>
      <c r="G139" s="710">
        <f t="shared" si="12"/>
        <v>0</v>
      </c>
      <c r="H139" s="710">
        <f>'Medicare Cost Report'!L131</f>
        <v>0</v>
      </c>
      <c r="I139" s="742">
        <f t="shared" si="13"/>
        <v>0</v>
      </c>
      <c r="J139" s="742">
        <f t="shared" si="14"/>
        <v>0</v>
      </c>
      <c r="K139" s="10"/>
    </row>
    <row r="140" spans="1:11">
      <c r="A140" s="7"/>
      <c r="B140" s="729">
        <f>'Medicare Cost Report'!B132</f>
        <v>0</v>
      </c>
      <c r="C140" s="1405">
        <f>'Medicare Cost Report'!C132</f>
        <v>0</v>
      </c>
      <c r="D140" s="1406"/>
      <c r="E140" s="1407"/>
      <c r="F140" s="738">
        <f>'Medicare Cost Report'!F132</f>
        <v>0</v>
      </c>
      <c r="G140" s="710">
        <f t="shared" si="12"/>
        <v>0</v>
      </c>
      <c r="H140" s="710">
        <f>'Medicare Cost Report'!L132</f>
        <v>0</v>
      </c>
      <c r="I140" s="742">
        <f t="shared" si="13"/>
        <v>0</v>
      </c>
      <c r="J140" s="742">
        <f t="shared" si="14"/>
        <v>0</v>
      </c>
      <c r="K140" s="10"/>
    </row>
    <row r="141" spans="1:11">
      <c r="A141" s="7"/>
      <c r="B141" s="729">
        <f>'Medicare Cost Report'!B133</f>
        <v>0</v>
      </c>
      <c r="C141" s="1405">
        <f>'Medicare Cost Report'!C133</f>
        <v>0</v>
      </c>
      <c r="D141" s="1406"/>
      <c r="E141" s="1407"/>
      <c r="F141" s="738">
        <f>'Medicare Cost Report'!F133</f>
        <v>0</v>
      </c>
      <c r="G141" s="710">
        <f t="shared" si="12"/>
        <v>0</v>
      </c>
      <c r="H141" s="710">
        <f>'Medicare Cost Report'!L133</f>
        <v>0</v>
      </c>
      <c r="I141" s="742">
        <f t="shared" si="13"/>
        <v>0</v>
      </c>
      <c r="J141" s="742">
        <f t="shared" si="14"/>
        <v>0</v>
      </c>
      <c r="K141" s="10"/>
    </row>
    <row r="142" spans="1:11">
      <c r="A142" s="7"/>
      <c r="B142" s="729">
        <f>'Medicare Cost Report'!B134</f>
        <v>0</v>
      </c>
      <c r="C142" s="1405">
        <f>'Medicare Cost Report'!C134</f>
        <v>0</v>
      </c>
      <c r="D142" s="1406"/>
      <c r="E142" s="1407"/>
      <c r="F142" s="738">
        <f>'Medicare Cost Report'!F134</f>
        <v>0</v>
      </c>
      <c r="G142" s="710">
        <f t="shared" si="12"/>
        <v>0</v>
      </c>
      <c r="H142" s="710">
        <f>'Medicare Cost Report'!L134</f>
        <v>0</v>
      </c>
      <c r="I142" s="742">
        <f t="shared" si="13"/>
        <v>0</v>
      </c>
      <c r="J142" s="742">
        <f t="shared" si="14"/>
        <v>0</v>
      </c>
      <c r="K142" s="10"/>
    </row>
    <row r="143" spans="1:11">
      <c r="A143" s="7"/>
      <c r="B143" s="729">
        <f>'Medicare Cost Report'!B135</f>
        <v>0</v>
      </c>
      <c r="C143" s="1405">
        <f>'Medicare Cost Report'!C135</f>
        <v>0</v>
      </c>
      <c r="D143" s="1406"/>
      <c r="E143" s="1407"/>
      <c r="F143" s="738">
        <f>'Medicare Cost Report'!F135</f>
        <v>0</v>
      </c>
      <c r="G143" s="710">
        <f t="shared" si="12"/>
        <v>0</v>
      </c>
      <c r="H143" s="710">
        <f>'Medicare Cost Report'!L135</f>
        <v>0</v>
      </c>
      <c r="I143" s="742">
        <f t="shared" si="13"/>
        <v>0</v>
      </c>
      <c r="J143" s="742">
        <f t="shared" si="14"/>
        <v>0</v>
      </c>
      <c r="K143" s="10"/>
    </row>
    <row r="144" spans="1:11">
      <c r="A144" s="7"/>
      <c r="B144" s="729">
        <f>'Medicare Cost Report'!B136</f>
        <v>0</v>
      </c>
      <c r="C144" s="1405">
        <f>'Medicare Cost Report'!C136</f>
        <v>0</v>
      </c>
      <c r="D144" s="1406"/>
      <c r="E144" s="1407"/>
      <c r="F144" s="738">
        <f>'Medicare Cost Report'!F136</f>
        <v>0</v>
      </c>
      <c r="G144" s="710">
        <f t="shared" si="12"/>
        <v>0</v>
      </c>
      <c r="H144" s="710">
        <f>'Medicare Cost Report'!L136</f>
        <v>0</v>
      </c>
      <c r="I144" s="742">
        <f t="shared" si="13"/>
        <v>0</v>
      </c>
      <c r="J144" s="742">
        <f t="shared" si="14"/>
        <v>0</v>
      </c>
      <c r="K144" s="10"/>
    </row>
    <row r="145" spans="1:11">
      <c r="A145" s="7"/>
      <c r="B145" s="729">
        <f>'Medicare Cost Report'!B137</f>
        <v>0</v>
      </c>
      <c r="C145" s="1405">
        <f>'Medicare Cost Report'!C137</f>
        <v>0</v>
      </c>
      <c r="D145" s="1406"/>
      <c r="E145" s="1407"/>
      <c r="F145" s="738">
        <f>'Medicare Cost Report'!F137</f>
        <v>0</v>
      </c>
      <c r="G145" s="710">
        <f t="shared" si="12"/>
        <v>0</v>
      </c>
      <c r="H145" s="710">
        <f>'Medicare Cost Report'!L137</f>
        <v>0</v>
      </c>
      <c r="I145" s="742">
        <f t="shared" si="13"/>
        <v>0</v>
      </c>
      <c r="J145" s="742">
        <f t="shared" si="14"/>
        <v>0</v>
      </c>
      <c r="K145" s="10"/>
    </row>
    <row r="146" spans="1:11">
      <c r="A146" s="7"/>
      <c r="B146" s="729">
        <f>'Medicare Cost Report'!B138</f>
        <v>0</v>
      </c>
      <c r="C146" s="1405">
        <f>'Medicare Cost Report'!C138</f>
        <v>0</v>
      </c>
      <c r="D146" s="1406"/>
      <c r="E146" s="1407"/>
      <c r="F146" s="738">
        <f>'Medicare Cost Report'!F138</f>
        <v>0</v>
      </c>
      <c r="G146" s="710">
        <f t="shared" si="12"/>
        <v>0</v>
      </c>
      <c r="H146" s="710">
        <f>'Medicare Cost Report'!L138</f>
        <v>0</v>
      </c>
      <c r="I146" s="742">
        <f t="shared" si="13"/>
        <v>0</v>
      </c>
      <c r="J146" s="742">
        <f t="shared" si="14"/>
        <v>0</v>
      </c>
      <c r="K146" s="10"/>
    </row>
    <row r="147" spans="1:11">
      <c r="A147" s="7"/>
      <c r="B147" s="729">
        <f>'Medicare Cost Report'!B139</f>
        <v>0</v>
      </c>
      <c r="C147" s="1405">
        <f>'Medicare Cost Report'!C139</f>
        <v>0</v>
      </c>
      <c r="D147" s="1406"/>
      <c r="E147" s="1407"/>
      <c r="F147" s="738">
        <f>'Medicare Cost Report'!F139</f>
        <v>0</v>
      </c>
      <c r="G147" s="710">
        <f t="shared" si="12"/>
        <v>0</v>
      </c>
      <c r="H147" s="710">
        <f>'Medicare Cost Report'!L139</f>
        <v>0</v>
      </c>
      <c r="I147" s="742">
        <f t="shared" si="13"/>
        <v>0</v>
      </c>
      <c r="J147" s="742">
        <f t="shared" si="14"/>
        <v>0</v>
      </c>
      <c r="K147" s="10"/>
    </row>
    <row r="148" spans="1:11">
      <c r="A148" s="7"/>
      <c r="B148" s="729">
        <f>'Medicare Cost Report'!B140</f>
        <v>0</v>
      </c>
      <c r="C148" s="1405">
        <f>'Medicare Cost Report'!C140</f>
        <v>0</v>
      </c>
      <c r="D148" s="1406"/>
      <c r="E148" s="1407"/>
      <c r="F148" s="738">
        <f>'Medicare Cost Report'!F140</f>
        <v>0</v>
      </c>
      <c r="G148" s="710">
        <f t="shared" si="12"/>
        <v>0</v>
      </c>
      <c r="H148" s="710">
        <f>'Medicare Cost Report'!L140</f>
        <v>0</v>
      </c>
      <c r="I148" s="742">
        <f t="shared" si="13"/>
        <v>0</v>
      </c>
      <c r="J148" s="742">
        <f t="shared" si="14"/>
        <v>0</v>
      </c>
      <c r="K148" s="10"/>
    </row>
    <row r="149" spans="1:11">
      <c r="A149" s="7"/>
      <c r="B149" s="730">
        <f>'Medicare Cost Report'!B141</f>
        <v>0</v>
      </c>
      <c r="C149" s="1405">
        <f>'Medicare Cost Report'!C141</f>
        <v>0</v>
      </c>
      <c r="D149" s="1406"/>
      <c r="E149" s="1407"/>
      <c r="F149" s="738">
        <f>'Medicare Cost Report'!F141</f>
        <v>0</v>
      </c>
      <c r="G149" s="710">
        <f t="shared" si="12"/>
        <v>0</v>
      </c>
      <c r="H149" s="710">
        <f>'Medicare Cost Report'!L141</f>
        <v>0</v>
      </c>
      <c r="I149" s="742">
        <f t="shared" si="13"/>
        <v>0</v>
      </c>
      <c r="J149" s="742">
        <f t="shared" si="14"/>
        <v>0</v>
      </c>
      <c r="K149" s="10"/>
    </row>
    <row r="150" spans="1:11">
      <c r="A150" s="7"/>
      <c r="B150" s="480"/>
      <c r="C150" s="479" t="s">
        <v>228</v>
      </c>
      <c r="D150" s="382"/>
      <c r="E150" s="465"/>
      <c r="F150" s="740">
        <f>SUM(F74:F149)</f>
        <v>0</v>
      </c>
      <c r="G150" s="745">
        <f>SUM(G74:G149)</f>
        <v>0</v>
      </c>
      <c r="H150" s="745"/>
      <c r="I150" s="743">
        <f>SUM(I74:I149)</f>
        <v>0</v>
      </c>
      <c r="J150" s="744">
        <f>SUM(J74:J149)</f>
        <v>0</v>
      </c>
      <c r="K150" s="10"/>
    </row>
    <row r="151" spans="1:11">
      <c r="A151" s="7"/>
      <c r="B151" s="477"/>
      <c r="C151" s="426" t="s">
        <v>551</v>
      </c>
      <c r="D151" s="465"/>
      <c r="E151" s="465"/>
      <c r="F151" s="740">
        <f>F69+F150</f>
        <v>0</v>
      </c>
      <c r="G151" s="745">
        <f>G69+G150</f>
        <v>0</v>
      </c>
      <c r="H151" s="745"/>
      <c r="I151" s="744">
        <f>I150+H69</f>
        <v>0</v>
      </c>
      <c r="J151" s="744">
        <f>J38+J150</f>
        <v>0</v>
      </c>
      <c r="K151" s="10"/>
    </row>
    <row r="152" spans="1:11">
      <c r="A152" s="7"/>
      <c r="B152" s="13"/>
      <c r="C152" s="13"/>
      <c r="D152" s="13"/>
      <c r="E152" s="13"/>
      <c r="F152" s="13"/>
      <c r="G152" s="13" t="s">
        <v>726</v>
      </c>
      <c r="H152" s="13"/>
      <c r="I152" s="13"/>
      <c r="J152" s="13"/>
      <c r="K152" s="13"/>
    </row>
    <row r="153" spans="1:11">
      <c r="A153" s="7"/>
      <c r="B153" s="13"/>
      <c r="C153" s="13"/>
      <c r="D153" s="13"/>
      <c r="E153" s="13"/>
      <c r="F153" s="13"/>
      <c r="G153" s="13"/>
      <c r="H153" s="13"/>
      <c r="I153" s="13"/>
      <c r="J153" s="13"/>
      <c r="K153" s="13"/>
    </row>
    <row r="154" spans="1:11">
      <c r="A154" s="7"/>
      <c r="B154" s="481"/>
      <c r="C154" s="481"/>
      <c r="D154" s="481"/>
      <c r="E154" s="481"/>
      <c r="F154" s="481"/>
      <c r="G154" s="481"/>
      <c r="H154" s="481"/>
      <c r="I154" s="29"/>
      <c r="J154" s="13"/>
      <c r="K154" s="29"/>
    </row>
    <row r="155" spans="1:11">
      <c r="A155" s="7"/>
      <c r="B155" s="781" t="s">
        <v>692</v>
      </c>
      <c r="C155" s="467"/>
      <c r="D155" s="488"/>
      <c r="E155" s="475"/>
      <c r="F155" s="475"/>
      <c r="G155" s="475"/>
      <c r="H155" s="475"/>
      <c r="I155" s="475"/>
      <c r="J155" s="476"/>
      <c r="K155" s="35"/>
    </row>
    <row r="156" spans="1:11" ht="15.75" thickBot="1">
      <c r="A156" s="7"/>
      <c r="B156" s="1422" t="str">
        <f>B73</f>
        <v>2552-10 Line
Reference</v>
      </c>
      <c r="C156" s="1424" t="s">
        <v>108</v>
      </c>
      <c r="D156" s="1425"/>
      <c r="E156" s="1426"/>
      <c r="F156" s="1430" t="s">
        <v>554</v>
      </c>
      <c r="G156" s="1432" t="s">
        <v>725</v>
      </c>
      <c r="H156" s="1418" t="s">
        <v>479</v>
      </c>
      <c r="I156" s="1432" t="s">
        <v>548</v>
      </c>
      <c r="J156" s="1420" t="s">
        <v>555</v>
      </c>
      <c r="K156" s="482"/>
    </row>
    <row r="157" spans="1:11">
      <c r="A157" s="7"/>
      <c r="B157" s="1423"/>
      <c r="C157" s="1427"/>
      <c r="D157" s="1428"/>
      <c r="E157" s="1429"/>
      <c r="F157" s="1431"/>
      <c r="G157" s="1433"/>
      <c r="H157" s="1419"/>
      <c r="I157" s="1433"/>
      <c r="J157" s="1421"/>
      <c r="K157" s="482"/>
    </row>
    <row r="158" spans="1:11">
      <c r="A158" s="7"/>
      <c r="B158" s="729">
        <f>'Medicare Cost Report'!B66</f>
        <v>50</v>
      </c>
      <c r="C158" s="1415" t="str">
        <f>'Medicare Cost Report'!C66</f>
        <v>OPERATING ROOM</v>
      </c>
      <c r="D158" s="1416"/>
      <c r="E158" s="1417"/>
      <c r="F158" s="348">
        <f>'Medicare Cost Report'!G66</f>
        <v>0</v>
      </c>
      <c r="G158" s="749">
        <f t="shared" ref="G158:G201" si="15">IF($F$234=0,0,F158/$F$234)</f>
        <v>0</v>
      </c>
      <c r="H158" s="750">
        <f>'Medicare Cost Report'!L66</f>
        <v>0</v>
      </c>
      <c r="I158" s="741">
        <f>G158*$F$12</f>
        <v>0</v>
      </c>
      <c r="J158" s="741">
        <f t="shared" ref="J158:J189" si="16">I158*H158</f>
        <v>0</v>
      </c>
      <c r="K158" s="10"/>
    </row>
    <row r="159" spans="1:11">
      <c r="A159" s="7"/>
      <c r="B159" s="729">
        <f>'Medicare Cost Report'!B67</f>
        <v>51</v>
      </c>
      <c r="C159" s="1405" t="str">
        <f>'Medicare Cost Report'!C67</f>
        <v>RECOVERY ROOM</v>
      </c>
      <c r="D159" s="1406"/>
      <c r="E159" s="1407"/>
      <c r="F159" s="648">
        <f>'Medicare Cost Report'!G67</f>
        <v>0</v>
      </c>
      <c r="G159" s="1079">
        <f t="shared" si="15"/>
        <v>0</v>
      </c>
      <c r="H159" s="752">
        <f>'Medicare Cost Report'!L67</f>
        <v>0</v>
      </c>
      <c r="I159" s="742">
        <f t="shared" ref="I159:I233" si="17">G159*$F$12</f>
        <v>0</v>
      </c>
      <c r="J159" s="742">
        <f t="shared" si="16"/>
        <v>0</v>
      </c>
      <c r="K159" s="10"/>
    </row>
    <row r="160" spans="1:11">
      <c r="A160" s="7"/>
      <c r="B160" s="729">
        <f>'Medicare Cost Report'!B68</f>
        <v>52</v>
      </c>
      <c r="C160" s="1405" t="str">
        <f>'Medicare Cost Report'!C68</f>
        <v>DELIVERY ROOM &amp; LABOR ROOM</v>
      </c>
      <c r="D160" s="1406"/>
      <c r="E160" s="1407"/>
      <c r="F160" s="648">
        <f>'Medicare Cost Report'!G68</f>
        <v>0</v>
      </c>
      <c r="G160" s="1079">
        <f t="shared" si="15"/>
        <v>0</v>
      </c>
      <c r="H160" s="752">
        <f>'Medicare Cost Report'!L68</f>
        <v>0</v>
      </c>
      <c r="I160" s="742">
        <f t="shared" si="17"/>
        <v>0</v>
      </c>
      <c r="J160" s="742">
        <f t="shared" si="16"/>
        <v>0</v>
      </c>
      <c r="K160" s="10"/>
    </row>
    <row r="161" spans="1:11">
      <c r="A161" s="7"/>
      <c r="B161" s="729">
        <f>'Medicare Cost Report'!B69</f>
        <v>53</v>
      </c>
      <c r="C161" s="1405" t="str">
        <f>'Medicare Cost Report'!C69</f>
        <v>ANESTHESIOLOGY</v>
      </c>
      <c r="D161" s="1406"/>
      <c r="E161" s="1407"/>
      <c r="F161" s="648">
        <f>'Medicare Cost Report'!G69</f>
        <v>0</v>
      </c>
      <c r="G161" s="1079">
        <f t="shared" si="15"/>
        <v>0</v>
      </c>
      <c r="H161" s="752">
        <f>'Medicare Cost Report'!L69</f>
        <v>0</v>
      </c>
      <c r="I161" s="742">
        <f t="shared" si="17"/>
        <v>0</v>
      </c>
      <c r="J161" s="742">
        <f t="shared" si="16"/>
        <v>0</v>
      </c>
      <c r="K161" s="10"/>
    </row>
    <row r="162" spans="1:11">
      <c r="A162" s="7"/>
      <c r="B162" s="729">
        <f>'Medicare Cost Report'!B70</f>
        <v>54</v>
      </c>
      <c r="C162" s="1405" t="str">
        <f>'Medicare Cost Report'!C70</f>
        <v>RADIOLOGY-DIAGNOSTIC</v>
      </c>
      <c r="D162" s="1406"/>
      <c r="E162" s="1407"/>
      <c r="F162" s="648">
        <f>'Medicare Cost Report'!G70</f>
        <v>0</v>
      </c>
      <c r="G162" s="1079">
        <f t="shared" si="15"/>
        <v>0</v>
      </c>
      <c r="H162" s="752">
        <f>'Medicare Cost Report'!L70</f>
        <v>0</v>
      </c>
      <c r="I162" s="742">
        <f t="shared" si="17"/>
        <v>0</v>
      </c>
      <c r="J162" s="742">
        <f t="shared" si="16"/>
        <v>0</v>
      </c>
      <c r="K162" s="10"/>
    </row>
    <row r="163" spans="1:11">
      <c r="A163" s="7"/>
      <c r="B163" s="729">
        <f>'Medicare Cost Report'!B71</f>
        <v>55</v>
      </c>
      <c r="C163" s="1405" t="str">
        <f>'Medicare Cost Report'!C71</f>
        <v>RADIOLOGY-THERAPUTIC</v>
      </c>
      <c r="D163" s="1406"/>
      <c r="E163" s="1407"/>
      <c r="F163" s="648">
        <f>'Medicare Cost Report'!G71</f>
        <v>0</v>
      </c>
      <c r="G163" s="1079">
        <f t="shared" si="15"/>
        <v>0</v>
      </c>
      <c r="H163" s="752">
        <f>'Medicare Cost Report'!L71</f>
        <v>0</v>
      </c>
      <c r="I163" s="742">
        <f t="shared" si="17"/>
        <v>0</v>
      </c>
      <c r="J163" s="742">
        <f t="shared" si="16"/>
        <v>0</v>
      </c>
      <c r="K163" s="10"/>
    </row>
    <row r="164" spans="1:11">
      <c r="A164" s="7"/>
      <c r="B164" s="729">
        <f>'Medicare Cost Report'!B72</f>
        <v>56</v>
      </c>
      <c r="C164" s="1405" t="str">
        <f>'Medicare Cost Report'!C72</f>
        <v>RADIOISOTOPE</v>
      </c>
      <c r="D164" s="1406"/>
      <c r="E164" s="1407"/>
      <c r="F164" s="648">
        <f>'Medicare Cost Report'!G72</f>
        <v>0</v>
      </c>
      <c r="G164" s="1079">
        <f t="shared" si="15"/>
        <v>0</v>
      </c>
      <c r="H164" s="752">
        <f>'Medicare Cost Report'!L72</f>
        <v>0</v>
      </c>
      <c r="I164" s="742">
        <f t="shared" si="17"/>
        <v>0</v>
      </c>
      <c r="J164" s="742">
        <f t="shared" si="16"/>
        <v>0</v>
      </c>
      <c r="K164" s="10"/>
    </row>
    <row r="165" spans="1:11">
      <c r="A165" s="7"/>
      <c r="B165" s="729">
        <f>'Medicare Cost Report'!B73</f>
        <v>57</v>
      </c>
      <c r="C165" s="1405" t="str">
        <f>'Medicare Cost Report'!C73</f>
        <v>COMPUTED TOMOGRAPHY (CT) SCAN</v>
      </c>
      <c r="D165" s="1406"/>
      <c r="E165" s="1407"/>
      <c r="F165" s="648">
        <f>'Medicare Cost Report'!G73</f>
        <v>0</v>
      </c>
      <c r="G165" s="1079">
        <f t="shared" si="15"/>
        <v>0</v>
      </c>
      <c r="H165" s="752">
        <f>'Medicare Cost Report'!L73</f>
        <v>0</v>
      </c>
      <c r="I165" s="742">
        <f t="shared" si="17"/>
        <v>0</v>
      </c>
      <c r="J165" s="742">
        <f t="shared" si="16"/>
        <v>0</v>
      </c>
      <c r="K165" s="10"/>
    </row>
    <row r="166" spans="1:11">
      <c r="A166" s="7"/>
      <c r="B166" s="729">
        <f>'Medicare Cost Report'!B74</f>
        <v>58</v>
      </c>
      <c r="C166" s="1405" t="str">
        <f>'Medicare Cost Report'!C74</f>
        <v>MAGNETIC RESONANCE IMAGING (MRI)</v>
      </c>
      <c r="D166" s="1406"/>
      <c r="E166" s="1407"/>
      <c r="F166" s="648">
        <f>'Medicare Cost Report'!G74</f>
        <v>0</v>
      </c>
      <c r="G166" s="1079">
        <f t="shared" si="15"/>
        <v>0</v>
      </c>
      <c r="H166" s="752">
        <f>'Medicare Cost Report'!L74</f>
        <v>0</v>
      </c>
      <c r="I166" s="742">
        <f t="shared" si="17"/>
        <v>0</v>
      </c>
      <c r="J166" s="742">
        <f t="shared" si="16"/>
        <v>0</v>
      </c>
      <c r="K166" s="10"/>
    </row>
    <row r="167" spans="1:11">
      <c r="A167" s="7"/>
      <c r="B167" s="729">
        <f>'Medicare Cost Report'!B75</f>
        <v>59</v>
      </c>
      <c r="C167" s="1405" t="str">
        <f>'Medicare Cost Report'!C75</f>
        <v>CARDIAC CATHETERIZATION</v>
      </c>
      <c r="D167" s="1406"/>
      <c r="E167" s="1407"/>
      <c r="F167" s="648">
        <f>'Medicare Cost Report'!G75</f>
        <v>0</v>
      </c>
      <c r="G167" s="1079">
        <f t="shared" si="15"/>
        <v>0</v>
      </c>
      <c r="H167" s="752">
        <f>'Medicare Cost Report'!L75</f>
        <v>0</v>
      </c>
      <c r="I167" s="742">
        <f t="shared" si="17"/>
        <v>0</v>
      </c>
      <c r="J167" s="742">
        <f t="shared" si="16"/>
        <v>0</v>
      </c>
      <c r="K167" s="10"/>
    </row>
    <row r="168" spans="1:11">
      <c r="A168" s="7"/>
      <c r="B168" s="729">
        <f>'Medicare Cost Report'!B76</f>
        <v>60</v>
      </c>
      <c r="C168" s="1405" t="str">
        <f>'Medicare Cost Report'!C76</f>
        <v>LABORATORY</v>
      </c>
      <c r="D168" s="1406"/>
      <c r="E168" s="1407"/>
      <c r="F168" s="648">
        <f>'Medicare Cost Report'!G76</f>
        <v>0</v>
      </c>
      <c r="G168" s="1079">
        <f t="shared" si="15"/>
        <v>0</v>
      </c>
      <c r="H168" s="752">
        <f>'Medicare Cost Report'!L76</f>
        <v>0</v>
      </c>
      <c r="I168" s="742">
        <f t="shared" si="17"/>
        <v>0</v>
      </c>
      <c r="J168" s="742">
        <f t="shared" si="16"/>
        <v>0</v>
      </c>
      <c r="K168" s="10"/>
    </row>
    <row r="169" spans="1:11">
      <c r="A169" s="7"/>
      <c r="B169" s="729">
        <f>'Medicare Cost Report'!B77</f>
        <v>61</v>
      </c>
      <c r="C169" s="1405" t="str">
        <f>'Medicare Cost Report'!C77</f>
        <v>PBP CLINICAL LAB SERVICES-PRGM ONLY</v>
      </c>
      <c r="D169" s="1406"/>
      <c r="E169" s="1407"/>
      <c r="F169" s="648">
        <f>'Medicare Cost Report'!G77</f>
        <v>0</v>
      </c>
      <c r="G169" s="1079">
        <f t="shared" si="15"/>
        <v>0</v>
      </c>
      <c r="H169" s="752">
        <f>'Medicare Cost Report'!L77</f>
        <v>0</v>
      </c>
      <c r="I169" s="742">
        <f t="shared" si="17"/>
        <v>0</v>
      </c>
      <c r="J169" s="742">
        <f t="shared" si="16"/>
        <v>0</v>
      </c>
      <c r="K169" s="10"/>
    </row>
    <row r="170" spans="1:11">
      <c r="A170" s="7"/>
      <c r="B170" s="729">
        <f>'Medicare Cost Report'!B78</f>
        <v>62</v>
      </c>
      <c r="C170" s="1405" t="str">
        <f>'Medicare Cost Report'!C78</f>
        <v>WHOLE BLOOD &amp; PACKED RED BLOOD CELLS</v>
      </c>
      <c r="D170" s="1406"/>
      <c r="E170" s="1407"/>
      <c r="F170" s="648">
        <f>'Medicare Cost Report'!G78</f>
        <v>0</v>
      </c>
      <c r="G170" s="1079">
        <f t="shared" si="15"/>
        <v>0</v>
      </c>
      <c r="H170" s="752">
        <f>'Medicare Cost Report'!L78</f>
        <v>0</v>
      </c>
      <c r="I170" s="742">
        <f t="shared" si="17"/>
        <v>0</v>
      </c>
      <c r="J170" s="742">
        <f t="shared" si="16"/>
        <v>0</v>
      </c>
      <c r="K170" s="10"/>
    </row>
    <row r="171" spans="1:11">
      <c r="A171" s="7"/>
      <c r="B171" s="729">
        <f>'Medicare Cost Report'!B79</f>
        <v>63</v>
      </c>
      <c r="C171" s="1405" t="str">
        <f>'Medicare Cost Report'!C79</f>
        <v>BLOOD STORING, PROCESSING &amp; TRANS.</v>
      </c>
      <c r="D171" s="1406"/>
      <c r="E171" s="1407"/>
      <c r="F171" s="648">
        <f>'Medicare Cost Report'!G79</f>
        <v>0</v>
      </c>
      <c r="G171" s="1079">
        <f t="shared" si="15"/>
        <v>0</v>
      </c>
      <c r="H171" s="752">
        <f>'Medicare Cost Report'!L79</f>
        <v>0</v>
      </c>
      <c r="I171" s="742">
        <f t="shared" si="17"/>
        <v>0</v>
      </c>
      <c r="J171" s="742">
        <f t="shared" si="16"/>
        <v>0</v>
      </c>
      <c r="K171" s="10"/>
    </row>
    <row r="172" spans="1:11">
      <c r="A172" s="7"/>
      <c r="B172" s="729">
        <f>'Medicare Cost Report'!B80</f>
        <v>64</v>
      </c>
      <c r="C172" s="1405" t="str">
        <f>'Medicare Cost Report'!C80</f>
        <v>INTRAVENOUS THERAPY</v>
      </c>
      <c r="D172" s="1406"/>
      <c r="E172" s="1407"/>
      <c r="F172" s="648">
        <f>'Medicare Cost Report'!G80</f>
        <v>0</v>
      </c>
      <c r="G172" s="1079">
        <f t="shared" si="15"/>
        <v>0</v>
      </c>
      <c r="H172" s="752">
        <f>'Medicare Cost Report'!L80</f>
        <v>0</v>
      </c>
      <c r="I172" s="742">
        <f t="shared" si="17"/>
        <v>0</v>
      </c>
      <c r="J172" s="742">
        <f t="shared" si="16"/>
        <v>0</v>
      </c>
      <c r="K172" s="10"/>
    </row>
    <row r="173" spans="1:11">
      <c r="A173" s="7"/>
      <c r="B173" s="729">
        <f>'Medicare Cost Report'!B81</f>
        <v>65</v>
      </c>
      <c r="C173" s="1405" t="str">
        <f>'Medicare Cost Report'!C81</f>
        <v>RESPIRATORY THERAPY</v>
      </c>
      <c r="D173" s="1406"/>
      <c r="E173" s="1407"/>
      <c r="F173" s="648">
        <f>'Medicare Cost Report'!G81</f>
        <v>0</v>
      </c>
      <c r="G173" s="1079">
        <f t="shared" si="15"/>
        <v>0</v>
      </c>
      <c r="H173" s="752">
        <f>'Medicare Cost Report'!L81</f>
        <v>0</v>
      </c>
      <c r="I173" s="742">
        <f t="shared" si="17"/>
        <v>0</v>
      </c>
      <c r="J173" s="742">
        <f t="shared" si="16"/>
        <v>0</v>
      </c>
      <c r="K173" s="10"/>
    </row>
    <row r="174" spans="1:11">
      <c r="A174" s="7"/>
      <c r="B174" s="729">
        <f>'Medicare Cost Report'!B82</f>
        <v>66</v>
      </c>
      <c r="C174" s="1405" t="str">
        <f>'Medicare Cost Report'!C82</f>
        <v>PHYSICAL THERAPY</v>
      </c>
      <c r="D174" s="1406"/>
      <c r="E174" s="1407"/>
      <c r="F174" s="648">
        <f>'Medicare Cost Report'!G82</f>
        <v>0</v>
      </c>
      <c r="G174" s="1079">
        <f t="shared" si="15"/>
        <v>0</v>
      </c>
      <c r="H174" s="752">
        <f>'Medicare Cost Report'!L82</f>
        <v>0</v>
      </c>
      <c r="I174" s="742">
        <f t="shared" si="17"/>
        <v>0</v>
      </c>
      <c r="J174" s="742">
        <f t="shared" si="16"/>
        <v>0</v>
      </c>
      <c r="K174" s="10"/>
    </row>
    <row r="175" spans="1:11">
      <c r="A175" s="7"/>
      <c r="B175" s="729">
        <f>'Medicare Cost Report'!B83</f>
        <v>67</v>
      </c>
      <c r="C175" s="1405" t="str">
        <f>'Medicare Cost Report'!C83</f>
        <v>OCCUPATIONAL THERAPY</v>
      </c>
      <c r="D175" s="1406"/>
      <c r="E175" s="1407"/>
      <c r="F175" s="648">
        <f>'Medicare Cost Report'!G83</f>
        <v>0</v>
      </c>
      <c r="G175" s="1079">
        <f t="shared" si="15"/>
        <v>0</v>
      </c>
      <c r="H175" s="752">
        <f>'Medicare Cost Report'!L83</f>
        <v>0</v>
      </c>
      <c r="I175" s="742">
        <f t="shared" si="17"/>
        <v>0</v>
      </c>
      <c r="J175" s="742">
        <f t="shared" si="16"/>
        <v>0</v>
      </c>
      <c r="K175" s="10"/>
    </row>
    <row r="176" spans="1:11">
      <c r="A176" s="7"/>
      <c r="B176" s="729">
        <f>'Medicare Cost Report'!B84</f>
        <v>68</v>
      </c>
      <c r="C176" s="1405" t="str">
        <f>'Medicare Cost Report'!C84</f>
        <v>SPEECH PATHOLOGY</v>
      </c>
      <c r="D176" s="1406"/>
      <c r="E176" s="1407"/>
      <c r="F176" s="648">
        <f>'Medicare Cost Report'!G84</f>
        <v>0</v>
      </c>
      <c r="G176" s="1079">
        <f t="shared" si="15"/>
        <v>0</v>
      </c>
      <c r="H176" s="752">
        <f>'Medicare Cost Report'!L84</f>
        <v>0</v>
      </c>
      <c r="I176" s="742">
        <f t="shared" si="17"/>
        <v>0</v>
      </c>
      <c r="J176" s="742">
        <f t="shared" si="16"/>
        <v>0</v>
      </c>
      <c r="K176" s="10"/>
    </row>
    <row r="177" spans="1:11">
      <c r="A177" s="7"/>
      <c r="B177" s="729">
        <f>'Medicare Cost Report'!B85</f>
        <v>69</v>
      </c>
      <c r="C177" s="1405" t="str">
        <f>'Medicare Cost Report'!C85</f>
        <v>ELECTROCARDIOLOGY</v>
      </c>
      <c r="D177" s="1406"/>
      <c r="E177" s="1407"/>
      <c r="F177" s="648">
        <f>'Medicare Cost Report'!G85</f>
        <v>0</v>
      </c>
      <c r="G177" s="1079">
        <f t="shared" si="15"/>
        <v>0</v>
      </c>
      <c r="H177" s="752">
        <f>'Medicare Cost Report'!L85</f>
        <v>0</v>
      </c>
      <c r="I177" s="742">
        <f t="shared" si="17"/>
        <v>0</v>
      </c>
      <c r="J177" s="742">
        <f t="shared" si="16"/>
        <v>0</v>
      </c>
      <c r="K177" s="10"/>
    </row>
    <row r="178" spans="1:11">
      <c r="A178" s="7"/>
      <c r="B178" s="729">
        <f>'Medicare Cost Report'!B86</f>
        <v>70</v>
      </c>
      <c r="C178" s="1405" t="str">
        <f>'Medicare Cost Report'!C86</f>
        <v>ELECTROENCEPHALOGRAPHY</v>
      </c>
      <c r="D178" s="1406"/>
      <c r="E178" s="1407"/>
      <c r="F178" s="648">
        <f>'Medicare Cost Report'!G86</f>
        <v>0</v>
      </c>
      <c r="G178" s="1079">
        <f t="shared" si="15"/>
        <v>0</v>
      </c>
      <c r="H178" s="752">
        <f>'Medicare Cost Report'!L86</f>
        <v>0</v>
      </c>
      <c r="I178" s="742">
        <f t="shared" si="17"/>
        <v>0</v>
      </c>
      <c r="J178" s="742">
        <f t="shared" si="16"/>
        <v>0</v>
      </c>
      <c r="K178" s="10"/>
    </row>
    <row r="179" spans="1:11">
      <c r="A179" s="7"/>
      <c r="B179" s="729">
        <f>'Medicare Cost Report'!B87</f>
        <v>71</v>
      </c>
      <c r="C179" s="1405" t="str">
        <f>'Medicare Cost Report'!C87</f>
        <v>MEDICAL SUPPLIES CHARGED TO PATIENTS</v>
      </c>
      <c r="D179" s="1406"/>
      <c r="E179" s="1407"/>
      <c r="F179" s="648">
        <f>'Medicare Cost Report'!G87</f>
        <v>0</v>
      </c>
      <c r="G179" s="1079">
        <f t="shared" si="15"/>
        <v>0</v>
      </c>
      <c r="H179" s="752">
        <f>'Medicare Cost Report'!L87</f>
        <v>0</v>
      </c>
      <c r="I179" s="742">
        <f t="shared" si="17"/>
        <v>0</v>
      </c>
      <c r="J179" s="742">
        <f t="shared" si="16"/>
        <v>0</v>
      </c>
      <c r="K179" s="10"/>
    </row>
    <row r="180" spans="1:11">
      <c r="A180" s="7"/>
      <c r="B180" s="729">
        <f>'Medicare Cost Report'!B88</f>
        <v>72</v>
      </c>
      <c r="C180" s="1405" t="str">
        <f>'Medicare Cost Report'!C88</f>
        <v>IMPLANTABLE DEVICES CHARGED TO PATIENTS</v>
      </c>
      <c r="D180" s="1406"/>
      <c r="E180" s="1407"/>
      <c r="F180" s="648">
        <f>'Medicare Cost Report'!G88</f>
        <v>0</v>
      </c>
      <c r="G180" s="1079">
        <f t="shared" si="15"/>
        <v>0</v>
      </c>
      <c r="H180" s="752">
        <f>'Medicare Cost Report'!L88</f>
        <v>0</v>
      </c>
      <c r="I180" s="742">
        <f t="shared" si="17"/>
        <v>0</v>
      </c>
      <c r="J180" s="742">
        <f t="shared" si="16"/>
        <v>0</v>
      </c>
      <c r="K180" s="10"/>
    </row>
    <row r="181" spans="1:11">
      <c r="A181" s="7"/>
      <c r="B181" s="729">
        <f>'Medicare Cost Report'!B89</f>
        <v>73</v>
      </c>
      <c r="C181" s="1405" t="str">
        <f>'Medicare Cost Report'!C89</f>
        <v>DRUGS CHARGED TO PATIENTS</v>
      </c>
      <c r="D181" s="1406"/>
      <c r="E181" s="1407"/>
      <c r="F181" s="648">
        <f>'Medicare Cost Report'!G89</f>
        <v>0</v>
      </c>
      <c r="G181" s="1079">
        <f t="shared" si="15"/>
        <v>0</v>
      </c>
      <c r="H181" s="752">
        <f>'Medicare Cost Report'!L89</f>
        <v>0</v>
      </c>
      <c r="I181" s="742">
        <f t="shared" si="17"/>
        <v>0</v>
      </c>
      <c r="J181" s="742">
        <f t="shared" si="16"/>
        <v>0</v>
      </c>
      <c r="K181" s="10"/>
    </row>
    <row r="182" spans="1:11">
      <c r="A182" s="7"/>
      <c r="B182" s="729">
        <f>'Medicare Cost Report'!B90</f>
        <v>74</v>
      </c>
      <c r="C182" s="1405" t="str">
        <f>'Medicare Cost Report'!C90</f>
        <v>RENAL DIALYSIS</v>
      </c>
      <c r="D182" s="1406"/>
      <c r="E182" s="1407"/>
      <c r="F182" s="648">
        <f>'Medicare Cost Report'!G90</f>
        <v>0</v>
      </c>
      <c r="G182" s="1079">
        <f t="shared" si="15"/>
        <v>0</v>
      </c>
      <c r="H182" s="752">
        <f>'Medicare Cost Report'!L90</f>
        <v>0</v>
      </c>
      <c r="I182" s="742">
        <f t="shared" si="17"/>
        <v>0</v>
      </c>
      <c r="J182" s="742">
        <f t="shared" si="16"/>
        <v>0</v>
      </c>
      <c r="K182" s="10"/>
    </row>
    <row r="183" spans="1:11">
      <c r="A183" s="7"/>
      <c r="B183" s="729">
        <f>'Medicare Cost Report'!B91</f>
        <v>75</v>
      </c>
      <c r="C183" s="1405" t="str">
        <f>'Medicare Cost Report'!C91</f>
        <v>ASC (NON-DISTINCT PART)</v>
      </c>
      <c r="D183" s="1406"/>
      <c r="E183" s="1407"/>
      <c r="F183" s="648">
        <f>'Medicare Cost Report'!G91</f>
        <v>0</v>
      </c>
      <c r="G183" s="1079">
        <f t="shared" si="15"/>
        <v>0</v>
      </c>
      <c r="H183" s="752">
        <f>'Medicare Cost Report'!L91</f>
        <v>0</v>
      </c>
      <c r="I183" s="742">
        <f t="shared" si="17"/>
        <v>0</v>
      </c>
      <c r="J183" s="742">
        <f t="shared" si="16"/>
        <v>0</v>
      </c>
      <c r="K183" s="10"/>
    </row>
    <row r="184" spans="1:11">
      <c r="A184" s="7"/>
      <c r="B184" s="729">
        <f>'Medicare Cost Report'!B92</f>
        <v>76</v>
      </c>
      <c r="C184" s="1405" t="str">
        <f>'Medicare Cost Report'!C92</f>
        <v>OTHER ANCILLARY</v>
      </c>
      <c r="D184" s="1406"/>
      <c r="E184" s="1407"/>
      <c r="F184" s="648">
        <f>'Medicare Cost Report'!G92</f>
        <v>0</v>
      </c>
      <c r="G184" s="1079">
        <f t="shared" si="15"/>
        <v>0</v>
      </c>
      <c r="H184" s="752">
        <f>'Medicare Cost Report'!L92</f>
        <v>0</v>
      </c>
      <c r="I184" s="742">
        <f t="shared" si="17"/>
        <v>0</v>
      </c>
      <c r="J184" s="742">
        <f t="shared" si="16"/>
        <v>0</v>
      </c>
      <c r="K184" s="10"/>
    </row>
    <row r="185" spans="1:11">
      <c r="A185" s="7"/>
      <c r="B185" s="729">
        <f>'Medicare Cost Report'!B93</f>
        <v>90</v>
      </c>
      <c r="C185" s="1405" t="str">
        <f>'Medicare Cost Report'!C93</f>
        <v>CLINIC</v>
      </c>
      <c r="D185" s="1406"/>
      <c r="E185" s="1407"/>
      <c r="F185" s="648">
        <f>'Medicare Cost Report'!G93</f>
        <v>0</v>
      </c>
      <c r="G185" s="1079">
        <f t="shared" si="15"/>
        <v>0</v>
      </c>
      <c r="H185" s="752">
        <f>'Medicare Cost Report'!L93</f>
        <v>0</v>
      </c>
      <c r="I185" s="742">
        <f t="shared" si="17"/>
        <v>0</v>
      </c>
      <c r="J185" s="742">
        <f t="shared" si="16"/>
        <v>0</v>
      </c>
      <c r="K185" s="10"/>
    </row>
    <row r="186" spans="1:11">
      <c r="A186" s="7"/>
      <c r="B186" s="729">
        <f>'Medicare Cost Report'!B94</f>
        <v>91</v>
      </c>
      <c r="C186" s="1405" t="str">
        <f>'Medicare Cost Report'!C94</f>
        <v>EMERGENCY</v>
      </c>
      <c r="D186" s="1406"/>
      <c r="E186" s="1407"/>
      <c r="F186" s="648">
        <f>'Medicare Cost Report'!G94</f>
        <v>0</v>
      </c>
      <c r="G186" s="1079">
        <f t="shared" si="15"/>
        <v>0</v>
      </c>
      <c r="H186" s="752">
        <f>'Medicare Cost Report'!L94</f>
        <v>0</v>
      </c>
      <c r="I186" s="742">
        <f t="shared" si="17"/>
        <v>0</v>
      </c>
      <c r="J186" s="742">
        <f t="shared" si="16"/>
        <v>0</v>
      </c>
      <c r="K186" s="10"/>
    </row>
    <row r="187" spans="1:11">
      <c r="A187" s="7"/>
      <c r="B187" s="729">
        <f>'Medicare Cost Report'!B95</f>
        <v>92</v>
      </c>
      <c r="C187" s="1405" t="str">
        <f>'Medicare Cost Report'!C95</f>
        <v>OBSERVATION BEDS (NON-DISTINCT)</v>
      </c>
      <c r="D187" s="1406"/>
      <c r="E187" s="1407"/>
      <c r="F187" s="648">
        <f>'Medicare Cost Report'!G95</f>
        <v>0</v>
      </c>
      <c r="G187" s="1079">
        <f t="shared" si="15"/>
        <v>0</v>
      </c>
      <c r="H187" s="752">
        <f>'Medicare Cost Report'!L95</f>
        <v>0</v>
      </c>
      <c r="I187" s="742">
        <f t="shared" si="17"/>
        <v>0</v>
      </c>
      <c r="J187" s="742">
        <f t="shared" si="16"/>
        <v>0</v>
      </c>
      <c r="K187" s="10"/>
    </row>
    <row r="188" spans="1:11">
      <c r="A188" s="7"/>
      <c r="B188" s="729">
        <f>'Medicare Cost Report'!B96</f>
        <v>0</v>
      </c>
      <c r="C188" s="1405">
        <f>'Medicare Cost Report'!C96</f>
        <v>0</v>
      </c>
      <c r="D188" s="1406"/>
      <c r="E188" s="1407"/>
      <c r="F188" s="648">
        <f>'Medicare Cost Report'!G96</f>
        <v>0</v>
      </c>
      <c r="G188" s="1079">
        <f t="shared" si="15"/>
        <v>0</v>
      </c>
      <c r="H188" s="752">
        <f>'Medicare Cost Report'!L96</f>
        <v>0</v>
      </c>
      <c r="I188" s="742">
        <f t="shared" si="17"/>
        <v>0</v>
      </c>
      <c r="J188" s="742">
        <f t="shared" si="16"/>
        <v>0</v>
      </c>
      <c r="K188" s="10"/>
    </row>
    <row r="189" spans="1:11">
      <c r="A189" s="7"/>
      <c r="B189" s="729">
        <f>'Medicare Cost Report'!B97</f>
        <v>0</v>
      </c>
      <c r="C189" s="1405">
        <f>'Medicare Cost Report'!C97</f>
        <v>0</v>
      </c>
      <c r="D189" s="1406"/>
      <c r="E189" s="1407"/>
      <c r="F189" s="648">
        <f>'Medicare Cost Report'!G97</f>
        <v>0</v>
      </c>
      <c r="G189" s="1079">
        <f t="shared" si="15"/>
        <v>0</v>
      </c>
      <c r="H189" s="752">
        <f>'Medicare Cost Report'!L97</f>
        <v>0</v>
      </c>
      <c r="I189" s="742">
        <f t="shared" si="17"/>
        <v>0</v>
      </c>
      <c r="J189" s="742">
        <f t="shared" si="16"/>
        <v>0</v>
      </c>
      <c r="K189" s="10"/>
    </row>
    <row r="190" spans="1:11">
      <c r="A190" s="7"/>
      <c r="B190" s="729">
        <f>'Medicare Cost Report'!B98</f>
        <v>0</v>
      </c>
      <c r="C190" s="1405">
        <f>'Medicare Cost Report'!C98</f>
        <v>0</v>
      </c>
      <c r="D190" s="1406"/>
      <c r="E190" s="1407"/>
      <c r="F190" s="648">
        <f>'Medicare Cost Report'!G98</f>
        <v>0</v>
      </c>
      <c r="G190" s="1079">
        <f t="shared" si="15"/>
        <v>0</v>
      </c>
      <c r="H190" s="752">
        <f>'Medicare Cost Report'!L98</f>
        <v>0</v>
      </c>
      <c r="I190" s="742">
        <f t="shared" si="17"/>
        <v>0</v>
      </c>
      <c r="J190" s="742">
        <f t="shared" ref="J190:J233" si="18">I190*H190</f>
        <v>0</v>
      </c>
      <c r="K190" s="10"/>
    </row>
    <row r="191" spans="1:11">
      <c r="A191" s="7"/>
      <c r="B191" s="729">
        <f>'Medicare Cost Report'!B99</f>
        <v>0</v>
      </c>
      <c r="C191" s="1405">
        <f>'Medicare Cost Report'!C99</f>
        <v>0</v>
      </c>
      <c r="D191" s="1406"/>
      <c r="E191" s="1407"/>
      <c r="F191" s="648">
        <f>'Medicare Cost Report'!G99</f>
        <v>0</v>
      </c>
      <c r="G191" s="1079">
        <f t="shared" si="15"/>
        <v>0</v>
      </c>
      <c r="H191" s="752">
        <f>'Medicare Cost Report'!L99</f>
        <v>0</v>
      </c>
      <c r="I191" s="742">
        <f t="shared" si="17"/>
        <v>0</v>
      </c>
      <c r="J191" s="742">
        <f t="shared" si="18"/>
        <v>0</v>
      </c>
      <c r="K191" s="10"/>
    </row>
    <row r="192" spans="1:11">
      <c r="A192" s="7"/>
      <c r="B192" s="729">
        <f>'Medicare Cost Report'!B100</f>
        <v>0</v>
      </c>
      <c r="C192" s="1405">
        <f>'Medicare Cost Report'!C100</f>
        <v>0</v>
      </c>
      <c r="D192" s="1406"/>
      <c r="E192" s="1407"/>
      <c r="F192" s="648">
        <f>'Medicare Cost Report'!G100</f>
        <v>0</v>
      </c>
      <c r="G192" s="1079">
        <f t="shared" si="15"/>
        <v>0</v>
      </c>
      <c r="H192" s="752">
        <f>'Medicare Cost Report'!L100</f>
        <v>0</v>
      </c>
      <c r="I192" s="742">
        <f t="shared" si="17"/>
        <v>0</v>
      </c>
      <c r="J192" s="742">
        <f t="shared" si="18"/>
        <v>0</v>
      </c>
      <c r="K192" s="10"/>
    </row>
    <row r="193" spans="1:11">
      <c r="A193" s="7"/>
      <c r="B193" s="729">
        <f>'Medicare Cost Report'!B101</f>
        <v>0</v>
      </c>
      <c r="C193" s="1405">
        <f>'Medicare Cost Report'!C101</f>
        <v>0</v>
      </c>
      <c r="D193" s="1406"/>
      <c r="E193" s="1407"/>
      <c r="F193" s="648">
        <f>'Medicare Cost Report'!G101</f>
        <v>0</v>
      </c>
      <c r="G193" s="1079">
        <f t="shared" si="15"/>
        <v>0</v>
      </c>
      <c r="H193" s="752">
        <f>'Medicare Cost Report'!L101</f>
        <v>0</v>
      </c>
      <c r="I193" s="742">
        <f t="shared" si="17"/>
        <v>0</v>
      </c>
      <c r="J193" s="742">
        <f t="shared" si="18"/>
        <v>0</v>
      </c>
      <c r="K193" s="10"/>
    </row>
    <row r="194" spans="1:11">
      <c r="A194" s="7"/>
      <c r="B194" s="729">
        <f>'Medicare Cost Report'!B102</f>
        <v>0</v>
      </c>
      <c r="C194" s="1405">
        <f>'Medicare Cost Report'!C102</f>
        <v>0</v>
      </c>
      <c r="D194" s="1406"/>
      <c r="E194" s="1407"/>
      <c r="F194" s="648">
        <f>'Medicare Cost Report'!G102</f>
        <v>0</v>
      </c>
      <c r="G194" s="1079">
        <f t="shared" si="15"/>
        <v>0</v>
      </c>
      <c r="H194" s="752">
        <f>'Medicare Cost Report'!L102</f>
        <v>0</v>
      </c>
      <c r="I194" s="742">
        <f t="shared" si="17"/>
        <v>0</v>
      </c>
      <c r="J194" s="742">
        <f t="shared" si="18"/>
        <v>0</v>
      </c>
      <c r="K194" s="10"/>
    </row>
    <row r="195" spans="1:11">
      <c r="A195" s="7"/>
      <c r="B195" s="729">
        <f>'Medicare Cost Report'!B103</f>
        <v>0</v>
      </c>
      <c r="C195" s="1405">
        <f>'Medicare Cost Report'!C103</f>
        <v>0</v>
      </c>
      <c r="D195" s="1406"/>
      <c r="E195" s="1407"/>
      <c r="F195" s="648">
        <f>'Medicare Cost Report'!G103</f>
        <v>0</v>
      </c>
      <c r="G195" s="1079">
        <f t="shared" si="15"/>
        <v>0</v>
      </c>
      <c r="H195" s="752">
        <f>'Medicare Cost Report'!L103</f>
        <v>0</v>
      </c>
      <c r="I195" s="742">
        <f t="shared" si="17"/>
        <v>0</v>
      </c>
      <c r="J195" s="742">
        <f t="shared" si="18"/>
        <v>0</v>
      </c>
      <c r="K195" s="10"/>
    </row>
    <row r="196" spans="1:11">
      <c r="A196" s="7"/>
      <c r="B196" s="729">
        <f>'Medicare Cost Report'!B104</f>
        <v>0</v>
      </c>
      <c r="C196" s="1405">
        <f>'Medicare Cost Report'!C104</f>
        <v>0</v>
      </c>
      <c r="D196" s="1406"/>
      <c r="E196" s="1407"/>
      <c r="F196" s="648">
        <f>'Medicare Cost Report'!G104</f>
        <v>0</v>
      </c>
      <c r="G196" s="1079">
        <f t="shared" si="15"/>
        <v>0</v>
      </c>
      <c r="H196" s="752">
        <f>'Medicare Cost Report'!L104</f>
        <v>0</v>
      </c>
      <c r="I196" s="742">
        <f t="shared" si="17"/>
        <v>0</v>
      </c>
      <c r="J196" s="742">
        <f t="shared" si="18"/>
        <v>0</v>
      </c>
      <c r="K196" s="10"/>
    </row>
    <row r="197" spans="1:11">
      <c r="A197" s="7"/>
      <c r="B197" s="729">
        <f>'Medicare Cost Report'!B105</f>
        <v>0</v>
      </c>
      <c r="C197" s="1405">
        <f>'Medicare Cost Report'!C105</f>
        <v>0</v>
      </c>
      <c r="D197" s="1406"/>
      <c r="E197" s="1407"/>
      <c r="F197" s="648">
        <f>'Medicare Cost Report'!G105</f>
        <v>0</v>
      </c>
      <c r="G197" s="1079">
        <f t="shared" si="15"/>
        <v>0</v>
      </c>
      <c r="H197" s="752">
        <f>'Medicare Cost Report'!L105</f>
        <v>0</v>
      </c>
      <c r="I197" s="742">
        <f t="shared" si="17"/>
        <v>0</v>
      </c>
      <c r="J197" s="742">
        <f t="shared" si="18"/>
        <v>0</v>
      </c>
      <c r="K197" s="10"/>
    </row>
    <row r="198" spans="1:11">
      <c r="A198" s="7"/>
      <c r="B198" s="729">
        <f>'Medicare Cost Report'!B106</f>
        <v>0</v>
      </c>
      <c r="C198" s="1405">
        <f>'Medicare Cost Report'!C106</f>
        <v>0</v>
      </c>
      <c r="D198" s="1406"/>
      <c r="E198" s="1407"/>
      <c r="F198" s="648">
        <f>'Medicare Cost Report'!G106</f>
        <v>0</v>
      </c>
      <c r="G198" s="1079">
        <f t="shared" si="15"/>
        <v>0</v>
      </c>
      <c r="H198" s="752">
        <f>'Medicare Cost Report'!L106</f>
        <v>0</v>
      </c>
      <c r="I198" s="742">
        <f t="shared" si="17"/>
        <v>0</v>
      </c>
      <c r="J198" s="742">
        <f t="shared" si="18"/>
        <v>0</v>
      </c>
      <c r="K198" s="10"/>
    </row>
    <row r="199" spans="1:11">
      <c r="A199" s="7"/>
      <c r="B199" s="729">
        <f>'Medicare Cost Report'!B107</f>
        <v>0</v>
      </c>
      <c r="C199" s="1405">
        <f>'Medicare Cost Report'!C107</f>
        <v>0</v>
      </c>
      <c r="D199" s="1406"/>
      <c r="E199" s="1407"/>
      <c r="F199" s="648">
        <f>'Medicare Cost Report'!G107</f>
        <v>0</v>
      </c>
      <c r="G199" s="1079">
        <f t="shared" si="15"/>
        <v>0</v>
      </c>
      <c r="H199" s="752">
        <f>'Medicare Cost Report'!L107</f>
        <v>0</v>
      </c>
      <c r="I199" s="742">
        <f t="shared" si="17"/>
        <v>0</v>
      </c>
      <c r="J199" s="742">
        <f t="shared" si="18"/>
        <v>0</v>
      </c>
      <c r="K199" s="10"/>
    </row>
    <row r="200" spans="1:11">
      <c r="A200" s="7"/>
      <c r="B200" s="729">
        <f>'Medicare Cost Report'!B108</f>
        <v>0</v>
      </c>
      <c r="C200" s="1405">
        <f>'Medicare Cost Report'!C108</f>
        <v>0</v>
      </c>
      <c r="D200" s="1406"/>
      <c r="E200" s="1407"/>
      <c r="F200" s="648">
        <f>'Medicare Cost Report'!G108</f>
        <v>0</v>
      </c>
      <c r="G200" s="1079">
        <f t="shared" si="15"/>
        <v>0</v>
      </c>
      <c r="H200" s="752">
        <f>'Medicare Cost Report'!L108</f>
        <v>0</v>
      </c>
      <c r="I200" s="742">
        <f t="shared" si="17"/>
        <v>0</v>
      </c>
      <c r="J200" s="742">
        <f t="shared" si="18"/>
        <v>0</v>
      </c>
      <c r="K200" s="10"/>
    </row>
    <row r="201" spans="1:11">
      <c r="A201" s="7"/>
      <c r="B201" s="729">
        <f>'Medicare Cost Report'!B109</f>
        <v>0</v>
      </c>
      <c r="C201" s="1405">
        <f>'Medicare Cost Report'!C109</f>
        <v>0</v>
      </c>
      <c r="D201" s="1406"/>
      <c r="E201" s="1407"/>
      <c r="F201" s="648">
        <f>'Medicare Cost Report'!G109</f>
        <v>0</v>
      </c>
      <c r="G201" s="1079">
        <f t="shared" si="15"/>
        <v>0</v>
      </c>
      <c r="H201" s="752">
        <f>'Medicare Cost Report'!L109</f>
        <v>0</v>
      </c>
      <c r="I201" s="742">
        <f t="shared" si="17"/>
        <v>0</v>
      </c>
      <c r="J201" s="742">
        <f t="shared" si="18"/>
        <v>0</v>
      </c>
      <c r="K201" s="10"/>
    </row>
    <row r="202" spans="1:11">
      <c r="A202" s="7"/>
      <c r="B202" s="729">
        <f>'Medicare Cost Report'!B110</f>
        <v>0</v>
      </c>
      <c r="C202" s="1405">
        <f>'Medicare Cost Report'!C110</f>
        <v>0</v>
      </c>
      <c r="D202" s="1406"/>
      <c r="E202" s="1407"/>
      <c r="F202" s="648">
        <f>'Medicare Cost Report'!G110</f>
        <v>0</v>
      </c>
      <c r="G202" s="1079">
        <f t="shared" ref="G202:G233" si="19">IF($F$234=0,0,F202/$F$234)</f>
        <v>0</v>
      </c>
      <c r="H202" s="752">
        <f>'Medicare Cost Report'!L110</f>
        <v>0</v>
      </c>
      <c r="I202" s="742">
        <f t="shared" si="17"/>
        <v>0</v>
      </c>
      <c r="J202" s="742">
        <f t="shared" si="18"/>
        <v>0</v>
      </c>
      <c r="K202" s="10"/>
    </row>
    <row r="203" spans="1:11">
      <c r="A203" s="7"/>
      <c r="B203" s="729">
        <f>'Medicare Cost Report'!B111</f>
        <v>0</v>
      </c>
      <c r="C203" s="1405">
        <f>'Medicare Cost Report'!C111</f>
        <v>0</v>
      </c>
      <c r="D203" s="1406"/>
      <c r="E203" s="1407"/>
      <c r="F203" s="648">
        <f>'Medicare Cost Report'!G111</f>
        <v>0</v>
      </c>
      <c r="G203" s="1079">
        <f t="shared" si="19"/>
        <v>0</v>
      </c>
      <c r="H203" s="752">
        <f>'Medicare Cost Report'!L111</f>
        <v>0</v>
      </c>
      <c r="I203" s="742">
        <f t="shared" si="17"/>
        <v>0</v>
      </c>
      <c r="J203" s="742">
        <f t="shared" si="18"/>
        <v>0</v>
      </c>
      <c r="K203" s="10"/>
    </row>
    <row r="204" spans="1:11">
      <c r="A204" s="7"/>
      <c r="B204" s="729">
        <f>'Medicare Cost Report'!B112</f>
        <v>0</v>
      </c>
      <c r="C204" s="1405">
        <f>'Medicare Cost Report'!C112</f>
        <v>0</v>
      </c>
      <c r="D204" s="1406"/>
      <c r="E204" s="1407"/>
      <c r="F204" s="648">
        <f>'Medicare Cost Report'!G112</f>
        <v>0</v>
      </c>
      <c r="G204" s="1079">
        <f t="shared" si="19"/>
        <v>0</v>
      </c>
      <c r="H204" s="752">
        <f>'Medicare Cost Report'!L112</f>
        <v>0</v>
      </c>
      <c r="I204" s="742">
        <f t="shared" si="17"/>
        <v>0</v>
      </c>
      <c r="J204" s="742">
        <f t="shared" si="18"/>
        <v>0</v>
      </c>
      <c r="K204" s="10"/>
    </row>
    <row r="205" spans="1:11">
      <c r="A205" s="7"/>
      <c r="B205" s="729">
        <f>'Medicare Cost Report'!B113</f>
        <v>0</v>
      </c>
      <c r="C205" s="1405">
        <f>'Medicare Cost Report'!C113</f>
        <v>0</v>
      </c>
      <c r="D205" s="1406"/>
      <c r="E205" s="1407"/>
      <c r="F205" s="648">
        <f>'Medicare Cost Report'!G113</f>
        <v>0</v>
      </c>
      <c r="G205" s="1079">
        <f t="shared" si="19"/>
        <v>0</v>
      </c>
      <c r="H205" s="752">
        <f>'Medicare Cost Report'!L113</f>
        <v>0</v>
      </c>
      <c r="I205" s="742">
        <f t="shared" si="17"/>
        <v>0</v>
      </c>
      <c r="J205" s="742">
        <f t="shared" si="18"/>
        <v>0</v>
      </c>
      <c r="K205" s="10"/>
    </row>
    <row r="206" spans="1:11">
      <c r="A206" s="7"/>
      <c r="B206" s="729">
        <f>'Medicare Cost Report'!B114</f>
        <v>0</v>
      </c>
      <c r="C206" s="1405">
        <f>'Medicare Cost Report'!C114</f>
        <v>0</v>
      </c>
      <c r="D206" s="1406"/>
      <c r="E206" s="1407"/>
      <c r="F206" s="648">
        <f>'Medicare Cost Report'!G114</f>
        <v>0</v>
      </c>
      <c r="G206" s="1079">
        <f t="shared" si="19"/>
        <v>0</v>
      </c>
      <c r="H206" s="752">
        <f>'Medicare Cost Report'!L114</f>
        <v>0</v>
      </c>
      <c r="I206" s="742">
        <f t="shared" si="17"/>
        <v>0</v>
      </c>
      <c r="J206" s="742">
        <f t="shared" si="18"/>
        <v>0</v>
      </c>
      <c r="K206" s="10"/>
    </row>
    <row r="207" spans="1:11">
      <c r="A207" s="7"/>
      <c r="B207" s="729">
        <f>'Medicare Cost Report'!B115</f>
        <v>0</v>
      </c>
      <c r="C207" s="1405">
        <f>'Medicare Cost Report'!C115</f>
        <v>0</v>
      </c>
      <c r="D207" s="1406"/>
      <c r="E207" s="1407"/>
      <c r="F207" s="648">
        <f>'Medicare Cost Report'!G115</f>
        <v>0</v>
      </c>
      <c r="G207" s="1079">
        <f t="shared" si="19"/>
        <v>0</v>
      </c>
      <c r="H207" s="752">
        <f>'Medicare Cost Report'!L115</f>
        <v>0</v>
      </c>
      <c r="I207" s="742">
        <f t="shared" si="17"/>
        <v>0</v>
      </c>
      <c r="J207" s="742">
        <f t="shared" si="18"/>
        <v>0</v>
      </c>
      <c r="K207" s="10"/>
    </row>
    <row r="208" spans="1:11">
      <c r="A208" s="7"/>
      <c r="B208" s="729">
        <f>'Medicare Cost Report'!B116</f>
        <v>0</v>
      </c>
      <c r="C208" s="1405">
        <f>'Medicare Cost Report'!C116</f>
        <v>0</v>
      </c>
      <c r="D208" s="1406"/>
      <c r="E208" s="1407"/>
      <c r="F208" s="648">
        <f>'Medicare Cost Report'!G116</f>
        <v>0</v>
      </c>
      <c r="G208" s="1079">
        <f t="shared" si="19"/>
        <v>0</v>
      </c>
      <c r="H208" s="752">
        <f>'Medicare Cost Report'!L116</f>
        <v>0</v>
      </c>
      <c r="I208" s="742">
        <f t="shared" si="17"/>
        <v>0</v>
      </c>
      <c r="J208" s="742">
        <f t="shared" si="18"/>
        <v>0</v>
      </c>
      <c r="K208" s="10"/>
    </row>
    <row r="209" spans="1:11">
      <c r="A209" s="7"/>
      <c r="B209" s="729">
        <f>'Medicare Cost Report'!B117</f>
        <v>0</v>
      </c>
      <c r="C209" s="1405">
        <f>'Medicare Cost Report'!C117</f>
        <v>0</v>
      </c>
      <c r="D209" s="1406"/>
      <c r="E209" s="1407"/>
      <c r="F209" s="648">
        <f>'Medicare Cost Report'!G117</f>
        <v>0</v>
      </c>
      <c r="G209" s="1079">
        <f t="shared" si="19"/>
        <v>0</v>
      </c>
      <c r="H209" s="752">
        <f>'Medicare Cost Report'!L117</f>
        <v>0</v>
      </c>
      <c r="I209" s="742">
        <f t="shared" si="17"/>
        <v>0</v>
      </c>
      <c r="J209" s="742">
        <f t="shared" si="18"/>
        <v>0</v>
      </c>
      <c r="K209" s="10"/>
    </row>
    <row r="210" spans="1:11">
      <c r="A210" s="7"/>
      <c r="B210" s="729">
        <f>'Medicare Cost Report'!B118</f>
        <v>0</v>
      </c>
      <c r="C210" s="1405">
        <f>'Medicare Cost Report'!C118</f>
        <v>0</v>
      </c>
      <c r="D210" s="1406"/>
      <c r="E210" s="1407"/>
      <c r="F210" s="648">
        <f>'Medicare Cost Report'!G118</f>
        <v>0</v>
      </c>
      <c r="G210" s="1079">
        <f t="shared" si="19"/>
        <v>0</v>
      </c>
      <c r="H210" s="752">
        <f>'Medicare Cost Report'!L118</f>
        <v>0</v>
      </c>
      <c r="I210" s="742">
        <f t="shared" si="17"/>
        <v>0</v>
      </c>
      <c r="J210" s="742">
        <f t="shared" si="18"/>
        <v>0</v>
      </c>
      <c r="K210" s="10"/>
    </row>
    <row r="211" spans="1:11">
      <c r="A211" s="7"/>
      <c r="B211" s="729">
        <f>'Medicare Cost Report'!B119</f>
        <v>0</v>
      </c>
      <c r="C211" s="1405">
        <f>'Medicare Cost Report'!C119</f>
        <v>0</v>
      </c>
      <c r="D211" s="1406"/>
      <c r="E211" s="1407"/>
      <c r="F211" s="648">
        <f>'Medicare Cost Report'!G119</f>
        <v>0</v>
      </c>
      <c r="G211" s="1079">
        <f t="shared" si="19"/>
        <v>0</v>
      </c>
      <c r="H211" s="752">
        <f>'Medicare Cost Report'!L119</f>
        <v>0</v>
      </c>
      <c r="I211" s="742">
        <f t="shared" si="17"/>
        <v>0</v>
      </c>
      <c r="J211" s="742">
        <f t="shared" si="18"/>
        <v>0</v>
      </c>
      <c r="K211" s="10"/>
    </row>
    <row r="212" spans="1:11">
      <c r="A212" s="7"/>
      <c r="B212" s="729">
        <f>'Medicare Cost Report'!B120</f>
        <v>0</v>
      </c>
      <c r="C212" s="1405">
        <f>'Medicare Cost Report'!C120</f>
        <v>0</v>
      </c>
      <c r="D212" s="1406"/>
      <c r="E212" s="1407"/>
      <c r="F212" s="648">
        <f>'Medicare Cost Report'!G120</f>
        <v>0</v>
      </c>
      <c r="G212" s="1079">
        <f t="shared" si="19"/>
        <v>0</v>
      </c>
      <c r="H212" s="752">
        <f>'Medicare Cost Report'!L120</f>
        <v>0</v>
      </c>
      <c r="I212" s="742">
        <f t="shared" si="17"/>
        <v>0</v>
      </c>
      <c r="J212" s="742">
        <f t="shared" si="18"/>
        <v>0</v>
      </c>
      <c r="K212" s="10"/>
    </row>
    <row r="213" spans="1:11">
      <c r="A213" s="7"/>
      <c r="B213" s="729">
        <f>'Medicare Cost Report'!B121</f>
        <v>0</v>
      </c>
      <c r="C213" s="1405">
        <f>'Medicare Cost Report'!C121</f>
        <v>0</v>
      </c>
      <c r="D213" s="1406"/>
      <c r="E213" s="1407"/>
      <c r="F213" s="648">
        <f>'Medicare Cost Report'!G121</f>
        <v>0</v>
      </c>
      <c r="G213" s="1079">
        <f t="shared" si="19"/>
        <v>0</v>
      </c>
      <c r="H213" s="752">
        <f>'Medicare Cost Report'!L121</f>
        <v>0</v>
      </c>
      <c r="I213" s="742">
        <f t="shared" si="17"/>
        <v>0</v>
      </c>
      <c r="J213" s="742">
        <f t="shared" si="18"/>
        <v>0</v>
      </c>
      <c r="K213" s="10"/>
    </row>
    <row r="214" spans="1:11">
      <c r="A214" s="7"/>
      <c r="B214" s="729">
        <f>'Medicare Cost Report'!B122</f>
        <v>0</v>
      </c>
      <c r="C214" s="1405">
        <f>'Medicare Cost Report'!C122</f>
        <v>0</v>
      </c>
      <c r="D214" s="1406"/>
      <c r="E214" s="1407"/>
      <c r="F214" s="648">
        <f>'Medicare Cost Report'!G122</f>
        <v>0</v>
      </c>
      <c r="G214" s="1079">
        <f t="shared" si="19"/>
        <v>0</v>
      </c>
      <c r="H214" s="752">
        <f>'Medicare Cost Report'!L122</f>
        <v>0</v>
      </c>
      <c r="I214" s="742">
        <f t="shared" si="17"/>
        <v>0</v>
      </c>
      <c r="J214" s="742">
        <f t="shared" si="18"/>
        <v>0</v>
      </c>
      <c r="K214" s="10"/>
    </row>
    <row r="215" spans="1:11">
      <c r="A215" s="7"/>
      <c r="B215" s="729">
        <f>'Medicare Cost Report'!B123</f>
        <v>0</v>
      </c>
      <c r="C215" s="1405">
        <f>'Medicare Cost Report'!C123</f>
        <v>0</v>
      </c>
      <c r="D215" s="1406"/>
      <c r="E215" s="1407"/>
      <c r="F215" s="648">
        <f>'Medicare Cost Report'!G123</f>
        <v>0</v>
      </c>
      <c r="G215" s="1079">
        <f t="shared" si="19"/>
        <v>0</v>
      </c>
      <c r="H215" s="752">
        <f>'Medicare Cost Report'!L123</f>
        <v>0</v>
      </c>
      <c r="I215" s="742">
        <f t="shared" si="17"/>
        <v>0</v>
      </c>
      <c r="J215" s="742">
        <f t="shared" si="18"/>
        <v>0</v>
      </c>
      <c r="K215" s="10"/>
    </row>
    <row r="216" spans="1:11">
      <c r="A216" s="7"/>
      <c r="B216" s="729">
        <f>'Medicare Cost Report'!B124</f>
        <v>0</v>
      </c>
      <c r="C216" s="1405">
        <f>'Medicare Cost Report'!C124</f>
        <v>0</v>
      </c>
      <c r="D216" s="1406"/>
      <c r="E216" s="1407"/>
      <c r="F216" s="648">
        <f>'Medicare Cost Report'!G124</f>
        <v>0</v>
      </c>
      <c r="G216" s="1079">
        <f t="shared" si="19"/>
        <v>0</v>
      </c>
      <c r="H216" s="752">
        <f>'Medicare Cost Report'!L124</f>
        <v>0</v>
      </c>
      <c r="I216" s="742">
        <f t="shared" si="17"/>
        <v>0</v>
      </c>
      <c r="J216" s="742">
        <f t="shared" si="18"/>
        <v>0</v>
      </c>
      <c r="K216" s="10"/>
    </row>
    <row r="217" spans="1:11">
      <c r="A217" s="7"/>
      <c r="B217" s="729">
        <f>'Medicare Cost Report'!B125</f>
        <v>0</v>
      </c>
      <c r="C217" s="1405">
        <f>'Medicare Cost Report'!C125</f>
        <v>0</v>
      </c>
      <c r="D217" s="1406"/>
      <c r="E217" s="1407"/>
      <c r="F217" s="648">
        <f>'Medicare Cost Report'!G125</f>
        <v>0</v>
      </c>
      <c r="G217" s="1079">
        <f t="shared" si="19"/>
        <v>0</v>
      </c>
      <c r="H217" s="752">
        <f>'Medicare Cost Report'!L125</f>
        <v>0</v>
      </c>
      <c r="I217" s="742">
        <f t="shared" si="17"/>
        <v>0</v>
      </c>
      <c r="J217" s="742">
        <f t="shared" si="18"/>
        <v>0</v>
      </c>
      <c r="K217" s="10"/>
    </row>
    <row r="218" spans="1:11">
      <c r="A218" s="7"/>
      <c r="B218" s="729">
        <f>'Medicare Cost Report'!B126</f>
        <v>0</v>
      </c>
      <c r="C218" s="1405">
        <f>'Medicare Cost Report'!C126</f>
        <v>0</v>
      </c>
      <c r="D218" s="1406"/>
      <c r="E218" s="1407"/>
      <c r="F218" s="648">
        <f>'Medicare Cost Report'!G126</f>
        <v>0</v>
      </c>
      <c r="G218" s="1079">
        <f t="shared" si="19"/>
        <v>0</v>
      </c>
      <c r="H218" s="752">
        <f>'Medicare Cost Report'!L126</f>
        <v>0</v>
      </c>
      <c r="I218" s="742">
        <f t="shared" si="17"/>
        <v>0</v>
      </c>
      <c r="J218" s="742">
        <f t="shared" si="18"/>
        <v>0</v>
      </c>
      <c r="K218" s="10"/>
    </row>
    <row r="219" spans="1:11">
      <c r="A219" s="7"/>
      <c r="B219" s="729">
        <f>'Medicare Cost Report'!B127</f>
        <v>0</v>
      </c>
      <c r="C219" s="1405">
        <f>'Medicare Cost Report'!C127</f>
        <v>0</v>
      </c>
      <c r="D219" s="1406"/>
      <c r="E219" s="1407"/>
      <c r="F219" s="648">
        <f>'Medicare Cost Report'!G127</f>
        <v>0</v>
      </c>
      <c r="G219" s="1079">
        <f t="shared" si="19"/>
        <v>0</v>
      </c>
      <c r="H219" s="752">
        <f>'Medicare Cost Report'!L127</f>
        <v>0</v>
      </c>
      <c r="I219" s="742">
        <f t="shared" si="17"/>
        <v>0</v>
      </c>
      <c r="J219" s="742">
        <f t="shared" si="18"/>
        <v>0</v>
      </c>
      <c r="K219" s="10"/>
    </row>
    <row r="220" spans="1:11">
      <c r="A220" s="7"/>
      <c r="B220" s="729">
        <f>'Medicare Cost Report'!B128</f>
        <v>0</v>
      </c>
      <c r="C220" s="1405">
        <f>'Medicare Cost Report'!C128</f>
        <v>0</v>
      </c>
      <c r="D220" s="1406"/>
      <c r="E220" s="1407"/>
      <c r="F220" s="648">
        <f>'Medicare Cost Report'!G128</f>
        <v>0</v>
      </c>
      <c r="G220" s="1079">
        <f t="shared" si="19"/>
        <v>0</v>
      </c>
      <c r="H220" s="752">
        <f>'Medicare Cost Report'!L128</f>
        <v>0</v>
      </c>
      <c r="I220" s="742">
        <f t="shared" si="17"/>
        <v>0</v>
      </c>
      <c r="J220" s="742">
        <f t="shared" si="18"/>
        <v>0</v>
      </c>
      <c r="K220" s="10"/>
    </row>
    <row r="221" spans="1:11">
      <c r="A221" s="7"/>
      <c r="B221" s="729">
        <f>'Medicare Cost Report'!B129</f>
        <v>0</v>
      </c>
      <c r="C221" s="1405">
        <f>'Medicare Cost Report'!C129</f>
        <v>0</v>
      </c>
      <c r="D221" s="1406"/>
      <c r="E221" s="1407"/>
      <c r="F221" s="648">
        <f>'Medicare Cost Report'!G129</f>
        <v>0</v>
      </c>
      <c r="G221" s="1079">
        <f t="shared" si="19"/>
        <v>0</v>
      </c>
      <c r="H221" s="752">
        <f>'Medicare Cost Report'!L129</f>
        <v>0</v>
      </c>
      <c r="I221" s="742">
        <f t="shared" si="17"/>
        <v>0</v>
      </c>
      <c r="J221" s="742">
        <f t="shared" si="18"/>
        <v>0</v>
      </c>
      <c r="K221" s="10"/>
    </row>
    <row r="222" spans="1:11">
      <c r="A222" s="7"/>
      <c r="B222" s="729">
        <f>'Medicare Cost Report'!B130</f>
        <v>0</v>
      </c>
      <c r="C222" s="1405">
        <f>'Medicare Cost Report'!C130</f>
        <v>0</v>
      </c>
      <c r="D222" s="1406"/>
      <c r="E222" s="1407"/>
      <c r="F222" s="648">
        <f>'Medicare Cost Report'!G130</f>
        <v>0</v>
      </c>
      <c r="G222" s="1079">
        <f t="shared" si="19"/>
        <v>0</v>
      </c>
      <c r="H222" s="752">
        <f>'Medicare Cost Report'!L130</f>
        <v>0</v>
      </c>
      <c r="I222" s="742">
        <f t="shared" si="17"/>
        <v>0</v>
      </c>
      <c r="J222" s="742">
        <f t="shared" si="18"/>
        <v>0</v>
      </c>
      <c r="K222" s="10"/>
    </row>
    <row r="223" spans="1:11">
      <c r="A223" s="7"/>
      <c r="B223" s="729">
        <f>'Medicare Cost Report'!B131</f>
        <v>0</v>
      </c>
      <c r="C223" s="1405">
        <f>'Medicare Cost Report'!C131</f>
        <v>0</v>
      </c>
      <c r="D223" s="1406"/>
      <c r="E223" s="1407"/>
      <c r="F223" s="648">
        <f>'Medicare Cost Report'!G131</f>
        <v>0</v>
      </c>
      <c r="G223" s="1079">
        <f t="shared" si="19"/>
        <v>0</v>
      </c>
      <c r="H223" s="752">
        <f>'Medicare Cost Report'!L131</f>
        <v>0</v>
      </c>
      <c r="I223" s="742">
        <f t="shared" si="17"/>
        <v>0</v>
      </c>
      <c r="J223" s="742">
        <f t="shared" si="18"/>
        <v>0</v>
      </c>
      <c r="K223" s="10"/>
    </row>
    <row r="224" spans="1:11">
      <c r="A224" s="7"/>
      <c r="B224" s="729">
        <f>'Medicare Cost Report'!B132</f>
        <v>0</v>
      </c>
      <c r="C224" s="1405">
        <f>'Medicare Cost Report'!C132</f>
        <v>0</v>
      </c>
      <c r="D224" s="1406"/>
      <c r="E224" s="1407"/>
      <c r="F224" s="648">
        <f>'Medicare Cost Report'!G132</f>
        <v>0</v>
      </c>
      <c r="G224" s="1079">
        <f t="shared" si="19"/>
        <v>0</v>
      </c>
      <c r="H224" s="752">
        <f>'Medicare Cost Report'!L132</f>
        <v>0</v>
      </c>
      <c r="I224" s="742">
        <f t="shared" si="17"/>
        <v>0</v>
      </c>
      <c r="J224" s="742">
        <f t="shared" si="18"/>
        <v>0</v>
      </c>
      <c r="K224" s="10"/>
    </row>
    <row r="225" spans="1:11">
      <c r="A225" s="7"/>
      <c r="B225" s="729">
        <f>'Medicare Cost Report'!B133</f>
        <v>0</v>
      </c>
      <c r="C225" s="1405">
        <f>'Medicare Cost Report'!C133</f>
        <v>0</v>
      </c>
      <c r="D225" s="1406"/>
      <c r="E225" s="1407"/>
      <c r="F225" s="648">
        <f>'Medicare Cost Report'!G133</f>
        <v>0</v>
      </c>
      <c r="G225" s="1079">
        <f t="shared" si="19"/>
        <v>0</v>
      </c>
      <c r="H225" s="752">
        <f>'Medicare Cost Report'!L133</f>
        <v>0</v>
      </c>
      <c r="I225" s="742">
        <f t="shared" si="17"/>
        <v>0</v>
      </c>
      <c r="J225" s="742">
        <f t="shared" si="18"/>
        <v>0</v>
      </c>
      <c r="K225" s="10"/>
    </row>
    <row r="226" spans="1:11">
      <c r="A226" s="7"/>
      <c r="B226" s="729">
        <f>'Medicare Cost Report'!B134</f>
        <v>0</v>
      </c>
      <c r="C226" s="1405">
        <f>'Medicare Cost Report'!C134</f>
        <v>0</v>
      </c>
      <c r="D226" s="1406"/>
      <c r="E226" s="1407"/>
      <c r="F226" s="648">
        <f>'Medicare Cost Report'!G134</f>
        <v>0</v>
      </c>
      <c r="G226" s="1079">
        <f t="shared" si="19"/>
        <v>0</v>
      </c>
      <c r="H226" s="752">
        <f>'Medicare Cost Report'!L134</f>
        <v>0</v>
      </c>
      <c r="I226" s="742">
        <f t="shared" si="17"/>
        <v>0</v>
      </c>
      <c r="J226" s="742">
        <f t="shared" si="18"/>
        <v>0</v>
      </c>
      <c r="K226" s="10"/>
    </row>
    <row r="227" spans="1:11">
      <c r="A227" s="7"/>
      <c r="B227" s="729">
        <f>'Medicare Cost Report'!B135</f>
        <v>0</v>
      </c>
      <c r="C227" s="1405">
        <f>'Medicare Cost Report'!C135</f>
        <v>0</v>
      </c>
      <c r="D227" s="1406"/>
      <c r="E227" s="1407"/>
      <c r="F227" s="648">
        <f>'Medicare Cost Report'!G135</f>
        <v>0</v>
      </c>
      <c r="G227" s="1079">
        <f t="shared" si="19"/>
        <v>0</v>
      </c>
      <c r="H227" s="752">
        <f>'Medicare Cost Report'!L135</f>
        <v>0</v>
      </c>
      <c r="I227" s="742">
        <f t="shared" si="17"/>
        <v>0</v>
      </c>
      <c r="J227" s="742">
        <f t="shared" si="18"/>
        <v>0</v>
      </c>
      <c r="K227" s="10"/>
    </row>
    <row r="228" spans="1:11">
      <c r="A228" s="7"/>
      <c r="B228" s="729">
        <f>'Medicare Cost Report'!B136</f>
        <v>0</v>
      </c>
      <c r="C228" s="1405">
        <f>'Medicare Cost Report'!C136</f>
        <v>0</v>
      </c>
      <c r="D228" s="1406"/>
      <c r="E228" s="1407"/>
      <c r="F228" s="648">
        <f>'Medicare Cost Report'!G136</f>
        <v>0</v>
      </c>
      <c r="G228" s="1079">
        <f t="shared" si="19"/>
        <v>0</v>
      </c>
      <c r="H228" s="752">
        <f>'Medicare Cost Report'!L136</f>
        <v>0</v>
      </c>
      <c r="I228" s="742">
        <f t="shared" si="17"/>
        <v>0</v>
      </c>
      <c r="J228" s="742">
        <f t="shared" si="18"/>
        <v>0</v>
      </c>
      <c r="K228" s="10"/>
    </row>
    <row r="229" spans="1:11">
      <c r="A229" s="7"/>
      <c r="B229" s="729">
        <f>'Medicare Cost Report'!B137</f>
        <v>0</v>
      </c>
      <c r="C229" s="1405">
        <f>'Medicare Cost Report'!C137</f>
        <v>0</v>
      </c>
      <c r="D229" s="1406"/>
      <c r="E229" s="1407"/>
      <c r="F229" s="648">
        <f>'Medicare Cost Report'!G137</f>
        <v>0</v>
      </c>
      <c r="G229" s="1079">
        <f t="shared" si="19"/>
        <v>0</v>
      </c>
      <c r="H229" s="752">
        <f>'Medicare Cost Report'!L137</f>
        <v>0</v>
      </c>
      <c r="I229" s="742">
        <f t="shared" si="17"/>
        <v>0</v>
      </c>
      <c r="J229" s="742">
        <f t="shared" si="18"/>
        <v>0</v>
      </c>
      <c r="K229" s="10"/>
    </row>
    <row r="230" spans="1:11">
      <c r="A230" s="7"/>
      <c r="B230" s="729">
        <f>'Medicare Cost Report'!B138</f>
        <v>0</v>
      </c>
      <c r="C230" s="1405">
        <f>'Medicare Cost Report'!C138</f>
        <v>0</v>
      </c>
      <c r="D230" s="1406"/>
      <c r="E230" s="1407"/>
      <c r="F230" s="648">
        <f>'Medicare Cost Report'!G138</f>
        <v>0</v>
      </c>
      <c r="G230" s="1079">
        <f t="shared" si="19"/>
        <v>0</v>
      </c>
      <c r="H230" s="752">
        <f>'Medicare Cost Report'!L138</f>
        <v>0</v>
      </c>
      <c r="I230" s="742">
        <f t="shared" si="17"/>
        <v>0</v>
      </c>
      <c r="J230" s="742">
        <f t="shared" si="18"/>
        <v>0</v>
      </c>
      <c r="K230" s="10"/>
    </row>
    <row r="231" spans="1:11">
      <c r="A231" s="7"/>
      <c r="B231" s="729">
        <f>'Medicare Cost Report'!B139</f>
        <v>0</v>
      </c>
      <c r="C231" s="1405">
        <f>'Medicare Cost Report'!C139</f>
        <v>0</v>
      </c>
      <c r="D231" s="1406"/>
      <c r="E231" s="1407"/>
      <c r="F231" s="648">
        <f>'Medicare Cost Report'!G139</f>
        <v>0</v>
      </c>
      <c r="G231" s="1079">
        <f t="shared" si="19"/>
        <v>0</v>
      </c>
      <c r="H231" s="752">
        <f>'Medicare Cost Report'!L139</f>
        <v>0</v>
      </c>
      <c r="I231" s="742">
        <f t="shared" si="17"/>
        <v>0</v>
      </c>
      <c r="J231" s="742">
        <f t="shared" si="18"/>
        <v>0</v>
      </c>
      <c r="K231" s="10"/>
    </row>
    <row r="232" spans="1:11">
      <c r="A232" s="7"/>
      <c r="B232" s="729">
        <f>'Medicare Cost Report'!B140</f>
        <v>0</v>
      </c>
      <c r="C232" s="1405">
        <f>'Medicare Cost Report'!C140</f>
        <v>0</v>
      </c>
      <c r="D232" s="1406"/>
      <c r="E232" s="1407"/>
      <c r="F232" s="648">
        <f>'Medicare Cost Report'!G140</f>
        <v>0</v>
      </c>
      <c r="G232" s="1079">
        <f t="shared" si="19"/>
        <v>0</v>
      </c>
      <c r="H232" s="752">
        <f>'Medicare Cost Report'!L140</f>
        <v>0</v>
      </c>
      <c r="I232" s="742">
        <f t="shared" si="17"/>
        <v>0</v>
      </c>
      <c r="J232" s="742">
        <f t="shared" si="18"/>
        <v>0</v>
      </c>
      <c r="K232" s="10"/>
    </row>
    <row r="233" spans="1:11">
      <c r="A233" s="7"/>
      <c r="B233" s="730">
        <f>'Medicare Cost Report'!B141</f>
        <v>0</v>
      </c>
      <c r="C233" s="1405">
        <f>'Medicare Cost Report'!C141</f>
        <v>0</v>
      </c>
      <c r="D233" s="1406"/>
      <c r="E233" s="1407"/>
      <c r="F233" s="379">
        <f>'Medicare Cost Report'!G141</f>
        <v>0</v>
      </c>
      <c r="G233" s="751">
        <f t="shared" si="19"/>
        <v>0</v>
      </c>
      <c r="H233" s="752">
        <f>'Medicare Cost Report'!L141</f>
        <v>0</v>
      </c>
      <c r="I233" s="742">
        <f t="shared" si="17"/>
        <v>0</v>
      </c>
      <c r="J233" s="746">
        <f t="shared" si="18"/>
        <v>0</v>
      </c>
      <c r="K233" s="10"/>
    </row>
    <row r="234" spans="1:11">
      <c r="A234" s="7"/>
      <c r="B234" s="472"/>
      <c r="C234" s="370" t="s">
        <v>556</v>
      </c>
      <c r="D234" s="382"/>
      <c r="E234" s="477"/>
      <c r="F234" s="649">
        <f>SUM(F158:F233)</f>
        <v>0</v>
      </c>
      <c r="G234" s="714">
        <f>SUM(G158:G233)</f>
        <v>0</v>
      </c>
      <c r="H234" s="714"/>
      <c r="I234" s="747">
        <f>SUM(I158:I233)</f>
        <v>0</v>
      </c>
      <c r="J234" s="748">
        <f>SUM(J158:J233)</f>
        <v>0</v>
      </c>
      <c r="K234" s="482"/>
    </row>
    <row r="235" spans="1:11">
      <c r="A235" s="7"/>
      <c r="B235" s="10"/>
      <c r="C235" s="10"/>
      <c r="D235" s="10"/>
      <c r="E235" s="483"/>
      <c r="F235" s="484"/>
      <c r="G235" s="486"/>
      <c r="H235" s="10"/>
      <c r="I235" s="483"/>
      <c r="J235" s="484"/>
      <c r="K235" s="10"/>
    </row>
    <row r="236" spans="1:11">
      <c r="A236" s="10"/>
      <c r="B236" s="10"/>
      <c r="C236" s="10"/>
      <c r="D236" s="10"/>
      <c r="E236" s="487"/>
      <c r="F236" s="725" t="s">
        <v>727</v>
      </c>
      <c r="G236" s="726"/>
      <c r="H236" s="725"/>
      <c r="I236" s="727"/>
      <c r="J236" s="753">
        <f>J151+J234</f>
        <v>0</v>
      </c>
      <c r="K236" s="482"/>
    </row>
    <row r="237" spans="1:11">
      <c r="G237" s="485"/>
      <c r="I237" s="485"/>
      <c r="J237" s="485"/>
    </row>
  </sheetData>
  <sheetProtection algorithmName="SHA-512" hashValue="ZQQ8SIKPCLfHL6BJJLYrpZ4X6Fi0EX5dK9AuA1vB3tCne1U+WxQa5wBjNcLOmW4XrT0Eyzh5XRxcd6pavcje3Q==" saltValue="cgBVcWHcb5J5ctMXAXpe0Q==" spinCount="100000" sheet="1" objects="1" scenarios="1"/>
  <mergeCells count="206">
    <mergeCell ref="C209:E209"/>
    <mergeCell ref="C210:E210"/>
    <mergeCell ref="C211:E211"/>
    <mergeCell ref="C212:E212"/>
    <mergeCell ref="C213:E213"/>
    <mergeCell ref="C214:E214"/>
    <mergeCell ref="C215:E215"/>
    <mergeCell ref="C216:E216"/>
    <mergeCell ref="C228:E228"/>
    <mergeCell ref="C226:E226"/>
    <mergeCell ref="C227:E227"/>
    <mergeCell ref="C147:E147"/>
    <mergeCell ref="C148:E148"/>
    <mergeCell ref="C202:E202"/>
    <mergeCell ref="C203:E203"/>
    <mergeCell ref="C204:E204"/>
    <mergeCell ref="C205:E205"/>
    <mergeCell ref="C206:E206"/>
    <mergeCell ref="C207:E207"/>
    <mergeCell ref="C208:E208"/>
    <mergeCell ref="C166:E166"/>
    <mergeCell ref="C167:E167"/>
    <mergeCell ref="C168:E168"/>
    <mergeCell ref="C169:E169"/>
    <mergeCell ref="C170:E170"/>
    <mergeCell ref="C161:E161"/>
    <mergeCell ref="C162:E162"/>
    <mergeCell ref="C163:E163"/>
    <mergeCell ref="C164:E164"/>
    <mergeCell ref="C165:E165"/>
    <mergeCell ref="C176:E176"/>
    <mergeCell ref="C177:E177"/>
    <mergeCell ref="C178:E178"/>
    <mergeCell ref="C179:E179"/>
    <mergeCell ref="C180:E180"/>
    <mergeCell ref="D33:F33"/>
    <mergeCell ref="D34:F34"/>
    <mergeCell ref="D35:F35"/>
    <mergeCell ref="D36:F36"/>
    <mergeCell ref="C64:E64"/>
    <mergeCell ref="C65:E65"/>
    <mergeCell ref="C66:E66"/>
    <mergeCell ref="C67:E67"/>
    <mergeCell ref="C130:E130"/>
    <mergeCell ref="C102:E102"/>
    <mergeCell ref="C103:E103"/>
    <mergeCell ref="C104:E104"/>
    <mergeCell ref="C105:E105"/>
    <mergeCell ref="C96:E96"/>
    <mergeCell ref="C97:E97"/>
    <mergeCell ref="C98:E98"/>
    <mergeCell ref="C99:E99"/>
    <mergeCell ref="C100:E100"/>
    <mergeCell ref="C111:E111"/>
    <mergeCell ref="C112:E112"/>
    <mergeCell ref="C113:E113"/>
    <mergeCell ref="C114:E114"/>
    <mergeCell ref="C115:E115"/>
    <mergeCell ref="C106:E106"/>
    <mergeCell ref="J156:J157"/>
    <mergeCell ref="B156:B157"/>
    <mergeCell ref="C156:E157"/>
    <mergeCell ref="F156:F157"/>
    <mergeCell ref="G156:G157"/>
    <mergeCell ref="I156:I157"/>
    <mergeCell ref="C74:E74"/>
    <mergeCell ref="C75:E75"/>
    <mergeCell ref="C76:E76"/>
    <mergeCell ref="C77:E77"/>
    <mergeCell ref="C78:E78"/>
    <mergeCell ref="C79:E79"/>
    <mergeCell ref="C80:E80"/>
    <mergeCell ref="C81:E81"/>
    <mergeCell ref="C82:E82"/>
    <mergeCell ref="C83:E83"/>
    <mergeCell ref="C84:E84"/>
    <mergeCell ref="C85:E85"/>
    <mergeCell ref="C86:E86"/>
    <mergeCell ref="C87:E87"/>
    <mergeCell ref="C88:E88"/>
    <mergeCell ref="C89:E89"/>
    <mergeCell ref="C90:E90"/>
    <mergeCell ref="C101:E101"/>
    <mergeCell ref="D17:F17"/>
    <mergeCell ref="H156:H157"/>
    <mergeCell ref="D18:F18"/>
    <mergeCell ref="D19:F19"/>
    <mergeCell ref="D20:F20"/>
    <mergeCell ref="D21:F21"/>
    <mergeCell ref="D22:F22"/>
    <mergeCell ref="D23:F23"/>
    <mergeCell ref="D24:F24"/>
    <mergeCell ref="D25:F25"/>
    <mergeCell ref="D26:F26"/>
    <mergeCell ref="D27:F27"/>
    <mergeCell ref="D28:F28"/>
    <mergeCell ref="C43:E43"/>
    <mergeCell ref="D29:F29"/>
    <mergeCell ref="D30:F30"/>
    <mergeCell ref="D31:F31"/>
    <mergeCell ref="D32:F32"/>
    <mergeCell ref="D37:F37"/>
    <mergeCell ref="C91:E91"/>
    <mergeCell ref="C92:E92"/>
    <mergeCell ref="C93:E93"/>
    <mergeCell ref="C94:E94"/>
    <mergeCell ref="C95:E95"/>
    <mergeCell ref="C141:E141"/>
    <mergeCell ref="C144:E144"/>
    <mergeCell ref="C145:E145"/>
    <mergeCell ref="C146:E146"/>
    <mergeCell ref="C107:E107"/>
    <mergeCell ref="C108:E108"/>
    <mergeCell ref="C109:E109"/>
    <mergeCell ref="C110:E110"/>
    <mergeCell ref="C121:E121"/>
    <mergeCell ref="C122:E122"/>
    <mergeCell ref="C123:E123"/>
    <mergeCell ref="C124:E124"/>
    <mergeCell ref="C125:E125"/>
    <mergeCell ref="C116:E116"/>
    <mergeCell ref="C117:E117"/>
    <mergeCell ref="C118:E118"/>
    <mergeCell ref="C119:E119"/>
    <mergeCell ref="C120:E120"/>
    <mergeCell ref="C53:E53"/>
    <mergeCell ref="C54:E54"/>
    <mergeCell ref="C55:E55"/>
    <mergeCell ref="C56:E56"/>
    <mergeCell ref="C143:E143"/>
    <mergeCell ref="C149:E149"/>
    <mergeCell ref="C158:E158"/>
    <mergeCell ref="C159:E159"/>
    <mergeCell ref="C160:E160"/>
    <mergeCell ref="C126:E126"/>
    <mergeCell ref="C127:E127"/>
    <mergeCell ref="C128:E128"/>
    <mergeCell ref="C129:E129"/>
    <mergeCell ref="C142:E142"/>
    <mergeCell ref="C131:E131"/>
    <mergeCell ref="C132:E132"/>
    <mergeCell ref="C133:E133"/>
    <mergeCell ref="C134:E134"/>
    <mergeCell ref="C135:E135"/>
    <mergeCell ref="C136:E136"/>
    <mergeCell ref="C137:E137"/>
    <mergeCell ref="C138:E138"/>
    <mergeCell ref="C139:E139"/>
    <mergeCell ref="C140:E140"/>
    <mergeCell ref="C62:E62"/>
    <mergeCell ref="C63:E63"/>
    <mergeCell ref="C68:E68"/>
    <mergeCell ref="C57:E57"/>
    <mergeCell ref="C58:E58"/>
    <mergeCell ref="C59:E59"/>
    <mergeCell ref="C60:E60"/>
    <mergeCell ref="C61:E61"/>
    <mergeCell ref="C232:E232"/>
    <mergeCell ref="C221:E221"/>
    <mergeCell ref="C222:E222"/>
    <mergeCell ref="C223:E223"/>
    <mergeCell ref="C224:E224"/>
    <mergeCell ref="C225:E225"/>
    <mergeCell ref="C201:E201"/>
    <mergeCell ref="C217:E217"/>
    <mergeCell ref="C218:E218"/>
    <mergeCell ref="C219:E219"/>
    <mergeCell ref="C220:E220"/>
    <mergeCell ref="C171:E171"/>
    <mergeCell ref="C172:E172"/>
    <mergeCell ref="C173:E173"/>
    <mergeCell ref="C174:E174"/>
    <mergeCell ref="C175:E175"/>
    <mergeCell ref="C44:E44"/>
    <mergeCell ref="C45:E45"/>
    <mergeCell ref="C46:E46"/>
    <mergeCell ref="C47:E47"/>
    <mergeCell ref="C48:E48"/>
    <mergeCell ref="C49:E49"/>
    <mergeCell ref="C50:E50"/>
    <mergeCell ref="C51:E51"/>
    <mergeCell ref="C52:E52"/>
    <mergeCell ref="C181:E181"/>
    <mergeCell ref="C182:E182"/>
    <mergeCell ref="C183:E183"/>
    <mergeCell ref="C233:E233"/>
    <mergeCell ref="C191:E191"/>
    <mergeCell ref="C192:E192"/>
    <mergeCell ref="C193:E193"/>
    <mergeCell ref="C194:E194"/>
    <mergeCell ref="C195:E195"/>
    <mergeCell ref="C186:E186"/>
    <mergeCell ref="C187:E187"/>
    <mergeCell ref="C188:E188"/>
    <mergeCell ref="C189:E189"/>
    <mergeCell ref="C190:E190"/>
    <mergeCell ref="C196:E196"/>
    <mergeCell ref="C197:E197"/>
    <mergeCell ref="C198:E198"/>
    <mergeCell ref="C199:E199"/>
    <mergeCell ref="C200:E200"/>
    <mergeCell ref="C184:E184"/>
    <mergeCell ref="C185:E185"/>
    <mergeCell ref="C229:E229"/>
    <mergeCell ref="C230:E230"/>
    <mergeCell ref="C231:E231"/>
  </mergeCells>
  <printOptions horizontalCentered="1"/>
  <pageMargins left="0" right="0" top="0.25" bottom="0.25" header="0" footer="0"/>
  <pageSetup scale="40" orientation="portrait" r:id="rId1"/>
  <headerFooter alignWithMargins="0">
    <oddFooter>&amp;L&amp;A&amp;RPrinted on &amp;D &amp;T</oddFooter>
  </headerFooter>
  <rowBreaks count="2" manualBreakCount="2">
    <brk id="71" max="16383" man="1"/>
    <brk id="152"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DFA81F-70B7-4067-95A0-21C53265AC12}">
  <sheetPr codeName="Sheet38">
    <tabColor rgb="FF00B050"/>
    <pageSetUpPr fitToPage="1"/>
  </sheetPr>
  <dimension ref="A1:AH9"/>
  <sheetViews>
    <sheetView workbookViewId="0"/>
  </sheetViews>
  <sheetFormatPr defaultColWidth="9.28515625" defaultRowHeight="15"/>
  <cols>
    <col min="1" max="1" width="12.28515625" bestFit="1" customWidth="1"/>
    <col min="2" max="2" width="14.7109375" bestFit="1" customWidth="1"/>
    <col min="3" max="3" width="16.28515625" customWidth="1"/>
    <col min="4" max="4" width="49.28515625" customWidth="1"/>
    <col min="5" max="5" width="14.7109375" bestFit="1" customWidth="1"/>
    <col min="6" max="18" width="13.28515625" customWidth="1"/>
    <col min="19" max="19" width="1.7109375" customWidth="1"/>
    <col min="20" max="25" width="13.28515625" customWidth="1"/>
    <col min="26" max="26" width="1.7109375" customWidth="1"/>
    <col min="27" max="33" width="13.28515625" customWidth="1"/>
    <col min="34" max="34" width="2.7109375" customWidth="1"/>
    <col min="35" max="35" width="16.28515625" bestFit="1" customWidth="1"/>
  </cols>
  <sheetData>
    <row r="1" spans="1:34" ht="15" customHeight="1">
      <c r="A1" s="61"/>
      <c r="B1" s="390"/>
      <c r="C1" s="390"/>
      <c r="D1" s="390"/>
      <c r="E1" s="1080"/>
      <c r="F1" s="1081" t="s">
        <v>596</v>
      </c>
      <c r="G1" s="1081" t="s">
        <v>596</v>
      </c>
      <c r="H1" s="1081" t="s">
        <v>596</v>
      </c>
      <c r="I1" s="1081" t="s">
        <v>596</v>
      </c>
      <c r="J1" s="1081" t="s">
        <v>596</v>
      </c>
      <c r="K1" s="1081" t="s">
        <v>596</v>
      </c>
      <c r="L1" s="1081" t="s">
        <v>596</v>
      </c>
      <c r="M1" s="1081" t="s">
        <v>596</v>
      </c>
      <c r="N1" s="1081" t="s">
        <v>596</v>
      </c>
      <c r="O1" s="1081" t="s">
        <v>596</v>
      </c>
      <c r="P1" s="1081" t="s">
        <v>596</v>
      </c>
      <c r="Q1" s="1081" t="s">
        <v>596</v>
      </c>
      <c r="R1" s="1081" t="s">
        <v>596</v>
      </c>
      <c r="S1" s="56"/>
      <c r="T1" s="1081" t="s">
        <v>728</v>
      </c>
      <c r="U1" s="1081" t="s">
        <v>728</v>
      </c>
      <c r="V1" s="1081" t="s">
        <v>728</v>
      </c>
      <c r="W1" s="1081" t="s">
        <v>728</v>
      </c>
      <c r="X1" s="1081" t="s">
        <v>728</v>
      </c>
      <c r="Y1" s="1081" t="s">
        <v>728</v>
      </c>
      <c r="Z1" s="723"/>
      <c r="AA1" s="1081" t="s">
        <v>728</v>
      </c>
      <c r="AB1" s="1081" t="s">
        <v>728</v>
      </c>
      <c r="AC1" s="1081" t="s">
        <v>728</v>
      </c>
      <c r="AD1" s="1081" t="s">
        <v>728</v>
      </c>
      <c r="AE1" s="1081" t="s">
        <v>728</v>
      </c>
      <c r="AF1" s="1081" t="s">
        <v>728</v>
      </c>
      <c r="AG1" s="1081" t="s">
        <v>728</v>
      </c>
      <c r="AH1" s="56"/>
    </row>
    <row r="2" spans="1:34" ht="63.75">
      <c r="A2" s="61"/>
      <c r="B2" s="1082" t="s">
        <v>729</v>
      </c>
      <c r="C2" s="1082" t="s">
        <v>559</v>
      </c>
      <c r="D2" s="1082" t="s">
        <v>730</v>
      </c>
      <c r="E2" s="1081" t="s">
        <v>731</v>
      </c>
      <c r="F2" s="1081" t="s">
        <v>732</v>
      </c>
      <c r="G2" s="1081" t="s">
        <v>733</v>
      </c>
      <c r="H2" s="1081" t="s">
        <v>734</v>
      </c>
      <c r="I2" s="1081" t="s">
        <v>735</v>
      </c>
      <c r="J2" s="1081" t="s">
        <v>736</v>
      </c>
      <c r="K2" s="1081" t="s">
        <v>737</v>
      </c>
      <c r="L2" s="1081" t="s">
        <v>738</v>
      </c>
      <c r="M2" s="1081" t="s">
        <v>739</v>
      </c>
      <c r="N2" s="1081" t="s">
        <v>740</v>
      </c>
      <c r="O2" s="1081" t="s">
        <v>741</v>
      </c>
      <c r="P2" s="1081" t="s">
        <v>742</v>
      </c>
      <c r="Q2" s="1081" t="s">
        <v>743</v>
      </c>
      <c r="R2" s="1081" t="s">
        <v>744</v>
      </c>
      <c r="S2" s="723"/>
      <c r="T2" s="1081" t="s">
        <v>745</v>
      </c>
      <c r="U2" s="1081" t="s">
        <v>746</v>
      </c>
      <c r="V2" s="1081" t="s">
        <v>747</v>
      </c>
      <c r="W2" s="1081" t="s">
        <v>748</v>
      </c>
      <c r="X2" s="1081" t="s">
        <v>749</v>
      </c>
      <c r="Y2" s="1081" t="s">
        <v>750</v>
      </c>
      <c r="Z2" s="723"/>
      <c r="AA2" s="1081" t="s">
        <v>751</v>
      </c>
      <c r="AB2" s="1081" t="s">
        <v>752</v>
      </c>
      <c r="AC2" s="1081" t="s">
        <v>753</v>
      </c>
      <c r="AD2" s="1081" t="s">
        <v>754</v>
      </c>
      <c r="AE2" s="1081" t="s">
        <v>755</v>
      </c>
      <c r="AF2" s="1081" t="s">
        <v>756</v>
      </c>
      <c r="AG2" s="1081" t="s">
        <v>757</v>
      </c>
      <c r="AH2" s="56"/>
    </row>
    <row r="3" spans="1:34" ht="15.75" thickBot="1">
      <c r="A3" s="62" t="s">
        <v>758</v>
      </c>
      <c r="B3" s="830">
        <f>Cert_CCN</f>
        <v>0</v>
      </c>
      <c r="C3" s="192" t="str">
        <f>IF(Cert_TPI="","Waiting",Cert_TPI)</f>
        <v>Waiting</v>
      </c>
      <c r="D3" s="46">
        <f>Cert_Hospital</f>
        <v>0</v>
      </c>
      <c r="E3" s="46">
        <f>Cert_County</f>
        <v>0</v>
      </c>
      <c r="F3" s="111">
        <f>'Medicaid Claims Data'!F7+'Medicaid Claims Data'!J7</f>
        <v>0</v>
      </c>
      <c r="G3" s="111">
        <f>'Medicaid Claims Data'!G7+'Medicaid Claims Data'!K7</f>
        <v>0</v>
      </c>
      <c r="H3" s="113">
        <f>'Medicaid Claims Data'!H7+'Medicaid Claims Data'!L7</f>
        <v>0</v>
      </c>
      <c r="I3" s="111">
        <f>'Medicaid Claims Data'!T7+'Medicaid Claims Data'!X7</f>
        <v>0</v>
      </c>
      <c r="J3" s="111">
        <f>'Medicaid Claims Data'!U7+'Medicaid Claims Data'!Y7</f>
        <v>0</v>
      </c>
      <c r="K3" s="111">
        <f>'Medicaid Claims Data'!V7+'Medicaid Claims Data'!Z7</f>
        <v>0</v>
      </c>
      <c r="L3" s="112">
        <f>'Medicaid Claims Data'!W7+'Medicaid Claims Data'!AA7</f>
        <v>0</v>
      </c>
      <c r="M3" s="111">
        <f>'Medicaid Claims Data'!N7+'Medicaid Claims Data'!Q7</f>
        <v>0</v>
      </c>
      <c r="N3" s="111">
        <f>'Medicaid Claims Data'!O7+'Medicaid Claims Data'!R7</f>
        <v>0</v>
      </c>
      <c r="O3" s="111">
        <f>'Medicaid Claims Data'!AC7+'Medicaid Claims Data'!AG7</f>
        <v>0</v>
      </c>
      <c r="P3" s="111">
        <f>'Medicaid Claims Data'!AE7+'Medicaid Claims Data'!AI7</f>
        <v>0</v>
      </c>
      <c r="Q3" s="111">
        <f>'Medicaid Claims Data'!AD7+'Medicaid Claims Data'!AH7</f>
        <v>0</v>
      </c>
      <c r="R3" s="111">
        <f>'Medicaid Claims Data'!M7+'Medicaid Claims Data'!S7+'Medicaid Claims Data'!AB7+'Medicaid Claims Data'!AJ7</f>
        <v>0</v>
      </c>
      <c r="S3" s="722"/>
      <c r="T3" s="111">
        <f>'Medicaid Claims Data'!AP7+'Medicaid Claims Data'!AL7</f>
        <v>0</v>
      </c>
      <c r="U3" s="111">
        <f>'Medicaid Claims Data'!AR7+'Medicaid Claims Data'!AX7</f>
        <v>0</v>
      </c>
      <c r="V3" s="111">
        <f>'Medicaid Claims Data'!AK7+'Medicaid Claims Data'!AO7</f>
        <v>0</v>
      </c>
      <c r="W3" s="113">
        <f>'Medicaid Claims Data'!AM7+'Medicaid Claims Data'!AQ7</f>
        <v>0</v>
      </c>
      <c r="X3" s="111">
        <f>'Medicaid Claims Data'!AS7+'Medicaid Claims Data'!AV7</f>
        <v>0</v>
      </c>
      <c r="Y3" s="111">
        <f>'Medicaid Claims Data'!AT7+'Medicaid Claims Data'!AW7</f>
        <v>0</v>
      </c>
      <c r="Z3" s="722"/>
      <c r="AA3" s="111">
        <f>'Medicaid Claims Data'!AY7+'Medicaid Claims Data'!BG7</f>
        <v>0</v>
      </c>
      <c r="AB3" s="111">
        <f>'Medicaid Claims Data'!BI7+'Medicaid Claims Data'!BA7</f>
        <v>0</v>
      </c>
      <c r="AC3" s="111">
        <f>'Medicaid Claims Data'!BH7+'Medicaid Claims Data'!AZ7</f>
        <v>0</v>
      </c>
      <c r="AD3" s="113">
        <f>'Medicaid Claims Data'!BB7+'Medicaid Claims Data'!BJ7</f>
        <v>0</v>
      </c>
      <c r="AE3" s="111">
        <f>'Medicaid Claims Data'!BC7+'Medicaid Claims Data'!BL7</f>
        <v>0</v>
      </c>
      <c r="AF3" s="111">
        <f>'Medicaid Claims Data'!BE7+'Medicaid Claims Data'!BN7</f>
        <v>0</v>
      </c>
      <c r="AG3" s="111">
        <f>'Medicaid Claims Data'!BM7+'Medicaid Claims Data'!BD7</f>
        <v>0</v>
      </c>
      <c r="AH3" s="56"/>
    </row>
    <row r="4" spans="1:34" ht="15.75" thickTop="1">
      <c r="A4" s="57"/>
      <c r="B4" s="48"/>
      <c r="C4" s="48"/>
      <c r="D4" s="1434" t="s">
        <v>759</v>
      </c>
      <c r="E4" s="1083"/>
      <c r="F4" s="1084" t="s">
        <v>760</v>
      </c>
      <c r="G4" s="1084" t="s">
        <v>761</v>
      </c>
      <c r="H4" s="1084" t="s">
        <v>762</v>
      </c>
      <c r="I4" s="1084" t="s">
        <v>763</v>
      </c>
      <c r="J4" s="1084" t="s">
        <v>764</v>
      </c>
      <c r="K4" s="1084" t="s">
        <v>765</v>
      </c>
      <c r="L4" s="1084" t="s">
        <v>766</v>
      </c>
      <c r="M4" s="1084" t="s">
        <v>767</v>
      </c>
      <c r="N4" s="1084" t="s">
        <v>768</v>
      </c>
      <c r="O4" s="1084" t="s">
        <v>769</v>
      </c>
      <c r="P4" s="1084" t="s">
        <v>770</v>
      </c>
      <c r="Q4" s="1084" t="s">
        <v>771</v>
      </c>
      <c r="R4" s="1084" t="s">
        <v>772</v>
      </c>
      <c r="S4" s="57"/>
      <c r="T4" s="1085" t="s">
        <v>773</v>
      </c>
      <c r="U4" s="1085" t="s">
        <v>774</v>
      </c>
      <c r="V4" s="1085" t="s">
        <v>775</v>
      </c>
      <c r="W4" s="1085" t="s">
        <v>776</v>
      </c>
      <c r="X4" s="1085" t="s">
        <v>777</v>
      </c>
      <c r="Y4" s="1085" t="s">
        <v>778</v>
      </c>
      <c r="Z4" s="110"/>
      <c r="AA4" s="1085" t="s">
        <v>779</v>
      </c>
      <c r="AB4" s="1085" t="s">
        <v>780</v>
      </c>
      <c r="AC4" s="1085" t="s">
        <v>781</v>
      </c>
      <c r="AD4" s="1085" t="s">
        <v>782</v>
      </c>
      <c r="AE4" s="1085" t="s">
        <v>783</v>
      </c>
      <c r="AF4" s="1085" t="s">
        <v>784</v>
      </c>
      <c r="AG4" s="1085" t="s">
        <v>785</v>
      </c>
      <c r="AH4" s="57"/>
    </row>
    <row r="5" spans="1:34">
      <c r="A5" s="57"/>
      <c r="B5" s="48"/>
      <c r="C5" s="48"/>
      <c r="D5" s="1434"/>
      <c r="E5" s="1083"/>
      <c r="F5" s="57" t="s">
        <v>786</v>
      </c>
      <c r="G5" s="1084" t="s">
        <v>787</v>
      </c>
      <c r="H5" s="1084" t="s">
        <v>788</v>
      </c>
      <c r="I5" s="1084" t="s">
        <v>789</v>
      </c>
      <c r="J5" s="1084" t="s">
        <v>790</v>
      </c>
      <c r="K5" s="1084" t="s">
        <v>791</v>
      </c>
      <c r="L5" s="1084" t="s">
        <v>792</v>
      </c>
      <c r="M5" s="1084" t="s">
        <v>793</v>
      </c>
      <c r="N5" s="1084" t="s">
        <v>794</v>
      </c>
      <c r="O5" s="1084" t="s">
        <v>795</v>
      </c>
      <c r="P5" s="1084" t="s">
        <v>796</v>
      </c>
      <c r="Q5" s="1084" t="s">
        <v>797</v>
      </c>
      <c r="R5" s="1084" t="s">
        <v>798</v>
      </c>
      <c r="S5" s="57"/>
      <c r="T5" s="1085" t="s">
        <v>799</v>
      </c>
      <c r="U5" s="1085" t="s">
        <v>800</v>
      </c>
      <c r="V5" s="1085" t="s">
        <v>801</v>
      </c>
      <c r="W5" s="1085" t="s">
        <v>802</v>
      </c>
      <c r="X5" s="1085" t="s">
        <v>803</v>
      </c>
      <c r="Y5" s="1085" t="s">
        <v>804</v>
      </c>
      <c r="Z5" s="110"/>
      <c r="AA5" s="1085" t="s">
        <v>805</v>
      </c>
      <c r="AB5" s="1085" t="s">
        <v>806</v>
      </c>
      <c r="AC5" s="1085" t="s">
        <v>807</v>
      </c>
      <c r="AD5" s="1085" t="s">
        <v>808</v>
      </c>
      <c r="AE5" s="1085" t="s">
        <v>809</v>
      </c>
      <c r="AF5" s="1085" t="s">
        <v>810</v>
      </c>
      <c r="AG5" s="1085" t="s">
        <v>811</v>
      </c>
      <c r="AH5" s="57"/>
    </row>
    <row r="6" spans="1:34">
      <c r="A6" s="57"/>
      <c r="B6" s="48"/>
      <c r="C6" s="48"/>
      <c r="D6" s="1434"/>
      <c r="E6" s="1083"/>
      <c r="F6" s="1084"/>
      <c r="G6" s="1084"/>
      <c r="H6" s="1084"/>
      <c r="I6" s="1084"/>
      <c r="J6" s="1084"/>
      <c r="K6" s="1084"/>
      <c r="L6" s="1084"/>
      <c r="M6" s="1084"/>
      <c r="N6" s="1084"/>
      <c r="O6" s="1084"/>
      <c r="P6" s="1084"/>
      <c r="Q6" s="1084"/>
      <c r="R6" s="1084" t="s">
        <v>812</v>
      </c>
      <c r="S6" s="57"/>
      <c r="T6" s="1085"/>
      <c r="U6" s="1085"/>
      <c r="V6" s="1085"/>
      <c r="W6" s="1085"/>
      <c r="X6" s="1085"/>
      <c r="Y6" s="1085"/>
      <c r="Z6" s="110"/>
      <c r="AA6" s="1085"/>
      <c r="AB6" s="1085"/>
      <c r="AC6" s="1085"/>
      <c r="AD6" s="1085"/>
      <c r="AE6" s="1085"/>
      <c r="AF6" s="1085"/>
      <c r="AG6" s="1085"/>
      <c r="AH6" s="57"/>
    </row>
    <row r="7" spans="1:34">
      <c r="A7" s="57"/>
      <c r="B7" s="48"/>
      <c r="C7" s="48"/>
      <c r="D7" s="1434"/>
      <c r="E7" s="1083"/>
      <c r="F7" s="1084"/>
      <c r="G7" s="1084"/>
      <c r="H7" s="1084"/>
      <c r="I7" s="1084"/>
      <c r="J7" s="1084"/>
      <c r="K7" s="1084"/>
      <c r="L7" s="1084"/>
      <c r="M7" s="1084"/>
      <c r="N7" s="1084"/>
      <c r="O7" s="1084"/>
      <c r="P7" s="1084"/>
      <c r="Q7" s="1084"/>
      <c r="R7" s="1084" t="s">
        <v>813</v>
      </c>
      <c r="S7" s="57"/>
      <c r="T7" s="1085"/>
      <c r="U7" s="1085"/>
      <c r="V7" s="1085"/>
      <c r="W7" s="1085"/>
      <c r="X7" s="1085"/>
      <c r="Y7" s="1085"/>
      <c r="Z7" s="110"/>
      <c r="AA7" s="1085"/>
      <c r="AB7" s="1085"/>
      <c r="AC7" s="1085"/>
      <c r="AD7" s="1085"/>
      <c r="AE7" s="1085"/>
      <c r="AF7" s="1085"/>
      <c r="AG7" s="1085"/>
      <c r="AH7" s="57"/>
    </row>
    <row r="8" spans="1:34">
      <c r="A8" s="57"/>
      <c r="B8" s="48"/>
      <c r="C8" s="48"/>
      <c r="D8" s="1434"/>
      <c r="E8" s="1083"/>
      <c r="F8" s="1086"/>
      <c r="G8" s="1084"/>
      <c r="H8" s="1084"/>
      <c r="I8" s="1084"/>
      <c r="J8" s="1084"/>
      <c r="K8" s="1084"/>
      <c r="L8" s="1084"/>
      <c r="M8" s="1084"/>
      <c r="N8" s="1084"/>
      <c r="O8" s="1084"/>
      <c r="P8" s="1084"/>
      <c r="Q8" s="1084"/>
      <c r="R8" s="1084"/>
      <c r="S8" s="57"/>
      <c r="T8" s="1085"/>
      <c r="U8" s="1085"/>
      <c r="V8" s="1085"/>
      <c r="W8" s="1085"/>
      <c r="X8" s="1085"/>
      <c r="Y8" s="1085"/>
      <c r="Z8" s="110"/>
      <c r="AA8" s="1085"/>
      <c r="AB8" s="1085"/>
      <c r="AC8" s="1085"/>
      <c r="AD8" s="1085"/>
      <c r="AE8" s="1085"/>
      <c r="AF8" s="1085"/>
      <c r="AG8" s="1085"/>
      <c r="AH8" s="57"/>
    </row>
    <row r="9" spans="1:34">
      <c r="A9" s="57"/>
      <c r="B9" s="48"/>
      <c r="C9" s="48"/>
      <c r="D9" s="1435"/>
      <c r="E9" s="1083"/>
      <c r="F9" s="1084"/>
      <c r="G9" s="1084"/>
      <c r="H9" s="1084"/>
      <c r="I9" s="1084"/>
      <c r="J9" s="1084"/>
      <c r="K9" s="1084"/>
      <c r="L9" s="1084"/>
      <c r="M9" s="1084"/>
      <c r="N9" s="1084"/>
      <c r="O9" s="1084"/>
      <c r="P9" s="1084"/>
      <c r="Q9" s="1084"/>
      <c r="R9" s="1084"/>
      <c r="S9" s="57"/>
      <c r="T9" s="1085"/>
      <c r="U9" s="1085"/>
      <c r="V9" s="1085"/>
      <c r="W9" s="1085"/>
      <c r="X9" s="1085"/>
      <c r="Y9" s="1085"/>
      <c r="Z9" s="110"/>
      <c r="AA9" s="1085"/>
      <c r="AB9" s="1085"/>
      <c r="AC9" s="1085"/>
      <c r="AD9" s="1085"/>
      <c r="AE9" s="1085"/>
      <c r="AF9" s="1085"/>
      <c r="AG9" s="1085"/>
      <c r="AH9" s="57"/>
    </row>
  </sheetData>
  <sheetProtection algorithmName="SHA-512" hashValue="h6wpxb1j9NF8tAYafLhR99fC4V4TH4HzRk21KPKcqxyAvuvI2toQfL20fPE13/XcOZ1/RrOkliIaBp0QXUn2xA==" saltValue="9odpxUAiD5fgbiNvCLDiHQ==" spinCount="100000" sheet="1" objects="1" scenarios="1"/>
  <mergeCells count="1">
    <mergeCell ref="D4:D9"/>
  </mergeCells>
  <pageMargins left="0.7" right="0.7" top="0.75" bottom="0.75" header="0.3" footer="0.3"/>
  <pageSetup fitToWidth="10" orientation="landscape" r:id="rId1"/>
  <headerFooter>
    <oddFooter>&amp;L&amp;A&amp;RPrinted on &amp;D &amp;T</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8">
    <tabColor rgb="FF00B050"/>
    <pageSetUpPr fitToPage="1"/>
  </sheetPr>
  <dimension ref="A1:BV32"/>
  <sheetViews>
    <sheetView topLeftCell="BR1" workbookViewId="0">
      <selection activeCell="BV4" sqref="BV4"/>
    </sheetView>
  </sheetViews>
  <sheetFormatPr defaultColWidth="9.28515625" defaultRowHeight="15"/>
  <cols>
    <col min="1" max="1" width="11.7109375" bestFit="1" customWidth="1"/>
    <col min="2" max="2" width="14.7109375" bestFit="1" customWidth="1"/>
    <col min="3" max="3" width="11.42578125" bestFit="1" customWidth="1"/>
    <col min="4" max="4" width="63.5703125" bestFit="1" customWidth="1"/>
    <col min="5" max="5" width="11.7109375" customWidth="1"/>
    <col min="6" max="67" width="20.7109375" customWidth="1"/>
    <col min="68" max="68" width="1.7109375" customWidth="1"/>
    <col min="69" max="69" width="16.7109375" bestFit="1" customWidth="1"/>
    <col min="70" max="70" width="1.7109375" customWidth="1"/>
    <col min="71" max="71" width="7.7109375" bestFit="1" customWidth="1"/>
    <col min="72" max="72" width="1.7109375" customWidth="1"/>
    <col min="73" max="73" width="14.7109375" customWidth="1"/>
    <col min="74" max="74" width="12" customWidth="1"/>
  </cols>
  <sheetData>
    <row r="1" spans="1:74">
      <c r="A1" s="57"/>
      <c r="B1" s="57"/>
      <c r="C1" s="57"/>
      <c r="D1" s="57"/>
      <c r="E1" s="57"/>
      <c r="F1" s="1087" t="s">
        <v>310</v>
      </c>
      <c r="G1" s="1087" t="s">
        <v>310</v>
      </c>
      <c r="H1" s="1087" t="s">
        <v>310</v>
      </c>
      <c r="I1" s="1087" t="s">
        <v>310</v>
      </c>
      <c r="J1" s="1088" t="s">
        <v>603</v>
      </c>
      <c r="K1" s="1088" t="s">
        <v>603</v>
      </c>
      <c r="L1" s="1088" t="s">
        <v>603</v>
      </c>
      <c r="M1" s="1088" t="s">
        <v>603</v>
      </c>
      <c r="N1" s="1087" t="s">
        <v>310</v>
      </c>
      <c r="O1" s="1087" t="s">
        <v>310</v>
      </c>
      <c r="P1" s="1088" t="s">
        <v>603</v>
      </c>
      <c r="Q1" s="1088" t="s">
        <v>603</v>
      </c>
      <c r="R1" s="1088" t="s">
        <v>603</v>
      </c>
      <c r="S1" s="1088" t="s">
        <v>603</v>
      </c>
      <c r="T1" s="1089" t="s">
        <v>602</v>
      </c>
      <c r="U1" s="1089" t="s">
        <v>602</v>
      </c>
      <c r="V1" s="1089" t="s">
        <v>602</v>
      </c>
      <c r="W1" s="1089" t="s">
        <v>602</v>
      </c>
      <c r="X1" s="1088" t="s">
        <v>603</v>
      </c>
      <c r="Y1" s="1089" t="s">
        <v>602</v>
      </c>
      <c r="Z1" s="1089" t="s">
        <v>602</v>
      </c>
      <c r="AA1" s="1088" t="s">
        <v>603</v>
      </c>
      <c r="AB1" s="1088" t="s">
        <v>603</v>
      </c>
      <c r="AC1" s="1089" t="s">
        <v>602</v>
      </c>
      <c r="AD1" s="1089" t="s">
        <v>602</v>
      </c>
      <c r="AE1" s="1089" t="s">
        <v>602</v>
      </c>
      <c r="AF1" s="1088" t="s">
        <v>603</v>
      </c>
      <c r="AG1" s="1088" t="s">
        <v>603</v>
      </c>
      <c r="AH1" s="1089" t="s">
        <v>602</v>
      </c>
      <c r="AI1" s="1089" t="s">
        <v>602</v>
      </c>
      <c r="AJ1" s="1088" t="s">
        <v>603</v>
      </c>
      <c r="AK1" s="1087" t="s">
        <v>310</v>
      </c>
      <c r="AL1" s="1087" t="s">
        <v>310</v>
      </c>
      <c r="AM1" s="1087" t="s">
        <v>310</v>
      </c>
      <c r="AN1" s="1088" t="s">
        <v>603</v>
      </c>
      <c r="AO1" s="1088" t="s">
        <v>603</v>
      </c>
      <c r="AP1" s="1088" t="s">
        <v>603</v>
      </c>
      <c r="AQ1" s="1088" t="s">
        <v>603</v>
      </c>
      <c r="AR1" s="1088" t="s">
        <v>603</v>
      </c>
      <c r="AS1" s="1087" t="s">
        <v>310</v>
      </c>
      <c r="AT1" s="1087" t="s">
        <v>310</v>
      </c>
      <c r="AU1" s="1088" t="s">
        <v>603</v>
      </c>
      <c r="AV1" s="1088" t="s">
        <v>603</v>
      </c>
      <c r="AW1" s="1088" t="s">
        <v>603</v>
      </c>
      <c r="AX1" s="1088" t="s">
        <v>603</v>
      </c>
      <c r="AY1" s="1089" t="s">
        <v>602</v>
      </c>
      <c r="AZ1" s="1089" t="s">
        <v>602</v>
      </c>
      <c r="BA1" s="1089" t="s">
        <v>602</v>
      </c>
      <c r="BB1" s="1089" t="s">
        <v>602</v>
      </c>
      <c r="BC1" s="1089" t="s">
        <v>602</v>
      </c>
      <c r="BD1" s="1089" t="s">
        <v>602</v>
      </c>
      <c r="BE1" s="1089" t="s">
        <v>602</v>
      </c>
      <c r="BF1" s="1089" t="s">
        <v>602</v>
      </c>
      <c r="BG1" s="1089" t="s">
        <v>602</v>
      </c>
      <c r="BH1" s="1089" t="s">
        <v>602</v>
      </c>
      <c r="BI1" s="1089" t="s">
        <v>602</v>
      </c>
      <c r="BJ1" s="1089" t="s">
        <v>602</v>
      </c>
      <c r="BK1" s="1089" t="s">
        <v>602</v>
      </c>
      <c r="BL1" s="1089" t="s">
        <v>602</v>
      </c>
      <c r="BM1" s="1089" t="s">
        <v>602</v>
      </c>
      <c r="BN1" s="1089" t="s">
        <v>602</v>
      </c>
      <c r="BO1" s="1089" t="s">
        <v>602</v>
      </c>
      <c r="BP1" s="57"/>
      <c r="BQ1" s="57"/>
      <c r="BR1" s="57"/>
      <c r="BS1" s="57"/>
      <c r="BT1" s="57"/>
      <c r="BU1" s="57"/>
      <c r="BV1" s="57"/>
    </row>
    <row r="2" spans="1:74" ht="15" customHeight="1">
      <c r="A2" s="61"/>
      <c r="B2" s="1090" t="s">
        <v>596</v>
      </c>
      <c r="C2" s="1090" t="s">
        <v>596</v>
      </c>
      <c r="D2" s="1090" t="s">
        <v>596</v>
      </c>
      <c r="E2" s="1090"/>
      <c r="F2" s="1091" t="s">
        <v>596</v>
      </c>
      <c r="G2" s="1091" t="s">
        <v>596</v>
      </c>
      <c r="H2" s="1091" t="s">
        <v>596</v>
      </c>
      <c r="I2" s="1087" t="s">
        <v>596</v>
      </c>
      <c r="J2" s="1091" t="s">
        <v>596</v>
      </c>
      <c r="K2" s="1091" t="s">
        <v>596</v>
      </c>
      <c r="L2" s="1091" t="s">
        <v>596</v>
      </c>
      <c r="M2" s="1091" t="s">
        <v>596</v>
      </c>
      <c r="N2" s="1091" t="s">
        <v>596</v>
      </c>
      <c r="O2" s="1091" t="s">
        <v>596</v>
      </c>
      <c r="P2" s="1087" t="s">
        <v>596</v>
      </c>
      <c r="Q2" s="1091" t="s">
        <v>596</v>
      </c>
      <c r="R2" s="1091" t="s">
        <v>596</v>
      </c>
      <c r="S2" s="1091" t="s">
        <v>596</v>
      </c>
      <c r="T2" s="1091" t="s">
        <v>596</v>
      </c>
      <c r="U2" s="1091" t="s">
        <v>596</v>
      </c>
      <c r="V2" s="1091" t="s">
        <v>596</v>
      </c>
      <c r="W2" s="1091" t="s">
        <v>596</v>
      </c>
      <c r="X2" s="1091" t="s">
        <v>596</v>
      </c>
      <c r="Y2" s="1091" t="s">
        <v>596</v>
      </c>
      <c r="Z2" s="1091" t="s">
        <v>596</v>
      </c>
      <c r="AA2" s="1091" t="s">
        <v>596</v>
      </c>
      <c r="AB2" s="1091" t="s">
        <v>596</v>
      </c>
      <c r="AC2" s="1091" t="s">
        <v>596</v>
      </c>
      <c r="AD2" s="1091" t="s">
        <v>596</v>
      </c>
      <c r="AE2" s="1091" t="s">
        <v>596</v>
      </c>
      <c r="AF2" s="1091" t="s">
        <v>596</v>
      </c>
      <c r="AG2" s="1091" t="s">
        <v>596</v>
      </c>
      <c r="AH2" s="1091" t="s">
        <v>596</v>
      </c>
      <c r="AI2" s="1091" t="s">
        <v>596</v>
      </c>
      <c r="AJ2" s="1091" t="s">
        <v>596</v>
      </c>
      <c r="AK2" s="1091" t="s">
        <v>597</v>
      </c>
      <c r="AL2" s="1091" t="s">
        <v>597</v>
      </c>
      <c r="AM2" s="1091" t="s">
        <v>597</v>
      </c>
      <c r="AN2" s="1087" t="s">
        <v>597</v>
      </c>
      <c r="AO2" s="1091" t="s">
        <v>597</v>
      </c>
      <c r="AP2" s="1091" t="s">
        <v>597</v>
      </c>
      <c r="AQ2" s="1091" t="s">
        <v>597</v>
      </c>
      <c r="AR2" s="1091" t="s">
        <v>597</v>
      </c>
      <c r="AS2" s="1091" t="s">
        <v>597</v>
      </c>
      <c r="AT2" s="1091" t="s">
        <v>597</v>
      </c>
      <c r="AU2" s="1087" t="s">
        <v>597</v>
      </c>
      <c r="AV2" s="1091" t="s">
        <v>597</v>
      </c>
      <c r="AW2" s="1091" t="s">
        <v>597</v>
      </c>
      <c r="AX2" s="1091" t="s">
        <v>597</v>
      </c>
      <c r="AY2" s="1091" t="s">
        <v>597</v>
      </c>
      <c r="AZ2" s="1091" t="s">
        <v>597</v>
      </c>
      <c r="BA2" s="1091" t="s">
        <v>597</v>
      </c>
      <c r="BB2" s="1091" t="s">
        <v>597</v>
      </c>
      <c r="BC2" s="1091" t="s">
        <v>597</v>
      </c>
      <c r="BD2" s="1091" t="s">
        <v>597</v>
      </c>
      <c r="BE2" s="1091" t="s">
        <v>597</v>
      </c>
      <c r="BF2" s="1087" t="s">
        <v>597</v>
      </c>
      <c r="BG2" s="1091" t="s">
        <v>597</v>
      </c>
      <c r="BH2" s="1091" t="s">
        <v>597</v>
      </c>
      <c r="BI2" s="1091" t="s">
        <v>597</v>
      </c>
      <c r="BJ2" s="1091" t="s">
        <v>597</v>
      </c>
      <c r="BK2" s="1087" t="s">
        <v>597</v>
      </c>
      <c r="BL2" s="1091" t="s">
        <v>597</v>
      </c>
      <c r="BM2" s="1091" t="s">
        <v>597</v>
      </c>
      <c r="BN2" s="1091" t="s">
        <v>597</v>
      </c>
      <c r="BO2" s="1087" t="s">
        <v>597</v>
      </c>
      <c r="BP2" s="391"/>
      <c r="BQ2" s="392"/>
      <c r="BR2" s="56"/>
      <c r="BS2" s="56"/>
      <c r="BT2" s="61"/>
      <c r="BU2" s="1436" t="s">
        <v>567</v>
      </c>
      <c r="BV2" s="1436"/>
    </row>
    <row r="3" spans="1:74" ht="38.25">
      <c r="A3" s="1092" t="s">
        <v>814</v>
      </c>
      <c r="B3" s="1093" t="s">
        <v>729</v>
      </c>
      <c r="C3" s="1093" t="s">
        <v>559</v>
      </c>
      <c r="D3" s="1093" t="s">
        <v>730</v>
      </c>
      <c r="E3" s="1093" t="s">
        <v>731</v>
      </c>
      <c r="F3" s="1094" t="s">
        <v>815</v>
      </c>
      <c r="G3" s="1094" t="s">
        <v>816</v>
      </c>
      <c r="H3" s="1094" t="s">
        <v>817</v>
      </c>
      <c r="I3" s="1094" t="s">
        <v>818</v>
      </c>
      <c r="J3" s="1094" t="s">
        <v>815</v>
      </c>
      <c r="K3" s="1094" t="s">
        <v>816</v>
      </c>
      <c r="L3" s="1094" t="s">
        <v>817</v>
      </c>
      <c r="M3" s="1094" t="s">
        <v>818</v>
      </c>
      <c r="N3" s="1094" t="s">
        <v>819</v>
      </c>
      <c r="O3" s="1094" t="s">
        <v>820</v>
      </c>
      <c r="P3" s="1094" t="s">
        <v>818</v>
      </c>
      <c r="Q3" s="1094" t="s">
        <v>819</v>
      </c>
      <c r="R3" s="1094" t="s">
        <v>820</v>
      </c>
      <c r="S3" s="1094" t="s">
        <v>818</v>
      </c>
      <c r="T3" s="1094" t="s">
        <v>821</v>
      </c>
      <c r="U3" s="1094" t="s">
        <v>822</v>
      </c>
      <c r="V3" s="1094" t="s">
        <v>823</v>
      </c>
      <c r="W3" s="1094" t="s">
        <v>824</v>
      </c>
      <c r="X3" s="1094" t="s">
        <v>821</v>
      </c>
      <c r="Y3" s="1094" t="s">
        <v>822</v>
      </c>
      <c r="Z3" s="1094" t="s">
        <v>823</v>
      </c>
      <c r="AA3" s="1094" t="s">
        <v>824</v>
      </c>
      <c r="AB3" s="1094" t="s">
        <v>818</v>
      </c>
      <c r="AC3" s="1094" t="s">
        <v>825</v>
      </c>
      <c r="AD3" s="1094" t="s">
        <v>826</v>
      </c>
      <c r="AE3" s="1094" t="s">
        <v>827</v>
      </c>
      <c r="AF3" s="1094" t="s">
        <v>818</v>
      </c>
      <c r="AG3" s="1094" t="s">
        <v>825</v>
      </c>
      <c r="AH3" s="1094" t="s">
        <v>826</v>
      </c>
      <c r="AI3" s="1094" t="s">
        <v>827</v>
      </c>
      <c r="AJ3" s="1094" t="s">
        <v>818</v>
      </c>
      <c r="AK3" s="1094" t="s">
        <v>828</v>
      </c>
      <c r="AL3" s="1094" t="s">
        <v>829</v>
      </c>
      <c r="AM3" s="1094" t="s">
        <v>830</v>
      </c>
      <c r="AN3" s="1094" t="s">
        <v>831</v>
      </c>
      <c r="AO3" s="1094" t="s">
        <v>828</v>
      </c>
      <c r="AP3" s="1094" t="s">
        <v>829</v>
      </c>
      <c r="AQ3" s="1094" t="s">
        <v>830</v>
      </c>
      <c r="AR3" s="1094" t="s">
        <v>831</v>
      </c>
      <c r="AS3" s="1094" t="s">
        <v>832</v>
      </c>
      <c r="AT3" s="1094" t="s">
        <v>833</v>
      </c>
      <c r="AU3" s="1094" t="s">
        <v>831</v>
      </c>
      <c r="AV3" s="1094" t="s">
        <v>832</v>
      </c>
      <c r="AW3" s="1094" t="s">
        <v>833</v>
      </c>
      <c r="AX3" s="1094" t="s">
        <v>831</v>
      </c>
      <c r="AY3" s="1094" t="s">
        <v>834</v>
      </c>
      <c r="AZ3" s="1094" t="s">
        <v>835</v>
      </c>
      <c r="BA3" s="1094" t="s">
        <v>829</v>
      </c>
      <c r="BB3" s="1094" t="s">
        <v>836</v>
      </c>
      <c r="BC3" s="1094" t="s">
        <v>837</v>
      </c>
      <c r="BD3" s="1094" t="s">
        <v>838</v>
      </c>
      <c r="BE3" s="1094" t="s">
        <v>833</v>
      </c>
      <c r="BF3" s="1094" t="s">
        <v>831</v>
      </c>
      <c r="BG3" s="1094" t="s">
        <v>834</v>
      </c>
      <c r="BH3" s="1094" t="s">
        <v>835</v>
      </c>
      <c r="BI3" s="1094" t="s">
        <v>829</v>
      </c>
      <c r="BJ3" s="1094" t="s">
        <v>836</v>
      </c>
      <c r="BK3" s="1094" t="s">
        <v>831</v>
      </c>
      <c r="BL3" s="1094" t="s">
        <v>837</v>
      </c>
      <c r="BM3" s="1094" t="s">
        <v>838</v>
      </c>
      <c r="BN3" s="1094" t="s">
        <v>833</v>
      </c>
      <c r="BO3" s="1094" t="s">
        <v>831</v>
      </c>
      <c r="BP3" s="114"/>
      <c r="BQ3" s="1095" t="s">
        <v>839</v>
      </c>
      <c r="BR3" s="116"/>
      <c r="BS3" s="1095" t="s">
        <v>840</v>
      </c>
      <c r="BT3" s="116"/>
      <c r="BU3" s="1158" t="s">
        <v>841</v>
      </c>
      <c r="BV3" s="1158" t="s">
        <v>842</v>
      </c>
    </row>
    <row r="4" spans="1:74" ht="15.75" thickBot="1">
      <c r="A4" s="784" t="s">
        <v>843</v>
      </c>
      <c r="B4" s="830">
        <f>Cert_CCN</f>
        <v>0</v>
      </c>
      <c r="C4" s="831" t="str">
        <f>IF(Cert_TPI="","Waiting",Cert_TPI)</f>
        <v>Waiting</v>
      </c>
      <c r="D4" s="46">
        <f>Cert_Hospital</f>
        <v>0</v>
      </c>
      <c r="E4" s="46">
        <f>Cert_County</f>
        <v>0</v>
      </c>
      <c r="F4" s="767">
        <f>SUM(F7:F31)</f>
        <v>0</v>
      </c>
      <c r="G4" s="767">
        <f t="shared" ref="G4:AK4" si="0">SUM(G7:G31)</f>
        <v>0</v>
      </c>
      <c r="H4" s="769">
        <f t="shared" si="0"/>
        <v>0</v>
      </c>
      <c r="I4" s="767">
        <f t="shared" si="0"/>
        <v>0</v>
      </c>
      <c r="J4" s="767">
        <f t="shared" si="0"/>
        <v>0</v>
      </c>
      <c r="K4" s="767">
        <f t="shared" si="0"/>
        <v>0</v>
      </c>
      <c r="L4" s="769">
        <f t="shared" si="0"/>
        <v>0</v>
      </c>
      <c r="M4" s="767">
        <f t="shared" si="0"/>
        <v>0</v>
      </c>
      <c r="N4" s="767">
        <f t="shared" si="0"/>
        <v>0</v>
      </c>
      <c r="O4" s="767">
        <f t="shared" si="0"/>
        <v>0</v>
      </c>
      <c r="P4" s="767">
        <f t="shared" si="0"/>
        <v>0</v>
      </c>
      <c r="Q4" s="767">
        <f t="shared" si="0"/>
        <v>0</v>
      </c>
      <c r="R4" s="767">
        <f t="shared" si="0"/>
        <v>0</v>
      </c>
      <c r="S4" s="767">
        <f t="shared" si="0"/>
        <v>0</v>
      </c>
      <c r="T4" s="767">
        <f t="shared" si="0"/>
        <v>0</v>
      </c>
      <c r="U4" s="767">
        <f t="shared" si="0"/>
        <v>0</v>
      </c>
      <c r="V4" s="767">
        <f t="shared" si="0"/>
        <v>0</v>
      </c>
      <c r="W4" s="769">
        <f t="shared" si="0"/>
        <v>0</v>
      </c>
      <c r="X4" s="767">
        <f t="shared" si="0"/>
        <v>0</v>
      </c>
      <c r="Y4" s="767">
        <f t="shared" si="0"/>
        <v>0</v>
      </c>
      <c r="Z4" s="767">
        <f t="shared" si="0"/>
        <v>0</v>
      </c>
      <c r="AA4" s="767">
        <f t="shared" si="0"/>
        <v>0</v>
      </c>
      <c r="AB4" s="767">
        <f t="shared" si="0"/>
        <v>0</v>
      </c>
      <c r="AC4" s="767">
        <f t="shared" si="0"/>
        <v>0</v>
      </c>
      <c r="AD4" s="767">
        <f t="shared" si="0"/>
        <v>0</v>
      </c>
      <c r="AE4" s="767">
        <f t="shared" si="0"/>
        <v>0</v>
      </c>
      <c r="AF4" s="767">
        <f t="shared" si="0"/>
        <v>0</v>
      </c>
      <c r="AG4" s="767">
        <f t="shared" si="0"/>
        <v>0</v>
      </c>
      <c r="AH4" s="767">
        <f t="shared" si="0"/>
        <v>0</v>
      </c>
      <c r="AI4" s="767">
        <f t="shared" si="0"/>
        <v>0</v>
      </c>
      <c r="AJ4" s="767">
        <f t="shared" si="0"/>
        <v>0</v>
      </c>
      <c r="AK4" s="767">
        <f t="shared" si="0"/>
        <v>0</v>
      </c>
      <c r="AL4" s="767">
        <f t="shared" ref="AL4:BO4" si="1">SUM(AL7:AL31)</f>
        <v>0</v>
      </c>
      <c r="AM4" s="769">
        <f t="shared" si="1"/>
        <v>0</v>
      </c>
      <c r="AN4" s="767">
        <f t="shared" si="1"/>
        <v>0</v>
      </c>
      <c r="AO4" s="767">
        <f t="shared" si="1"/>
        <v>0</v>
      </c>
      <c r="AP4" s="767">
        <f t="shared" si="1"/>
        <v>0</v>
      </c>
      <c r="AQ4" s="769">
        <f t="shared" si="1"/>
        <v>0</v>
      </c>
      <c r="AR4" s="767">
        <f t="shared" si="1"/>
        <v>0</v>
      </c>
      <c r="AS4" s="767">
        <f t="shared" si="1"/>
        <v>0</v>
      </c>
      <c r="AT4" s="767">
        <f t="shared" si="1"/>
        <v>0</v>
      </c>
      <c r="AU4" s="767">
        <f t="shared" si="1"/>
        <v>0</v>
      </c>
      <c r="AV4" s="767">
        <f t="shared" si="1"/>
        <v>0</v>
      </c>
      <c r="AW4" s="767">
        <f t="shared" si="1"/>
        <v>0</v>
      </c>
      <c r="AX4" s="767">
        <f t="shared" si="1"/>
        <v>0</v>
      </c>
      <c r="AY4" s="767">
        <f t="shared" si="1"/>
        <v>0</v>
      </c>
      <c r="AZ4" s="767">
        <f t="shared" si="1"/>
        <v>0</v>
      </c>
      <c r="BA4" s="767">
        <f t="shared" si="1"/>
        <v>0</v>
      </c>
      <c r="BB4" s="769">
        <f t="shared" si="1"/>
        <v>0</v>
      </c>
      <c r="BC4" s="767">
        <f t="shared" si="1"/>
        <v>0</v>
      </c>
      <c r="BD4" s="767">
        <f t="shared" si="1"/>
        <v>0</v>
      </c>
      <c r="BE4" s="767">
        <f t="shared" si="1"/>
        <v>0</v>
      </c>
      <c r="BF4" s="767">
        <f t="shared" si="1"/>
        <v>0</v>
      </c>
      <c r="BG4" s="767">
        <f t="shared" si="1"/>
        <v>0</v>
      </c>
      <c r="BH4" s="767">
        <f t="shared" si="1"/>
        <v>0</v>
      </c>
      <c r="BI4" s="767">
        <f t="shared" si="1"/>
        <v>0</v>
      </c>
      <c r="BJ4" s="769">
        <f t="shared" si="1"/>
        <v>0</v>
      </c>
      <c r="BK4" s="767">
        <f t="shared" si="1"/>
        <v>0</v>
      </c>
      <c r="BL4" s="767">
        <f t="shared" si="1"/>
        <v>0</v>
      </c>
      <c r="BM4" s="767">
        <f t="shared" si="1"/>
        <v>0</v>
      </c>
      <c r="BN4" s="767">
        <f t="shared" si="1"/>
        <v>0</v>
      </c>
      <c r="BO4" s="767">
        <f t="shared" si="1"/>
        <v>0</v>
      </c>
      <c r="BP4" s="115"/>
      <c r="BQ4" s="767">
        <f>SUM(BQ7:BQ31)</f>
        <v>0</v>
      </c>
      <c r="BR4" s="115"/>
      <c r="BS4" s="829">
        <f>SUM(BS7:BS31)</f>
        <v>1</v>
      </c>
      <c r="BT4" s="115"/>
      <c r="BU4" s="767"/>
      <c r="BV4" s="767">
        <f>SUM(BV8:BV31)</f>
        <v>0</v>
      </c>
    </row>
    <row r="5" spans="1:74" ht="15.75" thickTop="1">
      <c r="A5" s="61"/>
      <c r="B5" s="45"/>
      <c r="C5" s="45"/>
      <c r="D5" s="61"/>
      <c r="E5" s="61"/>
      <c r="F5" s="768"/>
      <c r="G5" s="768"/>
      <c r="H5" s="770"/>
      <c r="I5" s="768"/>
      <c r="J5" s="768"/>
      <c r="K5" s="768"/>
      <c r="L5" s="770"/>
      <c r="M5" s="768"/>
      <c r="N5" s="768"/>
      <c r="O5" s="768"/>
      <c r="P5" s="768"/>
      <c r="Q5" s="768"/>
      <c r="R5" s="768"/>
      <c r="S5" s="768"/>
      <c r="T5" s="768"/>
      <c r="U5" s="768"/>
      <c r="V5" s="768"/>
      <c r="W5" s="770"/>
      <c r="X5" s="768"/>
      <c r="Y5" s="768"/>
      <c r="Z5" s="768"/>
      <c r="AA5" s="768"/>
      <c r="AB5" s="768"/>
      <c r="AC5" s="768"/>
      <c r="AD5" s="768"/>
      <c r="AE5" s="768"/>
      <c r="AF5" s="768"/>
      <c r="AG5" s="768"/>
      <c r="AH5" s="768"/>
      <c r="AI5" s="768"/>
      <c r="AJ5" s="768"/>
      <c r="AK5" s="768"/>
      <c r="AL5" s="768"/>
      <c r="AM5" s="770"/>
      <c r="AN5" s="768"/>
      <c r="AO5" s="768"/>
      <c r="AP5" s="768"/>
      <c r="AQ5" s="770"/>
      <c r="AR5" s="768"/>
      <c r="AS5" s="768"/>
      <c r="AT5" s="768"/>
      <c r="AU5" s="768"/>
      <c r="AV5" s="768"/>
      <c r="AW5" s="768"/>
      <c r="AX5" s="768"/>
      <c r="AY5" s="768"/>
      <c r="AZ5" s="768"/>
      <c r="BA5" s="768"/>
      <c r="BB5" s="770"/>
      <c r="BC5" s="768"/>
      <c r="BD5" s="768"/>
      <c r="BE5" s="768"/>
      <c r="BF5" s="768"/>
      <c r="BG5" s="768"/>
      <c r="BH5" s="768"/>
      <c r="BI5" s="768"/>
      <c r="BJ5" s="770"/>
      <c r="BK5" s="768"/>
      <c r="BL5" s="768"/>
      <c r="BM5" s="768"/>
      <c r="BN5" s="768"/>
      <c r="BO5" s="768"/>
      <c r="BP5" s="61"/>
      <c r="BQ5" s="771"/>
      <c r="BR5" s="56"/>
      <c r="BS5" s="44"/>
      <c r="BT5" s="56"/>
      <c r="BU5" s="771"/>
      <c r="BV5" s="61"/>
    </row>
    <row r="6" spans="1:74">
      <c r="A6" s="1096" t="s">
        <v>844</v>
      </c>
      <c r="B6" s="45"/>
      <c r="C6" s="45"/>
      <c r="D6" s="45"/>
      <c r="E6" s="45"/>
      <c r="BP6" s="61"/>
      <c r="BR6" s="56"/>
      <c r="BS6" s="44"/>
      <c r="BT6" s="56"/>
      <c r="BV6" s="61"/>
    </row>
    <row r="7" spans="1:74" ht="15.75" thickBot="1">
      <c r="A7" s="59" t="s">
        <v>758</v>
      </c>
      <c r="B7" s="830">
        <f>Cert_CCN</f>
        <v>0</v>
      </c>
      <c r="C7" s="831">
        <f>Cert_TPI</f>
        <v>0</v>
      </c>
      <c r="D7" s="46">
        <f>Cert_Hospital</f>
        <v>0</v>
      </c>
      <c r="E7" s="46">
        <f>Cert_County</f>
        <v>0</v>
      </c>
      <c r="F7" s="767">
        <v>0</v>
      </c>
      <c r="G7" s="767">
        <v>0</v>
      </c>
      <c r="H7" s="769">
        <v>0</v>
      </c>
      <c r="I7" s="767">
        <v>0</v>
      </c>
      <c r="J7" s="767">
        <v>0</v>
      </c>
      <c r="K7" s="767">
        <v>0</v>
      </c>
      <c r="L7" s="769">
        <v>0</v>
      </c>
      <c r="M7" s="767">
        <v>0</v>
      </c>
      <c r="N7" s="767">
        <v>0</v>
      </c>
      <c r="O7" s="767">
        <v>0</v>
      </c>
      <c r="P7" s="767">
        <v>0</v>
      </c>
      <c r="Q7" s="767">
        <v>0</v>
      </c>
      <c r="R7" s="767">
        <v>0</v>
      </c>
      <c r="S7" s="767">
        <v>0</v>
      </c>
      <c r="T7" s="767">
        <v>0</v>
      </c>
      <c r="U7" s="767">
        <v>0</v>
      </c>
      <c r="V7" s="767">
        <v>0</v>
      </c>
      <c r="W7" s="769">
        <v>0</v>
      </c>
      <c r="X7" s="767">
        <v>0</v>
      </c>
      <c r="Y7" s="767">
        <v>0</v>
      </c>
      <c r="Z7" s="767">
        <v>0</v>
      </c>
      <c r="AA7" s="767">
        <v>0</v>
      </c>
      <c r="AB7" s="767">
        <v>0</v>
      </c>
      <c r="AC7" s="767">
        <v>0</v>
      </c>
      <c r="AD7" s="767">
        <v>0</v>
      </c>
      <c r="AE7" s="767">
        <v>0</v>
      </c>
      <c r="AF7" s="767">
        <v>0</v>
      </c>
      <c r="AG7" s="767">
        <v>0</v>
      </c>
      <c r="AH7" s="767">
        <v>0</v>
      </c>
      <c r="AI7" s="767">
        <v>0</v>
      </c>
      <c r="AJ7" s="767">
        <v>0</v>
      </c>
      <c r="AK7" s="767">
        <v>0</v>
      </c>
      <c r="AL7" s="767">
        <v>0</v>
      </c>
      <c r="AM7" s="769">
        <v>0</v>
      </c>
      <c r="AN7" s="767">
        <v>0</v>
      </c>
      <c r="AO7" s="767">
        <v>0</v>
      </c>
      <c r="AP7" s="767">
        <v>0</v>
      </c>
      <c r="AQ7" s="769">
        <v>0</v>
      </c>
      <c r="AR7" s="767">
        <v>0</v>
      </c>
      <c r="AS7" s="767">
        <v>0</v>
      </c>
      <c r="AT7" s="767">
        <v>0</v>
      </c>
      <c r="AU7" s="767">
        <v>0</v>
      </c>
      <c r="AV7" s="767">
        <v>0</v>
      </c>
      <c r="AW7" s="767">
        <v>0</v>
      </c>
      <c r="AX7" s="767">
        <v>0</v>
      </c>
      <c r="AY7" s="767">
        <v>0</v>
      </c>
      <c r="AZ7" s="767">
        <v>0</v>
      </c>
      <c r="BA7" s="767">
        <v>0</v>
      </c>
      <c r="BB7" s="769">
        <v>0</v>
      </c>
      <c r="BC7" s="767">
        <v>0</v>
      </c>
      <c r="BD7" s="767">
        <v>0</v>
      </c>
      <c r="BE7" s="767">
        <v>0</v>
      </c>
      <c r="BF7" s="767">
        <v>0</v>
      </c>
      <c r="BG7" s="767">
        <v>0</v>
      </c>
      <c r="BH7" s="767">
        <v>0</v>
      </c>
      <c r="BI7" s="767">
        <v>0</v>
      </c>
      <c r="BJ7" s="769">
        <v>0</v>
      </c>
      <c r="BK7" s="767">
        <v>0</v>
      </c>
      <c r="BL7" s="767">
        <v>0</v>
      </c>
      <c r="BM7" s="767">
        <v>0</v>
      </c>
      <c r="BN7" s="767">
        <v>0</v>
      </c>
      <c r="BO7" s="767">
        <v>0</v>
      </c>
      <c r="BP7" s="57"/>
      <c r="BQ7" s="767">
        <v>0</v>
      </c>
      <c r="BR7" s="56"/>
      <c r="BS7" s="47">
        <v>1</v>
      </c>
      <c r="BT7" s="56"/>
      <c r="BU7" s="772"/>
      <c r="BV7" s="772"/>
    </row>
    <row r="8" spans="1:74" ht="41.1" customHeight="1" thickTop="1" thickBot="1">
      <c r="A8" s="57"/>
      <c r="B8" s="117"/>
      <c r="C8" s="119" t="s">
        <v>845</v>
      </c>
      <c r="D8" s="118" t="s">
        <v>846</v>
      </c>
      <c r="E8" s="1083"/>
      <c r="F8" s="1097"/>
      <c r="G8" s="1097"/>
      <c r="H8" s="1098"/>
      <c r="I8" s="1097"/>
      <c r="J8" s="1097"/>
      <c r="K8" s="1097"/>
      <c r="L8" s="1098"/>
      <c r="M8" s="1097"/>
      <c r="N8" s="1097"/>
      <c r="O8" s="1097"/>
      <c r="P8" s="1097"/>
      <c r="Q8" s="1097"/>
      <c r="R8" s="1097"/>
      <c r="S8" s="1097"/>
      <c r="T8" s="1097"/>
      <c r="U8" s="1097"/>
      <c r="V8" s="1097"/>
      <c r="W8" s="1098"/>
      <c r="X8" s="1097"/>
      <c r="Y8" s="1097"/>
      <c r="Z8" s="1097"/>
      <c r="AA8" s="1097"/>
      <c r="AB8" s="1097"/>
      <c r="AC8" s="1097"/>
      <c r="AD8" s="1097"/>
      <c r="AE8" s="1097"/>
      <c r="AF8" s="1097"/>
      <c r="AG8" s="1097"/>
      <c r="AH8" s="1097"/>
      <c r="AI8" s="1097"/>
      <c r="AJ8" s="1097"/>
      <c r="AK8" s="1097"/>
      <c r="AL8" s="1097"/>
      <c r="AM8" s="782">
        <v>0</v>
      </c>
      <c r="AN8" s="1097"/>
      <c r="AO8" s="1097"/>
      <c r="AP8" s="1097"/>
      <c r="AQ8" s="782">
        <v>0</v>
      </c>
      <c r="AR8" s="1097"/>
      <c r="AS8" s="1097"/>
      <c r="AT8" s="1097"/>
      <c r="AU8" s="1097"/>
      <c r="AV8" s="1097"/>
      <c r="AW8" s="1097"/>
      <c r="AX8" s="1097"/>
      <c r="AY8" s="1097"/>
      <c r="AZ8" s="1097"/>
      <c r="BA8" s="1097"/>
      <c r="BB8" s="782">
        <v>0</v>
      </c>
      <c r="BC8" s="1097"/>
      <c r="BD8" s="1097"/>
      <c r="BE8" s="1097"/>
      <c r="BF8" s="1097"/>
      <c r="BG8" s="1097"/>
      <c r="BH8" s="1097"/>
      <c r="BI8" s="1097"/>
      <c r="BJ8" s="1098"/>
      <c r="BK8" s="1097"/>
      <c r="BL8" s="1097"/>
      <c r="BM8" s="1097"/>
      <c r="BN8" s="1097"/>
      <c r="BO8" s="1097"/>
      <c r="BP8" s="57"/>
      <c r="BQ8" s="1099"/>
      <c r="BR8" s="56"/>
      <c r="BS8" s="1100"/>
      <c r="BT8" s="56"/>
      <c r="BU8" s="1165" t="s">
        <v>847</v>
      </c>
      <c r="BV8" s="772"/>
    </row>
    <row r="9" spans="1:74" ht="41.1" customHeight="1" thickTop="1" thickBot="1">
      <c r="A9" s="57"/>
      <c r="B9" s="48"/>
      <c r="C9" s="1101" t="s">
        <v>845</v>
      </c>
      <c r="D9" s="1102" t="s">
        <v>848</v>
      </c>
      <c r="E9" s="1083"/>
      <c r="F9" s="1097"/>
      <c r="G9" s="1097"/>
      <c r="H9" s="1103">
        <v>0</v>
      </c>
      <c r="I9" s="1097"/>
      <c r="J9" s="1097"/>
      <c r="K9" s="1097"/>
      <c r="L9" s="1103">
        <v>0</v>
      </c>
      <c r="M9" s="1097"/>
      <c r="N9" s="1097"/>
      <c r="O9" s="1097"/>
      <c r="P9" s="1097"/>
      <c r="Q9" s="1097"/>
      <c r="R9" s="1097"/>
      <c r="S9" s="1097"/>
      <c r="T9" s="1097"/>
      <c r="U9" s="1097"/>
      <c r="V9" s="1097"/>
      <c r="W9" s="1103">
        <v>0</v>
      </c>
      <c r="X9" s="1097"/>
      <c r="Y9" s="1097"/>
      <c r="Z9" s="1097"/>
      <c r="AA9" s="1097"/>
      <c r="AB9" s="1097"/>
      <c r="AC9" s="1097"/>
      <c r="AD9" s="1097"/>
      <c r="AE9" s="1097"/>
      <c r="AF9" s="1097"/>
      <c r="AG9" s="1097"/>
      <c r="AH9" s="1097"/>
      <c r="AI9" s="1097"/>
      <c r="AJ9" s="1097"/>
      <c r="AK9" s="1097"/>
      <c r="AL9" s="1097"/>
      <c r="AM9" s="1098"/>
      <c r="AN9" s="1097"/>
      <c r="AO9" s="1097"/>
      <c r="AP9" s="1097"/>
      <c r="AQ9" s="1098"/>
      <c r="AR9" s="1097"/>
      <c r="AS9" s="1097"/>
      <c r="AT9" s="1097"/>
      <c r="AU9" s="1097"/>
      <c r="AV9" s="1097"/>
      <c r="AW9" s="1097"/>
      <c r="AX9" s="1097"/>
      <c r="AY9" s="1097"/>
      <c r="AZ9" s="1097"/>
      <c r="BA9" s="1097"/>
      <c r="BB9" s="1098"/>
      <c r="BC9" s="1097"/>
      <c r="BD9" s="1097"/>
      <c r="BE9" s="1097"/>
      <c r="BF9" s="1097"/>
      <c r="BG9" s="1097"/>
      <c r="BH9" s="1097"/>
      <c r="BI9" s="1097"/>
      <c r="BJ9" s="1098"/>
      <c r="BK9" s="1097"/>
      <c r="BL9" s="1097"/>
      <c r="BM9" s="1097"/>
      <c r="BN9" s="1097"/>
      <c r="BO9" s="1097"/>
      <c r="BP9" s="57"/>
      <c r="BQ9" s="1099"/>
      <c r="BR9" s="56"/>
      <c r="BS9" s="1100"/>
      <c r="BT9" s="56"/>
      <c r="BU9" s="1165" t="s">
        <v>849</v>
      </c>
      <c r="BV9" s="772"/>
    </row>
    <row r="10" spans="1:74" ht="41.1" customHeight="1" thickTop="1" thickBot="1">
      <c r="A10" s="57"/>
      <c r="B10" s="48"/>
      <c r="C10" s="1101" t="s">
        <v>845</v>
      </c>
      <c r="D10" s="1104" t="s">
        <v>850</v>
      </c>
      <c r="E10" s="1083"/>
      <c r="F10" s="1097"/>
      <c r="G10" s="1105">
        <v>0</v>
      </c>
      <c r="H10" s="1098"/>
      <c r="I10" s="1097"/>
      <c r="J10" s="1097"/>
      <c r="K10" s="1097"/>
      <c r="L10" s="1098"/>
      <c r="M10" s="1097"/>
      <c r="N10" s="1097"/>
      <c r="O10" s="1097"/>
      <c r="P10" s="1097"/>
      <c r="Q10" s="1097"/>
      <c r="R10" s="1097"/>
      <c r="S10" s="1097"/>
      <c r="T10" s="1097"/>
      <c r="U10" s="1097"/>
      <c r="V10" s="1097"/>
      <c r="W10" s="1098"/>
      <c r="X10" s="1097"/>
      <c r="Y10" s="1097"/>
      <c r="Z10" s="1097"/>
      <c r="AA10" s="1097"/>
      <c r="AB10" s="1097"/>
      <c r="AC10" s="1097"/>
      <c r="AD10" s="1097"/>
      <c r="AE10" s="1097"/>
      <c r="AF10" s="1097"/>
      <c r="AG10" s="1097"/>
      <c r="AH10" s="1097"/>
      <c r="AI10" s="1097"/>
      <c r="AJ10" s="1097"/>
      <c r="AK10" s="1097"/>
      <c r="AL10" s="1097"/>
      <c r="AM10" s="1098"/>
      <c r="AN10" s="1097"/>
      <c r="AO10" s="1097"/>
      <c r="AP10" s="1097"/>
      <c r="AQ10" s="1098"/>
      <c r="AR10" s="1097"/>
      <c r="AS10" s="1097"/>
      <c r="AT10" s="1097"/>
      <c r="AU10" s="1097"/>
      <c r="AV10" s="1097"/>
      <c r="AW10" s="1097"/>
      <c r="AX10" s="1097"/>
      <c r="AY10" s="1097"/>
      <c r="AZ10" s="1097"/>
      <c r="BA10" s="1097"/>
      <c r="BB10" s="1098"/>
      <c r="BC10" s="1097"/>
      <c r="BD10" s="1097"/>
      <c r="BE10" s="1097"/>
      <c r="BF10" s="1097"/>
      <c r="BG10" s="1097"/>
      <c r="BH10" s="1097"/>
      <c r="BI10" s="1097"/>
      <c r="BJ10" s="1098"/>
      <c r="BK10" s="1097"/>
      <c r="BL10" s="1097"/>
      <c r="BM10" s="1097"/>
      <c r="BN10" s="1097"/>
      <c r="BO10" s="1097"/>
      <c r="BP10" s="57"/>
      <c r="BQ10" s="1099"/>
      <c r="BR10" s="57"/>
      <c r="BS10" s="1100"/>
      <c r="BT10" s="56"/>
      <c r="BU10" s="1075"/>
      <c r="BV10" s="772"/>
    </row>
    <row r="11" spans="1:74" ht="41.1" customHeight="1" thickTop="1" thickBot="1">
      <c r="A11" s="58"/>
      <c r="B11" s="48"/>
      <c r="C11" s="1101" t="s">
        <v>845</v>
      </c>
      <c r="D11" s="1106" t="s">
        <v>851</v>
      </c>
      <c r="E11" s="1083"/>
      <c r="F11" s="1097"/>
      <c r="G11" s="1097"/>
      <c r="H11" s="1098"/>
      <c r="I11" s="1097"/>
      <c r="J11" s="1097"/>
      <c r="K11" s="1097"/>
      <c r="L11" s="1098"/>
      <c r="M11" s="1097"/>
      <c r="N11" s="1097"/>
      <c r="O11" s="1097"/>
      <c r="P11" s="1097"/>
      <c r="Q11" s="1097"/>
      <c r="R11" s="1097"/>
      <c r="S11" s="1097"/>
      <c r="T11" s="1097"/>
      <c r="U11" s="1097"/>
      <c r="V11" s="1097"/>
      <c r="W11" s="1098"/>
      <c r="X11" s="1097"/>
      <c r="Y11" s="1097"/>
      <c r="Z11" s="1097"/>
      <c r="AA11" s="1097"/>
      <c r="AB11" s="1097"/>
      <c r="AC11" s="1097"/>
      <c r="AD11" s="1097"/>
      <c r="AE11" s="1097"/>
      <c r="AF11" s="1097"/>
      <c r="AG11" s="1097"/>
      <c r="AH11" s="1097"/>
      <c r="AI11" s="1097"/>
      <c r="AJ11" s="1097"/>
      <c r="AK11" s="1097"/>
      <c r="AL11" s="1107">
        <v>0</v>
      </c>
      <c r="AM11" s="1098"/>
      <c r="AN11" s="1097"/>
      <c r="AO11" s="1097"/>
      <c r="AP11" s="1097"/>
      <c r="AQ11" s="1098"/>
      <c r="AR11" s="1097"/>
      <c r="AS11" s="1097"/>
      <c r="AT11" s="1097"/>
      <c r="AU11" s="1097"/>
      <c r="AV11" s="1097"/>
      <c r="AW11" s="1097"/>
      <c r="AX11" s="1097"/>
      <c r="AY11" s="1097"/>
      <c r="AZ11" s="1097"/>
      <c r="BA11" s="1097"/>
      <c r="BB11" s="1098"/>
      <c r="BC11" s="1097"/>
      <c r="BD11" s="1097"/>
      <c r="BE11" s="1097"/>
      <c r="BF11" s="1097"/>
      <c r="BG11" s="1097"/>
      <c r="BH11" s="1097"/>
      <c r="BI11" s="1097"/>
      <c r="BJ11" s="1098"/>
      <c r="BK11" s="1097"/>
      <c r="BL11" s="1097"/>
      <c r="BM11" s="1097"/>
      <c r="BN11" s="1097"/>
      <c r="BO11" s="1097"/>
      <c r="BP11" s="57"/>
      <c r="BQ11" s="1099"/>
      <c r="BR11" s="57"/>
      <c r="BS11" s="1100"/>
      <c r="BT11" s="56"/>
      <c r="BU11" s="1075"/>
      <c r="BV11" s="772"/>
    </row>
    <row r="12" spans="1:74" ht="41.1" customHeight="1" thickTop="1" thickBot="1">
      <c r="A12" s="58"/>
      <c r="B12" s="48"/>
      <c r="C12" s="1101" t="s">
        <v>845</v>
      </c>
      <c r="D12" s="1108" t="s">
        <v>852</v>
      </c>
      <c r="E12" s="1083"/>
      <c r="F12" s="1097"/>
      <c r="G12" s="1097"/>
      <c r="H12" s="1098"/>
      <c r="I12" s="1097"/>
      <c r="J12" s="1097"/>
      <c r="K12" s="1097"/>
      <c r="L12" s="1098"/>
      <c r="M12" s="1097"/>
      <c r="N12" s="1097"/>
      <c r="O12" s="1097"/>
      <c r="P12" s="1097"/>
      <c r="Q12" s="1097"/>
      <c r="R12" s="1097"/>
      <c r="S12" s="1097"/>
      <c r="T12" s="1097"/>
      <c r="U12" s="1097"/>
      <c r="V12" s="1097"/>
      <c r="W12" s="1098"/>
      <c r="X12" s="1097"/>
      <c r="Y12" s="1097"/>
      <c r="Z12" s="1097"/>
      <c r="AA12" s="1097"/>
      <c r="AB12" s="1097"/>
      <c r="AC12" s="1097"/>
      <c r="AD12" s="1097"/>
      <c r="AE12" s="1097"/>
      <c r="AF12" s="1097"/>
      <c r="AG12" s="1097"/>
      <c r="AH12" s="1097"/>
      <c r="AI12" s="1097"/>
      <c r="AJ12" s="1097"/>
      <c r="AK12" s="1097"/>
      <c r="AL12" s="1109">
        <v>0</v>
      </c>
      <c r="AM12" s="1098"/>
      <c r="AN12" s="1097"/>
      <c r="AO12" s="1097"/>
      <c r="AP12" s="1097"/>
      <c r="AQ12" s="1098"/>
      <c r="AR12" s="1097"/>
      <c r="AS12" s="1097"/>
      <c r="AT12" s="1097"/>
      <c r="AU12" s="1097"/>
      <c r="AV12" s="1097"/>
      <c r="AW12" s="1097"/>
      <c r="AX12" s="1097"/>
      <c r="AY12" s="1097"/>
      <c r="AZ12" s="1097"/>
      <c r="BA12" s="1097"/>
      <c r="BB12" s="1098"/>
      <c r="BC12" s="1097"/>
      <c r="BD12" s="1097"/>
      <c r="BE12" s="1097"/>
      <c r="BF12" s="1097"/>
      <c r="BG12" s="1097"/>
      <c r="BH12" s="1097"/>
      <c r="BI12" s="1097"/>
      <c r="BJ12" s="1098"/>
      <c r="BK12" s="1097"/>
      <c r="BL12" s="1097"/>
      <c r="BM12" s="1097"/>
      <c r="BN12" s="1097"/>
      <c r="BO12" s="1097"/>
      <c r="BP12" s="57"/>
      <c r="BQ12" s="1099"/>
      <c r="BR12" s="57"/>
      <c r="BS12" s="1100"/>
      <c r="BT12" s="57"/>
      <c r="BU12" s="1110"/>
      <c r="BV12" s="772"/>
    </row>
    <row r="13" spans="1:74" ht="41.1" customHeight="1" thickTop="1" thickBot="1">
      <c r="A13" s="58"/>
      <c r="B13" s="48"/>
      <c r="C13" s="1101" t="s">
        <v>845</v>
      </c>
      <c r="D13" s="1111" t="s">
        <v>853</v>
      </c>
      <c r="E13" s="1083"/>
      <c r="F13" s="1097"/>
      <c r="G13" s="1112">
        <v>0</v>
      </c>
      <c r="H13" s="1098"/>
      <c r="I13" s="1097"/>
      <c r="J13" s="1097"/>
      <c r="K13" s="1097"/>
      <c r="L13" s="1098"/>
      <c r="M13" s="1097"/>
      <c r="N13" s="1097"/>
      <c r="O13" s="1097"/>
      <c r="P13" s="1097"/>
      <c r="Q13" s="1097"/>
      <c r="R13" s="1097"/>
      <c r="S13" s="1097"/>
      <c r="T13" s="1097"/>
      <c r="U13" s="1097"/>
      <c r="V13" s="1097"/>
      <c r="W13" s="1098"/>
      <c r="X13" s="1097"/>
      <c r="Y13" s="1097"/>
      <c r="Z13" s="1097"/>
      <c r="AA13" s="1097"/>
      <c r="AB13" s="1097"/>
      <c r="AC13" s="1097"/>
      <c r="AD13" s="1097"/>
      <c r="AE13" s="1097"/>
      <c r="AF13" s="1097"/>
      <c r="AG13" s="1097"/>
      <c r="AH13" s="1097"/>
      <c r="AI13" s="1097"/>
      <c r="AJ13" s="1097"/>
      <c r="AK13" s="1097"/>
      <c r="AL13" s="1112">
        <v>0</v>
      </c>
      <c r="AM13" s="1098"/>
      <c r="AN13" s="1097"/>
      <c r="AO13" s="1097"/>
      <c r="AP13" s="1097"/>
      <c r="AQ13" s="1098"/>
      <c r="AR13" s="1097"/>
      <c r="AS13" s="1097"/>
      <c r="AT13" s="1097"/>
      <c r="AU13" s="1097"/>
      <c r="AV13" s="1097"/>
      <c r="AW13" s="1097"/>
      <c r="AX13" s="1097"/>
      <c r="AY13" s="1097"/>
      <c r="AZ13" s="1097"/>
      <c r="BA13" s="1097"/>
      <c r="BB13" s="1098"/>
      <c r="BC13" s="1097"/>
      <c r="BD13" s="1097"/>
      <c r="BE13" s="1097"/>
      <c r="BF13" s="1097"/>
      <c r="BG13" s="1097"/>
      <c r="BH13" s="1097"/>
      <c r="BI13" s="1097"/>
      <c r="BJ13" s="1098"/>
      <c r="BK13" s="1097"/>
      <c r="BL13" s="1097"/>
      <c r="BM13" s="1097"/>
      <c r="BN13" s="1097"/>
      <c r="BO13" s="1097"/>
      <c r="BP13" s="57"/>
      <c r="BQ13" s="1099"/>
      <c r="BR13" s="57"/>
      <c r="BS13" s="1100"/>
      <c r="BT13" s="57"/>
      <c r="BU13" s="1075"/>
      <c r="BV13" s="772"/>
    </row>
    <row r="14" spans="1:74" ht="41.1" customHeight="1" thickTop="1" thickBot="1">
      <c r="A14" s="57"/>
      <c r="B14" s="48"/>
      <c r="C14" s="1101" t="s">
        <v>845</v>
      </c>
      <c r="D14" s="1083"/>
      <c r="E14" s="1083"/>
      <c r="F14" s="1097"/>
      <c r="G14" s="1097"/>
      <c r="H14" s="1098"/>
      <c r="I14" s="1097"/>
      <c r="J14" s="1097"/>
      <c r="K14" s="1097"/>
      <c r="L14" s="1098"/>
      <c r="M14" s="1097"/>
      <c r="N14" s="1097"/>
      <c r="O14" s="1097"/>
      <c r="P14" s="1097"/>
      <c r="Q14" s="1097"/>
      <c r="R14" s="1097"/>
      <c r="S14" s="1097"/>
      <c r="T14" s="1097"/>
      <c r="U14" s="1097"/>
      <c r="V14" s="1097"/>
      <c r="W14" s="1098"/>
      <c r="X14" s="1097"/>
      <c r="Y14" s="1097"/>
      <c r="Z14" s="1097"/>
      <c r="AA14" s="1097"/>
      <c r="AB14" s="1097"/>
      <c r="AC14" s="1097"/>
      <c r="AD14" s="1097"/>
      <c r="AE14" s="1097"/>
      <c r="AF14" s="1097"/>
      <c r="AG14" s="1097"/>
      <c r="AH14" s="1097"/>
      <c r="AI14" s="1097"/>
      <c r="AJ14" s="1097"/>
      <c r="AK14" s="1097"/>
      <c r="AL14" s="1097"/>
      <c r="AM14" s="1098"/>
      <c r="AN14" s="1097"/>
      <c r="AO14" s="1097"/>
      <c r="AP14" s="1097"/>
      <c r="AQ14" s="1098"/>
      <c r="AR14" s="1097"/>
      <c r="AS14" s="1097"/>
      <c r="AT14" s="1097"/>
      <c r="AU14" s="1097"/>
      <c r="AV14" s="1097"/>
      <c r="AW14" s="1097"/>
      <c r="AX14" s="1097"/>
      <c r="AY14" s="1097"/>
      <c r="AZ14" s="1097"/>
      <c r="BA14" s="1097"/>
      <c r="BB14" s="1098"/>
      <c r="BC14" s="1097"/>
      <c r="BD14" s="1097"/>
      <c r="BE14" s="1097"/>
      <c r="BF14" s="1097"/>
      <c r="BG14" s="1097"/>
      <c r="BH14" s="1097"/>
      <c r="BI14" s="1097"/>
      <c r="BJ14" s="1098"/>
      <c r="BK14" s="1097"/>
      <c r="BL14" s="1097"/>
      <c r="BM14" s="1097"/>
      <c r="BN14" s="1097"/>
      <c r="BO14" s="1097"/>
      <c r="BP14" s="57"/>
      <c r="BQ14" s="1099"/>
      <c r="BR14" s="57"/>
      <c r="BS14" s="1100"/>
      <c r="BT14" s="57"/>
      <c r="BU14" s="1075"/>
      <c r="BV14" s="772"/>
    </row>
    <row r="15" spans="1:74" ht="41.1" customHeight="1" thickTop="1" thickBot="1">
      <c r="A15" s="57"/>
      <c r="B15" s="48"/>
      <c r="C15" s="1101" t="s">
        <v>845</v>
      </c>
      <c r="D15" s="1083"/>
      <c r="E15" s="1083"/>
      <c r="F15" s="1097"/>
      <c r="G15" s="1097"/>
      <c r="H15" s="1098"/>
      <c r="I15" s="1097"/>
      <c r="J15" s="1097"/>
      <c r="K15" s="1097"/>
      <c r="L15" s="1098"/>
      <c r="M15" s="1097"/>
      <c r="N15" s="1097"/>
      <c r="O15" s="1097"/>
      <c r="P15" s="1097"/>
      <c r="Q15" s="1097"/>
      <c r="R15" s="1097"/>
      <c r="S15" s="1097"/>
      <c r="T15" s="1097"/>
      <c r="U15" s="1097"/>
      <c r="V15" s="1097"/>
      <c r="W15" s="1098"/>
      <c r="X15" s="1097"/>
      <c r="Y15" s="1097"/>
      <c r="Z15" s="1097"/>
      <c r="AA15" s="1097"/>
      <c r="AB15" s="1097"/>
      <c r="AC15" s="1097"/>
      <c r="AD15" s="1097"/>
      <c r="AE15" s="1097"/>
      <c r="AF15" s="1097"/>
      <c r="AG15" s="1097"/>
      <c r="AH15" s="1097"/>
      <c r="AI15" s="1097"/>
      <c r="AJ15" s="1097"/>
      <c r="AK15" s="1097"/>
      <c r="AL15" s="1097"/>
      <c r="AM15" s="1098"/>
      <c r="AN15" s="1097"/>
      <c r="AO15" s="1097"/>
      <c r="AP15" s="1097"/>
      <c r="AQ15" s="1098"/>
      <c r="AR15" s="1097"/>
      <c r="AS15" s="1097"/>
      <c r="AT15" s="1097"/>
      <c r="AU15" s="1097"/>
      <c r="AV15" s="1097"/>
      <c r="AW15" s="1097"/>
      <c r="AX15" s="1097"/>
      <c r="AY15" s="1097"/>
      <c r="AZ15" s="1097"/>
      <c r="BA15" s="1097"/>
      <c r="BB15" s="1098"/>
      <c r="BC15" s="1097"/>
      <c r="BD15" s="1097"/>
      <c r="BE15" s="1097"/>
      <c r="BF15" s="1097"/>
      <c r="BG15" s="1097"/>
      <c r="BH15" s="1097"/>
      <c r="BI15" s="1097"/>
      <c r="BJ15" s="1098"/>
      <c r="BK15" s="1097"/>
      <c r="BL15" s="1097"/>
      <c r="BM15" s="1097"/>
      <c r="BN15" s="1097"/>
      <c r="BO15" s="1097"/>
      <c r="BP15" s="57"/>
      <c r="BQ15" s="1099"/>
      <c r="BR15" s="57"/>
      <c r="BS15" s="1100"/>
      <c r="BT15" s="57"/>
      <c r="BU15" s="1075"/>
      <c r="BV15" s="772"/>
    </row>
    <row r="16" spans="1:74" ht="41.1" customHeight="1" thickTop="1" thickBot="1">
      <c r="A16" s="57"/>
      <c r="B16" s="48"/>
      <c r="C16" s="1101" t="s">
        <v>845</v>
      </c>
      <c r="D16" s="1083"/>
      <c r="E16" s="1083"/>
      <c r="F16" s="1097"/>
      <c r="G16" s="1097"/>
      <c r="H16" s="1098"/>
      <c r="I16" s="1097"/>
      <c r="J16" s="1097"/>
      <c r="K16" s="1097"/>
      <c r="L16" s="1098"/>
      <c r="M16" s="1097"/>
      <c r="N16" s="1097"/>
      <c r="O16" s="1097"/>
      <c r="P16" s="1097"/>
      <c r="Q16" s="1097"/>
      <c r="R16" s="1097"/>
      <c r="S16" s="1097"/>
      <c r="T16" s="1097"/>
      <c r="U16" s="1097"/>
      <c r="V16" s="1097"/>
      <c r="W16" s="1098"/>
      <c r="X16" s="1097"/>
      <c r="Y16" s="1097"/>
      <c r="Z16" s="1097"/>
      <c r="AA16" s="1097"/>
      <c r="AB16" s="1097"/>
      <c r="AC16" s="1097"/>
      <c r="AD16" s="1097"/>
      <c r="AE16" s="1097"/>
      <c r="AF16" s="1097"/>
      <c r="AG16" s="1097"/>
      <c r="AH16" s="1097"/>
      <c r="AI16" s="1097"/>
      <c r="AJ16" s="1097"/>
      <c r="AK16" s="1097"/>
      <c r="AL16" s="1097"/>
      <c r="AM16" s="1098"/>
      <c r="AN16" s="1097"/>
      <c r="AO16" s="1097"/>
      <c r="AP16" s="1097"/>
      <c r="AQ16" s="1098"/>
      <c r="AR16" s="1097"/>
      <c r="AS16" s="1097"/>
      <c r="AT16" s="1097"/>
      <c r="AU16" s="1097"/>
      <c r="AV16" s="1097"/>
      <c r="AW16" s="1097"/>
      <c r="AX16" s="1097"/>
      <c r="AY16" s="1097"/>
      <c r="AZ16" s="1097"/>
      <c r="BA16" s="1097"/>
      <c r="BB16" s="1098"/>
      <c r="BC16" s="1097"/>
      <c r="BD16" s="1097"/>
      <c r="BE16" s="1097"/>
      <c r="BF16" s="1097"/>
      <c r="BG16" s="1097"/>
      <c r="BH16" s="1097"/>
      <c r="BI16" s="1097"/>
      <c r="BJ16" s="1098"/>
      <c r="BK16" s="1097"/>
      <c r="BL16" s="1097"/>
      <c r="BM16" s="1097"/>
      <c r="BN16" s="1097"/>
      <c r="BO16" s="1097"/>
      <c r="BP16" s="57"/>
      <c r="BQ16" s="1099"/>
      <c r="BR16" s="57"/>
      <c r="BS16" s="1100"/>
      <c r="BT16" s="57"/>
      <c r="BU16" s="1075"/>
      <c r="BV16" s="772"/>
    </row>
    <row r="17" spans="1:74" ht="41.1" customHeight="1" thickTop="1" thickBot="1">
      <c r="A17" s="57"/>
      <c r="B17" s="48"/>
      <c r="C17" s="1101" t="s">
        <v>845</v>
      </c>
      <c r="D17" s="1083"/>
      <c r="E17" s="1083"/>
      <c r="F17" s="1097"/>
      <c r="G17" s="1097"/>
      <c r="H17" s="1098"/>
      <c r="I17" s="1097"/>
      <c r="J17" s="1097"/>
      <c r="K17" s="1097"/>
      <c r="L17" s="1098"/>
      <c r="M17" s="1097"/>
      <c r="N17" s="1097"/>
      <c r="O17" s="1097"/>
      <c r="P17" s="1097"/>
      <c r="Q17" s="1097"/>
      <c r="R17" s="1097"/>
      <c r="S17" s="1097"/>
      <c r="T17" s="1097"/>
      <c r="U17" s="1097"/>
      <c r="V17" s="1097"/>
      <c r="W17" s="1098"/>
      <c r="X17" s="1097"/>
      <c r="Y17" s="1097"/>
      <c r="Z17" s="1097"/>
      <c r="AA17" s="1097"/>
      <c r="AB17" s="1097"/>
      <c r="AC17" s="1097"/>
      <c r="AD17" s="1097"/>
      <c r="AE17" s="1097"/>
      <c r="AF17" s="1097"/>
      <c r="AG17" s="1097"/>
      <c r="AH17" s="1097"/>
      <c r="AI17" s="1097"/>
      <c r="AJ17" s="1097"/>
      <c r="AK17" s="1097"/>
      <c r="AL17" s="1097"/>
      <c r="AM17" s="1098"/>
      <c r="AN17" s="1097"/>
      <c r="AO17" s="1097"/>
      <c r="AP17" s="1097"/>
      <c r="AQ17" s="1098"/>
      <c r="AR17" s="1097"/>
      <c r="AS17" s="1097"/>
      <c r="AT17" s="1097"/>
      <c r="AU17" s="1097"/>
      <c r="AV17" s="1097"/>
      <c r="AW17" s="1097"/>
      <c r="AX17" s="1097"/>
      <c r="AY17" s="1097"/>
      <c r="AZ17" s="1097"/>
      <c r="BA17" s="1097"/>
      <c r="BB17" s="1098"/>
      <c r="BC17" s="1097"/>
      <c r="BD17" s="1097"/>
      <c r="BE17" s="1097"/>
      <c r="BF17" s="1097"/>
      <c r="BG17" s="1097"/>
      <c r="BH17" s="1097"/>
      <c r="BI17" s="1097"/>
      <c r="BJ17" s="1098"/>
      <c r="BK17" s="1097"/>
      <c r="BL17" s="1097"/>
      <c r="BM17" s="1097"/>
      <c r="BN17" s="1097"/>
      <c r="BO17" s="1097"/>
      <c r="BP17" s="57"/>
      <c r="BQ17" s="1099"/>
      <c r="BR17" s="57"/>
      <c r="BS17" s="1100"/>
      <c r="BT17" s="57"/>
      <c r="BU17" s="1075"/>
      <c r="BV17" s="772"/>
    </row>
    <row r="18" spans="1:74" ht="41.1" customHeight="1" thickTop="1" thickBot="1">
      <c r="A18" s="57"/>
      <c r="B18" s="48"/>
      <c r="C18" s="1101" t="s">
        <v>845</v>
      </c>
      <c r="D18" s="1083"/>
      <c r="E18" s="1083"/>
      <c r="F18" s="1097"/>
      <c r="G18" s="1097"/>
      <c r="H18" s="1098"/>
      <c r="I18" s="1097"/>
      <c r="J18" s="1097"/>
      <c r="K18" s="1097"/>
      <c r="L18" s="1098"/>
      <c r="M18" s="1097"/>
      <c r="N18" s="1097"/>
      <c r="O18" s="1097"/>
      <c r="P18" s="1097"/>
      <c r="Q18" s="1097"/>
      <c r="R18" s="1097"/>
      <c r="S18" s="1097"/>
      <c r="T18" s="1097"/>
      <c r="U18" s="1097"/>
      <c r="V18" s="1097"/>
      <c r="W18" s="1098"/>
      <c r="X18" s="1097"/>
      <c r="Y18" s="1097"/>
      <c r="Z18" s="1097"/>
      <c r="AA18" s="1097"/>
      <c r="AB18" s="1097"/>
      <c r="AC18" s="1097"/>
      <c r="AD18" s="1097"/>
      <c r="AE18" s="1097"/>
      <c r="AF18" s="1097"/>
      <c r="AG18" s="1097"/>
      <c r="AH18" s="1097"/>
      <c r="AI18" s="1097"/>
      <c r="AJ18" s="1097"/>
      <c r="AK18" s="1097"/>
      <c r="AL18" s="1097"/>
      <c r="AM18" s="1098"/>
      <c r="AN18" s="1097"/>
      <c r="AO18" s="1097"/>
      <c r="AP18" s="1097"/>
      <c r="AQ18" s="1098"/>
      <c r="AR18" s="1097"/>
      <c r="AS18" s="1097"/>
      <c r="AT18" s="1097"/>
      <c r="AU18" s="1097"/>
      <c r="AV18" s="1097"/>
      <c r="AW18" s="1097"/>
      <c r="AX18" s="1097"/>
      <c r="AY18" s="1097"/>
      <c r="AZ18" s="1097"/>
      <c r="BA18" s="1097"/>
      <c r="BB18" s="1098"/>
      <c r="BC18" s="1097"/>
      <c r="BD18" s="1097"/>
      <c r="BE18" s="1097"/>
      <c r="BF18" s="1097"/>
      <c r="BG18" s="1097"/>
      <c r="BH18" s="1097"/>
      <c r="BI18" s="1097"/>
      <c r="BJ18" s="1098"/>
      <c r="BK18" s="1097"/>
      <c r="BL18" s="1097"/>
      <c r="BM18" s="1097"/>
      <c r="BN18" s="1097"/>
      <c r="BO18" s="1097"/>
      <c r="BP18" s="57"/>
      <c r="BQ18" s="1099"/>
      <c r="BR18" s="57"/>
      <c r="BS18" s="1100"/>
      <c r="BT18" s="57"/>
      <c r="BU18" s="1075"/>
      <c r="BV18" s="772"/>
    </row>
    <row r="19" spans="1:74" ht="41.1" customHeight="1" thickTop="1" thickBot="1">
      <c r="A19" s="57"/>
      <c r="B19" s="48"/>
      <c r="C19" s="1101" t="s">
        <v>845</v>
      </c>
      <c r="D19" s="1083"/>
      <c r="E19" s="1083"/>
      <c r="F19" s="1097"/>
      <c r="G19" s="1097"/>
      <c r="H19" s="1098"/>
      <c r="I19" s="1097"/>
      <c r="J19" s="1097"/>
      <c r="K19" s="1097"/>
      <c r="L19" s="1098"/>
      <c r="M19" s="1097"/>
      <c r="N19" s="1097"/>
      <c r="O19" s="1097"/>
      <c r="P19" s="1097"/>
      <c r="Q19" s="1097"/>
      <c r="R19" s="1097"/>
      <c r="S19" s="1097"/>
      <c r="T19" s="1097"/>
      <c r="U19" s="1097"/>
      <c r="V19" s="1097"/>
      <c r="W19" s="1098"/>
      <c r="X19" s="1097"/>
      <c r="Y19" s="1097"/>
      <c r="Z19" s="1097"/>
      <c r="AA19" s="1097"/>
      <c r="AB19" s="1097"/>
      <c r="AC19" s="1097"/>
      <c r="AD19" s="1097"/>
      <c r="AE19" s="1097"/>
      <c r="AF19" s="1097"/>
      <c r="AG19" s="1097"/>
      <c r="AH19" s="1097"/>
      <c r="AI19" s="1097"/>
      <c r="AJ19" s="1097"/>
      <c r="AK19" s="1097"/>
      <c r="AL19" s="1097"/>
      <c r="AM19" s="1098"/>
      <c r="AN19" s="1097"/>
      <c r="AO19" s="1097"/>
      <c r="AP19" s="1097"/>
      <c r="AQ19" s="1098"/>
      <c r="AR19" s="1097"/>
      <c r="AS19" s="1097"/>
      <c r="AT19" s="1097"/>
      <c r="AU19" s="1097"/>
      <c r="AV19" s="1097"/>
      <c r="AW19" s="1097"/>
      <c r="AX19" s="1097"/>
      <c r="AY19" s="1097"/>
      <c r="AZ19" s="1097"/>
      <c r="BA19" s="1097"/>
      <c r="BB19" s="1098"/>
      <c r="BC19" s="1097"/>
      <c r="BD19" s="1097"/>
      <c r="BE19" s="1097"/>
      <c r="BF19" s="1097"/>
      <c r="BG19" s="1097"/>
      <c r="BH19" s="1097"/>
      <c r="BI19" s="1097"/>
      <c r="BJ19" s="1098"/>
      <c r="BK19" s="1097"/>
      <c r="BL19" s="1097"/>
      <c r="BM19" s="1097"/>
      <c r="BN19" s="1097"/>
      <c r="BO19" s="1097"/>
      <c r="BP19" s="57"/>
      <c r="BQ19" s="1099"/>
      <c r="BR19" s="57"/>
      <c r="BS19" s="1100"/>
      <c r="BT19" s="57"/>
      <c r="BU19" s="1075"/>
      <c r="BV19" s="772"/>
    </row>
    <row r="20" spans="1:74" ht="41.1" customHeight="1" thickTop="1" thickBot="1">
      <c r="A20" s="57"/>
      <c r="B20" s="48"/>
      <c r="C20" s="1101" t="s">
        <v>845</v>
      </c>
      <c r="D20" s="1083"/>
      <c r="E20" s="1083"/>
      <c r="F20" s="1097"/>
      <c r="G20" s="1097"/>
      <c r="H20" s="1098"/>
      <c r="I20" s="1097"/>
      <c r="J20" s="1097"/>
      <c r="K20" s="1097"/>
      <c r="L20" s="1098"/>
      <c r="M20" s="1097"/>
      <c r="N20" s="1097"/>
      <c r="O20" s="1097"/>
      <c r="P20" s="1097"/>
      <c r="Q20" s="1097"/>
      <c r="R20" s="1097"/>
      <c r="S20" s="1097"/>
      <c r="T20" s="1097"/>
      <c r="U20" s="1097"/>
      <c r="V20" s="1097"/>
      <c r="W20" s="1098"/>
      <c r="X20" s="1097"/>
      <c r="Y20" s="1097"/>
      <c r="Z20" s="1097"/>
      <c r="AA20" s="1097"/>
      <c r="AB20" s="1097"/>
      <c r="AC20" s="1097"/>
      <c r="AD20" s="1097"/>
      <c r="AE20" s="1097"/>
      <c r="AF20" s="1097"/>
      <c r="AG20" s="1097"/>
      <c r="AH20" s="1097"/>
      <c r="AI20" s="1097"/>
      <c r="AJ20" s="1097"/>
      <c r="AK20" s="1097"/>
      <c r="AL20" s="1097"/>
      <c r="AM20" s="1098"/>
      <c r="AN20" s="1097"/>
      <c r="AO20" s="1097"/>
      <c r="AP20" s="1097"/>
      <c r="AQ20" s="1098"/>
      <c r="AR20" s="1097"/>
      <c r="AS20" s="1097"/>
      <c r="AT20" s="1097"/>
      <c r="AU20" s="1097"/>
      <c r="AV20" s="1097"/>
      <c r="AW20" s="1097"/>
      <c r="AX20" s="1097"/>
      <c r="AY20" s="1097"/>
      <c r="AZ20" s="1097"/>
      <c r="BA20" s="1097"/>
      <c r="BB20" s="1098"/>
      <c r="BC20" s="1097"/>
      <c r="BD20" s="1097"/>
      <c r="BE20" s="1097"/>
      <c r="BF20" s="1097"/>
      <c r="BG20" s="1097"/>
      <c r="BH20" s="1097"/>
      <c r="BI20" s="1097"/>
      <c r="BJ20" s="1098"/>
      <c r="BK20" s="1097"/>
      <c r="BL20" s="1097"/>
      <c r="BM20" s="1097"/>
      <c r="BN20" s="1097"/>
      <c r="BO20" s="1097"/>
      <c r="BP20" s="57"/>
      <c r="BQ20" s="1099"/>
      <c r="BR20" s="57"/>
      <c r="BS20" s="1100"/>
      <c r="BT20" s="57"/>
      <c r="BU20" s="1075"/>
      <c r="BV20" s="772"/>
    </row>
    <row r="21" spans="1:74" ht="41.1" customHeight="1" thickTop="1" thickBot="1">
      <c r="A21" s="57"/>
      <c r="B21" s="48"/>
      <c r="C21" s="1101" t="s">
        <v>845</v>
      </c>
      <c r="D21" s="1083"/>
      <c r="E21" s="1083"/>
      <c r="F21" s="1097"/>
      <c r="G21" s="1097"/>
      <c r="H21" s="1098"/>
      <c r="I21" s="1097"/>
      <c r="J21" s="1097"/>
      <c r="K21" s="1097"/>
      <c r="L21" s="1098"/>
      <c r="M21" s="1097"/>
      <c r="N21" s="1097"/>
      <c r="O21" s="1097"/>
      <c r="P21" s="1097"/>
      <c r="Q21" s="1097"/>
      <c r="R21" s="1097"/>
      <c r="S21" s="1097"/>
      <c r="T21" s="1097"/>
      <c r="U21" s="1097"/>
      <c r="V21" s="1097"/>
      <c r="W21" s="1098"/>
      <c r="X21" s="1097"/>
      <c r="Y21" s="1097"/>
      <c r="Z21" s="1097"/>
      <c r="AA21" s="1097"/>
      <c r="AB21" s="1097"/>
      <c r="AC21" s="1097"/>
      <c r="AD21" s="1097"/>
      <c r="AE21" s="1097"/>
      <c r="AF21" s="1097"/>
      <c r="AG21" s="1097"/>
      <c r="AH21" s="1097"/>
      <c r="AI21" s="1097"/>
      <c r="AJ21" s="1097"/>
      <c r="AK21" s="1097"/>
      <c r="AL21" s="1097"/>
      <c r="AM21" s="1098"/>
      <c r="AN21" s="1097"/>
      <c r="AO21" s="1097"/>
      <c r="AP21" s="1097"/>
      <c r="AQ21" s="1098"/>
      <c r="AR21" s="1097"/>
      <c r="AS21" s="1097"/>
      <c r="AT21" s="1097"/>
      <c r="AU21" s="1097"/>
      <c r="AV21" s="1097"/>
      <c r="AW21" s="1097"/>
      <c r="AX21" s="1097"/>
      <c r="AY21" s="1097"/>
      <c r="AZ21" s="1097"/>
      <c r="BA21" s="1097"/>
      <c r="BB21" s="1098"/>
      <c r="BC21" s="1097"/>
      <c r="BD21" s="1097"/>
      <c r="BE21" s="1097"/>
      <c r="BF21" s="1097"/>
      <c r="BG21" s="1097"/>
      <c r="BH21" s="1097"/>
      <c r="BI21" s="1097"/>
      <c r="BJ21" s="1098"/>
      <c r="BK21" s="1097"/>
      <c r="BL21" s="1097"/>
      <c r="BM21" s="1097"/>
      <c r="BN21" s="1097"/>
      <c r="BO21" s="1097"/>
      <c r="BP21" s="57"/>
      <c r="BQ21" s="1099"/>
      <c r="BR21" s="57"/>
      <c r="BS21" s="1100"/>
      <c r="BT21" s="57"/>
      <c r="BU21" s="1075"/>
      <c r="BV21" s="772"/>
    </row>
    <row r="22" spans="1:74" ht="41.1" customHeight="1" thickTop="1" thickBot="1">
      <c r="A22" s="57"/>
      <c r="B22" s="48"/>
      <c r="C22" s="1101" t="s">
        <v>845</v>
      </c>
      <c r="D22" s="1083"/>
      <c r="E22" s="1083"/>
      <c r="F22" s="1097"/>
      <c r="G22" s="1097"/>
      <c r="H22" s="1098"/>
      <c r="I22" s="1097"/>
      <c r="J22" s="1097"/>
      <c r="K22" s="1097"/>
      <c r="L22" s="1098"/>
      <c r="M22" s="1097"/>
      <c r="N22" s="1097"/>
      <c r="O22" s="1097"/>
      <c r="P22" s="1097"/>
      <c r="Q22" s="1097"/>
      <c r="R22" s="1097"/>
      <c r="S22" s="1097"/>
      <c r="T22" s="1097"/>
      <c r="U22" s="1097"/>
      <c r="V22" s="1097"/>
      <c r="W22" s="1098"/>
      <c r="X22" s="1097"/>
      <c r="Y22" s="1097"/>
      <c r="Z22" s="1097"/>
      <c r="AA22" s="1097"/>
      <c r="AB22" s="1097"/>
      <c r="AC22" s="1097"/>
      <c r="AD22" s="1097"/>
      <c r="AE22" s="1097"/>
      <c r="AF22" s="1097"/>
      <c r="AG22" s="1097"/>
      <c r="AH22" s="1097"/>
      <c r="AI22" s="1097"/>
      <c r="AJ22" s="1097"/>
      <c r="AK22" s="1097"/>
      <c r="AL22" s="1097"/>
      <c r="AM22" s="1098"/>
      <c r="AN22" s="1097"/>
      <c r="AO22" s="1097"/>
      <c r="AP22" s="1097"/>
      <c r="AQ22" s="1098"/>
      <c r="AR22" s="1097"/>
      <c r="AS22" s="1097"/>
      <c r="AT22" s="1097"/>
      <c r="AU22" s="1097"/>
      <c r="AV22" s="1097"/>
      <c r="AW22" s="1097"/>
      <c r="AX22" s="1097"/>
      <c r="AY22" s="1097"/>
      <c r="AZ22" s="1097"/>
      <c r="BA22" s="1097"/>
      <c r="BB22" s="1098"/>
      <c r="BC22" s="1097"/>
      <c r="BD22" s="1097"/>
      <c r="BE22" s="1097"/>
      <c r="BF22" s="1097"/>
      <c r="BG22" s="1097"/>
      <c r="BH22" s="1097"/>
      <c r="BI22" s="1097"/>
      <c r="BJ22" s="1098"/>
      <c r="BK22" s="1097"/>
      <c r="BL22" s="1097"/>
      <c r="BM22" s="1097"/>
      <c r="BN22" s="1097"/>
      <c r="BO22" s="1097"/>
      <c r="BP22" s="57"/>
      <c r="BQ22" s="1099"/>
      <c r="BR22" s="57"/>
      <c r="BS22" s="1100"/>
      <c r="BT22" s="57"/>
      <c r="BU22" s="1075"/>
      <c r="BV22" s="772"/>
    </row>
    <row r="23" spans="1:74" ht="41.1" customHeight="1" thickTop="1" thickBot="1">
      <c r="A23" s="57"/>
      <c r="B23" s="48"/>
      <c r="C23" s="1101" t="s">
        <v>845</v>
      </c>
      <c r="D23" s="1083"/>
      <c r="E23" s="1083"/>
      <c r="F23" s="1097"/>
      <c r="G23" s="1097"/>
      <c r="H23" s="1098"/>
      <c r="I23" s="1097"/>
      <c r="J23" s="1097"/>
      <c r="K23" s="1097"/>
      <c r="L23" s="1098"/>
      <c r="M23" s="1097"/>
      <c r="N23" s="1097"/>
      <c r="O23" s="1097"/>
      <c r="P23" s="1097"/>
      <c r="Q23" s="1097"/>
      <c r="R23" s="1097"/>
      <c r="S23" s="1097"/>
      <c r="T23" s="1097"/>
      <c r="U23" s="1097"/>
      <c r="V23" s="1097"/>
      <c r="W23" s="1098"/>
      <c r="X23" s="1097"/>
      <c r="Y23" s="1097"/>
      <c r="Z23" s="1097"/>
      <c r="AA23" s="1097"/>
      <c r="AB23" s="1097"/>
      <c r="AC23" s="1097"/>
      <c r="AD23" s="1097"/>
      <c r="AE23" s="1097"/>
      <c r="AF23" s="1097"/>
      <c r="AG23" s="1097"/>
      <c r="AH23" s="1097"/>
      <c r="AI23" s="1097"/>
      <c r="AJ23" s="1097"/>
      <c r="AK23" s="1097"/>
      <c r="AL23" s="1097"/>
      <c r="AM23" s="1098"/>
      <c r="AN23" s="1097"/>
      <c r="AO23" s="1097"/>
      <c r="AP23" s="1097"/>
      <c r="AQ23" s="1098"/>
      <c r="AR23" s="1097"/>
      <c r="AS23" s="1097"/>
      <c r="AT23" s="1097"/>
      <c r="AU23" s="1097"/>
      <c r="AV23" s="1097"/>
      <c r="AW23" s="1097"/>
      <c r="AX23" s="1097"/>
      <c r="AY23" s="1097"/>
      <c r="AZ23" s="1097"/>
      <c r="BA23" s="1097"/>
      <c r="BB23" s="1098"/>
      <c r="BC23" s="1097"/>
      <c r="BD23" s="1097"/>
      <c r="BE23" s="1097"/>
      <c r="BF23" s="1097"/>
      <c r="BG23" s="1097"/>
      <c r="BH23" s="1097"/>
      <c r="BI23" s="1097"/>
      <c r="BJ23" s="1098"/>
      <c r="BK23" s="1097"/>
      <c r="BL23" s="1097"/>
      <c r="BM23" s="1097"/>
      <c r="BN23" s="1097"/>
      <c r="BO23" s="1097"/>
      <c r="BP23" s="57"/>
      <c r="BQ23" s="1099"/>
      <c r="BR23" s="57"/>
      <c r="BS23" s="1100"/>
      <c r="BT23" s="57"/>
      <c r="BU23" s="1075"/>
      <c r="BV23" s="772"/>
    </row>
    <row r="24" spans="1:74" ht="41.1" customHeight="1" thickTop="1" thickBot="1">
      <c r="A24" s="57"/>
      <c r="B24" s="48"/>
      <c r="C24" s="1101" t="s">
        <v>845</v>
      </c>
      <c r="D24" s="1083"/>
      <c r="E24" s="1083"/>
      <c r="F24" s="1097"/>
      <c r="G24" s="1097"/>
      <c r="H24" s="1098"/>
      <c r="I24" s="1097"/>
      <c r="J24" s="1097"/>
      <c r="K24" s="1097"/>
      <c r="L24" s="1098"/>
      <c r="M24" s="1097"/>
      <c r="N24" s="1097"/>
      <c r="O24" s="1097"/>
      <c r="P24" s="1097"/>
      <c r="Q24" s="1097"/>
      <c r="R24" s="1097"/>
      <c r="S24" s="1097"/>
      <c r="T24" s="1097"/>
      <c r="U24" s="1097"/>
      <c r="V24" s="1097"/>
      <c r="W24" s="1098"/>
      <c r="X24" s="1097"/>
      <c r="Y24" s="1097"/>
      <c r="Z24" s="1097"/>
      <c r="AA24" s="1097"/>
      <c r="AB24" s="1097"/>
      <c r="AC24" s="1097"/>
      <c r="AD24" s="1097"/>
      <c r="AE24" s="1097"/>
      <c r="AF24" s="1097"/>
      <c r="AG24" s="1097"/>
      <c r="AH24" s="1097"/>
      <c r="AI24" s="1097"/>
      <c r="AJ24" s="1097"/>
      <c r="AK24" s="1097"/>
      <c r="AL24" s="1097"/>
      <c r="AM24" s="1098"/>
      <c r="AN24" s="1097"/>
      <c r="AO24" s="1097"/>
      <c r="AP24" s="1097"/>
      <c r="AQ24" s="1098"/>
      <c r="AR24" s="1097"/>
      <c r="AS24" s="1097"/>
      <c r="AT24" s="1097"/>
      <c r="AU24" s="1097"/>
      <c r="AV24" s="1097"/>
      <c r="AW24" s="1097"/>
      <c r="AX24" s="1097"/>
      <c r="AY24" s="1097"/>
      <c r="AZ24" s="1097"/>
      <c r="BA24" s="1097"/>
      <c r="BB24" s="1098"/>
      <c r="BC24" s="1097"/>
      <c r="BD24" s="1097"/>
      <c r="BE24" s="1097"/>
      <c r="BF24" s="1097"/>
      <c r="BG24" s="1097"/>
      <c r="BH24" s="1097"/>
      <c r="BI24" s="1097"/>
      <c r="BJ24" s="1098"/>
      <c r="BK24" s="1097"/>
      <c r="BL24" s="1097"/>
      <c r="BM24" s="1097"/>
      <c r="BN24" s="1097"/>
      <c r="BO24" s="1097"/>
      <c r="BP24" s="57"/>
      <c r="BQ24" s="1099"/>
      <c r="BR24" s="57"/>
      <c r="BS24" s="1100"/>
      <c r="BT24" s="57"/>
      <c r="BU24" s="1075"/>
      <c r="BV24" s="772"/>
    </row>
    <row r="25" spans="1:74" ht="41.1" customHeight="1" thickTop="1" thickBot="1">
      <c r="A25" s="57"/>
      <c r="B25" s="48"/>
      <c r="C25" s="1101" t="s">
        <v>845</v>
      </c>
      <c r="D25" s="1083"/>
      <c r="E25" s="1083"/>
      <c r="F25" s="1097"/>
      <c r="G25" s="1097"/>
      <c r="H25" s="1098"/>
      <c r="I25" s="1097"/>
      <c r="J25" s="1097"/>
      <c r="K25" s="1097"/>
      <c r="L25" s="1098"/>
      <c r="M25" s="1097"/>
      <c r="N25" s="1097"/>
      <c r="O25" s="1097"/>
      <c r="P25" s="1097"/>
      <c r="Q25" s="1097"/>
      <c r="R25" s="1097"/>
      <c r="S25" s="1097"/>
      <c r="T25" s="1097"/>
      <c r="U25" s="1097"/>
      <c r="V25" s="1097"/>
      <c r="W25" s="1098"/>
      <c r="X25" s="1097"/>
      <c r="Y25" s="1097"/>
      <c r="Z25" s="1097"/>
      <c r="AA25" s="1097"/>
      <c r="AB25" s="1097"/>
      <c r="AC25" s="1097"/>
      <c r="AD25" s="1097"/>
      <c r="AE25" s="1097"/>
      <c r="AF25" s="1097"/>
      <c r="AG25" s="1097"/>
      <c r="AH25" s="1097"/>
      <c r="AI25" s="1097"/>
      <c r="AJ25" s="1097"/>
      <c r="AK25" s="1097"/>
      <c r="AL25" s="1097"/>
      <c r="AM25" s="1098"/>
      <c r="AN25" s="1097"/>
      <c r="AO25" s="1097"/>
      <c r="AP25" s="1097"/>
      <c r="AQ25" s="1098"/>
      <c r="AR25" s="1097"/>
      <c r="AS25" s="1097"/>
      <c r="AT25" s="1097"/>
      <c r="AU25" s="1097"/>
      <c r="AV25" s="1097"/>
      <c r="AW25" s="1097"/>
      <c r="AX25" s="1097"/>
      <c r="AY25" s="1097"/>
      <c r="AZ25" s="1097"/>
      <c r="BA25" s="1097"/>
      <c r="BB25" s="1098"/>
      <c r="BC25" s="1097"/>
      <c r="BD25" s="1097"/>
      <c r="BE25" s="1097"/>
      <c r="BF25" s="1097"/>
      <c r="BG25" s="1097"/>
      <c r="BH25" s="1097"/>
      <c r="BI25" s="1097"/>
      <c r="BJ25" s="1098"/>
      <c r="BK25" s="1097"/>
      <c r="BL25" s="1097"/>
      <c r="BM25" s="1097"/>
      <c r="BN25" s="1097"/>
      <c r="BO25" s="1097"/>
      <c r="BP25" s="57"/>
      <c r="BQ25" s="1099"/>
      <c r="BR25" s="57"/>
      <c r="BS25" s="1100"/>
      <c r="BT25" s="57"/>
      <c r="BU25" s="1075"/>
      <c r="BV25" s="772"/>
    </row>
    <row r="26" spans="1:74" ht="41.1" customHeight="1" thickTop="1" thickBot="1">
      <c r="A26" s="57"/>
      <c r="B26" s="48"/>
      <c r="C26" s="1101" t="s">
        <v>845</v>
      </c>
      <c r="D26" s="1083"/>
      <c r="E26" s="1083"/>
      <c r="F26" s="1097"/>
      <c r="G26" s="1097"/>
      <c r="H26" s="1098"/>
      <c r="I26" s="1097"/>
      <c r="J26" s="1097"/>
      <c r="K26" s="1097"/>
      <c r="L26" s="1098"/>
      <c r="M26" s="1097"/>
      <c r="N26" s="1097"/>
      <c r="O26" s="1097"/>
      <c r="P26" s="1097"/>
      <c r="Q26" s="1097"/>
      <c r="R26" s="1097"/>
      <c r="S26" s="1097"/>
      <c r="T26" s="1097"/>
      <c r="U26" s="1097"/>
      <c r="V26" s="1097"/>
      <c r="W26" s="1098"/>
      <c r="X26" s="1097"/>
      <c r="Y26" s="1097"/>
      <c r="Z26" s="1097"/>
      <c r="AA26" s="1097"/>
      <c r="AB26" s="1097"/>
      <c r="AC26" s="1097"/>
      <c r="AD26" s="1097"/>
      <c r="AE26" s="1097"/>
      <c r="AF26" s="1097"/>
      <c r="AG26" s="1097"/>
      <c r="AH26" s="1097"/>
      <c r="AI26" s="1097"/>
      <c r="AJ26" s="1097"/>
      <c r="AK26" s="1097"/>
      <c r="AL26" s="1097"/>
      <c r="AM26" s="1098"/>
      <c r="AN26" s="1097"/>
      <c r="AO26" s="1097"/>
      <c r="AP26" s="1097"/>
      <c r="AQ26" s="1098"/>
      <c r="AR26" s="1097"/>
      <c r="AS26" s="1097"/>
      <c r="AT26" s="1097"/>
      <c r="AU26" s="1097"/>
      <c r="AV26" s="1097"/>
      <c r="AW26" s="1097"/>
      <c r="AX26" s="1097"/>
      <c r="AY26" s="1097"/>
      <c r="AZ26" s="1097"/>
      <c r="BA26" s="1097"/>
      <c r="BB26" s="1098"/>
      <c r="BC26" s="1097"/>
      <c r="BD26" s="1097"/>
      <c r="BE26" s="1097"/>
      <c r="BF26" s="1097"/>
      <c r="BG26" s="1097"/>
      <c r="BH26" s="1097"/>
      <c r="BI26" s="1097"/>
      <c r="BJ26" s="1098"/>
      <c r="BK26" s="1097"/>
      <c r="BL26" s="1097"/>
      <c r="BM26" s="1097"/>
      <c r="BN26" s="1097"/>
      <c r="BO26" s="1097"/>
      <c r="BP26" s="57"/>
      <c r="BQ26" s="1099"/>
      <c r="BR26" s="57"/>
      <c r="BS26" s="1100"/>
      <c r="BT26" s="57"/>
      <c r="BU26" s="1075"/>
      <c r="BV26" s="772"/>
    </row>
    <row r="27" spans="1:74" ht="41.1" customHeight="1" thickTop="1" thickBot="1">
      <c r="A27" s="57"/>
      <c r="B27" s="48"/>
      <c r="C27" s="1101" t="s">
        <v>845</v>
      </c>
      <c r="D27" s="1083"/>
      <c r="E27" s="1083"/>
      <c r="F27" s="1097"/>
      <c r="G27" s="1097"/>
      <c r="H27" s="1098"/>
      <c r="I27" s="1097"/>
      <c r="J27" s="1097"/>
      <c r="K27" s="1097"/>
      <c r="L27" s="1098"/>
      <c r="M27" s="1097"/>
      <c r="N27" s="1097"/>
      <c r="O27" s="1097"/>
      <c r="P27" s="1097"/>
      <c r="Q27" s="1097"/>
      <c r="R27" s="1097"/>
      <c r="S27" s="1097"/>
      <c r="T27" s="1097"/>
      <c r="U27" s="1097"/>
      <c r="V27" s="1097"/>
      <c r="W27" s="1098"/>
      <c r="X27" s="1097"/>
      <c r="Y27" s="1097"/>
      <c r="Z27" s="1097"/>
      <c r="AA27" s="1097"/>
      <c r="AB27" s="1097"/>
      <c r="AC27" s="1097"/>
      <c r="AD27" s="1097"/>
      <c r="AE27" s="1097"/>
      <c r="AF27" s="1097"/>
      <c r="AG27" s="1097"/>
      <c r="AH27" s="1097"/>
      <c r="AI27" s="1097"/>
      <c r="AJ27" s="1097"/>
      <c r="AK27" s="1097"/>
      <c r="AL27" s="1097"/>
      <c r="AM27" s="1098"/>
      <c r="AN27" s="1097"/>
      <c r="AO27" s="1097"/>
      <c r="AP27" s="1097"/>
      <c r="AQ27" s="1098"/>
      <c r="AR27" s="1097"/>
      <c r="AS27" s="1097"/>
      <c r="AT27" s="1097"/>
      <c r="AU27" s="1097"/>
      <c r="AV27" s="1097"/>
      <c r="AW27" s="1097"/>
      <c r="AX27" s="1097"/>
      <c r="AY27" s="1097"/>
      <c r="AZ27" s="1097"/>
      <c r="BA27" s="1097"/>
      <c r="BB27" s="1098"/>
      <c r="BC27" s="1097"/>
      <c r="BD27" s="1097"/>
      <c r="BE27" s="1097"/>
      <c r="BF27" s="1097"/>
      <c r="BG27" s="1097"/>
      <c r="BH27" s="1097"/>
      <c r="BI27" s="1097"/>
      <c r="BJ27" s="1098"/>
      <c r="BK27" s="1097"/>
      <c r="BL27" s="1097"/>
      <c r="BM27" s="1097"/>
      <c r="BN27" s="1097"/>
      <c r="BO27" s="1097"/>
      <c r="BP27" s="57"/>
      <c r="BQ27" s="1099"/>
      <c r="BR27" s="57"/>
      <c r="BS27" s="1100"/>
      <c r="BT27" s="57"/>
      <c r="BU27" s="1075"/>
      <c r="BV27" s="772"/>
    </row>
    <row r="28" spans="1:74" ht="41.1" customHeight="1" thickTop="1" thickBot="1">
      <c r="A28" s="57"/>
      <c r="B28" s="48"/>
      <c r="C28" s="1101" t="s">
        <v>845</v>
      </c>
      <c r="D28" s="1083"/>
      <c r="E28" s="1083"/>
      <c r="F28" s="1097"/>
      <c r="G28" s="1097"/>
      <c r="H28" s="1098"/>
      <c r="I28" s="1097"/>
      <c r="J28" s="1097"/>
      <c r="K28" s="1097"/>
      <c r="L28" s="1098"/>
      <c r="M28" s="1097"/>
      <c r="N28" s="1097"/>
      <c r="O28" s="1097"/>
      <c r="P28" s="1097"/>
      <c r="Q28" s="1097"/>
      <c r="R28" s="1097"/>
      <c r="S28" s="1097"/>
      <c r="T28" s="1097"/>
      <c r="U28" s="1097"/>
      <c r="V28" s="1097"/>
      <c r="W28" s="1098"/>
      <c r="X28" s="1097"/>
      <c r="Y28" s="1097"/>
      <c r="Z28" s="1097"/>
      <c r="AA28" s="1097"/>
      <c r="AB28" s="1097"/>
      <c r="AC28" s="1097"/>
      <c r="AD28" s="1097"/>
      <c r="AE28" s="1097"/>
      <c r="AF28" s="1097"/>
      <c r="AG28" s="1097"/>
      <c r="AH28" s="1097"/>
      <c r="AI28" s="1097"/>
      <c r="AJ28" s="1097"/>
      <c r="AK28" s="1097"/>
      <c r="AL28" s="1097"/>
      <c r="AM28" s="1098"/>
      <c r="AN28" s="1097"/>
      <c r="AO28" s="1097"/>
      <c r="AP28" s="1097"/>
      <c r="AQ28" s="1098"/>
      <c r="AR28" s="1097"/>
      <c r="AS28" s="1097"/>
      <c r="AT28" s="1097"/>
      <c r="AU28" s="1097"/>
      <c r="AV28" s="1097"/>
      <c r="AW28" s="1097"/>
      <c r="AX28" s="1097"/>
      <c r="AY28" s="1097"/>
      <c r="AZ28" s="1097"/>
      <c r="BA28" s="1097"/>
      <c r="BB28" s="1098"/>
      <c r="BC28" s="1097"/>
      <c r="BD28" s="1097"/>
      <c r="BE28" s="1097"/>
      <c r="BF28" s="1097"/>
      <c r="BG28" s="1097"/>
      <c r="BH28" s="1097"/>
      <c r="BI28" s="1097"/>
      <c r="BJ28" s="1098"/>
      <c r="BK28" s="1097"/>
      <c r="BL28" s="1097"/>
      <c r="BM28" s="1097"/>
      <c r="BN28" s="1097"/>
      <c r="BO28" s="1097"/>
      <c r="BP28" s="57"/>
      <c r="BQ28" s="1099"/>
      <c r="BR28" s="57"/>
      <c r="BS28" s="1100"/>
      <c r="BT28" s="57"/>
      <c r="BU28" s="1075"/>
      <c r="BV28" s="772"/>
    </row>
    <row r="29" spans="1:74" ht="41.1" customHeight="1" thickTop="1" thickBot="1">
      <c r="A29" s="57"/>
      <c r="B29" s="48"/>
      <c r="C29" s="1101" t="s">
        <v>845</v>
      </c>
      <c r="D29" s="1113"/>
      <c r="E29" s="1113"/>
      <c r="F29" s="1114"/>
      <c r="G29" s="1114"/>
      <c r="H29" s="1115"/>
      <c r="I29" s="1114"/>
      <c r="J29" s="1114"/>
      <c r="K29" s="1114"/>
      <c r="L29" s="1115"/>
      <c r="M29" s="1114"/>
      <c r="N29" s="1114"/>
      <c r="O29" s="1114"/>
      <c r="P29" s="1114"/>
      <c r="Q29" s="1114"/>
      <c r="R29" s="1114"/>
      <c r="S29" s="1114"/>
      <c r="T29" s="1114"/>
      <c r="U29" s="1114"/>
      <c r="V29" s="1114"/>
      <c r="W29" s="1115"/>
      <c r="X29" s="1114"/>
      <c r="Y29" s="1114"/>
      <c r="Z29" s="1114"/>
      <c r="AA29" s="1114"/>
      <c r="AB29" s="1114"/>
      <c r="AC29" s="1114"/>
      <c r="AD29" s="1114"/>
      <c r="AE29" s="1114"/>
      <c r="AF29" s="1114"/>
      <c r="AG29" s="1114"/>
      <c r="AH29" s="1114"/>
      <c r="AI29" s="1114"/>
      <c r="AJ29" s="1114"/>
      <c r="AK29" s="1114"/>
      <c r="AL29" s="1114"/>
      <c r="AM29" s="1115"/>
      <c r="AN29" s="1114"/>
      <c r="AO29" s="1114"/>
      <c r="AP29" s="1114"/>
      <c r="AQ29" s="1115"/>
      <c r="AR29" s="1114"/>
      <c r="AS29" s="1114"/>
      <c r="AT29" s="1114"/>
      <c r="AU29" s="1114"/>
      <c r="AV29" s="1114"/>
      <c r="AW29" s="1114"/>
      <c r="AX29" s="1114"/>
      <c r="AY29" s="1114"/>
      <c r="AZ29" s="1114"/>
      <c r="BA29" s="1114"/>
      <c r="BB29" s="1115"/>
      <c r="BC29" s="1114"/>
      <c r="BD29" s="1114"/>
      <c r="BE29" s="1114"/>
      <c r="BF29" s="1114"/>
      <c r="BG29" s="1114"/>
      <c r="BH29" s="1114"/>
      <c r="BI29" s="1114"/>
      <c r="BJ29" s="1115"/>
      <c r="BK29" s="1114"/>
      <c r="BL29" s="1114"/>
      <c r="BM29" s="1114"/>
      <c r="BN29" s="1114"/>
      <c r="BO29" s="1114"/>
      <c r="BP29" s="783"/>
      <c r="BQ29" s="1116"/>
      <c r="BR29" s="783"/>
      <c r="BS29" s="1117"/>
      <c r="BT29" s="783"/>
      <c r="BU29" s="1118"/>
      <c r="BV29" s="772"/>
    </row>
    <row r="30" spans="1:74" ht="41.1" customHeight="1" thickTop="1" thickBot="1">
      <c r="A30" s="57"/>
      <c r="B30" s="48"/>
      <c r="C30" s="1101" t="s">
        <v>845</v>
      </c>
      <c r="D30" s="1083"/>
      <c r="E30" s="1083"/>
      <c r="F30" s="1097"/>
      <c r="G30" s="1097"/>
      <c r="H30" s="1098"/>
      <c r="I30" s="1097"/>
      <c r="J30" s="1097"/>
      <c r="K30" s="1097"/>
      <c r="L30" s="1098"/>
      <c r="M30" s="1097"/>
      <c r="N30" s="1097"/>
      <c r="O30" s="1097"/>
      <c r="P30" s="1097"/>
      <c r="Q30" s="1097"/>
      <c r="R30" s="1097"/>
      <c r="S30" s="1097"/>
      <c r="T30" s="1097"/>
      <c r="U30" s="1097"/>
      <c r="V30" s="1097"/>
      <c r="W30" s="1098"/>
      <c r="X30" s="1097"/>
      <c r="Y30" s="1097"/>
      <c r="Z30" s="1097"/>
      <c r="AA30" s="1097"/>
      <c r="AB30" s="1097"/>
      <c r="AC30" s="1097"/>
      <c r="AD30" s="1097"/>
      <c r="AE30" s="1097"/>
      <c r="AF30" s="1097"/>
      <c r="AG30" s="1097"/>
      <c r="AH30" s="1097"/>
      <c r="AI30" s="1097"/>
      <c r="AJ30" s="1097"/>
      <c r="AK30" s="1097"/>
      <c r="AL30" s="1097"/>
      <c r="AM30" s="1098"/>
      <c r="AN30" s="1097"/>
      <c r="AO30" s="1097"/>
      <c r="AP30" s="1097"/>
      <c r="AQ30" s="1098"/>
      <c r="AR30" s="1097"/>
      <c r="AS30" s="1097"/>
      <c r="AT30" s="1097"/>
      <c r="AU30" s="1097"/>
      <c r="AV30" s="1097"/>
      <c r="AW30" s="1097"/>
      <c r="AX30" s="1097"/>
      <c r="AY30" s="1097"/>
      <c r="AZ30" s="1097"/>
      <c r="BA30" s="1097"/>
      <c r="BB30" s="1098"/>
      <c r="BC30" s="1097"/>
      <c r="BD30" s="1097"/>
      <c r="BE30" s="1097"/>
      <c r="BF30" s="1097"/>
      <c r="BG30" s="1097"/>
      <c r="BH30" s="1097"/>
      <c r="BI30" s="1097"/>
      <c r="BJ30" s="1098"/>
      <c r="BK30" s="1097"/>
      <c r="BL30" s="1097"/>
      <c r="BM30" s="1097"/>
      <c r="BN30" s="1097"/>
      <c r="BO30" s="1097"/>
      <c r="BP30" s="783"/>
      <c r="BQ30" s="1099"/>
      <c r="BR30" s="783"/>
      <c r="BS30" s="1100"/>
      <c r="BT30" s="783"/>
      <c r="BU30" s="1075"/>
      <c r="BV30" s="772"/>
    </row>
    <row r="31" spans="1:74" ht="41.1" customHeight="1" thickTop="1" thickBot="1">
      <c r="A31" s="57"/>
      <c r="B31" s="48"/>
      <c r="C31" s="1101" t="s">
        <v>845</v>
      </c>
      <c r="D31" s="1083"/>
      <c r="E31" s="1083"/>
      <c r="F31" s="1097"/>
      <c r="G31" s="1097"/>
      <c r="H31" s="1119"/>
      <c r="I31" s="1097"/>
      <c r="J31" s="1097"/>
      <c r="K31" s="1097"/>
      <c r="L31" s="1098"/>
      <c r="M31" s="1097"/>
      <c r="N31" s="1097"/>
      <c r="O31" s="1097"/>
      <c r="P31" s="1097"/>
      <c r="Q31" s="1097"/>
      <c r="R31" s="1097"/>
      <c r="S31" s="1097"/>
      <c r="T31" s="1097"/>
      <c r="U31" s="1097"/>
      <c r="V31" s="1097"/>
      <c r="W31" s="1098"/>
      <c r="X31" s="1097"/>
      <c r="Y31" s="1097"/>
      <c r="Z31" s="1097"/>
      <c r="AA31" s="1097"/>
      <c r="AB31" s="1097"/>
      <c r="AC31" s="1097"/>
      <c r="AD31" s="1097"/>
      <c r="AE31" s="1097"/>
      <c r="AF31" s="1097"/>
      <c r="AG31" s="1097"/>
      <c r="AH31" s="1097"/>
      <c r="AI31" s="1097"/>
      <c r="AJ31" s="1097"/>
      <c r="AK31" s="1097"/>
      <c r="AL31" s="1097"/>
      <c r="AM31" s="1098"/>
      <c r="AN31" s="1097"/>
      <c r="AO31" s="1097"/>
      <c r="AP31" s="1097"/>
      <c r="AQ31" s="1098"/>
      <c r="AR31" s="1097"/>
      <c r="AS31" s="1097"/>
      <c r="AT31" s="1097"/>
      <c r="AU31" s="1097"/>
      <c r="AV31" s="1097"/>
      <c r="AW31" s="1097"/>
      <c r="AX31" s="1097"/>
      <c r="AY31" s="1097"/>
      <c r="AZ31" s="1097"/>
      <c r="BA31" s="1097"/>
      <c r="BB31" s="1098"/>
      <c r="BC31" s="1097"/>
      <c r="BD31" s="1097"/>
      <c r="BE31" s="1097"/>
      <c r="BF31" s="1097"/>
      <c r="BG31" s="1097"/>
      <c r="BH31" s="1097"/>
      <c r="BI31" s="1097"/>
      <c r="BJ31" s="1098"/>
      <c r="BK31" s="1097"/>
      <c r="BL31" s="1097"/>
      <c r="BM31" s="1097"/>
      <c r="BN31" s="1097"/>
      <c r="BO31" s="1097"/>
      <c r="BP31" s="783"/>
      <c r="BQ31" s="1099"/>
      <c r="BR31" s="783"/>
      <c r="BS31" s="1100"/>
      <c r="BT31" s="783"/>
      <c r="BU31" s="1075"/>
      <c r="BV31" s="772"/>
    </row>
    <row r="32" spans="1:74" ht="15.75" thickTop="1">
      <c r="A32" s="57"/>
      <c r="B32" s="48"/>
      <c r="C32" s="48"/>
      <c r="D32" s="48"/>
      <c r="E32" s="48"/>
      <c r="F32" s="64"/>
      <c r="G32" s="64"/>
      <c r="H32" s="64"/>
      <c r="I32" s="64"/>
      <c r="J32" s="64"/>
      <c r="K32" s="64"/>
      <c r="L32" s="64"/>
      <c r="M32" s="64"/>
      <c r="N32" s="64"/>
      <c r="O32" s="64"/>
      <c r="P32" s="64"/>
      <c r="Q32" s="64"/>
      <c r="R32" s="64"/>
      <c r="S32" s="64"/>
      <c r="T32" s="64"/>
      <c r="U32" s="64"/>
      <c r="V32" s="64"/>
      <c r="W32" s="64"/>
      <c r="X32" s="64"/>
      <c r="Y32" s="64"/>
      <c r="Z32" s="64"/>
      <c r="AA32" s="64"/>
      <c r="AB32" s="64"/>
      <c r="AC32" s="64"/>
      <c r="AD32" s="64"/>
      <c r="AE32" s="64"/>
      <c r="AF32" s="64"/>
      <c r="AG32" s="64"/>
      <c r="AH32" s="64"/>
      <c r="AI32" s="64"/>
      <c r="AJ32" s="64"/>
      <c r="AK32" s="64"/>
      <c r="AL32" s="64"/>
      <c r="AM32" s="64"/>
      <c r="AN32" s="64"/>
      <c r="AO32" s="64"/>
      <c r="AP32" s="64"/>
      <c r="AQ32" s="64"/>
      <c r="AR32" s="64"/>
      <c r="AS32" s="64"/>
      <c r="AT32" s="64"/>
      <c r="AU32" s="64"/>
      <c r="AV32" s="64"/>
      <c r="AW32" s="64"/>
      <c r="AX32" s="64"/>
      <c r="AY32" s="64"/>
      <c r="AZ32" s="64"/>
      <c r="BA32" s="64"/>
      <c r="BB32" s="64"/>
      <c r="BC32" s="64"/>
      <c r="BD32" s="64"/>
      <c r="BE32" s="64"/>
      <c r="BF32" s="64"/>
      <c r="BG32" s="64"/>
      <c r="BH32" s="64"/>
      <c r="BI32" s="64"/>
      <c r="BJ32" s="64"/>
      <c r="BK32" s="64"/>
      <c r="BL32" s="64"/>
      <c r="BM32" s="64"/>
      <c r="BN32" s="64"/>
      <c r="BO32" s="64"/>
      <c r="BP32" s="57"/>
      <c r="BQ32" s="63"/>
      <c r="BR32" s="57"/>
      <c r="BS32" s="63"/>
      <c r="BT32" s="63"/>
      <c r="BU32" s="57"/>
      <c r="BV32" s="57"/>
    </row>
  </sheetData>
  <sheetProtection algorithmName="SHA-512" hashValue="G9rKwpM7JlP13juKYzck0TT+b2ObteHOOWUMrJbp2lOmUDg7P217KPh/6KzC04NwMzOL+IqCInN2gYAkSpswcQ==" saltValue="mw6TJOa4MdigPS8SokBQYA==" spinCount="100000" sheet="1" objects="1" scenarios="1"/>
  <mergeCells count="1">
    <mergeCell ref="BU2:BV2"/>
  </mergeCells>
  <pageMargins left="0.7" right="0.7" top="0.75" bottom="0.75" header="0.3" footer="0.3"/>
  <pageSetup scale="73" fitToWidth="10" orientation="landscape" r:id="rId1"/>
  <headerFooter>
    <oddFooter>&amp;L&amp;A&amp;RPrinted on &amp;D &amp;T</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E3FFC2-F0CB-4754-922C-89C9230DE940}">
  <sheetPr codeName="Sheet16"/>
  <dimension ref="A1:AV20"/>
  <sheetViews>
    <sheetView workbookViewId="0">
      <selection activeCell="J31" sqref="J31"/>
    </sheetView>
  </sheetViews>
  <sheetFormatPr defaultColWidth="8.7109375" defaultRowHeight="15"/>
  <cols>
    <col min="1" max="3" width="15.7109375" customWidth="1"/>
    <col min="4" max="4" width="15.7109375" bestFit="1" customWidth="1"/>
    <col min="5" max="5" width="17.7109375" bestFit="1" customWidth="1"/>
    <col min="6" max="6" width="7.28515625" bestFit="1" customWidth="1"/>
    <col min="7" max="7" width="16.28515625" customWidth="1"/>
    <col min="8" max="48" width="13.28515625" customWidth="1"/>
    <col min="49" max="50" width="19.28515625" bestFit="1" customWidth="1"/>
    <col min="51" max="51" width="20.28515625" customWidth="1"/>
    <col min="52" max="52" width="16.5703125" bestFit="1" customWidth="1"/>
    <col min="53" max="59" width="20.28515625" customWidth="1"/>
  </cols>
  <sheetData>
    <row r="1" spans="1:48" ht="25.5">
      <c r="G1" s="1120" t="s">
        <v>854</v>
      </c>
      <c r="H1" s="1121" t="s">
        <v>138</v>
      </c>
      <c r="I1" s="1121" t="s">
        <v>138</v>
      </c>
      <c r="J1" s="1121" t="s">
        <v>138</v>
      </c>
      <c r="K1" s="1121" t="s">
        <v>138</v>
      </c>
      <c r="L1" s="1121" t="s">
        <v>138</v>
      </c>
      <c r="M1" s="1121" t="s">
        <v>138</v>
      </c>
      <c r="N1" s="1121" t="s">
        <v>138</v>
      </c>
      <c r="O1" s="1121" t="s">
        <v>138</v>
      </c>
      <c r="P1" s="1121" t="s">
        <v>138</v>
      </c>
      <c r="Q1" s="1121" t="s">
        <v>138</v>
      </c>
      <c r="R1" s="1121" t="s">
        <v>138</v>
      </c>
      <c r="S1" s="1121" t="s">
        <v>138</v>
      </c>
      <c r="T1" s="1121" t="s">
        <v>138</v>
      </c>
      <c r="U1" s="1121" t="s">
        <v>138</v>
      </c>
      <c r="V1" s="1121" t="s">
        <v>138</v>
      </c>
      <c r="W1" s="1121" t="s">
        <v>138</v>
      </c>
      <c r="X1" s="1121" t="s">
        <v>138</v>
      </c>
      <c r="Y1" s="1121" t="s">
        <v>138</v>
      </c>
      <c r="Z1" s="1121" t="s">
        <v>138</v>
      </c>
      <c r="AA1" s="1121" t="s">
        <v>138</v>
      </c>
      <c r="AB1" s="1121" t="s">
        <v>138</v>
      </c>
      <c r="AC1" s="1121" t="s">
        <v>138</v>
      </c>
      <c r="AD1" s="1121" t="s">
        <v>138</v>
      </c>
      <c r="AE1" s="1121" t="s">
        <v>138</v>
      </c>
      <c r="AF1" s="1121" t="s">
        <v>138</v>
      </c>
      <c r="AG1" s="1121" t="s">
        <v>138</v>
      </c>
      <c r="AH1" s="1121" t="s">
        <v>138</v>
      </c>
      <c r="AI1" s="1121" t="s">
        <v>138</v>
      </c>
      <c r="AJ1" s="1121" t="s">
        <v>138</v>
      </c>
      <c r="AK1" s="1121" t="s">
        <v>138</v>
      </c>
      <c r="AL1" s="1121" t="s">
        <v>138</v>
      </c>
      <c r="AM1" s="1121" t="s">
        <v>138</v>
      </c>
      <c r="AN1" s="1121" t="s">
        <v>138</v>
      </c>
      <c r="AO1" s="1121" t="s">
        <v>138</v>
      </c>
      <c r="AP1" s="1121" t="s">
        <v>138</v>
      </c>
      <c r="AQ1" s="1121" t="s">
        <v>138</v>
      </c>
      <c r="AR1" s="1121" t="s">
        <v>138</v>
      </c>
      <c r="AS1" s="1121" t="s">
        <v>138</v>
      </c>
      <c r="AT1" s="1121" t="s">
        <v>138</v>
      </c>
      <c r="AU1" s="1121" t="s">
        <v>138</v>
      </c>
      <c r="AV1" s="1122" t="s">
        <v>855</v>
      </c>
    </row>
    <row r="2" spans="1:48">
      <c r="A2" s="1123" t="s">
        <v>559</v>
      </c>
      <c r="B2" s="1123" t="s">
        <v>856</v>
      </c>
      <c r="C2" s="1123" t="s">
        <v>729</v>
      </c>
      <c r="D2" s="1123" t="s">
        <v>857</v>
      </c>
      <c r="G2" s="1124" t="s">
        <v>108</v>
      </c>
      <c r="H2" s="1124" t="s">
        <v>108</v>
      </c>
      <c r="I2" s="1124" t="s">
        <v>108</v>
      </c>
      <c r="J2" s="1124" t="s">
        <v>108</v>
      </c>
      <c r="K2" s="1124" t="s">
        <v>108</v>
      </c>
      <c r="L2" s="1124" t="s">
        <v>108</v>
      </c>
      <c r="M2" s="1124" t="s">
        <v>108</v>
      </c>
      <c r="N2" s="1124" t="s">
        <v>108</v>
      </c>
      <c r="O2" s="1124" t="s">
        <v>108</v>
      </c>
      <c r="P2" s="1124" t="s">
        <v>108</v>
      </c>
      <c r="Q2" s="1124" t="s">
        <v>108</v>
      </c>
      <c r="R2" s="1124" t="s">
        <v>108</v>
      </c>
      <c r="S2" s="1124" t="s">
        <v>108</v>
      </c>
      <c r="T2" s="1124" t="s">
        <v>108</v>
      </c>
      <c r="U2" s="1124" t="s">
        <v>108</v>
      </c>
      <c r="V2" s="1124" t="s">
        <v>108</v>
      </c>
      <c r="W2" s="1124" t="s">
        <v>108</v>
      </c>
      <c r="X2" s="1124" t="s">
        <v>108</v>
      </c>
      <c r="Y2" s="1124" t="s">
        <v>108</v>
      </c>
      <c r="Z2" s="1124" t="s">
        <v>108</v>
      </c>
      <c r="AA2" s="1124" t="s">
        <v>108</v>
      </c>
      <c r="AB2" s="1124" t="s">
        <v>108</v>
      </c>
      <c r="AC2" s="1124" t="s">
        <v>108</v>
      </c>
      <c r="AD2" s="1124" t="s">
        <v>108</v>
      </c>
      <c r="AE2" s="1124" t="s">
        <v>108</v>
      </c>
      <c r="AF2" s="1124" t="s">
        <v>108</v>
      </c>
      <c r="AG2" s="1124" t="s">
        <v>108</v>
      </c>
      <c r="AH2" s="1124" t="s">
        <v>108</v>
      </c>
      <c r="AI2" s="1124" t="s">
        <v>108</v>
      </c>
      <c r="AJ2" s="1124" t="s">
        <v>108</v>
      </c>
      <c r="AK2" s="1124" t="s">
        <v>108</v>
      </c>
      <c r="AL2" s="1124" t="s">
        <v>108</v>
      </c>
      <c r="AM2" s="1124" t="s">
        <v>108</v>
      </c>
      <c r="AN2" s="1124" t="s">
        <v>108</v>
      </c>
      <c r="AO2" s="1124" t="s">
        <v>108</v>
      </c>
      <c r="AP2" s="1124" t="s">
        <v>108</v>
      </c>
      <c r="AQ2" s="1124" t="s">
        <v>108</v>
      </c>
      <c r="AR2" s="1124" t="s">
        <v>108</v>
      </c>
      <c r="AS2" s="1124" t="s">
        <v>108</v>
      </c>
      <c r="AT2" s="1124" t="s">
        <v>108</v>
      </c>
      <c r="AU2" s="1124" t="s">
        <v>108</v>
      </c>
      <c r="AV2" s="1124" t="s">
        <v>108</v>
      </c>
    </row>
    <row r="3" spans="1:48" ht="51">
      <c r="A3" s="828" t="str">
        <f>IF(Cert_TPI="","Waiting",Cert_TPI)</f>
        <v>Waiting</v>
      </c>
      <c r="B3" s="828">
        <f>Cert_NPI</f>
        <v>0</v>
      </c>
      <c r="C3" s="828">
        <f>Cert_CCN</f>
        <v>0</v>
      </c>
      <c r="D3" s="828">
        <f>Cert_Hospital</f>
        <v>0</v>
      </c>
      <c r="G3" s="1120" t="s">
        <v>858</v>
      </c>
      <c r="H3" s="1125" t="s">
        <v>859</v>
      </c>
      <c r="I3" s="1125" t="s">
        <v>860</v>
      </c>
      <c r="J3" s="1125" t="s">
        <v>861</v>
      </c>
      <c r="K3" s="1125" t="s">
        <v>862</v>
      </c>
      <c r="L3" s="1125" t="s">
        <v>863</v>
      </c>
      <c r="M3" s="1125" t="s">
        <v>864</v>
      </c>
      <c r="N3" s="1125" t="s">
        <v>865</v>
      </c>
      <c r="O3" s="1125" t="s">
        <v>866</v>
      </c>
      <c r="P3" s="1125" t="s">
        <v>867</v>
      </c>
      <c r="Q3" s="1125" t="s">
        <v>868</v>
      </c>
      <c r="R3" s="1125" t="s">
        <v>869</v>
      </c>
      <c r="S3" s="1125" t="s">
        <v>870</v>
      </c>
      <c r="T3" s="1125" t="s">
        <v>871</v>
      </c>
      <c r="U3" s="1125" t="s">
        <v>872</v>
      </c>
      <c r="V3" s="1125" t="s">
        <v>873</v>
      </c>
      <c r="W3" s="1125" t="s">
        <v>874</v>
      </c>
      <c r="X3" s="1125" t="s">
        <v>875</v>
      </c>
      <c r="Y3" s="1125" t="s">
        <v>876</v>
      </c>
      <c r="Z3" s="1125" t="s">
        <v>877</v>
      </c>
      <c r="AA3" s="1125" t="s">
        <v>878</v>
      </c>
      <c r="AB3" s="1125" t="s">
        <v>879</v>
      </c>
      <c r="AC3" s="1125" t="s">
        <v>880</v>
      </c>
      <c r="AD3" s="1125" t="s">
        <v>881</v>
      </c>
      <c r="AE3" s="1125" t="s">
        <v>882</v>
      </c>
      <c r="AF3" s="1125" t="s">
        <v>883</v>
      </c>
      <c r="AG3" s="1125" t="s">
        <v>884</v>
      </c>
      <c r="AH3" s="1125" t="s">
        <v>885</v>
      </c>
      <c r="AI3" s="1125" t="s">
        <v>886</v>
      </c>
      <c r="AJ3" s="1125" t="s">
        <v>887</v>
      </c>
      <c r="AK3" s="1125" t="s">
        <v>888</v>
      </c>
      <c r="AL3" s="1125" t="s">
        <v>889</v>
      </c>
      <c r="AM3" s="1125" t="s">
        <v>890</v>
      </c>
      <c r="AN3" s="1125" t="s">
        <v>891</v>
      </c>
      <c r="AO3" s="1125" t="s">
        <v>892</v>
      </c>
      <c r="AP3" s="1125" t="s">
        <v>893</v>
      </c>
      <c r="AQ3" s="1125" t="s">
        <v>894</v>
      </c>
      <c r="AR3" s="1125" t="s">
        <v>895</v>
      </c>
      <c r="AS3" s="1125" t="s">
        <v>896</v>
      </c>
      <c r="AT3" s="1125" t="s">
        <v>897</v>
      </c>
      <c r="AU3" s="1125" t="s">
        <v>898</v>
      </c>
      <c r="AV3" s="1120" t="s">
        <v>899</v>
      </c>
    </row>
    <row r="4" spans="1:48">
      <c r="A4" s="1123" t="s">
        <v>900</v>
      </c>
      <c r="B4" s="1123" t="s">
        <v>901</v>
      </c>
      <c r="C4" s="1123" t="s">
        <v>902</v>
      </c>
      <c r="D4" s="1123" t="s">
        <v>903</v>
      </c>
      <c r="E4" s="961" t="s">
        <v>904</v>
      </c>
      <c r="F4" s="1123" t="s">
        <v>905</v>
      </c>
      <c r="G4" s="1126">
        <v>28</v>
      </c>
      <c r="H4" s="1127">
        <v>30</v>
      </c>
      <c r="I4" s="1127">
        <v>31</v>
      </c>
      <c r="J4" s="1127">
        <v>32</v>
      </c>
      <c r="K4" s="1127">
        <v>33</v>
      </c>
      <c r="L4" s="1127">
        <v>34</v>
      </c>
      <c r="M4" s="1127">
        <v>35</v>
      </c>
      <c r="N4" s="1127">
        <v>40</v>
      </c>
      <c r="O4" s="1127">
        <v>41</v>
      </c>
      <c r="P4" s="1127">
        <v>42</v>
      </c>
      <c r="Q4" s="1127">
        <v>43</v>
      </c>
      <c r="R4" s="1127">
        <v>50</v>
      </c>
      <c r="S4" s="1127">
        <v>51</v>
      </c>
      <c r="T4" s="1127">
        <v>52</v>
      </c>
      <c r="U4" s="1127">
        <v>53</v>
      </c>
      <c r="V4" s="1127">
        <v>54</v>
      </c>
      <c r="W4" s="1127">
        <v>55</v>
      </c>
      <c r="X4" s="1127">
        <v>56</v>
      </c>
      <c r="Y4" s="1127">
        <v>57</v>
      </c>
      <c r="Z4" s="1127">
        <v>58</v>
      </c>
      <c r="AA4" s="1127">
        <v>59</v>
      </c>
      <c r="AB4" s="1127">
        <v>60</v>
      </c>
      <c r="AC4" s="1127">
        <v>61</v>
      </c>
      <c r="AD4" s="1127">
        <v>62</v>
      </c>
      <c r="AE4" s="1127">
        <v>63</v>
      </c>
      <c r="AF4" s="1127">
        <v>64</v>
      </c>
      <c r="AG4" s="1127">
        <v>65</v>
      </c>
      <c r="AH4" s="1127">
        <v>66</v>
      </c>
      <c r="AI4" s="1127">
        <v>67</v>
      </c>
      <c r="AJ4" s="1127">
        <v>68</v>
      </c>
      <c r="AK4" s="1127">
        <v>69</v>
      </c>
      <c r="AL4" s="1127">
        <v>70</v>
      </c>
      <c r="AM4" s="1127">
        <v>71</v>
      </c>
      <c r="AN4" s="1127">
        <v>72</v>
      </c>
      <c r="AO4" s="1127">
        <v>73</v>
      </c>
      <c r="AP4" s="1127">
        <v>74</v>
      </c>
      <c r="AQ4" s="1127">
        <v>75</v>
      </c>
      <c r="AR4" s="1127">
        <v>76</v>
      </c>
      <c r="AS4" s="1127">
        <v>90</v>
      </c>
      <c r="AT4" s="1127">
        <v>91</v>
      </c>
      <c r="AU4" s="1127">
        <v>92</v>
      </c>
      <c r="AV4" s="1128">
        <v>118</v>
      </c>
    </row>
    <row r="5" spans="1:48">
      <c r="A5" s="1129"/>
      <c r="B5" s="1129"/>
      <c r="C5" s="1130"/>
      <c r="D5" s="433" t="s">
        <v>906</v>
      </c>
      <c r="E5" s="434" t="s">
        <v>906</v>
      </c>
      <c r="F5" s="435" t="s">
        <v>906</v>
      </c>
      <c r="G5" s="1437"/>
      <c r="H5" s="1131">
        <v>0</v>
      </c>
      <c r="I5" s="1131">
        <v>0</v>
      </c>
      <c r="J5" s="1131">
        <v>0</v>
      </c>
      <c r="K5" s="1131">
        <v>0</v>
      </c>
      <c r="L5" s="1131">
        <v>0</v>
      </c>
      <c r="M5" s="1131">
        <v>0</v>
      </c>
      <c r="N5" s="1131">
        <v>0</v>
      </c>
      <c r="O5" s="1131">
        <v>0</v>
      </c>
      <c r="P5" s="1131">
        <v>0</v>
      </c>
      <c r="Q5" s="1131">
        <v>0</v>
      </c>
      <c r="R5" s="1131">
        <v>0</v>
      </c>
      <c r="S5" s="1131">
        <v>0</v>
      </c>
      <c r="T5" s="1131">
        <v>0</v>
      </c>
      <c r="U5" s="1131">
        <v>0</v>
      </c>
      <c r="V5" s="1131">
        <v>0</v>
      </c>
      <c r="W5" s="1131">
        <v>0</v>
      </c>
      <c r="X5" s="1131">
        <v>0</v>
      </c>
      <c r="Y5" s="1131">
        <v>0</v>
      </c>
      <c r="Z5" s="1131">
        <v>0</v>
      </c>
      <c r="AA5" s="1131">
        <v>0</v>
      </c>
      <c r="AB5" s="1131">
        <v>0</v>
      </c>
      <c r="AC5" s="1131">
        <v>0</v>
      </c>
      <c r="AD5" s="1131">
        <v>0</v>
      </c>
      <c r="AE5" s="1131">
        <v>0</v>
      </c>
      <c r="AF5" s="1131">
        <v>0</v>
      </c>
      <c r="AG5" s="1131">
        <v>0</v>
      </c>
      <c r="AH5" s="1131">
        <v>0</v>
      </c>
      <c r="AI5" s="1131">
        <v>0</v>
      </c>
      <c r="AJ5" s="1131">
        <v>0</v>
      </c>
      <c r="AK5" s="1131">
        <v>0</v>
      </c>
      <c r="AL5" s="1131">
        <v>0</v>
      </c>
      <c r="AM5" s="1131">
        <v>0</v>
      </c>
      <c r="AN5" s="1131">
        <v>0</v>
      </c>
      <c r="AO5" s="1131">
        <v>0</v>
      </c>
      <c r="AP5" s="1131">
        <v>0</v>
      </c>
      <c r="AQ5" s="1131">
        <v>0</v>
      </c>
      <c r="AR5" s="1131">
        <v>0</v>
      </c>
      <c r="AS5" s="1131">
        <v>0</v>
      </c>
      <c r="AT5" s="1131">
        <v>0</v>
      </c>
      <c r="AU5" s="1131">
        <v>0</v>
      </c>
      <c r="AV5" s="754"/>
    </row>
    <row r="6" spans="1:48">
      <c r="A6" s="1129"/>
      <c r="B6" s="1129"/>
      <c r="C6" s="1130"/>
      <c r="D6" s="433" t="s">
        <v>906</v>
      </c>
      <c r="E6" s="434" t="s">
        <v>906</v>
      </c>
      <c r="F6" s="435" t="s">
        <v>906</v>
      </c>
      <c r="G6" s="1438"/>
      <c r="H6" s="1131">
        <v>0</v>
      </c>
      <c r="I6" s="1131">
        <v>0</v>
      </c>
      <c r="J6" s="1131">
        <v>0</v>
      </c>
      <c r="K6" s="1131">
        <v>0</v>
      </c>
      <c r="L6" s="1131">
        <v>0</v>
      </c>
      <c r="M6" s="1131">
        <v>0</v>
      </c>
      <c r="N6" s="1131">
        <v>0</v>
      </c>
      <c r="O6" s="1131">
        <v>0</v>
      </c>
      <c r="P6" s="1131">
        <v>0</v>
      </c>
      <c r="Q6" s="1131">
        <v>0</v>
      </c>
      <c r="R6" s="1131">
        <v>0</v>
      </c>
      <c r="S6" s="1131">
        <v>0</v>
      </c>
      <c r="T6" s="1131">
        <v>0</v>
      </c>
      <c r="U6" s="1131">
        <v>0</v>
      </c>
      <c r="V6" s="1131">
        <v>0</v>
      </c>
      <c r="W6" s="1131">
        <v>0</v>
      </c>
      <c r="X6" s="1131">
        <v>0</v>
      </c>
      <c r="Y6" s="1131">
        <v>0</v>
      </c>
      <c r="Z6" s="1131">
        <v>0</v>
      </c>
      <c r="AA6" s="1131">
        <v>0</v>
      </c>
      <c r="AB6" s="1131">
        <v>0</v>
      </c>
      <c r="AC6" s="1131">
        <v>0</v>
      </c>
      <c r="AD6" s="1131">
        <v>0</v>
      </c>
      <c r="AE6" s="1131">
        <v>0</v>
      </c>
      <c r="AF6" s="1131">
        <v>0</v>
      </c>
      <c r="AG6" s="1131">
        <v>0</v>
      </c>
      <c r="AH6" s="1131">
        <v>0</v>
      </c>
      <c r="AI6" s="1131">
        <v>0</v>
      </c>
      <c r="AJ6" s="1131">
        <v>0</v>
      </c>
      <c r="AK6" s="1131">
        <v>0</v>
      </c>
      <c r="AL6" s="1131">
        <v>0</v>
      </c>
      <c r="AM6" s="1131">
        <v>0</v>
      </c>
      <c r="AN6" s="1131">
        <v>0</v>
      </c>
      <c r="AO6" s="1131">
        <v>0</v>
      </c>
      <c r="AP6" s="1131">
        <v>0</v>
      </c>
      <c r="AQ6" s="1131">
        <v>0</v>
      </c>
      <c r="AR6" s="1131">
        <v>0</v>
      </c>
      <c r="AS6" s="1131">
        <v>0</v>
      </c>
      <c r="AT6" s="1131">
        <v>0</v>
      </c>
      <c r="AU6" s="1131">
        <v>0</v>
      </c>
      <c r="AV6" s="1131">
        <v>0</v>
      </c>
    </row>
    <row r="7" spans="1:48">
      <c r="A7" s="1129"/>
      <c r="B7" s="1129"/>
      <c r="C7" s="1130"/>
      <c r="D7" s="433" t="s">
        <v>906</v>
      </c>
      <c r="E7" s="434" t="s">
        <v>906</v>
      </c>
      <c r="F7" s="435" t="s">
        <v>906</v>
      </c>
      <c r="G7" s="1438"/>
      <c r="H7" s="1131">
        <v>0</v>
      </c>
      <c r="I7" s="1131">
        <v>0</v>
      </c>
      <c r="J7" s="1131">
        <v>0</v>
      </c>
      <c r="K7" s="1131">
        <v>0</v>
      </c>
      <c r="L7" s="1131">
        <v>0</v>
      </c>
      <c r="M7" s="1131">
        <v>0</v>
      </c>
      <c r="N7" s="1131">
        <v>0</v>
      </c>
      <c r="O7" s="1131">
        <v>0</v>
      </c>
      <c r="P7" s="1131">
        <v>0</v>
      </c>
      <c r="Q7" s="1131">
        <v>0</v>
      </c>
      <c r="R7" s="1131">
        <v>0</v>
      </c>
      <c r="S7" s="1131">
        <v>0</v>
      </c>
      <c r="T7" s="1131">
        <v>0</v>
      </c>
      <c r="U7" s="1131">
        <v>0</v>
      </c>
      <c r="V7" s="1131">
        <v>0</v>
      </c>
      <c r="W7" s="1131">
        <v>0</v>
      </c>
      <c r="X7" s="1131">
        <v>0</v>
      </c>
      <c r="Y7" s="1131">
        <v>0</v>
      </c>
      <c r="Z7" s="1131">
        <v>0</v>
      </c>
      <c r="AA7" s="1131">
        <v>0</v>
      </c>
      <c r="AB7" s="1131">
        <v>0</v>
      </c>
      <c r="AC7" s="1131">
        <v>0</v>
      </c>
      <c r="AD7" s="1131">
        <v>0</v>
      </c>
      <c r="AE7" s="1131">
        <v>0</v>
      </c>
      <c r="AF7" s="1131">
        <v>0</v>
      </c>
      <c r="AG7" s="1131">
        <v>0</v>
      </c>
      <c r="AH7" s="1131">
        <v>0</v>
      </c>
      <c r="AI7" s="1131">
        <v>0</v>
      </c>
      <c r="AJ7" s="1131">
        <v>0</v>
      </c>
      <c r="AK7" s="1131">
        <v>0</v>
      </c>
      <c r="AL7" s="1131">
        <v>0</v>
      </c>
      <c r="AM7" s="1131">
        <v>0</v>
      </c>
      <c r="AN7" s="1131">
        <v>0</v>
      </c>
      <c r="AO7" s="1131">
        <v>0</v>
      </c>
      <c r="AP7" s="1131">
        <v>0</v>
      </c>
      <c r="AQ7" s="1131">
        <v>0</v>
      </c>
      <c r="AR7" s="1131">
        <v>0</v>
      </c>
      <c r="AS7" s="1131">
        <v>0</v>
      </c>
      <c r="AT7" s="1131">
        <v>0</v>
      </c>
      <c r="AU7" s="1131">
        <v>0</v>
      </c>
      <c r="AV7" s="754"/>
    </row>
    <row r="8" spans="1:48">
      <c r="A8" s="1129"/>
      <c r="B8" s="1129"/>
      <c r="C8" s="1130"/>
      <c r="D8" s="433" t="s">
        <v>906</v>
      </c>
      <c r="E8" s="434" t="s">
        <v>906</v>
      </c>
      <c r="F8" s="435" t="s">
        <v>906</v>
      </c>
      <c r="G8" s="1438"/>
      <c r="H8" s="1131">
        <v>0</v>
      </c>
      <c r="I8" s="1131">
        <v>0</v>
      </c>
      <c r="J8" s="1131">
        <v>0</v>
      </c>
      <c r="K8" s="1131">
        <v>0</v>
      </c>
      <c r="L8" s="1131">
        <v>0</v>
      </c>
      <c r="M8" s="1131">
        <v>0</v>
      </c>
      <c r="N8" s="1131">
        <v>0</v>
      </c>
      <c r="O8" s="1131">
        <v>0</v>
      </c>
      <c r="P8" s="1131">
        <v>0</v>
      </c>
      <c r="Q8" s="1131">
        <v>0</v>
      </c>
      <c r="R8" s="1131">
        <v>0</v>
      </c>
      <c r="S8" s="1131">
        <v>0</v>
      </c>
      <c r="T8" s="1131">
        <v>0</v>
      </c>
      <c r="U8" s="1131">
        <v>0</v>
      </c>
      <c r="V8" s="1131">
        <v>0</v>
      </c>
      <c r="W8" s="1131">
        <v>0</v>
      </c>
      <c r="X8" s="1131">
        <v>0</v>
      </c>
      <c r="Y8" s="1131">
        <v>0</v>
      </c>
      <c r="Z8" s="1131">
        <v>0</v>
      </c>
      <c r="AA8" s="1131">
        <v>0</v>
      </c>
      <c r="AB8" s="1131">
        <v>0</v>
      </c>
      <c r="AC8" s="1131">
        <v>0</v>
      </c>
      <c r="AD8" s="1131">
        <v>0</v>
      </c>
      <c r="AE8" s="1131">
        <v>0</v>
      </c>
      <c r="AF8" s="1131">
        <v>0</v>
      </c>
      <c r="AG8" s="1131">
        <v>0</v>
      </c>
      <c r="AH8" s="1131">
        <v>0</v>
      </c>
      <c r="AI8" s="1131">
        <v>0</v>
      </c>
      <c r="AJ8" s="1131">
        <v>0</v>
      </c>
      <c r="AK8" s="1131">
        <v>0</v>
      </c>
      <c r="AL8" s="1131">
        <v>0</v>
      </c>
      <c r="AM8" s="1131">
        <v>0</v>
      </c>
      <c r="AN8" s="1131">
        <v>0</v>
      </c>
      <c r="AO8" s="1131">
        <v>0</v>
      </c>
      <c r="AP8" s="1131">
        <v>0</v>
      </c>
      <c r="AQ8" s="1131">
        <v>0</v>
      </c>
      <c r="AR8" s="1131">
        <v>0</v>
      </c>
      <c r="AS8" s="1131">
        <v>0</v>
      </c>
      <c r="AT8" s="1131">
        <v>0</v>
      </c>
      <c r="AU8" s="1131">
        <v>0</v>
      </c>
      <c r="AV8" s="754"/>
    </row>
    <row r="9" spans="1:48">
      <c r="A9" s="1129"/>
      <c r="B9" s="1129"/>
      <c r="C9" s="1130"/>
      <c r="D9" s="433" t="s">
        <v>906</v>
      </c>
      <c r="E9" s="434" t="s">
        <v>906</v>
      </c>
      <c r="F9" s="435" t="s">
        <v>906</v>
      </c>
      <c r="G9" s="1439"/>
      <c r="H9" s="1132">
        <v>0</v>
      </c>
      <c r="I9" s="1132">
        <v>0</v>
      </c>
      <c r="J9" s="1132">
        <v>0</v>
      </c>
      <c r="K9" s="1132">
        <v>0</v>
      </c>
      <c r="L9" s="1132">
        <v>0</v>
      </c>
      <c r="M9" s="1132">
        <v>0</v>
      </c>
      <c r="N9" s="1132">
        <v>0</v>
      </c>
      <c r="O9" s="1132">
        <v>0</v>
      </c>
      <c r="P9" s="1132">
        <v>0</v>
      </c>
      <c r="Q9" s="1132">
        <v>0</v>
      </c>
      <c r="R9" s="1132">
        <v>0</v>
      </c>
      <c r="S9" s="1132">
        <v>0</v>
      </c>
      <c r="T9" s="1132">
        <v>0</v>
      </c>
      <c r="U9" s="1132">
        <v>0</v>
      </c>
      <c r="V9" s="1132">
        <v>0</v>
      </c>
      <c r="W9" s="1132">
        <v>0</v>
      </c>
      <c r="X9" s="1132">
        <v>0</v>
      </c>
      <c r="Y9" s="1132">
        <v>0</v>
      </c>
      <c r="Z9" s="1132">
        <v>0</v>
      </c>
      <c r="AA9" s="1132">
        <v>0</v>
      </c>
      <c r="AB9" s="1132">
        <v>0</v>
      </c>
      <c r="AC9" s="1132">
        <v>0</v>
      </c>
      <c r="AD9" s="1132">
        <v>0</v>
      </c>
      <c r="AE9" s="1132">
        <v>0</v>
      </c>
      <c r="AF9" s="1132">
        <v>0</v>
      </c>
      <c r="AG9" s="1132">
        <v>0</v>
      </c>
      <c r="AH9" s="1132">
        <v>0</v>
      </c>
      <c r="AI9" s="1132">
        <v>0</v>
      </c>
      <c r="AJ9" s="1132">
        <v>0</v>
      </c>
      <c r="AK9" s="1132">
        <v>0</v>
      </c>
      <c r="AL9" s="1132">
        <v>0</v>
      </c>
      <c r="AM9" s="1132">
        <v>0</v>
      </c>
      <c r="AN9" s="1132">
        <v>0</v>
      </c>
      <c r="AO9" s="1132">
        <v>0</v>
      </c>
      <c r="AP9" s="1132">
        <v>0</v>
      </c>
      <c r="AQ9" s="1132">
        <v>0</v>
      </c>
      <c r="AR9" s="1132">
        <v>0</v>
      </c>
      <c r="AS9" s="1132">
        <v>0</v>
      </c>
      <c r="AT9" s="1132">
        <v>0</v>
      </c>
      <c r="AU9" s="1132">
        <v>0</v>
      </c>
      <c r="AV9" s="754"/>
    </row>
    <row r="10" spans="1:48">
      <c r="A10" s="1129"/>
      <c r="B10" s="1129"/>
      <c r="C10" s="1130"/>
      <c r="D10" s="156" t="s">
        <v>906</v>
      </c>
      <c r="E10" s="157" t="s">
        <v>906</v>
      </c>
      <c r="F10" s="158" t="s">
        <v>906</v>
      </c>
      <c r="G10" s="1131">
        <v>0</v>
      </c>
      <c r="H10" s="183"/>
      <c r="I10" s="183"/>
      <c r="J10" s="183"/>
      <c r="K10" s="183"/>
      <c r="L10" s="183"/>
      <c r="M10" s="183"/>
      <c r="N10" s="183"/>
      <c r="O10" s="183"/>
      <c r="P10" s="183"/>
      <c r="Q10" s="183"/>
      <c r="R10" s="183"/>
      <c r="S10" s="183"/>
      <c r="T10" s="183"/>
      <c r="U10" s="183"/>
      <c r="V10" s="183"/>
      <c r="W10" s="183"/>
      <c r="X10" s="183"/>
      <c r="Y10" s="183"/>
      <c r="Z10" s="183"/>
      <c r="AA10" s="183"/>
      <c r="AB10" s="183"/>
      <c r="AC10" s="183"/>
      <c r="AD10" s="183"/>
      <c r="AE10" s="183"/>
      <c r="AF10" s="183"/>
      <c r="AG10" s="183"/>
      <c r="AH10" s="183"/>
      <c r="AI10" s="183"/>
      <c r="AJ10" s="183"/>
      <c r="AK10" s="183"/>
      <c r="AL10" s="183"/>
      <c r="AM10" s="183"/>
      <c r="AN10" s="183"/>
      <c r="AO10" s="183"/>
      <c r="AP10" s="183"/>
      <c r="AQ10" s="183"/>
      <c r="AR10" s="183"/>
      <c r="AS10" s="183"/>
      <c r="AT10" s="183"/>
      <c r="AU10" s="183"/>
      <c r="AV10" s="183"/>
    </row>
    <row r="11" spans="1:48">
      <c r="A11" s="1129"/>
      <c r="B11" s="1129"/>
      <c r="C11" s="1130"/>
      <c r="D11" s="433" t="s">
        <v>906</v>
      </c>
      <c r="E11" s="434" t="s">
        <v>906</v>
      </c>
      <c r="F11" s="435" t="s">
        <v>906</v>
      </c>
      <c r="G11" s="1131">
        <v>0</v>
      </c>
      <c r="H11" s="183"/>
      <c r="I11" s="183"/>
      <c r="J11" s="183"/>
      <c r="K11" s="183"/>
      <c r="L11" s="183"/>
      <c r="M11" s="183"/>
      <c r="N11" s="183"/>
      <c r="O11" s="183"/>
      <c r="P11" s="183"/>
      <c r="Q11" s="183"/>
      <c r="R11" s="183"/>
      <c r="S11" s="183"/>
      <c r="T11" s="183"/>
      <c r="U11" s="183"/>
      <c r="V11" s="183"/>
      <c r="W11" s="183"/>
      <c r="X11" s="183"/>
      <c r="Y11" s="183"/>
      <c r="Z11" s="183"/>
      <c r="AA11" s="183"/>
      <c r="AB11" s="183"/>
      <c r="AC11" s="183"/>
      <c r="AD11" s="183"/>
      <c r="AE11" s="183"/>
      <c r="AF11" s="183"/>
      <c r="AG11" s="183"/>
      <c r="AH11" s="183"/>
      <c r="AI11" s="183"/>
      <c r="AJ11" s="183"/>
      <c r="AK11" s="183"/>
      <c r="AL11" s="183"/>
      <c r="AM11" s="183"/>
      <c r="AN11" s="183"/>
      <c r="AO11" s="183"/>
      <c r="AP11" s="183"/>
      <c r="AQ11" s="183"/>
      <c r="AR11" s="183"/>
      <c r="AS11" s="183"/>
      <c r="AT11" s="183"/>
      <c r="AU11" s="183"/>
      <c r="AV11" s="183"/>
    </row>
    <row r="16" spans="1:48">
      <c r="G16" s="265"/>
    </row>
    <row r="17" spans="1:1">
      <c r="A17" s="155"/>
    </row>
    <row r="18" spans="1:1">
      <c r="A18" s="155"/>
    </row>
    <row r="20" spans="1:1">
      <c r="A20" s="155"/>
    </row>
  </sheetData>
  <sheetProtection algorithmName="SHA-512" hashValue="vwnDp9IfLyhDMCuxUW6+CYK46TjRIWAFcpkqF050Sq+oEXO0MLjCQCC5G0S6HlOiYC/re0xgna4ZFVX6xZKO5Q==" saltValue="Qj5mXAUxu4wdYhqcz/6WSg==" spinCount="100000" sheet="1" objects="1" scenarios="1"/>
  <mergeCells count="1">
    <mergeCell ref="G5:G9"/>
  </mergeCells>
  <pageMargins left="0.2" right="0.2" top="0.25" bottom="0.25" header="0.3" footer="0.3"/>
  <pageSetup paperSize="5" scale="45" orientation="landscape" r:id="rId1"/>
  <headerFooter>
    <oddFooter>&amp;A</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F54AA3-BFF5-4FE2-8EEE-666D4BA805F8}">
  <sheetPr codeName="Sheet17"/>
  <dimension ref="A1:AV7"/>
  <sheetViews>
    <sheetView workbookViewId="0"/>
  </sheetViews>
  <sheetFormatPr defaultColWidth="8.7109375" defaultRowHeight="15"/>
  <cols>
    <col min="1" max="1" width="15.28515625" bestFit="1" customWidth="1"/>
    <col min="2" max="2" width="22.28515625" customWidth="1"/>
    <col min="3" max="4" width="16.42578125" bestFit="1" customWidth="1"/>
    <col min="5" max="5" width="43.28515625" bestFit="1" customWidth="1"/>
    <col min="6" max="6" width="11.5703125" customWidth="1"/>
    <col min="7" max="42" width="14.28515625" customWidth="1"/>
    <col min="43" max="43" width="1.7109375" customWidth="1"/>
    <col min="44" max="48" width="14.28515625" customWidth="1"/>
    <col min="49" max="52" width="14.7109375" customWidth="1"/>
    <col min="53" max="53" width="9.5703125" bestFit="1" customWidth="1"/>
    <col min="54" max="54" width="41.42578125" bestFit="1" customWidth="1"/>
    <col min="55" max="55" width="7.42578125" bestFit="1" customWidth="1"/>
    <col min="56" max="56" width="8" bestFit="1" customWidth="1"/>
    <col min="57" max="57" width="6.7109375" bestFit="1" customWidth="1"/>
  </cols>
  <sheetData>
    <row r="1" spans="1:48" ht="50.25" customHeight="1">
      <c r="F1" s="466"/>
      <c r="G1" s="1125" t="s">
        <v>907</v>
      </c>
      <c r="H1" s="1125" t="s">
        <v>908</v>
      </c>
      <c r="I1" s="1125" t="s">
        <v>909</v>
      </c>
      <c r="J1" s="1125" t="s">
        <v>910</v>
      </c>
      <c r="K1" s="1125" t="s">
        <v>911</v>
      </c>
      <c r="L1" s="1125" t="s">
        <v>912</v>
      </c>
      <c r="M1" s="1125" t="s">
        <v>913</v>
      </c>
      <c r="N1" s="1125" t="s">
        <v>914</v>
      </c>
      <c r="O1" s="1125" t="s">
        <v>915</v>
      </c>
      <c r="P1" s="1125" t="s">
        <v>916</v>
      </c>
      <c r="Q1" s="1125" t="s">
        <v>917</v>
      </c>
      <c r="R1" s="1125" t="s">
        <v>918</v>
      </c>
      <c r="S1" s="1125" t="s">
        <v>919</v>
      </c>
      <c r="T1" s="1125" t="s">
        <v>920</v>
      </c>
      <c r="U1" s="1125" t="s">
        <v>921</v>
      </c>
      <c r="V1" s="1125" t="s">
        <v>922</v>
      </c>
      <c r="W1" s="1125" t="s">
        <v>923</v>
      </c>
      <c r="X1" s="1125" t="s">
        <v>924</v>
      </c>
      <c r="Y1" s="1125" t="s">
        <v>925</v>
      </c>
      <c r="Z1" s="1125" t="s">
        <v>926</v>
      </c>
      <c r="AA1" s="1125" t="s">
        <v>927</v>
      </c>
      <c r="AB1" s="1125" t="s">
        <v>928</v>
      </c>
      <c r="AC1" s="1121" t="s">
        <v>929</v>
      </c>
      <c r="AD1" s="1121"/>
      <c r="AE1" s="1121"/>
      <c r="AF1" s="1121" t="s">
        <v>930</v>
      </c>
      <c r="AG1" s="1121" t="s">
        <v>931</v>
      </c>
      <c r="AH1" s="1121" t="s">
        <v>932</v>
      </c>
      <c r="AI1" s="1121" t="s">
        <v>933</v>
      </c>
      <c r="AJ1" s="1121" t="s">
        <v>934</v>
      </c>
      <c r="AK1" s="1121" t="s">
        <v>935</v>
      </c>
      <c r="AL1" s="1121"/>
      <c r="AM1" s="1121" t="s">
        <v>936</v>
      </c>
      <c r="AN1" s="1121" t="s">
        <v>937</v>
      </c>
      <c r="AO1" s="1121" t="s">
        <v>938</v>
      </c>
      <c r="AP1" s="1121" t="s">
        <v>939</v>
      </c>
      <c r="AQ1" s="151"/>
      <c r="AR1" s="1133" t="s">
        <v>940</v>
      </c>
      <c r="AS1" s="1133" t="s">
        <v>941</v>
      </c>
      <c r="AT1" s="1133" t="s">
        <v>942</v>
      </c>
      <c r="AU1" s="1133" t="s">
        <v>943</v>
      </c>
      <c r="AV1" s="1133" t="s">
        <v>944</v>
      </c>
    </row>
    <row r="2" spans="1:48">
      <c r="A2" s="1123" t="s">
        <v>559</v>
      </c>
      <c r="B2" s="1123" t="s">
        <v>856</v>
      </c>
      <c r="C2" s="1123" t="s">
        <v>729</v>
      </c>
      <c r="D2" s="1123" t="s">
        <v>857</v>
      </c>
      <c r="G2" s="1120" t="s">
        <v>108</v>
      </c>
      <c r="H2" s="1120" t="s">
        <v>108</v>
      </c>
      <c r="I2" s="1120" t="s">
        <v>108</v>
      </c>
      <c r="J2" s="1120" t="s">
        <v>108</v>
      </c>
      <c r="K2" s="1120" t="s">
        <v>108</v>
      </c>
      <c r="L2" s="1120" t="s">
        <v>108</v>
      </c>
      <c r="M2" s="1120" t="s">
        <v>108</v>
      </c>
      <c r="N2" s="1120" t="s">
        <v>108</v>
      </c>
      <c r="O2" s="1120" t="s">
        <v>108</v>
      </c>
      <c r="P2" s="1120" t="s">
        <v>108</v>
      </c>
      <c r="Q2" s="1120" t="s">
        <v>108</v>
      </c>
      <c r="R2" s="1120" t="s">
        <v>108</v>
      </c>
      <c r="S2" s="1120" t="s">
        <v>108</v>
      </c>
      <c r="T2" s="1120" t="s">
        <v>108</v>
      </c>
      <c r="U2" s="1120" t="s">
        <v>108</v>
      </c>
      <c r="V2" s="1120" t="s">
        <v>108</v>
      </c>
      <c r="W2" s="1120" t="s">
        <v>108</v>
      </c>
      <c r="X2" s="1120" t="s">
        <v>108</v>
      </c>
      <c r="Y2" s="1120" t="s">
        <v>108</v>
      </c>
      <c r="Z2" s="1120" t="s">
        <v>108</v>
      </c>
      <c r="AA2" s="1120" t="s">
        <v>108</v>
      </c>
      <c r="AB2" s="1120" t="s">
        <v>108</v>
      </c>
      <c r="AC2" s="1120" t="s">
        <v>108</v>
      </c>
      <c r="AD2" s="1120" t="s">
        <v>108</v>
      </c>
      <c r="AE2" s="1120" t="s">
        <v>108</v>
      </c>
      <c r="AF2" s="1120" t="s">
        <v>108</v>
      </c>
      <c r="AG2" s="1120" t="s">
        <v>108</v>
      </c>
      <c r="AH2" s="1120" t="s">
        <v>108</v>
      </c>
      <c r="AI2" s="1120" t="s">
        <v>108</v>
      </c>
      <c r="AJ2" s="1120" t="s">
        <v>108</v>
      </c>
      <c r="AK2" s="1120" t="s">
        <v>108</v>
      </c>
      <c r="AL2" s="1120" t="s">
        <v>108</v>
      </c>
      <c r="AM2" s="1120" t="s">
        <v>108</v>
      </c>
      <c r="AN2" s="1120" t="s">
        <v>108</v>
      </c>
      <c r="AO2" s="1120" t="s">
        <v>108</v>
      </c>
      <c r="AP2" s="1120" t="s">
        <v>108</v>
      </c>
      <c r="AQ2" s="151"/>
      <c r="AR2" s="49"/>
      <c r="AS2" s="49"/>
      <c r="AT2" s="49"/>
      <c r="AU2" s="49"/>
      <c r="AV2" s="49"/>
    </row>
    <row r="3" spans="1:48" ht="76.5">
      <c r="A3" s="1134" t="str">
        <f>IF(Cert_TPI="","Waiting For TPI",Cert_TPI)</f>
        <v>Waiting For TPI</v>
      </c>
      <c r="B3" s="193">
        <f>Cert_NPI</f>
        <v>0</v>
      </c>
      <c r="C3" s="1134">
        <f>Cert_CCN</f>
        <v>0</v>
      </c>
      <c r="D3" s="1134">
        <f>Cert_Hospital</f>
        <v>0</v>
      </c>
      <c r="G3" s="1120" t="s">
        <v>945</v>
      </c>
      <c r="H3" s="1120" t="s">
        <v>946</v>
      </c>
      <c r="I3" s="1120" t="s">
        <v>947</v>
      </c>
      <c r="J3" s="1120" t="s">
        <v>948</v>
      </c>
      <c r="K3" s="1120" t="s">
        <v>949</v>
      </c>
      <c r="L3" s="1120" t="s">
        <v>950</v>
      </c>
      <c r="M3" s="1120" t="s">
        <v>951</v>
      </c>
      <c r="N3" s="1120" t="s">
        <v>952</v>
      </c>
      <c r="O3" s="1120" t="s">
        <v>953</v>
      </c>
      <c r="P3" s="1120" t="s">
        <v>954</v>
      </c>
      <c r="Q3" s="1120" t="s">
        <v>955</v>
      </c>
      <c r="R3" s="1120" t="s">
        <v>956</v>
      </c>
      <c r="S3" s="1120" t="s">
        <v>957</v>
      </c>
      <c r="T3" s="1120" t="s">
        <v>958</v>
      </c>
      <c r="U3" s="1120" t="s">
        <v>959</v>
      </c>
      <c r="V3" s="1120" t="s">
        <v>960</v>
      </c>
      <c r="W3" s="1120" t="s">
        <v>961</v>
      </c>
      <c r="X3" s="1120" t="s">
        <v>962</v>
      </c>
      <c r="Y3" s="1120" t="s">
        <v>963</v>
      </c>
      <c r="Z3" s="1120" t="s">
        <v>964</v>
      </c>
      <c r="AA3" s="1120" t="s">
        <v>965</v>
      </c>
      <c r="AB3" s="1120" t="s">
        <v>966</v>
      </c>
      <c r="AC3" s="1120" t="s">
        <v>859</v>
      </c>
      <c r="AD3" s="1120" t="s">
        <v>967</v>
      </c>
      <c r="AE3" s="1120" t="s">
        <v>968</v>
      </c>
      <c r="AF3" s="1120" t="s">
        <v>860</v>
      </c>
      <c r="AG3" s="1120" t="s">
        <v>861</v>
      </c>
      <c r="AH3" s="1120" t="s">
        <v>862</v>
      </c>
      <c r="AI3" s="1120" t="s">
        <v>863</v>
      </c>
      <c r="AJ3" s="1120" t="s">
        <v>864</v>
      </c>
      <c r="AK3" s="1120" t="s">
        <v>868</v>
      </c>
      <c r="AL3" s="1120" t="s">
        <v>113</v>
      </c>
      <c r="AM3" s="1120" t="s">
        <v>865</v>
      </c>
      <c r="AN3" s="1120" t="s">
        <v>866</v>
      </c>
      <c r="AO3" s="1120" t="s">
        <v>867</v>
      </c>
      <c r="AP3" s="1120" t="s">
        <v>969</v>
      </c>
      <c r="AQ3" s="151"/>
      <c r="AR3" s="1120" t="s">
        <v>970</v>
      </c>
      <c r="AS3" s="1120" t="s">
        <v>971</v>
      </c>
      <c r="AT3" s="1120" t="s">
        <v>972</v>
      </c>
      <c r="AU3" s="1120" t="s">
        <v>973</v>
      </c>
      <c r="AV3" s="1120" t="s">
        <v>974</v>
      </c>
    </row>
    <row r="4" spans="1:48">
      <c r="A4" s="1123" t="s">
        <v>900</v>
      </c>
      <c r="B4" s="1123" t="s">
        <v>901</v>
      </c>
      <c r="C4" s="1123" t="s">
        <v>975</v>
      </c>
      <c r="D4" s="1123" t="s">
        <v>903</v>
      </c>
      <c r="E4" s="961" t="s">
        <v>904</v>
      </c>
      <c r="F4" s="1123" t="s">
        <v>905</v>
      </c>
      <c r="G4" s="1135">
        <v>26</v>
      </c>
      <c r="H4" s="1135">
        <v>61</v>
      </c>
      <c r="I4" s="1135">
        <v>61</v>
      </c>
      <c r="J4" s="1135">
        <v>61</v>
      </c>
      <c r="K4" s="1135">
        <v>61</v>
      </c>
      <c r="L4" s="1135">
        <v>61</v>
      </c>
      <c r="M4" s="1135">
        <v>61</v>
      </c>
      <c r="N4" s="1135">
        <v>61</v>
      </c>
      <c r="O4" s="1135">
        <v>66</v>
      </c>
      <c r="P4" s="1135">
        <v>66</v>
      </c>
      <c r="Q4" s="1135">
        <v>66</v>
      </c>
      <c r="R4" s="1135">
        <v>66</v>
      </c>
      <c r="S4" s="1135">
        <v>66</v>
      </c>
      <c r="T4" s="1135">
        <v>66</v>
      </c>
      <c r="U4" s="1135">
        <v>66</v>
      </c>
      <c r="V4" s="1135">
        <v>62</v>
      </c>
      <c r="W4" s="1135">
        <v>62</v>
      </c>
      <c r="X4" s="1135">
        <v>62</v>
      </c>
      <c r="Y4" s="1135">
        <v>62</v>
      </c>
      <c r="Z4" s="1135">
        <v>62</v>
      </c>
      <c r="AA4" s="1135">
        <v>62</v>
      </c>
      <c r="AB4" s="1135">
        <v>62</v>
      </c>
      <c r="AC4" s="1135">
        <v>1</v>
      </c>
      <c r="AD4" s="1135">
        <v>5</v>
      </c>
      <c r="AE4" s="1135">
        <v>6</v>
      </c>
      <c r="AF4" s="1135">
        <v>8</v>
      </c>
      <c r="AG4" s="1135">
        <v>9</v>
      </c>
      <c r="AH4" s="1135">
        <v>10</v>
      </c>
      <c r="AI4" s="1135">
        <v>11</v>
      </c>
      <c r="AJ4" s="1135">
        <v>12</v>
      </c>
      <c r="AK4" s="1135">
        <v>13</v>
      </c>
      <c r="AL4" s="1135">
        <v>14</v>
      </c>
      <c r="AM4" s="1135">
        <v>16</v>
      </c>
      <c r="AN4" s="1135">
        <v>17</v>
      </c>
      <c r="AO4" s="1135">
        <v>18</v>
      </c>
      <c r="AP4" s="1135">
        <v>28</v>
      </c>
      <c r="AQ4" s="151"/>
      <c r="AR4" s="49"/>
      <c r="AS4" s="49"/>
      <c r="AT4" s="49"/>
      <c r="AU4" s="49"/>
      <c r="AV4" s="49"/>
    </row>
    <row r="5" spans="1:48">
      <c r="A5" s="1136"/>
      <c r="B5" s="1136"/>
      <c r="C5" s="1137"/>
      <c r="D5" s="434" t="s">
        <v>906</v>
      </c>
      <c r="E5" s="434" t="s">
        <v>906</v>
      </c>
      <c r="F5" s="1138" t="s">
        <v>906</v>
      </c>
      <c r="G5" s="755"/>
      <c r="H5" s="1139"/>
      <c r="I5" s="1140"/>
      <c r="J5" s="1140"/>
      <c r="K5" s="1140"/>
      <c r="L5" s="1140"/>
      <c r="M5" s="1140"/>
      <c r="N5" s="1140"/>
      <c r="O5" s="1140"/>
      <c r="P5" s="1140"/>
      <c r="Q5" s="1140"/>
      <c r="R5" s="1140"/>
      <c r="S5" s="1140"/>
      <c r="T5" s="1140"/>
      <c r="U5" s="1140"/>
      <c r="V5" s="1140"/>
      <c r="W5" s="1140"/>
      <c r="X5" s="1140"/>
      <c r="Y5" s="1140"/>
      <c r="Z5" s="1140"/>
      <c r="AA5" s="1140"/>
      <c r="AB5" s="1141"/>
      <c r="AC5" s="1131">
        <v>0</v>
      </c>
      <c r="AD5" s="1131">
        <v>0</v>
      </c>
      <c r="AE5" s="1131">
        <v>0</v>
      </c>
      <c r="AF5" s="1131">
        <v>0</v>
      </c>
      <c r="AG5" s="1131">
        <v>0</v>
      </c>
      <c r="AH5" s="1131">
        <v>0</v>
      </c>
      <c r="AI5" s="1131">
        <v>0</v>
      </c>
      <c r="AJ5" s="1131">
        <v>0</v>
      </c>
      <c r="AK5" s="1131">
        <v>0</v>
      </c>
      <c r="AL5" s="1131">
        <v>0</v>
      </c>
      <c r="AM5" s="1131">
        <v>0</v>
      </c>
      <c r="AN5" s="1131">
        <v>0</v>
      </c>
      <c r="AO5" s="1131">
        <v>0</v>
      </c>
      <c r="AP5" s="1131">
        <v>0</v>
      </c>
      <c r="AQ5" s="152"/>
      <c r="AR5" s="1142">
        <v>0</v>
      </c>
      <c r="AS5" s="1142">
        <v>0</v>
      </c>
      <c r="AT5" s="1142">
        <v>0</v>
      </c>
      <c r="AU5" s="1131">
        <v>0</v>
      </c>
      <c r="AV5" s="1131">
        <v>0</v>
      </c>
    </row>
    <row r="6" spans="1:48">
      <c r="A6" s="1136" t="s">
        <v>906</v>
      </c>
      <c r="B6" s="1136" t="s">
        <v>906</v>
      </c>
      <c r="C6" s="1143" t="s">
        <v>906</v>
      </c>
      <c r="D6" s="1143" t="s">
        <v>906</v>
      </c>
      <c r="E6" s="1144" t="s">
        <v>906</v>
      </c>
      <c r="F6" s="1138" t="s">
        <v>906</v>
      </c>
      <c r="G6" s="1131">
        <v>0</v>
      </c>
      <c r="H6" s="184"/>
      <c r="I6" s="185"/>
      <c r="J6" s="185"/>
      <c r="K6" s="185"/>
      <c r="L6" s="185"/>
      <c r="M6" s="185"/>
      <c r="N6" s="185"/>
      <c r="O6" s="185"/>
      <c r="P6" s="185"/>
      <c r="Q6" s="185"/>
      <c r="R6" s="185"/>
      <c r="S6" s="185"/>
      <c r="T6" s="185"/>
      <c r="U6" s="185"/>
      <c r="V6" s="185"/>
      <c r="W6" s="185"/>
      <c r="X6" s="185"/>
      <c r="Y6" s="185"/>
      <c r="Z6" s="185"/>
      <c r="AA6" s="185"/>
      <c r="AB6" s="186"/>
    </row>
    <row r="7" spans="1:48">
      <c r="A7" s="1136" t="s">
        <v>906</v>
      </c>
      <c r="B7" s="1136" t="s">
        <v>906</v>
      </c>
      <c r="C7" s="1143" t="s">
        <v>906</v>
      </c>
      <c r="D7" s="1143" t="s">
        <v>906</v>
      </c>
      <c r="E7" s="1144" t="s">
        <v>906</v>
      </c>
      <c r="F7" s="1138" t="s">
        <v>906</v>
      </c>
      <c r="G7" s="756"/>
      <c r="H7" s="1131">
        <v>0</v>
      </c>
      <c r="I7" s="1131">
        <v>0</v>
      </c>
      <c r="J7" s="1131">
        <v>0</v>
      </c>
      <c r="K7" s="1131">
        <v>0</v>
      </c>
      <c r="L7" s="1131">
        <v>0</v>
      </c>
      <c r="M7" s="1131">
        <v>0</v>
      </c>
      <c r="N7" s="1131">
        <v>0</v>
      </c>
      <c r="O7" s="1131">
        <v>0</v>
      </c>
      <c r="P7" s="1131">
        <v>0</v>
      </c>
      <c r="Q7" s="1131">
        <v>0</v>
      </c>
      <c r="R7" s="1131">
        <v>0</v>
      </c>
      <c r="S7" s="1131">
        <v>0</v>
      </c>
      <c r="T7" s="1131">
        <v>0</v>
      </c>
      <c r="U7" s="1131">
        <v>0</v>
      </c>
      <c r="V7" s="1131">
        <v>0</v>
      </c>
      <c r="W7" s="1131">
        <v>0</v>
      </c>
      <c r="X7" s="1131">
        <v>0</v>
      </c>
      <c r="Y7" s="1131">
        <v>0</v>
      </c>
      <c r="Z7" s="1131">
        <v>0</v>
      </c>
      <c r="AA7" s="1131">
        <v>0</v>
      </c>
      <c r="AB7" s="1131">
        <v>0</v>
      </c>
    </row>
  </sheetData>
  <sheetProtection algorithmName="SHA-512" hashValue="rdJMmm9ry+IO6dyhfGxRsd/Q0d8MTslm7Zu3x3reXsBJiJlpb0rJcp32biji/1HUuV2u6BgfTLXZaNcoHRIv0Q==" saltValue="+/NEptNrLXGNRthOaWWK0A==" spinCount="100000" sheet="1" objects="1" scenarios="1"/>
  <pageMargins left="0.2" right="0.2" top="0.25" bottom="0.25" header="0.3" footer="0.3"/>
  <pageSetup paperSize="5" orientation="landscape" r:id="rId1"/>
  <headerFooter>
    <oddFooter>&amp;A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pageSetUpPr fitToPage="1"/>
  </sheetPr>
  <dimension ref="A1:WVT25"/>
  <sheetViews>
    <sheetView topLeftCell="A17" workbookViewId="0"/>
  </sheetViews>
  <sheetFormatPr defaultColWidth="0" defaultRowHeight="15" zeroHeight="1"/>
  <cols>
    <col min="1" max="1" width="2.7109375" customWidth="1"/>
    <col min="2" max="2" width="66.28515625" bestFit="1" customWidth="1"/>
    <col min="3" max="3" width="25.42578125" customWidth="1"/>
    <col min="4" max="4" width="12.7109375" bestFit="1" customWidth="1"/>
    <col min="5" max="7" width="15.7109375" customWidth="1"/>
    <col min="8" max="8" width="2.7109375" customWidth="1"/>
    <col min="9" max="9" width="30.7109375" hidden="1"/>
    <col min="10" max="10" width="15.28515625" hidden="1"/>
    <col min="11" max="11" width="19.42578125" hidden="1"/>
    <col min="12" max="12" width="15.28515625" hidden="1"/>
    <col min="13" max="256" width="9.28515625" hidden="1"/>
    <col min="257" max="257" width="11.5703125" hidden="1"/>
    <col min="258" max="264" width="9.28515625" hidden="1"/>
    <col min="265" max="265" width="29" hidden="1"/>
    <col min="266" max="266" width="9.28515625" hidden="1"/>
    <col min="267" max="267" width="22" hidden="1"/>
    <col min="268" max="268" width="15" hidden="1"/>
    <col min="269" max="512" width="9.28515625" hidden="1"/>
    <col min="513" max="513" width="11.5703125" hidden="1"/>
    <col min="514" max="520" width="9.28515625" hidden="1"/>
    <col min="521" max="521" width="29" hidden="1"/>
    <col min="522" max="522" width="9.28515625" hidden="1"/>
    <col min="523" max="523" width="22" hidden="1"/>
    <col min="524" max="524" width="15" hidden="1"/>
    <col min="525" max="768" width="9.28515625" hidden="1"/>
    <col min="769" max="769" width="11.5703125" hidden="1"/>
    <col min="770" max="776" width="9.28515625" hidden="1"/>
    <col min="777" max="777" width="29" hidden="1"/>
    <col min="778" max="778" width="9.28515625" hidden="1"/>
    <col min="779" max="779" width="22" hidden="1"/>
    <col min="780" max="780" width="15" hidden="1"/>
    <col min="781" max="1024" width="9.28515625" hidden="1"/>
    <col min="1025" max="1025" width="11.5703125" hidden="1"/>
    <col min="1026" max="1032" width="9.28515625" hidden="1"/>
    <col min="1033" max="1033" width="29" hidden="1"/>
    <col min="1034" max="1034" width="9.28515625" hidden="1"/>
    <col min="1035" max="1035" width="22" hidden="1"/>
    <col min="1036" max="1036" width="15" hidden="1"/>
    <col min="1037" max="1280" width="9.28515625" hidden="1"/>
    <col min="1281" max="1281" width="11.5703125" hidden="1"/>
    <col min="1282" max="1288" width="9.28515625" hidden="1"/>
    <col min="1289" max="1289" width="29" hidden="1"/>
    <col min="1290" max="1290" width="9.28515625" hidden="1"/>
    <col min="1291" max="1291" width="22" hidden="1"/>
    <col min="1292" max="1292" width="15" hidden="1"/>
    <col min="1293" max="1536" width="9.28515625" hidden="1"/>
    <col min="1537" max="1537" width="11.5703125" hidden="1"/>
    <col min="1538" max="1544" width="9.28515625" hidden="1"/>
    <col min="1545" max="1545" width="29" hidden="1"/>
    <col min="1546" max="1546" width="9.28515625" hidden="1"/>
    <col min="1547" max="1547" width="22" hidden="1"/>
    <col min="1548" max="1548" width="15" hidden="1"/>
    <col min="1549" max="1792" width="9.28515625" hidden="1"/>
    <col min="1793" max="1793" width="11.5703125" hidden="1"/>
    <col min="1794" max="1800" width="9.28515625" hidden="1"/>
    <col min="1801" max="1801" width="29" hidden="1"/>
    <col min="1802" max="1802" width="9.28515625" hidden="1"/>
    <col min="1803" max="1803" width="22" hidden="1"/>
    <col min="1804" max="1804" width="15" hidden="1"/>
    <col min="1805" max="2048" width="9.28515625" hidden="1"/>
    <col min="2049" max="2049" width="11.5703125" hidden="1"/>
    <col min="2050" max="2056" width="9.28515625" hidden="1"/>
    <col min="2057" max="2057" width="29" hidden="1"/>
    <col min="2058" max="2058" width="9.28515625" hidden="1"/>
    <col min="2059" max="2059" width="22" hidden="1"/>
    <col min="2060" max="2060" width="15" hidden="1"/>
    <col min="2061" max="2304" width="9.28515625" hidden="1"/>
    <col min="2305" max="2305" width="11.5703125" hidden="1"/>
    <col min="2306" max="2312" width="9.28515625" hidden="1"/>
    <col min="2313" max="2313" width="29" hidden="1"/>
    <col min="2314" max="2314" width="9.28515625" hidden="1"/>
    <col min="2315" max="2315" width="22" hidden="1"/>
    <col min="2316" max="2316" width="15" hidden="1"/>
    <col min="2317" max="2560" width="9.28515625" hidden="1"/>
    <col min="2561" max="2561" width="11.5703125" hidden="1"/>
    <col min="2562" max="2568" width="9.28515625" hidden="1"/>
    <col min="2569" max="2569" width="29" hidden="1"/>
    <col min="2570" max="2570" width="9.28515625" hidden="1"/>
    <col min="2571" max="2571" width="22" hidden="1"/>
    <col min="2572" max="2572" width="15" hidden="1"/>
    <col min="2573" max="2816" width="9.28515625" hidden="1"/>
    <col min="2817" max="2817" width="11.5703125" hidden="1"/>
    <col min="2818" max="2824" width="9.28515625" hidden="1"/>
    <col min="2825" max="2825" width="29" hidden="1"/>
    <col min="2826" max="2826" width="9.28515625" hidden="1"/>
    <col min="2827" max="2827" width="22" hidden="1"/>
    <col min="2828" max="2828" width="15" hidden="1"/>
    <col min="2829" max="3072" width="9.28515625" hidden="1"/>
    <col min="3073" max="3073" width="11.5703125" hidden="1"/>
    <col min="3074" max="3080" width="9.28515625" hidden="1"/>
    <col min="3081" max="3081" width="29" hidden="1"/>
    <col min="3082" max="3082" width="9.28515625" hidden="1"/>
    <col min="3083" max="3083" width="22" hidden="1"/>
    <col min="3084" max="3084" width="15" hidden="1"/>
    <col min="3085" max="3328" width="9.28515625" hidden="1"/>
    <col min="3329" max="3329" width="11.5703125" hidden="1"/>
    <col min="3330" max="3336" width="9.28515625" hidden="1"/>
    <col min="3337" max="3337" width="29" hidden="1"/>
    <col min="3338" max="3338" width="9.28515625" hidden="1"/>
    <col min="3339" max="3339" width="22" hidden="1"/>
    <col min="3340" max="3340" width="15" hidden="1"/>
    <col min="3341" max="3584" width="9.28515625" hidden="1"/>
    <col min="3585" max="3585" width="11.5703125" hidden="1"/>
    <col min="3586" max="3592" width="9.28515625" hidden="1"/>
    <col min="3593" max="3593" width="29" hidden="1"/>
    <col min="3594" max="3594" width="9.28515625" hidden="1"/>
    <col min="3595" max="3595" width="22" hidden="1"/>
    <col min="3596" max="3596" width="15" hidden="1"/>
    <col min="3597" max="3840" width="9.28515625" hidden="1"/>
    <col min="3841" max="3841" width="11.5703125" hidden="1"/>
    <col min="3842" max="3848" width="9.28515625" hidden="1"/>
    <col min="3849" max="3849" width="29" hidden="1"/>
    <col min="3850" max="3850" width="9.28515625" hidden="1"/>
    <col min="3851" max="3851" width="22" hidden="1"/>
    <col min="3852" max="3852" width="15" hidden="1"/>
    <col min="3853" max="4096" width="9.28515625" hidden="1"/>
    <col min="4097" max="4097" width="11.5703125" hidden="1"/>
    <col min="4098" max="4104" width="9.28515625" hidden="1"/>
    <col min="4105" max="4105" width="29" hidden="1"/>
    <col min="4106" max="4106" width="9.28515625" hidden="1"/>
    <col min="4107" max="4107" width="22" hidden="1"/>
    <col min="4108" max="4108" width="15" hidden="1"/>
    <col min="4109" max="4352" width="9.28515625" hidden="1"/>
    <col min="4353" max="4353" width="11.5703125" hidden="1"/>
    <col min="4354" max="4360" width="9.28515625" hidden="1"/>
    <col min="4361" max="4361" width="29" hidden="1"/>
    <col min="4362" max="4362" width="9.28515625" hidden="1"/>
    <col min="4363" max="4363" width="22" hidden="1"/>
    <col min="4364" max="4364" width="15" hidden="1"/>
    <col min="4365" max="4608" width="9.28515625" hidden="1"/>
    <col min="4609" max="4609" width="11.5703125" hidden="1"/>
    <col min="4610" max="4616" width="9.28515625" hidden="1"/>
    <col min="4617" max="4617" width="29" hidden="1"/>
    <col min="4618" max="4618" width="9.28515625" hidden="1"/>
    <col min="4619" max="4619" width="22" hidden="1"/>
    <col min="4620" max="4620" width="15" hidden="1"/>
    <col min="4621" max="4864" width="9.28515625" hidden="1"/>
    <col min="4865" max="4865" width="11.5703125" hidden="1"/>
    <col min="4866" max="4872" width="9.28515625" hidden="1"/>
    <col min="4873" max="4873" width="29" hidden="1"/>
    <col min="4874" max="4874" width="9.28515625" hidden="1"/>
    <col min="4875" max="4875" width="22" hidden="1"/>
    <col min="4876" max="4876" width="15" hidden="1"/>
    <col min="4877" max="5120" width="9.28515625" hidden="1"/>
    <col min="5121" max="5121" width="11.5703125" hidden="1"/>
    <col min="5122" max="5128" width="9.28515625" hidden="1"/>
    <col min="5129" max="5129" width="29" hidden="1"/>
    <col min="5130" max="5130" width="9.28515625" hidden="1"/>
    <col min="5131" max="5131" width="22" hidden="1"/>
    <col min="5132" max="5132" width="15" hidden="1"/>
    <col min="5133" max="5376" width="9.28515625" hidden="1"/>
    <col min="5377" max="5377" width="11.5703125" hidden="1"/>
    <col min="5378" max="5384" width="9.28515625" hidden="1"/>
    <col min="5385" max="5385" width="29" hidden="1"/>
    <col min="5386" max="5386" width="9.28515625" hidden="1"/>
    <col min="5387" max="5387" width="22" hidden="1"/>
    <col min="5388" max="5388" width="15" hidden="1"/>
    <col min="5389" max="5632" width="9.28515625" hidden="1"/>
    <col min="5633" max="5633" width="11.5703125" hidden="1"/>
    <col min="5634" max="5640" width="9.28515625" hidden="1"/>
    <col min="5641" max="5641" width="29" hidden="1"/>
    <col min="5642" max="5642" width="9.28515625" hidden="1"/>
    <col min="5643" max="5643" width="22" hidden="1"/>
    <col min="5644" max="5644" width="15" hidden="1"/>
    <col min="5645" max="5888" width="9.28515625" hidden="1"/>
    <col min="5889" max="5889" width="11.5703125" hidden="1"/>
    <col min="5890" max="5896" width="9.28515625" hidden="1"/>
    <col min="5897" max="5897" width="29" hidden="1"/>
    <col min="5898" max="5898" width="9.28515625" hidden="1"/>
    <col min="5899" max="5899" width="22" hidden="1"/>
    <col min="5900" max="5900" width="15" hidden="1"/>
    <col min="5901" max="6144" width="9.28515625" hidden="1"/>
    <col min="6145" max="6145" width="11.5703125" hidden="1"/>
    <col min="6146" max="6152" width="9.28515625" hidden="1"/>
    <col min="6153" max="6153" width="29" hidden="1"/>
    <col min="6154" max="6154" width="9.28515625" hidden="1"/>
    <col min="6155" max="6155" width="22" hidden="1"/>
    <col min="6156" max="6156" width="15" hidden="1"/>
    <col min="6157" max="6400" width="9.28515625" hidden="1"/>
    <col min="6401" max="6401" width="11.5703125" hidden="1"/>
    <col min="6402" max="6408" width="9.28515625" hidden="1"/>
    <col min="6409" max="6409" width="29" hidden="1"/>
    <col min="6410" max="6410" width="9.28515625" hidden="1"/>
    <col min="6411" max="6411" width="22" hidden="1"/>
    <col min="6412" max="6412" width="15" hidden="1"/>
    <col min="6413" max="6656" width="9.28515625" hidden="1"/>
    <col min="6657" max="6657" width="11.5703125" hidden="1"/>
    <col min="6658" max="6664" width="9.28515625" hidden="1"/>
    <col min="6665" max="6665" width="29" hidden="1"/>
    <col min="6666" max="6666" width="9.28515625" hidden="1"/>
    <col min="6667" max="6667" width="22" hidden="1"/>
    <col min="6668" max="6668" width="15" hidden="1"/>
    <col min="6669" max="6912" width="9.28515625" hidden="1"/>
    <col min="6913" max="6913" width="11.5703125" hidden="1"/>
    <col min="6914" max="6920" width="9.28515625" hidden="1"/>
    <col min="6921" max="6921" width="29" hidden="1"/>
    <col min="6922" max="6922" width="9.28515625" hidden="1"/>
    <col min="6923" max="6923" width="22" hidden="1"/>
    <col min="6924" max="6924" width="15" hidden="1"/>
    <col min="6925" max="7168" width="9.28515625" hidden="1"/>
    <col min="7169" max="7169" width="11.5703125" hidden="1"/>
    <col min="7170" max="7176" width="9.28515625" hidden="1"/>
    <col min="7177" max="7177" width="29" hidden="1"/>
    <col min="7178" max="7178" width="9.28515625" hidden="1"/>
    <col min="7179" max="7179" width="22" hidden="1"/>
    <col min="7180" max="7180" width="15" hidden="1"/>
    <col min="7181" max="7424" width="9.28515625" hidden="1"/>
    <col min="7425" max="7425" width="11.5703125" hidden="1"/>
    <col min="7426" max="7432" width="9.28515625" hidden="1"/>
    <col min="7433" max="7433" width="29" hidden="1"/>
    <col min="7434" max="7434" width="9.28515625" hidden="1"/>
    <col min="7435" max="7435" width="22" hidden="1"/>
    <col min="7436" max="7436" width="15" hidden="1"/>
    <col min="7437" max="7680" width="9.28515625" hidden="1"/>
    <col min="7681" max="7681" width="11.5703125" hidden="1"/>
    <col min="7682" max="7688" width="9.28515625" hidden="1"/>
    <col min="7689" max="7689" width="29" hidden="1"/>
    <col min="7690" max="7690" width="9.28515625" hidden="1"/>
    <col min="7691" max="7691" width="22" hidden="1"/>
    <col min="7692" max="7692" width="15" hidden="1"/>
    <col min="7693" max="7936" width="9.28515625" hidden="1"/>
    <col min="7937" max="7937" width="11.5703125" hidden="1"/>
    <col min="7938" max="7944" width="9.28515625" hidden="1"/>
    <col min="7945" max="7945" width="29" hidden="1"/>
    <col min="7946" max="7946" width="9.28515625" hidden="1"/>
    <col min="7947" max="7947" width="22" hidden="1"/>
    <col min="7948" max="7948" width="15" hidden="1"/>
    <col min="7949" max="8192" width="9.28515625" hidden="1"/>
    <col min="8193" max="8193" width="11.5703125" hidden="1"/>
    <col min="8194" max="8200" width="9.28515625" hidden="1"/>
    <col min="8201" max="8201" width="29" hidden="1"/>
    <col min="8202" max="8202" width="9.28515625" hidden="1"/>
    <col min="8203" max="8203" width="22" hidden="1"/>
    <col min="8204" max="8204" width="15" hidden="1"/>
    <col min="8205" max="8448" width="9.28515625" hidden="1"/>
    <col min="8449" max="8449" width="11.5703125" hidden="1"/>
    <col min="8450" max="8456" width="9.28515625" hidden="1"/>
    <col min="8457" max="8457" width="29" hidden="1"/>
    <col min="8458" max="8458" width="9.28515625" hidden="1"/>
    <col min="8459" max="8459" width="22" hidden="1"/>
    <col min="8460" max="8460" width="15" hidden="1"/>
    <col min="8461" max="8704" width="9.28515625" hidden="1"/>
    <col min="8705" max="8705" width="11.5703125" hidden="1"/>
    <col min="8706" max="8712" width="9.28515625" hidden="1"/>
    <col min="8713" max="8713" width="29" hidden="1"/>
    <col min="8714" max="8714" width="9.28515625" hidden="1"/>
    <col min="8715" max="8715" width="22" hidden="1"/>
    <col min="8716" max="8716" width="15" hidden="1"/>
    <col min="8717" max="8960" width="9.28515625" hidden="1"/>
    <col min="8961" max="8961" width="11.5703125" hidden="1"/>
    <col min="8962" max="8968" width="9.28515625" hidden="1"/>
    <col min="8969" max="8969" width="29" hidden="1"/>
    <col min="8970" max="8970" width="9.28515625" hidden="1"/>
    <col min="8971" max="8971" width="22" hidden="1"/>
    <col min="8972" max="8972" width="15" hidden="1"/>
    <col min="8973" max="9216" width="9.28515625" hidden="1"/>
    <col min="9217" max="9217" width="11.5703125" hidden="1"/>
    <col min="9218" max="9224" width="9.28515625" hidden="1"/>
    <col min="9225" max="9225" width="29" hidden="1"/>
    <col min="9226" max="9226" width="9.28515625" hidden="1"/>
    <col min="9227" max="9227" width="22" hidden="1"/>
    <col min="9228" max="9228" width="15" hidden="1"/>
    <col min="9229" max="9472" width="9.28515625" hidden="1"/>
    <col min="9473" max="9473" width="11.5703125" hidden="1"/>
    <col min="9474" max="9480" width="9.28515625" hidden="1"/>
    <col min="9481" max="9481" width="29" hidden="1"/>
    <col min="9482" max="9482" width="9.28515625" hidden="1"/>
    <col min="9483" max="9483" width="22" hidden="1"/>
    <col min="9484" max="9484" width="15" hidden="1"/>
    <col min="9485" max="9728" width="9.28515625" hidden="1"/>
    <col min="9729" max="9729" width="11.5703125" hidden="1"/>
    <col min="9730" max="9736" width="9.28515625" hidden="1"/>
    <col min="9737" max="9737" width="29" hidden="1"/>
    <col min="9738" max="9738" width="9.28515625" hidden="1"/>
    <col min="9739" max="9739" width="22" hidden="1"/>
    <col min="9740" max="9740" width="15" hidden="1"/>
    <col min="9741" max="9984" width="9.28515625" hidden="1"/>
    <col min="9985" max="9985" width="11.5703125" hidden="1"/>
    <col min="9986" max="9992" width="9.28515625" hidden="1"/>
    <col min="9993" max="9993" width="29" hidden="1"/>
    <col min="9994" max="9994" width="9.28515625" hidden="1"/>
    <col min="9995" max="9995" width="22" hidden="1"/>
    <col min="9996" max="9996" width="15" hidden="1"/>
    <col min="9997" max="10240" width="9.28515625" hidden="1"/>
    <col min="10241" max="10241" width="11.5703125" hidden="1"/>
    <col min="10242" max="10248" width="9.28515625" hidden="1"/>
    <col min="10249" max="10249" width="29" hidden="1"/>
    <col min="10250" max="10250" width="9.28515625" hidden="1"/>
    <col min="10251" max="10251" width="22" hidden="1"/>
    <col min="10252" max="10252" width="15" hidden="1"/>
    <col min="10253" max="10496" width="9.28515625" hidden="1"/>
    <col min="10497" max="10497" width="11.5703125" hidden="1"/>
    <col min="10498" max="10504" width="9.28515625" hidden="1"/>
    <col min="10505" max="10505" width="29" hidden="1"/>
    <col min="10506" max="10506" width="9.28515625" hidden="1"/>
    <col min="10507" max="10507" width="22" hidden="1"/>
    <col min="10508" max="10508" width="15" hidden="1"/>
    <col min="10509" max="10752" width="9.28515625" hidden="1"/>
    <col min="10753" max="10753" width="11.5703125" hidden="1"/>
    <col min="10754" max="10760" width="9.28515625" hidden="1"/>
    <col min="10761" max="10761" width="29" hidden="1"/>
    <col min="10762" max="10762" width="9.28515625" hidden="1"/>
    <col min="10763" max="10763" width="22" hidden="1"/>
    <col min="10764" max="10764" width="15" hidden="1"/>
    <col min="10765" max="11008" width="9.28515625" hidden="1"/>
    <col min="11009" max="11009" width="11.5703125" hidden="1"/>
    <col min="11010" max="11016" width="9.28515625" hidden="1"/>
    <col min="11017" max="11017" width="29" hidden="1"/>
    <col min="11018" max="11018" width="9.28515625" hidden="1"/>
    <col min="11019" max="11019" width="22" hidden="1"/>
    <col min="11020" max="11020" width="15" hidden="1"/>
    <col min="11021" max="11264" width="9.28515625" hidden="1"/>
    <col min="11265" max="11265" width="11.5703125" hidden="1"/>
    <col min="11266" max="11272" width="9.28515625" hidden="1"/>
    <col min="11273" max="11273" width="29" hidden="1"/>
    <col min="11274" max="11274" width="9.28515625" hidden="1"/>
    <col min="11275" max="11275" width="22" hidden="1"/>
    <col min="11276" max="11276" width="15" hidden="1"/>
    <col min="11277" max="11520" width="9.28515625" hidden="1"/>
    <col min="11521" max="11521" width="11.5703125" hidden="1"/>
    <col min="11522" max="11528" width="9.28515625" hidden="1"/>
    <col min="11529" max="11529" width="29" hidden="1"/>
    <col min="11530" max="11530" width="9.28515625" hidden="1"/>
    <col min="11531" max="11531" width="22" hidden="1"/>
    <col min="11532" max="11532" width="15" hidden="1"/>
    <col min="11533" max="11776" width="9.28515625" hidden="1"/>
    <col min="11777" max="11777" width="11.5703125" hidden="1"/>
    <col min="11778" max="11784" width="9.28515625" hidden="1"/>
    <col min="11785" max="11785" width="29" hidden="1"/>
    <col min="11786" max="11786" width="9.28515625" hidden="1"/>
    <col min="11787" max="11787" width="22" hidden="1"/>
    <col min="11788" max="11788" width="15" hidden="1"/>
    <col min="11789" max="12032" width="9.28515625" hidden="1"/>
    <col min="12033" max="12033" width="11.5703125" hidden="1"/>
    <col min="12034" max="12040" width="9.28515625" hidden="1"/>
    <col min="12041" max="12041" width="29" hidden="1"/>
    <col min="12042" max="12042" width="9.28515625" hidden="1"/>
    <col min="12043" max="12043" width="22" hidden="1"/>
    <col min="12044" max="12044" width="15" hidden="1"/>
    <col min="12045" max="12288" width="9.28515625" hidden="1"/>
    <col min="12289" max="12289" width="11.5703125" hidden="1"/>
    <col min="12290" max="12296" width="9.28515625" hidden="1"/>
    <col min="12297" max="12297" width="29" hidden="1"/>
    <col min="12298" max="12298" width="9.28515625" hidden="1"/>
    <col min="12299" max="12299" width="22" hidden="1"/>
    <col min="12300" max="12300" width="15" hidden="1"/>
    <col min="12301" max="12544" width="9.28515625" hidden="1"/>
    <col min="12545" max="12545" width="11.5703125" hidden="1"/>
    <col min="12546" max="12552" width="9.28515625" hidden="1"/>
    <col min="12553" max="12553" width="29" hidden="1"/>
    <col min="12554" max="12554" width="9.28515625" hidden="1"/>
    <col min="12555" max="12555" width="22" hidden="1"/>
    <col min="12556" max="12556" width="15" hidden="1"/>
    <col min="12557" max="12800" width="9.28515625" hidden="1"/>
    <col min="12801" max="12801" width="11.5703125" hidden="1"/>
    <col min="12802" max="12808" width="9.28515625" hidden="1"/>
    <col min="12809" max="12809" width="29" hidden="1"/>
    <col min="12810" max="12810" width="9.28515625" hidden="1"/>
    <col min="12811" max="12811" width="22" hidden="1"/>
    <col min="12812" max="12812" width="15" hidden="1"/>
    <col min="12813" max="13056" width="9.28515625" hidden="1"/>
    <col min="13057" max="13057" width="11.5703125" hidden="1"/>
    <col min="13058" max="13064" width="9.28515625" hidden="1"/>
    <col min="13065" max="13065" width="29" hidden="1"/>
    <col min="13066" max="13066" width="9.28515625" hidden="1"/>
    <col min="13067" max="13067" width="22" hidden="1"/>
    <col min="13068" max="13068" width="15" hidden="1"/>
    <col min="13069" max="13312" width="9.28515625" hidden="1"/>
    <col min="13313" max="13313" width="11.5703125" hidden="1"/>
    <col min="13314" max="13320" width="9.28515625" hidden="1"/>
    <col min="13321" max="13321" width="29" hidden="1"/>
    <col min="13322" max="13322" width="9.28515625" hidden="1"/>
    <col min="13323" max="13323" width="22" hidden="1"/>
    <col min="13324" max="13324" width="15" hidden="1"/>
    <col min="13325" max="13568" width="9.28515625" hidden="1"/>
    <col min="13569" max="13569" width="11.5703125" hidden="1"/>
    <col min="13570" max="13576" width="9.28515625" hidden="1"/>
    <col min="13577" max="13577" width="29" hidden="1"/>
    <col min="13578" max="13578" width="9.28515625" hidden="1"/>
    <col min="13579" max="13579" width="22" hidden="1"/>
    <col min="13580" max="13580" width="15" hidden="1"/>
    <col min="13581" max="13824" width="9.28515625" hidden="1"/>
    <col min="13825" max="13825" width="11.5703125" hidden="1"/>
    <col min="13826" max="13832" width="9.28515625" hidden="1"/>
    <col min="13833" max="13833" width="29" hidden="1"/>
    <col min="13834" max="13834" width="9.28515625" hidden="1"/>
    <col min="13835" max="13835" width="22" hidden="1"/>
    <col min="13836" max="13836" width="15" hidden="1"/>
    <col min="13837" max="14080" width="9.28515625" hidden="1"/>
    <col min="14081" max="14081" width="11.5703125" hidden="1"/>
    <col min="14082" max="14088" width="9.28515625" hidden="1"/>
    <col min="14089" max="14089" width="29" hidden="1"/>
    <col min="14090" max="14090" width="9.28515625" hidden="1"/>
    <col min="14091" max="14091" width="22" hidden="1"/>
    <col min="14092" max="14092" width="15" hidden="1"/>
    <col min="14093" max="14336" width="9.28515625" hidden="1"/>
    <col min="14337" max="14337" width="11.5703125" hidden="1"/>
    <col min="14338" max="14344" width="9.28515625" hidden="1"/>
    <col min="14345" max="14345" width="29" hidden="1"/>
    <col min="14346" max="14346" width="9.28515625" hidden="1"/>
    <col min="14347" max="14347" width="22" hidden="1"/>
    <col min="14348" max="14348" width="15" hidden="1"/>
    <col min="14349" max="14592" width="9.28515625" hidden="1"/>
    <col min="14593" max="14593" width="11.5703125" hidden="1"/>
    <col min="14594" max="14600" width="9.28515625" hidden="1"/>
    <col min="14601" max="14601" width="29" hidden="1"/>
    <col min="14602" max="14602" width="9.28515625" hidden="1"/>
    <col min="14603" max="14603" width="22" hidden="1"/>
    <col min="14604" max="14604" width="15" hidden="1"/>
    <col min="14605" max="14848" width="9.28515625" hidden="1"/>
    <col min="14849" max="14849" width="11.5703125" hidden="1"/>
    <col min="14850" max="14856" width="9.28515625" hidden="1"/>
    <col min="14857" max="14857" width="29" hidden="1"/>
    <col min="14858" max="14858" width="9.28515625" hidden="1"/>
    <col min="14859" max="14859" width="22" hidden="1"/>
    <col min="14860" max="14860" width="15" hidden="1"/>
    <col min="14861" max="15104" width="9.28515625" hidden="1"/>
    <col min="15105" max="15105" width="11.5703125" hidden="1"/>
    <col min="15106" max="15112" width="9.28515625" hidden="1"/>
    <col min="15113" max="15113" width="29" hidden="1"/>
    <col min="15114" max="15114" width="9.28515625" hidden="1"/>
    <col min="15115" max="15115" width="22" hidden="1"/>
    <col min="15116" max="15116" width="15" hidden="1"/>
    <col min="15117" max="15360" width="9.28515625" hidden="1"/>
    <col min="15361" max="15361" width="11.5703125" hidden="1"/>
    <col min="15362" max="15368" width="9.28515625" hidden="1"/>
    <col min="15369" max="15369" width="29" hidden="1"/>
    <col min="15370" max="15370" width="9.28515625" hidden="1"/>
    <col min="15371" max="15371" width="22" hidden="1"/>
    <col min="15372" max="15372" width="15" hidden="1"/>
    <col min="15373" max="15616" width="9.28515625" hidden="1"/>
    <col min="15617" max="15617" width="11.5703125" hidden="1"/>
    <col min="15618" max="15624" width="9.28515625" hidden="1"/>
    <col min="15625" max="15625" width="29" hidden="1"/>
    <col min="15626" max="15626" width="9.28515625" hidden="1"/>
    <col min="15627" max="15627" width="22" hidden="1"/>
    <col min="15628" max="15628" width="15" hidden="1"/>
    <col min="15629" max="15872" width="9.28515625" hidden="1"/>
    <col min="15873" max="15873" width="11.5703125" hidden="1"/>
    <col min="15874" max="15880" width="9.28515625" hidden="1"/>
    <col min="15881" max="15881" width="29" hidden="1"/>
    <col min="15882" max="15882" width="9.28515625" hidden="1"/>
    <col min="15883" max="15883" width="22" hidden="1"/>
    <col min="15884" max="15884" width="15" hidden="1"/>
    <col min="15885" max="16128" width="9.28515625" hidden="1"/>
    <col min="16129" max="16129" width="11.5703125" hidden="1"/>
    <col min="16130" max="16136" width="9.28515625" hidden="1"/>
    <col min="16137" max="16137" width="29" hidden="1"/>
    <col min="16138" max="16138" width="9.28515625" hidden="1"/>
    <col min="16139" max="16139" width="22" hidden="1"/>
    <col min="16140" max="16140" width="15" hidden="1"/>
    <col min="16141" max="16384" width="9.28515625" hidden="1"/>
  </cols>
  <sheetData>
    <row r="1" spans="1:12" ht="18">
      <c r="A1" s="7"/>
      <c r="B1" s="16"/>
      <c r="C1" s="775" t="s">
        <v>77</v>
      </c>
      <c r="D1" s="16"/>
      <c r="E1" s="7"/>
      <c r="G1" s="16"/>
      <c r="H1" s="16"/>
      <c r="I1" s="16"/>
      <c r="J1" s="16"/>
      <c r="K1" s="16"/>
      <c r="L1" s="16"/>
    </row>
    <row r="2" spans="1:12" ht="15.75">
      <c r="C2" s="776" t="s">
        <v>78</v>
      </c>
      <c r="D2" s="7"/>
      <c r="E2" s="7"/>
      <c r="G2" s="7"/>
      <c r="H2" s="7"/>
      <c r="I2" s="7"/>
      <c r="J2" s="7"/>
      <c r="K2" s="7"/>
      <c r="L2" s="7"/>
    </row>
    <row r="3" spans="1:12">
      <c r="A3" s="98"/>
      <c r="C3" s="792" t="str">
        <f>Cert_Hospital&amp;" "&amp;"(TPI: "&amp;Cert_TPI&amp;")"</f>
        <v xml:space="preserve"> (TPI: )</v>
      </c>
      <c r="D3" s="7"/>
      <c r="E3" s="7"/>
      <c r="G3" s="7"/>
      <c r="H3" s="7"/>
      <c r="I3" s="7"/>
      <c r="J3" s="7"/>
      <c r="K3" s="7"/>
      <c r="L3" s="7"/>
    </row>
    <row r="4" spans="1:12">
      <c r="A4" s="98"/>
      <c r="C4" s="792" t="str">
        <f>"Program Year: "&amp;Prgm_Year</f>
        <v>Program Year: 2025 (10/1/2024 - 9/30/2025)</v>
      </c>
      <c r="D4" s="7"/>
      <c r="E4" s="7"/>
      <c r="G4" s="7"/>
      <c r="H4" s="7"/>
      <c r="I4" s="7"/>
      <c r="J4" s="7"/>
      <c r="K4" s="7"/>
      <c r="L4" s="7"/>
    </row>
    <row r="5" spans="1:12">
      <c r="A5" s="98"/>
      <c r="C5" s="792" t="str">
        <f>"Data Year: "&amp;Data_Year</f>
        <v>Data Year: 2023 (10/1/2022 - 9/30/2023)</v>
      </c>
      <c r="D5" s="7"/>
      <c r="E5" s="7"/>
      <c r="F5" s="7"/>
      <c r="G5" s="7"/>
      <c r="H5" s="7"/>
      <c r="I5" s="7"/>
      <c r="K5" s="7"/>
      <c r="L5" s="7"/>
    </row>
    <row r="6" spans="1:12">
      <c r="A6" s="7"/>
      <c r="D6" s="7"/>
      <c r="E6" s="16"/>
      <c r="F6" s="16"/>
      <c r="G6" s="16"/>
      <c r="H6" s="7"/>
      <c r="I6" s="7"/>
    </row>
    <row r="7" spans="1:12">
      <c r="A7" s="7"/>
      <c r="D7" s="16"/>
      <c r="E7" s="7"/>
      <c r="F7" s="16"/>
      <c r="G7" s="16"/>
      <c r="H7" s="7"/>
      <c r="I7" s="7"/>
    </row>
    <row r="8" spans="1:12" ht="13.5" customHeight="1">
      <c r="A8" s="7"/>
      <c r="D8" s="7"/>
      <c r="E8" s="7"/>
      <c r="F8" s="16"/>
      <c r="G8" s="16"/>
      <c r="H8" s="7"/>
      <c r="I8" s="7"/>
    </row>
    <row r="9" spans="1:12" ht="27" thickBot="1">
      <c r="A9" s="7"/>
      <c r="B9" s="17" t="s">
        <v>79</v>
      </c>
      <c r="C9" s="464" t="s">
        <v>80</v>
      </c>
      <c r="D9" s="17"/>
      <c r="E9" s="462" t="s">
        <v>81</v>
      </c>
      <c r="F9" s="462" t="s">
        <v>82</v>
      </c>
      <c r="G9" s="462" t="s">
        <v>83</v>
      </c>
      <c r="H9" s="7"/>
    </row>
    <row r="10" spans="1:12">
      <c r="A10" s="7"/>
      <c r="B10" s="401" t="s">
        <v>84</v>
      </c>
    </row>
    <row r="11" spans="1:12">
      <c r="A11" s="7"/>
      <c r="B11" s="402" t="s">
        <v>85</v>
      </c>
      <c r="C11" s="7" t="s">
        <v>86</v>
      </c>
      <c r="D11" s="7"/>
      <c r="E11" s="357">
        <f>'Schedule 1'!M122</f>
        <v>0</v>
      </c>
      <c r="F11" s="313">
        <f>'Adjustments Summary'!D25</f>
        <v>0</v>
      </c>
      <c r="G11" s="357">
        <f>SUM(E11:F11)</f>
        <v>0</v>
      </c>
      <c r="H11" s="7"/>
    </row>
    <row r="12" spans="1:12">
      <c r="A12" s="7"/>
      <c r="B12" s="402" t="s">
        <v>87</v>
      </c>
      <c r="C12" s="7" t="s">
        <v>88</v>
      </c>
      <c r="D12" s="7"/>
      <c r="E12" s="357">
        <f>'Schedule 1'!N122</f>
        <v>0</v>
      </c>
      <c r="F12" s="313">
        <f>'Adjustments Summary'!E25</f>
        <v>0</v>
      </c>
      <c r="G12" s="357">
        <f>SUM(E12:F12)</f>
        <v>0</v>
      </c>
      <c r="H12" s="7"/>
    </row>
    <row r="13" spans="1:12">
      <c r="A13" s="7"/>
      <c r="B13" s="402" t="s">
        <v>89</v>
      </c>
      <c r="C13" s="7" t="s">
        <v>90</v>
      </c>
      <c r="D13" s="7"/>
      <c r="E13" s="357">
        <f>'Schedule 2 '!K27</f>
        <v>0</v>
      </c>
      <c r="F13" s="313">
        <f>'Adjustments Summary'!D41</f>
        <v>0</v>
      </c>
      <c r="G13" s="357">
        <f>SUM(E13:F13)</f>
        <v>0</v>
      </c>
      <c r="H13" s="7"/>
    </row>
    <row r="14" spans="1:12">
      <c r="A14" s="7"/>
      <c r="B14" s="402" t="s">
        <v>91</v>
      </c>
      <c r="C14" s="7" t="s">
        <v>92</v>
      </c>
      <c r="D14" s="7"/>
      <c r="E14" s="357">
        <f>'Sched 3-Charity Costs'!C13</f>
        <v>0</v>
      </c>
      <c r="F14" s="313">
        <f>SUM('Adjustments Summary'!D65:E65)</f>
        <v>0</v>
      </c>
      <c r="G14" s="357">
        <f>SUM(E14:F14)</f>
        <v>0</v>
      </c>
      <c r="H14" s="7"/>
    </row>
    <row r="15" spans="1:12">
      <c r="A15" s="7"/>
      <c r="B15" s="402" t="s">
        <v>93</v>
      </c>
      <c r="C15" s="7" t="s">
        <v>92</v>
      </c>
      <c r="D15" s="7"/>
      <c r="E15" s="403">
        <f>'Sched 3-Charity Costs'!C15</f>
        <v>0</v>
      </c>
      <c r="F15" s="7"/>
      <c r="G15" s="403">
        <f>E15</f>
        <v>0</v>
      </c>
      <c r="H15" s="7"/>
    </row>
    <row r="16" spans="1:12" ht="15.75" thickBot="1">
      <c r="A16" s="7"/>
      <c r="B16" s="97" t="s">
        <v>94</v>
      </c>
      <c r="C16" s="97" t="s">
        <v>95</v>
      </c>
      <c r="D16" s="7"/>
      <c r="E16" s="460">
        <f>SUM(E11:E15)</f>
        <v>0</v>
      </c>
      <c r="F16" s="97"/>
      <c r="G16" s="460">
        <f>SUM(G11:G15)</f>
        <v>0</v>
      </c>
      <c r="H16" s="7"/>
    </row>
    <row r="17" spans="1:12" ht="15.75" thickTop="1">
      <c r="A17" s="7"/>
      <c r="B17" s="401" t="s">
        <v>96</v>
      </c>
      <c r="C17" s="7"/>
      <c r="D17" s="7"/>
      <c r="E17" s="9"/>
      <c r="F17" s="9"/>
      <c r="G17" s="9"/>
      <c r="H17" s="7"/>
    </row>
    <row r="18" spans="1:12" ht="16.5">
      <c r="A18" s="7"/>
      <c r="B18" s="402" t="s">
        <v>97</v>
      </c>
      <c r="C18" s="7" t="s">
        <v>98</v>
      </c>
      <c r="D18" s="7"/>
      <c r="E18" s="461">
        <f>'Sched 4-DSH State Pmt Cap'!C30</f>
        <v>0</v>
      </c>
      <c r="F18" s="7"/>
      <c r="H18" s="7"/>
    </row>
    <row r="19" spans="1:12" ht="15.75" thickBot="1">
      <c r="A19" s="7"/>
      <c r="B19" s="17"/>
      <c r="C19" s="17"/>
      <c r="D19" s="17"/>
      <c r="E19" s="17"/>
      <c r="F19" s="17"/>
      <c r="G19" s="17"/>
      <c r="H19" s="7"/>
      <c r="I19" s="7"/>
      <c r="J19" s="7"/>
      <c r="K19" s="7"/>
      <c r="L19" s="7"/>
    </row>
    <row r="20" spans="1:12">
      <c r="J20" s="359"/>
    </row>
    <row r="21" spans="1:12">
      <c r="B21" t="s">
        <v>99</v>
      </c>
      <c r="C21" s="400"/>
    </row>
    <row r="22" spans="1:12">
      <c r="B22" t="s">
        <v>100</v>
      </c>
      <c r="G22" s="358"/>
    </row>
    <row r="23" spans="1:12">
      <c r="B23" t="s">
        <v>101</v>
      </c>
    </row>
    <row r="24" spans="1:12">
      <c r="B24" t="s">
        <v>102</v>
      </c>
    </row>
    <row r="25" spans="1:12">
      <c r="E25" s="463"/>
    </row>
  </sheetData>
  <sheetProtection algorithmName="SHA-512" hashValue="YPWfcHc76IJ8OlhccQwjSSifOboreII2vyW9hjKTr7sFrdWwdmcs9X9r9NLt0aniV3tVsigFHs6SGhzop6p5DQ==" saltValue="3plPsKqCWZqEvhaFIrwZLQ==" spinCount="100000" sheet="1" objects="1" scenarios="1"/>
  <printOptions horizontalCentered="1"/>
  <pageMargins left="0.25" right="0.25" top="0.75" bottom="0.75" header="0.3" footer="0.3"/>
  <pageSetup scale="57" orientation="landscape" r:id="rId1"/>
  <headerFooter alignWithMargins="0">
    <oddFooter>&amp;L&amp;A&amp;RPrinted on &amp;D &amp;T</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tabColor rgb="FFFFFFCC"/>
    <pageSetUpPr fitToPage="1"/>
  </sheetPr>
  <dimension ref="A1:O67"/>
  <sheetViews>
    <sheetView topLeftCell="E1" workbookViewId="0"/>
  </sheetViews>
  <sheetFormatPr defaultColWidth="0" defaultRowHeight="15" zeroHeight="1"/>
  <cols>
    <col min="1" max="1" width="2.7109375" customWidth="1"/>
    <col min="2" max="2" width="11.42578125" customWidth="1"/>
    <col min="3" max="3" width="44.42578125" customWidth="1"/>
    <col min="4" max="5" width="14.5703125" customWidth="1"/>
    <col min="6" max="7" width="64.5703125" customWidth="1"/>
    <col min="8" max="8" width="2.7109375" customWidth="1"/>
    <col min="9" max="9" width="27.7109375" hidden="1" customWidth="1"/>
    <col min="10" max="10" width="26.28515625" hidden="1" customWidth="1"/>
    <col min="11" max="11" width="49" hidden="1" customWidth="1"/>
    <col min="12" max="12" width="35" hidden="1" customWidth="1"/>
    <col min="13" max="13" width="42.42578125" hidden="1" customWidth="1"/>
    <col min="14" max="14" width="49" hidden="1" customWidth="1"/>
    <col min="15" max="15" width="53.42578125" hidden="1" customWidth="1"/>
    <col min="16" max="16384" width="9.28515625" hidden="1"/>
  </cols>
  <sheetData>
    <row r="1" spans="2:7" ht="18">
      <c r="C1" s="278"/>
      <c r="D1" s="278"/>
      <c r="E1" s="778" t="s">
        <v>103</v>
      </c>
      <c r="G1" s="278"/>
    </row>
    <row r="2" spans="2:7" ht="15.75">
      <c r="C2" s="278"/>
      <c r="E2" s="779" t="str">
        <f>"Adjustments Summary To Reflect Demonstration Year "&amp;Demo_Year&amp;" Costs"</f>
        <v>Adjustments Summary To Reflect Demonstration Year 14 Costs</v>
      </c>
      <c r="G2" s="278"/>
    </row>
    <row r="3" spans="2:7">
      <c r="E3" s="793" t="str">
        <f>Cert_Hospital&amp;" "&amp;"(TPI: "&amp;Cert_TPI&amp;")"</f>
        <v xml:space="preserve"> (TPI: )</v>
      </c>
      <c r="G3" s="7"/>
    </row>
    <row r="4" spans="2:7">
      <c r="C4" s="196"/>
      <c r="E4" s="794" t="str">
        <f>"Program Year: "&amp;Prgm_Year</f>
        <v>Program Year: 2025 (10/1/2024 - 9/30/2025)</v>
      </c>
      <c r="G4" s="7"/>
    </row>
    <row r="5" spans="2:7">
      <c r="C5" s="50"/>
      <c r="D5" s="277"/>
      <c r="E5" s="795" t="str">
        <f>"Data Year: "&amp;Data_Year</f>
        <v>Data Year: 2023 (10/1/2022 - 9/30/2023)</v>
      </c>
      <c r="F5" s="7"/>
      <c r="G5" s="264"/>
    </row>
    <row r="6" spans="2:7">
      <c r="B6" s="819" t="s">
        <v>104</v>
      </c>
      <c r="C6" s="820"/>
    </row>
    <row r="7" spans="2:7">
      <c r="B7" s="1221" t="s">
        <v>105</v>
      </c>
      <c r="C7" s="1222"/>
      <c r="D7" s="1222"/>
      <c r="E7" s="1222"/>
      <c r="F7" s="1222"/>
      <c r="G7" s="1223"/>
    </row>
    <row r="8" spans="2:7" ht="20.100000000000001" customHeight="1">
      <c r="B8" s="1224" t="s">
        <v>106</v>
      </c>
      <c r="C8" s="1225"/>
      <c r="D8" s="1225"/>
      <c r="E8" s="1225"/>
      <c r="F8" s="1225"/>
      <c r="G8" s="1226"/>
    </row>
    <row r="9" spans="2:7" ht="26.25">
      <c r="B9" s="884" t="s">
        <v>107</v>
      </c>
      <c r="C9" s="884" t="s">
        <v>108</v>
      </c>
      <c r="D9" s="885" t="s">
        <v>109</v>
      </c>
      <c r="E9" s="885" t="s">
        <v>110</v>
      </c>
      <c r="F9" s="884" t="s">
        <v>111</v>
      </c>
      <c r="G9" s="885" t="s">
        <v>112</v>
      </c>
    </row>
    <row r="10" spans="2:7">
      <c r="B10" s="886"/>
      <c r="C10" s="887"/>
      <c r="D10" s="888"/>
      <c r="E10" s="888"/>
      <c r="F10" s="887"/>
      <c r="G10" s="887"/>
    </row>
    <row r="11" spans="2:7">
      <c r="B11" s="886"/>
      <c r="C11" s="887"/>
      <c r="D11" s="888"/>
      <c r="E11" s="888"/>
      <c r="F11" s="887"/>
      <c r="G11" s="887"/>
    </row>
    <row r="12" spans="2:7">
      <c r="B12" s="886"/>
      <c r="C12" s="887"/>
      <c r="D12" s="888"/>
      <c r="E12" s="888"/>
      <c r="F12" s="887"/>
      <c r="G12" s="887"/>
    </row>
    <row r="13" spans="2:7">
      <c r="B13" s="886"/>
      <c r="C13" s="887"/>
      <c r="D13" s="888"/>
      <c r="E13" s="888"/>
      <c r="F13" s="887"/>
      <c r="G13" s="887"/>
    </row>
    <row r="14" spans="2:7">
      <c r="B14" s="886"/>
      <c r="C14" s="887"/>
      <c r="D14" s="888"/>
      <c r="E14" s="888"/>
      <c r="F14" s="887"/>
      <c r="G14" s="887"/>
    </row>
    <row r="15" spans="2:7">
      <c r="B15" s="886"/>
      <c r="C15" s="887"/>
      <c r="D15" s="888"/>
      <c r="E15" s="888"/>
      <c r="F15" s="887"/>
      <c r="G15" s="887"/>
    </row>
    <row r="16" spans="2:7">
      <c r="B16" s="886"/>
      <c r="C16" s="887"/>
      <c r="D16" s="888"/>
      <c r="E16" s="888"/>
      <c r="F16" s="887"/>
      <c r="G16" s="887"/>
    </row>
    <row r="17" spans="2:7">
      <c r="B17" s="886"/>
      <c r="C17" s="887"/>
      <c r="D17" s="888"/>
      <c r="E17" s="888"/>
      <c r="F17" s="887"/>
      <c r="G17" s="887"/>
    </row>
    <row r="18" spans="2:7">
      <c r="B18" s="886"/>
      <c r="C18" s="887"/>
      <c r="D18" s="888"/>
      <c r="E18" s="888"/>
      <c r="F18" s="887"/>
      <c r="G18" s="887"/>
    </row>
    <row r="19" spans="2:7">
      <c r="B19" s="886"/>
      <c r="C19" s="887"/>
      <c r="D19" s="888"/>
      <c r="E19" s="888"/>
      <c r="F19" s="887"/>
      <c r="G19" s="887"/>
    </row>
    <row r="20" spans="2:7">
      <c r="B20" s="886"/>
      <c r="C20" s="887"/>
      <c r="D20" s="888"/>
      <c r="E20" s="888"/>
      <c r="F20" s="887"/>
      <c r="G20" s="887"/>
    </row>
    <row r="21" spans="2:7">
      <c r="B21" s="886"/>
      <c r="C21" s="887"/>
      <c r="D21" s="888"/>
      <c r="E21" s="888"/>
      <c r="F21" s="887"/>
      <c r="G21" s="887"/>
    </row>
    <row r="22" spans="2:7">
      <c r="B22" s="886"/>
      <c r="C22" s="887"/>
      <c r="D22" s="888"/>
      <c r="E22" s="888"/>
      <c r="F22" s="887"/>
      <c r="G22" s="887"/>
    </row>
    <row r="23" spans="2:7">
      <c r="B23" s="886"/>
      <c r="C23" s="887"/>
      <c r="D23" s="888"/>
      <c r="E23" s="888"/>
      <c r="F23" s="887"/>
      <c r="G23" s="887"/>
    </row>
    <row r="24" spans="2:7">
      <c r="B24" s="886"/>
      <c r="C24" s="887"/>
      <c r="D24" s="888"/>
      <c r="E24" s="888"/>
      <c r="F24" s="887"/>
      <c r="G24" s="887"/>
    </row>
    <row r="25" spans="2:7">
      <c r="B25" s="175"/>
      <c r="C25" s="260" t="s">
        <v>113</v>
      </c>
      <c r="D25" s="889">
        <f>SUBTOTAL(109,D10:D24)</f>
        <v>0</v>
      </c>
      <c r="E25" s="889">
        <f t="shared" ref="E25" si="0">SUBTOTAL(109,E10:E24)</f>
        <v>0</v>
      </c>
      <c r="F25" s="890"/>
      <c r="G25" s="891"/>
    </row>
    <row r="26" spans="2:7">
      <c r="B26" s="259"/>
      <c r="C26" s="40"/>
      <c r="D26" s="40"/>
      <c r="E26" s="40"/>
      <c r="F26" s="40"/>
      <c r="G26" s="258"/>
    </row>
    <row r="27" spans="2:7" ht="20.100000000000001" customHeight="1">
      <c r="B27" s="1224" t="s">
        <v>114</v>
      </c>
      <c r="C27" s="1225"/>
      <c r="D27" s="1225"/>
      <c r="E27" s="1225"/>
      <c r="F27" s="1225"/>
      <c r="G27" s="1226"/>
    </row>
    <row r="28" spans="2:7" ht="26.25">
      <c r="B28" s="884" t="s">
        <v>107</v>
      </c>
      <c r="C28" s="884" t="s">
        <v>108</v>
      </c>
      <c r="D28" s="885" t="s">
        <v>115</v>
      </c>
      <c r="E28" s="1227" t="s">
        <v>116</v>
      </c>
      <c r="F28" s="884" t="s">
        <v>111</v>
      </c>
      <c r="G28" s="884" t="s">
        <v>112</v>
      </c>
    </row>
    <row r="29" spans="2:7">
      <c r="B29" s="892"/>
      <c r="C29" s="887"/>
      <c r="D29" s="888"/>
      <c r="E29" s="1228"/>
      <c r="F29" s="887"/>
      <c r="G29" s="887"/>
    </row>
    <row r="30" spans="2:7">
      <c r="B30" s="886"/>
      <c r="C30" s="887"/>
      <c r="D30" s="888"/>
      <c r="E30" s="1228"/>
      <c r="F30" s="887"/>
      <c r="G30" s="887"/>
    </row>
    <row r="31" spans="2:7">
      <c r="B31" s="886"/>
      <c r="C31" s="887"/>
      <c r="D31" s="888"/>
      <c r="E31" s="1228"/>
      <c r="F31" s="887"/>
      <c r="G31" s="887"/>
    </row>
    <row r="32" spans="2:7">
      <c r="B32" s="886"/>
      <c r="C32" s="887"/>
      <c r="D32" s="888"/>
      <c r="E32" s="1228"/>
      <c r="F32" s="887"/>
      <c r="G32" s="887"/>
    </row>
    <row r="33" spans="2:7">
      <c r="B33" s="886"/>
      <c r="C33" s="887"/>
      <c r="D33" s="888"/>
      <c r="E33" s="1228"/>
      <c r="F33" s="887"/>
      <c r="G33" s="887"/>
    </row>
    <row r="34" spans="2:7">
      <c r="B34" s="886"/>
      <c r="C34" s="887"/>
      <c r="D34" s="888"/>
      <c r="E34" s="1228"/>
      <c r="F34" s="887"/>
      <c r="G34" s="887"/>
    </row>
    <row r="35" spans="2:7">
      <c r="B35" s="886"/>
      <c r="C35" s="887"/>
      <c r="D35" s="888"/>
      <c r="E35" s="1228"/>
      <c r="F35" s="887"/>
      <c r="G35" s="887"/>
    </row>
    <row r="36" spans="2:7">
      <c r="B36" s="886"/>
      <c r="C36" s="887"/>
      <c r="D36" s="888"/>
      <c r="E36" s="1228"/>
      <c r="F36" s="887"/>
      <c r="G36" s="887"/>
    </row>
    <row r="37" spans="2:7">
      <c r="B37" s="886"/>
      <c r="C37" s="887"/>
      <c r="D37" s="888"/>
      <c r="E37" s="1228"/>
      <c r="F37" s="887"/>
      <c r="G37" s="887"/>
    </row>
    <row r="38" spans="2:7">
      <c r="B38" s="886"/>
      <c r="C38" s="887"/>
      <c r="D38" s="888"/>
      <c r="E38" s="1228"/>
      <c r="F38" s="887"/>
      <c r="G38" s="887"/>
    </row>
    <row r="39" spans="2:7">
      <c r="B39" s="886"/>
      <c r="C39" s="887"/>
      <c r="D39" s="888"/>
      <c r="E39" s="1228"/>
      <c r="F39" s="887"/>
      <c r="G39" s="887"/>
    </row>
    <row r="40" spans="2:7">
      <c r="B40" s="886"/>
      <c r="C40" s="887"/>
      <c r="D40" s="888"/>
      <c r="E40" s="1229"/>
      <c r="F40" s="887"/>
      <c r="G40" s="887"/>
    </row>
    <row r="41" spans="2:7">
      <c r="B41" s="175"/>
      <c r="C41" s="260" t="s">
        <v>113</v>
      </c>
      <c r="D41" s="889">
        <f>SUBTOTAL(109,D29:D40)</f>
        <v>0</v>
      </c>
      <c r="E41" s="890"/>
      <c r="F41" s="893"/>
      <c r="G41" s="176"/>
    </row>
    <row r="42" spans="2:7">
      <c r="B42" s="259"/>
      <c r="C42" s="40"/>
      <c r="D42" s="40"/>
      <c r="E42" s="40"/>
      <c r="F42" s="40"/>
      <c r="G42" s="258"/>
    </row>
    <row r="43" spans="2:7" ht="20.100000000000001" customHeight="1">
      <c r="B43" s="1224" t="s">
        <v>117</v>
      </c>
      <c r="C43" s="1225"/>
      <c r="D43" s="1225"/>
      <c r="E43" s="1225"/>
      <c r="F43" s="1225"/>
      <c r="G43" s="1226"/>
    </row>
    <row r="44" spans="2:7" ht="26.25">
      <c r="B44" s="884" t="s">
        <v>107</v>
      </c>
      <c r="C44" s="884" t="s">
        <v>108</v>
      </c>
      <c r="D44" s="885" t="s">
        <v>109</v>
      </c>
      <c r="E44" s="885" t="s">
        <v>118</v>
      </c>
      <c r="F44" s="884" t="s">
        <v>111</v>
      </c>
      <c r="G44" s="884" t="s">
        <v>112</v>
      </c>
    </row>
    <row r="45" spans="2:7">
      <c r="B45" s="886"/>
      <c r="C45" s="887"/>
      <c r="D45" s="888"/>
      <c r="E45" s="888"/>
      <c r="F45" s="887"/>
      <c r="G45" s="887"/>
    </row>
    <row r="46" spans="2:7">
      <c r="B46" s="886"/>
      <c r="C46" s="887"/>
      <c r="D46" s="894"/>
      <c r="E46" s="894"/>
      <c r="F46" s="887"/>
      <c r="G46" s="887"/>
    </row>
    <row r="47" spans="2:7">
      <c r="B47" s="886"/>
      <c r="C47" s="887"/>
      <c r="D47" s="894"/>
      <c r="E47" s="894"/>
      <c r="F47" s="887"/>
      <c r="G47" s="887"/>
    </row>
    <row r="48" spans="2:7">
      <c r="B48" s="886"/>
      <c r="C48" s="887"/>
      <c r="D48" s="894"/>
      <c r="E48" s="894"/>
      <c r="F48" s="887"/>
      <c r="G48" s="887"/>
    </row>
    <row r="49" spans="2:7">
      <c r="B49" s="886"/>
      <c r="C49" s="887"/>
      <c r="D49" s="894"/>
      <c r="E49" s="894"/>
      <c r="F49" s="887"/>
      <c r="G49" s="887"/>
    </row>
    <row r="50" spans="2:7">
      <c r="B50" s="886"/>
      <c r="C50" s="887"/>
      <c r="D50" s="894"/>
      <c r="E50" s="894"/>
      <c r="F50" s="887"/>
      <c r="G50" s="887"/>
    </row>
    <row r="51" spans="2:7">
      <c r="B51" s="886"/>
      <c r="C51" s="887"/>
      <c r="D51" s="894"/>
      <c r="E51" s="894"/>
      <c r="F51" s="887"/>
      <c r="G51" s="887"/>
    </row>
    <row r="52" spans="2:7">
      <c r="B52" s="886"/>
      <c r="C52" s="887"/>
      <c r="D52" s="894"/>
      <c r="E52" s="894"/>
      <c r="F52" s="887"/>
      <c r="G52" s="887"/>
    </row>
    <row r="53" spans="2:7">
      <c r="B53" s="886"/>
      <c r="C53" s="887"/>
      <c r="D53" s="894"/>
      <c r="E53" s="894"/>
      <c r="F53" s="887"/>
      <c r="G53" s="887"/>
    </row>
    <row r="54" spans="2:7">
      <c r="B54" s="886"/>
      <c r="C54" s="887"/>
      <c r="D54" s="894"/>
      <c r="E54" s="894"/>
      <c r="F54" s="887"/>
      <c r="G54" s="887"/>
    </row>
    <row r="55" spans="2:7">
      <c r="B55" s="886"/>
      <c r="C55" s="887"/>
      <c r="D55" s="894"/>
      <c r="E55" s="894"/>
      <c r="F55" s="887"/>
      <c r="G55" s="887"/>
    </row>
    <row r="56" spans="2:7">
      <c r="B56" s="886"/>
      <c r="C56" s="887"/>
      <c r="D56" s="894"/>
      <c r="E56" s="894"/>
      <c r="F56" s="887"/>
      <c r="G56" s="887"/>
    </row>
    <row r="57" spans="2:7">
      <c r="B57" s="886"/>
      <c r="C57" s="887"/>
      <c r="D57" s="894"/>
      <c r="E57" s="894"/>
      <c r="F57" s="887"/>
      <c r="G57" s="887"/>
    </row>
    <row r="58" spans="2:7">
      <c r="B58" s="886"/>
      <c r="C58" s="887"/>
      <c r="D58" s="894"/>
      <c r="E58" s="894"/>
      <c r="F58" s="887"/>
      <c r="G58" s="887"/>
    </row>
    <row r="59" spans="2:7">
      <c r="B59" s="886"/>
      <c r="C59" s="887"/>
      <c r="D59" s="894"/>
      <c r="E59" s="894"/>
      <c r="F59" s="887"/>
      <c r="G59" s="887"/>
    </row>
    <row r="60" spans="2:7">
      <c r="B60" s="886"/>
      <c r="C60" s="887"/>
      <c r="D60" s="894"/>
      <c r="E60" s="894"/>
      <c r="F60" s="887"/>
      <c r="G60" s="887"/>
    </row>
    <row r="61" spans="2:7">
      <c r="B61" s="886"/>
      <c r="C61" s="887"/>
      <c r="D61" s="894"/>
      <c r="E61" s="894"/>
      <c r="F61" s="887"/>
      <c r="G61" s="887"/>
    </row>
    <row r="62" spans="2:7">
      <c r="B62" s="886"/>
      <c r="C62" s="887"/>
      <c r="D62" s="894"/>
      <c r="E62" s="894"/>
      <c r="F62" s="887"/>
      <c r="G62" s="887"/>
    </row>
    <row r="63" spans="2:7">
      <c r="B63" s="886"/>
      <c r="C63" s="887"/>
      <c r="D63" s="894"/>
      <c r="E63" s="894"/>
      <c r="F63" s="887"/>
      <c r="G63" s="887"/>
    </row>
    <row r="64" spans="2:7">
      <c r="B64" s="886"/>
      <c r="C64" s="887"/>
      <c r="D64" s="894"/>
      <c r="E64" s="894"/>
      <c r="F64" s="887"/>
      <c r="G64" s="887"/>
    </row>
    <row r="65" spans="2:7">
      <c r="B65" s="890"/>
      <c r="C65" s="260" t="s">
        <v>113</v>
      </c>
      <c r="D65" s="889">
        <f t="shared" ref="D65:E65" si="1">SUBTOTAL(109,D45:D64)</f>
        <v>0</v>
      </c>
      <c r="E65" s="895">
        <f t="shared" si="1"/>
        <v>0</v>
      </c>
      <c r="F65" s="890"/>
      <c r="G65" s="891"/>
    </row>
    <row r="66" spans="2:7">
      <c r="B66" s="261"/>
      <c r="C66" s="212"/>
      <c r="D66" s="212"/>
      <c r="E66" s="212"/>
      <c r="F66" s="212"/>
      <c r="G66" s="177"/>
    </row>
    <row r="67" spans="2:7"/>
  </sheetData>
  <sortState xmlns:xlrd2="http://schemas.microsoft.com/office/spreadsheetml/2017/richdata2" ref="B10:K20">
    <sortCondition ref="B10:B20"/>
  </sortState>
  <mergeCells count="5">
    <mergeCell ref="B7:G7"/>
    <mergeCell ref="B43:G43"/>
    <mergeCell ref="B27:G27"/>
    <mergeCell ref="E28:E40"/>
    <mergeCell ref="B8:G8"/>
  </mergeCells>
  <dataValidations count="1">
    <dataValidation operator="lessThanOrEqual" allowBlank="1" showInputMessage="1" showErrorMessage="1" errorTitle="Incorrect Adjustment" error="Adjustment must be less than or equal to zero" sqref="D46:E64" xr:uid="{00000000-0002-0000-0200-000000000000}"/>
  </dataValidations>
  <printOptions horizontalCentered="1"/>
  <pageMargins left="0.25" right="0.25" top="0.75" bottom="0.75" header="0.3" footer="0.3"/>
  <pageSetup scale="53" orientation="portrait" r:id="rId1"/>
  <headerFooter>
    <oddFooter>&amp;L&amp;A&amp;RPrinted on &amp;D &amp;T</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FFFFCC"/>
    <pageSetUpPr fitToPage="1"/>
  </sheetPr>
  <dimension ref="A1:AB159"/>
  <sheetViews>
    <sheetView workbookViewId="0"/>
  </sheetViews>
  <sheetFormatPr defaultColWidth="0" defaultRowHeight="15" zeroHeight="1"/>
  <cols>
    <col min="1" max="1" width="2.7109375" customWidth="1"/>
    <col min="2" max="2" width="9.7109375" customWidth="1"/>
    <col min="3" max="3" width="50.7109375" customWidth="1"/>
    <col min="4" max="8" width="17.7109375" customWidth="1"/>
    <col min="9" max="9" width="1.7109375" customWidth="1"/>
    <col min="10" max="11" width="17.7109375" customWidth="1"/>
    <col min="12" max="12" width="1.7109375" customWidth="1"/>
    <col min="13" max="14" width="17.7109375" customWidth="1"/>
    <col min="15" max="15" width="2.7109375" customWidth="1"/>
    <col min="16" max="20" width="9.28515625" hidden="1" customWidth="1"/>
    <col min="21" max="21" width="1.42578125" hidden="1" customWidth="1"/>
    <col min="22" max="23" width="9.28515625" hidden="1" customWidth="1"/>
    <col min="24" max="24" width="1.28515625" hidden="1" customWidth="1"/>
    <col min="25" max="28" width="0" hidden="1" customWidth="1"/>
    <col min="29" max="16384" width="9.28515625" hidden="1"/>
  </cols>
  <sheetData>
    <row r="1" spans="2:15" ht="15.75" customHeight="1">
      <c r="B1" s="25"/>
      <c r="C1" s="7"/>
      <c r="D1" s="7"/>
      <c r="F1" s="777" t="s">
        <v>103</v>
      </c>
      <c r="I1" s="7"/>
      <c r="J1" s="7"/>
      <c r="K1" s="7"/>
      <c r="L1" s="7"/>
      <c r="M1" s="7"/>
      <c r="N1" s="7"/>
      <c r="O1" s="7"/>
    </row>
    <row r="2" spans="2:15" ht="15.75">
      <c r="D2" s="7"/>
      <c r="F2" s="776" t="s">
        <v>119</v>
      </c>
      <c r="H2" s="7"/>
      <c r="I2" s="7"/>
      <c r="J2" s="7"/>
      <c r="K2" s="7"/>
      <c r="L2" s="7"/>
      <c r="M2" s="7"/>
      <c r="N2" s="7"/>
      <c r="O2" s="7"/>
    </row>
    <row r="3" spans="2:15">
      <c r="D3" s="7"/>
      <c r="F3" s="792" t="str">
        <f>Cert_Hospital&amp;" "&amp;"(TPI: "&amp;Cert_TPI&amp;")"</f>
        <v xml:space="preserve"> (TPI: )</v>
      </c>
      <c r="H3" s="16"/>
      <c r="I3" s="16"/>
      <c r="J3" s="16"/>
      <c r="O3" s="7"/>
    </row>
    <row r="4" spans="2:15">
      <c r="D4" s="7"/>
      <c r="E4" s="7"/>
      <c r="F4" s="789" t="str">
        <f>"Program Year: "&amp;Prgm_Year</f>
        <v>Program Year: 2025 (10/1/2024 - 9/30/2025)</v>
      </c>
      <c r="G4" s="7"/>
      <c r="H4" s="7"/>
      <c r="I4" s="7"/>
      <c r="J4" s="7"/>
      <c r="K4" s="7"/>
      <c r="L4" s="7"/>
      <c r="M4" s="7"/>
      <c r="N4" s="7"/>
      <c r="O4" s="7"/>
    </row>
    <row r="5" spans="2:15">
      <c r="B5" s="25"/>
      <c r="C5" s="7"/>
      <c r="D5" s="7"/>
      <c r="F5" s="792" t="str">
        <f>"Data Year: "&amp;Data_Year</f>
        <v>Data Year: 2023 (10/1/2022 - 9/30/2023)</v>
      </c>
      <c r="G5" s="7"/>
      <c r="H5" s="7"/>
      <c r="I5" s="8"/>
      <c r="J5" s="8"/>
      <c r="L5" s="7"/>
      <c r="M5" s="7"/>
      <c r="N5" s="7"/>
      <c r="O5" s="7"/>
    </row>
    <row r="6" spans="2:15">
      <c r="B6" s="819" t="s">
        <v>104</v>
      </c>
      <c r="C6" s="820"/>
      <c r="D6" s="7"/>
      <c r="I6" s="7"/>
      <c r="J6" s="7"/>
      <c r="K6" s="7"/>
      <c r="L6" s="7"/>
      <c r="M6" s="7"/>
      <c r="N6" s="7"/>
      <c r="O6" s="7"/>
    </row>
    <row r="7" spans="2:15">
      <c r="B7" s="1221" t="s">
        <v>120</v>
      </c>
      <c r="C7" s="1222"/>
      <c r="D7" s="1222"/>
      <c r="E7" s="1222"/>
      <c r="F7" s="1222"/>
      <c r="G7" s="1222"/>
      <c r="H7" s="1222"/>
      <c r="I7" s="1222"/>
      <c r="J7" s="1222"/>
      <c r="K7" s="1222"/>
      <c r="L7" s="1222"/>
      <c r="M7" s="1222"/>
      <c r="N7" s="1223"/>
      <c r="O7" s="7"/>
    </row>
    <row r="8" spans="2:15">
      <c r="B8" s="896"/>
      <c r="C8" s="897"/>
      <c r="D8" s="897"/>
      <c r="E8" s="897">
        <v>1</v>
      </c>
      <c r="F8" s="897" t="s">
        <v>121</v>
      </c>
      <c r="G8" s="897" t="s">
        <v>122</v>
      </c>
      <c r="H8" s="897">
        <v>2</v>
      </c>
      <c r="I8" s="897"/>
      <c r="J8" s="897" t="s">
        <v>123</v>
      </c>
      <c r="K8" s="897" t="s">
        <v>124</v>
      </c>
      <c r="L8" s="897"/>
      <c r="M8" s="897" t="s">
        <v>125</v>
      </c>
      <c r="N8" s="897" t="s">
        <v>126</v>
      </c>
      <c r="O8" s="16"/>
    </row>
    <row r="9" spans="2:15" ht="102.75" customHeight="1">
      <c r="B9" s="898" t="s">
        <v>127</v>
      </c>
      <c r="C9" s="899" t="s">
        <v>128</v>
      </c>
      <c r="D9" s="899" t="s">
        <v>129</v>
      </c>
      <c r="E9" s="899" t="s">
        <v>130</v>
      </c>
      <c r="F9" s="899" t="s">
        <v>131</v>
      </c>
      <c r="G9" s="899" t="s">
        <v>132</v>
      </c>
      <c r="H9" s="899" t="s">
        <v>133</v>
      </c>
      <c r="I9" s="899"/>
      <c r="J9" s="899" t="s">
        <v>134</v>
      </c>
      <c r="K9" s="899" t="s">
        <v>135</v>
      </c>
      <c r="L9" s="899"/>
      <c r="M9" s="899" t="s">
        <v>136</v>
      </c>
      <c r="N9" s="899" t="s">
        <v>137</v>
      </c>
      <c r="O9" s="8"/>
    </row>
    <row r="10" spans="2:15" ht="25.5">
      <c r="B10" s="898"/>
      <c r="C10" s="900" t="s">
        <v>138</v>
      </c>
      <c r="D10" s="901" t="s">
        <v>139</v>
      </c>
      <c r="E10" s="901" t="s">
        <v>140</v>
      </c>
      <c r="F10" s="901" t="s">
        <v>141</v>
      </c>
      <c r="G10" s="901" t="s">
        <v>142</v>
      </c>
      <c r="H10" s="901" t="s">
        <v>143</v>
      </c>
      <c r="I10" s="901"/>
      <c r="J10" s="901" t="s">
        <v>144</v>
      </c>
      <c r="K10" s="901" t="s">
        <v>144</v>
      </c>
      <c r="L10" s="899"/>
      <c r="M10" s="901" t="s">
        <v>145</v>
      </c>
      <c r="N10" s="901" t="s">
        <v>146</v>
      </c>
      <c r="O10" s="8"/>
    </row>
    <row r="11" spans="2:15" ht="12.75" customHeight="1">
      <c r="B11" s="698">
        <v>1</v>
      </c>
      <c r="C11" s="298" t="s">
        <v>147</v>
      </c>
      <c r="D11" s="292"/>
      <c r="E11" s="301"/>
      <c r="F11" s="902"/>
      <c r="G11" s="309" t="s">
        <v>148</v>
      </c>
      <c r="H11" s="654">
        <f>IF(OR($E11="",$E11=0,$F11="",$F11=0),0,ROUND($E11/$F11,6))</f>
        <v>0</v>
      </c>
      <c r="I11" s="229"/>
      <c r="J11" s="311"/>
      <c r="K11" s="302"/>
      <c r="L11" s="230"/>
      <c r="M11" s="296">
        <f t="shared" ref="M11:M38" si="0">IF($H11=0,0,ROUND($H11*$J11,0))</f>
        <v>0</v>
      </c>
      <c r="N11" s="297">
        <f t="shared" ref="N11:N42" si="1">IF($H11=0,0,ROUND($H11*$K11,0))</f>
        <v>0</v>
      </c>
      <c r="O11" s="9"/>
    </row>
    <row r="12" spans="2:15" ht="12.75" customHeight="1">
      <c r="B12" s="698"/>
      <c r="C12" s="299" t="s">
        <v>149</v>
      </c>
      <c r="D12" s="292"/>
      <c r="E12" s="301"/>
      <c r="F12" s="302"/>
      <c r="G12" s="309" t="s">
        <v>148</v>
      </c>
      <c r="H12" s="654">
        <f t="shared" ref="H12:H75" si="2">IF(OR($E12="",$E12=0,$F12="",$F12=0),0,ROUND($E12/$F12,6))</f>
        <v>0</v>
      </c>
      <c r="I12" s="229"/>
      <c r="J12" s="311"/>
      <c r="K12" s="302"/>
      <c r="L12" s="230"/>
      <c r="M12" s="296">
        <f t="shared" si="0"/>
        <v>0</v>
      </c>
      <c r="N12" s="297">
        <f t="shared" si="1"/>
        <v>0</v>
      </c>
      <c r="O12" s="9"/>
    </row>
    <row r="13" spans="2:15" ht="12.75" customHeight="1">
      <c r="B13" s="698"/>
      <c r="C13" s="299" t="s">
        <v>149</v>
      </c>
      <c r="D13" s="292"/>
      <c r="E13" s="301"/>
      <c r="F13" s="302"/>
      <c r="G13" s="309" t="s">
        <v>148</v>
      </c>
      <c r="H13" s="654">
        <f t="shared" si="2"/>
        <v>0</v>
      </c>
      <c r="I13" s="229"/>
      <c r="J13" s="311"/>
      <c r="K13" s="302"/>
      <c r="L13" s="230"/>
      <c r="M13" s="296">
        <f t="shared" si="0"/>
        <v>0</v>
      </c>
      <c r="N13" s="297">
        <f t="shared" si="1"/>
        <v>0</v>
      </c>
      <c r="O13" s="9"/>
    </row>
    <row r="14" spans="2:15" ht="12.75" customHeight="1">
      <c r="B14" s="698"/>
      <c r="C14" s="299" t="s">
        <v>149</v>
      </c>
      <c r="D14" s="292"/>
      <c r="E14" s="301"/>
      <c r="F14" s="302"/>
      <c r="G14" s="309" t="s">
        <v>148</v>
      </c>
      <c r="H14" s="654">
        <f t="shared" si="2"/>
        <v>0</v>
      </c>
      <c r="I14" s="229"/>
      <c r="J14" s="311"/>
      <c r="K14" s="302"/>
      <c r="L14" s="230"/>
      <c r="M14" s="296">
        <f t="shared" si="0"/>
        <v>0</v>
      </c>
      <c r="N14" s="297">
        <f t="shared" si="1"/>
        <v>0</v>
      </c>
      <c r="O14" s="9"/>
    </row>
    <row r="15" spans="2:15" ht="12.75" customHeight="1">
      <c r="B15" s="698"/>
      <c r="C15" s="299" t="s">
        <v>149</v>
      </c>
      <c r="D15" s="292"/>
      <c r="E15" s="301"/>
      <c r="F15" s="302"/>
      <c r="G15" s="309" t="s">
        <v>148</v>
      </c>
      <c r="H15" s="654">
        <f t="shared" si="2"/>
        <v>0</v>
      </c>
      <c r="I15" s="229"/>
      <c r="J15" s="311"/>
      <c r="K15" s="302"/>
      <c r="L15" s="230"/>
      <c r="M15" s="296">
        <f t="shared" si="0"/>
        <v>0</v>
      </c>
      <c r="N15" s="297">
        <f t="shared" si="1"/>
        <v>0</v>
      </c>
      <c r="O15" s="9"/>
    </row>
    <row r="16" spans="2:15" ht="12.75" customHeight="1">
      <c r="B16" s="698"/>
      <c r="C16" s="299" t="s">
        <v>149</v>
      </c>
      <c r="D16" s="292"/>
      <c r="E16" s="301"/>
      <c r="F16" s="302"/>
      <c r="G16" s="309" t="s">
        <v>148</v>
      </c>
      <c r="H16" s="654">
        <f t="shared" si="2"/>
        <v>0</v>
      </c>
      <c r="I16" s="229"/>
      <c r="J16" s="311"/>
      <c r="K16" s="302"/>
      <c r="L16" s="230"/>
      <c r="M16" s="296">
        <f t="shared" si="0"/>
        <v>0</v>
      </c>
      <c r="N16" s="297">
        <f t="shared" si="1"/>
        <v>0</v>
      </c>
      <c r="O16" s="9"/>
    </row>
    <row r="17" spans="2:15" ht="12.75" customHeight="1">
      <c r="B17" s="698"/>
      <c r="C17" s="299" t="s">
        <v>149</v>
      </c>
      <c r="D17" s="292"/>
      <c r="E17" s="301"/>
      <c r="F17" s="302"/>
      <c r="G17" s="309" t="s">
        <v>148</v>
      </c>
      <c r="H17" s="654">
        <f t="shared" si="2"/>
        <v>0</v>
      </c>
      <c r="I17" s="229"/>
      <c r="J17" s="311"/>
      <c r="K17" s="302"/>
      <c r="L17" s="230"/>
      <c r="M17" s="296">
        <f>IF($H17=0,0,ROUND($H17*$J17,0))</f>
        <v>0</v>
      </c>
      <c r="N17" s="297">
        <f t="shared" si="1"/>
        <v>0</v>
      </c>
      <c r="O17" s="9"/>
    </row>
    <row r="18" spans="2:15" ht="12.75" customHeight="1">
      <c r="B18" s="699"/>
      <c r="C18" s="300" t="s">
        <v>149</v>
      </c>
      <c r="D18" s="292"/>
      <c r="E18" s="301"/>
      <c r="F18" s="303"/>
      <c r="G18" s="309" t="s">
        <v>148</v>
      </c>
      <c r="H18" s="654">
        <f t="shared" si="2"/>
        <v>0</v>
      </c>
      <c r="I18" s="229"/>
      <c r="J18" s="312"/>
      <c r="K18" s="303"/>
      <c r="L18" s="230"/>
      <c r="M18" s="296">
        <f t="shared" si="0"/>
        <v>0</v>
      </c>
      <c r="N18" s="297">
        <f t="shared" si="1"/>
        <v>0</v>
      </c>
      <c r="O18" s="9"/>
    </row>
    <row r="19" spans="2:15" ht="12.75" customHeight="1">
      <c r="B19" s="700">
        <f>'Medicare Cost Report'!$B41</f>
        <v>30</v>
      </c>
      <c r="C19" s="706" t="str">
        <f>'Medicare Cost Report'!$C41</f>
        <v>ADULTS AND PEDIATRICS</v>
      </c>
      <c r="D19" s="292"/>
      <c r="E19" s="304"/>
      <c r="F19" s="42">
        <f>'Medicare Cost Report'!$H41</f>
        <v>0</v>
      </c>
      <c r="G19" s="310" t="s">
        <v>148</v>
      </c>
      <c r="H19" s="654">
        <f t="shared" si="2"/>
        <v>0</v>
      </c>
      <c r="I19" s="307"/>
      <c r="J19" s="903">
        <f>'Sched 3-CostReptCharity'!$H44</f>
        <v>0</v>
      </c>
      <c r="K19" s="904"/>
      <c r="L19" s="43"/>
      <c r="M19" s="296">
        <f t="shared" si="0"/>
        <v>0</v>
      </c>
      <c r="N19" s="297">
        <f t="shared" si="1"/>
        <v>0</v>
      </c>
      <c r="O19" s="9"/>
    </row>
    <row r="20" spans="2:15">
      <c r="B20" s="700">
        <f>'Medicare Cost Report'!$B42</f>
        <v>31</v>
      </c>
      <c r="C20" s="706" t="str">
        <f>'Medicare Cost Report'!$C42</f>
        <v>INTENSIVE CARE UNIT</v>
      </c>
      <c r="D20" s="292"/>
      <c r="E20" s="304"/>
      <c r="F20" s="42">
        <f>'Medicare Cost Report'!$H42</f>
        <v>0</v>
      </c>
      <c r="G20" s="310" t="s">
        <v>148</v>
      </c>
      <c r="H20" s="654">
        <f t="shared" si="2"/>
        <v>0</v>
      </c>
      <c r="I20" s="307"/>
      <c r="J20" s="308">
        <f>'Sched 3-CostReptCharity'!$H45</f>
        <v>0</v>
      </c>
      <c r="K20" s="43"/>
      <c r="L20" s="43"/>
      <c r="M20" s="296">
        <f t="shared" si="0"/>
        <v>0</v>
      </c>
      <c r="N20" s="297">
        <f t="shared" si="1"/>
        <v>0</v>
      </c>
      <c r="O20" s="9"/>
    </row>
    <row r="21" spans="2:15">
      <c r="B21" s="700">
        <f>'Medicare Cost Report'!$B43</f>
        <v>32</v>
      </c>
      <c r="C21" s="706" t="str">
        <f>'Medicare Cost Report'!$C43</f>
        <v>CORONARY CARE UNIT</v>
      </c>
      <c r="D21" s="292"/>
      <c r="E21" s="304"/>
      <c r="F21" s="42">
        <f>'Medicare Cost Report'!$H43</f>
        <v>0</v>
      </c>
      <c r="G21" s="310" t="s">
        <v>148</v>
      </c>
      <c r="H21" s="654">
        <f t="shared" si="2"/>
        <v>0</v>
      </c>
      <c r="I21" s="307"/>
      <c r="J21" s="308">
        <f>'Sched 3-CostReptCharity'!$H46</f>
        <v>0</v>
      </c>
      <c r="K21" s="43"/>
      <c r="L21" s="43"/>
      <c r="M21" s="296">
        <f t="shared" si="0"/>
        <v>0</v>
      </c>
      <c r="N21" s="297">
        <f t="shared" si="1"/>
        <v>0</v>
      </c>
      <c r="O21" s="9"/>
    </row>
    <row r="22" spans="2:15">
      <c r="B22" s="700">
        <f>'Medicare Cost Report'!$B44</f>
        <v>33</v>
      </c>
      <c r="C22" s="706" t="str">
        <f>'Medicare Cost Report'!$C44</f>
        <v>BURN INTENSIVE CARE UNIT</v>
      </c>
      <c r="D22" s="292"/>
      <c r="E22" s="304"/>
      <c r="F22" s="42">
        <f>'Medicare Cost Report'!$H44</f>
        <v>0</v>
      </c>
      <c r="G22" s="310" t="s">
        <v>148</v>
      </c>
      <c r="H22" s="654">
        <f t="shared" si="2"/>
        <v>0</v>
      </c>
      <c r="I22" s="307"/>
      <c r="J22" s="308">
        <f>'Sched 3-CostReptCharity'!$H47</f>
        <v>0</v>
      </c>
      <c r="K22" s="43"/>
      <c r="L22" s="43"/>
      <c r="M22" s="296">
        <f t="shared" si="0"/>
        <v>0</v>
      </c>
      <c r="N22" s="297">
        <f t="shared" si="1"/>
        <v>0</v>
      </c>
      <c r="O22" s="9"/>
    </row>
    <row r="23" spans="2:15">
      <c r="B23" s="700">
        <f>'Medicare Cost Report'!$B45</f>
        <v>34</v>
      </c>
      <c r="C23" s="706" t="str">
        <f>'Medicare Cost Report'!$C45</f>
        <v>SURGICAL INTENSIVE CARE UNIT</v>
      </c>
      <c r="D23" s="292"/>
      <c r="E23" s="304"/>
      <c r="F23" s="42">
        <f>'Medicare Cost Report'!$H45</f>
        <v>0</v>
      </c>
      <c r="G23" s="310" t="s">
        <v>148</v>
      </c>
      <c r="H23" s="654">
        <f t="shared" si="2"/>
        <v>0</v>
      </c>
      <c r="I23" s="307"/>
      <c r="J23" s="308">
        <f>'Sched 3-CostReptCharity'!$H48</f>
        <v>0</v>
      </c>
      <c r="K23" s="43"/>
      <c r="L23" s="43"/>
      <c r="M23" s="296">
        <f t="shared" si="0"/>
        <v>0</v>
      </c>
      <c r="N23" s="297">
        <f t="shared" si="1"/>
        <v>0</v>
      </c>
      <c r="O23" s="9"/>
    </row>
    <row r="24" spans="2:15">
      <c r="B24" s="700">
        <f>'Medicare Cost Report'!$B46</f>
        <v>35</v>
      </c>
      <c r="C24" s="706" t="str">
        <f>'Medicare Cost Report'!$C46</f>
        <v>OTHER SPECIAL CARE UNIT</v>
      </c>
      <c r="D24" s="292"/>
      <c r="E24" s="304"/>
      <c r="F24" s="42">
        <f>'Medicare Cost Report'!$H46</f>
        <v>0</v>
      </c>
      <c r="G24" s="310" t="s">
        <v>148</v>
      </c>
      <c r="H24" s="654">
        <f t="shared" si="2"/>
        <v>0</v>
      </c>
      <c r="I24" s="307"/>
      <c r="J24" s="308">
        <f>'Sched 3-CostReptCharity'!$H49</f>
        <v>0</v>
      </c>
      <c r="K24" s="43"/>
      <c r="L24" s="43"/>
      <c r="M24" s="296">
        <f t="shared" si="0"/>
        <v>0</v>
      </c>
      <c r="N24" s="297">
        <f t="shared" si="1"/>
        <v>0</v>
      </c>
      <c r="O24" s="9"/>
    </row>
    <row r="25" spans="2:15">
      <c r="B25" s="700">
        <f>'Medicare Cost Report'!$B47</f>
        <v>40</v>
      </c>
      <c r="C25" s="706" t="str">
        <f>'Medicare Cost Report'!$C47</f>
        <v>SUBPROVIDER IPF</v>
      </c>
      <c r="D25" s="292"/>
      <c r="E25" s="304"/>
      <c r="F25" s="42">
        <f>'Medicare Cost Report'!$H47</f>
        <v>0</v>
      </c>
      <c r="G25" s="310" t="s">
        <v>148</v>
      </c>
      <c r="H25" s="654">
        <f t="shared" si="2"/>
        <v>0</v>
      </c>
      <c r="I25" s="307"/>
      <c r="J25" s="308">
        <f>'Sched 3-CostReptCharity'!$H50</f>
        <v>0</v>
      </c>
      <c r="K25" s="43"/>
      <c r="L25" s="43"/>
      <c r="M25" s="296">
        <f t="shared" si="0"/>
        <v>0</v>
      </c>
      <c r="N25" s="297">
        <f t="shared" si="1"/>
        <v>0</v>
      </c>
      <c r="O25" s="57"/>
    </row>
    <row r="26" spans="2:15">
      <c r="B26" s="700">
        <f>'Medicare Cost Report'!$B48</f>
        <v>41</v>
      </c>
      <c r="C26" s="706" t="str">
        <f>'Medicare Cost Report'!$C48</f>
        <v>SUBPROVIDER IRF</v>
      </c>
      <c r="D26" s="292"/>
      <c r="E26" s="304"/>
      <c r="F26" s="42">
        <f>'Medicare Cost Report'!$H48</f>
        <v>0</v>
      </c>
      <c r="G26" s="310" t="s">
        <v>148</v>
      </c>
      <c r="H26" s="654">
        <f t="shared" si="2"/>
        <v>0</v>
      </c>
      <c r="I26" s="307"/>
      <c r="J26" s="308">
        <f>'Sched 3-CostReptCharity'!$H51</f>
        <v>0</v>
      </c>
      <c r="K26" s="43"/>
      <c r="L26" s="43"/>
      <c r="M26" s="296">
        <f t="shared" si="0"/>
        <v>0</v>
      </c>
      <c r="N26" s="297">
        <f t="shared" si="1"/>
        <v>0</v>
      </c>
      <c r="O26" s="57"/>
    </row>
    <row r="27" spans="2:15">
      <c r="B27" s="700">
        <f>'Medicare Cost Report'!$B49</f>
        <v>42</v>
      </c>
      <c r="C27" s="706" t="str">
        <f>'Medicare Cost Report'!$C49</f>
        <v>SUBPROVIDER (OTHER)</v>
      </c>
      <c r="D27" s="292"/>
      <c r="E27" s="304"/>
      <c r="F27" s="42">
        <f>'Medicare Cost Report'!$H49</f>
        <v>0</v>
      </c>
      <c r="G27" s="310" t="s">
        <v>148</v>
      </c>
      <c r="H27" s="654">
        <f t="shared" si="2"/>
        <v>0</v>
      </c>
      <c r="I27" s="307"/>
      <c r="J27" s="308">
        <f>'Sched 3-CostReptCharity'!$H52</f>
        <v>0</v>
      </c>
      <c r="K27" s="43"/>
      <c r="L27" s="43"/>
      <c r="M27" s="296">
        <f t="shared" si="0"/>
        <v>0</v>
      </c>
      <c r="N27" s="297">
        <f t="shared" si="1"/>
        <v>0</v>
      </c>
      <c r="O27" s="57"/>
    </row>
    <row r="28" spans="2:15">
      <c r="B28" s="701">
        <f>'Medicare Cost Report'!$B50</f>
        <v>43</v>
      </c>
      <c r="C28" s="707" t="str">
        <f>'Medicare Cost Report'!$C50</f>
        <v>NURSERY</v>
      </c>
      <c r="D28" s="314"/>
      <c r="E28" s="315"/>
      <c r="F28" s="350">
        <f>'Medicare Cost Report'!$H50</f>
        <v>0</v>
      </c>
      <c r="G28" s="316" t="s">
        <v>148</v>
      </c>
      <c r="H28" s="655">
        <f t="shared" si="2"/>
        <v>0</v>
      </c>
      <c r="I28" s="317"/>
      <c r="J28" s="333">
        <f>'Sched 3-CostReptCharity'!$H53</f>
        <v>0</v>
      </c>
      <c r="K28" s="330"/>
      <c r="L28" s="330"/>
      <c r="M28" s="320">
        <f t="shared" si="0"/>
        <v>0</v>
      </c>
      <c r="N28" s="321">
        <f t="shared" si="1"/>
        <v>0</v>
      </c>
      <c r="O28" s="57"/>
    </row>
    <row r="29" spans="2:15">
      <c r="B29" s="700">
        <f>'Medicare Cost Report'!$B51</f>
        <v>0</v>
      </c>
      <c r="C29" s="706">
        <f>'Medicare Cost Report'!$C51</f>
        <v>0</v>
      </c>
      <c r="D29" s="292"/>
      <c r="E29" s="304"/>
      <c r="F29" s="42">
        <f>'Medicare Cost Report'!$H51</f>
        <v>0</v>
      </c>
      <c r="G29" s="310" t="s">
        <v>148</v>
      </c>
      <c r="H29" s="654">
        <f t="shared" si="2"/>
        <v>0</v>
      </c>
      <c r="I29" s="307"/>
      <c r="J29" s="332">
        <f>'Sched 3-CostReptCharity'!$H54</f>
        <v>0</v>
      </c>
      <c r="K29" s="331"/>
      <c r="L29" s="43"/>
      <c r="M29" s="296">
        <f t="shared" si="0"/>
        <v>0</v>
      </c>
      <c r="N29" s="297">
        <f t="shared" si="1"/>
        <v>0</v>
      </c>
      <c r="O29" s="57"/>
    </row>
    <row r="30" spans="2:15">
      <c r="B30" s="700">
        <f>'Medicare Cost Report'!$B52</f>
        <v>0</v>
      </c>
      <c r="C30" s="706">
        <f>'Medicare Cost Report'!$C52</f>
        <v>0</v>
      </c>
      <c r="D30" s="292"/>
      <c r="E30" s="304"/>
      <c r="F30" s="42">
        <f>'Medicare Cost Report'!$H52</f>
        <v>0</v>
      </c>
      <c r="G30" s="310" t="s">
        <v>148</v>
      </c>
      <c r="H30" s="654">
        <f t="shared" si="2"/>
        <v>0</v>
      </c>
      <c r="I30" s="307"/>
      <c r="J30" s="308">
        <f>'Sched 3-CostReptCharity'!$H55</f>
        <v>0</v>
      </c>
      <c r="K30" s="43"/>
      <c r="L30" s="43"/>
      <c r="M30" s="296">
        <f t="shared" si="0"/>
        <v>0</v>
      </c>
      <c r="N30" s="297">
        <f t="shared" si="1"/>
        <v>0</v>
      </c>
      <c r="O30" s="57"/>
    </row>
    <row r="31" spans="2:15">
      <c r="B31" s="700">
        <f>'Medicare Cost Report'!$B53</f>
        <v>0</v>
      </c>
      <c r="C31" s="706">
        <f>'Medicare Cost Report'!$C53</f>
        <v>0</v>
      </c>
      <c r="D31" s="292"/>
      <c r="E31" s="304"/>
      <c r="F31" s="42">
        <f>'Medicare Cost Report'!$H53</f>
        <v>0</v>
      </c>
      <c r="G31" s="310" t="s">
        <v>148</v>
      </c>
      <c r="H31" s="654">
        <f t="shared" si="2"/>
        <v>0</v>
      </c>
      <c r="I31" s="307"/>
      <c r="J31" s="308">
        <f>'Sched 3-CostReptCharity'!$H56</f>
        <v>0</v>
      </c>
      <c r="K31" s="43"/>
      <c r="L31" s="43"/>
      <c r="M31" s="296">
        <f t="shared" si="0"/>
        <v>0</v>
      </c>
      <c r="N31" s="297">
        <f t="shared" si="1"/>
        <v>0</v>
      </c>
      <c r="O31" s="57"/>
    </row>
    <row r="32" spans="2:15">
      <c r="B32" s="700">
        <f>'Medicare Cost Report'!$B54</f>
        <v>0</v>
      </c>
      <c r="C32" s="706">
        <f>'Medicare Cost Report'!$C54</f>
        <v>0</v>
      </c>
      <c r="D32" s="292"/>
      <c r="E32" s="304"/>
      <c r="F32" s="42">
        <f>'Medicare Cost Report'!$H54</f>
        <v>0</v>
      </c>
      <c r="G32" s="310" t="s">
        <v>148</v>
      </c>
      <c r="H32" s="654">
        <f t="shared" si="2"/>
        <v>0</v>
      </c>
      <c r="I32" s="307"/>
      <c r="J32" s="308">
        <f>'Sched 3-CostReptCharity'!$H57</f>
        <v>0</v>
      </c>
      <c r="K32" s="43"/>
      <c r="L32" s="43"/>
      <c r="M32" s="296">
        <f t="shared" si="0"/>
        <v>0</v>
      </c>
      <c r="N32" s="297">
        <f t="shared" si="1"/>
        <v>0</v>
      </c>
      <c r="O32" s="57"/>
    </row>
    <row r="33" spans="2:15">
      <c r="B33" s="700">
        <f>'Medicare Cost Report'!$B55</f>
        <v>0</v>
      </c>
      <c r="C33" s="706">
        <f>'Medicare Cost Report'!$C55</f>
        <v>0</v>
      </c>
      <c r="D33" s="292"/>
      <c r="E33" s="304"/>
      <c r="F33" s="42">
        <f>'Medicare Cost Report'!$H55</f>
        <v>0</v>
      </c>
      <c r="G33" s="310" t="s">
        <v>148</v>
      </c>
      <c r="H33" s="654">
        <f t="shared" si="2"/>
        <v>0</v>
      </c>
      <c r="I33" s="307"/>
      <c r="J33" s="308">
        <f>'Sched 3-CostReptCharity'!$H58</f>
        <v>0</v>
      </c>
      <c r="K33" s="43"/>
      <c r="L33" s="43"/>
      <c r="M33" s="296">
        <f t="shared" si="0"/>
        <v>0</v>
      </c>
      <c r="N33" s="297">
        <f t="shared" si="1"/>
        <v>0</v>
      </c>
      <c r="O33" s="57"/>
    </row>
    <row r="34" spans="2:15">
      <c r="B34" s="700">
        <f>'Medicare Cost Report'!$B56</f>
        <v>0</v>
      </c>
      <c r="C34" s="706">
        <f>'Medicare Cost Report'!$C56</f>
        <v>0</v>
      </c>
      <c r="D34" s="292"/>
      <c r="E34" s="304"/>
      <c r="F34" s="42">
        <f>'Medicare Cost Report'!$H56</f>
        <v>0</v>
      </c>
      <c r="G34" s="310" t="s">
        <v>148</v>
      </c>
      <c r="H34" s="654">
        <f t="shared" si="2"/>
        <v>0</v>
      </c>
      <c r="I34" s="307"/>
      <c r="J34" s="308">
        <f>'Sched 3-CostReptCharity'!$H59</f>
        <v>0</v>
      </c>
      <c r="K34" s="43"/>
      <c r="L34" s="43"/>
      <c r="M34" s="296">
        <f t="shared" si="0"/>
        <v>0</v>
      </c>
      <c r="N34" s="297">
        <f t="shared" si="1"/>
        <v>0</v>
      </c>
      <c r="O34" s="9"/>
    </row>
    <row r="35" spans="2:15">
      <c r="B35" s="700">
        <f>'Medicare Cost Report'!$B57</f>
        <v>0</v>
      </c>
      <c r="C35" s="706">
        <f>'Medicare Cost Report'!$C57</f>
        <v>0</v>
      </c>
      <c r="D35" s="292"/>
      <c r="E35" s="304"/>
      <c r="F35" s="42">
        <f>'Medicare Cost Report'!$H57</f>
        <v>0</v>
      </c>
      <c r="G35" s="310" t="s">
        <v>148</v>
      </c>
      <c r="H35" s="654">
        <f t="shared" si="2"/>
        <v>0</v>
      </c>
      <c r="I35" s="307"/>
      <c r="J35" s="308">
        <f>'Sched 3-CostReptCharity'!$H60</f>
        <v>0</v>
      </c>
      <c r="K35" s="43"/>
      <c r="L35" s="43"/>
      <c r="M35" s="296">
        <f t="shared" si="0"/>
        <v>0</v>
      </c>
      <c r="N35" s="297">
        <f t="shared" si="1"/>
        <v>0</v>
      </c>
      <c r="O35" s="9"/>
    </row>
    <row r="36" spans="2:15">
      <c r="B36" s="700">
        <f>'Medicare Cost Report'!$B58</f>
        <v>0</v>
      </c>
      <c r="C36" s="706">
        <f>'Medicare Cost Report'!$C58</f>
        <v>0</v>
      </c>
      <c r="D36" s="292"/>
      <c r="E36" s="304"/>
      <c r="F36" s="42">
        <f>'Medicare Cost Report'!$H58</f>
        <v>0</v>
      </c>
      <c r="G36" s="310" t="s">
        <v>148</v>
      </c>
      <c r="H36" s="654">
        <f t="shared" si="2"/>
        <v>0</v>
      </c>
      <c r="I36" s="307"/>
      <c r="J36" s="308">
        <f>'Sched 3-CostReptCharity'!$H61</f>
        <v>0</v>
      </c>
      <c r="K36" s="43"/>
      <c r="L36" s="43"/>
      <c r="M36" s="296">
        <f t="shared" si="0"/>
        <v>0</v>
      </c>
      <c r="N36" s="297">
        <f t="shared" si="1"/>
        <v>0</v>
      </c>
      <c r="O36" s="9"/>
    </row>
    <row r="37" spans="2:15">
      <c r="B37" s="700">
        <f>'Medicare Cost Report'!$B59</f>
        <v>0</v>
      </c>
      <c r="C37" s="706">
        <f>'Medicare Cost Report'!$C59</f>
        <v>0</v>
      </c>
      <c r="D37" s="292"/>
      <c r="E37" s="304"/>
      <c r="F37" s="42">
        <f>'Medicare Cost Report'!$H59</f>
        <v>0</v>
      </c>
      <c r="G37" s="310" t="s">
        <v>148</v>
      </c>
      <c r="H37" s="654">
        <f t="shared" si="2"/>
        <v>0</v>
      </c>
      <c r="I37" s="307"/>
      <c r="J37" s="308">
        <f>'Sched 3-CostReptCharity'!$H62</f>
        <v>0</v>
      </c>
      <c r="K37" s="43"/>
      <c r="L37" s="43"/>
      <c r="M37" s="296">
        <f t="shared" si="0"/>
        <v>0</v>
      </c>
      <c r="N37" s="297">
        <f t="shared" si="1"/>
        <v>0</v>
      </c>
      <c r="O37" s="9"/>
    </row>
    <row r="38" spans="2:15">
      <c r="B38" s="700">
        <f>'Medicare Cost Report'!$B60</f>
        <v>0</v>
      </c>
      <c r="C38" s="706">
        <f>'Medicare Cost Report'!$C60</f>
        <v>0</v>
      </c>
      <c r="D38" s="292"/>
      <c r="E38" s="304"/>
      <c r="F38" s="42">
        <f>'Medicare Cost Report'!$H60</f>
        <v>0</v>
      </c>
      <c r="G38" s="310" t="s">
        <v>148</v>
      </c>
      <c r="H38" s="654">
        <f t="shared" si="2"/>
        <v>0</v>
      </c>
      <c r="I38" s="307"/>
      <c r="J38" s="308">
        <f>'Sched 3-CostReptCharity'!$H63</f>
        <v>0</v>
      </c>
      <c r="K38" s="43"/>
      <c r="L38" s="43"/>
      <c r="M38" s="296">
        <f t="shared" si="0"/>
        <v>0</v>
      </c>
      <c r="N38" s="297">
        <f t="shared" si="1"/>
        <v>0</v>
      </c>
      <c r="O38" s="9"/>
    </row>
    <row r="39" spans="2:15">
      <c r="B39" s="700">
        <f>'Medicare Cost Report'!$B61</f>
        <v>0</v>
      </c>
      <c r="C39" s="706">
        <f>'Medicare Cost Report'!$C61</f>
        <v>0</v>
      </c>
      <c r="D39" s="292"/>
      <c r="E39" s="304"/>
      <c r="F39" s="42">
        <f>'Medicare Cost Report'!$H61</f>
        <v>0</v>
      </c>
      <c r="G39" s="310" t="s">
        <v>148</v>
      </c>
      <c r="H39" s="654">
        <f t="shared" si="2"/>
        <v>0</v>
      </c>
      <c r="I39" s="307"/>
      <c r="J39" s="308">
        <f>'Sched 3-CostReptCharity'!$H64</f>
        <v>0</v>
      </c>
      <c r="K39" s="43"/>
      <c r="L39" s="43"/>
      <c r="M39" s="296">
        <f t="shared" ref="M39:M43" si="3">IF($H39=0,0,ROUND($H39*$J39,0))</f>
        <v>0</v>
      </c>
      <c r="N39" s="297">
        <f t="shared" si="1"/>
        <v>0</v>
      </c>
      <c r="O39" s="9"/>
    </row>
    <row r="40" spans="2:15">
      <c r="B40" s="700">
        <f>'Medicare Cost Report'!$B62</f>
        <v>0</v>
      </c>
      <c r="C40" s="706">
        <f>'Medicare Cost Report'!$C62</f>
        <v>0</v>
      </c>
      <c r="D40" s="292"/>
      <c r="E40" s="304"/>
      <c r="F40" s="42">
        <f>'Medicare Cost Report'!$H62</f>
        <v>0</v>
      </c>
      <c r="G40" s="310" t="s">
        <v>148</v>
      </c>
      <c r="H40" s="654">
        <f t="shared" si="2"/>
        <v>0</v>
      </c>
      <c r="I40" s="307"/>
      <c r="J40" s="308">
        <f>'Sched 3-CostReptCharity'!$H65</f>
        <v>0</v>
      </c>
      <c r="K40" s="43"/>
      <c r="L40" s="43"/>
      <c r="M40" s="296">
        <f>IF($H40=0,0,ROUND($H40*$J40,0))</f>
        <v>0</v>
      </c>
      <c r="N40" s="297">
        <f t="shared" si="1"/>
        <v>0</v>
      </c>
      <c r="O40" s="9"/>
    </row>
    <row r="41" spans="2:15">
      <c r="B41" s="700">
        <f>'Medicare Cost Report'!$B63</f>
        <v>0</v>
      </c>
      <c r="C41" s="706">
        <f>'Medicare Cost Report'!$C63</f>
        <v>0</v>
      </c>
      <c r="D41" s="292"/>
      <c r="E41" s="304"/>
      <c r="F41" s="42">
        <f>'Medicare Cost Report'!$H63</f>
        <v>0</v>
      </c>
      <c r="G41" s="310" t="s">
        <v>148</v>
      </c>
      <c r="H41" s="654">
        <f t="shared" si="2"/>
        <v>0</v>
      </c>
      <c r="I41" s="307"/>
      <c r="J41" s="308">
        <f>'Sched 3-CostReptCharity'!$H66</f>
        <v>0</v>
      </c>
      <c r="K41" s="43"/>
      <c r="L41" s="43"/>
      <c r="M41" s="296">
        <f t="shared" si="3"/>
        <v>0</v>
      </c>
      <c r="N41" s="297">
        <f t="shared" si="1"/>
        <v>0</v>
      </c>
      <c r="O41" s="9"/>
    </row>
    <row r="42" spans="2:15">
      <c r="B42" s="700">
        <f>'Medicare Cost Report'!$B64</f>
        <v>0</v>
      </c>
      <c r="C42" s="706">
        <f>'Medicare Cost Report'!$C64</f>
        <v>0</v>
      </c>
      <c r="D42" s="292"/>
      <c r="E42" s="304"/>
      <c r="F42" s="42">
        <f>'Medicare Cost Report'!$H64</f>
        <v>0</v>
      </c>
      <c r="G42" s="310" t="s">
        <v>148</v>
      </c>
      <c r="H42" s="654">
        <f t="shared" si="2"/>
        <v>0</v>
      </c>
      <c r="I42" s="307"/>
      <c r="J42" s="308">
        <f>'Sched 3-CostReptCharity'!$H67</f>
        <v>0</v>
      </c>
      <c r="K42" s="43"/>
      <c r="L42" s="43"/>
      <c r="M42" s="296">
        <f t="shared" si="3"/>
        <v>0</v>
      </c>
      <c r="N42" s="297">
        <f t="shared" si="1"/>
        <v>0</v>
      </c>
      <c r="O42" s="9"/>
    </row>
    <row r="43" spans="2:15">
      <c r="B43" s="700">
        <f>'Medicare Cost Report'!$B65</f>
        <v>0</v>
      </c>
      <c r="C43" s="706">
        <f>'Medicare Cost Report'!$C65</f>
        <v>0</v>
      </c>
      <c r="D43" s="314"/>
      <c r="E43" s="304"/>
      <c r="F43" s="42">
        <f>'Medicare Cost Report'!$H65</f>
        <v>0</v>
      </c>
      <c r="G43" s="310" t="s">
        <v>148</v>
      </c>
      <c r="H43" s="654">
        <f t="shared" si="2"/>
        <v>0</v>
      </c>
      <c r="I43" s="307"/>
      <c r="J43" s="333">
        <f>'Sched 3-CostReptCharity'!$H68</f>
        <v>0</v>
      </c>
      <c r="K43" s="330"/>
      <c r="L43" s="43"/>
      <c r="M43" s="296">
        <f t="shared" si="3"/>
        <v>0</v>
      </c>
      <c r="N43" s="297">
        <f t="shared" ref="N43:N74" si="4">IF($H43=0,0,ROUND($H43*$K43,0))</f>
        <v>0</v>
      </c>
      <c r="O43" s="9"/>
    </row>
    <row r="44" spans="2:15">
      <c r="B44" s="702">
        <f>'Medicare Cost Report'!$B66</f>
        <v>50</v>
      </c>
      <c r="C44" s="708" t="str">
        <f>'Medicare Cost Report'!$C66</f>
        <v>OPERATING ROOM</v>
      </c>
      <c r="D44" s="292"/>
      <c r="E44" s="322"/>
      <c r="F44" s="323">
        <f>'Medicare Cost Report'!$H66</f>
        <v>0</v>
      </c>
      <c r="G44" s="324" t="s">
        <v>148</v>
      </c>
      <c r="H44" s="656">
        <f t="shared" si="2"/>
        <v>0</v>
      </c>
      <c r="I44" s="325"/>
      <c r="J44" s="326">
        <f>'Sched 3-CostReptCharity'!$I75</f>
        <v>0</v>
      </c>
      <c r="K44" s="326">
        <f>'Sched 3-CostReptCharity'!$I159</f>
        <v>0</v>
      </c>
      <c r="L44" s="327"/>
      <c r="M44" s="328">
        <f t="shared" ref="M44:M75" si="5">IF($H44=0,0,ROUND($H44*$J44,0))</f>
        <v>0</v>
      </c>
      <c r="N44" s="329">
        <f t="shared" si="4"/>
        <v>0</v>
      </c>
      <c r="O44" s="9"/>
    </row>
    <row r="45" spans="2:15">
      <c r="B45" s="700">
        <f>'Medicare Cost Report'!$B67</f>
        <v>51</v>
      </c>
      <c r="C45" s="706" t="str">
        <f>'Medicare Cost Report'!$C67</f>
        <v>RECOVERY ROOM</v>
      </c>
      <c r="D45" s="292"/>
      <c r="E45" s="304"/>
      <c r="F45" s="42">
        <f>'Medicare Cost Report'!$H67</f>
        <v>0</v>
      </c>
      <c r="G45" s="310" t="s">
        <v>148</v>
      </c>
      <c r="H45" s="654">
        <f t="shared" si="2"/>
        <v>0</v>
      </c>
      <c r="I45" s="307"/>
      <c r="J45" s="313">
        <f>'Sched 3-CostReptCharity'!$I76</f>
        <v>0</v>
      </c>
      <c r="K45" s="313">
        <f>'Sched 3-CostReptCharity'!$I160</f>
        <v>0</v>
      </c>
      <c r="L45" s="187"/>
      <c r="M45" s="296">
        <f t="shared" si="5"/>
        <v>0</v>
      </c>
      <c r="N45" s="297">
        <f t="shared" si="4"/>
        <v>0</v>
      </c>
      <c r="O45" s="9"/>
    </row>
    <row r="46" spans="2:15">
      <c r="B46" s="700">
        <f>'Medicare Cost Report'!$B68</f>
        <v>52</v>
      </c>
      <c r="C46" s="706" t="str">
        <f>'Medicare Cost Report'!$C68</f>
        <v>DELIVERY ROOM &amp; LABOR ROOM</v>
      </c>
      <c r="D46" s="292"/>
      <c r="E46" s="304"/>
      <c r="F46" s="42">
        <f>'Medicare Cost Report'!$H68</f>
        <v>0</v>
      </c>
      <c r="G46" s="310" t="s">
        <v>148</v>
      </c>
      <c r="H46" s="654">
        <f t="shared" si="2"/>
        <v>0</v>
      </c>
      <c r="I46" s="307"/>
      <c r="J46" s="313">
        <f>'Sched 3-CostReptCharity'!$I77</f>
        <v>0</v>
      </c>
      <c r="K46" s="313">
        <f>'Sched 3-CostReptCharity'!$I161</f>
        <v>0</v>
      </c>
      <c r="L46" s="187"/>
      <c r="M46" s="296">
        <f t="shared" si="5"/>
        <v>0</v>
      </c>
      <c r="N46" s="297">
        <f t="shared" si="4"/>
        <v>0</v>
      </c>
      <c r="O46" s="9"/>
    </row>
    <row r="47" spans="2:15">
      <c r="B47" s="700">
        <f>'Medicare Cost Report'!$B69</f>
        <v>53</v>
      </c>
      <c r="C47" s="706" t="str">
        <f>'Medicare Cost Report'!$C69</f>
        <v>ANESTHESIOLOGY</v>
      </c>
      <c r="D47" s="292"/>
      <c r="E47" s="304"/>
      <c r="F47" s="42">
        <f>'Medicare Cost Report'!$H69</f>
        <v>0</v>
      </c>
      <c r="G47" s="310" t="s">
        <v>148</v>
      </c>
      <c r="H47" s="654">
        <f t="shared" si="2"/>
        <v>0</v>
      </c>
      <c r="I47" s="307"/>
      <c r="J47" s="313">
        <f>'Sched 3-CostReptCharity'!$I78</f>
        <v>0</v>
      </c>
      <c r="K47" s="313">
        <f>'Sched 3-CostReptCharity'!$I162</f>
        <v>0</v>
      </c>
      <c r="L47" s="187"/>
      <c r="M47" s="296">
        <f t="shared" si="5"/>
        <v>0</v>
      </c>
      <c r="N47" s="297">
        <f t="shared" si="4"/>
        <v>0</v>
      </c>
      <c r="O47" s="9"/>
    </row>
    <row r="48" spans="2:15">
      <c r="B48" s="700">
        <f>'Medicare Cost Report'!$B70</f>
        <v>54</v>
      </c>
      <c r="C48" s="706" t="str">
        <f>'Medicare Cost Report'!$C70</f>
        <v>RADIOLOGY-DIAGNOSTIC</v>
      </c>
      <c r="D48" s="292"/>
      <c r="E48" s="304"/>
      <c r="F48" s="42">
        <f>'Medicare Cost Report'!$H70</f>
        <v>0</v>
      </c>
      <c r="G48" s="310" t="s">
        <v>148</v>
      </c>
      <c r="H48" s="654">
        <f t="shared" si="2"/>
        <v>0</v>
      </c>
      <c r="I48" s="307"/>
      <c r="J48" s="313">
        <f>'Sched 3-CostReptCharity'!$I79</f>
        <v>0</v>
      </c>
      <c r="K48" s="313">
        <f>'Sched 3-CostReptCharity'!$I163</f>
        <v>0</v>
      </c>
      <c r="L48" s="187"/>
      <c r="M48" s="296">
        <f t="shared" si="5"/>
        <v>0</v>
      </c>
      <c r="N48" s="297">
        <f t="shared" si="4"/>
        <v>0</v>
      </c>
      <c r="O48" s="9"/>
    </row>
    <row r="49" spans="2:15">
      <c r="B49" s="700">
        <f>'Medicare Cost Report'!$B71</f>
        <v>55</v>
      </c>
      <c r="C49" s="706" t="str">
        <f>'Medicare Cost Report'!$C71</f>
        <v>RADIOLOGY-THERAPUTIC</v>
      </c>
      <c r="D49" s="292"/>
      <c r="E49" s="304"/>
      <c r="F49" s="42">
        <f>'Medicare Cost Report'!$H71</f>
        <v>0</v>
      </c>
      <c r="G49" s="310" t="s">
        <v>148</v>
      </c>
      <c r="H49" s="654">
        <f t="shared" si="2"/>
        <v>0</v>
      </c>
      <c r="I49" s="307"/>
      <c r="J49" s="313">
        <f>'Sched 3-CostReptCharity'!$I80</f>
        <v>0</v>
      </c>
      <c r="K49" s="313">
        <f>'Sched 3-CostReptCharity'!$I164</f>
        <v>0</v>
      </c>
      <c r="L49" s="187"/>
      <c r="M49" s="296">
        <f t="shared" si="5"/>
        <v>0</v>
      </c>
      <c r="N49" s="297">
        <f t="shared" si="4"/>
        <v>0</v>
      </c>
      <c r="O49" s="9"/>
    </row>
    <row r="50" spans="2:15">
      <c r="B50" s="700">
        <f>'Medicare Cost Report'!$B72</f>
        <v>56</v>
      </c>
      <c r="C50" s="706" t="str">
        <f>'Medicare Cost Report'!$C72</f>
        <v>RADIOISOTOPE</v>
      </c>
      <c r="D50" s="292"/>
      <c r="E50" s="304"/>
      <c r="F50" s="42">
        <f>'Medicare Cost Report'!$H72</f>
        <v>0</v>
      </c>
      <c r="G50" s="310" t="s">
        <v>148</v>
      </c>
      <c r="H50" s="654">
        <f t="shared" si="2"/>
        <v>0</v>
      </c>
      <c r="I50" s="307"/>
      <c r="J50" s="313">
        <f>'Sched 3-CostReptCharity'!$I81</f>
        <v>0</v>
      </c>
      <c r="K50" s="313">
        <f>'Sched 3-CostReptCharity'!$I165</f>
        <v>0</v>
      </c>
      <c r="L50" s="187"/>
      <c r="M50" s="296">
        <f t="shared" si="5"/>
        <v>0</v>
      </c>
      <c r="N50" s="297">
        <f t="shared" si="4"/>
        <v>0</v>
      </c>
      <c r="O50" s="9"/>
    </row>
    <row r="51" spans="2:15">
      <c r="B51" s="700">
        <f>'Medicare Cost Report'!$B73</f>
        <v>57</v>
      </c>
      <c r="C51" s="706" t="str">
        <f>'Medicare Cost Report'!$C73</f>
        <v>COMPUTED TOMOGRAPHY (CT) SCAN</v>
      </c>
      <c r="D51" s="292"/>
      <c r="E51" s="304"/>
      <c r="F51" s="42">
        <f>'Medicare Cost Report'!$H73</f>
        <v>0</v>
      </c>
      <c r="G51" s="310" t="s">
        <v>148</v>
      </c>
      <c r="H51" s="654">
        <f t="shared" si="2"/>
        <v>0</v>
      </c>
      <c r="I51" s="307"/>
      <c r="J51" s="313">
        <f>'Sched 3-CostReptCharity'!$I82</f>
        <v>0</v>
      </c>
      <c r="K51" s="313">
        <f>'Sched 3-CostReptCharity'!$I166</f>
        <v>0</v>
      </c>
      <c r="L51" s="187"/>
      <c r="M51" s="296">
        <f t="shared" si="5"/>
        <v>0</v>
      </c>
      <c r="N51" s="297">
        <f t="shared" si="4"/>
        <v>0</v>
      </c>
      <c r="O51" s="9"/>
    </row>
    <row r="52" spans="2:15">
      <c r="B52" s="700">
        <f>'Medicare Cost Report'!$B74</f>
        <v>58</v>
      </c>
      <c r="C52" s="706" t="str">
        <f>'Medicare Cost Report'!$C74</f>
        <v>MAGNETIC RESONANCE IMAGING (MRI)</v>
      </c>
      <c r="D52" s="292"/>
      <c r="E52" s="304"/>
      <c r="F52" s="42">
        <f>'Medicare Cost Report'!$H74</f>
        <v>0</v>
      </c>
      <c r="G52" s="310" t="s">
        <v>148</v>
      </c>
      <c r="H52" s="654">
        <f t="shared" si="2"/>
        <v>0</v>
      </c>
      <c r="I52" s="307"/>
      <c r="J52" s="313">
        <f>'Sched 3-CostReptCharity'!$I83</f>
        <v>0</v>
      </c>
      <c r="K52" s="313">
        <f>'Sched 3-CostReptCharity'!$I167</f>
        <v>0</v>
      </c>
      <c r="L52" s="187"/>
      <c r="M52" s="296">
        <f t="shared" si="5"/>
        <v>0</v>
      </c>
      <c r="N52" s="297">
        <f t="shared" si="4"/>
        <v>0</v>
      </c>
      <c r="O52" s="9"/>
    </row>
    <row r="53" spans="2:15">
      <c r="B53" s="700">
        <f>'Medicare Cost Report'!$B75</f>
        <v>59</v>
      </c>
      <c r="C53" s="706" t="str">
        <f>'Medicare Cost Report'!$C75</f>
        <v>CARDIAC CATHETERIZATION</v>
      </c>
      <c r="D53" s="292"/>
      <c r="E53" s="304"/>
      <c r="F53" s="42">
        <f>'Medicare Cost Report'!$H75</f>
        <v>0</v>
      </c>
      <c r="G53" s="310" t="s">
        <v>148</v>
      </c>
      <c r="H53" s="654">
        <f t="shared" si="2"/>
        <v>0</v>
      </c>
      <c r="I53" s="307"/>
      <c r="J53" s="313">
        <f>'Sched 3-CostReptCharity'!$I84</f>
        <v>0</v>
      </c>
      <c r="K53" s="313">
        <f>'Sched 3-CostReptCharity'!$I168</f>
        <v>0</v>
      </c>
      <c r="L53" s="187"/>
      <c r="M53" s="296">
        <f t="shared" si="5"/>
        <v>0</v>
      </c>
      <c r="N53" s="297">
        <f t="shared" si="4"/>
        <v>0</v>
      </c>
      <c r="O53" s="9"/>
    </row>
    <row r="54" spans="2:15">
      <c r="B54" s="700">
        <f>'Medicare Cost Report'!$B76</f>
        <v>60</v>
      </c>
      <c r="C54" s="706" t="str">
        <f>'Medicare Cost Report'!$C76</f>
        <v>LABORATORY</v>
      </c>
      <c r="D54" s="292"/>
      <c r="E54" s="304"/>
      <c r="F54" s="42">
        <f>'Medicare Cost Report'!$H76</f>
        <v>0</v>
      </c>
      <c r="G54" s="310" t="s">
        <v>148</v>
      </c>
      <c r="H54" s="654">
        <f t="shared" si="2"/>
        <v>0</v>
      </c>
      <c r="I54" s="307"/>
      <c r="J54" s="313">
        <f>'Sched 3-CostReptCharity'!$I85</f>
        <v>0</v>
      </c>
      <c r="K54" s="313">
        <f>'Sched 3-CostReptCharity'!$I169</f>
        <v>0</v>
      </c>
      <c r="L54" s="187"/>
      <c r="M54" s="296">
        <f t="shared" si="5"/>
        <v>0</v>
      </c>
      <c r="N54" s="297">
        <f t="shared" si="4"/>
        <v>0</v>
      </c>
      <c r="O54" s="9"/>
    </row>
    <row r="55" spans="2:15">
      <c r="B55" s="700">
        <f>'Medicare Cost Report'!$B77</f>
        <v>61</v>
      </c>
      <c r="C55" s="706" t="str">
        <f>'Medicare Cost Report'!$C77</f>
        <v>PBP CLINICAL LAB SERVICES-PRGM ONLY</v>
      </c>
      <c r="D55" s="292"/>
      <c r="E55" s="304"/>
      <c r="F55" s="42">
        <f>'Medicare Cost Report'!$H77</f>
        <v>0</v>
      </c>
      <c r="G55" s="310" t="s">
        <v>148</v>
      </c>
      <c r="H55" s="654">
        <f t="shared" si="2"/>
        <v>0</v>
      </c>
      <c r="I55" s="307"/>
      <c r="J55" s="313">
        <f>'Sched 3-CostReptCharity'!$I86</f>
        <v>0</v>
      </c>
      <c r="K55" s="313">
        <f>'Sched 3-CostReptCharity'!$I170</f>
        <v>0</v>
      </c>
      <c r="L55" s="187"/>
      <c r="M55" s="296">
        <f t="shared" si="5"/>
        <v>0</v>
      </c>
      <c r="N55" s="297">
        <f t="shared" si="4"/>
        <v>0</v>
      </c>
      <c r="O55" s="9"/>
    </row>
    <row r="56" spans="2:15">
      <c r="B56" s="700">
        <f>'Medicare Cost Report'!$B78</f>
        <v>62</v>
      </c>
      <c r="C56" s="706" t="str">
        <f>'Medicare Cost Report'!$C78</f>
        <v>WHOLE BLOOD &amp; PACKED RED BLOOD CELLS</v>
      </c>
      <c r="D56" s="292"/>
      <c r="E56" s="304"/>
      <c r="F56" s="42">
        <f>'Medicare Cost Report'!$H78</f>
        <v>0</v>
      </c>
      <c r="G56" s="310" t="s">
        <v>148</v>
      </c>
      <c r="H56" s="654">
        <f t="shared" si="2"/>
        <v>0</v>
      </c>
      <c r="I56" s="307"/>
      <c r="J56" s="306">
        <f>'Sched 3-CostReptCharity'!$I87</f>
        <v>0</v>
      </c>
      <c r="K56" s="306">
        <f>'Sched 3-CostReptCharity'!$I171</f>
        <v>0</v>
      </c>
      <c r="L56" s="187"/>
      <c r="M56" s="296">
        <f t="shared" si="5"/>
        <v>0</v>
      </c>
      <c r="N56" s="297">
        <f t="shared" si="4"/>
        <v>0</v>
      </c>
      <c r="O56" s="9"/>
    </row>
    <row r="57" spans="2:15">
      <c r="B57" s="700">
        <f>'Medicare Cost Report'!$B79</f>
        <v>63</v>
      </c>
      <c r="C57" s="706" t="str">
        <f>'Medicare Cost Report'!$C79</f>
        <v>BLOOD STORING, PROCESSING &amp; TRANS.</v>
      </c>
      <c r="D57" s="292"/>
      <c r="E57" s="304"/>
      <c r="F57" s="42">
        <f>'Medicare Cost Report'!$H79</f>
        <v>0</v>
      </c>
      <c r="G57" s="310" t="s">
        <v>148</v>
      </c>
      <c r="H57" s="654">
        <f t="shared" si="2"/>
        <v>0</v>
      </c>
      <c r="I57" s="307"/>
      <c r="J57" s="313">
        <f>'Sched 3-CostReptCharity'!$I88</f>
        <v>0</v>
      </c>
      <c r="K57" s="313">
        <f>'Sched 3-CostReptCharity'!$I172</f>
        <v>0</v>
      </c>
      <c r="L57" s="187"/>
      <c r="M57" s="296">
        <f t="shared" si="5"/>
        <v>0</v>
      </c>
      <c r="N57" s="297">
        <f t="shared" si="4"/>
        <v>0</v>
      </c>
      <c r="O57" s="9"/>
    </row>
    <row r="58" spans="2:15">
      <c r="B58" s="700">
        <f>'Medicare Cost Report'!$B80</f>
        <v>64</v>
      </c>
      <c r="C58" s="706" t="str">
        <f>'Medicare Cost Report'!$C80</f>
        <v>INTRAVENOUS THERAPY</v>
      </c>
      <c r="D58" s="292"/>
      <c r="E58" s="304"/>
      <c r="F58" s="42">
        <f>'Medicare Cost Report'!$H80</f>
        <v>0</v>
      </c>
      <c r="G58" s="310" t="s">
        <v>148</v>
      </c>
      <c r="H58" s="654">
        <f t="shared" si="2"/>
        <v>0</v>
      </c>
      <c r="I58" s="307"/>
      <c r="J58" s="313">
        <f>'Sched 3-CostReptCharity'!$I89</f>
        <v>0</v>
      </c>
      <c r="K58" s="313">
        <f>'Sched 3-CostReptCharity'!$I173</f>
        <v>0</v>
      </c>
      <c r="L58" s="187"/>
      <c r="M58" s="296">
        <f t="shared" si="5"/>
        <v>0</v>
      </c>
      <c r="N58" s="297">
        <f t="shared" si="4"/>
        <v>0</v>
      </c>
      <c r="O58" s="9"/>
    </row>
    <row r="59" spans="2:15">
      <c r="B59" s="700">
        <f>'Medicare Cost Report'!$B81</f>
        <v>65</v>
      </c>
      <c r="C59" s="706" t="str">
        <f>'Medicare Cost Report'!$C81</f>
        <v>RESPIRATORY THERAPY</v>
      </c>
      <c r="D59" s="292"/>
      <c r="E59" s="304"/>
      <c r="F59" s="42">
        <f>'Medicare Cost Report'!$H81</f>
        <v>0</v>
      </c>
      <c r="G59" s="310" t="s">
        <v>148</v>
      </c>
      <c r="H59" s="654">
        <f t="shared" si="2"/>
        <v>0</v>
      </c>
      <c r="I59" s="307"/>
      <c r="J59" s="313">
        <f>'Sched 3-CostReptCharity'!$I90</f>
        <v>0</v>
      </c>
      <c r="K59" s="313">
        <f>'Sched 3-CostReptCharity'!$I174</f>
        <v>0</v>
      </c>
      <c r="L59" s="187"/>
      <c r="M59" s="296">
        <f t="shared" si="5"/>
        <v>0</v>
      </c>
      <c r="N59" s="297">
        <f t="shared" si="4"/>
        <v>0</v>
      </c>
      <c r="O59" s="9"/>
    </row>
    <row r="60" spans="2:15">
      <c r="B60" s="700">
        <f>'Medicare Cost Report'!$B82</f>
        <v>66</v>
      </c>
      <c r="C60" s="706" t="str">
        <f>'Medicare Cost Report'!$C82</f>
        <v>PHYSICAL THERAPY</v>
      </c>
      <c r="D60" s="292"/>
      <c r="E60" s="304"/>
      <c r="F60" s="42">
        <f>'Medicare Cost Report'!$H82</f>
        <v>0</v>
      </c>
      <c r="G60" s="310" t="s">
        <v>148</v>
      </c>
      <c r="H60" s="654">
        <f t="shared" si="2"/>
        <v>0</v>
      </c>
      <c r="I60" s="307"/>
      <c r="J60" s="313">
        <f>'Sched 3-CostReptCharity'!$I91</f>
        <v>0</v>
      </c>
      <c r="K60" s="313">
        <f>'Sched 3-CostReptCharity'!$I175</f>
        <v>0</v>
      </c>
      <c r="L60" s="187"/>
      <c r="M60" s="296">
        <f t="shared" si="5"/>
        <v>0</v>
      </c>
      <c r="N60" s="297">
        <f t="shared" si="4"/>
        <v>0</v>
      </c>
      <c r="O60" s="9"/>
    </row>
    <row r="61" spans="2:15">
      <c r="B61" s="700">
        <f>'Medicare Cost Report'!$B83</f>
        <v>67</v>
      </c>
      <c r="C61" s="706" t="str">
        <f>'Medicare Cost Report'!$C83</f>
        <v>OCCUPATIONAL THERAPY</v>
      </c>
      <c r="D61" s="292"/>
      <c r="E61" s="304"/>
      <c r="F61" s="42">
        <f>'Medicare Cost Report'!$H83</f>
        <v>0</v>
      </c>
      <c r="G61" s="310" t="s">
        <v>148</v>
      </c>
      <c r="H61" s="654">
        <f t="shared" si="2"/>
        <v>0</v>
      </c>
      <c r="I61" s="307"/>
      <c r="J61" s="313">
        <f>'Sched 3-CostReptCharity'!$I92</f>
        <v>0</v>
      </c>
      <c r="K61" s="313">
        <f>'Sched 3-CostReptCharity'!$I176</f>
        <v>0</v>
      </c>
      <c r="L61" s="187"/>
      <c r="M61" s="296">
        <f t="shared" si="5"/>
        <v>0</v>
      </c>
      <c r="N61" s="297">
        <f t="shared" si="4"/>
        <v>0</v>
      </c>
      <c r="O61" s="9"/>
    </row>
    <row r="62" spans="2:15">
      <c r="B62" s="700">
        <f>'Medicare Cost Report'!$B84</f>
        <v>68</v>
      </c>
      <c r="C62" s="706" t="str">
        <f>'Medicare Cost Report'!$C84</f>
        <v>SPEECH PATHOLOGY</v>
      </c>
      <c r="D62" s="292"/>
      <c r="E62" s="304"/>
      <c r="F62" s="42">
        <f>'Medicare Cost Report'!$H84</f>
        <v>0</v>
      </c>
      <c r="G62" s="310" t="s">
        <v>148</v>
      </c>
      <c r="H62" s="654">
        <f t="shared" si="2"/>
        <v>0</v>
      </c>
      <c r="I62" s="307"/>
      <c r="J62" s="313">
        <f>'Sched 3-CostReptCharity'!$I93</f>
        <v>0</v>
      </c>
      <c r="K62" s="313">
        <f>'Sched 3-CostReptCharity'!$I177</f>
        <v>0</v>
      </c>
      <c r="L62" s="187"/>
      <c r="M62" s="296">
        <f t="shared" si="5"/>
        <v>0</v>
      </c>
      <c r="N62" s="297">
        <f t="shared" si="4"/>
        <v>0</v>
      </c>
      <c r="O62" s="9"/>
    </row>
    <row r="63" spans="2:15">
      <c r="B63" s="700">
        <f>'Medicare Cost Report'!$B85</f>
        <v>69</v>
      </c>
      <c r="C63" s="706" t="str">
        <f>'Medicare Cost Report'!$C85</f>
        <v>ELECTROCARDIOLOGY</v>
      </c>
      <c r="D63" s="292"/>
      <c r="E63" s="304"/>
      <c r="F63" s="42">
        <f>'Medicare Cost Report'!$H85</f>
        <v>0</v>
      </c>
      <c r="G63" s="310" t="s">
        <v>148</v>
      </c>
      <c r="H63" s="654">
        <f t="shared" si="2"/>
        <v>0</v>
      </c>
      <c r="I63" s="307"/>
      <c r="J63" s="313">
        <f>'Sched 3-CostReptCharity'!$I94</f>
        <v>0</v>
      </c>
      <c r="K63" s="313">
        <f>'Sched 3-CostReptCharity'!$I178</f>
        <v>0</v>
      </c>
      <c r="L63" s="187"/>
      <c r="M63" s="296">
        <f t="shared" si="5"/>
        <v>0</v>
      </c>
      <c r="N63" s="297">
        <f t="shared" si="4"/>
        <v>0</v>
      </c>
      <c r="O63" s="9"/>
    </row>
    <row r="64" spans="2:15">
      <c r="B64" s="700">
        <f>'Medicare Cost Report'!$B86</f>
        <v>70</v>
      </c>
      <c r="C64" s="706" t="str">
        <f>'Medicare Cost Report'!$C86</f>
        <v>ELECTROENCEPHALOGRAPHY</v>
      </c>
      <c r="D64" s="292"/>
      <c r="E64" s="304"/>
      <c r="F64" s="42">
        <f>'Medicare Cost Report'!$H86</f>
        <v>0</v>
      </c>
      <c r="G64" s="310" t="s">
        <v>148</v>
      </c>
      <c r="H64" s="654">
        <f t="shared" si="2"/>
        <v>0</v>
      </c>
      <c r="I64" s="307"/>
      <c r="J64" s="313">
        <f>'Sched 3-CostReptCharity'!$I95</f>
        <v>0</v>
      </c>
      <c r="K64" s="313">
        <f>'Sched 3-CostReptCharity'!$I179</f>
        <v>0</v>
      </c>
      <c r="L64" s="187"/>
      <c r="M64" s="296">
        <f t="shared" si="5"/>
        <v>0</v>
      </c>
      <c r="N64" s="297">
        <f t="shared" si="4"/>
        <v>0</v>
      </c>
      <c r="O64" s="9"/>
    </row>
    <row r="65" spans="2:15">
      <c r="B65" s="700">
        <f>'Medicare Cost Report'!$B87</f>
        <v>71</v>
      </c>
      <c r="C65" s="706" t="str">
        <f>'Medicare Cost Report'!$C87</f>
        <v>MEDICAL SUPPLIES CHARGED TO PATIENTS</v>
      </c>
      <c r="D65" s="292"/>
      <c r="E65" s="304"/>
      <c r="F65" s="42">
        <f>'Medicare Cost Report'!$H87</f>
        <v>0</v>
      </c>
      <c r="G65" s="310" t="s">
        <v>148</v>
      </c>
      <c r="H65" s="654">
        <f t="shared" si="2"/>
        <v>0</v>
      </c>
      <c r="I65" s="307"/>
      <c r="J65" s="313">
        <f>'Sched 3-CostReptCharity'!$I96</f>
        <v>0</v>
      </c>
      <c r="K65" s="313">
        <f>'Sched 3-CostReptCharity'!$I180</f>
        <v>0</v>
      </c>
      <c r="L65" s="187"/>
      <c r="M65" s="296">
        <f t="shared" si="5"/>
        <v>0</v>
      </c>
      <c r="N65" s="297">
        <f t="shared" si="4"/>
        <v>0</v>
      </c>
      <c r="O65" s="9"/>
    </row>
    <row r="66" spans="2:15">
      <c r="B66" s="700">
        <f>'Medicare Cost Report'!$B88</f>
        <v>72</v>
      </c>
      <c r="C66" s="706" t="str">
        <f>'Medicare Cost Report'!$C88</f>
        <v>IMPLANTABLE DEVICES CHARGED TO PATIENTS</v>
      </c>
      <c r="D66" s="292"/>
      <c r="E66" s="304"/>
      <c r="F66" s="42">
        <f>'Medicare Cost Report'!$H88</f>
        <v>0</v>
      </c>
      <c r="G66" s="310" t="s">
        <v>148</v>
      </c>
      <c r="H66" s="654">
        <f t="shared" si="2"/>
        <v>0</v>
      </c>
      <c r="I66" s="307"/>
      <c r="J66" s="313">
        <f>'Sched 3-CostReptCharity'!$I97</f>
        <v>0</v>
      </c>
      <c r="K66" s="313">
        <f>'Sched 3-CostReptCharity'!$I181</f>
        <v>0</v>
      </c>
      <c r="L66" s="187"/>
      <c r="M66" s="296">
        <f t="shared" si="5"/>
        <v>0</v>
      </c>
      <c r="N66" s="297">
        <f t="shared" si="4"/>
        <v>0</v>
      </c>
      <c r="O66" s="9"/>
    </row>
    <row r="67" spans="2:15">
      <c r="B67" s="700">
        <f>'Medicare Cost Report'!$B89</f>
        <v>73</v>
      </c>
      <c r="C67" s="706" t="str">
        <f>'Medicare Cost Report'!$C89</f>
        <v>DRUGS CHARGED TO PATIENTS</v>
      </c>
      <c r="D67" s="292"/>
      <c r="E67" s="304"/>
      <c r="F67" s="42">
        <f>'Medicare Cost Report'!$H89</f>
        <v>0</v>
      </c>
      <c r="G67" s="310" t="s">
        <v>148</v>
      </c>
      <c r="H67" s="654">
        <f t="shared" si="2"/>
        <v>0</v>
      </c>
      <c r="I67" s="307"/>
      <c r="J67" s="313">
        <f>'Sched 3-CostReptCharity'!$I98</f>
        <v>0</v>
      </c>
      <c r="K67" s="313">
        <f>'Sched 3-CostReptCharity'!$I182</f>
        <v>0</v>
      </c>
      <c r="L67" s="187"/>
      <c r="M67" s="296">
        <f t="shared" si="5"/>
        <v>0</v>
      </c>
      <c r="N67" s="297">
        <f t="shared" si="4"/>
        <v>0</v>
      </c>
      <c r="O67" s="9"/>
    </row>
    <row r="68" spans="2:15">
      <c r="B68" s="700">
        <f>'Medicare Cost Report'!$B90</f>
        <v>74</v>
      </c>
      <c r="C68" s="706" t="str">
        <f>'Medicare Cost Report'!$C90</f>
        <v>RENAL DIALYSIS</v>
      </c>
      <c r="D68" s="292"/>
      <c r="E68" s="304"/>
      <c r="F68" s="42">
        <f>'Medicare Cost Report'!$H90</f>
        <v>0</v>
      </c>
      <c r="G68" s="310" t="s">
        <v>148</v>
      </c>
      <c r="H68" s="654">
        <f t="shared" si="2"/>
        <v>0</v>
      </c>
      <c r="I68" s="307"/>
      <c r="J68" s="313">
        <f>'Sched 3-CostReptCharity'!$I99</f>
        <v>0</v>
      </c>
      <c r="K68" s="313">
        <f>'Sched 3-CostReptCharity'!$I183</f>
        <v>0</v>
      </c>
      <c r="L68" s="187"/>
      <c r="M68" s="296">
        <f t="shared" si="5"/>
        <v>0</v>
      </c>
      <c r="N68" s="297">
        <f t="shared" si="4"/>
        <v>0</v>
      </c>
      <c r="O68" s="9"/>
    </row>
    <row r="69" spans="2:15">
      <c r="B69" s="700">
        <f>'Medicare Cost Report'!$B91</f>
        <v>75</v>
      </c>
      <c r="C69" s="706" t="str">
        <f>'Medicare Cost Report'!$C91</f>
        <v>ASC (NON-DISTINCT PART)</v>
      </c>
      <c r="D69" s="292"/>
      <c r="E69" s="304"/>
      <c r="F69" s="42">
        <f>'Medicare Cost Report'!$H91</f>
        <v>0</v>
      </c>
      <c r="G69" s="310" t="s">
        <v>148</v>
      </c>
      <c r="H69" s="654">
        <f t="shared" si="2"/>
        <v>0</v>
      </c>
      <c r="I69" s="307"/>
      <c r="J69" s="313">
        <f>'Sched 3-CostReptCharity'!$I100</f>
        <v>0</v>
      </c>
      <c r="K69" s="313">
        <f>'Sched 3-CostReptCharity'!$I184</f>
        <v>0</v>
      </c>
      <c r="L69" s="187"/>
      <c r="M69" s="296">
        <f t="shared" si="5"/>
        <v>0</v>
      </c>
      <c r="N69" s="297">
        <f t="shared" si="4"/>
        <v>0</v>
      </c>
      <c r="O69" s="9"/>
    </row>
    <row r="70" spans="2:15">
      <c r="B70" s="700">
        <f>'Medicare Cost Report'!$B92</f>
        <v>76</v>
      </c>
      <c r="C70" s="706" t="str">
        <f>'Medicare Cost Report'!$C92</f>
        <v>OTHER ANCILLARY</v>
      </c>
      <c r="D70" s="292"/>
      <c r="E70" s="304"/>
      <c r="F70" s="42">
        <f>'Medicare Cost Report'!$H92</f>
        <v>0</v>
      </c>
      <c r="G70" s="310" t="s">
        <v>148</v>
      </c>
      <c r="H70" s="654">
        <f t="shared" si="2"/>
        <v>0</v>
      </c>
      <c r="I70" s="307"/>
      <c r="J70" s="313">
        <f>'Sched 3-CostReptCharity'!$I101</f>
        <v>0</v>
      </c>
      <c r="K70" s="313">
        <f>'Sched 3-CostReptCharity'!$I185</f>
        <v>0</v>
      </c>
      <c r="L70" s="187"/>
      <c r="M70" s="296">
        <f t="shared" si="5"/>
        <v>0</v>
      </c>
      <c r="N70" s="297">
        <f t="shared" si="4"/>
        <v>0</v>
      </c>
      <c r="O70" s="9"/>
    </row>
    <row r="71" spans="2:15">
      <c r="B71" s="700">
        <f>'Medicare Cost Report'!$B93</f>
        <v>90</v>
      </c>
      <c r="C71" s="706" t="str">
        <f>'Medicare Cost Report'!$C93</f>
        <v>CLINIC</v>
      </c>
      <c r="D71" s="292"/>
      <c r="E71" s="304"/>
      <c r="F71" s="42">
        <f>'Medicare Cost Report'!$H93</f>
        <v>0</v>
      </c>
      <c r="G71" s="310" t="s">
        <v>148</v>
      </c>
      <c r="H71" s="654">
        <f t="shared" si="2"/>
        <v>0</v>
      </c>
      <c r="I71" s="307"/>
      <c r="J71" s="306">
        <f>'Sched 3-CostReptCharity'!$I102</f>
        <v>0</v>
      </c>
      <c r="K71" s="306">
        <f>'Sched 3-CostReptCharity'!$I186</f>
        <v>0</v>
      </c>
      <c r="L71" s="187"/>
      <c r="M71" s="296">
        <f t="shared" si="5"/>
        <v>0</v>
      </c>
      <c r="N71" s="297">
        <f t="shared" si="4"/>
        <v>0</v>
      </c>
      <c r="O71" s="9"/>
    </row>
    <row r="72" spans="2:15">
      <c r="B72" s="700">
        <f>'Medicare Cost Report'!$B94</f>
        <v>91</v>
      </c>
      <c r="C72" s="706" t="str">
        <f>'Medicare Cost Report'!$C94</f>
        <v>EMERGENCY</v>
      </c>
      <c r="D72" s="292"/>
      <c r="E72" s="304"/>
      <c r="F72" s="42">
        <f>'Medicare Cost Report'!$H94</f>
        <v>0</v>
      </c>
      <c r="G72" s="310" t="s">
        <v>148</v>
      </c>
      <c r="H72" s="654">
        <f t="shared" si="2"/>
        <v>0</v>
      </c>
      <c r="I72" s="307"/>
      <c r="J72" s="306">
        <f>'Sched 3-CostReptCharity'!$I103</f>
        <v>0</v>
      </c>
      <c r="K72" s="306">
        <f>'Sched 3-CostReptCharity'!$I187</f>
        <v>0</v>
      </c>
      <c r="L72" s="187"/>
      <c r="M72" s="296">
        <f t="shared" si="5"/>
        <v>0</v>
      </c>
      <c r="N72" s="297">
        <f t="shared" si="4"/>
        <v>0</v>
      </c>
      <c r="O72" s="9"/>
    </row>
    <row r="73" spans="2:15">
      <c r="B73" s="701">
        <f>'Medicare Cost Report'!$B95</f>
        <v>92</v>
      </c>
      <c r="C73" s="709" t="str">
        <f>'Medicare Cost Report'!$C95</f>
        <v>OBSERVATION BEDS (NON-DISTINCT)</v>
      </c>
      <c r="D73" s="314"/>
      <c r="E73" s="315"/>
      <c r="F73" s="42">
        <f>'Medicare Cost Report'!$H95</f>
        <v>0</v>
      </c>
      <c r="G73" s="316" t="s">
        <v>148</v>
      </c>
      <c r="H73" s="655">
        <f t="shared" si="2"/>
        <v>0</v>
      </c>
      <c r="I73" s="317"/>
      <c r="J73" s="318">
        <f>'Sched 3-CostReptCharity'!$I104</f>
        <v>0</v>
      </c>
      <c r="K73" s="318">
        <f>'Sched 3-CostReptCharity'!$I188</f>
        <v>0</v>
      </c>
      <c r="L73" s="319"/>
      <c r="M73" s="320">
        <f t="shared" si="5"/>
        <v>0</v>
      </c>
      <c r="N73" s="321">
        <f t="shared" si="4"/>
        <v>0</v>
      </c>
      <c r="O73" s="9"/>
    </row>
    <row r="74" spans="2:15">
      <c r="B74" s="702">
        <f>'Medicare Cost Report'!$B96</f>
        <v>0</v>
      </c>
      <c r="C74" s="708">
        <f>'Medicare Cost Report'!$C96</f>
        <v>0</v>
      </c>
      <c r="D74" s="292"/>
      <c r="E74" s="322"/>
      <c r="F74" s="323">
        <f>'Medicare Cost Report'!$H96</f>
        <v>0</v>
      </c>
      <c r="G74" s="324" t="s">
        <v>148</v>
      </c>
      <c r="H74" s="656">
        <f t="shared" si="2"/>
        <v>0</v>
      </c>
      <c r="I74" s="325"/>
      <c r="J74" s="326">
        <f>'Sched 3-CostReptCharity'!$I105</f>
        <v>0</v>
      </c>
      <c r="K74" s="326">
        <f>'Sched 3-CostReptCharity'!$I189</f>
        <v>0</v>
      </c>
      <c r="L74" s="327"/>
      <c r="M74" s="328">
        <f t="shared" si="5"/>
        <v>0</v>
      </c>
      <c r="N74" s="329">
        <f t="shared" si="4"/>
        <v>0</v>
      </c>
      <c r="O74" s="9"/>
    </row>
    <row r="75" spans="2:15">
      <c r="B75" s="700">
        <f>'Medicare Cost Report'!$B97</f>
        <v>0</v>
      </c>
      <c r="C75" s="706">
        <f>'Medicare Cost Report'!$C97</f>
        <v>0</v>
      </c>
      <c r="D75" s="292"/>
      <c r="E75" s="304"/>
      <c r="F75" s="42">
        <f>'Medicare Cost Report'!$H97</f>
        <v>0</v>
      </c>
      <c r="G75" s="310" t="s">
        <v>148</v>
      </c>
      <c r="H75" s="654">
        <f t="shared" si="2"/>
        <v>0</v>
      </c>
      <c r="I75" s="307"/>
      <c r="J75" s="313">
        <f>'Sched 3-CostReptCharity'!$I106</f>
        <v>0</v>
      </c>
      <c r="K75" s="313">
        <f>'Sched 3-CostReptCharity'!$I190</f>
        <v>0</v>
      </c>
      <c r="L75" s="187"/>
      <c r="M75" s="296">
        <f t="shared" si="5"/>
        <v>0</v>
      </c>
      <c r="N75" s="297">
        <f t="shared" ref="N75:N106" si="6">IF($H75=0,0,ROUND($H75*$K75,0))</f>
        <v>0</v>
      </c>
      <c r="O75" s="9"/>
    </row>
    <row r="76" spans="2:15">
      <c r="B76" s="700">
        <f>'Medicare Cost Report'!$B98</f>
        <v>0</v>
      </c>
      <c r="C76" s="706">
        <f>'Medicare Cost Report'!$C98</f>
        <v>0</v>
      </c>
      <c r="D76" s="292"/>
      <c r="E76" s="304"/>
      <c r="F76" s="42">
        <f>'Medicare Cost Report'!$H98</f>
        <v>0</v>
      </c>
      <c r="G76" s="310" t="s">
        <v>148</v>
      </c>
      <c r="H76" s="654">
        <f t="shared" ref="H76:H119" si="7">IF(OR($E76="",$E76=0,$F76="",$F76=0),0,ROUND($E76/$F76,6))</f>
        <v>0</v>
      </c>
      <c r="I76" s="307"/>
      <c r="J76" s="306">
        <f>'Sched 3-CostReptCharity'!$I107</f>
        <v>0</v>
      </c>
      <c r="K76" s="306">
        <f>'Sched 3-CostReptCharity'!$I191</f>
        <v>0</v>
      </c>
      <c r="L76" s="187"/>
      <c r="M76" s="296">
        <f t="shared" ref="M76:M107" si="8">IF($H76=0,0,ROUND($H76*$J76,0))</f>
        <v>0</v>
      </c>
      <c r="N76" s="297">
        <f t="shared" si="6"/>
        <v>0</v>
      </c>
      <c r="O76" s="9"/>
    </row>
    <row r="77" spans="2:15">
      <c r="B77" s="700">
        <f>'Medicare Cost Report'!$B99</f>
        <v>0</v>
      </c>
      <c r="C77" s="706">
        <f>'Medicare Cost Report'!$C99</f>
        <v>0</v>
      </c>
      <c r="D77" s="292"/>
      <c r="E77" s="304"/>
      <c r="F77" s="42">
        <f>'Medicare Cost Report'!$H99</f>
        <v>0</v>
      </c>
      <c r="G77" s="310" t="s">
        <v>148</v>
      </c>
      <c r="H77" s="654">
        <f t="shared" si="7"/>
        <v>0</v>
      </c>
      <c r="I77" s="307"/>
      <c r="J77" s="306">
        <f>'Sched 3-CostReptCharity'!$I108</f>
        <v>0</v>
      </c>
      <c r="K77" s="306">
        <f>'Sched 3-CostReptCharity'!$I192</f>
        <v>0</v>
      </c>
      <c r="L77" s="187"/>
      <c r="M77" s="296">
        <f t="shared" si="8"/>
        <v>0</v>
      </c>
      <c r="N77" s="297">
        <f t="shared" si="6"/>
        <v>0</v>
      </c>
      <c r="O77" s="9"/>
    </row>
    <row r="78" spans="2:15">
      <c r="B78" s="700">
        <f>'Medicare Cost Report'!$B100</f>
        <v>0</v>
      </c>
      <c r="C78" s="706">
        <f>'Medicare Cost Report'!$C100</f>
        <v>0</v>
      </c>
      <c r="D78" s="292"/>
      <c r="E78" s="304"/>
      <c r="F78" s="42">
        <f>'Medicare Cost Report'!$H100</f>
        <v>0</v>
      </c>
      <c r="G78" s="310" t="s">
        <v>148</v>
      </c>
      <c r="H78" s="654">
        <f t="shared" si="7"/>
        <v>0</v>
      </c>
      <c r="I78" s="307"/>
      <c r="J78" s="306">
        <f>'Sched 3-CostReptCharity'!$I109</f>
        <v>0</v>
      </c>
      <c r="K78" s="306">
        <f>'Sched 3-CostReptCharity'!$I193</f>
        <v>0</v>
      </c>
      <c r="L78" s="187"/>
      <c r="M78" s="296">
        <f t="shared" si="8"/>
        <v>0</v>
      </c>
      <c r="N78" s="297">
        <f t="shared" si="6"/>
        <v>0</v>
      </c>
      <c r="O78" s="9"/>
    </row>
    <row r="79" spans="2:15">
      <c r="B79" s="700">
        <f>'Medicare Cost Report'!$B101</f>
        <v>0</v>
      </c>
      <c r="C79" s="706">
        <f>'Medicare Cost Report'!$C101</f>
        <v>0</v>
      </c>
      <c r="D79" s="292"/>
      <c r="E79" s="304"/>
      <c r="F79" s="42">
        <f>'Medicare Cost Report'!$H101</f>
        <v>0</v>
      </c>
      <c r="G79" s="310" t="s">
        <v>148</v>
      </c>
      <c r="H79" s="654">
        <f t="shared" si="7"/>
        <v>0</v>
      </c>
      <c r="I79" s="307"/>
      <c r="J79" s="306">
        <f>'Sched 3-CostReptCharity'!$I110</f>
        <v>0</v>
      </c>
      <c r="K79" s="306">
        <f>'Sched 3-CostReptCharity'!$I194</f>
        <v>0</v>
      </c>
      <c r="L79" s="187"/>
      <c r="M79" s="296">
        <f t="shared" si="8"/>
        <v>0</v>
      </c>
      <c r="N79" s="297">
        <f t="shared" si="6"/>
        <v>0</v>
      </c>
      <c r="O79" s="9"/>
    </row>
    <row r="80" spans="2:15">
      <c r="B80" s="700">
        <f>'Medicare Cost Report'!$B102</f>
        <v>0</v>
      </c>
      <c r="C80" s="706">
        <f>'Medicare Cost Report'!$C102</f>
        <v>0</v>
      </c>
      <c r="D80" s="292"/>
      <c r="E80" s="304"/>
      <c r="F80" s="42">
        <f>'Medicare Cost Report'!$H102</f>
        <v>0</v>
      </c>
      <c r="G80" s="310" t="s">
        <v>148</v>
      </c>
      <c r="H80" s="654">
        <f t="shared" si="7"/>
        <v>0</v>
      </c>
      <c r="I80" s="307"/>
      <c r="J80" s="306">
        <f>'Sched 3-CostReptCharity'!$I111</f>
        <v>0</v>
      </c>
      <c r="K80" s="306">
        <f>'Sched 3-CostReptCharity'!$I195</f>
        <v>0</v>
      </c>
      <c r="L80" s="187"/>
      <c r="M80" s="296">
        <f t="shared" si="8"/>
        <v>0</v>
      </c>
      <c r="N80" s="297">
        <f t="shared" si="6"/>
        <v>0</v>
      </c>
      <c r="O80" s="9"/>
    </row>
    <row r="81" spans="2:15">
      <c r="B81" s="700">
        <f>'Medicare Cost Report'!$B103</f>
        <v>0</v>
      </c>
      <c r="C81" s="706">
        <f>'Medicare Cost Report'!$C103</f>
        <v>0</v>
      </c>
      <c r="D81" s="292"/>
      <c r="E81" s="304"/>
      <c r="F81" s="42">
        <f>'Medicare Cost Report'!$H103</f>
        <v>0</v>
      </c>
      <c r="G81" s="310" t="s">
        <v>148</v>
      </c>
      <c r="H81" s="654">
        <f t="shared" si="7"/>
        <v>0</v>
      </c>
      <c r="I81" s="307"/>
      <c r="J81" s="313">
        <f>'Sched 3-CostReptCharity'!$I112</f>
        <v>0</v>
      </c>
      <c r="K81" s="313">
        <f>'Sched 3-CostReptCharity'!$I196</f>
        <v>0</v>
      </c>
      <c r="L81" s="187"/>
      <c r="M81" s="296">
        <f t="shared" si="8"/>
        <v>0</v>
      </c>
      <c r="N81" s="297">
        <f t="shared" si="6"/>
        <v>0</v>
      </c>
      <c r="O81" s="9"/>
    </row>
    <row r="82" spans="2:15">
      <c r="B82" s="700">
        <f>'Medicare Cost Report'!$B104</f>
        <v>0</v>
      </c>
      <c r="C82" s="706">
        <f>'Medicare Cost Report'!$C104</f>
        <v>0</v>
      </c>
      <c r="D82" s="292"/>
      <c r="E82" s="304"/>
      <c r="F82" s="42">
        <f>'Medicare Cost Report'!$H104</f>
        <v>0</v>
      </c>
      <c r="G82" s="310" t="s">
        <v>148</v>
      </c>
      <c r="H82" s="654">
        <f t="shared" si="7"/>
        <v>0</v>
      </c>
      <c r="I82" s="307"/>
      <c r="J82" s="313">
        <f>'Sched 3-CostReptCharity'!$I113</f>
        <v>0</v>
      </c>
      <c r="K82" s="313">
        <f>'Sched 3-CostReptCharity'!$I197</f>
        <v>0</v>
      </c>
      <c r="L82" s="187"/>
      <c r="M82" s="296">
        <f t="shared" si="8"/>
        <v>0</v>
      </c>
      <c r="N82" s="297">
        <f t="shared" si="6"/>
        <v>0</v>
      </c>
      <c r="O82" s="9"/>
    </row>
    <row r="83" spans="2:15">
      <c r="B83" s="700">
        <f>'Medicare Cost Report'!$B105</f>
        <v>0</v>
      </c>
      <c r="C83" s="706">
        <f>'Medicare Cost Report'!$C105</f>
        <v>0</v>
      </c>
      <c r="D83" s="292"/>
      <c r="E83" s="304"/>
      <c r="F83" s="42">
        <f>'Medicare Cost Report'!$H105</f>
        <v>0</v>
      </c>
      <c r="G83" s="310" t="s">
        <v>148</v>
      </c>
      <c r="H83" s="654">
        <f t="shared" si="7"/>
        <v>0</v>
      </c>
      <c r="I83" s="307"/>
      <c r="J83" s="313">
        <f>'Sched 3-CostReptCharity'!$I114</f>
        <v>0</v>
      </c>
      <c r="K83" s="313">
        <f>'Sched 3-CostReptCharity'!$I198</f>
        <v>0</v>
      </c>
      <c r="L83" s="187"/>
      <c r="M83" s="296">
        <f t="shared" si="8"/>
        <v>0</v>
      </c>
      <c r="N83" s="297">
        <f t="shared" si="6"/>
        <v>0</v>
      </c>
      <c r="O83" s="9"/>
    </row>
    <row r="84" spans="2:15">
      <c r="B84" s="700">
        <f>'Medicare Cost Report'!$B106</f>
        <v>0</v>
      </c>
      <c r="C84" s="706">
        <f>'Medicare Cost Report'!$C106</f>
        <v>0</v>
      </c>
      <c r="D84" s="292"/>
      <c r="E84" s="304"/>
      <c r="F84" s="42">
        <f>'Medicare Cost Report'!$H106</f>
        <v>0</v>
      </c>
      <c r="G84" s="310" t="s">
        <v>148</v>
      </c>
      <c r="H84" s="654">
        <f t="shared" si="7"/>
        <v>0</v>
      </c>
      <c r="I84" s="307"/>
      <c r="J84" s="313">
        <f>'Sched 3-CostReptCharity'!$I115</f>
        <v>0</v>
      </c>
      <c r="K84" s="313">
        <f>'Sched 3-CostReptCharity'!$I199</f>
        <v>0</v>
      </c>
      <c r="L84" s="187"/>
      <c r="M84" s="296">
        <f t="shared" si="8"/>
        <v>0</v>
      </c>
      <c r="N84" s="297">
        <f t="shared" si="6"/>
        <v>0</v>
      </c>
      <c r="O84" s="9"/>
    </row>
    <row r="85" spans="2:15">
      <c r="B85" s="700">
        <f>'Medicare Cost Report'!$B107</f>
        <v>0</v>
      </c>
      <c r="C85" s="706">
        <f>'Medicare Cost Report'!$C107</f>
        <v>0</v>
      </c>
      <c r="D85" s="292"/>
      <c r="E85" s="304"/>
      <c r="F85" s="42">
        <f>'Medicare Cost Report'!$H107</f>
        <v>0</v>
      </c>
      <c r="G85" s="310" t="s">
        <v>148</v>
      </c>
      <c r="H85" s="654">
        <f t="shared" si="7"/>
        <v>0</v>
      </c>
      <c r="I85" s="307"/>
      <c r="J85" s="313">
        <f>'Sched 3-CostReptCharity'!$I116</f>
        <v>0</v>
      </c>
      <c r="K85" s="313">
        <f>'Sched 3-CostReptCharity'!$I200</f>
        <v>0</v>
      </c>
      <c r="L85" s="187"/>
      <c r="M85" s="296">
        <f t="shared" si="8"/>
        <v>0</v>
      </c>
      <c r="N85" s="297">
        <f t="shared" si="6"/>
        <v>0</v>
      </c>
      <c r="O85" s="9"/>
    </row>
    <row r="86" spans="2:15">
      <c r="B86" s="700">
        <f>'Medicare Cost Report'!$B108</f>
        <v>0</v>
      </c>
      <c r="C86" s="706">
        <f>'Medicare Cost Report'!$C108</f>
        <v>0</v>
      </c>
      <c r="D86" s="292"/>
      <c r="E86" s="304"/>
      <c r="F86" s="42">
        <f>'Medicare Cost Report'!$H108</f>
        <v>0</v>
      </c>
      <c r="G86" s="310" t="s">
        <v>148</v>
      </c>
      <c r="H86" s="654">
        <f t="shared" si="7"/>
        <v>0</v>
      </c>
      <c r="I86" s="307"/>
      <c r="J86" s="313">
        <f>'Sched 3-CostReptCharity'!$I117</f>
        <v>0</v>
      </c>
      <c r="K86" s="313">
        <f>'Sched 3-CostReptCharity'!$I201</f>
        <v>0</v>
      </c>
      <c r="L86" s="187"/>
      <c r="M86" s="296">
        <f t="shared" si="8"/>
        <v>0</v>
      </c>
      <c r="N86" s="297">
        <f t="shared" si="6"/>
        <v>0</v>
      </c>
      <c r="O86" s="9"/>
    </row>
    <row r="87" spans="2:15">
      <c r="B87" s="700">
        <f>'Medicare Cost Report'!$B109</f>
        <v>0</v>
      </c>
      <c r="C87" s="706">
        <f>'Medicare Cost Report'!$C109</f>
        <v>0</v>
      </c>
      <c r="D87" s="292"/>
      <c r="E87" s="304"/>
      <c r="F87" s="42">
        <f>'Medicare Cost Report'!$H109</f>
        <v>0</v>
      </c>
      <c r="G87" s="310" t="s">
        <v>148</v>
      </c>
      <c r="H87" s="654">
        <f t="shared" si="7"/>
        <v>0</v>
      </c>
      <c r="I87" s="307"/>
      <c r="J87" s="313">
        <f>'Sched 3-CostReptCharity'!$I118</f>
        <v>0</v>
      </c>
      <c r="K87" s="313">
        <f>'Sched 3-CostReptCharity'!$I202</f>
        <v>0</v>
      </c>
      <c r="L87" s="187"/>
      <c r="M87" s="296">
        <f t="shared" si="8"/>
        <v>0</v>
      </c>
      <c r="N87" s="297">
        <f t="shared" si="6"/>
        <v>0</v>
      </c>
      <c r="O87" s="9"/>
    </row>
    <row r="88" spans="2:15">
      <c r="B88" s="700">
        <f>'Medicare Cost Report'!$B110</f>
        <v>0</v>
      </c>
      <c r="C88" s="706">
        <f>'Medicare Cost Report'!$C110</f>
        <v>0</v>
      </c>
      <c r="D88" s="292"/>
      <c r="E88" s="304"/>
      <c r="F88" s="42">
        <f>'Medicare Cost Report'!$H110</f>
        <v>0</v>
      </c>
      <c r="G88" s="310" t="s">
        <v>148</v>
      </c>
      <c r="H88" s="654">
        <f t="shared" si="7"/>
        <v>0</v>
      </c>
      <c r="I88" s="307"/>
      <c r="J88" s="313">
        <f>'Sched 3-CostReptCharity'!$I119</f>
        <v>0</v>
      </c>
      <c r="K88" s="313">
        <f>'Sched 3-CostReptCharity'!$I203</f>
        <v>0</v>
      </c>
      <c r="L88" s="187"/>
      <c r="M88" s="296">
        <f t="shared" si="8"/>
        <v>0</v>
      </c>
      <c r="N88" s="297">
        <f t="shared" si="6"/>
        <v>0</v>
      </c>
      <c r="O88" s="9"/>
    </row>
    <row r="89" spans="2:15">
      <c r="B89" s="700">
        <f>'Medicare Cost Report'!$B111</f>
        <v>0</v>
      </c>
      <c r="C89" s="706">
        <f>'Medicare Cost Report'!$C111</f>
        <v>0</v>
      </c>
      <c r="D89" s="292"/>
      <c r="E89" s="304"/>
      <c r="F89" s="42">
        <f>'Medicare Cost Report'!$H111</f>
        <v>0</v>
      </c>
      <c r="G89" s="310" t="s">
        <v>148</v>
      </c>
      <c r="H89" s="654">
        <f t="shared" si="7"/>
        <v>0</v>
      </c>
      <c r="I89" s="307"/>
      <c r="J89" s="313">
        <f>'Sched 3-CostReptCharity'!$I120</f>
        <v>0</v>
      </c>
      <c r="K89" s="313">
        <f>'Sched 3-CostReptCharity'!$I204</f>
        <v>0</v>
      </c>
      <c r="L89" s="187"/>
      <c r="M89" s="296">
        <f t="shared" si="8"/>
        <v>0</v>
      </c>
      <c r="N89" s="297">
        <f t="shared" si="6"/>
        <v>0</v>
      </c>
      <c r="O89" s="9"/>
    </row>
    <row r="90" spans="2:15">
      <c r="B90" s="700">
        <f>'Medicare Cost Report'!$B112</f>
        <v>0</v>
      </c>
      <c r="C90" s="706">
        <f>'Medicare Cost Report'!$C112</f>
        <v>0</v>
      </c>
      <c r="D90" s="292"/>
      <c r="E90" s="304"/>
      <c r="F90" s="42">
        <f>'Medicare Cost Report'!$H112</f>
        <v>0</v>
      </c>
      <c r="G90" s="310" t="s">
        <v>148</v>
      </c>
      <c r="H90" s="654">
        <f t="shared" si="7"/>
        <v>0</v>
      </c>
      <c r="I90" s="307"/>
      <c r="J90" s="313">
        <f>'Sched 3-CostReptCharity'!$I121</f>
        <v>0</v>
      </c>
      <c r="K90" s="313">
        <f>'Sched 3-CostReptCharity'!$I205</f>
        <v>0</v>
      </c>
      <c r="L90" s="187"/>
      <c r="M90" s="296">
        <f t="shared" si="8"/>
        <v>0</v>
      </c>
      <c r="N90" s="297">
        <f t="shared" si="6"/>
        <v>0</v>
      </c>
      <c r="O90" s="9"/>
    </row>
    <row r="91" spans="2:15">
      <c r="B91" s="700">
        <f>'Medicare Cost Report'!$B113</f>
        <v>0</v>
      </c>
      <c r="C91" s="706">
        <f>'Medicare Cost Report'!$C113</f>
        <v>0</v>
      </c>
      <c r="D91" s="292"/>
      <c r="E91" s="304"/>
      <c r="F91" s="42">
        <f>'Medicare Cost Report'!$H113</f>
        <v>0</v>
      </c>
      <c r="G91" s="310" t="s">
        <v>148</v>
      </c>
      <c r="H91" s="654">
        <f t="shared" si="7"/>
        <v>0</v>
      </c>
      <c r="I91" s="307"/>
      <c r="J91" s="313">
        <f>'Sched 3-CostReptCharity'!$I122</f>
        <v>0</v>
      </c>
      <c r="K91" s="313">
        <f>'Sched 3-CostReptCharity'!$I206</f>
        <v>0</v>
      </c>
      <c r="L91" s="187"/>
      <c r="M91" s="296">
        <f t="shared" si="8"/>
        <v>0</v>
      </c>
      <c r="N91" s="297">
        <f t="shared" si="6"/>
        <v>0</v>
      </c>
      <c r="O91" s="9"/>
    </row>
    <row r="92" spans="2:15">
      <c r="B92" s="700">
        <f>'Medicare Cost Report'!$B114</f>
        <v>0</v>
      </c>
      <c r="C92" s="706">
        <f>'Medicare Cost Report'!$C114</f>
        <v>0</v>
      </c>
      <c r="D92" s="292"/>
      <c r="E92" s="304"/>
      <c r="F92" s="42">
        <f>'Medicare Cost Report'!$H114</f>
        <v>0</v>
      </c>
      <c r="G92" s="310" t="s">
        <v>148</v>
      </c>
      <c r="H92" s="654">
        <f t="shared" si="7"/>
        <v>0</v>
      </c>
      <c r="I92" s="307"/>
      <c r="J92" s="313">
        <f>'Sched 3-CostReptCharity'!$I123</f>
        <v>0</v>
      </c>
      <c r="K92" s="313">
        <f>'Sched 3-CostReptCharity'!$I207</f>
        <v>0</v>
      </c>
      <c r="L92" s="187"/>
      <c r="M92" s="296">
        <f t="shared" si="8"/>
        <v>0</v>
      </c>
      <c r="N92" s="297">
        <f t="shared" si="6"/>
        <v>0</v>
      </c>
      <c r="O92" s="9"/>
    </row>
    <row r="93" spans="2:15">
      <c r="B93" s="700">
        <f>'Medicare Cost Report'!$B115</f>
        <v>0</v>
      </c>
      <c r="C93" s="706">
        <f>'Medicare Cost Report'!$C115</f>
        <v>0</v>
      </c>
      <c r="D93" s="292"/>
      <c r="E93" s="304"/>
      <c r="F93" s="42">
        <f>'Medicare Cost Report'!$H115</f>
        <v>0</v>
      </c>
      <c r="G93" s="310" t="s">
        <v>148</v>
      </c>
      <c r="H93" s="654">
        <f t="shared" si="7"/>
        <v>0</v>
      </c>
      <c r="I93" s="307"/>
      <c r="J93" s="313">
        <f>'Sched 3-CostReptCharity'!$I124</f>
        <v>0</v>
      </c>
      <c r="K93" s="313">
        <f>'Sched 3-CostReptCharity'!$I208</f>
        <v>0</v>
      </c>
      <c r="L93" s="187"/>
      <c r="M93" s="296">
        <f t="shared" si="8"/>
        <v>0</v>
      </c>
      <c r="N93" s="297">
        <f t="shared" si="6"/>
        <v>0</v>
      </c>
      <c r="O93" s="9"/>
    </row>
    <row r="94" spans="2:15">
      <c r="B94" s="700">
        <f>'Medicare Cost Report'!$B116</f>
        <v>0</v>
      </c>
      <c r="C94" s="706">
        <f>'Medicare Cost Report'!$C116</f>
        <v>0</v>
      </c>
      <c r="D94" s="292"/>
      <c r="E94" s="304"/>
      <c r="F94" s="42">
        <f>'Medicare Cost Report'!$H116</f>
        <v>0</v>
      </c>
      <c r="G94" s="310" t="s">
        <v>148</v>
      </c>
      <c r="H94" s="654">
        <f t="shared" si="7"/>
        <v>0</v>
      </c>
      <c r="I94" s="307"/>
      <c r="J94" s="313">
        <f>'Sched 3-CostReptCharity'!$I125</f>
        <v>0</v>
      </c>
      <c r="K94" s="313">
        <f>'Sched 3-CostReptCharity'!$I209</f>
        <v>0</v>
      </c>
      <c r="L94" s="187"/>
      <c r="M94" s="296">
        <f t="shared" si="8"/>
        <v>0</v>
      </c>
      <c r="N94" s="297">
        <f t="shared" si="6"/>
        <v>0</v>
      </c>
      <c r="O94" s="9"/>
    </row>
    <row r="95" spans="2:15">
      <c r="B95" s="700">
        <f>'Medicare Cost Report'!$B117</f>
        <v>0</v>
      </c>
      <c r="C95" s="706">
        <f>'Medicare Cost Report'!$C117</f>
        <v>0</v>
      </c>
      <c r="D95" s="292"/>
      <c r="E95" s="304"/>
      <c r="F95" s="42">
        <f>'Medicare Cost Report'!$H117</f>
        <v>0</v>
      </c>
      <c r="G95" s="310" t="s">
        <v>148</v>
      </c>
      <c r="H95" s="654">
        <f t="shared" si="7"/>
        <v>0</v>
      </c>
      <c r="I95" s="307"/>
      <c r="J95" s="313">
        <f>'Sched 3-CostReptCharity'!$I126</f>
        <v>0</v>
      </c>
      <c r="K95" s="313">
        <f>'Sched 3-CostReptCharity'!$I210</f>
        <v>0</v>
      </c>
      <c r="L95" s="187"/>
      <c r="M95" s="296">
        <f t="shared" si="8"/>
        <v>0</v>
      </c>
      <c r="N95" s="297">
        <f t="shared" si="6"/>
        <v>0</v>
      </c>
      <c r="O95" s="9"/>
    </row>
    <row r="96" spans="2:15">
      <c r="B96" s="700">
        <f>'Medicare Cost Report'!$B118</f>
        <v>0</v>
      </c>
      <c r="C96" s="706">
        <f>'Medicare Cost Report'!$C118</f>
        <v>0</v>
      </c>
      <c r="D96" s="292"/>
      <c r="E96" s="304"/>
      <c r="F96" s="42">
        <f>'Medicare Cost Report'!$H118</f>
        <v>0</v>
      </c>
      <c r="G96" s="310" t="s">
        <v>148</v>
      </c>
      <c r="H96" s="654">
        <f t="shared" si="7"/>
        <v>0</v>
      </c>
      <c r="I96" s="187"/>
      <c r="J96" s="313">
        <f>'Sched 3-CostReptCharity'!$I127</f>
        <v>0</v>
      </c>
      <c r="K96" s="313">
        <f>'Sched 3-CostReptCharity'!$I211</f>
        <v>0</v>
      </c>
      <c r="L96" s="187"/>
      <c r="M96" s="296">
        <f t="shared" si="8"/>
        <v>0</v>
      </c>
      <c r="N96" s="297">
        <f t="shared" si="6"/>
        <v>0</v>
      </c>
      <c r="O96" s="9"/>
    </row>
    <row r="97" spans="2:15">
      <c r="B97" s="700">
        <f>'Medicare Cost Report'!$B119</f>
        <v>0</v>
      </c>
      <c r="C97" s="706">
        <f>'Medicare Cost Report'!$C119</f>
        <v>0</v>
      </c>
      <c r="D97" s="292"/>
      <c r="E97" s="304"/>
      <c r="F97" s="42">
        <f>'Medicare Cost Report'!$H119</f>
        <v>0</v>
      </c>
      <c r="G97" s="310" t="s">
        <v>148</v>
      </c>
      <c r="H97" s="654">
        <f t="shared" si="7"/>
        <v>0</v>
      </c>
      <c r="I97" s="187"/>
      <c r="J97" s="313">
        <f>'Sched 3-CostReptCharity'!$I128</f>
        <v>0</v>
      </c>
      <c r="K97" s="313">
        <f>'Sched 3-CostReptCharity'!$I212</f>
        <v>0</v>
      </c>
      <c r="L97" s="187"/>
      <c r="M97" s="296">
        <f t="shared" si="8"/>
        <v>0</v>
      </c>
      <c r="N97" s="297">
        <f t="shared" si="6"/>
        <v>0</v>
      </c>
      <c r="O97" s="9"/>
    </row>
    <row r="98" spans="2:15">
      <c r="B98" s="700">
        <f>'Medicare Cost Report'!$B120</f>
        <v>0</v>
      </c>
      <c r="C98" s="706">
        <f>'Medicare Cost Report'!$C120</f>
        <v>0</v>
      </c>
      <c r="D98" s="292"/>
      <c r="E98" s="304"/>
      <c r="F98" s="42">
        <f>'Medicare Cost Report'!$H120</f>
        <v>0</v>
      </c>
      <c r="G98" s="310" t="s">
        <v>148</v>
      </c>
      <c r="H98" s="654">
        <f t="shared" si="7"/>
        <v>0</v>
      </c>
      <c r="I98" s="187"/>
      <c r="J98" s="313">
        <f>'Sched 3-CostReptCharity'!$I129</f>
        <v>0</v>
      </c>
      <c r="K98" s="313">
        <f>'Sched 3-CostReptCharity'!$I213</f>
        <v>0</v>
      </c>
      <c r="L98" s="187"/>
      <c r="M98" s="296">
        <f t="shared" si="8"/>
        <v>0</v>
      </c>
      <c r="N98" s="297">
        <f t="shared" si="6"/>
        <v>0</v>
      </c>
      <c r="O98" s="9"/>
    </row>
    <row r="99" spans="2:15">
      <c r="B99" s="700">
        <f>'Medicare Cost Report'!$B121</f>
        <v>0</v>
      </c>
      <c r="C99" s="706">
        <f>'Medicare Cost Report'!$C121</f>
        <v>0</v>
      </c>
      <c r="D99" s="292"/>
      <c r="E99" s="304"/>
      <c r="F99" s="42">
        <f>'Medicare Cost Report'!$H121</f>
        <v>0</v>
      </c>
      <c r="G99" s="310" t="s">
        <v>148</v>
      </c>
      <c r="H99" s="654">
        <f t="shared" si="7"/>
        <v>0</v>
      </c>
      <c r="I99" s="187"/>
      <c r="J99" s="313">
        <f>'Sched 3-CostReptCharity'!$I130</f>
        <v>0</v>
      </c>
      <c r="K99" s="313">
        <f>'Sched 3-CostReptCharity'!$I214</f>
        <v>0</v>
      </c>
      <c r="L99" s="187"/>
      <c r="M99" s="296">
        <f t="shared" si="8"/>
        <v>0</v>
      </c>
      <c r="N99" s="297">
        <f t="shared" si="6"/>
        <v>0</v>
      </c>
      <c r="O99" s="9"/>
    </row>
    <row r="100" spans="2:15">
      <c r="B100" s="700">
        <f>'Medicare Cost Report'!$B122</f>
        <v>0</v>
      </c>
      <c r="C100" s="706">
        <f>'Medicare Cost Report'!$C122</f>
        <v>0</v>
      </c>
      <c r="D100" s="292"/>
      <c r="E100" s="304"/>
      <c r="F100" s="42">
        <f>'Medicare Cost Report'!$H122</f>
        <v>0</v>
      </c>
      <c r="G100" s="310" t="s">
        <v>148</v>
      </c>
      <c r="H100" s="654">
        <f t="shared" si="7"/>
        <v>0</v>
      </c>
      <c r="I100" s="187"/>
      <c r="J100" s="313">
        <f>'Sched 3-CostReptCharity'!$I131</f>
        <v>0</v>
      </c>
      <c r="K100" s="313">
        <f>'Sched 3-CostReptCharity'!$I215</f>
        <v>0</v>
      </c>
      <c r="L100" s="187"/>
      <c r="M100" s="296">
        <f t="shared" si="8"/>
        <v>0</v>
      </c>
      <c r="N100" s="297">
        <f t="shared" si="6"/>
        <v>0</v>
      </c>
      <c r="O100" s="9"/>
    </row>
    <row r="101" spans="2:15">
      <c r="B101" s="700">
        <f>'Medicare Cost Report'!$B123</f>
        <v>0</v>
      </c>
      <c r="C101" s="706">
        <f>'Medicare Cost Report'!$C123</f>
        <v>0</v>
      </c>
      <c r="D101" s="292"/>
      <c r="E101" s="304"/>
      <c r="F101" s="42">
        <f>'Medicare Cost Report'!$H123</f>
        <v>0</v>
      </c>
      <c r="G101" s="310" t="s">
        <v>148</v>
      </c>
      <c r="H101" s="654">
        <f t="shared" si="7"/>
        <v>0</v>
      </c>
      <c r="I101" s="187"/>
      <c r="J101" s="313">
        <f>'Sched 3-CostReptCharity'!$I132</f>
        <v>0</v>
      </c>
      <c r="K101" s="313">
        <f>'Sched 3-CostReptCharity'!$I216</f>
        <v>0</v>
      </c>
      <c r="L101" s="187"/>
      <c r="M101" s="296">
        <f t="shared" si="8"/>
        <v>0</v>
      </c>
      <c r="N101" s="297">
        <f t="shared" si="6"/>
        <v>0</v>
      </c>
      <c r="O101" s="9"/>
    </row>
    <row r="102" spans="2:15">
      <c r="B102" s="700">
        <f>'Medicare Cost Report'!$B124</f>
        <v>0</v>
      </c>
      <c r="C102" s="706">
        <f>'Medicare Cost Report'!$C124</f>
        <v>0</v>
      </c>
      <c r="D102" s="292"/>
      <c r="E102" s="304"/>
      <c r="F102" s="42">
        <f>'Medicare Cost Report'!$H124</f>
        <v>0</v>
      </c>
      <c r="G102" s="310" t="s">
        <v>148</v>
      </c>
      <c r="H102" s="654">
        <f t="shared" si="7"/>
        <v>0</v>
      </c>
      <c r="I102" s="187"/>
      <c r="J102" s="313">
        <f>'Sched 3-CostReptCharity'!$I133</f>
        <v>0</v>
      </c>
      <c r="K102" s="313">
        <f>'Sched 3-CostReptCharity'!$I217</f>
        <v>0</v>
      </c>
      <c r="L102" s="187"/>
      <c r="M102" s="296">
        <f t="shared" si="8"/>
        <v>0</v>
      </c>
      <c r="N102" s="297">
        <f t="shared" si="6"/>
        <v>0</v>
      </c>
      <c r="O102" s="9"/>
    </row>
    <row r="103" spans="2:15">
      <c r="B103" s="700">
        <f>'Medicare Cost Report'!$B125</f>
        <v>0</v>
      </c>
      <c r="C103" s="706">
        <f>'Medicare Cost Report'!$C125</f>
        <v>0</v>
      </c>
      <c r="D103" s="292"/>
      <c r="E103" s="304"/>
      <c r="F103" s="42">
        <f>'Medicare Cost Report'!$H125</f>
        <v>0</v>
      </c>
      <c r="G103" s="310" t="s">
        <v>148</v>
      </c>
      <c r="H103" s="654">
        <f t="shared" si="7"/>
        <v>0</v>
      </c>
      <c r="I103" s="187"/>
      <c r="J103" s="313">
        <f>'Sched 3-CostReptCharity'!$I134</f>
        <v>0</v>
      </c>
      <c r="K103" s="313">
        <f>'Sched 3-CostReptCharity'!$I218</f>
        <v>0</v>
      </c>
      <c r="L103" s="187"/>
      <c r="M103" s="296">
        <f t="shared" si="8"/>
        <v>0</v>
      </c>
      <c r="N103" s="297">
        <f t="shared" si="6"/>
        <v>0</v>
      </c>
      <c r="O103" s="9"/>
    </row>
    <row r="104" spans="2:15">
      <c r="B104" s="700">
        <f>'Medicare Cost Report'!$B126</f>
        <v>0</v>
      </c>
      <c r="C104" s="706">
        <f>'Medicare Cost Report'!$C126</f>
        <v>0</v>
      </c>
      <c r="D104" s="292"/>
      <c r="E104" s="304"/>
      <c r="F104" s="42">
        <f>'Medicare Cost Report'!$H126</f>
        <v>0</v>
      </c>
      <c r="G104" s="310" t="s">
        <v>148</v>
      </c>
      <c r="H104" s="654">
        <f t="shared" si="7"/>
        <v>0</v>
      </c>
      <c r="I104" s="187"/>
      <c r="J104" s="313">
        <f>'Sched 3-CostReptCharity'!$I135</f>
        <v>0</v>
      </c>
      <c r="K104" s="313">
        <f>'Sched 3-CostReptCharity'!$I219</f>
        <v>0</v>
      </c>
      <c r="L104" s="187"/>
      <c r="M104" s="296">
        <f t="shared" si="8"/>
        <v>0</v>
      </c>
      <c r="N104" s="297">
        <f t="shared" si="6"/>
        <v>0</v>
      </c>
      <c r="O104" s="9"/>
    </row>
    <row r="105" spans="2:15">
      <c r="B105" s="700">
        <f>'Medicare Cost Report'!$B127</f>
        <v>0</v>
      </c>
      <c r="C105" s="706">
        <f>'Medicare Cost Report'!$C127</f>
        <v>0</v>
      </c>
      <c r="D105" s="292"/>
      <c r="E105" s="304"/>
      <c r="F105" s="42">
        <f>'Medicare Cost Report'!$H127</f>
        <v>0</v>
      </c>
      <c r="G105" s="310" t="s">
        <v>148</v>
      </c>
      <c r="H105" s="654">
        <f t="shared" si="7"/>
        <v>0</v>
      </c>
      <c r="I105" s="187"/>
      <c r="J105" s="313">
        <f>'Sched 3-CostReptCharity'!$I136</f>
        <v>0</v>
      </c>
      <c r="K105" s="313">
        <f>'Sched 3-CostReptCharity'!$I220</f>
        <v>0</v>
      </c>
      <c r="L105" s="187"/>
      <c r="M105" s="296">
        <f t="shared" si="8"/>
        <v>0</v>
      </c>
      <c r="N105" s="297">
        <f t="shared" si="6"/>
        <v>0</v>
      </c>
      <c r="O105" s="9"/>
    </row>
    <row r="106" spans="2:15">
      <c r="B106" s="700">
        <f>'Medicare Cost Report'!$B128</f>
        <v>0</v>
      </c>
      <c r="C106" s="706">
        <f>'Medicare Cost Report'!$C128</f>
        <v>0</v>
      </c>
      <c r="D106" s="292"/>
      <c r="E106" s="304"/>
      <c r="F106" s="42">
        <f>'Medicare Cost Report'!$H128</f>
        <v>0</v>
      </c>
      <c r="G106" s="310" t="s">
        <v>148</v>
      </c>
      <c r="H106" s="654">
        <f t="shared" si="7"/>
        <v>0</v>
      </c>
      <c r="I106" s="187"/>
      <c r="J106" s="313">
        <f>'Sched 3-CostReptCharity'!$I137</f>
        <v>0</v>
      </c>
      <c r="K106" s="313">
        <f>'Sched 3-CostReptCharity'!$I221</f>
        <v>0</v>
      </c>
      <c r="L106" s="187"/>
      <c r="M106" s="296">
        <f t="shared" si="8"/>
        <v>0</v>
      </c>
      <c r="N106" s="297">
        <f t="shared" si="6"/>
        <v>0</v>
      </c>
      <c r="O106" s="9"/>
    </row>
    <row r="107" spans="2:15">
      <c r="B107" s="700">
        <f>'Medicare Cost Report'!$B129</f>
        <v>0</v>
      </c>
      <c r="C107" s="706">
        <f>'Medicare Cost Report'!$C129</f>
        <v>0</v>
      </c>
      <c r="D107" s="292"/>
      <c r="E107" s="304"/>
      <c r="F107" s="42">
        <f>'Medicare Cost Report'!$H129</f>
        <v>0</v>
      </c>
      <c r="G107" s="310" t="s">
        <v>148</v>
      </c>
      <c r="H107" s="654">
        <f t="shared" si="7"/>
        <v>0</v>
      </c>
      <c r="I107" s="187"/>
      <c r="J107" s="313">
        <f>'Sched 3-CostReptCharity'!$I138</f>
        <v>0</v>
      </c>
      <c r="K107" s="313">
        <f>'Sched 3-CostReptCharity'!$I222</f>
        <v>0</v>
      </c>
      <c r="L107" s="187"/>
      <c r="M107" s="296">
        <f t="shared" si="8"/>
        <v>0</v>
      </c>
      <c r="N107" s="297">
        <f t="shared" ref="N107:N119" si="9">IF($H107=0,0,ROUND($H107*$K107,0))</f>
        <v>0</v>
      </c>
      <c r="O107" s="9"/>
    </row>
    <row r="108" spans="2:15">
      <c r="B108" s="700">
        <f>'Medicare Cost Report'!$B130</f>
        <v>0</v>
      </c>
      <c r="C108" s="706">
        <f>'Medicare Cost Report'!$C130</f>
        <v>0</v>
      </c>
      <c r="D108" s="292"/>
      <c r="E108" s="304"/>
      <c r="F108" s="42">
        <f>'Medicare Cost Report'!$H130</f>
        <v>0</v>
      </c>
      <c r="G108" s="310" t="s">
        <v>148</v>
      </c>
      <c r="H108" s="654">
        <f t="shared" si="7"/>
        <v>0</v>
      </c>
      <c r="I108" s="187"/>
      <c r="J108" s="313">
        <f>'Sched 3-CostReptCharity'!$I139</f>
        <v>0</v>
      </c>
      <c r="K108" s="313">
        <f>'Sched 3-CostReptCharity'!$I223</f>
        <v>0</v>
      </c>
      <c r="L108" s="187"/>
      <c r="M108" s="296">
        <f t="shared" ref="M108:M119" si="10">IF($H108=0,0,ROUND($H108*$J108,0))</f>
        <v>0</v>
      </c>
      <c r="N108" s="297">
        <f t="shared" si="9"/>
        <v>0</v>
      </c>
      <c r="O108" s="9"/>
    </row>
    <row r="109" spans="2:15">
      <c r="B109" s="700">
        <f>'Medicare Cost Report'!$B131</f>
        <v>0</v>
      </c>
      <c r="C109" s="706">
        <f>'Medicare Cost Report'!$C131</f>
        <v>0</v>
      </c>
      <c r="D109" s="292"/>
      <c r="E109" s="304"/>
      <c r="F109" s="42">
        <f>'Medicare Cost Report'!$H131</f>
        <v>0</v>
      </c>
      <c r="G109" s="310" t="s">
        <v>148</v>
      </c>
      <c r="H109" s="654">
        <f t="shared" si="7"/>
        <v>0</v>
      </c>
      <c r="I109" s="187"/>
      <c r="J109" s="313">
        <f>'Sched 3-CostReptCharity'!$I140</f>
        <v>0</v>
      </c>
      <c r="K109" s="313">
        <f>'Sched 3-CostReptCharity'!$I224</f>
        <v>0</v>
      </c>
      <c r="L109" s="187"/>
      <c r="M109" s="296">
        <f t="shared" si="10"/>
        <v>0</v>
      </c>
      <c r="N109" s="297">
        <f t="shared" si="9"/>
        <v>0</v>
      </c>
      <c r="O109" s="9"/>
    </row>
    <row r="110" spans="2:15">
      <c r="B110" s="700">
        <f>'Medicare Cost Report'!$B132</f>
        <v>0</v>
      </c>
      <c r="C110" s="706">
        <f>'Medicare Cost Report'!$C132</f>
        <v>0</v>
      </c>
      <c r="D110" s="292"/>
      <c r="E110" s="304"/>
      <c r="F110" s="42">
        <f>'Medicare Cost Report'!$H132</f>
        <v>0</v>
      </c>
      <c r="G110" s="310" t="s">
        <v>148</v>
      </c>
      <c r="H110" s="654">
        <f t="shared" si="7"/>
        <v>0</v>
      </c>
      <c r="I110" s="187"/>
      <c r="J110" s="313">
        <f>'Sched 3-CostReptCharity'!$I141</f>
        <v>0</v>
      </c>
      <c r="K110" s="313">
        <f>'Sched 3-CostReptCharity'!$I225</f>
        <v>0</v>
      </c>
      <c r="L110" s="187"/>
      <c r="M110" s="296">
        <f t="shared" si="10"/>
        <v>0</v>
      </c>
      <c r="N110" s="297">
        <f t="shared" si="9"/>
        <v>0</v>
      </c>
      <c r="O110" s="9"/>
    </row>
    <row r="111" spans="2:15">
      <c r="B111" s="700">
        <f>'Medicare Cost Report'!$B133</f>
        <v>0</v>
      </c>
      <c r="C111" s="706">
        <f>'Medicare Cost Report'!$C133</f>
        <v>0</v>
      </c>
      <c r="D111" s="292"/>
      <c r="E111" s="304"/>
      <c r="F111" s="42">
        <f>'Medicare Cost Report'!$H133</f>
        <v>0</v>
      </c>
      <c r="G111" s="310" t="s">
        <v>148</v>
      </c>
      <c r="H111" s="654">
        <f t="shared" si="7"/>
        <v>0</v>
      </c>
      <c r="I111" s="187"/>
      <c r="J111" s="313">
        <f>'Sched 3-CostReptCharity'!$I142</f>
        <v>0</v>
      </c>
      <c r="K111" s="313">
        <f>'Sched 3-CostReptCharity'!$I226</f>
        <v>0</v>
      </c>
      <c r="L111" s="187"/>
      <c r="M111" s="296">
        <f t="shared" si="10"/>
        <v>0</v>
      </c>
      <c r="N111" s="297">
        <f t="shared" si="9"/>
        <v>0</v>
      </c>
      <c r="O111" s="9"/>
    </row>
    <row r="112" spans="2:15">
      <c r="B112" s="700">
        <f>'Medicare Cost Report'!$B134</f>
        <v>0</v>
      </c>
      <c r="C112" s="706">
        <f>'Medicare Cost Report'!$C134</f>
        <v>0</v>
      </c>
      <c r="D112" s="292"/>
      <c r="E112" s="304"/>
      <c r="F112" s="42">
        <f>'Medicare Cost Report'!$H134</f>
        <v>0</v>
      </c>
      <c r="G112" s="310" t="s">
        <v>148</v>
      </c>
      <c r="H112" s="654">
        <f t="shared" si="7"/>
        <v>0</v>
      </c>
      <c r="I112" s="187"/>
      <c r="J112" s="313">
        <f>'Sched 3-CostReptCharity'!$I143</f>
        <v>0</v>
      </c>
      <c r="K112" s="313">
        <f>'Sched 3-CostReptCharity'!$I227</f>
        <v>0</v>
      </c>
      <c r="L112" s="187"/>
      <c r="M112" s="296">
        <f t="shared" si="10"/>
        <v>0</v>
      </c>
      <c r="N112" s="297">
        <f t="shared" si="9"/>
        <v>0</v>
      </c>
      <c r="O112" s="9"/>
    </row>
    <row r="113" spans="2:15">
      <c r="B113" s="700">
        <f>'Medicare Cost Report'!$B135</f>
        <v>0</v>
      </c>
      <c r="C113" s="706">
        <f>'Medicare Cost Report'!$C135</f>
        <v>0</v>
      </c>
      <c r="D113" s="292"/>
      <c r="E113" s="304"/>
      <c r="F113" s="42">
        <f>'Medicare Cost Report'!$H135</f>
        <v>0</v>
      </c>
      <c r="G113" s="310" t="s">
        <v>148</v>
      </c>
      <c r="H113" s="654">
        <f t="shared" si="7"/>
        <v>0</v>
      </c>
      <c r="I113" s="187"/>
      <c r="J113" s="313">
        <f>'Sched 3-CostReptCharity'!$I144</f>
        <v>0</v>
      </c>
      <c r="K113" s="313">
        <f>'Sched 3-CostReptCharity'!$I228</f>
        <v>0</v>
      </c>
      <c r="L113" s="187"/>
      <c r="M113" s="296">
        <f t="shared" si="10"/>
        <v>0</v>
      </c>
      <c r="N113" s="297">
        <f t="shared" si="9"/>
        <v>0</v>
      </c>
      <c r="O113" s="9"/>
    </row>
    <row r="114" spans="2:15">
      <c r="B114" s="700">
        <f>'Medicare Cost Report'!$B136</f>
        <v>0</v>
      </c>
      <c r="C114" s="706">
        <f>'Medicare Cost Report'!$C136</f>
        <v>0</v>
      </c>
      <c r="D114" s="292"/>
      <c r="E114" s="304"/>
      <c r="F114" s="42">
        <f>'Medicare Cost Report'!$H136</f>
        <v>0</v>
      </c>
      <c r="G114" s="310" t="s">
        <v>148</v>
      </c>
      <c r="H114" s="654">
        <f t="shared" si="7"/>
        <v>0</v>
      </c>
      <c r="I114" s="187"/>
      <c r="J114" s="313">
        <f>'Sched 3-CostReptCharity'!$I145</f>
        <v>0</v>
      </c>
      <c r="K114" s="313">
        <f>'Sched 3-CostReptCharity'!$I229</f>
        <v>0</v>
      </c>
      <c r="L114" s="187"/>
      <c r="M114" s="296">
        <f t="shared" si="10"/>
        <v>0</v>
      </c>
      <c r="N114" s="297">
        <f t="shared" si="9"/>
        <v>0</v>
      </c>
      <c r="O114" s="9"/>
    </row>
    <row r="115" spans="2:15">
      <c r="B115" s="700">
        <f>'Medicare Cost Report'!$B137</f>
        <v>0</v>
      </c>
      <c r="C115" s="706">
        <f>'Medicare Cost Report'!$C137</f>
        <v>0</v>
      </c>
      <c r="D115" s="292"/>
      <c r="E115" s="304"/>
      <c r="F115" s="42">
        <f>'Medicare Cost Report'!$H137</f>
        <v>0</v>
      </c>
      <c r="G115" s="310" t="s">
        <v>148</v>
      </c>
      <c r="H115" s="654">
        <f t="shared" si="7"/>
        <v>0</v>
      </c>
      <c r="I115" s="187"/>
      <c r="J115" s="313">
        <f>'Sched 3-CostReptCharity'!$I146</f>
        <v>0</v>
      </c>
      <c r="K115" s="313">
        <f>'Sched 3-CostReptCharity'!$I230</f>
        <v>0</v>
      </c>
      <c r="L115" s="187"/>
      <c r="M115" s="296">
        <f t="shared" si="10"/>
        <v>0</v>
      </c>
      <c r="N115" s="297">
        <f t="shared" si="9"/>
        <v>0</v>
      </c>
      <c r="O115" s="9"/>
    </row>
    <row r="116" spans="2:15">
      <c r="B116" s="700">
        <f>'Medicare Cost Report'!$B138</f>
        <v>0</v>
      </c>
      <c r="C116" s="706">
        <f>'Medicare Cost Report'!$C138</f>
        <v>0</v>
      </c>
      <c r="D116" s="292"/>
      <c r="E116" s="304"/>
      <c r="F116" s="42">
        <f>'Medicare Cost Report'!$H138</f>
        <v>0</v>
      </c>
      <c r="G116" s="310" t="s">
        <v>148</v>
      </c>
      <c r="H116" s="654">
        <f t="shared" si="7"/>
        <v>0</v>
      </c>
      <c r="I116" s="187"/>
      <c r="J116" s="313">
        <f>'Sched 3-CostReptCharity'!$I147</f>
        <v>0</v>
      </c>
      <c r="K116" s="313">
        <f>'Sched 3-CostReptCharity'!$I231</f>
        <v>0</v>
      </c>
      <c r="L116" s="187"/>
      <c r="M116" s="296">
        <f t="shared" si="10"/>
        <v>0</v>
      </c>
      <c r="N116" s="297">
        <f t="shared" si="9"/>
        <v>0</v>
      </c>
      <c r="O116" s="9"/>
    </row>
    <row r="117" spans="2:15">
      <c r="B117" s="700">
        <f>'Medicare Cost Report'!$B139</f>
        <v>0</v>
      </c>
      <c r="C117" s="706">
        <f>'Medicare Cost Report'!$C139</f>
        <v>0</v>
      </c>
      <c r="D117" s="292"/>
      <c r="E117" s="304"/>
      <c r="F117" s="42">
        <f>'Medicare Cost Report'!$H139</f>
        <v>0</v>
      </c>
      <c r="G117" s="310" t="s">
        <v>148</v>
      </c>
      <c r="H117" s="654">
        <f t="shared" si="7"/>
        <v>0</v>
      </c>
      <c r="I117" s="187"/>
      <c r="J117" s="313">
        <f>'Sched 3-CostReptCharity'!$I148</f>
        <v>0</v>
      </c>
      <c r="K117" s="313">
        <f>'Sched 3-CostReptCharity'!$I232</f>
        <v>0</v>
      </c>
      <c r="L117" s="187"/>
      <c r="M117" s="296">
        <f t="shared" si="10"/>
        <v>0</v>
      </c>
      <c r="N117" s="297">
        <f t="shared" si="9"/>
        <v>0</v>
      </c>
      <c r="O117" s="9"/>
    </row>
    <row r="118" spans="2:15">
      <c r="B118" s="700">
        <f>'Medicare Cost Report'!$B140</f>
        <v>0</v>
      </c>
      <c r="C118" s="706">
        <f>'Medicare Cost Report'!$C140</f>
        <v>0</v>
      </c>
      <c r="D118" s="292"/>
      <c r="E118" s="304"/>
      <c r="F118" s="42">
        <f>'Medicare Cost Report'!$H140</f>
        <v>0</v>
      </c>
      <c r="G118" s="310" t="s">
        <v>148</v>
      </c>
      <c r="H118" s="654">
        <f t="shared" si="7"/>
        <v>0</v>
      </c>
      <c r="I118" s="187"/>
      <c r="J118" s="313">
        <f>'Sched 3-CostReptCharity'!$I149</f>
        <v>0</v>
      </c>
      <c r="K118" s="313">
        <f>'Sched 3-CostReptCharity'!$I233</f>
        <v>0</v>
      </c>
      <c r="L118" s="187"/>
      <c r="M118" s="296">
        <f t="shared" si="10"/>
        <v>0</v>
      </c>
      <c r="N118" s="297">
        <f t="shared" si="9"/>
        <v>0</v>
      </c>
      <c r="O118" s="9"/>
    </row>
    <row r="119" spans="2:15" ht="14.25" customHeight="1">
      <c r="B119" s="700">
        <f>'Medicare Cost Report'!$B141</f>
        <v>0</v>
      </c>
      <c r="C119" s="706">
        <f>'Medicare Cost Report'!$C141</f>
        <v>0</v>
      </c>
      <c r="D119" s="292"/>
      <c r="E119" s="305"/>
      <c r="F119" s="42">
        <f>'Medicare Cost Report'!$H141</f>
        <v>0</v>
      </c>
      <c r="G119" s="310" t="s">
        <v>148</v>
      </c>
      <c r="H119" s="654">
        <f t="shared" si="7"/>
        <v>0</v>
      </c>
      <c r="I119" s="187"/>
      <c r="J119" s="313">
        <f>'Sched 3-CostReptCharity'!$I150</f>
        <v>0</v>
      </c>
      <c r="K119" s="313">
        <f>'Sched 3-CostReptCharity'!$I234</f>
        <v>0</v>
      </c>
      <c r="L119" s="187"/>
      <c r="M119" s="296">
        <f t="shared" si="10"/>
        <v>0</v>
      </c>
      <c r="N119" s="297">
        <f t="shared" si="9"/>
        <v>0</v>
      </c>
      <c r="O119" s="9"/>
    </row>
    <row r="120" spans="2:15">
      <c r="B120" s="905"/>
      <c r="C120" s="906" t="s">
        <v>150</v>
      </c>
      <c r="D120" s="907"/>
      <c r="E120" s="908">
        <f>SUM(E11:E119)</f>
        <v>0</v>
      </c>
      <c r="F120" s="909">
        <f>SUM(F11:$F$119)</f>
        <v>0</v>
      </c>
      <c r="G120" s="399"/>
      <c r="H120" s="910"/>
      <c r="I120" s="911"/>
      <c r="J120" s="909">
        <f>SUM($J$11:$J$119)</f>
        <v>0</v>
      </c>
      <c r="K120" s="912">
        <f>SUM($K$11:$K$119)</f>
        <v>0</v>
      </c>
      <c r="L120" s="913"/>
      <c r="M120" s="908">
        <f>SUM($M$11:$M$119)</f>
        <v>0</v>
      </c>
      <c r="N120" s="912">
        <f>SUM($N$11:$N$119)</f>
        <v>0</v>
      </c>
      <c r="O120" s="1"/>
    </row>
    <row r="121" spans="2:15">
      <c r="B121" s="703">
        <v>102</v>
      </c>
      <c r="C121" s="355" t="s">
        <v>151</v>
      </c>
      <c r="D121" s="262"/>
      <c r="E121" s="22"/>
      <c r="F121" s="42"/>
      <c r="G121" s="42"/>
      <c r="H121" s="43"/>
      <c r="I121" s="188"/>
      <c r="J121" s="42"/>
      <c r="K121" s="42"/>
      <c r="L121" s="189"/>
      <c r="M121" s="914"/>
      <c r="N121" s="915"/>
      <c r="O121" s="7"/>
    </row>
    <row r="122" spans="2:15">
      <c r="B122" s="916">
        <v>103</v>
      </c>
      <c r="C122" s="355" t="s">
        <v>152</v>
      </c>
      <c r="D122" s="907"/>
      <c r="E122" s="917"/>
      <c r="F122" s="399"/>
      <c r="G122" s="399"/>
      <c r="H122" s="918"/>
      <c r="I122" s="911"/>
      <c r="J122" s="399"/>
      <c r="K122" s="399"/>
      <c r="L122" s="355"/>
      <c r="M122" s="919">
        <f>$M$120-$M$121</f>
        <v>0</v>
      </c>
      <c r="N122" s="919">
        <f>$N$120-$N$121</f>
        <v>0</v>
      </c>
      <c r="O122" s="7"/>
    </row>
    <row r="123" spans="2:15">
      <c r="B123" s="25"/>
      <c r="C123" s="7"/>
      <c r="D123" s="7"/>
      <c r="E123" s="7"/>
      <c r="F123" s="7"/>
      <c r="G123" s="7"/>
      <c r="H123" s="7"/>
      <c r="I123" s="7"/>
      <c r="J123" s="7"/>
      <c r="K123" s="7"/>
      <c r="L123" s="7"/>
      <c r="M123" s="7"/>
      <c r="N123" s="7"/>
      <c r="O123" s="7"/>
    </row>
    <row r="124" spans="2:15" ht="17.25" customHeight="1">
      <c r="B124" s="1230" t="s">
        <v>153</v>
      </c>
      <c r="C124" s="1230"/>
      <c r="D124" s="1230"/>
      <c r="E124" s="1230"/>
      <c r="F124" s="1230"/>
      <c r="G124" s="1230"/>
      <c r="H124" s="1230"/>
      <c r="I124" s="1230"/>
      <c r="J124" s="1230"/>
      <c r="K124" s="1230"/>
      <c r="L124" s="1230"/>
      <c r="M124" s="1230"/>
      <c r="N124" s="1230"/>
      <c r="O124" s="7"/>
    </row>
    <row r="125" spans="2:15" ht="40.5" customHeight="1">
      <c r="B125" s="920" t="s">
        <v>154</v>
      </c>
      <c r="C125" s="921" t="s">
        <v>155</v>
      </c>
      <c r="D125" s="921"/>
      <c r="E125" s="921"/>
      <c r="F125" s="921"/>
      <c r="G125" s="921"/>
      <c r="H125" s="921"/>
      <c r="I125" s="921"/>
      <c r="J125" s="921"/>
      <c r="K125" s="921"/>
      <c r="L125" s="921"/>
      <c r="M125" s="921"/>
      <c r="N125" s="922"/>
      <c r="O125" s="7"/>
    </row>
    <row r="126" spans="2:15">
      <c r="B126" s="194"/>
      <c r="C126" s="1231"/>
      <c r="D126" s="1232"/>
      <c r="E126" s="1232"/>
      <c r="F126" s="1232"/>
      <c r="G126" s="1232"/>
      <c r="H126" s="1232"/>
      <c r="I126" s="1232"/>
      <c r="J126" s="1232"/>
      <c r="K126" s="1232"/>
      <c r="L126" s="1232"/>
      <c r="M126" s="1232"/>
      <c r="N126" s="1233"/>
      <c r="O126" s="7"/>
    </row>
    <row r="127" spans="2:15">
      <c r="B127" s="923"/>
      <c r="C127" s="1234"/>
      <c r="D127" s="1235"/>
      <c r="E127" s="1235"/>
      <c r="F127" s="1235"/>
      <c r="G127" s="1235"/>
      <c r="H127" s="1235"/>
      <c r="I127" s="1235"/>
      <c r="J127" s="1235"/>
      <c r="K127" s="1235"/>
      <c r="L127" s="1235"/>
      <c r="M127" s="1235"/>
      <c r="N127" s="1236"/>
      <c r="O127" s="7"/>
    </row>
    <row r="128" spans="2:15">
      <c r="B128" s="923"/>
      <c r="C128" s="1234"/>
      <c r="D128" s="1235"/>
      <c r="E128" s="1235"/>
      <c r="F128" s="1235"/>
      <c r="G128" s="1235"/>
      <c r="H128" s="1235"/>
      <c r="I128" s="1235"/>
      <c r="J128" s="1235"/>
      <c r="K128" s="1235"/>
      <c r="L128" s="1235"/>
      <c r="M128" s="1235"/>
      <c r="N128" s="1236"/>
      <c r="O128" s="7"/>
    </row>
    <row r="129" spans="2:15">
      <c r="B129" s="923"/>
      <c r="C129" s="1234"/>
      <c r="D129" s="1235"/>
      <c r="E129" s="1235"/>
      <c r="F129" s="1235"/>
      <c r="G129" s="1235"/>
      <c r="H129" s="1235"/>
      <c r="I129" s="1235"/>
      <c r="J129" s="1235"/>
      <c r="K129" s="1235"/>
      <c r="L129" s="1235"/>
      <c r="M129" s="1235"/>
      <c r="N129" s="1236"/>
      <c r="O129" s="7"/>
    </row>
    <row r="130" spans="2:15">
      <c r="B130" s="923"/>
      <c r="C130" s="1234"/>
      <c r="D130" s="1235"/>
      <c r="E130" s="1235"/>
      <c r="F130" s="1235"/>
      <c r="G130" s="1235"/>
      <c r="H130" s="1235"/>
      <c r="I130" s="1235"/>
      <c r="J130" s="1235"/>
      <c r="K130" s="1235"/>
      <c r="L130" s="1235"/>
      <c r="M130" s="1235"/>
      <c r="N130" s="1236"/>
      <c r="O130" s="7"/>
    </row>
    <row r="131" spans="2:15">
      <c r="B131" s="923"/>
      <c r="C131" s="1234"/>
      <c r="D131" s="1235"/>
      <c r="E131" s="1235"/>
      <c r="F131" s="1235"/>
      <c r="G131" s="1235"/>
      <c r="H131" s="1235"/>
      <c r="I131" s="1235"/>
      <c r="J131" s="1235"/>
      <c r="K131" s="1235"/>
      <c r="L131" s="1235"/>
      <c r="M131" s="1235"/>
      <c r="N131" s="1236"/>
      <c r="O131" s="7"/>
    </row>
    <row r="132" spans="2:15" ht="15.6" customHeight="1">
      <c r="B132" s="923"/>
      <c r="C132" s="1234"/>
      <c r="D132" s="1235"/>
      <c r="E132" s="1235"/>
      <c r="F132" s="1235"/>
      <c r="G132" s="1235"/>
      <c r="H132" s="1235"/>
      <c r="I132" s="1235"/>
      <c r="J132" s="1235"/>
      <c r="K132" s="1235"/>
      <c r="L132" s="1235"/>
      <c r="M132" s="1235"/>
      <c r="N132" s="1236"/>
      <c r="O132" s="7"/>
    </row>
    <row r="133" spans="2:15" ht="15.6" customHeight="1">
      <c r="B133" s="923"/>
      <c r="C133" s="1234"/>
      <c r="D133" s="1235"/>
      <c r="E133" s="1235"/>
      <c r="F133" s="1235"/>
      <c r="G133" s="1235"/>
      <c r="H133" s="1235"/>
      <c r="I133" s="1235"/>
      <c r="J133" s="1235"/>
      <c r="K133" s="1235"/>
      <c r="L133" s="1235"/>
      <c r="M133" s="1235"/>
      <c r="N133" s="1236"/>
      <c r="O133" s="7"/>
    </row>
    <row r="134" spans="2:15">
      <c r="B134" s="923"/>
      <c r="C134" s="1234"/>
      <c r="D134" s="1235"/>
      <c r="E134" s="1235"/>
      <c r="F134" s="1235"/>
      <c r="G134" s="1235"/>
      <c r="H134" s="1235"/>
      <c r="I134" s="1235"/>
      <c r="J134" s="1235"/>
      <c r="K134" s="1235"/>
      <c r="L134" s="1235"/>
      <c r="M134" s="1235"/>
      <c r="N134" s="1236"/>
      <c r="O134" s="7"/>
    </row>
    <row r="135" spans="2:15" ht="15.6" customHeight="1">
      <c r="B135" s="923"/>
      <c r="C135" s="1234"/>
      <c r="D135" s="1235"/>
      <c r="E135" s="1235"/>
      <c r="F135" s="1235"/>
      <c r="G135" s="1235"/>
      <c r="H135" s="1235"/>
      <c r="I135" s="1235"/>
      <c r="J135" s="1235"/>
      <c r="K135" s="1235"/>
      <c r="L135" s="1235"/>
      <c r="M135" s="1235"/>
      <c r="N135" s="1236"/>
      <c r="O135" s="7"/>
    </row>
    <row r="136" spans="2:15">
      <c r="B136" s="923"/>
      <c r="C136" s="1234"/>
      <c r="D136" s="1235"/>
      <c r="E136" s="1235"/>
      <c r="F136" s="1235"/>
      <c r="G136" s="1235"/>
      <c r="H136" s="1235"/>
      <c r="I136" s="1235"/>
      <c r="J136" s="1235"/>
      <c r="K136" s="1235"/>
      <c r="L136" s="1235"/>
      <c r="M136" s="1235"/>
      <c r="N136" s="1236"/>
      <c r="O136" s="7"/>
    </row>
    <row r="137" spans="2:15">
      <c r="B137" s="923"/>
      <c r="C137" s="1234"/>
      <c r="D137" s="1235"/>
      <c r="E137" s="1235"/>
      <c r="F137" s="1235"/>
      <c r="G137" s="1235"/>
      <c r="H137" s="1235"/>
      <c r="I137" s="1235"/>
      <c r="J137" s="1235"/>
      <c r="K137" s="1235"/>
      <c r="L137" s="1235"/>
      <c r="M137" s="1235"/>
      <c r="N137" s="1236"/>
      <c r="O137" s="7"/>
    </row>
    <row r="138" spans="2:15">
      <c r="B138" s="923"/>
      <c r="C138" s="1234"/>
      <c r="D138" s="1235"/>
      <c r="E138" s="1235"/>
      <c r="F138" s="1235"/>
      <c r="G138" s="1235"/>
      <c r="H138" s="1235"/>
      <c r="I138" s="1235"/>
      <c r="J138" s="1235"/>
      <c r="K138" s="1235"/>
      <c r="L138" s="1235"/>
      <c r="M138" s="1235"/>
      <c r="N138" s="1236"/>
      <c r="O138" s="7"/>
    </row>
    <row r="139" spans="2:15">
      <c r="B139" s="923"/>
      <c r="C139" s="1234"/>
      <c r="D139" s="1235"/>
      <c r="E139" s="1235"/>
      <c r="F139" s="1235"/>
      <c r="G139" s="1235"/>
      <c r="H139" s="1235"/>
      <c r="I139" s="1235"/>
      <c r="J139" s="1235"/>
      <c r="K139" s="1235"/>
      <c r="L139" s="1235"/>
      <c r="M139" s="1235"/>
      <c r="N139" s="1236"/>
      <c r="O139" s="7"/>
    </row>
    <row r="140" spans="2:15">
      <c r="B140" s="923"/>
      <c r="C140" s="1234"/>
      <c r="D140" s="1235"/>
      <c r="E140" s="1235"/>
      <c r="F140" s="1235"/>
      <c r="G140" s="1235"/>
      <c r="H140" s="1235"/>
      <c r="I140" s="1235"/>
      <c r="J140" s="1235"/>
      <c r="K140" s="1235"/>
      <c r="L140" s="1235"/>
      <c r="M140" s="1235"/>
      <c r="N140" s="1236"/>
      <c r="O140" s="7"/>
    </row>
    <row r="141" spans="2:15">
      <c r="B141" s="923"/>
      <c r="C141" s="1234"/>
      <c r="D141" s="1235"/>
      <c r="E141" s="1235"/>
      <c r="F141" s="1235"/>
      <c r="G141" s="1235"/>
      <c r="H141" s="1235"/>
      <c r="I141" s="1235"/>
      <c r="J141" s="1235"/>
      <c r="K141" s="1235"/>
      <c r="L141" s="1235"/>
      <c r="M141" s="1235"/>
      <c r="N141" s="1236"/>
      <c r="O141" s="7"/>
    </row>
    <row r="142" spans="2:15">
      <c r="B142" s="923"/>
      <c r="C142" s="1234"/>
      <c r="D142" s="1235"/>
      <c r="E142" s="1235"/>
      <c r="F142" s="1235"/>
      <c r="G142" s="1235"/>
      <c r="H142" s="1235"/>
      <c r="I142" s="1235"/>
      <c r="J142" s="1235"/>
      <c r="K142" s="1235"/>
      <c r="L142" s="1235"/>
      <c r="M142" s="1235"/>
      <c r="N142" s="1236"/>
      <c r="O142" s="7"/>
    </row>
    <row r="143" spans="2:15">
      <c r="B143" s="897"/>
      <c r="C143" s="1234"/>
      <c r="D143" s="1235"/>
      <c r="E143" s="1235"/>
      <c r="F143" s="1235"/>
      <c r="G143" s="1235"/>
      <c r="H143" s="1235"/>
      <c r="I143" s="1235"/>
      <c r="J143" s="1235"/>
      <c r="K143" s="1235"/>
      <c r="L143" s="1235"/>
      <c r="M143" s="1235"/>
      <c r="N143" s="1236"/>
      <c r="O143" s="7"/>
    </row>
    <row r="144" spans="2:15">
      <c r="B144" s="897"/>
      <c r="C144" s="1234"/>
      <c r="D144" s="1235"/>
      <c r="E144" s="1235"/>
      <c r="F144" s="1235"/>
      <c r="G144" s="1235"/>
      <c r="H144" s="1235"/>
      <c r="I144" s="1235"/>
      <c r="J144" s="1235"/>
      <c r="K144" s="1235"/>
      <c r="L144" s="1235"/>
      <c r="M144" s="1235"/>
      <c r="N144" s="1236"/>
      <c r="O144" s="7"/>
    </row>
    <row r="145" spans="2:15">
      <c r="B145" s="897"/>
      <c r="C145" s="1234"/>
      <c r="D145" s="1235"/>
      <c r="E145" s="1235"/>
      <c r="F145" s="1235"/>
      <c r="G145" s="1235"/>
      <c r="H145" s="1235"/>
      <c r="I145" s="1235"/>
      <c r="J145" s="1235"/>
      <c r="K145" s="1235"/>
      <c r="L145" s="1235"/>
      <c r="M145" s="1235"/>
      <c r="N145" s="1236"/>
      <c r="O145" s="7"/>
    </row>
    <row r="146" spans="2:15">
      <c r="B146" s="897"/>
      <c r="C146" s="1234"/>
      <c r="D146" s="1235"/>
      <c r="E146" s="1235"/>
      <c r="F146" s="1235"/>
      <c r="G146" s="1235"/>
      <c r="H146" s="1235"/>
      <c r="I146" s="1235"/>
      <c r="J146" s="1235"/>
      <c r="K146" s="1235"/>
      <c r="L146" s="1235"/>
      <c r="M146" s="1235"/>
      <c r="N146" s="1236"/>
      <c r="O146" s="7"/>
    </row>
    <row r="147" spans="2:15">
      <c r="B147" s="897"/>
      <c r="C147" s="1234"/>
      <c r="D147" s="1235"/>
      <c r="E147" s="1235"/>
      <c r="F147" s="1235"/>
      <c r="G147" s="1235"/>
      <c r="H147" s="1235"/>
      <c r="I147" s="1235"/>
      <c r="J147" s="1235"/>
      <c r="K147" s="1235"/>
      <c r="L147" s="1235"/>
      <c r="M147" s="1235"/>
      <c r="N147" s="1236"/>
      <c r="O147" s="7"/>
    </row>
    <row r="148" spans="2:15">
      <c r="B148" s="897"/>
      <c r="C148" s="1234"/>
      <c r="D148" s="1235"/>
      <c r="E148" s="1235"/>
      <c r="F148" s="1235"/>
      <c r="G148" s="1235"/>
      <c r="H148" s="1235"/>
      <c r="I148" s="1235"/>
      <c r="J148" s="1235"/>
      <c r="K148" s="1235"/>
      <c r="L148" s="1235"/>
      <c r="M148" s="1235"/>
      <c r="N148" s="1236"/>
      <c r="O148" s="7"/>
    </row>
    <row r="149" spans="2:15">
      <c r="B149" s="897"/>
      <c r="C149" s="1234"/>
      <c r="D149" s="1235"/>
      <c r="E149" s="1235"/>
      <c r="F149" s="1235"/>
      <c r="G149" s="1235"/>
      <c r="H149" s="1235"/>
      <c r="I149" s="1235"/>
      <c r="J149" s="1235"/>
      <c r="K149" s="1235"/>
      <c r="L149" s="1235"/>
      <c r="M149" s="1235"/>
      <c r="N149" s="1236"/>
      <c r="O149" s="7"/>
    </row>
    <row r="150" spans="2:15">
      <c r="B150" s="897"/>
      <c r="C150" s="1234"/>
      <c r="D150" s="1235"/>
      <c r="E150" s="1235"/>
      <c r="F150" s="1235"/>
      <c r="G150" s="1235"/>
      <c r="H150" s="1235"/>
      <c r="I150" s="1235"/>
      <c r="J150" s="1235"/>
      <c r="K150" s="1235"/>
      <c r="L150" s="1235"/>
      <c r="M150" s="1235"/>
      <c r="N150" s="1236"/>
      <c r="O150" s="7"/>
    </row>
    <row r="151" spans="2:15">
      <c r="B151" s="897"/>
      <c r="C151" s="1234"/>
      <c r="D151" s="1235"/>
      <c r="E151" s="1235"/>
      <c r="F151" s="1235"/>
      <c r="G151" s="1235"/>
      <c r="H151" s="1235"/>
      <c r="I151" s="1235"/>
      <c r="J151" s="1235"/>
      <c r="K151" s="1235"/>
      <c r="L151" s="1235"/>
      <c r="M151" s="1235"/>
      <c r="N151" s="1236"/>
      <c r="O151" s="7"/>
    </row>
    <row r="152" spans="2:15">
      <c r="B152" s="897"/>
      <c r="C152" s="1234"/>
      <c r="D152" s="1235"/>
      <c r="E152" s="1235"/>
      <c r="F152" s="1235"/>
      <c r="G152" s="1235"/>
      <c r="H152" s="1235"/>
      <c r="I152" s="1235"/>
      <c r="J152" s="1235"/>
      <c r="K152" s="1235"/>
      <c r="L152" s="1235"/>
      <c r="M152" s="1235"/>
      <c r="N152" s="1236"/>
      <c r="O152" s="7"/>
    </row>
    <row r="153" spans="2:15">
      <c r="B153" s="897"/>
      <c r="C153" s="1234"/>
      <c r="D153" s="1235"/>
      <c r="E153" s="1235"/>
      <c r="F153" s="1235"/>
      <c r="G153" s="1235"/>
      <c r="H153" s="1235"/>
      <c r="I153" s="1235"/>
      <c r="J153" s="1235"/>
      <c r="K153" s="1235"/>
      <c r="L153" s="1235"/>
      <c r="M153" s="1235"/>
      <c r="N153" s="1236"/>
      <c r="O153" s="7"/>
    </row>
    <row r="154" spans="2:15">
      <c r="B154" s="897"/>
      <c r="C154" s="1234"/>
      <c r="D154" s="1235"/>
      <c r="E154" s="1235"/>
      <c r="F154" s="1235"/>
      <c r="G154" s="1235"/>
      <c r="H154" s="1235"/>
      <c r="I154" s="1235"/>
      <c r="J154" s="1235"/>
      <c r="K154" s="1235"/>
      <c r="L154" s="1235"/>
      <c r="M154" s="1235"/>
      <c r="N154" s="1236"/>
      <c r="O154" s="7"/>
    </row>
    <row r="155" spans="2:15">
      <c r="B155" s="897"/>
      <c r="C155" s="1234"/>
      <c r="D155" s="1235"/>
      <c r="E155" s="1235"/>
      <c r="F155" s="1235"/>
      <c r="G155" s="1235"/>
      <c r="H155" s="1235"/>
      <c r="I155" s="1235"/>
      <c r="J155" s="1235"/>
      <c r="K155" s="1235"/>
      <c r="L155" s="1235"/>
      <c r="M155" s="1235"/>
      <c r="N155" s="1236"/>
      <c r="O155" s="7"/>
    </row>
    <row r="156" spans="2:15">
      <c r="B156" s="897"/>
      <c r="C156" s="1234"/>
      <c r="D156" s="1235"/>
      <c r="E156" s="1235"/>
      <c r="F156" s="1235"/>
      <c r="G156" s="1235"/>
      <c r="H156" s="1235"/>
      <c r="I156" s="1235"/>
      <c r="J156" s="1235"/>
      <c r="K156" s="1235"/>
      <c r="L156" s="1235"/>
      <c r="M156" s="1235"/>
      <c r="N156" s="1236"/>
      <c r="O156" s="7"/>
    </row>
    <row r="157" spans="2:15">
      <c r="B157" s="897"/>
      <c r="C157" s="1234"/>
      <c r="D157" s="1235"/>
      <c r="E157" s="1235"/>
      <c r="F157" s="1235"/>
      <c r="G157" s="1235"/>
      <c r="H157" s="1235"/>
      <c r="I157" s="1235"/>
      <c r="J157" s="1235"/>
      <c r="K157" s="1235"/>
      <c r="L157" s="1235"/>
      <c r="M157" s="1235"/>
      <c r="N157" s="1236"/>
      <c r="O157" s="7"/>
    </row>
    <row r="158" spans="2:15">
      <c r="B158" s="25"/>
      <c r="C158" s="7"/>
      <c r="D158" s="7"/>
      <c r="E158" s="7"/>
      <c r="F158" s="7"/>
      <c r="G158" s="7"/>
      <c r="H158" s="7"/>
      <c r="I158" s="7"/>
      <c r="J158" s="7"/>
      <c r="K158" s="7"/>
      <c r="L158" s="7"/>
      <c r="M158" s="7"/>
      <c r="N158" s="7"/>
      <c r="O158" s="7"/>
    </row>
    <row r="159" spans="2:15" hidden="1">
      <c r="B159" s="25"/>
      <c r="C159" s="7"/>
      <c r="D159" s="7"/>
      <c r="E159" s="7"/>
      <c r="F159" s="7"/>
      <c r="G159" s="7"/>
      <c r="H159" s="7"/>
      <c r="I159" s="7"/>
      <c r="J159" s="7"/>
      <c r="K159" s="7"/>
      <c r="L159" s="7"/>
      <c r="M159" s="7"/>
      <c r="N159" s="7"/>
      <c r="O159" s="7"/>
    </row>
  </sheetData>
  <mergeCells count="34">
    <mergeCell ref="C154:N154"/>
    <mergeCell ref="C155:N155"/>
    <mergeCell ref="C156:N156"/>
    <mergeCell ref="C157:N157"/>
    <mergeCell ref="C138:N138"/>
    <mergeCell ref="C139:N139"/>
    <mergeCell ref="C140:N140"/>
    <mergeCell ref="C141:N141"/>
    <mergeCell ref="C143:N143"/>
    <mergeCell ref="C149:N149"/>
    <mergeCell ref="C150:N150"/>
    <mergeCell ref="C144:N144"/>
    <mergeCell ref="C145:N145"/>
    <mergeCell ref="C146:N146"/>
    <mergeCell ref="C147:N147"/>
    <mergeCell ref="C148:N148"/>
    <mergeCell ref="C153:N153"/>
    <mergeCell ref="C128:N128"/>
    <mergeCell ref="C129:N129"/>
    <mergeCell ref="C130:N130"/>
    <mergeCell ref="C131:N131"/>
    <mergeCell ref="C132:N132"/>
    <mergeCell ref="C133:N133"/>
    <mergeCell ref="C134:N134"/>
    <mergeCell ref="C135:N135"/>
    <mergeCell ref="C136:N136"/>
    <mergeCell ref="C137:N137"/>
    <mergeCell ref="C142:N142"/>
    <mergeCell ref="C151:N151"/>
    <mergeCell ref="B7:N7"/>
    <mergeCell ref="B124:N124"/>
    <mergeCell ref="C126:N126"/>
    <mergeCell ref="C127:N127"/>
    <mergeCell ref="C152:N152"/>
  </mergeCells>
  <phoneticPr fontId="136" type="noConversion"/>
  <dataValidations xWindow="1046" yWindow="1221" count="4">
    <dataValidation type="decimal" allowBlank="1" showInputMessage="1" showErrorMessage="1" error="Enter a number or leave blank." sqref="F11:F18 J11:K18 E11:E119" xr:uid="{345657A9-F7FB-4606-B538-78FAE454FF70}">
      <formula1>-999999999999.99</formula1>
      <formula2>999999999999.99</formula2>
    </dataValidation>
    <dataValidation type="decimal" allowBlank="1" showInputMessage="1" showErrorMessage="1" errorTitle="Service and Other Revenues" error="Please enter a postive number." sqref="M121:N121" xr:uid="{B7726AC8-7796-4DD1-9F48-19BF8ADBCBCC}">
      <formula1>0</formula1>
      <formula2>999999999999</formula2>
    </dataValidation>
    <dataValidation type="list" allowBlank="1" showInputMessage="1" showErrorMessage="1" error="Select either Hospital Charges or Professional Charges" prompt="Select the reporting basis of the allocation" sqref="G11:G119" xr:uid="{00000000-0002-0000-0300-000000000000}">
      <formula1>"Hospital Charges, Physician Charges"</formula1>
    </dataValidation>
    <dataValidation type="list" allowBlank="1" showInputMessage="1" showErrorMessage="1" promptTitle="Column 1 Source" prompt="Please select the source of Column 1 data." sqref="D11:D119" xr:uid="{398E7820-B54D-400C-A856-269749C67618}">
      <formula1>"A-8, A-8-2 (Column 4), (A-8) + (A-8-2), B Part I"</formula1>
    </dataValidation>
  </dataValidations>
  <printOptions horizontalCentered="1"/>
  <pageMargins left="0.25" right="0.25" top="0.75" bottom="0.75" header="0.3" footer="0.3"/>
  <pageSetup scale="45" fitToHeight="0" pageOrder="overThenDown" orientation="portrait" cellComments="asDisplayed" r:id="rId1"/>
  <headerFooter alignWithMargins="0">
    <oddFooter>&amp;L&amp;A&amp;RPrinted on &amp;D &amp;T</oddFooter>
  </headerFooter>
  <rowBreaks count="1" manualBreakCount="1">
    <brk id="86" min="1" max="14"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tabColor rgb="FFFFFFCC"/>
    <pageSetUpPr fitToPage="1"/>
  </sheetPr>
  <dimension ref="A1:M28"/>
  <sheetViews>
    <sheetView workbookViewId="0"/>
  </sheetViews>
  <sheetFormatPr defaultColWidth="0" defaultRowHeight="15" zeroHeight="1"/>
  <cols>
    <col min="1" max="1" width="2.7109375" customWidth="1"/>
    <col min="2" max="2" width="11.5703125" style="196" bestFit="1" customWidth="1"/>
    <col min="3" max="3" width="43.7109375" style="196" bestFit="1" customWidth="1"/>
    <col min="4" max="4" width="15" style="196" bestFit="1" customWidth="1"/>
    <col min="5" max="5" width="13.7109375" style="196" bestFit="1" customWidth="1"/>
    <col min="6" max="6" width="14.7109375" style="196" bestFit="1" customWidth="1"/>
    <col min="7" max="7" width="13.7109375" style="196" bestFit="1" customWidth="1"/>
    <col min="8" max="8" width="19.7109375" style="196" bestFit="1" customWidth="1"/>
    <col min="9" max="9" width="13.5703125" style="196" bestFit="1" customWidth="1"/>
    <col min="10" max="10" width="17.5703125" style="196" bestFit="1" customWidth="1"/>
    <col min="11" max="11" width="17" style="196" bestFit="1" customWidth="1"/>
    <col min="12" max="12" width="2.7109375" customWidth="1"/>
    <col min="13" max="13" width="4.7109375" style="196" hidden="1" customWidth="1"/>
    <col min="14" max="16384" width="9.28515625" style="196" hidden="1"/>
  </cols>
  <sheetData>
    <row r="1" spans="2:11" ht="18">
      <c r="B1" s="25"/>
      <c r="C1" s="97"/>
      <c r="D1" s="97"/>
      <c r="F1" s="777" t="s">
        <v>103</v>
      </c>
      <c r="G1" s="97"/>
      <c r="H1" s="97"/>
      <c r="I1" s="97"/>
      <c r="J1" s="97"/>
      <c r="K1" s="97"/>
    </row>
    <row r="2" spans="2:11" ht="15.75">
      <c r="B2" s="25"/>
      <c r="C2" s="97"/>
      <c r="D2" s="97"/>
      <c r="F2" s="776" t="s">
        <v>156</v>
      </c>
      <c r="G2" s="97"/>
      <c r="H2" s="97"/>
      <c r="I2" s="97"/>
      <c r="J2" s="97"/>
      <c r="K2" s="97"/>
    </row>
    <row r="3" spans="2:11">
      <c r="D3" s="41"/>
      <c r="F3" s="790" t="str">
        <f>Cert_Hospital&amp;" "&amp;"(TPI: "&amp;Cert_TPI&amp;")"</f>
        <v xml:space="preserve"> (TPI: )</v>
      </c>
      <c r="G3" s="7"/>
      <c r="H3" s="7"/>
      <c r="I3" s="7"/>
      <c r="J3" s="7"/>
      <c r="K3" s="7"/>
    </row>
    <row r="4" spans="2:11">
      <c r="D4" s="25"/>
      <c r="F4" s="789" t="str">
        <f>"Program Year: "&amp;Prgm_Year</f>
        <v>Program Year: 2025 (10/1/2024 - 9/30/2025)</v>
      </c>
      <c r="G4" s="16"/>
      <c r="H4" s="16"/>
      <c r="I4" s="16"/>
      <c r="J4" s="16"/>
      <c r="K4" s="7"/>
    </row>
    <row r="5" spans="2:11">
      <c r="D5" s="25"/>
      <c r="E5" s="41"/>
      <c r="F5" s="791" t="str">
        <f>"Data Year: "&amp;Data_Year</f>
        <v>Data Year: 2023 (10/1/2022 - 9/30/2023)</v>
      </c>
      <c r="G5" s="7"/>
      <c r="H5" s="7"/>
      <c r="I5" s="7"/>
    </row>
    <row r="6" spans="2:11">
      <c r="B6" s="25"/>
      <c r="C6" s="8"/>
      <c r="D6" s="8"/>
      <c r="E6" s="8"/>
      <c r="F6"/>
      <c r="H6"/>
      <c r="I6"/>
      <c r="J6"/>
      <c r="K6"/>
    </row>
    <row r="7" spans="2:11">
      <c r="B7" s="819" t="s">
        <v>104</v>
      </c>
      <c r="C7" s="820"/>
      <c r="D7" s="7" t="str">
        <f>IF(OR(COUNTA(F11:F24)&lt;&gt;COUNTA(G11:G24),COUNTA(D11:D24)&lt;&gt;COUNTA(E11:E24),COUNTA(D11:D24)&lt;&gt;COUNTA(F11:F24)),"NOTE: IF DATA IS BEING POPULATED FOR A COST CENTER, COLUMN A, B, 1, AND 1A MUST BE POPLUATED","")</f>
        <v/>
      </c>
      <c r="E7" s="7"/>
      <c r="F7" s="7"/>
      <c r="G7" s="4"/>
      <c r="H7" s="4"/>
      <c r="I7" s="4"/>
      <c r="J7" s="5"/>
      <c r="K7" s="7"/>
    </row>
    <row r="8" spans="2:11">
      <c r="B8" s="1221" t="s">
        <v>157</v>
      </c>
      <c r="C8" s="1222"/>
      <c r="D8" s="1222"/>
      <c r="E8" s="1222"/>
      <c r="F8" s="1222"/>
      <c r="G8" s="1222"/>
      <c r="H8" s="1222"/>
      <c r="I8" s="1222"/>
      <c r="J8" s="1222"/>
      <c r="K8" s="1223"/>
    </row>
    <row r="9" spans="2:11">
      <c r="B9" s="924"/>
      <c r="C9" s="266"/>
      <c r="D9" s="279" t="s">
        <v>158</v>
      </c>
      <c r="E9" s="279" t="s">
        <v>159</v>
      </c>
      <c r="F9" s="279">
        <v>1</v>
      </c>
      <c r="G9" s="279" t="s">
        <v>121</v>
      </c>
      <c r="H9" s="279" t="s">
        <v>122</v>
      </c>
      <c r="I9" s="279">
        <v>2</v>
      </c>
      <c r="J9" s="279" t="s">
        <v>160</v>
      </c>
      <c r="K9" s="279" t="s">
        <v>161</v>
      </c>
    </row>
    <row r="10" spans="2:11" ht="51">
      <c r="B10" s="925" t="s">
        <v>127</v>
      </c>
      <c r="C10" s="862" t="s">
        <v>162</v>
      </c>
      <c r="D10" s="862" t="s">
        <v>163</v>
      </c>
      <c r="E10" s="862" t="s">
        <v>164</v>
      </c>
      <c r="F10" s="862" t="s">
        <v>165</v>
      </c>
      <c r="G10" s="862" t="s">
        <v>166</v>
      </c>
      <c r="H10" s="862" t="s">
        <v>132</v>
      </c>
      <c r="I10" s="862" t="s">
        <v>167</v>
      </c>
      <c r="J10" s="862" t="s">
        <v>168</v>
      </c>
      <c r="K10" s="862" t="s">
        <v>169</v>
      </c>
    </row>
    <row r="11" spans="2:11">
      <c r="B11" s="926">
        <v>1</v>
      </c>
      <c r="C11" s="355" t="s">
        <v>170</v>
      </c>
      <c r="D11" s="927"/>
      <c r="E11" s="928"/>
      <c r="F11" s="929"/>
      <c r="G11" s="929"/>
      <c r="H11" s="930" t="s">
        <v>148</v>
      </c>
      <c r="I11" s="931" t="str">
        <f>IF(OR(G11="NA",G11=0),"NA",ROUND(F11/G11,6))</f>
        <v>NA</v>
      </c>
      <c r="J11" s="929"/>
      <c r="K11" s="932" t="str">
        <f t="shared" ref="K11:K24" si="0">IF(I11="NA","NA",ROUND($I11*J11,0))</f>
        <v>NA</v>
      </c>
    </row>
    <row r="12" spans="2:11">
      <c r="B12" s="926"/>
      <c r="C12" s="355" t="s">
        <v>170</v>
      </c>
      <c r="D12" s="927"/>
      <c r="E12" s="928"/>
      <c r="F12" s="929"/>
      <c r="G12" s="929"/>
      <c r="H12" s="930" t="s">
        <v>148</v>
      </c>
      <c r="I12" s="931" t="str">
        <f t="shared" ref="I12:I24" si="1">IF(OR(G12="NA",G12=0),"NA",ROUND(F12/G12,6))</f>
        <v>NA</v>
      </c>
      <c r="J12" s="929"/>
      <c r="K12" s="932" t="str">
        <f t="shared" si="0"/>
        <v>NA</v>
      </c>
    </row>
    <row r="13" spans="2:11">
      <c r="B13" s="926"/>
      <c r="C13" s="355" t="s">
        <v>170</v>
      </c>
      <c r="D13" s="927"/>
      <c r="E13" s="928"/>
      <c r="F13" s="929"/>
      <c r="G13" s="929"/>
      <c r="H13" s="930" t="s">
        <v>148</v>
      </c>
      <c r="I13" s="931" t="str">
        <f t="shared" si="1"/>
        <v>NA</v>
      </c>
      <c r="J13" s="929"/>
      <c r="K13" s="932" t="str">
        <f t="shared" si="0"/>
        <v>NA</v>
      </c>
    </row>
    <row r="14" spans="2:11">
      <c r="B14" s="926"/>
      <c r="C14" s="355" t="s">
        <v>170</v>
      </c>
      <c r="D14" s="927"/>
      <c r="E14" s="928"/>
      <c r="F14" s="929"/>
      <c r="G14" s="929"/>
      <c r="H14" s="930" t="s">
        <v>148</v>
      </c>
      <c r="I14" s="931" t="str">
        <f t="shared" si="1"/>
        <v>NA</v>
      </c>
      <c r="J14" s="929"/>
      <c r="K14" s="932" t="str">
        <f t="shared" si="0"/>
        <v>NA</v>
      </c>
    </row>
    <row r="15" spans="2:11">
      <c r="B15" s="926"/>
      <c r="C15" s="355" t="s">
        <v>170</v>
      </c>
      <c r="D15" s="927"/>
      <c r="E15" s="928"/>
      <c r="F15" s="929"/>
      <c r="G15" s="929"/>
      <c r="H15" s="930" t="s">
        <v>148</v>
      </c>
      <c r="I15" s="931" t="str">
        <f t="shared" si="1"/>
        <v>NA</v>
      </c>
      <c r="J15" s="929"/>
      <c r="K15" s="932" t="str">
        <f t="shared" si="0"/>
        <v>NA</v>
      </c>
    </row>
    <row r="16" spans="2:11">
      <c r="B16" s="926"/>
      <c r="C16" s="355" t="s">
        <v>170</v>
      </c>
      <c r="D16" s="927"/>
      <c r="E16" s="928"/>
      <c r="F16" s="929"/>
      <c r="G16" s="929"/>
      <c r="H16" s="930" t="s">
        <v>148</v>
      </c>
      <c r="I16" s="931" t="str">
        <f t="shared" si="1"/>
        <v>NA</v>
      </c>
      <c r="J16" s="929"/>
      <c r="K16" s="932" t="str">
        <f t="shared" si="0"/>
        <v>NA</v>
      </c>
    </row>
    <row r="17" spans="2:11">
      <c r="B17" s="926"/>
      <c r="C17" s="355" t="s">
        <v>170</v>
      </c>
      <c r="D17" s="927"/>
      <c r="E17" s="928"/>
      <c r="F17" s="929"/>
      <c r="G17" s="929"/>
      <c r="H17" s="930" t="s">
        <v>148</v>
      </c>
      <c r="I17" s="931" t="str">
        <f t="shared" si="1"/>
        <v>NA</v>
      </c>
      <c r="J17" s="929"/>
      <c r="K17" s="932" t="str">
        <f t="shared" si="0"/>
        <v>NA</v>
      </c>
    </row>
    <row r="18" spans="2:11">
      <c r="B18" s="926"/>
      <c r="C18" s="355" t="s">
        <v>170</v>
      </c>
      <c r="D18" s="927"/>
      <c r="E18" s="928"/>
      <c r="F18" s="929"/>
      <c r="G18" s="929"/>
      <c r="H18" s="930" t="s">
        <v>148</v>
      </c>
      <c r="I18" s="931" t="str">
        <f t="shared" si="1"/>
        <v>NA</v>
      </c>
      <c r="J18" s="929"/>
      <c r="K18" s="932" t="str">
        <f t="shared" si="0"/>
        <v>NA</v>
      </c>
    </row>
    <row r="19" spans="2:11">
      <c r="B19" s="926"/>
      <c r="C19" s="355" t="s">
        <v>170</v>
      </c>
      <c r="D19" s="927"/>
      <c r="E19" s="928"/>
      <c r="F19" s="929"/>
      <c r="G19" s="929"/>
      <c r="H19" s="930" t="s">
        <v>148</v>
      </c>
      <c r="I19" s="931" t="str">
        <f t="shared" si="1"/>
        <v>NA</v>
      </c>
      <c r="J19" s="929"/>
      <c r="K19" s="932" t="str">
        <f t="shared" si="0"/>
        <v>NA</v>
      </c>
    </row>
    <row r="20" spans="2:11">
      <c r="B20" s="926"/>
      <c r="C20" s="355" t="s">
        <v>170</v>
      </c>
      <c r="D20" s="927"/>
      <c r="E20" s="928"/>
      <c r="F20" s="929"/>
      <c r="G20" s="929"/>
      <c r="H20" s="930" t="s">
        <v>148</v>
      </c>
      <c r="I20" s="931" t="str">
        <f t="shared" si="1"/>
        <v>NA</v>
      </c>
      <c r="J20" s="929"/>
      <c r="K20" s="932" t="str">
        <f t="shared" si="0"/>
        <v>NA</v>
      </c>
    </row>
    <row r="21" spans="2:11">
      <c r="B21" s="926"/>
      <c r="C21" s="355" t="s">
        <v>170</v>
      </c>
      <c r="D21" s="927"/>
      <c r="E21" s="928"/>
      <c r="F21" s="929"/>
      <c r="G21" s="929"/>
      <c r="H21" s="930" t="s">
        <v>148</v>
      </c>
      <c r="I21" s="931" t="str">
        <f t="shared" si="1"/>
        <v>NA</v>
      </c>
      <c r="J21" s="929"/>
      <c r="K21" s="932" t="str">
        <f t="shared" si="0"/>
        <v>NA</v>
      </c>
    </row>
    <row r="22" spans="2:11">
      <c r="B22" s="926"/>
      <c r="C22" s="355" t="s">
        <v>170</v>
      </c>
      <c r="D22" s="927"/>
      <c r="E22" s="928"/>
      <c r="F22" s="929"/>
      <c r="G22" s="929"/>
      <c r="H22" s="930" t="s">
        <v>148</v>
      </c>
      <c r="I22" s="931" t="str">
        <f t="shared" si="1"/>
        <v>NA</v>
      </c>
      <c r="J22" s="929"/>
      <c r="K22" s="932" t="str">
        <f t="shared" si="0"/>
        <v>NA</v>
      </c>
    </row>
    <row r="23" spans="2:11">
      <c r="B23" s="926"/>
      <c r="C23" s="355" t="s">
        <v>170</v>
      </c>
      <c r="D23" s="927"/>
      <c r="E23" s="928"/>
      <c r="F23" s="929"/>
      <c r="G23" s="929"/>
      <c r="H23" s="930" t="s">
        <v>148</v>
      </c>
      <c r="I23" s="931" t="str">
        <f t="shared" si="1"/>
        <v>NA</v>
      </c>
      <c r="J23" s="929"/>
      <c r="K23" s="932" t="str">
        <f t="shared" si="0"/>
        <v>NA</v>
      </c>
    </row>
    <row r="24" spans="2:11">
      <c r="B24" s="926"/>
      <c r="C24" s="355" t="s">
        <v>170</v>
      </c>
      <c r="D24" s="927"/>
      <c r="E24" s="928"/>
      <c r="F24" s="929"/>
      <c r="G24" s="929"/>
      <c r="H24" s="930" t="s">
        <v>148</v>
      </c>
      <c r="I24" s="931" t="str">
        <f t="shared" si="1"/>
        <v>NA</v>
      </c>
      <c r="J24" s="929"/>
      <c r="K24" s="932" t="str">
        <f t="shared" si="0"/>
        <v>NA</v>
      </c>
    </row>
    <row r="25" spans="2:11">
      <c r="B25" s="23"/>
      <c r="D25" s="7"/>
      <c r="E25" s="933" t="s">
        <v>171</v>
      </c>
      <c r="F25" s="92">
        <f>SUM($F$11:$F$24)</f>
        <v>0</v>
      </c>
      <c r="G25" s="256">
        <f>SUM($G$11:$G$24)</f>
        <v>0</v>
      </c>
      <c r="H25" s="6"/>
      <c r="I25" s="19"/>
      <c r="J25" s="92">
        <f>SUM($J$11:$J$24)</f>
        <v>0</v>
      </c>
      <c r="K25" s="263">
        <f>SUM($K$11:$K$24)</f>
        <v>0</v>
      </c>
    </row>
    <row r="26" spans="2:11">
      <c r="B26" s="334">
        <v>2</v>
      </c>
      <c r="C26" s="355" t="s">
        <v>172</v>
      </c>
      <c r="D26" s="174"/>
      <c r="E26" s="7"/>
      <c r="F26" s="24"/>
      <c r="G26" s="6"/>
      <c r="H26" s="6"/>
      <c r="I26" s="19"/>
      <c r="J26" s="6"/>
      <c r="K26" s="929"/>
    </row>
    <row r="27" spans="2:11" ht="15.75" thickBot="1">
      <c r="B27" s="334">
        <v>3</v>
      </c>
      <c r="C27" s="355" t="s">
        <v>152</v>
      </c>
      <c r="D27" s="7"/>
      <c r="E27" s="7"/>
      <c r="F27" s="24"/>
      <c r="G27" s="6"/>
      <c r="H27" s="6"/>
      <c r="I27" s="19"/>
      <c r="J27" s="6"/>
      <c r="K27" s="93">
        <f>$K$25-$K$26</f>
        <v>0</v>
      </c>
    </row>
    <row r="28" spans="2:11" ht="15.75" thickTop="1"/>
  </sheetData>
  <mergeCells count="1">
    <mergeCell ref="B8:K8"/>
  </mergeCells>
  <dataValidations count="1">
    <dataValidation type="decimal" allowBlank="1" showInputMessage="1" showErrorMessage="1" errorTitle="Service and Other Revenues" error="Please enter a positive number." sqref="K26" xr:uid="{255C1764-42BB-4E75-A3FF-F33C23B4B8CF}">
      <formula1>0</formula1>
      <formula2>999999999</formula2>
    </dataValidation>
  </dataValidations>
  <printOptions horizontalCentered="1"/>
  <pageMargins left="0.25" right="0.25" top="0.75" bottom="0.75" header="0.3" footer="0.3"/>
  <pageSetup scale="65" pageOrder="overThenDown" orientation="landscape" cellComments="asDisplayed" r:id="rId1"/>
  <headerFooter alignWithMargins="0">
    <oddFooter>&amp;L&amp;A&amp;R Printed on &amp;D &amp;T</oddFooter>
  </headerFooter>
  <ignoredErrors>
    <ignoredError sqref="J25" unlocked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8">
    <tabColor rgb="FFFFFFCC"/>
    <pageSetUpPr fitToPage="1"/>
  </sheetPr>
  <dimension ref="A1:X286"/>
  <sheetViews>
    <sheetView zoomScale="120" zoomScaleNormal="120" workbookViewId="0">
      <selection activeCell="I85" sqref="I85:J85"/>
    </sheetView>
  </sheetViews>
  <sheetFormatPr defaultColWidth="0" defaultRowHeight="14.25" zeroHeight="1"/>
  <cols>
    <col min="1" max="1" width="2.7109375" style="196" customWidth="1"/>
    <col min="2" max="2" width="7.28515625" style="196" bestFit="1" customWidth="1"/>
    <col min="3" max="15" width="14.7109375" style="196" customWidth="1"/>
    <col min="16" max="16" width="2.7109375" style="196" customWidth="1"/>
    <col min="17" max="17" width="13.28515625" style="196" hidden="1" customWidth="1"/>
    <col min="18" max="18" width="38.28515625" style="196" hidden="1" customWidth="1"/>
    <col min="19" max="19" width="15.5703125" style="196" hidden="1" customWidth="1"/>
    <col min="20" max="20" width="11.7109375" style="196" hidden="1" customWidth="1"/>
    <col min="21" max="21" width="12.7109375" style="196" hidden="1" customWidth="1"/>
    <col min="22" max="24" width="0" style="196" hidden="1" customWidth="1"/>
    <col min="25" max="16384" width="9.28515625" style="196" hidden="1"/>
  </cols>
  <sheetData>
    <row r="1" spans="1:16" customFormat="1" ht="15" customHeight="1">
      <c r="A1" s="130"/>
      <c r="B1" s="130"/>
      <c r="C1" s="130"/>
      <c r="D1" s="196"/>
      <c r="E1" s="241"/>
      <c r="F1" s="241"/>
      <c r="G1" s="196"/>
      <c r="H1" s="775" t="s">
        <v>173</v>
      </c>
      <c r="I1" s="397"/>
      <c r="J1" s="126"/>
      <c r="K1" s="121"/>
      <c r="L1" s="120"/>
      <c r="M1" s="120"/>
      <c r="N1" s="120"/>
      <c r="O1" s="120"/>
      <c r="P1" s="120"/>
    </row>
    <row r="2" spans="1:16" customFormat="1" ht="15" customHeight="1">
      <c r="A2" s="130"/>
      <c r="B2" s="130"/>
      <c r="C2" s="130"/>
      <c r="D2" s="196"/>
      <c r="E2" s="241"/>
      <c r="F2" s="241"/>
      <c r="G2" s="196"/>
      <c r="H2" s="248" t="s">
        <v>174</v>
      </c>
      <c r="I2" s="241"/>
      <c r="J2" s="126"/>
      <c r="K2" s="121"/>
      <c r="L2" s="120"/>
      <c r="M2" s="120"/>
      <c r="N2" s="120"/>
      <c r="O2" s="120"/>
      <c r="P2" s="120"/>
    </row>
    <row r="3" spans="1:16" customFormat="1" ht="15" customHeight="1">
      <c r="A3" s="130"/>
      <c r="B3" s="130"/>
      <c r="C3" s="130"/>
      <c r="D3" s="196"/>
      <c r="E3" s="242"/>
      <c r="F3" s="242"/>
      <c r="G3" s="196"/>
      <c r="H3" s="788" t="str">
        <f>Cert_Hospital&amp;" "&amp;"(TPI: "&amp;Cert_TPI&amp;")"</f>
        <v xml:space="preserve"> (TPI: )</v>
      </c>
      <c r="I3" s="242"/>
      <c r="J3" s="126"/>
      <c r="K3" s="121"/>
      <c r="L3" s="120"/>
      <c r="M3" s="196"/>
      <c r="N3" s="57"/>
      <c r="O3" s="120"/>
      <c r="P3" s="196"/>
    </row>
    <row r="4" spans="1:16" customFormat="1" ht="15.75" customHeight="1">
      <c r="A4" s="124"/>
      <c r="B4" s="124"/>
      <c r="C4" s="120"/>
      <c r="D4" s="196"/>
      <c r="E4" s="241"/>
      <c r="F4" s="241"/>
      <c r="G4" s="196"/>
      <c r="H4" s="789" t="str">
        <f>"Program Year: "&amp;Prgm_Year</f>
        <v>Program Year: 2025 (10/1/2024 - 9/30/2025)</v>
      </c>
      <c r="I4" s="241"/>
      <c r="J4" s="126"/>
      <c r="K4" s="196"/>
      <c r="L4" s="196"/>
      <c r="M4" s="57"/>
      <c r="N4" s="196"/>
      <c r="O4" s="120"/>
      <c r="P4" s="120"/>
    </row>
    <row r="5" spans="1:16" customFormat="1" ht="15" customHeight="1">
      <c r="A5" s="124"/>
      <c r="B5" s="196"/>
      <c r="C5" s="196"/>
      <c r="D5" s="196"/>
      <c r="E5" s="241"/>
      <c r="F5" s="241"/>
      <c r="G5" s="196"/>
      <c r="H5" s="788" t="str">
        <f>"Data Year: "&amp;Data_Year</f>
        <v>Data Year: 2023 (10/1/2022 - 9/30/2023)</v>
      </c>
      <c r="I5" s="241"/>
      <c r="J5" s="241"/>
      <c r="K5" s="57"/>
      <c r="L5" s="57"/>
      <c r="M5" s="57"/>
      <c r="N5" s="57"/>
      <c r="O5" s="120"/>
      <c r="P5" s="120"/>
    </row>
    <row r="6" spans="1:16" customFormat="1" ht="15">
      <c r="A6" s="124"/>
      <c r="B6" s="196"/>
      <c r="C6" s="196"/>
      <c r="D6" s="196"/>
      <c r="E6" s="196"/>
      <c r="F6" s="121"/>
      <c r="G6" s="196"/>
      <c r="H6" s="788" t="str">
        <f>"S-10 Data from Cost Report for period ending in Calendar Year "&amp;LEFT(Data_Year,4)</f>
        <v>S-10 Data from Cost Report for period ending in Calendar Year 2023</v>
      </c>
      <c r="I6" s="121"/>
      <c r="J6" s="120"/>
      <c r="K6" s="57"/>
      <c r="L6" s="57"/>
      <c r="M6" s="57"/>
      <c r="N6" s="57"/>
      <c r="O6" s="120"/>
      <c r="P6" s="120"/>
    </row>
    <row r="7" spans="1:16" customFormat="1" ht="15">
      <c r="A7" s="124"/>
      <c r="B7" s="821" t="s">
        <v>175</v>
      </c>
      <c r="C7" s="821"/>
      <c r="D7" s="821"/>
      <c r="E7" s="822"/>
      <c r="I7" s="257"/>
      <c r="J7" s="257"/>
      <c r="K7" s="196"/>
      <c r="L7" s="57"/>
      <c r="M7" s="57"/>
      <c r="P7" s="120"/>
    </row>
    <row r="8" spans="1:16" customFormat="1" ht="15" customHeight="1">
      <c r="A8" s="120"/>
      <c r="B8" s="1221" t="s">
        <v>176</v>
      </c>
      <c r="C8" s="1222"/>
      <c r="D8" s="1222"/>
      <c r="E8" s="1222"/>
      <c r="F8" s="1222"/>
      <c r="G8" s="1222"/>
      <c r="H8" s="1222"/>
      <c r="I8" s="1222"/>
      <c r="J8" s="1222"/>
      <c r="K8" s="1222"/>
      <c r="L8" s="1222"/>
      <c r="M8" s="1222"/>
      <c r="N8" s="1222"/>
      <c r="O8" s="1223"/>
      <c r="P8" s="213"/>
    </row>
    <row r="9" spans="1:16" customFormat="1" ht="20.100000000000001" customHeight="1">
      <c r="A9" s="124"/>
      <c r="B9" s="1249" t="s">
        <v>177</v>
      </c>
      <c r="C9" s="1250"/>
      <c r="D9" s="1250"/>
      <c r="E9" s="1250"/>
      <c r="F9" s="1250"/>
      <c r="G9" s="1250"/>
      <c r="H9" s="1250"/>
      <c r="I9" s="1250"/>
      <c r="J9" s="1250"/>
      <c r="K9" s="1250"/>
      <c r="L9" s="1250"/>
      <c r="M9" s="1250"/>
      <c r="N9" s="1250"/>
      <c r="O9" s="1267"/>
      <c r="P9" s="213"/>
    </row>
    <row r="10" spans="1:16" customFormat="1" ht="15" customHeight="1">
      <c r="A10" s="124"/>
      <c r="B10" s="216"/>
      <c r="C10" s="130"/>
      <c r="D10" s="120"/>
      <c r="E10" s="217"/>
      <c r="F10" s="217"/>
      <c r="G10" s="217"/>
      <c r="H10" s="124"/>
      <c r="I10" s="196"/>
      <c r="J10" s="196"/>
      <c r="K10" s="393" t="s">
        <v>178</v>
      </c>
      <c r="L10" s="57"/>
      <c r="M10" s="57"/>
      <c r="N10" s="57"/>
      <c r="O10" s="120"/>
      <c r="P10" s="213"/>
    </row>
    <row r="11" spans="1:16" customFormat="1" ht="15">
      <c r="A11" s="124"/>
      <c r="B11" s="766">
        <v>1.1000000000000001</v>
      </c>
      <c r="C11" s="1272" t="s">
        <v>179</v>
      </c>
      <c r="D11" s="1272"/>
      <c r="E11" s="1272"/>
      <c r="F11" s="1272"/>
      <c r="G11" s="1272"/>
      <c r="H11" s="1272"/>
      <c r="I11" s="196"/>
      <c r="J11" s="196"/>
      <c r="K11" s="934"/>
      <c r="L11" s="57"/>
      <c r="M11" s="57"/>
      <c r="N11" s="57"/>
      <c r="O11" s="120"/>
      <c r="P11" s="213"/>
    </row>
    <row r="12" spans="1:16" customFormat="1" ht="15">
      <c r="A12" s="124"/>
      <c r="B12" s="766">
        <v>2.1</v>
      </c>
      <c r="C12" s="1272" t="s">
        <v>180</v>
      </c>
      <c r="D12" s="1272"/>
      <c r="E12" s="1272"/>
      <c r="F12" s="1272"/>
      <c r="G12" s="1272"/>
      <c r="H12" s="1272"/>
      <c r="I12" s="196"/>
      <c r="J12" s="196"/>
      <c r="K12" s="934"/>
      <c r="L12" s="57"/>
      <c r="M12" s="57"/>
      <c r="N12" s="57"/>
      <c r="O12" s="120"/>
      <c r="P12" s="213"/>
    </row>
    <row r="13" spans="1:16" customFormat="1" ht="15">
      <c r="A13" s="124"/>
      <c r="B13" s="766">
        <v>3.1</v>
      </c>
      <c r="C13" s="1272" t="s">
        <v>181</v>
      </c>
      <c r="D13" s="1272"/>
      <c r="E13" s="1272"/>
      <c r="F13" s="1272"/>
      <c r="G13" s="1272"/>
      <c r="H13" s="1272"/>
      <c r="I13" s="196"/>
      <c r="J13" s="196"/>
      <c r="K13" s="934"/>
      <c r="L13" s="57"/>
      <c r="M13" s="160"/>
      <c r="N13" s="160"/>
      <c r="O13" s="120"/>
      <c r="P13" s="213"/>
    </row>
    <row r="14" spans="1:16" customFormat="1" ht="15">
      <c r="A14" s="124"/>
      <c r="B14" s="766">
        <v>4.0999999999999996</v>
      </c>
      <c r="C14" s="1272" t="s">
        <v>182</v>
      </c>
      <c r="D14" s="1272"/>
      <c r="E14" s="1272"/>
      <c r="F14" s="1272"/>
      <c r="G14" s="1272"/>
      <c r="H14" s="1272"/>
      <c r="I14" s="196"/>
      <c r="J14" s="196"/>
      <c r="K14" s="934"/>
      <c r="L14" s="57"/>
      <c r="M14" s="196"/>
      <c r="N14" s="196"/>
      <c r="O14" s="120"/>
      <c r="P14" s="213"/>
    </row>
    <row r="15" spans="1:16" customFormat="1" ht="15">
      <c r="A15" s="124"/>
      <c r="B15" s="766">
        <v>5.0999999999999996</v>
      </c>
      <c r="C15" s="1272" t="s">
        <v>182</v>
      </c>
      <c r="D15" s="1272"/>
      <c r="E15" s="1272"/>
      <c r="F15" s="1272"/>
      <c r="G15" s="1272"/>
      <c r="H15" s="1272"/>
      <c r="I15" s="196"/>
      <c r="J15" s="196"/>
      <c r="K15" s="934"/>
      <c r="L15" s="276"/>
      <c r="M15" s="196"/>
      <c r="N15" s="196"/>
      <c r="O15" s="120"/>
      <c r="P15" s="213"/>
    </row>
    <row r="16" spans="1:16" customFormat="1" ht="15">
      <c r="A16" s="124"/>
      <c r="B16" s="766">
        <v>6.1</v>
      </c>
      <c r="C16" s="1272" t="s">
        <v>182</v>
      </c>
      <c r="D16" s="1272"/>
      <c r="E16" s="1272"/>
      <c r="F16" s="1272"/>
      <c r="G16" s="1272"/>
      <c r="H16" s="1272"/>
      <c r="I16" s="196"/>
      <c r="J16" s="196"/>
      <c r="K16" s="934"/>
      <c r="L16" s="276"/>
      <c r="M16" s="196"/>
      <c r="N16" s="228"/>
      <c r="O16" s="120"/>
      <c r="P16" s="213"/>
    </row>
    <row r="17" spans="1:16" customFormat="1" ht="15">
      <c r="A17" s="127"/>
      <c r="B17" s="766">
        <v>7.1</v>
      </c>
      <c r="C17" s="1272" t="s">
        <v>183</v>
      </c>
      <c r="D17" s="1272"/>
      <c r="E17" s="1272"/>
      <c r="F17" s="1272"/>
      <c r="G17" s="1272"/>
      <c r="H17" s="1272"/>
      <c r="I17" s="196"/>
      <c r="J17" s="196"/>
      <c r="K17" s="934"/>
      <c r="L17" s="57"/>
      <c r="M17" s="57"/>
      <c r="N17" s="57"/>
      <c r="O17" s="159"/>
      <c r="P17" s="213"/>
    </row>
    <row r="18" spans="1:16" customFormat="1" ht="15">
      <c r="A18" s="120"/>
      <c r="B18" s="222"/>
      <c r="C18" s="127"/>
      <c r="D18" s="127"/>
      <c r="E18" s="127"/>
      <c r="F18" s="127"/>
      <c r="G18" s="127"/>
      <c r="H18" s="218"/>
      <c r="I18" s="218"/>
      <c r="J18" s="120"/>
      <c r="K18" s="280"/>
      <c r="L18" s="57"/>
      <c r="M18" s="57"/>
      <c r="N18" s="57"/>
      <c r="O18" s="120"/>
      <c r="P18" s="213"/>
    </row>
    <row r="19" spans="1:16" customFormat="1" ht="20.100000000000001" customHeight="1">
      <c r="A19" s="196"/>
      <c r="B19" s="1249" t="s">
        <v>184</v>
      </c>
      <c r="C19" s="1250"/>
      <c r="D19" s="1250"/>
      <c r="E19" s="1250"/>
      <c r="F19" s="1250"/>
      <c r="G19" s="1250"/>
      <c r="H19" s="1250"/>
      <c r="I19" s="1250"/>
      <c r="J19" s="1250"/>
      <c r="K19" s="1250"/>
      <c r="L19" s="1250"/>
      <c r="M19" s="1250"/>
      <c r="N19" s="1250"/>
      <c r="O19" s="1267"/>
      <c r="P19" s="213"/>
    </row>
    <row r="20" spans="1:16" customFormat="1" ht="15">
      <c r="A20" s="196"/>
      <c r="B20" s="1268" t="s">
        <v>185</v>
      </c>
      <c r="C20" s="1269"/>
      <c r="D20" s="1269"/>
      <c r="E20" s="1269"/>
      <c r="F20" s="1269"/>
      <c r="G20" s="1269"/>
      <c r="H20" s="1269"/>
      <c r="I20" s="1269"/>
      <c r="J20" s="1269"/>
      <c r="K20" s="1269"/>
      <c r="L20" s="1269"/>
      <c r="M20" s="1269"/>
      <c r="N20" s="1269"/>
      <c r="O20" s="1270"/>
      <c r="P20" s="120"/>
    </row>
    <row r="21" spans="1:16" customFormat="1" ht="43.5" customHeight="1">
      <c r="A21" s="196"/>
      <c r="B21" s="761">
        <v>2.1</v>
      </c>
      <c r="C21" s="1155" t="s">
        <v>186</v>
      </c>
      <c r="D21" s="1242" t="s">
        <v>187</v>
      </c>
      <c r="E21" s="1242"/>
      <c r="F21" s="1242"/>
      <c r="G21" s="1242"/>
      <c r="H21" s="1242"/>
      <c r="I21" s="1242"/>
      <c r="J21" s="1242"/>
      <c r="K21" s="1242"/>
      <c r="L21" s="1242"/>
      <c r="M21" s="1242"/>
      <c r="N21" s="1242"/>
      <c r="O21" s="1271"/>
      <c r="P21" s="213"/>
    </row>
    <row r="22" spans="1:16" customFormat="1" ht="15">
      <c r="A22" s="190"/>
      <c r="B22" s="207"/>
      <c r="C22" s="195"/>
      <c r="D22" s="202"/>
      <c r="E22" s="202"/>
      <c r="F22" s="196"/>
      <c r="G22" s="196"/>
      <c r="H22" s="196"/>
      <c r="I22" s="196"/>
      <c r="J22" s="196"/>
      <c r="K22" s="57"/>
      <c r="L22" s="196"/>
      <c r="M22" s="196"/>
      <c r="N22" s="57"/>
      <c r="O22" s="120"/>
      <c r="P22" s="213"/>
    </row>
    <row r="23" spans="1:16" customFormat="1" ht="39">
      <c r="A23" s="120"/>
      <c r="B23" s="208"/>
      <c r="C23" s="196"/>
      <c r="D23" s="196"/>
      <c r="E23" s="1277" t="s">
        <v>188</v>
      </c>
      <c r="F23" s="1278"/>
      <c r="G23" s="1279" t="s">
        <v>189</v>
      </c>
      <c r="H23" s="1280"/>
      <c r="I23" s="1281"/>
      <c r="J23" s="935" t="s">
        <v>190</v>
      </c>
      <c r="K23" s="935" t="s">
        <v>191</v>
      </c>
      <c r="L23" s="196"/>
      <c r="M23" s="57"/>
      <c r="N23" s="57"/>
      <c r="O23" s="120"/>
      <c r="P23" s="213"/>
    </row>
    <row r="24" spans="1:16" customFormat="1" ht="14.25" customHeight="1">
      <c r="A24" s="120"/>
      <c r="B24" s="208"/>
      <c r="C24" s="196"/>
      <c r="D24" s="198" t="str">
        <f>IF($C$21="Yes",IF(OR(ISBLANK(E24),ISBLANK(G24),ISBLANK(J24),ISBLANK(K24)),"Please enter the required info in this row ►",""),"")</f>
        <v/>
      </c>
      <c r="E24" s="1237"/>
      <c r="F24" s="1237"/>
      <c r="G24" s="1237"/>
      <c r="H24" s="1237"/>
      <c r="I24" s="1237"/>
      <c r="J24" s="936"/>
      <c r="K24" s="936"/>
      <c r="L24" s="206" t="str">
        <f>IF($C$21="Yes",IF(OR(ISBLANK(E24),ISBLANK(G24),ISBLANK(J24),ISBLANK(K24)),"◄ Please enter the required info in this row ",""),"")</f>
        <v/>
      </c>
      <c r="M24" s="196"/>
      <c r="N24" s="57"/>
      <c r="O24" s="120"/>
      <c r="P24" s="213"/>
    </row>
    <row r="25" spans="1:16" customFormat="1" ht="15">
      <c r="A25" s="190"/>
      <c r="B25" s="208"/>
      <c r="C25" s="196"/>
      <c r="D25" s="198" t="str">
        <f>IF($C$21="Yes",IF(OR(ISBLANK(E25),ISBLANK(G25),ISBLANK(J25),ISBLANK(K25)),"Please enter the required info in this row ►",""),"")</f>
        <v/>
      </c>
      <c r="E25" s="1237"/>
      <c r="F25" s="1237"/>
      <c r="G25" s="1237"/>
      <c r="H25" s="1237"/>
      <c r="I25" s="1237"/>
      <c r="J25" s="936"/>
      <c r="K25" s="936"/>
      <c r="L25" s="206" t="str">
        <f>IF($C$21="Yes",IF(OR(ISBLANK(E25),ISBLANK(G25),ISBLANK(J25),ISBLANK(K25)),"◄ Please enter the required info in this row ",""),"")</f>
        <v/>
      </c>
      <c r="M25" s="196"/>
      <c r="N25" s="57"/>
      <c r="O25" s="120"/>
      <c r="P25" s="213"/>
    </row>
    <row r="26" spans="1:16" customFormat="1" ht="15">
      <c r="A26" s="196"/>
      <c r="B26" s="209"/>
      <c r="C26" s="196"/>
      <c r="D26" s="161"/>
      <c r="E26" s="120"/>
      <c r="F26" s="120"/>
      <c r="G26" s="120"/>
      <c r="H26" s="120"/>
      <c r="I26" s="120"/>
      <c r="J26" s="120"/>
      <c r="K26" s="57"/>
      <c r="L26" s="196"/>
      <c r="M26" s="196"/>
      <c r="N26" s="196"/>
      <c r="O26" s="120"/>
      <c r="P26" s="213"/>
    </row>
    <row r="27" spans="1:16" customFormat="1" ht="15">
      <c r="A27" s="130"/>
      <c r="B27" s="761">
        <v>2.2000000000000002</v>
      </c>
      <c r="C27" s="1156" t="s">
        <v>186</v>
      </c>
      <c r="D27" s="1242" t="s">
        <v>192</v>
      </c>
      <c r="E27" s="1242"/>
      <c r="F27" s="1242"/>
      <c r="G27" s="1242"/>
      <c r="H27" s="1242"/>
      <c r="I27" s="1242"/>
      <c r="J27" s="1242"/>
      <c r="K27" s="1242"/>
      <c r="L27" s="1242"/>
      <c r="M27" s="1242"/>
      <c r="N27" s="1242"/>
      <c r="O27" s="1242"/>
      <c r="P27" s="213"/>
    </row>
    <row r="28" spans="1:16" customFormat="1" ht="15">
      <c r="A28" s="196"/>
      <c r="B28" s="173"/>
      <c r="C28" s="201"/>
      <c r="D28" s="123"/>
      <c r="E28" s="123"/>
      <c r="F28" s="123"/>
      <c r="G28" s="123"/>
      <c r="H28" s="123"/>
      <c r="I28" s="123"/>
      <c r="J28" s="120"/>
      <c r="K28" s="57"/>
      <c r="L28" s="57"/>
      <c r="M28" s="57"/>
      <c r="N28" s="57"/>
      <c r="O28" s="120"/>
      <c r="P28" s="213"/>
    </row>
    <row r="29" spans="1:16" customFormat="1" ht="29.25" customHeight="1">
      <c r="A29" s="196"/>
      <c r="B29" s="761">
        <v>2.2999999999999998</v>
      </c>
      <c r="C29" s="1155" t="s">
        <v>186</v>
      </c>
      <c r="D29" s="1242" t="s">
        <v>193</v>
      </c>
      <c r="E29" s="1242"/>
      <c r="F29" s="1242"/>
      <c r="G29" s="1242"/>
      <c r="H29" s="1242"/>
      <c r="I29" s="1242"/>
      <c r="J29" s="1242"/>
      <c r="K29" s="1242"/>
      <c r="L29" s="1242"/>
      <c r="M29" s="1242"/>
      <c r="N29" s="1242"/>
      <c r="O29" s="1242"/>
      <c r="P29" s="213"/>
    </row>
    <row r="30" spans="1:16" customFormat="1" ht="15">
      <c r="A30" s="130"/>
      <c r="B30" s="211"/>
      <c r="C30" s="212"/>
      <c r="D30" s="210"/>
      <c r="E30" s="210"/>
      <c r="F30" s="210"/>
      <c r="G30" s="210"/>
      <c r="H30" s="210"/>
      <c r="I30" s="210"/>
      <c r="J30" s="210"/>
      <c r="K30" s="210"/>
      <c r="L30" s="210"/>
      <c r="M30" s="210"/>
      <c r="N30" s="210"/>
      <c r="O30" s="210"/>
      <c r="P30" s="213"/>
    </row>
    <row r="31" spans="1:16" customFormat="1" ht="15" customHeight="1">
      <c r="A31" s="120"/>
      <c r="B31" s="227"/>
      <c r="C31" s="225"/>
      <c r="D31" s="225"/>
      <c r="E31" s="1243" t="s">
        <v>194</v>
      </c>
      <c r="F31" s="1244"/>
      <c r="G31" s="937" t="s">
        <v>195</v>
      </c>
      <c r="H31" s="938"/>
      <c r="I31" s="939"/>
      <c r="J31" s="940"/>
      <c r="K31" s="941" t="str">
        <f>IF($C$21="Yes",IF(OR(ISBLANK(E24),ISBLANK(G24),ISBLANK(J24),ISBLANK(K24),ISBLANK(E25),ISBLANK(G25),ISBLANK(J25),ISBLANK(K25)),"No","Yes"),"N/A")</f>
        <v>N/A</v>
      </c>
      <c r="L31" s="281"/>
      <c r="M31" s="281"/>
      <c r="N31" s="281"/>
      <c r="O31" s="226"/>
      <c r="P31" s="213"/>
    </row>
    <row r="32" spans="1:16" customFormat="1" ht="15">
      <c r="A32" s="120"/>
      <c r="B32" s="227"/>
      <c r="C32" s="225"/>
      <c r="D32" s="225"/>
      <c r="E32" s="1245"/>
      <c r="F32" s="1246"/>
      <c r="G32" s="1238" t="s">
        <v>196</v>
      </c>
      <c r="H32" s="1238"/>
      <c r="I32" s="1238"/>
      <c r="J32" s="1238"/>
      <c r="K32" s="941" t="str">
        <f>IF(AND($C$21="N/A",$C$27="N/A",$C$29="N/A"),"N/A",IF($K$31="Yes","Yes",IF(OR($C$27&lt;&gt;"N/A",$C$29&lt;&gt;"N/A"),"Yes","No")))</f>
        <v>N/A</v>
      </c>
      <c r="L32" s="281"/>
      <c r="M32" s="281"/>
      <c r="N32" s="281"/>
      <c r="O32" s="226"/>
      <c r="P32" s="213"/>
    </row>
    <row r="33" spans="1:16" customFormat="1" ht="15">
      <c r="A33" s="124"/>
      <c r="B33" s="942"/>
      <c r="C33" s="943"/>
      <c r="D33" s="943"/>
      <c r="E33" s="943"/>
      <c r="F33" s="943"/>
      <c r="G33" s="943"/>
      <c r="H33" s="943"/>
      <c r="I33" s="943"/>
      <c r="J33" s="943"/>
      <c r="K33" s="943"/>
      <c r="L33" s="943"/>
      <c r="M33" s="943"/>
      <c r="N33" s="943"/>
      <c r="O33" s="944"/>
      <c r="P33" s="213"/>
    </row>
    <row r="34" spans="1:16" customFormat="1" ht="20.100000000000001" customHeight="1">
      <c r="A34" s="120"/>
      <c r="B34" s="1249" t="s">
        <v>197</v>
      </c>
      <c r="C34" s="1250"/>
      <c r="D34" s="1250"/>
      <c r="E34" s="1250"/>
      <c r="F34" s="1250"/>
      <c r="G34" s="1250"/>
      <c r="H34" s="1250"/>
      <c r="I34" s="1250"/>
      <c r="J34" s="1250"/>
      <c r="K34" s="1250"/>
      <c r="L34" s="1250"/>
      <c r="M34" s="1250"/>
      <c r="N34" s="1250"/>
      <c r="O34" s="1250"/>
      <c r="P34" s="213"/>
    </row>
    <row r="35" spans="1:16" customFormat="1" ht="44.25" customHeight="1">
      <c r="A35" s="120"/>
      <c r="B35" s="765">
        <v>3.1</v>
      </c>
      <c r="C35" s="129" t="s">
        <v>21</v>
      </c>
      <c r="D35" s="1252" t="s">
        <v>198</v>
      </c>
      <c r="E35" s="1252"/>
      <c r="F35" s="1252"/>
      <c r="G35" s="1252"/>
      <c r="H35" s="1252"/>
      <c r="I35" s="1252"/>
      <c r="J35" s="1252"/>
      <c r="K35" s="1252"/>
      <c r="L35" s="1252"/>
      <c r="M35" s="1252"/>
      <c r="N35" s="1252"/>
      <c r="O35" s="1252"/>
      <c r="P35" s="213"/>
    </row>
    <row r="36" spans="1:16" customFormat="1" ht="15.75" customHeight="1">
      <c r="A36" s="120"/>
      <c r="B36" s="222"/>
      <c r="C36" s="191"/>
      <c r="D36" s="127"/>
      <c r="E36" s="127"/>
      <c r="F36" s="127"/>
      <c r="G36" s="120"/>
      <c r="H36" s="120"/>
      <c r="I36" s="120"/>
      <c r="J36" s="120"/>
      <c r="K36" s="57"/>
      <c r="L36" s="57"/>
      <c r="N36" s="57"/>
      <c r="O36" s="120"/>
      <c r="P36" s="213"/>
    </row>
    <row r="37" spans="1:16" customFormat="1" ht="20.100000000000001" customHeight="1">
      <c r="A37" s="124"/>
      <c r="B37" s="1249" t="s">
        <v>199</v>
      </c>
      <c r="C37" s="1253"/>
      <c r="D37" s="1253"/>
      <c r="E37" s="1253"/>
      <c r="F37" s="1253"/>
      <c r="G37" s="1253"/>
      <c r="H37" s="1253"/>
      <c r="I37" s="1253"/>
      <c r="J37" s="1253"/>
      <c r="K37" s="1253"/>
      <c r="L37" s="1253"/>
      <c r="M37" s="1253"/>
      <c r="N37" s="1253"/>
      <c r="O37" s="1253"/>
      <c r="P37" s="216"/>
    </row>
    <row r="38" spans="1:16" customFormat="1" ht="29.25" customHeight="1">
      <c r="A38" s="120"/>
      <c r="B38" s="1239" t="s">
        <v>200</v>
      </c>
      <c r="C38" s="1240"/>
      <c r="D38" s="1240"/>
      <c r="E38" s="1240"/>
      <c r="F38" s="1240"/>
      <c r="G38" s="1240"/>
      <c r="H38" s="1240"/>
      <c r="I38" s="1240"/>
      <c r="J38" s="1240"/>
      <c r="K38" s="1240"/>
      <c r="L38" s="1240"/>
      <c r="M38" s="1240"/>
      <c r="N38" s="1240"/>
      <c r="O38" s="1241"/>
      <c r="P38" s="120"/>
    </row>
    <row r="39" spans="1:16" customFormat="1" ht="25.5">
      <c r="A39" s="127"/>
      <c r="B39" s="213"/>
      <c r="C39" s="161" t="s">
        <v>201</v>
      </c>
      <c r="D39" s="127"/>
      <c r="E39" s="127"/>
      <c r="F39" s="127"/>
      <c r="G39" s="196"/>
      <c r="H39" s="196"/>
      <c r="I39" s="859" t="s">
        <v>202</v>
      </c>
      <c r="J39" s="859" t="s">
        <v>203</v>
      </c>
      <c r="K39" s="859" t="s">
        <v>204</v>
      </c>
      <c r="L39" s="945" t="s">
        <v>205</v>
      </c>
      <c r="M39" s="945" t="s">
        <v>206</v>
      </c>
      <c r="N39" s="57"/>
      <c r="O39" s="120"/>
      <c r="P39" s="213"/>
    </row>
    <row r="40" spans="1:16" customFormat="1" ht="15">
      <c r="A40" s="120"/>
      <c r="B40" s="761">
        <v>4.0999999999999996</v>
      </c>
      <c r="C40" s="121" t="s">
        <v>207</v>
      </c>
      <c r="D40" s="203"/>
      <c r="E40" s="196"/>
      <c r="F40" s="196"/>
      <c r="G40" s="196"/>
      <c r="H40" s="196"/>
      <c r="I40" s="336"/>
      <c r="J40" s="336"/>
      <c r="K40" s="337"/>
      <c r="L40" s="336"/>
      <c r="M40" s="337"/>
      <c r="N40" s="57"/>
      <c r="O40" s="120"/>
      <c r="P40" s="213"/>
    </row>
    <row r="41" spans="1:16" customFormat="1" ht="15">
      <c r="A41" s="120"/>
      <c r="B41" s="761">
        <v>4.2</v>
      </c>
      <c r="C41" s="121" t="s">
        <v>208</v>
      </c>
      <c r="D41" s="120"/>
      <c r="E41" s="120"/>
      <c r="F41" s="204"/>
      <c r="G41" s="196"/>
      <c r="H41" s="196"/>
      <c r="I41" s="336"/>
      <c r="J41" s="336"/>
      <c r="K41" s="219"/>
      <c r="L41" s="336"/>
      <c r="M41" s="219"/>
      <c r="N41" s="57"/>
      <c r="O41" s="120"/>
      <c r="P41" s="213"/>
    </row>
    <row r="42" spans="1:16" customFormat="1" ht="15">
      <c r="A42" s="120"/>
      <c r="B42" s="761">
        <v>4.3</v>
      </c>
      <c r="C42" s="121" t="s">
        <v>209</v>
      </c>
      <c r="D42" s="120"/>
      <c r="E42" s="120"/>
      <c r="F42" s="120"/>
      <c r="G42" s="196"/>
      <c r="H42" s="196"/>
      <c r="I42" s="336"/>
      <c r="J42" s="336"/>
      <c r="K42" s="337"/>
      <c r="L42" s="336"/>
      <c r="M42" s="337"/>
      <c r="N42" s="57"/>
      <c r="O42" s="120"/>
      <c r="P42" s="213"/>
    </row>
    <row r="43" spans="1:16" customFormat="1" ht="15">
      <c r="A43" s="133"/>
      <c r="B43" s="761">
        <v>4.4000000000000004</v>
      </c>
      <c r="C43" s="121" t="s">
        <v>210</v>
      </c>
      <c r="D43" s="120"/>
      <c r="E43" s="120"/>
      <c r="F43" s="196"/>
      <c r="G43" s="196"/>
      <c r="H43" s="196"/>
      <c r="I43" s="336"/>
      <c r="J43" s="336"/>
      <c r="K43" s="219"/>
      <c r="L43" s="336"/>
      <c r="M43" s="219"/>
      <c r="N43" s="57"/>
      <c r="O43" s="120"/>
      <c r="P43" s="213"/>
    </row>
    <row r="44" spans="1:16" customFormat="1" ht="15">
      <c r="A44" s="120"/>
      <c r="B44" s="207"/>
      <c r="C44" s="196"/>
      <c r="D44" s="120"/>
      <c r="E44" s="120"/>
      <c r="F44" s="196"/>
      <c r="G44" s="196"/>
      <c r="H44" s="196"/>
      <c r="I44" s="196"/>
      <c r="J44" s="196"/>
      <c r="K44" s="57"/>
      <c r="L44" s="57"/>
      <c r="M44" s="57"/>
      <c r="N44" s="57"/>
      <c r="O44" s="120"/>
      <c r="P44" s="213"/>
    </row>
    <row r="45" spans="1:16" customFormat="1" ht="14.25" customHeight="1">
      <c r="A45" s="120"/>
      <c r="B45" s="207"/>
      <c r="C45" s="121"/>
      <c r="D45" s="120"/>
      <c r="E45" s="127"/>
      <c r="F45" s="135"/>
      <c r="G45" s="135"/>
      <c r="H45" s="120"/>
      <c r="I45" s="120"/>
      <c r="J45" s="196"/>
      <c r="K45" s="57"/>
      <c r="L45" s="57"/>
      <c r="M45" s="57"/>
      <c r="N45" s="57"/>
      <c r="O45" s="120"/>
      <c r="P45" s="213"/>
    </row>
    <row r="46" spans="1:16" customFormat="1" ht="15">
      <c r="A46" s="120"/>
      <c r="B46" s="208"/>
      <c r="C46" s="161" t="s">
        <v>211</v>
      </c>
      <c r="D46" s="196"/>
      <c r="E46" s="191"/>
      <c r="F46" s="196"/>
      <c r="G46" s="196"/>
      <c r="H46" s="196"/>
      <c r="I46" s="196"/>
      <c r="J46" s="859" t="s">
        <v>203</v>
      </c>
      <c r="K46" s="57"/>
      <c r="L46" s="57"/>
      <c r="M46" s="57"/>
      <c r="N46" s="57"/>
      <c r="O46" s="120"/>
      <c r="P46" s="213"/>
    </row>
    <row r="47" spans="1:16" customFormat="1" ht="15">
      <c r="A47" s="120"/>
      <c r="B47" s="761">
        <v>4.5</v>
      </c>
      <c r="C47" s="121" t="s">
        <v>212</v>
      </c>
      <c r="D47" s="120"/>
      <c r="E47" s="120"/>
      <c r="F47" s="196"/>
      <c r="G47" s="196"/>
      <c r="H47" s="196"/>
      <c r="I47" s="196"/>
      <c r="J47" s="338"/>
      <c r="K47" s="57"/>
      <c r="L47" s="57"/>
      <c r="M47" s="57"/>
      <c r="N47" s="57"/>
      <c r="O47" s="120"/>
      <c r="P47" s="213"/>
    </row>
    <row r="48" spans="1:16" customFormat="1" ht="15">
      <c r="A48" s="120"/>
      <c r="B48" s="761">
        <v>4.5999999999999996</v>
      </c>
      <c r="C48" s="121" t="s">
        <v>213</v>
      </c>
      <c r="D48" s="120"/>
      <c r="E48" s="132"/>
      <c r="F48" s="196"/>
      <c r="G48" s="196"/>
      <c r="H48" s="196"/>
      <c r="I48" s="196"/>
      <c r="J48" s="338"/>
      <c r="K48" s="57"/>
      <c r="L48" s="57"/>
      <c r="M48" s="57"/>
      <c r="N48" s="57"/>
      <c r="O48" s="120"/>
      <c r="P48" s="213"/>
    </row>
    <row r="49" spans="1:16" customFormat="1" ht="15">
      <c r="A49" s="120"/>
      <c r="B49" s="761">
        <v>4.7</v>
      </c>
      <c r="C49" s="121" t="s">
        <v>214</v>
      </c>
      <c r="D49" s="120"/>
      <c r="E49" s="132"/>
      <c r="F49" s="196"/>
      <c r="G49" s="196"/>
      <c r="H49" s="196"/>
      <c r="I49" s="196"/>
      <c r="J49" s="338"/>
      <c r="K49" s="57"/>
      <c r="L49" s="57"/>
      <c r="M49" s="57"/>
      <c r="N49" s="57"/>
      <c r="O49" s="120"/>
      <c r="P49" s="213"/>
    </row>
    <row r="50" spans="1:16" customFormat="1" ht="15">
      <c r="A50" s="120"/>
      <c r="B50" s="214"/>
      <c r="C50" s="205"/>
      <c r="D50" s="134"/>
      <c r="E50" s="132"/>
      <c r="F50" s="196"/>
      <c r="G50" s="196"/>
      <c r="H50" s="196"/>
      <c r="I50" s="196"/>
      <c r="J50" s="136"/>
      <c r="K50" s="57"/>
      <c r="L50" s="57"/>
      <c r="M50" s="57"/>
      <c r="N50" s="57"/>
      <c r="O50" s="120"/>
      <c r="P50" s="213"/>
    </row>
    <row r="51" spans="1:16" customFormat="1" ht="15" customHeight="1">
      <c r="A51" s="120"/>
      <c r="B51" s="207"/>
      <c r="C51" s="161" t="s">
        <v>215</v>
      </c>
      <c r="D51" s="191"/>
      <c r="E51" s="132"/>
      <c r="F51" s="196"/>
      <c r="G51" s="196"/>
      <c r="H51" s="196"/>
      <c r="I51" s="196"/>
      <c r="J51" s="859" t="s">
        <v>203</v>
      </c>
      <c r="K51" s="57"/>
      <c r="L51" s="57"/>
      <c r="M51" s="57"/>
      <c r="N51" s="57"/>
      <c r="O51" s="120"/>
      <c r="P51" s="213"/>
    </row>
    <row r="52" spans="1:16" customFormat="1" ht="15" customHeight="1">
      <c r="A52" s="120"/>
      <c r="B52" s="761">
        <v>4.8</v>
      </c>
      <c r="C52" s="121" t="s">
        <v>216</v>
      </c>
      <c r="D52" s="191"/>
      <c r="E52" s="132"/>
      <c r="F52" s="196"/>
      <c r="G52" s="196"/>
      <c r="H52" s="196"/>
      <c r="I52" s="196"/>
      <c r="J52" s="338"/>
      <c r="K52" s="57"/>
      <c r="L52" s="57"/>
      <c r="M52" s="57"/>
      <c r="N52" s="57"/>
      <c r="O52" s="120"/>
      <c r="P52" s="213"/>
    </row>
    <row r="53" spans="1:16" customFormat="1" ht="15">
      <c r="A53" s="120"/>
      <c r="B53" s="761">
        <v>4.9000000000000004</v>
      </c>
      <c r="C53" s="121" t="s">
        <v>217</v>
      </c>
      <c r="D53" s="191"/>
      <c r="E53" s="132"/>
      <c r="F53" s="196"/>
      <c r="G53" s="196"/>
      <c r="H53" s="196"/>
      <c r="I53" s="196"/>
      <c r="J53" s="338"/>
      <c r="K53" s="57"/>
      <c r="L53" s="57"/>
      <c r="M53" s="57"/>
      <c r="N53" s="57"/>
      <c r="O53" s="120"/>
      <c r="P53" s="213"/>
    </row>
    <row r="54" spans="1:16" customFormat="1" ht="35.1" customHeight="1">
      <c r="A54" s="120"/>
      <c r="B54" s="215"/>
      <c r="C54" s="134"/>
      <c r="D54" s="134"/>
      <c r="E54" s="134"/>
      <c r="F54" s="132"/>
      <c r="G54" s="133"/>
      <c r="H54" s="133"/>
      <c r="I54" s="133"/>
      <c r="J54" s="120"/>
      <c r="K54" s="57"/>
      <c r="L54" s="57"/>
      <c r="M54" s="57"/>
      <c r="N54" s="57"/>
      <c r="O54" s="120"/>
      <c r="P54" s="213"/>
    </row>
    <row r="55" spans="1:16" customFormat="1" ht="15.75">
      <c r="A55" s="120"/>
      <c r="B55" s="1254" t="s">
        <v>218</v>
      </c>
      <c r="C55" s="1253"/>
      <c r="D55" s="1253"/>
      <c r="E55" s="1253"/>
      <c r="F55" s="1253"/>
      <c r="G55" s="1253"/>
      <c r="H55" s="1253"/>
      <c r="I55" s="1253"/>
      <c r="J55" s="1253"/>
      <c r="K55" s="1253"/>
      <c r="L55" s="1253"/>
      <c r="M55" s="1253"/>
      <c r="N55" s="1253"/>
      <c r="O55" s="1253"/>
      <c r="P55" s="213"/>
    </row>
    <row r="56" spans="1:16" customFormat="1" ht="15" customHeight="1">
      <c r="A56" s="120"/>
      <c r="B56" s="1255" t="str">
        <f>"(Sections 5.1 and 5.2 Use Cost Report Ending in Calendar Year "&amp;LEFT(Data_Year,4)&amp;")"</f>
        <v>(Sections 5.1 and 5.2 Use Cost Report Ending in Calendar Year 2023)</v>
      </c>
      <c r="C56" s="1256"/>
      <c r="D56" s="1256"/>
      <c r="E56" s="1256"/>
      <c r="F56" s="1256"/>
      <c r="G56" s="1256"/>
      <c r="H56" s="1256"/>
      <c r="I56" s="1256"/>
      <c r="J56" s="1256"/>
      <c r="K56" s="1256"/>
      <c r="L56" s="1256"/>
      <c r="M56" s="1256"/>
      <c r="N56" s="1256"/>
      <c r="O56" s="1256"/>
      <c r="P56" s="213"/>
    </row>
    <row r="57" spans="1:16" customFormat="1" ht="15">
      <c r="A57" s="120"/>
      <c r="B57" s="213"/>
      <c r="C57" s="120"/>
      <c r="D57" s="127"/>
      <c r="E57" s="127"/>
      <c r="F57" s="127"/>
      <c r="G57" s="120"/>
      <c r="H57" s="120"/>
      <c r="I57" s="120"/>
      <c r="J57" s="120"/>
      <c r="K57" s="57"/>
      <c r="L57" s="57"/>
      <c r="M57" s="57"/>
      <c r="N57" s="57"/>
      <c r="O57" s="120"/>
      <c r="P57" s="213"/>
    </row>
    <row r="58" spans="1:16" customFormat="1" ht="15">
      <c r="A58" s="120"/>
      <c r="B58" s="213"/>
      <c r="C58" s="125" t="s">
        <v>219</v>
      </c>
      <c r="D58" s="125"/>
      <c r="E58" s="191"/>
      <c r="F58" s="127"/>
      <c r="G58" s="120"/>
      <c r="H58" s="120"/>
      <c r="I58" s="946" t="s">
        <v>204</v>
      </c>
      <c r="J58" s="120"/>
      <c r="K58" s="57"/>
      <c r="L58" s="57"/>
      <c r="M58" s="57"/>
      <c r="N58" s="57"/>
      <c r="O58" s="120"/>
      <c r="P58" s="213"/>
    </row>
    <row r="59" spans="1:16" customFormat="1" ht="14.25" customHeight="1">
      <c r="A59" s="120"/>
      <c r="B59" s="761">
        <v>5.0999999999999996</v>
      </c>
      <c r="C59" s="120" t="s">
        <v>220</v>
      </c>
      <c r="D59" s="120"/>
      <c r="E59" s="120"/>
      <c r="F59" s="120"/>
      <c r="G59" s="120"/>
      <c r="H59" s="120"/>
      <c r="I59" s="947">
        <f>IFERROR('S-3 Part I D-1 D-4'!AR5,0)</f>
        <v>0</v>
      </c>
      <c r="J59" s="120"/>
      <c r="K59" s="57"/>
      <c r="L59" s="57"/>
      <c r="M59" s="57"/>
      <c r="N59" s="57"/>
      <c r="O59" s="120"/>
      <c r="P59" s="213"/>
    </row>
    <row r="60" spans="1:16" customFormat="1" ht="15">
      <c r="A60" s="120"/>
      <c r="B60" s="761">
        <v>5.2</v>
      </c>
      <c r="C60" s="120" t="s">
        <v>221</v>
      </c>
      <c r="D60" s="120"/>
      <c r="E60" s="120"/>
      <c r="F60" s="120"/>
      <c r="G60" s="121"/>
      <c r="H60" s="121"/>
      <c r="I60" s="948">
        <f>IFERROR('S-3 Part I D-1 D-4'!AS5,0)</f>
        <v>0</v>
      </c>
      <c r="J60" s="120"/>
      <c r="K60" s="57"/>
      <c r="L60" s="57"/>
      <c r="M60" s="57"/>
      <c r="N60" s="57"/>
      <c r="O60" s="120"/>
      <c r="P60" s="213"/>
    </row>
    <row r="61" spans="1:16" customFormat="1" ht="15">
      <c r="A61" s="120"/>
      <c r="B61" s="761">
        <v>5.3</v>
      </c>
      <c r="C61" s="120" t="s">
        <v>222</v>
      </c>
      <c r="D61" s="120"/>
      <c r="E61" s="120"/>
      <c r="F61" s="120"/>
      <c r="G61" s="121"/>
      <c r="H61" s="121"/>
      <c r="I61" s="949">
        <f>$I$59-$I$60</f>
        <v>0</v>
      </c>
      <c r="J61" s="120"/>
      <c r="K61" s="57"/>
      <c r="L61" s="57"/>
      <c r="M61" s="57"/>
      <c r="N61" s="57"/>
      <c r="O61" s="120"/>
      <c r="P61" s="213"/>
    </row>
    <row r="62" spans="1:16" customFormat="1" ht="15">
      <c r="A62" s="120"/>
      <c r="B62" s="207"/>
      <c r="C62" s="128"/>
      <c r="D62" s="128"/>
      <c r="E62" s="120"/>
      <c r="F62" s="120"/>
      <c r="G62" s="121"/>
      <c r="H62" s="121"/>
      <c r="I62" s="200"/>
      <c r="J62" s="120"/>
      <c r="K62" s="57"/>
      <c r="L62" s="57"/>
      <c r="M62" s="57"/>
      <c r="N62" s="57"/>
      <c r="O62" s="120"/>
      <c r="P62" s="213"/>
    </row>
    <row r="63" spans="1:16" customFormat="1" ht="38.25" customHeight="1">
      <c r="A63" s="120"/>
      <c r="B63" s="1257" t="s">
        <v>223</v>
      </c>
      <c r="C63" s="1258"/>
      <c r="D63" s="1258"/>
      <c r="E63" s="1258"/>
      <c r="F63" s="1258"/>
      <c r="G63" s="1258"/>
      <c r="H63" s="1258"/>
      <c r="I63" s="1258"/>
      <c r="J63" s="1258"/>
      <c r="K63" s="1258"/>
      <c r="L63" s="1258"/>
      <c r="M63" s="1258"/>
      <c r="N63" s="1258"/>
      <c r="O63" s="1259"/>
      <c r="P63" s="213"/>
    </row>
    <row r="64" spans="1:16" customFormat="1" ht="20.25" customHeight="1">
      <c r="A64" s="120"/>
      <c r="B64" s="838"/>
      <c r="C64" s="839"/>
      <c r="D64" s="839"/>
      <c r="E64" s="839"/>
      <c r="F64" s="839"/>
      <c r="G64" s="839"/>
      <c r="H64" s="839"/>
      <c r="I64" s="946" t="s">
        <v>224</v>
      </c>
      <c r="J64" s="950" t="s">
        <v>225</v>
      </c>
      <c r="K64" s="839"/>
      <c r="L64" s="839"/>
      <c r="M64" s="839"/>
      <c r="N64" s="839"/>
      <c r="O64" s="839"/>
      <c r="P64" s="213"/>
    </row>
    <row r="65" spans="1:16" customFormat="1" ht="14.25" customHeight="1">
      <c r="A65" s="120"/>
      <c r="B65" s="761">
        <v>5.4</v>
      </c>
      <c r="C65" s="1242" t="s">
        <v>226</v>
      </c>
      <c r="D65" s="1242"/>
      <c r="E65" s="1242"/>
      <c r="F65" s="1242"/>
      <c r="G65" s="1242"/>
      <c r="H65" s="120"/>
      <c r="I65" s="335"/>
      <c r="J65" s="856"/>
      <c r="K65" s="57"/>
      <c r="L65" s="57"/>
      <c r="M65" s="57"/>
      <c r="N65" s="57"/>
      <c r="O65" s="120"/>
      <c r="P65" s="213"/>
    </row>
    <row r="66" spans="1:16" customFormat="1" ht="15" customHeight="1">
      <c r="A66" s="120"/>
      <c r="B66" s="1251">
        <v>5.5</v>
      </c>
      <c r="C66" s="1263" t="s">
        <v>227</v>
      </c>
      <c r="D66" s="1264"/>
      <c r="E66" s="1264"/>
      <c r="F66" s="1264"/>
      <c r="G66" s="1264"/>
      <c r="H66" s="1264"/>
      <c r="I66" s="1247" t="s">
        <v>224</v>
      </c>
      <c r="J66" s="1260" t="s">
        <v>225</v>
      </c>
      <c r="K66" s="57"/>
      <c r="L66" s="57"/>
      <c r="M66" s="57"/>
      <c r="N66" s="57"/>
      <c r="O66" s="120"/>
      <c r="P66" s="213"/>
    </row>
    <row r="67" spans="1:16" customFormat="1" ht="15">
      <c r="A67" s="120"/>
      <c r="B67" s="1251"/>
      <c r="C67" s="1265"/>
      <c r="D67" s="1266"/>
      <c r="E67" s="1266"/>
      <c r="F67" s="1266"/>
      <c r="G67" s="1266"/>
      <c r="H67" s="1266"/>
      <c r="I67" s="1248"/>
      <c r="J67" s="1261"/>
      <c r="K67" s="57"/>
      <c r="L67" s="57"/>
      <c r="M67" s="57"/>
      <c r="N67" s="57"/>
      <c r="O67" s="120"/>
      <c r="P67" s="213"/>
    </row>
    <row r="68" spans="1:16" customFormat="1" ht="15">
      <c r="A68" s="120"/>
      <c r="B68" s="284">
        <v>1</v>
      </c>
      <c r="C68" s="1262"/>
      <c r="D68" s="1262"/>
      <c r="E68" s="1262"/>
      <c r="F68" s="1262"/>
      <c r="G68" s="1262"/>
      <c r="H68" s="1262"/>
      <c r="I68" s="335"/>
      <c r="J68" s="856"/>
      <c r="K68" s="57"/>
      <c r="L68" s="57"/>
      <c r="M68" s="57"/>
      <c r="N68" s="57"/>
      <c r="O68" s="120"/>
      <c r="P68" s="213"/>
    </row>
    <row r="69" spans="1:16" customFormat="1" ht="15">
      <c r="A69" s="120"/>
      <c r="B69" s="284">
        <v>2</v>
      </c>
      <c r="C69" s="1262"/>
      <c r="D69" s="1262"/>
      <c r="E69" s="1262"/>
      <c r="F69" s="1262"/>
      <c r="G69" s="1262"/>
      <c r="H69" s="1262"/>
      <c r="I69" s="335"/>
      <c r="J69" s="856"/>
      <c r="K69" s="57"/>
      <c r="L69" s="196"/>
      <c r="M69" s="57"/>
      <c r="N69" s="57"/>
      <c r="O69" s="120"/>
      <c r="P69" s="213"/>
    </row>
    <row r="70" spans="1:16" customFormat="1" ht="15">
      <c r="A70" s="120"/>
      <c r="B70" s="284">
        <v>3</v>
      </c>
      <c r="C70" s="1262"/>
      <c r="D70" s="1262"/>
      <c r="E70" s="1262"/>
      <c r="F70" s="1262"/>
      <c r="G70" s="1262"/>
      <c r="H70" s="1262"/>
      <c r="I70" s="335"/>
      <c r="J70" s="856"/>
      <c r="K70" s="57"/>
      <c r="L70" s="57"/>
      <c r="M70" s="57"/>
      <c r="N70" s="57"/>
      <c r="O70" s="120"/>
      <c r="P70" s="213"/>
    </row>
    <row r="71" spans="1:16" customFormat="1" ht="15">
      <c r="A71" s="120"/>
      <c r="B71" s="284">
        <v>4</v>
      </c>
      <c r="C71" s="1262"/>
      <c r="D71" s="1262"/>
      <c r="E71" s="1262"/>
      <c r="F71" s="1262"/>
      <c r="G71" s="1262"/>
      <c r="H71" s="1262"/>
      <c r="I71" s="335"/>
      <c r="J71" s="856"/>
      <c r="K71" s="57"/>
      <c r="L71" s="57"/>
      <c r="M71" s="57"/>
      <c r="N71" s="57"/>
      <c r="O71" s="120"/>
      <c r="P71" s="213"/>
    </row>
    <row r="72" spans="1:16" customFormat="1" ht="15">
      <c r="A72" s="120"/>
      <c r="B72" s="284">
        <v>5</v>
      </c>
      <c r="C72" s="1262"/>
      <c r="D72" s="1262"/>
      <c r="E72" s="1262"/>
      <c r="F72" s="1262"/>
      <c r="G72" s="1262"/>
      <c r="H72" s="1262"/>
      <c r="I72" s="335"/>
      <c r="J72" s="856"/>
      <c r="K72" s="57"/>
      <c r="L72" s="57"/>
      <c r="M72" s="57"/>
      <c r="N72" s="57"/>
      <c r="O72" s="120"/>
      <c r="P72" s="213"/>
    </row>
    <row r="73" spans="1:16" customFormat="1" ht="15">
      <c r="A73" s="120"/>
      <c r="B73" s="284">
        <v>6</v>
      </c>
      <c r="C73" s="1262"/>
      <c r="D73" s="1262"/>
      <c r="E73" s="1262"/>
      <c r="F73" s="1262"/>
      <c r="G73" s="1262"/>
      <c r="H73" s="1262"/>
      <c r="I73" s="335"/>
      <c r="J73" s="856"/>
      <c r="K73" s="57"/>
      <c r="L73" s="57"/>
      <c r="M73" s="57"/>
      <c r="N73" s="57"/>
      <c r="O73" s="120"/>
      <c r="P73" s="213"/>
    </row>
    <row r="74" spans="1:16" customFormat="1" ht="15">
      <c r="A74" s="120"/>
      <c r="B74" s="284">
        <v>7</v>
      </c>
      <c r="C74" s="1262"/>
      <c r="D74" s="1262"/>
      <c r="E74" s="1262"/>
      <c r="F74" s="1262"/>
      <c r="G74" s="1262"/>
      <c r="H74" s="1262"/>
      <c r="I74" s="335"/>
      <c r="J74" s="856"/>
      <c r="K74" s="57"/>
      <c r="L74" s="57"/>
      <c r="M74" s="57"/>
      <c r="N74" s="57"/>
      <c r="O74" s="120"/>
      <c r="P74" s="213"/>
    </row>
    <row r="75" spans="1:16" customFormat="1" ht="15">
      <c r="A75" s="120"/>
      <c r="B75" s="284">
        <v>8</v>
      </c>
      <c r="C75" s="1262"/>
      <c r="D75" s="1262"/>
      <c r="E75" s="1262"/>
      <c r="F75" s="1262"/>
      <c r="G75" s="1262"/>
      <c r="H75" s="1262"/>
      <c r="I75" s="335"/>
      <c r="J75" s="856"/>
      <c r="K75" s="57"/>
      <c r="L75" s="57"/>
      <c r="M75" s="57"/>
      <c r="N75" s="57"/>
      <c r="O75" s="120"/>
      <c r="P75" s="213"/>
    </row>
    <row r="76" spans="1:16" customFormat="1" ht="15">
      <c r="A76" s="120"/>
      <c r="B76" s="284">
        <v>9</v>
      </c>
      <c r="C76" s="1262"/>
      <c r="D76" s="1262"/>
      <c r="E76" s="1262"/>
      <c r="F76" s="1262"/>
      <c r="G76" s="1262"/>
      <c r="H76" s="1262"/>
      <c r="I76" s="335"/>
      <c r="J76" s="856"/>
      <c r="K76" s="57"/>
      <c r="L76" s="57"/>
      <c r="M76" s="57"/>
      <c r="N76" s="57"/>
      <c r="O76" s="120"/>
      <c r="P76" s="213"/>
    </row>
    <row r="77" spans="1:16" customFormat="1" ht="15">
      <c r="A77" s="120"/>
      <c r="B77" s="284">
        <v>10</v>
      </c>
      <c r="C77" s="1262"/>
      <c r="D77" s="1262"/>
      <c r="E77" s="1262"/>
      <c r="F77" s="1262"/>
      <c r="G77" s="1262"/>
      <c r="H77" s="1262"/>
      <c r="I77" s="335"/>
      <c r="J77" s="856"/>
      <c r="K77" s="57"/>
      <c r="L77" s="57"/>
      <c r="M77" s="57"/>
      <c r="N77" s="57"/>
      <c r="O77" s="120"/>
      <c r="P77" s="213"/>
    </row>
    <row r="78" spans="1:16" customFormat="1" ht="15">
      <c r="A78" s="120"/>
      <c r="B78" s="284">
        <v>11</v>
      </c>
      <c r="C78" s="1262"/>
      <c r="D78" s="1262"/>
      <c r="E78" s="1262"/>
      <c r="F78" s="1262"/>
      <c r="G78" s="1262"/>
      <c r="H78" s="1262"/>
      <c r="I78" s="335"/>
      <c r="J78" s="856"/>
      <c r="K78" s="57"/>
      <c r="L78" s="57"/>
      <c r="M78" s="57"/>
      <c r="N78" s="57"/>
      <c r="O78" s="120"/>
      <c r="P78" s="213"/>
    </row>
    <row r="79" spans="1:16" customFormat="1" ht="15">
      <c r="A79" s="120"/>
      <c r="B79" s="284">
        <v>12</v>
      </c>
      <c r="C79" s="1262"/>
      <c r="D79" s="1262"/>
      <c r="E79" s="1262"/>
      <c r="F79" s="1262"/>
      <c r="G79" s="1262"/>
      <c r="H79" s="1262"/>
      <c r="I79" s="335"/>
      <c r="J79" s="856"/>
      <c r="K79" s="57"/>
      <c r="L79" s="57"/>
      <c r="M79" s="57"/>
      <c r="N79" s="57"/>
      <c r="O79" s="120"/>
      <c r="P79" s="213"/>
    </row>
    <row r="80" spans="1:16" customFormat="1" ht="15">
      <c r="A80" s="120"/>
      <c r="B80" s="284">
        <v>13</v>
      </c>
      <c r="C80" s="1262"/>
      <c r="D80" s="1262"/>
      <c r="E80" s="1262"/>
      <c r="F80" s="1262"/>
      <c r="G80" s="1262"/>
      <c r="H80" s="1262"/>
      <c r="I80" s="335"/>
      <c r="J80" s="856"/>
      <c r="K80" s="57"/>
      <c r="L80" s="57"/>
      <c r="M80" s="57"/>
      <c r="N80" s="57"/>
      <c r="O80" s="120"/>
      <c r="P80" s="213"/>
    </row>
    <row r="81" spans="1:16" customFormat="1" ht="15">
      <c r="A81" s="120"/>
      <c r="B81" s="284">
        <v>14</v>
      </c>
      <c r="C81" s="1262"/>
      <c r="D81" s="1262"/>
      <c r="E81" s="1262"/>
      <c r="F81" s="1262"/>
      <c r="G81" s="1262"/>
      <c r="H81" s="1262"/>
      <c r="I81" s="335"/>
      <c r="J81" s="856"/>
      <c r="K81" s="57"/>
      <c r="L81" s="57"/>
      <c r="M81" s="57"/>
      <c r="N81" s="57"/>
      <c r="O81" s="120"/>
      <c r="P81" s="213"/>
    </row>
    <row r="82" spans="1:16" customFormat="1" ht="15">
      <c r="A82" s="120"/>
      <c r="B82" s="284">
        <v>15</v>
      </c>
      <c r="C82" s="1262"/>
      <c r="D82" s="1262"/>
      <c r="E82" s="1262"/>
      <c r="F82" s="1262"/>
      <c r="G82" s="1262"/>
      <c r="H82" s="1262"/>
      <c r="I82" s="335"/>
      <c r="J82" s="856"/>
      <c r="K82" s="57"/>
      <c r="L82" s="57"/>
      <c r="M82" s="57"/>
      <c r="N82" s="57"/>
      <c r="O82" s="120"/>
      <c r="P82" s="213"/>
    </row>
    <row r="83" spans="1:16" customFormat="1" ht="15">
      <c r="A83" s="120"/>
      <c r="B83" s="284">
        <v>16</v>
      </c>
      <c r="C83" s="1262"/>
      <c r="D83" s="1262"/>
      <c r="E83" s="1262"/>
      <c r="F83" s="1262"/>
      <c r="G83" s="1262"/>
      <c r="H83" s="1262"/>
      <c r="I83" s="335"/>
      <c r="J83" s="856"/>
      <c r="K83" s="57"/>
      <c r="L83" s="57"/>
      <c r="M83" s="57"/>
      <c r="N83" s="57"/>
      <c r="O83" s="120"/>
      <c r="P83" s="213"/>
    </row>
    <row r="84" spans="1:16" customFormat="1" ht="15">
      <c r="A84" s="120"/>
      <c r="B84" s="208"/>
      <c r="C84" s="196"/>
      <c r="D84" s="120"/>
      <c r="E84" s="120"/>
      <c r="F84" s="120"/>
      <c r="G84" s="126"/>
      <c r="H84" s="231" t="s">
        <v>228</v>
      </c>
      <c r="I84" s="850">
        <f>SUM(I68:I83)</f>
        <v>0</v>
      </c>
      <c r="J84" s="1157">
        <f>SUM(J68:J83)</f>
        <v>0</v>
      </c>
      <c r="K84" s="57"/>
      <c r="L84" s="57"/>
      <c r="M84" s="57"/>
      <c r="N84" s="57"/>
      <c r="O84" s="120"/>
      <c r="P84" s="213"/>
    </row>
    <row r="85" spans="1:16" customFormat="1" ht="14.25" customHeight="1">
      <c r="A85" s="120"/>
      <c r="B85" s="213"/>
      <c r="C85" s="120"/>
      <c r="D85" s="120"/>
      <c r="E85" s="120"/>
      <c r="F85" s="120"/>
      <c r="G85" s="120"/>
      <c r="H85" s="231" t="s">
        <v>113</v>
      </c>
      <c r="I85" s="1303">
        <f>SUM(I84, J84)</f>
        <v>0</v>
      </c>
      <c r="J85" s="1304"/>
      <c r="K85" s="57"/>
      <c r="L85" s="57"/>
      <c r="M85" s="57"/>
      <c r="N85" s="57"/>
      <c r="O85" s="120"/>
      <c r="P85" s="213"/>
    </row>
    <row r="86" spans="1:16" customFormat="1" ht="14.25" customHeight="1">
      <c r="A86" s="120"/>
      <c r="B86" s="213"/>
      <c r="C86" s="120"/>
      <c r="D86" s="120"/>
      <c r="E86" s="120"/>
      <c r="F86" s="120"/>
      <c r="G86" s="120"/>
      <c r="H86" s="231"/>
      <c r="I86" s="1164"/>
      <c r="J86" s="1163"/>
      <c r="K86" s="57"/>
      <c r="L86" s="57"/>
      <c r="M86" s="57"/>
      <c r="N86" s="57"/>
      <c r="O86" s="120"/>
      <c r="P86" s="213"/>
    </row>
    <row r="87" spans="1:16" customFormat="1" ht="27" customHeight="1">
      <c r="A87" s="120"/>
      <c r="B87" s="761">
        <v>5.6</v>
      </c>
      <c r="C87" s="1300" t="s">
        <v>229</v>
      </c>
      <c r="D87" s="1301"/>
      <c r="E87" s="1301"/>
      <c r="F87" s="1301"/>
      <c r="G87" s="1301"/>
      <c r="H87" s="1302"/>
      <c r="I87" s="859" t="s">
        <v>224</v>
      </c>
      <c r="J87" s="860" t="s">
        <v>225</v>
      </c>
      <c r="K87" s="57"/>
      <c r="L87" s="57"/>
      <c r="M87" s="57"/>
      <c r="N87" s="57"/>
      <c r="O87" s="120"/>
      <c r="P87" s="213"/>
    </row>
    <row r="88" spans="1:16" customFormat="1" ht="15">
      <c r="A88" s="120"/>
      <c r="B88" s="283">
        <v>1</v>
      </c>
      <c r="C88" s="1262"/>
      <c r="D88" s="1262"/>
      <c r="E88" s="1262"/>
      <c r="F88" s="1262"/>
      <c r="G88" s="1262"/>
      <c r="H88" s="1262"/>
      <c r="I88" s="335"/>
      <c r="J88" s="856"/>
      <c r="K88" s="57"/>
      <c r="L88" s="57"/>
      <c r="M88" s="57"/>
      <c r="N88" s="57"/>
      <c r="O88" s="120"/>
      <c r="P88" s="213"/>
    </row>
    <row r="89" spans="1:16" customFormat="1" ht="15">
      <c r="A89" s="120"/>
      <c r="B89" s="283">
        <v>2</v>
      </c>
      <c r="C89" s="1262"/>
      <c r="D89" s="1262"/>
      <c r="E89" s="1262"/>
      <c r="F89" s="1262"/>
      <c r="G89" s="1262"/>
      <c r="H89" s="1262"/>
      <c r="I89" s="335"/>
      <c r="J89" s="856"/>
      <c r="K89" s="57"/>
      <c r="L89" s="57"/>
      <c r="M89" s="57"/>
      <c r="N89" s="57"/>
      <c r="O89" s="120"/>
      <c r="P89" s="213"/>
    </row>
    <row r="90" spans="1:16" customFormat="1" ht="15">
      <c r="A90" s="120"/>
      <c r="B90" s="283">
        <v>3</v>
      </c>
      <c r="C90" s="1262"/>
      <c r="D90" s="1262"/>
      <c r="E90" s="1262"/>
      <c r="F90" s="1262"/>
      <c r="G90" s="1262"/>
      <c r="H90" s="1262"/>
      <c r="I90" s="335"/>
      <c r="J90" s="856"/>
      <c r="K90" s="57"/>
      <c r="L90" s="57"/>
      <c r="M90" s="57"/>
      <c r="N90" s="57"/>
      <c r="O90" s="120"/>
      <c r="P90" s="213"/>
    </row>
    <row r="91" spans="1:16" customFormat="1" ht="15">
      <c r="A91" s="120"/>
      <c r="B91" s="283">
        <v>4</v>
      </c>
      <c r="C91" s="1262"/>
      <c r="D91" s="1262"/>
      <c r="E91" s="1262"/>
      <c r="F91" s="1262"/>
      <c r="G91" s="1262"/>
      <c r="H91" s="1262"/>
      <c r="I91" s="335"/>
      <c r="J91" s="856"/>
      <c r="K91" s="57"/>
      <c r="L91" s="57"/>
      <c r="M91" s="57"/>
      <c r="N91" s="57"/>
      <c r="O91" s="120"/>
      <c r="P91" s="213"/>
    </row>
    <row r="92" spans="1:16" customFormat="1" ht="15">
      <c r="A92" s="120"/>
      <c r="B92" s="283">
        <v>5</v>
      </c>
      <c r="C92" s="1262"/>
      <c r="D92" s="1262"/>
      <c r="E92" s="1262"/>
      <c r="F92" s="1262"/>
      <c r="G92" s="1262"/>
      <c r="H92" s="1262"/>
      <c r="I92" s="335"/>
      <c r="J92" s="856"/>
      <c r="K92" s="57"/>
      <c r="L92" s="57"/>
      <c r="M92" s="57"/>
      <c r="N92" s="57"/>
      <c r="O92" s="120"/>
      <c r="P92" s="213"/>
    </row>
    <row r="93" spans="1:16" customFormat="1" ht="15">
      <c r="A93" s="120"/>
      <c r="B93" s="283">
        <v>6</v>
      </c>
      <c r="C93" s="1262"/>
      <c r="D93" s="1262"/>
      <c r="E93" s="1262"/>
      <c r="F93" s="1262"/>
      <c r="G93" s="1262"/>
      <c r="H93" s="1262"/>
      <c r="I93" s="335"/>
      <c r="J93" s="856"/>
      <c r="K93" s="57"/>
      <c r="L93" s="57"/>
      <c r="M93" s="57"/>
      <c r="N93" s="57"/>
      <c r="O93" s="120"/>
      <c r="P93" s="213"/>
    </row>
    <row r="94" spans="1:16" customFormat="1" ht="15">
      <c r="A94" s="120"/>
      <c r="B94" s="283">
        <v>7</v>
      </c>
      <c r="C94" s="1262"/>
      <c r="D94" s="1262"/>
      <c r="E94" s="1262"/>
      <c r="F94" s="1262"/>
      <c r="G94" s="1262"/>
      <c r="H94" s="1262"/>
      <c r="I94" s="335"/>
      <c r="J94" s="856"/>
      <c r="K94" s="57"/>
      <c r="L94" s="57"/>
      <c r="M94" s="57"/>
      <c r="N94" s="57"/>
      <c r="O94" s="120"/>
      <c r="P94" s="213"/>
    </row>
    <row r="95" spans="1:16" customFormat="1" ht="15">
      <c r="A95" s="120"/>
      <c r="B95" s="283">
        <v>8</v>
      </c>
      <c r="C95" s="1262"/>
      <c r="D95" s="1262"/>
      <c r="E95" s="1262"/>
      <c r="F95" s="1262"/>
      <c r="G95" s="1262"/>
      <c r="H95" s="1262"/>
      <c r="I95" s="335"/>
      <c r="J95" s="856"/>
      <c r="K95" s="57"/>
      <c r="L95" s="57"/>
      <c r="M95" s="57"/>
      <c r="N95" s="57"/>
      <c r="O95" s="120"/>
      <c r="P95" s="213"/>
    </row>
    <row r="96" spans="1:16" customFormat="1" ht="15">
      <c r="A96" s="120"/>
      <c r="B96" s="283">
        <v>9</v>
      </c>
      <c r="C96" s="1262"/>
      <c r="D96" s="1262"/>
      <c r="E96" s="1262"/>
      <c r="F96" s="1262"/>
      <c r="G96" s="1262"/>
      <c r="H96" s="1262"/>
      <c r="I96" s="335"/>
      <c r="J96" s="856"/>
      <c r="K96" s="57"/>
      <c r="L96" s="57"/>
      <c r="M96" s="57"/>
      <c r="N96" s="57"/>
      <c r="O96" s="120"/>
      <c r="P96" s="213"/>
    </row>
    <row r="97" spans="1:16" customFormat="1" ht="15">
      <c r="A97" s="120"/>
      <c r="B97" s="283">
        <v>10</v>
      </c>
      <c r="C97" s="1262"/>
      <c r="D97" s="1262"/>
      <c r="E97" s="1262"/>
      <c r="F97" s="1262"/>
      <c r="G97" s="1262"/>
      <c r="H97" s="1262"/>
      <c r="I97" s="335"/>
      <c r="J97" s="856"/>
      <c r="K97" s="57"/>
      <c r="L97" s="57"/>
      <c r="M97" s="57"/>
      <c r="N97" s="57"/>
      <c r="O97" s="120"/>
      <c r="P97" s="213"/>
    </row>
    <row r="98" spans="1:16" customFormat="1" ht="15">
      <c r="A98" s="120"/>
      <c r="B98" s="283">
        <v>11</v>
      </c>
      <c r="C98" s="1262"/>
      <c r="D98" s="1262"/>
      <c r="E98" s="1262"/>
      <c r="F98" s="1262"/>
      <c r="G98" s="1262"/>
      <c r="H98" s="1262"/>
      <c r="I98" s="335"/>
      <c r="J98" s="856"/>
      <c r="K98" s="57"/>
      <c r="L98" s="57"/>
      <c r="M98" s="57"/>
      <c r="N98" s="57"/>
      <c r="O98" s="120"/>
      <c r="P98" s="213"/>
    </row>
    <row r="99" spans="1:16" customFormat="1" ht="15">
      <c r="A99" s="120"/>
      <c r="B99" s="283">
        <v>12</v>
      </c>
      <c r="C99" s="1262"/>
      <c r="D99" s="1262"/>
      <c r="E99" s="1262"/>
      <c r="F99" s="1262"/>
      <c r="G99" s="1262"/>
      <c r="H99" s="1262"/>
      <c r="I99" s="335"/>
      <c r="J99" s="856"/>
      <c r="K99" s="57"/>
      <c r="L99" s="57"/>
      <c r="M99" s="57"/>
      <c r="N99" s="57"/>
      <c r="O99" s="120"/>
      <c r="P99" s="213"/>
    </row>
    <row r="100" spans="1:16" customFormat="1" ht="15">
      <c r="A100" s="120"/>
      <c r="B100" s="283">
        <v>13</v>
      </c>
      <c r="C100" s="1262"/>
      <c r="D100" s="1262"/>
      <c r="E100" s="1262"/>
      <c r="F100" s="1262"/>
      <c r="G100" s="1262"/>
      <c r="H100" s="1262"/>
      <c r="I100" s="335"/>
      <c r="J100" s="856"/>
      <c r="K100" s="57"/>
      <c r="L100" s="57"/>
      <c r="M100" s="57"/>
      <c r="N100" s="57"/>
      <c r="O100" s="120"/>
      <c r="P100" s="213"/>
    </row>
    <row r="101" spans="1:16" customFormat="1" ht="15">
      <c r="A101" s="120"/>
      <c r="B101" s="283">
        <v>14</v>
      </c>
      <c r="C101" s="1262"/>
      <c r="D101" s="1262"/>
      <c r="E101" s="1262"/>
      <c r="F101" s="1262"/>
      <c r="G101" s="1262"/>
      <c r="H101" s="1262"/>
      <c r="I101" s="335"/>
      <c r="J101" s="856"/>
      <c r="K101" s="57"/>
      <c r="L101" s="57"/>
      <c r="M101" s="57"/>
      <c r="N101" s="57"/>
      <c r="O101" s="120"/>
      <c r="P101" s="213"/>
    </row>
    <row r="102" spans="1:16" customFormat="1" ht="15">
      <c r="A102" s="120"/>
      <c r="B102" s="283">
        <v>15</v>
      </c>
      <c r="C102" s="1262"/>
      <c r="D102" s="1262"/>
      <c r="E102" s="1262"/>
      <c r="F102" s="1262"/>
      <c r="G102" s="1262"/>
      <c r="H102" s="1262"/>
      <c r="I102" s="335"/>
      <c r="J102" s="856"/>
      <c r="K102" s="57"/>
      <c r="L102" s="57"/>
      <c r="M102" s="57"/>
      <c r="N102" s="57"/>
      <c r="O102" s="120"/>
      <c r="P102" s="213"/>
    </row>
    <row r="103" spans="1:16" customFormat="1" ht="15">
      <c r="A103" s="120"/>
      <c r="B103" s="283">
        <v>16</v>
      </c>
      <c r="C103" s="1262"/>
      <c r="D103" s="1262"/>
      <c r="E103" s="1262"/>
      <c r="F103" s="1262"/>
      <c r="G103" s="1262"/>
      <c r="H103" s="1262"/>
      <c r="I103" s="335"/>
      <c r="J103" s="856"/>
      <c r="K103" s="57"/>
      <c r="L103" s="57"/>
      <c r="M103" s="57"/>
      <c r="N103" s="57"/>
      <c r="O103" s="120"/>
      <c r="P103" s="213"/>
    </row>
    <row r="104" spans="1:16" customFormat="1" ht="15">
      <c r="A104" s="120"/>
      <c r="B104" s="207"/>
      <c r="C104" s="196"/>
      <c r="D104" s="120"/>
      <c r="E104" s="120"/>
      <c r="F104" s="120"/>
      <c r="G104" s="120"/>
      <c r="H104" s="231" t="s">
        <v>228</v>
      </c>
      <c r="I104" s="850">
        <f>SUM(I88:I103)</f>
        <v>0</v>
      </c>
      <c r="J104" s="857">
        <f>SUM(J88:J103)</f>
        <v>0</v>
      </c>
      <c r="K104" s="57"/>
      <c r="L104" s="57"/>
      <c r="M104" s="57"/>
      <c r="N104" s="57"/>
      <c r="O104" s="120"/>
      <c r="P104" s="213"/>
    </row>
    <row r="105" spans="1:16" customFormat="1" ht="13.5" customHeight="1">
      <c r="A105" s="120"/>
      <c r="B105" s="213"/>
      <c r="C105" s="191"/>
      <c r="D105" s="191"/>
      <c r="E105" s="191"/>
      <c r="F105" s="127"/>
      <c r="G105" s="121"/>
      <c r="H105" s="231" t="s">
        <v>113</v>
      </c>
      <c r="I105" s="1303">
        <f>SUM(I104, J104)</f>
        <v>0</v>
      </c>
      <c r="J105" s="1304"/>
      <c r="K105" s="57"/>
      <c r="L105" s="57"/>
      <c r="M105" s="57"/>
      <c r="N105" s="57"/>
      <c r="O105" s="120"/>
      <c r="P105" s="213"/>
    </row>
    <row r="106" spans="1:16" customFormat="1" ht="14.25" customHeight="1">
      <c r="A106" s="120"/>
      <c r="B106" s="1285" t="s">
        <v>230</v>
      </c>
      <c r="C106" s="1286"/>
      <c r="D106" s="1286"/>
      <c r="E106" s="1286"/>
      <c r="F106" s="1286"/>
      <c r="G106" s="1286"/>
      <c r="H106" s="1286"/>
      <c r="I106" s="1286"/>
      <c r="J106" s="1286"/>
      <c r="K106" s="1286"/>
      <c r="L106" s="1286"/>
      <c r="M106" s="1286"/>
      <c r="N106" s="1286"/>
      <c r="O106" s="1287"/>
      <c r="P106" s="213"/>
    </row>
    <row r="107" spans="1:16" customFormat="1" ht="28.5" customHeight="1">
      <c r="A107" s="120"/>
      <c r="B107" s="1288" t="s">
        <v>231</v>
      </c>
      <c r="C107" s="1242"/>
      <c r="D107" s="1242"/>
      <c r="E107" s="1242"/>
      <c r="F107" s="1242"/>
      <c r="G107" s="1242"/>
      <c r="H107" s="1242"/>
      <c r="I107" s="1242"/>
      <c r="J107" s="1242"/>
      <c r="K107" s="1242"/>
      <c r="L107" s="1242"/>
      <c r="M107" s="1242"/>
      <c r="N107" s="1242"/>
      <c r="O107" s="1271"/>
      <c r="P107" s="213"/>
    </row>
    <row r="108" spans="1:16" customFormat="1" ht="15">
      <c r="A108" s="120"/>
      <c r="B108" s="213"/>
      <c r="C108" s="196"/>
      <c r="D108" s="127"/>
      <c r="E108" s="127"/>
      <c r="F108" s="127"/>
      <c r="G108" s="127"/>
      <c r="H108" s="199"/>
      <c r="I108" s="859" t="s">
        <v>202</v>
      </c>
      <c r="J108" s="120"/>
      <c r="K108" s="57"/>
      <c r="L108" s="57"/>
      <c r="M108" s="57"/>
      <c r="N108" s="57"/>
      <c r="O108" s="120"/>
      <c r="P108" s="213"/>
    </row>
    <row r="109" spans="1:16" customFormat="1" ht="15">
      <c r="A109" s="120"/>
      <c r="B109" s="764">
        <v>5.7</v>
      </c>
      <c r="C109" s="120" t="s">
        <v>232</v>
      </c>
      <c r="D109" s="128"/>
      <c r="E109" s="128"/>
      <c r="F109" s="128"/>
      <c r="G109" s="128"/>
      <c r="H109" s="120"/>
      <c r="I109" s="335"/>
      <c r="J109" s="120"/>
      <c r="K109" s="57"/>
      <c r="L109" s="57"/>
      <c r="M109" s="57"/>
      <c r="N109" s="57"/>
      <c r="O109" s="120"/>
      <c r="P109" s="213"/>
    </row>
    <row r="110" spans="1:16" customFormat="1" ht="15">
      <c r="A110" s="120"/>
      <c r="B110" s="764">
        <v>5.8</v>
      </c>
      <c r="C110" s="120" t="s">
        <v>233</v>
      </c>
      <c r="D110" s="120"/>
      <c r="E110" s="120"/>
      <c r="F110" s="120"/>
      <c r="G110" s="120"/>
      <c r="H110" s="120"/>
      <c r="I110" s="335"/>
      <c r="J110" s="120"/>
      <c r="K110" s="57"/>
      <c r="L110" s="57"/>
      <c r="M110" s="57"/>
      <c r="N110" s="57"/>
      <c r="O110" s="120"/>
      <c r="P110" s="213"/>
    </row>
    <row r="111" spans="1:16" customFormat="1" ht="15">
      <c r="A111" s="120"/>
      <c r="B111" s="221"/>
      <c r="C111" s="120"/>
      <c r="D111" s="120"/>
      <c r="E111" s="120"/>
      <c r="F111" s="120"/>
      <c r="G111" s="120"/>
      <c r="H111" s="120"/>
      <c r="I111" s="459"/>
      <c r="J111" s="120"/>
      <c r="K111" s="57"/>
      <c r="L111" s="57"/>
      <c r="M111" s="57"/>
      <c r="N111" s="57"/>
      <c r="O111" s="120"/>
      <c r="P111" s="213"/>
    </row>
    <row r="112" spans="1:16" customFormat="1" ht="20.100000000000001" customHeight="1">
      <c r="A112" s="120"/>
      <c r="B112" s="1249" t="s">
        <v>234</v>
      </c>
      <c r="C112" s="1250"/>
      <c r="D112" s="1250"/>
      <c r="E112" s="1250"/>
      <c r="F112" s="1250"/>
      <c r="G112" s="1250"/>
      <c r="H112" s="1250"/>
      <c r="I112" s="1250"/>
      <c r="J112" s="1250"/>
      <c r="K112" s="1250"/>
      <c r="L112" s="1250"/>
      <c r="M112" s="1250"/>
      <c r="N112" s="1250"/>
      <c r="O112" s="1267"/>
      <c r="P112" s="213"/>
    </row>
    <row r="113" spans="1:16" customFormat="1" ht="14.25" customHeight="1">
      <c r="A113" s="120"/>
      <c r="B113" s="1289" t="str">
        <f>"Using your facility's most recently filed or audited Medicare Cost Report for the hospital fiscal year that ended in the calendar year "&amp;LEFT(Data_Year,4)&amp;", please provide the information requested below."</f>
        <v>Using your facility's most recently filed or audited Medicare Cost Report for the hospital fiscal year that ended in the calendar year 2023, please provide the information requested below.</v>
      </c>
      <c r="C113" s="1252"/>
      <c r="D113" s="1252"/>
      <c r="E113" s="1252"/>
      <c r="F113" s="1252"/>
      <c r="G113" s="1252"/>
      <c r="H113" s="1252"/>
      <c r="I113" s="1252"/>
      <c r="J113" s="1252"/>
      <c r="K113" s="1252"/>
      <c r="L113" s="1252"/>
      <c r="M113" s="1252"/>
      <c r="N113" s="1252"/>
      <c r="O113" s="1290"/>
      <c r="P113" s="213"/>
    </row>
    <row r="114" spans="1:16" customFormat="1" ht="45.75" customHeight="1">
      <c r="A114" s="120"/>
      <c r="B114" s="1288" t="s">
        <v>235</v>
      </c>
      <c r="C114" s="1242"/>
      <c r="D114" s="1242"/>
      <c r="E114" s="1242"/>
      <c r="F114" s="1242"/>
      <c r="G114" s="1242"/>
      <c r="H114" s="1242"/>
      <c r="I114" s="1242"/>
      <c r="J114" s="1242"/>
      <c r="K114" s="1242"/>
      <c r="L114" s="1242"/>
      <c r="M114" s="1242"/>
      <c r="N114" s="1242"/>
      <c r="O114" s="1271"/>
      <c r="P114" s="213"/>
    </row>
    <row r="115" spans="1:16" customFormat="1" ht="15">
      <c r="A115" s="120"/>
      <c r="B115" s="213"/>
      <c r="C115" s="127"/>
      <c r="D115" s="127"/>
      <c r="E115" s="127"/>
      <c r="F115" s="120"/>
      <c r="G115" s="120"/>
      <c r="H115" s="120"/>
      <c r="I115" s="120"/>
      <c r="J115" s="120"/>
      <c r="K115" s="57"/>
      <c r="L115" s="57"/>
      <c r="M115" s="57"/>
      <c r="N115" s="57"/>
      <c r="O115" s="120"/>
      <c r="P115" s="213"/>
    </row>
    <row r="116" spans="1:16" customFormat="1" ht="15">
      <c r="A116" s="120"/>
      <c r="B116" s="759">
        <v>6.1</v>
      </c>
      <c r="C116" s="120" t="s">
        <v>236</v>
      </c>
      <c r="D116" s="196"/>
      <c r="E116" s="293">
        <f>CstRpt_E</f>
        <v>0</v>
      </c>
      <c r="F116" s="196"/>
      <c r="G116" s="196"/>
      <c r="H116" s="196"/>
      <c r="I116" s="196"/>
      <c r="J116" s="120"/>
      <c r="K116" s="57"/>
      <c r="L116" s="57"/>
      <c r="M116" s="57"/>
      <c r="N116" s="57"/>
      <c r="O116" s="120"/>
      <c r="P116" s="213"/>
    </row>
    <row r="117" spans="1:16" customFormat="1" ht="15">
      <c r="A117" s="120"/>
      <c r="B117" s="208"/>
      <c r="C117" s="196"/>
      <c r="D117" s="196"/>
      <c r="E117" s="196"/>
      <c r="F117" s="196"/>
      <c r="J117" s="120"/>
      <c r="K117" s="57"/>
      <c r="L117" s="57"/>
      <c r="M117" s="57"/>
      <c r="N117" s="57"/>
      <c r="O117" s="120"/>
      <c r="P117" s="213"/>
    </row>
    <row r="118" spans="1:16" customFormat="1" ht="28.5" customHeight="1">
      <c r="A118" s="120"/>
      <c r="B118" s="1288" t="s">
        <v>237</v>
      </c>
      <c r="C118" s="1242"/>
      <c r="D118" s="1242"/>
      <c r="E118" s="1242"/>
      <c r="F118" s="1242"/>
      <c r="G118" s="1242"/>
      <c r="H118" s="1242"/>
      <c r="I118" s="1242"/>
      <c r="J118" s="1242"/>
      <c r="K118" s="1242"/>
      <c r="L118" s="1242"/>
      <c r="M118" s="1242"/>
      <c r="N118" s="1242"/>
      <c r="O118" s="1271"/>
      <c r="P118" s="213"/>
    </row>
    <row r="119" spans="1:16" customFormat="1" ht="15">
      <c r="A119" s="120"/>
      <c r="B119" s="213"/>
      <c r="C119" s="196"/>
      <c r="D119" s="196"/>
      <c r="E119" s="196"/>
      <c r="F119" s="191"/>
      <c r="G119" s="120"/>
      <c r="H119" s="120"/>
      <c r="I119" s="120"/>
      <c r="N119" s="57"/>
      <c r="O119" s="120"/>
      <c r="P119" s="213"/>
    </row>
    <row r="120" spans="1:16" customFormat="1" ht="38.25" customHeight="1">
      <c r="A120" s="120"/>
      <c r="B120" s="213"/>
      <c r="C120" s="1306" t="str">
        <f>LEFT(Data_Year,4) &amp; " "&amp; "COST REPORT WORKSHEET INFORMATION"</f>
        <v>2023 COST REPORT WORKSHEET INFORMATION</v>
      </c>
      <c r="D120" s="1306"/>
      <c r="E120" s="758" t="s">
        <v>238</v>
      </c>
      <c r="F120" s="758" t="s">
        <v>239</v>
      </c>
      <c r="G120" s="758" t="s">
        <v>240</v>
      </c>
      <c r="H120" s="120"/>
      <c r="I120" s="120"/>
      <c r="N120" s="57"/>
      <c r="O120" s="120"/>
      <c r="P120" s="213"/>
    </row>
    <row r="121" spans="1:16" customFormat="1" ht="15">
      <c r="A121" s="120"/>
      <c r="B121" s="223"/>
      <c r="C121" s="1298" t="s">
        <v>241</v>
      </c>
      <c r="D121" s="1299"/>
      <c r="E121" s="394" t="s">
        <v>242</v>
      </c>
      <c r="F121" s="757" t="s">
        <v>243</v>
      </c>
      <c r="G121" s="394" t="s">
        <v>244</v>
      </c>
      <c r="H121" s="120"/>
      <c r="I121" s="120"/>
      <c r="N121" s="57"/>
      <c r="O121" s="120"/>
      <c r="P121" s="213"/>
    </row>
    <row r="122" spans="1:16" customFormat="1" ht="35.65" customHeight="1">
      <c r="A122" s="120"/>
      <c r="B122" s="760">
        <v>6.2</v>
      </c>
      <c r="C122" s="1296" t="s">
        <v>245</v>
      </c>
      <c r="D122" s="1297"/>
      <c r="E122" s="951">
        <f>IFERROR('C Part I B Part I G-2'!$AV$6,0)</f>
        <v>0</v>
      </c>
      <c r="F122" s="336"/>
      <c r="G122" s="952">
        <f>E122-ABS(F122)</f>
        <v>0</v>
      </c>
      <c r="H122" s="121"/>
      <c r="I122" s="124"/>
      <c r="J122" s="120"/>
      <c r="K122" s="57"/>
      <c r="L122" s="57"/>
      <c r="M122" s="57"/>
      <c r="N122" s="57"/>
      <c r="O122" s="120"/>
      <c r="P122" s="213"/>
    </row>
    <row r="123" spans="1:16" customFormat="1" ht="39.6" customHeight="1">
      <c r="A123" s="120"/>
      <c r="B123" s="760">
        <v>6.3</v>
      </c>
      <c r="C123" s="1296" t="s">
        <v>246</v>
      </c>
      <c r="D123" s="1297"/>
      <c r="E123" s="951">
        <f>IFERROR('C Part I B Part I G-2'!$G$10,0)</f>
        <v>0</v>
      </c>
      <c r="F123" s="336"/>
      <c r="G123" s="952">
        <f t="shared" ref="G123:G124" si="0">E123-ABS(F123)</f>
        <v>0</v>
      </c>
      <c r="H123" s="121"/>
      <c r="I123" s="196"/>
      <c r="J123" s="120"/>
      <c r="K123" s="57"/>
      <c r="L123" s="57"/>
      <c r="M123" s="57"/>
      <c r="N123" s="57"/>
      <c r="O123" s="120"/>
      <c r="P123" s="213"/>
    </row>
    <row r="124" spans="1:16" customFormat="1" ht="31.15" customHeight="1">
      <c r="A124" s="120"/>
      <c r="B124" s="760">
        <v>6.4</v>
      </c>
      <c r="C124" s="1296" t="s">
        <v>247</v>
      </c>
      <c r="D124" s="1297"/>
      <c r="E124" s="951">
        <f>IFERROR('C Part I B Part I G-2'!$G$11,0)</f>
        <v>0</v>
      </c>
      <c r="F124" s="336"/>
      <c r="G124" s="952">
        <f t="shared" si="0"/>
        <v>0</v>
      </c>
      <c r="H124" s="121"/>
      <c r="I124" s="196"/>
      <c r="J124" s="120"/>
      <c r="K124" s="57"/>
      <c r="L124" s="57"/>
      <c r="M124" s="57"/>
      <c r="N124" s="57"/>
      <c r="O124" s="120"/>
      <c r="P124" s="213"/>
    </row>
    <row r="125" spans="1:16" customFormat="1" ht="15">
      <c r="A125" s="120"/>
      <c r="B125" s="213"/>
      <c r="C125" s="127"/>
      <c r="D125" s="196"/>
      <c r="E125" s="196"/>
      <c r="F125" s="196"/>
      <c r="G125" s="196"/>
      <c r="H125" s="196"/>
      <c r="I125" s="196"/>
      <c r="J125" s="57"/>
      <c r="K125" s="57"/>
      <c r="L125" s="57"/>
      <c r="M125" s="57"/>
      <c r="N125" s="57"/>
      <c r="O125" s="120"/>
      <c r="P125" s="213"/>
    </row>
    <row r="126" spans="1:16" customFormat="1" ht="15">
      <c r="A126" s="120"/>
      <c r="B126" s="208"/>
      <c r="C126" s="196"/>
      <c r="D126" s="120"/>
      <c r="E126" s="197"/>
      <c r="F126" s="127"/>
      <c r="G126" s="120"/>
      <c r="H126" s="124"/>
      <c r="I126" s="124"/>
      <c r="J126" s="120"/>
      <c r="K126" s="57"/>
      <c r="L126" s="57"/>
      <c r="M126" s="57"/>
      <c r="N126" s="57"/>
      <c r="O126" s="120"/>
      <c r="P126" s="213"/>
    </row>
    <row r="127" spans="1:16" customFormat="1" ht="15">
      <c r="A127" s="137"/>
      <c r="B127" s="222"/>
      <c r="C127" s="120"/>
      <c r="D127" s="120"/>
      <c r="E127" s="132"/>
      <c r="F127" s="127"/>
      <c r="G127" s="120"/>
      <c r="H127" s="124"/>
      <c r="I127" s="124"/>
      <c r="J127" s="120"/>
      <c r="K127" s="57"/>
      <c r="L127" s="57"/>
      <c r="M127" s="57"/>
      <c r="N127" s="57"/>
      <c r="O127" s="120"/>
      <c r="P127" s="213"/>
    </row>
    <row r="128" spans="1:16" customFormat="1" ht="15">
      <c r="A128" s="7"/>
      <c r="B128" s="761">
        <v>6.5</v>
      </c>
      <c r="C128" s="120" t="s">
        <v>248</v>
      </c>
      <c r="D128" s="137"/>
      <c r="E128" s="137"/>
      <c r="F128" s="137"/>
      <c r="G128" s="137"/>
      <c r="H128" s="137"/>
      <c r="I128" s="137"/>
      <c r="J128" s="120"/>
      <c r="K128" s="57"/>
      <c r="L128" s="57"/>
      <c r="M128" s="57"/>
      <c r="N128" s="57"/>
      <c r="O128" s="120"/>
      <c r="P128" s="213"/>
    </row>
    <row r="129" spans="1:16" customFormat="1" ht="15">
      <c r="A129" s="137"/>
      <c r="B129" s="162"/>
      <c r="C129" s="196"/>
      <c r="D129" s="196"/>
      <c r="E129" s="137"/>
      <c r="F129" s="7"/>
      <c r="G129" s="196"/>
      <c r="H129" s="196"/>
      <c r="I129" s="196"/>
      <c r="J129" s="196"/>
      <c r="K129" s="57"/>
      <c r="L129" s="57"/>
      <c r="M129" s="57"/>
      <c r="N129" s="57"/>
      <c r="O129" s="120"/>
      <c r="P129" s="213"/>
    </row>
    <row r="130" spans="1:16" customFormat="1" ht="38.25">
      <c r="A130" s="137"/>
      <c r="B130" s="213"/>
      <c r="C130" s="120"/>
      <c r="D130" s="953" t="s">
        <v>249</v>
      </c>
      <c r="E130" s="953" t="s">
        <v>250</v>
      </c>
      <c r="F130" s="953" t="s">
        <v>251</v>
      </c>
      <c r="G130" s="954" t="s">
        <v>252</v>
      </c>
      <c r="H130" s="955" t="s">
        <v>253</v>
      </c>
      <c r="I130" s="955" t="s">
        <v>254</v>
      </c>
      <c r="J130" s="955" t="s">
        <v>255</v>
      </c>
      <c r="K130" s="57"/>
      <c r="L130" s="57"/>
      <c r="M130" s="57"/>
      <c r="N130" s="57"/>
      <c r="O130" s="120"/>
      <c r="P130" s="213"/>
    </row>
    <row r="131" spans="1:16" customFormat="1" ht="51">
      <c r="A131" s="120"/>
      <c r="B131" s="213"/>
      <c r="C131" s="956" t="s">
        <v>256</v>
      </c>
      <c r="D131" s="957" t="s">
        <v>257</v>
      </c>
      <c r="E131" s="958" t="s">
        <v>258</v>
      </c>
      <c r="F131" s="958" t="s">
        <v>259</v>
      </c>
      <c r="G131" s="959" t="s">
        <v>260</v>
      </c>
      <c r="H131" s="960" t="s">
        <v>261</v>
      </c>
      <c r="I131" s="960" t="s">
        <v>262</v>
      </c>
      <c r="J131" s="960" t="s">
        <v>263</v>
      </c>
      <c r="K131" s="57"/>
      <c r="L131" s="57"/>
      <c r="M131" s="57"/>
      <c r="N131" s="57"/>
      <c r="O131" s="120"/>
      <c r="P131" s="213"/>
    </row>
    <row r="132" spans="1:16" customFormat="1" ht="15">
      <c r="A132" s="120"/>
      <c r="B132" s="224"/>
      <c r="C132" s="961" t="s">
        <v>264</v>
      </c>
      <c r="D132" s="962">
        <f>IFERROR('S-3 Part I D-1 D-4'!$H$7,0)</f>
        <v>0</v>
      </c>
      <c r="E132" s="963">
        <f>IFERROR('S-3 Part I D-1 D-4'!$O$7,0)</f>
        <v>0</v>
      </c>
      <c r="F132" s="964">
        <f>IFERROR('S-3 Part I D-1 D-4'!$V$7,0)</f>
        <v>0</v>
      </c>
      <c r="G132" s="351"/>
      <c r="H132" s="351"/>
      <c r="I132" s="351"/>
      <c r="J132" s="351"/>
      <c r="K132" s="57"/>
      <c r="L132" s="120"/>
      <c r="M132" s="120"/>
      <c r="N132" s="120"/>
      <c r="O132" s="120"/>
      <c r="P132" s="213"/>
    </row>
    <row r="133" spans="1:16" customFormat="1" ht="15">
      <c r="A133" s="120"/>
      <c r="B133" s="224"/>
      <c r="C133" s="961" t="s">
        <v>265</v>
      </c>
      <c r="D133" s="962">
        <f>IFERROR('S-3 Part I D-1 D-4'!$I$7,0)</f>
        <v>0</v>
      </c>
      <c r="E133" s="963">
        <f>IFERROR('S-3 Part I D-1 D-4'!$P$7,0)</f>
        <v>0</v>
      </c>
      <c r="F133" s="964">
        <f>IFERROR('S-3 Part I D-1 D-4'!$W$7,0)</f>
        <v>0</v>
      </c>
      <c r="G133" s="351"/>
      <c r="H133" s="351"/>
      <c r="I133" s="351"/>
      <c r="J133" s="351"/>
      <c r="K133" s="120"/>
      <c r="L133" s="120"/>
      <c r="M133" s="120"/>
      <c r="N133" s="120"/>
      <c r="O133" s="120"/>
      <c r="P133" s="213"/>
    </row>
    <row r="134" spans="1:16" customFormat="1" ht="15">
      <c r="A134" s="120"/>
      <c r="B134" s="224"/>
      <c r="C134" s="961" t="s">
        <v>266</v>
      </c>
      <c r="D134" s="962">
        <f>IFERROR('S-3 Part I D-1 D-4'!$J$7,0)</f>
        <v>0</v>
      </c>
      <c r="E134" s="963">
        <f>IFERROR('S-3 Part I D-1 D-4'!$Q$7,0)</f>
        <v>0</v>
      </c>
      <c r="F134" s="964">
        <f>IFERROR('S-3 Part I D-1 D-4'!$X$7,0)</f>
        <v>0</v>
      </c>
      <c r="G134" s="351"/>
      <c r="H134" s="351"/>
      <c r="I134" s="351"/>
      <c r="J134" s="351"/>
      <c r="K134" s="120"/>
      <c r="L134" s="120"/>
      <c r="M134" s="120"/>
      <c r="N134" s="120"/>
      <c r="O134" s="120"/>
      <c r="P134" s="213"/>
    </row>
    <row r="135" spans="1:16" customFormat="1" ht="15">
      <c r="A135" s="120"/>
      <c r="B135" s="224"/>
      <c r="C135" s="961" t="s">
        <v>267</v>
      </c>
      <c r="D135" s="962">
        <f>IFERROR('S-3 Part I D-1 D-4'!$K$7,0)</f>
        <v>0</v>
      </c>
      <c r="E135" s="963">
        <f>IFERROR('S-3 Part I D-1 D-4'!$R$7,0)</f>
        <v>0</v>
      </c>
      <c r="F135" s="964">
        <f>IFERROR('S-3 Part I D-1 D-4'!$Y$7,0)</f>
        <v>0</v>
      </c>
      <c r="G135" s="351"/>
      <c r="H135" s="351"/>
      <c r="I135" s="351"/>
      <c r="J135" s="351"/>
      <c r="K135" s="120"/>
      <c r="O135" s="120"/>
      <c r="P135" s="213"/>
    </row>
    <row r="136" spans="1:16" customFormat="1" ht="15">
      <c r="A136" s="120"/>
      <c r="B136" s="224"/>
      <c r="C136" s="961" t="s">
        <v>268</v>
      </c>
      <c r="D136" s="962">
        <f>IFERROR('S-3 Part I D-1 D-4'!$L$7,0)</f>
        <v>0</v>
      </c>
      <c r="E136" s="963">
        <f>IFERROR('S-3 Part I D-1 D-4'!$S$7,0)</f>
        <v>0</v>
      </c>
      <c r="F136" s="964">
        <f>IFERROR('S-3 Part I D-1 D-4'!$Z$7,0)</f>
        <v>0</v>
      </c>
      <c r="G136" s="351"/>
      <c r="H136" s="351"/>
      <c r="I136" s="351"/>
      <c r="J136" s="351"/>
      <c r="K136" s="120"/>
      <c r="O136" s="120"/>
      <c r="P136" s="213"/>
    </row>
    <row r="137" spans="1:16" customFormat="1" ht="15">
      <c r="A137" s="120"/>
      <c r="B137" s="224"/>
      <c r="C137" s="961" t="s">
        <v>269</v>
      </c>
      <c r="D137" s="962">
        <f>IFERROR('S-3 Part I D-1 D-4'!$M$7,0)</f>
        <v>0</v>
      </c>
      <c r="E137" s="963">
        <f>IFERROR('S-3 Part I D-1 D-4'!$T$7,0)</f>
        <v>0</v>
      </c>
      <c r="F137" s="964">
        <f>IFERROR('S-3 Part I D-1 D-4'!$AA$7,0)</f>
        <v>0</v>
      </c>
      <c r="G137" s="351"/>
      <c r="H137" s="351"/>
      <c r="I137" s="351"/>
      <c r="J137" s="351"/>
      <c r="K137" s="120"/>
      <c r="L137" s="120"/>
      <c r="M137" s="120"/>
      <c r="N137" s="120"/>
      <c r="O137" s="120"/>
      <c r="P137" s="213"/>
    </row>
    <row r="138" spans="1:16" customFormat="1" ht="15">
      <c r="A138" s="7"/>
      <c r="B138" s="224"/>
      <c r="C138" s="961" t="s">
        <v>270</v>
      </c>
      <c r="D138" s="962">
        <f>IFERROR('S-3 Part I D-1 D-4'!$N$7,0)</f>
        <v>0</v>
      </c>
      <c r="E138" s="963">
        <f>IFERROR('S-3 Part I D-1 D-4'!$U$7,0)</f>
        <v>0</v>
      </c>
      <c r="F138" s="964">
        <f>IFERROR('S-3 Part I D-1 D-4'!$AB$7,0)</f>
        <v>0</v>
      </c>
      <c r="G138" s="351"/>
      <c r="H138" s="351"/>
      <c r="I138" s="351"/>
      <c r="J138" s="351"/>
      <c r="K138" s="120"/>
      <c r="L138" s="120"/>
      <c r="M138" s="120"/>
      <c r="N138" s="120"/>
      <c r="O138" s="120"/>
      <c r="P138" s="213"/>
    </row>
    <row r="139" spans="1:16" customFormat="1" ht="15">
      <c r="A139" s="137"/>
      <c r="B139" s="162"/>
      <c r="C139" s="7"/>
      <c r="D139" s="137"/>
      <c r="E139" s="7"/>
      <c r="F139" s="7"/>
      <c r="G139" s="7"/>
      <c r="H139" s="7"/>
      <c r="I139" s="7"/>
      <c r="J139" s="120"/>
      <c r="K139" s="120"/>
      <c r="L139" s="120"/>
      <c r="M139" s="120"/>
      <c r="N139" s="120"/>
      <c r="O139" s="120"/>
      <c r="P139" s="213"/>
    </row>
    <row r="140" spans="1:16" customFormat="1" ht="15">
      <c r="A140" s="137"/>
      <c r="B140" s="162"/>
      <c r="C140" s="138" t="s">
        <v>271</v>
      </c>
      <c r="D140" s="137"/>
      <c r="E140" s="7"/>
      <c r="F140" s="7"/>
      <c r="G140" s="7"/>
      <c r="H140" s="7"/>
      <c r="I140" s="7"/>
      <c r="J140" s="120"/>
      <c r="K140" s="120"/>
      <c r="L140" s="120"/>
      <c r="M140" s="120"/>
      <c r="N140" s="120"/>
      <c r="O140" s="120"/>
      <c r="P140" s="213"/>
    </row>
    <row r="141" spans="1:16" customFormat="1" ht="15">
      <c r="A141" s="137"/>
      <c r="B141" s="165" t="s">
        <v>272</v>
      </c>
      <c r="C141" s="14" t="s">
        <v>273</v>
      </c>
      <c r="D141" s="137"/>
      <c r="E141" s="7"/>
      <c r="F141" s="7"/>
      <c r="G141" s="7"/>
      <c r="H141" s="7"/>
      <c r="I141" s="7"/>
      <c r="J141" s="120"/>
      <c r="K141" s="120"/>
      <c r="L141" s="120"/>
      <c r="M141" s="120"/>
      <c r="N141" s="120"/>
      <c r="O141" s="120"/>
      <c r="P141" s="213"/>
    </row>
    <row r="142" spans="1:16" customFormat="1" ht="15">
      <c r="A142" s="137"/>
      <c r="B142" s="162"/>
      <c r="C142" s="138" t="s">
        <v>274</v>
      </c>
      <c r="D142" s="137"/>
      <c r="E142" s="7"/>
      <c r="F142" s="7"/>
      <c r="G142" s="7"/>
      <c r="H142" s="7"/>
      <c r="I142" s="7"/>
      <c r="J142" s="120"/>
      <c r="K142" s="120"/>
      <c r="L142" s="120"/>
      <c r="M142" s="120"/>
      <c r="N142" s="120"/>
      <c r="O142" s="120"/>
      <c r="P142" s="213"/>
    </row>
    <row r="143" spans="1:16" customFormat="1" ht="15">
      <c r="A143" s="137"/>
      <c r="B143" s="165" t="s">
        <v>275</v>
      </c>
      <c r="C143" s="14" t="s">
        <v>276</v>
      </c>
      <c r="D143" s="137"/>
      <c r="E143" s="7"/>
      <c r="F143" s="7"/>
      <c r="G143" s="7"/>
      <c r="H143" s="7"/>
      <c r="I143" s="7"/>
      <c r="J143" s="120"/>
      <c r="K143" s="120"/>
      <c r="L143" s="120"/>
      <c r="M143" s="120"/>
      <c r="N143" s="120"/>
      <c r="O143" s="120"/>
      <c r="P143" s="213"/>
    </row>
    <row r="144" spans="1:16" customFormat="1" ht="15">
      <c r="A144" s="137"/>
      <c r="B144" s="165"/>
      <c r="C144" s="14" t="s">
        <v>277</v>
      </c>
      <c r="D144" s="137"/>
      <c r="E144" s="7"/>
      <c r="F144" s="7"/>
      <c r="G144" s="7"/>
      <c r="H144" s="7"/>
      <c r="I144" s="7"/>
      <c r="J144" s="120"/>
      <c r="K144" s="120"/>
      <c r="L144" s="120"/>
      <c r="M144" s="120"/>
      <c r="N144" s="120"/>
      <c r="O144" s="120"/>
      <c r="P144" s="213"/>
    </row>
    <row r="145" spans="1:16" customFormat="1" ht="15">
      <c r="A145" s="137"/>
      <c r="B145" s="165"/>
      <c r="C145" s="14" t="s">
        <v>278</v>
      </c>
      <c r="D145" s="137"/>
      <c r="E145" s="7"/>
      <c r="F145" s="7"/>
      <c r="G145" s="7"/>
      <c r="H145" s="7"/>
      <c r="I145" s="7"/>
      <c r="J145" s="120"/>
      <c r="K145" s="120"/>
      <c r="L145" s="120"/>
      <c r="M145" s="120"/>
      <c r="N145" s="120"/>
      <c r="O145" s="120"/>
      <c r="P145" s="213"/>
    </row>
    <row r="146" spans="1:16" customFormat="1" ht="15">
      <c r="A146" s="137"/>
      <c r="B146" s="165"/>
      <c r="C146" s="14" t="s">
        <v>279</v>
      </c>
      <c r="D146" s="137"/>
      <c r="E146" s="7"/>
      <c r="F146" s="7"/>
      <c r="G146" s="7"/>
      <c r="H146" s="7"/>
      <c r="I146" s="7"/>
      <c r="J146" s="120"/>
      <c r="K146" s="120"/>
      <c r="L146" s="120"/>
      <c r="M146" s="120"/>
      <c r="N146" s="120"/>
      <c r="O146" s="120"/>
      <c r="P146" s="213"/>
    </row>
    <row r="147" spans="1:16" customFormat="1" ht="15">
      <c r="A147" s="137"/>
      <c r="B147" s="165"/>
      <c r="C147" s="14" t="s">
        <v>280</v>
      </c>
      <c r="D147" s="137"/>
      <c r="E147" s="7"/>
      <c r="F147" s="7"/>
      <c r="G147" s="7"/>
      <c r="H147" s="7"/>
      <c r="I147" s="7"/>
      <c r="J147" s="120"/>
      <c r="K147" s="120"/>
      <c r="L147" s="120"/>
      <c r="M147" s="120"/>
      <c r="N147" s="120"/>
      <c r="O147" s="120"/>
      <c r="P147" s="213"/>
    </row>
    <row r="148" spans="1:16" customFormat="1" ht="15">
      <c r="A148" s="137"/>
      <c r="B148" s="165"/>
      <c r="C148" s="14" t="s">
        <v>281</v>
      </c>
      <c r="D148" s="137"/>
      <c r="E148" s="7"/>
      <c r="F148" s="7"/>
      <c r="G148" s="7"/>
      <c r="H148" s="7"/>
      <c r="I148" s="7"/>
      <c r="J148" s="120"/>
      <c r="K148" s="120"/>
      <c r="L148" s="120"/>
      <c r="M148" s="120"/>
      <c r="N148" s="120"/>
      <c r="O148" s="120"/>
      <c r="P148" s="213"/>
    </row>
    <row r="149" spans="1:16" customFormat="1" ht="15">
      <c r="A149" s="137"/>
      <c r="B149" s="165"/>
      <c r="C149" s="14"/>
      <c r="D149" s="137"/>
      <c r="E149" s="7"/>
      <c r="F149" s="7"/>
      <c r="G149" s="7"/>
      <c r="H149" s="7"/>
      <c r="I149" s="7"/>
      <c r="J149" s="120"/>
      <c r="K149" s="120"/>
      <c r="L149" s="120"/>
      <c r="M149" s="120"/>
      <c r="N149" s="120"/>
      <c r="O149" s="120"/>
      <c r="P149" s="213"/>
    </row>
    <row r="150" spans="1:16" customFormat="1" ht="15">
      <c r="A150" s="137"/>
      <c r="B150" s="165" t="s">
        <v>282</v>
      </c>
      <c r="C150" s="14" t="s">
        <v>283</v>
      </c>
      <c r="D150" s="137"/>
      <c r="E150" s="7"/>
      <c r="F150" s="7"/>
      <c r="G150" s="7"/>
      <c r="H150" s="7"/>
      <c r="I150" s="7"/>
      <c r="J150" s="120"/>
      <c r="K150" s="120"/>
      <c r="L150" s="120"/>
      <c r="M150" s="120"/>
      <c r="N150" s="120"/>
      <c r="O150" s="120"/>
      <c r="P150" s="213"/>
    </row>
    <row r="151" spans="1:16" customFormat="1" ht="15">
      <c r="A151" s="137"/>
      <c r="B151" s="165" t="s">
        <v>284</v>
      </c>
      <c r="C151" s="14" t="s">
        <v>285</v>
      </c>
      <c r="D151" s="137"/>
      <c r="E151" s="7"/>
      <c r="F151" s="7"/>
      <c r="G151" s="7"/>
      <c r="H151" s="7"/>
      <c r="I151" s="7"/>
      <c r="J151" s="120"/>
      <c r="K151" s="120"/>
      <c r="L151" s="120"/>
      <c r="M151" s="120"/>
      <c r="N151" s="120"/>
      <c r="O151" s="120"/>
      <c r="P151" s="213"/>
    </row>
    <row r="152" spans="1:16" customFormat="1" ht="15">
      <c r="A152" s="137"/>
      <c r="B152" s="165"/>
      <c r="C152" s="14"/>
      <c r="D152" s="137"/>
      <c r="E152" s="7"/>
      <c r="F152" s="7"/>
      <c r="G152" s="7"/>
      <c r="H152" s="7"/>
      <c r="I152" s="7"/>
      <c r="J152" s="120"/>
      <c r="K152" s="120"/>
      <c r="L152" s="120"/>
      <c r="M152" s="120"/>
      <c r="N152" s="120"/>
      <c r="O152" s="120"/>
      <c r="P152" s="213"/>
    </row>
    <row r="153" spans="1:16" customFormat="1" ht="15">
      <c r="A153" s="137"/>
      <c r="B153" s="162"/>
      <c r="C153" s="196"/>
      <c r="D153" s="1291" t="s">
        <v>286</v>
      </c>
      <c r="E153" s="1292"/>
      <c r="F153" s="1292"/>
      <c r="G153" s="1293" t="s">
        <v>287</v>
      </c>
      <c r="H153" s="1294"/>
      <c r="I153" s="1294"/>
      <c r="J153" s="1294"/>
      <c r="K153" s="1294"/>
      <c r="L153" s="1294"/>
      <c r="M153" s="1294"/>
      <c r="N153" s="1294"/>
      <c r="O153" s="1295"/>
      <c r="P153" s="120"/>
    </row>
    <row r="154" spans="1:16" customFormat="1" ht="38.25">
      <c r="A154" s="137"/>
      <c r="B154" s="162"/>
      <c r="C154" s="196"/>
      <c r="D154" s="492" t="s">
        <v>288</v>
      </c>
      <c r="E154" s="492" t="s">
        <v>152</v>
      </c>
      <c r="F154" s="493" t="s">
        <v>289</v>
      </c>
      <c r="G154" s="494" t="s">
        <v>290</v>
      </c>
      <c r="H154" s="494" t="s">
        <v>291</v>
      </c>
      <c r="I154" s="494" t="s">
        <v>292</v>
      </c>
      <c r="J154" s="494" t="s">
        <v>293</v>
      </c>
      <c r="K154" s="494" t="s">
        <v>294</v>
      </c>
      <c r="L154" s="494" t="s">
        <v>295</v>
      </c>
      <c r="M154" s="494" t="s">
        <v>296</v>
      </c>
      <c r="N154" s="494" t="s">
        <v>297</v>
      </c>
      <c r="O154" s="494" t="s">
        <v>298</v>
      </c>
      <c r="P154" s="120"/>
    </row>
    <row r="155" spans="1:16" customFormat="1" ht="39" customHeight="1">
      <c r="A155" s="137"/>
      <c r="B155" s="162"/>
      <c r="C155" s="405" t="s">
        <v>256</v>
      </c>
      <c r="D155" s="495" t="s">
        <v>299</v>
      </c>
      <c r="E155" s="495" t="s">
        <v>299</v>
      </c>
      <c r="F155" s="496" t="s">
        <v>299</v>
      </c>
      <c r="G155" s="497" t="s">
        <v>299</v>
      </c>
      <c r="H155" s="497" t="s">
        <v>299</v>
      </c>
      <c r="I155" s="497" t="s">
        <v>299</v>
      </c>
      <c r="J155" s="497" t="s">
        <v>299</v>
      </c>
      <c r="K155" s="497" t="s">
        <v>299</v>
      </c>
      <c r="L155" s="497" t="s">
        <v>299</v>
      </c>
      <c r="M155" s="497" t="s">
        <v>299</v>
      </c>
      <c r="N155" s="497" t="s">
        <v>299</v>
      </c>
      <c r="O155" s="497" t="s">
        <v>299</v>
      </c>
      <c r="P155" s="120"/>
    </row>
    <row r="156" spans="1:16" customFormat="1" ht="15">
      <c r="A156" s="137"/>
      <c r="B156" s="162"/>
      <c r="C156" s="406" t="s">
        <v>264</v>
      </c>
      <c r="D156" s="414">
        <f>IF(G132=0,0,IF(F132=0,0,ROUND(G132/F132,6)))</f>
        <v>0</v>
      </c>
      <c r="E156" s="404">
        <f>D132-E132</f>
        <v>0</v>
      </c>
      <c r="F156" s="415">
        <f t="shared" ref="F156:F162" si="1">D156*E156</f>
        <v>0</v>
      </c>
      <c r="G156" s="413">
        <f>IF(H132=0,0,IF(F132=0,0,ROUND(H132/F132,6)))</f>
        <v>0</v>
      </c>
      <c r="H156" s="412">
        <f t="shared" ref="H156:H162" si="2">D132-E132</f>
        <v>0</v>
      </c>
      <c r="I156" s="412">
        <f>H156*G156</f>
        <v>0</v>
      </c>
      <c r="J156" s="413">
        <f>IFERROR(I132/F132,0)</f>
        <v>0</v>
      </c>
      <c r="K156" s="412">
        <f t="shared" ref="K156:K162" si="3">D132-E132</f>
        <v>0</v>
      </c>
      <c r="L156" s="412">
        <f>K156*J156</f>
        <v>0</v>
      </c>
      <c r="M156" s="413">
        <f>IFERROR(J132/F132,0)</f>
        <v>0</v>
      </c>
      <c r="N156" s="412">
        <f t="shared" ref="N156:N162" si="4">D132-E132</f>
        <v>0</v>
      </c>
      <c r="O156" s="412">
        <f>N156*M156</f>
        <v>0</v>
      </c>
      <c r="P156" s="120"/>
    </row>
    <row r="157" spans="1:16" customFormat="1" ht="15">
      <c r="A157" s="137"/>
      <c r="B157" s="162"/>
      <c r="C157" s="406" t="s">
        <v>265</v>
      </c>
      <c r="D157" s="414">
        <f t="shared" ref="D157:D162" si="5">IF(G133=0,0,IF(F133=0,0,ROUND(G133/F133,6)))</f>
        <v>0</v>
      </c>
      <c r="E157" s="404">
        <f t="shared" ref="E157:E162" si="6">D133-E133</f>
        <v>0</v>
      </c>
      <c r="F157" s="415">
        <f t="shared" si="1"/>
        <v>0</v>
      </c>
      <c r="G157" s="413">
        <f t="shared" ref="G157:G162" si="7">IF(H133=0,0,IF(F133=0,0,ROUND(H133/F133,6)))</f>
        <v>0</v>
      </c>
      <c r="H157" s="412">
        <f t="shared" si="2"/>
        <v>0</v>
      </c>
      <c r="I157" s="412">
        <f t="shared" ref="I157:I162" si="8">H157*G157</f>
        <v>0</v>
      </c>
      <c r="J157" s="413">
        <f t="shared" ref="J157:J162" si="9">IFERROR(I133/F133,0)</f>
        <v>0</v>
      </c>
      <c r="K157" s="412">
        <f t="shared" si="3"/>
        <v>0</v>
      </c>
      <c r="L157" s="412">
        <f t="shared" ref="L157:L162" si="10">K157*J157</f>
        <v>0</v>
      </c>
      <c r="M157" s="413">
        <f t="shared" ref="M157:M162" si="11">IFERROR(J133/F133,0)</f>
        <v>0</v>
      </c>
      <c r="N157" s="412">
        <f t="shared" si="4"/>
        <v>0</v>
      </c>
      <c r="O157" s="412">
        <f t="shared" ref="O157:O162" si="12">N157*M157</f>
        <v>0</v>
      </c>
      <c r="P157" s="120"/>
    </row>
    <row r="158" spans="1:16" customFormat="1" ht="15">
      <c r="A158" s="137"/>
      <c r="B158" s="162"/>
      <c r="C158" s="406" t="s">
        <v>266</v>
      </c>
      <c r="D158" s="414">
        <f t="shared" si="5"/>
        <v>0</v>
      </c>
      <c r="E158" s="404">
        <f t="shared" si="6"/>
        <v>0</v>
      </c>
      <c r="F158" s="415">
        <f t="shared" si="1"/>
        <v>0</v>
      </c>
      <c r="G158" s="413">
        <f t="shared" si="7"/>
        <v>0</v>
      </c>
      <c r="H158" s="412">
        <f t="shared" si="2"/>
        <v>0</v>
      </c>
      <c r="I158" s="412">
        <f t="shared" si="8"/>
        <v>0</v>
      </c>
      <c r="J158" s="413">
        <f t="shared" si="9"/>
        <v>0</v>
      </c>
      <c r="K158" s="412">
        <f t="shared" si="3"/>
        <v>0</v>
      </c>
      <c r="L158" s="412">
        <f t="shared" si="10"/>
        <v>0</v>
      </c>
      <c r="M158" s="413">
        <f t="shared" si="11"/>
        <v>0</v>
      </c>
      <c r="N158" s="412">
        <f t="shared" si="4"/>
        <v>0</v>
      </c>
      <c r="O158" s="412">
        <f t="shared" si="12"/>
        <v>0</v>
      </c>
      <c r="P158" s="120"/>
    </row>
    <row r="159" spans="1:16" customFormat="1" ht="15">
      <c r="A159" s="137"/>
      <c r="B159" s="162"/>
      <c r="C159" s="406" t="s">
        <v>267</v>
      </c>
      <c r="D159" s="414">
        <f t="shared" si="5"/>
        <v>0</v>
      </c>
      <c r="E159" s="404">
        <f t="shared" si="6"/>
        <v>0</v>
      </c>
      <c r="F159" s="415">
        <f t="shared" si="1"/>
        <v>0</v>
      </c>
      <c r="G159" s="413">
        <f t="shared" si="7"/>
        <v>0</v>
      </c>
      <c r="H159" s="412">
        <f t="shared" si="2"/>
        <v>0</v>
      </c>
      <c r="I159" s="412">
        <f>H159*G159</f>
        <v>0</v>
      </c>
      <c r="J159" s="413">
        <f t="shared" si="9"/>
        <v>0</v>
      </c>
      <c r="K159" s="412">
        <f t="shared" si="3"/>
        <v>0</v>
      </c>
      <c r="L159" s="412">
        <f t="shared" si="10"/>
        <v>0</v>
      </c>
      <c r="M159" s="413">
        <f t="shared" si="11"/>
        <v>0</v>
      </c>
      <c r="N159" s="412">
        <f t="shared" si="4"/>
        <v>0</v>
      </c>
      <c r="O159" s="412">
        <f t="shared" si="12"/>
        <v>0</v>
      </c>
      <c r="P159" s="120"/>
    </row>
    <row r="160" spans="1:16" customFormat="1" ht="15">
      <c r="A160" s="137"/>
      <c r="B160" s="162"/>
      <c r="C160" s="406" t="s">
        <v>268</v>
      </c>
      <c r="D160" s="414">
        <f t="shared" si="5"/>
        <v>0</v>
      </c>
      <c r="E160" s="404">
        <f t="shared" si="6"/>
        <v>0</v>
      </c>
      <c r="F160" s="415">
        <f t="shared" si="1"/>
        <v>0</v>
      </c>
      <c r="G160" s="413">
        <f t="shared" si="7"/>
        <v>0</v>
      </c>
      <c r="H160" s="412">
        <f t="shared" si="2"/>
        <v>0</v>
      </c>
      <c r="I160" s="412">
        <f t="shared" si="8"/>
        <v>0</v>
      </c>
      <c r="J160" s="413">
        <f t="shared" si="9"/>
        <v>0</v>
      </c>
      <c r="K160" s="412">
        <f t="shared" si="3"/>
        <v>0</v>
      </c>
      <c r="L160" s="412">
        <f t="shared" si="10"/>
        <v>0</v>
      </c>
      <c r="M160" s="413">
        <f t="shared" si="11"/>
        <v>0</v>
      </c>
      <c r="N160" s="412">
        <f t="shared" si="4"/>
        <v>0</v>
      </c>
      <c r="O160" s="412">
        <f t="shared" si="12"/>
        <v>0</v>
      </c>
      <c r="P160" s="120"/>
    </row>
    <row r="161" spans="1:16" customFormat="1" ht="15">
      <c r="A161" s="137"/>
      <c r="B161" s="162"/>
      <c r="C161" s="406" t="s">
        <v>269</v>
      </c>
      <c r="D161" s="414">
        <f t="shared" si="5"/>
        <v>0</v>
      </c>
      <c r="E161" s="404">
        <f t="shared" si="6"/>
        <v>0</v>
      </c>
      <c r="F161" s="415">
        <f t="shared" si="1"/>
        <v>0</v>
      </c>
      <c r="G161" s="413">
        <f t="shared" si="7"/>
        <v>0</v>
      </c>
      <c r="H161" s="412">
        <f t="shared" si="2"/>
        <v>0</v>
      </c>
      <c r="I161" s="412">
        <f t="shared" si="8"/>
        <v>0</v>
      </c>
      <c r="J161" s="413">
        <f t="shared" si="9"/>
        <v>0</v>
      </c>
      <c r="K161" s="412">
        <f t="shared" si="3"/>
        <v>0</v>
      </c>
      <c r="L161" s="412">
        <f t="shared" si="10"/>
        <v>0</v>
      </c>
      <c r="M161" s="413">
        <f t="shared" si="11"/>
        <v>0</v>
      </c>
      <c r="N161" s="412">
        <f t="shared" si="4"/>
        <v>0</v>
      </c>
      <c r="O161" s="412">
        <f t="shared" si="12"/>
        <v>0</v>
      </c>
      <c r="P161" s="120"/>
    </row>
    <row r="162" spans="1:16" customFormat="1" ht="15">
      <c r="A162" s="137"/>
      <c r="B162" s="162"/>
      <c r="C162" s="406" t="s">
        <v>270</v>
      </c>
      <c r="D162" s="414">
        <f t="shared" si="5"/>
        <v>0</v>
      </c>
      <c r="E162" s="404">
        <f t="shared" si="6"/>
        <v>0</v>
      </c>
      <c r="F162" s="415">
        <f t="shared" si="1"/>
        <v>0</v>
      </c>
      <c r="G162" s="413">
        <f t="shared" si="7"/>
        <v>0</v>
      </c>
      <c r="H162" s="412">
        <f t="shared" si="2"/>
        <v>0</v>
      </c>
      <c r="I162" s="412">
        <f t="shared" si="8"/>
        <v>0</v>
      </c>
      <c r="J162" s="413">
        <f t="shared" si="9"/>
        <v>0</v>
      </c>
      <c r="K162" s="412">
        <f t="shared" si="3"/>
        <v>0</v>
      </c>
      <c r="L162" s="412">
        <f t="shared" si="10"/>
        <v>0</v>
      </c>
      <c r="M162" s="413">
        <f t="shared" si="11"/>
        <v>0</v>
      </c>
      <c r="N162" s="412">
        <f t="shared" si="4"/>
        <v>0</v>
      </c>
      <c r="O162" s="412">
        <f t="shared" si="12"/>
        <v>0</v>
      </c>
      <c r="P162" s="120"/>
    </row>
    <row r="163" spans="1:16" customFormat="1" ht="15">
      <c r="A163" s="137"/>
      <c r="B163" s="162"/>
      <c r="C163" s="7"/>
      <c r="D163" s="1307" t="s">
        <v>300</v>
      </c>
      <c r="E163" s="1307"/>
      <c r="F163" s="498">
        <f>SUM(F156:F162)</f>
        <v>0</v>
      </c>
      <c r="G163" s="1274" t="s">
        <v>301</v>
      </c>
      <c r="H163" s="1274"/>
      <c r="I163" s="499">
        <f>SUM(I156:I162)</f>
        <v>0</v>
      </c>
      <c r="J163" s="1273" t="s">
        <v>302</v>
      </c>
      <c r="K163" s="1273"/>
      <c r="L163" s="499">
        <f>SUM(L156:L162)</f>
        <v>0</v>
      </c>
      <c r="M163" s="1274" t="s">
        <v>303</v>
      </c>
      <c r="N163" s="1274"/>
      <c r="O163" s="499">
        <f>SUM(O156:O162)</f>
        <v>0</v>
      </c>
      <c r="P163" s="120"/>
    </row>
    <row r="164" spans="1:16" customFormat="1" ht="15">
      <c r="A164" s="14"/>
      <c r="B164" s="174"/>
      <c r="C164" s="14"/>
      <c r="D164" s="137"/>
      <c r="E164" s="7"/>
      <c r="F164" s="137"/>
      <c r="G164" s="120"/>
      <c r="H164" s="120"/>
      <c r="I164" s="122"/>
      <c r="J164" s="120"/>
      <c r="K164" s="120"/>
      <c r="L164" s="120"/>
      <c r="M164" s="120"/>
      <c r="N164" s="120"/>
      <c r="O164" s="120"/>
      <c r="P164" s="213"/>
    </row>
    <row r="165" spans="1:16" customFormat="1" ht="15">
      <c r="A165" s="14"/>
      <c r="B165" s="762">
        <v>6.6</v>
      </c>
      <c r="C165" s="7" t="s">
        <v>304</v>
      </c>
      <c r="D165" s="137"/>
      <c r="E165" s="7"/>
      <c r="F165" s="137"/>
      <c r="G165" s="120"/>
      <c r="H165" s="120"/>
      <c r="I165" s="120"/>
      <c r="J165" s="120"/>
      <c r="K165" s="120"/>
      <c r="L165" s="120"/>
      <c r="M165" s="120"/>
      <c r="N165" s="120"/>
      <c r="O165" s="120"/>
      <c r="P165" s="213"/>
    </row>
    <row r="166" spans="1:16" customFormat="1" ht="15">
      <c r="A166" s="120"/>
      <c r="B166" s="174"/>
      <c r="C166" s="14" t="s">
        <v>305</v>
      </c>
      <c r="D166" s="137"/>
      <c r="E166" s="7"/>
      <c r="F166" s="137"/>
      <c r="G166" s="191"/>
      <c r="H166" s="191"/>
      <c r="I166" s="191"/>
      <c r="J166" s="120"/>
      <c r="K166" s="120"/>
      <c r="L166" s="120"/>
      <c r="M166" s="120"/>
      <c r="N166" s="120"/>
      <c r="O166" s="120"/>
      <c r="P166" s="213"/>
    </row>
    <row r="167" spans="1:16" customFormat="1" ht="15">
      <c r="A167" s="120"/>
      <c r="B167" s="222"/>
      <c r="C167" s="120"/>
      <c r="D167" s="120"/>
      <c r="E167" s="132"/>
      <c r="F167" s="127"/>
      <c r="G167" s="120"/>
      <c r="H167" s="120"/>
      <c r="I167" s="120"/>
      <c r="J167" s="120"/>
      <c r="K167" s="120"/>
      <c r="L167" s="120"/>
      <c r="M167" s="120"/>
      <c r="N167" s="120"/>
      <c r="O167" s="120"/>
      <c r="P167" s="213"/>
    </row>
    <row r="168" spans="1:16" customFormat="1" ht="15">
      <c r="A168" s="120"/>
      <c r="B168" s="222"/>
      <c r="C168" s="196"/>
      <c r="D168" s="395" t="s">
        <v>204</v>
      </c>
      <c r="E168" s="965" t="s">
        <v>202</v>
      </c>
      <c r="F168" s="395" t="s">
        <v>203</v>
      </c>
      <c r="G168" s="120"/>
      <c r="H168" s="120"/>
      <c r="I168" s="120"/>
      <c r="J168" s="120"/>
      <c r="K168" s="120"/>
      <c r="L168" s="120"/>
      <c r="M168" s="120"/>
      <c r="N168" s="120"/>
      <c r="O168" s="120"/>
      <c r="P168" s="213"/>
    </row>
    <row r="169" spans="1:16" customFormat="1" ht="15">
      <c r="A169" s="120"/>
      <c r="B169" s="208"/>
      <c r="C169" s="131" t="s">
        <v>306</v>
      </c>
      <c r="D169" s="966"/>
      <c r="E169" s="967"/>
      <c r="F169" s="967"/>
      <c r="G169" s="120"/>
      <c r="H169" s="120"/>
      <c r="I169" s="120"/>
      <c r="J169" s="120"/>
      <c r="K169" s="120"/>
      <c r="L169" s="120"/>
      <c r="M169" s="120"/>
      <c r="N169" s="120"/>
      <c r="O169" s="120"/>
      <c r="P169" s="213"/>
    </row>
    <row r="170" spans="1:16" customFormat="1" ht="15">
      <c r="A170" s="120"/>
      <c r="B170" s="208"/>
      <c r="C170" s="131" t="s">
        <v>307</v>
      </c>
      <c r="D170" s="220"/>
      <c r="E170" s="967"/>
      <c r="F170" s="967"/>
      <c r="G170" s="120"/>
      <c r="H170" s="120"/>
      <c r="I170" s="120"/>
      <c r="J170" s="120"/>
      <c r="K170" s="120"/>
      <c r="L170" s="120"/>
      <c r="M170" s="120"/>
      <c r="N170" s="120"/>
      <c r="O170" s="120"/>
      <c r="P170" s="213"/>
    </row>
    <row r="171" spans="1:16" customFormat="1" ht="15">
      <c r="A171" s="120"/>
      <c r="B171" s="213"/>
      <c r="C171" s="196"/>
      <c r="D171" s="120"/>
      <c r="E171" s="126" t="s">
        <v>113</v>
      </c>
      <c r="F171" s="968">
        <f>SUM(F169:F170)</f>
        <v>0</v>
      </c>
      <c r="G171" s="120"/>
      <c r="H171" s="120"/>
      <c r="I171" s="120"/>
      <c r="J171" s="120"/>
      <c r="K171" s="120"/>
      <c r="L171" s="120"/>
      <c r="M171" s="120"/>
      <c r="N171" s="282"/>
      <c r="O171" s="120"/>
      <c r="P171" s="213"/>
    </row>
    <row r="172" spans="1:16" customFormat="1" ht="15">
      <c r="A172" s="120"/>
      <c r="B172" s="213"/>
      <c r="C172" s="120"/>
      <c r="D172" s="120"/>
      <c r="E172" s="132"/>
      <c r="F172" s="127"/>
      <c r="G172" s="120"/>
      <c r="H172" s="120"/>
      <c r="I172" s="196"/>
      <c r="J172" s="196"/>
      <c r="K172" s="196"/>
      <c r="L172" s="120"/>
      <c r="M172" s="120"/>
      <c r="N172" s="120"/>
      <c r="O172" s="120"/>
      <c r="P172" s="213"/>
    </row>
    <row r="173" spans="1:16" customFormat="1" ht="15">
      <c r="A173" s="120"/>
      <c r="B173" s="763">
        <v>6.7</v>
      </c>
      <c r="C173" s="120" t="s">
        <v>308</v>
      </c>
      <c r="D173" s="120"/>
      <c r="E173" s="132"/>
      <c r="F173" s="127"/>
      <c r="G173" s="120"/>
      <c r="H173" s="120"/>
      <c r="I173" s="196"/>
      <c r="J173" s="196"/>
      <c r="K173" s="196"/>
      <c r="L173" s="120"/>
      <c r="M173" s="120"/>
      <c r="N173" s="120"/>
      <c r="O173" s="120"/>
      <c r="P173" s="213"/>
    </row>
    <row r="174" spans="1:16" customFormat="1" ht="15" customHeight="1">
      <c r="A174" s="120"/>
      <c r="B174" s="213"/>
      <c r="C174" s="1275" t="s">
        <v>309</v>
      </c>
      <c r="D174" s="1275"/>
      <c r="E174" s="1275"/>
      <c r="F174" s="1275"/>
      <c r="G174" s="1275"/>
      <c r="H174" s="1275"/>
      <c r="I174" s="1275"/>
      <c r="J174" s="1275"/>
      <c r="K174" s="1275"/>
      <c r="L174" s="1275"/>
      <c r="M174" s="1275"/>
      <c r="N174" s="1275"/>
      <c r="O174" s="1276"/>
      <c r="P174" s="213"/>
    </row>
    <row r="175" spans="1:16" customFormat="1" ht="19.5" customHeight="1">
      <c r="A175" s="120"/>
      <c r="B175" s="213"/>
      <c r="C175" s="1275"/>
      <c r="D175" s="1275"/>
      <c r="E175" s="1275"/>
      <c r="F175" s="1275"/>
      <c r="G175" s="1275"/>
      <c r="H175" s="1275"/>
      <c r="I175" s="1275"/>
      <c r="J175" s="1275"/>
      <c r="K175" s="1275"/>
      <c r="L175" s="1275"/>
      <c r="M175" s="1275"/>
      <c r="N175" s="1275"/>
      <c r="O175" s="1276"/>
      <c r="P175" s="213"/>
    </row>
    <row r="176" spans="1:16" customFormat="1" ht="55.5" customHeight="1">
      <c r="A176" s="120"/>
      <c r="B176" s="213"/>
      <c r="C176" s="1275" t="str">
        <f>"Providers who incur the cost of an LPPF may enter this cost in section 6.7 as long as costs were incurred in the data year"&amp;" "&amp;Data_Year&amp;". "&amp;"Please provide support in the form of an invoice or statement showing how much the cost was for data year "&amp;LEFT(Data_Year,4)&amp;". "&amp;"Providers who began incurring this cost after the data year must enter the cost as a Schedule 3 adjustment for UC."&amp;" " &amp;"Providers who did not incur this cost in the data year cannot claim the cost in DSH until they have incurred it in the data year."&amp;" "&amp;"Because providers are assessed on a percentage of their charges, HHSC has prescribed the calculation below for the allowable LPPF costs."</f>
        <v>Providers who incur the cost of an LPPF may enter this cost in section 6.7 as long as costs were incurred in the data year 2023 (10/1/2022 - 9/30/2023). Please provide support in the form of an invoice or statement showing how much the cost was for data year 2023. Providers who began incurring this cost after the data year must enter the cost as a Schedule 3 adjustment for UC. Providers who did not incur this cost in the data year cannot claim the cost in DSH until they have incurred it in the data year. Because providers are assessed on a percentage of their charges, HHSC has prescribed the calculation below for the allowable LPPF costs.</v>
      </c>
      <c r="D176" s="1275"/>
      <c r="E176" s="1275"/>
      <c r="F176" s="1275"/>
      <c r="G176" s="1275"/>
      <c r="H176" s="1275"/>
      <c r="I176" s="1275"/>
      <c r="J176" s="1275"/>
      <c r="K176" s="1275"/>
      <c r="L176" s="1275"/>
      <c r="M176" s="1275"/>
      <c r="N176" s="1275"/>
      <c r="O176" s="1276"/>
      <c r="P176" s="213"/>
    </row>
    <row r="177" spans="1:16" customFormat="1" ht="13.9" customHeight="1">
      <c r="A177" s="120"/>
      <c r="B177" s="222"/>
      <c r="C177" s="123"/>
      <c r="D177" s="123"/>
      <c r="E177" s="123"/>
      <c r="F177" s="123"/>
      <c r="G177" s="123"/>
      <c r="H177" s="123"/>
      <c r="I177" s="123"/>
      <c r="J177" s="123"/>
      <c r="K177" s="123"/>
      <c r="L177" s="123"/>
      <c r="M177" s="123"/>
      <c r="N177" s="123"/>
      <c r="O177" s="799"/>
      <c r="P177" s="213"/>
    </row>
    <row r="178" spans="1:16" customFormat="1" ht="15">
      <c r="A178" s="120"/>
      <c r="B178" s="213"/>
      <c r="C178" s="120"/>
      <c r="D178" s="120"/>
      <c r="E178" s="120"/>
      <c r="F178" s="120"/>
      <c r="G178" s="120"/>
      <c r="H178" s="120"/>
      <c r="I178" s="120"/>
      <c r="J178" s="120"/>
      <c r="K178" s="120"/>
      <c r="L178" s="120"/>
      <c r="M178" s="120"/>
      <c r="N178" s="120"/>
      <c r="O178" s="120"/>
      <c r="P178" s="213"/>
    </row>
    <row r="179" spans="1:16" customFormat="1" ht="15">
      <c r="A179" s="196"/>
      <c r="B179" s="213"/>
      <c r="C179" s="196"/>
      <c r="D179" s="196"/>
      <c r="E179" s="196"/>
      <c r="F179" s="1305" t="s">
        <v>310</v>
      </c>
      <c r="G179" s="1305"/>
      <c r="H179" s="1305" t="s">
        <v>311</v>
      </c>
      <c r="I179" s="1305"/>
      <c r="J179" s="1305" t="s">
        <v>312</v>
      </c>
      <c r="K179" s="1305"/>
      <c r="L179" s="1305" t="s">
        <v>313</v>
      </c>
      <c r="M179" s="1305"/>
      <c r="N179" s="196"/>
      <c r="O179" s="196"/>
      <c r="P179" s="208"/>
    </row>
    <row r="180" spans="1:16" customFormat="1" ht="38.25">
      <c r="A180" s="196"/>
      <c r="B180" s="208"/>
      <c r="C180" s="196"/>
      <c r="D180" s="969" t="s">
        <v>314</v>
      </c>
      <c r="E180" s="969" t="s">
        <v>315</v>
      </c>
      <c r="F180" s="970" t="s">
        <v>316</v>
      </c>
      <c r="G180" s="970" t="s">
        <v>317</v>
      </c>
      <c r="H180" s="970" t="s">
        <v>318</v>
      </c>
      <c r="I180" s="970" t="s">
        <v>319</v>
      </c>
      <c r="J180" s="970" t="s">
        <v>320</v>
      </c>
      <c r="K180" s="970" t="s">
        <v>321</v>
      </c>
      <c r="L180" s="970" t="s">
        <v>322</v>
      </c>
      <c r="M180" s="970" t="s">
        <v>323</v>
      </c>
      <c r="N180" s="282"/>
      <c r="O180" s="196"/>
      <c r="P180" s="208"/>
    </row>
    <row r="181" spans="1:16" customFormat="1" ht="13.9" customHeight="1">
      <c r="A181" s="196"/>
      <c r="B181" s="208"/>
      <c r="C181" s="196"/>
      <c r="D181" s="971"/>
      <c r="E181" s="972">
        <f>HD_TotRev_Allowable</f>
        <v>0</v>
      </c>
      <c r="F181" s="972">
        <f>SUM('Sched 4 Cost Rept Cost Calc'!D16:E16,'Sched 4 Cost Rept Cost Calc'!G16:H16)</f>
        <v>0</v>
      </c>
      <c r="G181" s="973">
        <f>IFERROR(F181/E181,0)</f>
        <v>0</v>
      </c>
      <c r="H181" s="972">
        <f>'Hospital Data 2'!D140</f>
        <v>0</v>
      </c>
      <c r="I181" s="973">
        <f>IFERROR(H181/E181,0)</f>
        <v>0</v>
      </c>
      <c r="J181" s="972">
        <f>'Hospital Data 2'!G140+SUM('Hospital Data 2'!J126:J127)</f>
        <v>0</v>
      </c>
      <c r="K181" s="973">
        <f>IFERROR(J181/E181,0)</f>
        <v>0</v>
      </c>
      <c r="L181" s="972">
        <f>SUM('Hospital Data 2'!G126:G127)</f>
        <v>0</v>
      </c>
      <c r="M181" s="973">
        <f>IFERROR(L181/E181,0)</f>
        <v>0</v>
      </c>
      <c r="N181" s="196"/>
      <c r="O181" s="196"/>
      <c r="P181" s="208"/>
    </row>
    <row r="182" spans="1:16" customFormat="1" ht="15">
      <c r="A182" s="196"/>
      <c r="B182" s="208"/>
      <c r="C182" s="196"/>
      <c r="D182" s="196"/>
      <c r="E182" s="196"/>
      <c r="F182" s="196"/>
      <c r="G182" s="196"/>
      <c r="H182" s="196"/>
      <c r="I182" s="196"/>
      <c r="J182" s="196"/>
      <c r="K182" s="196"/>
      <c r="L182" s="196"/>
      <c r="M182" s="196"/>
      <c r="N182" s="196"/>
      <c r="O182" s="803"/>
      <c r="P182" s="196"/>
    </row>
    <row r="183" spans="1:16" customFormat="1" ht="15">
      <c r="A183" s="196"/>
      <c r="B183" s="208"/>
      <c r="C183" s="196"/>
      <c r="D183" s="196"/>
      <c r="E183" s="196"/>
      <c r="F183" s="196"/>
      <c r="G183" s="196"/>
      <c r="H183" s="196"/>
      <c r="I183" s="196"/>
      <c r="J183" s="196"/>
      <c r="K183" s="196"/>
      <c r="L183" s="196"/>
      <c r="M183" s="196"/>
      <c r="N183" s="196"/>
      <c r="O183" s="803"/>
      <c r="P183" s="196"/>
    </row>
    <row r="184" spans="1:16" customFormat="1" ht="15">
      <c r="A184" s="196"/>
      <c r="B184" s="208"/>
      <c r="C184" s="196"/>
      <c r="D184" s="1282" t="s">
        <v>324</v>
      </c>
      <c r="E184" s="1283"/>
      <c r="F184" s="1283"/>
      <c r="G184" s="1284"/>
      <c r="H184" s="196"/>
      <c r="I184" s="196"/>
      <c r="J184" s="196"/>
      <c r="K184" s="196"/>
      <c r="L184" s="196"/>
      <c r="M184" s="196"/>
      <c r="N184" s="196"/>
      <c r="O184" s="803"/>
      <c r="P184" s="196"/>
    </row>
    <row r="185" spans="1:16" customFormat="1" ht="25.5">
      <c r="A185" s="196"/>
      <c r="B185" s="208"/>
      <c r="C185" s="196"/>
      <c r="D185" s="969" t="s">
        <v>310</v>
      </c>
      <c r="E185" s="969" t="s">
        <v>325</v>
      </c>
      <c r="F185" s="969" t="s">
        <v>312</v>
      </c>
      <c r="G185" s="969" t="s">
        <v>326</v>
      </c>
      <c r="H185" s="196"/>
      <c r="I185" s="196"/>
      <c r="J185" s="196"/>
      <c r="K185" s="196"/>
      <c r="L185" s="196"/>
      <c r="M185" s="196"/>
      <c r="N185" s="196"/>
      <c r="O185" s="803"/>
      <c r="P185" s="196"/>
    </row>
    <row r="186" spans="1:16" customFormat="1" ht="15">
      <c r="A186" s="196"/>
      <c r="B186" s="208"/>
      <c r="C186" s="196"/>
      <c r="D186" s="974">
        <f>G181*$D$181</f>
        <v>0</v>
      </c>
      <c r="E186" s="974">
        <f>I181*$D$181</f>
        <v>0</v>
      </c>
      <c r="F186" s="974">
        <f>K181*$D$181</f>
        <v>0</v>
      </c>
      <c r="G186" s="974">
        <f>M181*$D$181</f>
        <v>0</v>
      </c>
      <c r="H186" s="196"/>
      <c r="I186" s="196"/>
      <c r="J186" s="196"/>
      <c r="K186" s="196"/>
      <c r="L186" s="196"/>
      <c r="M186" s="196"/>
      <c r="N186" s="196"/>
      <c r="O186" s="803"/>
      <c r="P186" s="196"/>
    </row>
    <row r="187" spans="1:16" customFormat="1" ht="15">
      <c r="A187" s="196"/>
      <c r="B187" s="208"/>
      <c r="C187" s="196"/>
      <c r="D187" s="196"/>
      <c r="E187" s="196"/>
      <c r="F187" s="196"/>
      <c r="G187" s="196"/>
      <c r="H187" s="196"/>
      <c r="I187" s="196"/>
      <c r="J187" s="196"/>
      <c r="K187" s="196"/>
      <c r="L187" s="196"/>
      <c r="M187" s="196"/>
      <c r="N187" s="196"/>
      <c r="O187" s="803"/>
      <c r="P187" s="196"/>
    </row>
    <row r="188" spans="1:16" customFormat="1" ht="15">
      <c r="A188" s="196"/>
      <c r="B188" s="208"/>
      <c r="C188" s="196"/>
      <c r="D188" s="196"/>
      <c r="E188" s="196"/>
      <c r="F188" s="196"/>
      <c r="G188" s="196"/>
      <c r="H188" s="196"/>
      <c r="I188" s="196"/>
      <c r="J188" s="196"/>
      <c r="K188" s="196"/>
      <c r="L188" s="196"/>
      <c r="M188" s="196"/>
      <c r="N188" s="196"/>
      <c r="O188" s="803"/>
      <c r="P188" s="196"/>
    </row>
    <row r="189" spans="1:16" customFormat="1" ht="15">
      <c r="A189" s="196"/>
      <c r="B189" s="806"/>
      <c r="C189" s="807"/>
      <c r="D189" s="807"/>
      <c r="E189" s="807"/>
      <c r="F189" s="807"/>
      <c r="G189" s="807"/>
      <c r="H189" s="807"/>
      <c r="I189" s="807"/>
      <c r="J189" s="807"/>
      <c r="K189" s="807"/>
      <c r="L189" s="807"/>
      <c r="M189" s="807"/>
      <c r="N189" s="807"/>
      <c r="O189" s="808"/>
      <c r="P189" s="196"/>
    </row>
    <row r="190" spans="1:16" customFormat="1" ht="15">
      <c r="A190" s="196"/>
      <c r="B190" s="196"/>
      <c r="C190" s="196"/>
      <c r="D190" s="196"/>
      <c r="E190" s="196"/>
      <c r="F190" s="196"/>
      <c r="G190" s="196"/>
      <c r="H190" s="196"/>
      <c r="I190" s="196"/>
      <c r="J190" s="196"/>
      <c r="K190" s="196"/>
      <c r="L190" s="196"/>
      <c r="M190" s="196"/>
      <c r="N190" s="196"/>
      <c r="O190" s="196"/>
      <c r="P190" s="196"/>
    </row>
    <row r="191" spans="1:16" customFormat="1" ht="15" hidden="1">
      <c r="A191" s="196"/>
      <c r="B191" s="196"/>
      <c r="C191" s="196"/>
      <c r="D191" s="196"/>
      <c r="E191" s="196"/>
      <c r="F191" s="196"/>
      <c r="G191" s="196"/>
      <c r="H191" s="196"/>
      <c r="I191" s="196"/>
      <c r="J191" s="196"/>
      <c r="K191" s="196"/>
      <c r="L191" s="196"/>
      <c r="M191" s="196"/>
      <c r="N191" s="196"/>
      <c r="O191" s="196"/>
      <c r="P191" s="196"/>
    </row>
    <row r="192" spans="1:16" customFormat="1" ht="15" hidden="1">
      <c r="A192" s="196"/>
      <c r="B192" s="196"/>
      <c r="C192" s="196"/>
      <c r="D192" s="196"/>
      <c r="E192" s="196"/>
      <c r="F192" s="196"/>
      <c r="G192" s="196"/>
      <c r="H192" s="196"/>
      <c r="I192" s="196"/>
      <c r="J192" s="196"/>
      <c r="K192" s="196"/>
      <c r="L192" s="196"/>
      <c r="M192" s="196"/>
      <c r="N192" s="196"/>
      <c r="O192" s="196"/>
      <c r="P192" s="196"/>
    </row>
    <row r="193" spans="1:16" customFormat="1" ht="15" hidden="1">
      <c r="A193" s="196"/>
      <c r="B193" s="196"/>
      <c r="C193" s="196"/>
      <c r="D193" s="196"/>
      <c r="E193" s="805"/>
      <c r="F193" s="196"/>
      <c r="G193" s="196"/>
      <c r="H193" s="196"/>
      <c r="I193" s="196"/>
      <c r="J193" s="196"/>
      <c r="K193" s="196"/>
      <c r="L193" s="196"/>
      <c r="M193" s="196"/>
      <c r="N193" s="196"/>
      <c r="O193" s="196"/>
      <c r="P193" s="196"/>
    </row>
    <row r="194" spans="1:16" customFormat="1" ht="15" hidden="1">
      <c r="A194" s="196"/>
      <c r="B194" s="196"/>
      <c r="C194" s="196"/>
      <c r="E194" s="196"/>
      <c r="F194" s="196"/>
      <c r="G194" s="196"/>
      <c r="H194" s="196"/>
      <c r="I194" s="196"/>
      <c r="J194" s="196"/>
      <c r="K194" s="196"/>
      <c r="L194" s="196"/>
      <c r="M194" s="196"/>
      <c r="N194" s="196"/>
      <c r="O194" s="196"/>
      <c r="P194" s="196"/>
    </row>
    <row r="195" spans="1:16" customFormat="1" ht="15" hidden="1">
      <c r="A195" s="196"/>
      <c r="B195" s="196"/>
      <c r="C195" s="196"/>
      <c r="E195" s="196"/>
      <c r="F195" s="196"/>
      <c r="G195" s="196"/>
      <c r="H195" s="196"/>
      <c r="I195" s="196"/>
      <c r="J195" s="196"/>
      <c r="K195" s="196"/>
      <c r="L195" s="196"/>
      <c r="M195" s="196"/>
      <c r="N195" s="196"/>
      <c r="O195" s="196"/>
      <c r="P195" s="196"/>
    </row>
    <row r="196" spans="1:16" customFormat="1" ht="15" hidden="1">
      <c r="A196" s="196"/>
      <c r="B196" s="196"/>
      <c r="C196" s="196"/>
      <c r="E196" s="196"/>
      <c r="F196" s="196"/>
      <c r="G196" s="196"/>
      <c r="H196" s="196"/>
      <c r="I196" s="196"/>
      <c r="J196" s="196"/>
      <c r="K196" s="196"/>
      <c r="L196" s="196"/>
      <c r="M196" s="196"/>
      <c r="N196" s="196"/>
      <c r="O196" s="196"/>
      <c r="P196" s="196"/>
    </row>
    <row r="197" spans="1:16" customFormat="1" ht="15" hidden="1">
      <c r="A197" s="196"/>
      <c r="B197" s="196"/>
      <c r="C197" s="196"/>
      <c r="E197" s="196"/>
      <c r="F197" s="196"/>
      <c r="G197" s="196"/>
      <c r="H197" s="196"/>
      <c r="I197" s="196"/>
      <c r="J197" s="196"/>
      <c r="K197" s="196"/>
      <c r="L197" s="196"/>
      <c r="M197" s="196"/>
      <c r="N197" s="196"/>
      <c r="O197" s="196"/>
      <c r="P197" s="196"/>
    </row>
    <row r="198" spans="1:16" customFormat="1" ht="15" hidden="1">
      <c r="A198" s="196"/>
      <c r="B198" s="196"/>
      <c r="C198" s="196"/>
      <c r="E198" s="196"/>
      <c r="F198" s="196"/>
      <c r="G198" s="196"/>
      <c r="H198" s="196"/>
      <c r="I198" s="196"/>
      <c r="J198" s="196"/>
      <c r="K198" s="196"/>
      <c r="L198" s="196"/>
      <c r="M198" s="196"/>
      <c r="N198" s="196"/>
      <c r="O198" s="196"/>
      <c r="P198" s="196"/>
    </row>
    <row r="199" spans="1:16" customFormat="1" ht="15" hidden="1">
      <c r="A199" s="196"/>
      <c r="B199" s="196"/>
      <c r="C199" s="196"/>
      <c r="E199" s="196"/>
      <c r="F199" s="196"/>
      <c r="G199" s="196"/>
      <c r="H199" s="196"/>
      <c r="I199" s="196"/>
      <c r="J199" s="196"/>
      <c r="K199" s="196"/>
      <c r="L199" s="196"/>
      <c r="M199" s="196"/>
      <c r="N199" s="196"/>
      <c r="O199" s="196"/>
      <c r="P199" s="196"/>
    </row>
    <row r="200" spans="1:16" customFormat="1" ht="15" hidden="1">
      <c r="A200" s="196"/>
      <c r="B200" s="196"/>
      <c r="C200" s="196"/>
      <c r="D200" s="196"/>
      <c r="E200" s="196"/>
      <c r="F200" s="196"/>
      <c r="G200" s="196"/>
      <c r="H200" s="196"/>
      <c r="I200" s="196"/>
      <c r="J200" s="196"/>
      <c r="K200" s="196"/>
      <c r="L200" s="196"/>
      <c r="M200" s="196"/>
      <c r="N200" s="196"/>
      <c r="O200" s="196"/>
      <c r="P200" s="196"/>
    </row>
    <row r="201" spans="1:16" customFormat="1" ht="15" hidden="1">
      <c r="A201" s="196"/>
      <c r="B201" s="196"/>
      <c r="C201" s="196"/>
      <c r="D201" s="196"/>
      <c r="E201" s="196"/>
      <c r="F201" s="196"/>
      <c r="G201" s="196"/>
      <c r="H201" s="196"/>
      <c r="I201" s="196"/>
      <c r="J201" s="196"/>
      <c r="K201" s="196"/>
      <c r="L201" s="196"/>
      <c r="M201" s="196"/>
      <c r="N201" s="196"/>
      <c r="O201" s="196"/>
      <c r="P201" s="196"/>
    </row>
    <row r="202" spans="1:16" customFormat="1" ht="15" hidden="1">
      <c r="A202" s="196"/>
      <c r="B202" s="196"/>
      <c r="C202" s="196"/>
      <c r="D202" s="196"/>
      <c r="E202" s="196"/>
      <c r="F202" s="196"/>
      <c r="G202" s="196"/>
      <c r="H202" s="196"/>
      <c r="I202" s="196"/>
      <c r="J202" s="196"/>
      <c r="K202" s="196"/>
      <c r="L202" s="196"/>
      <c r="M202" s="196"/>
      <c r="N202" s="196"/>
      <c r="O202" s="196"/>
      <c r="P202" s="196"/>
    </row>
    <row r="203" spans="1:16" customFormat="1" ht="15" hidden="1">
      <c r="A203" s="196"/>
      <c r="B203" s="196"/>
      <c r="C203" s="196"/>
      <c r="D203" s="196"/>
      <c r="E203" s="196"/>
      <c r="F203" s="196"/>
      <c r="G203" s="196"/>
      <c r="H203" s="196"/>
      <c r="I203" s="196"/>
      <c r="J203" s="196"/>
      <c r="K203" s="196"/>
      <c r="L203" s="196"/>
      <c r="M203" s="196"/>
      <c r="N203" s="196"/>
      <c r="O203" s="196"/>
      <c r="P203" s="196"/>
    </row>
    <row r="204" spans="1:16" customFormat="1" ht="15" hidden="1">
      <c r="A204" s="196"/>
      <c r="B204" s="196"/>
      <c r="C204" s="196"/>
      <c r="D204" s="196"/>
      <c r="E204" s="196"/>
      <c r="F204" s="196"/>
      <c r="G204" s="196"/>
      <c r="H204" s="196"/>
      <c r="I204" s="196"/>
      <c r="J204" s="196"/>
      <c r="K204" s="196"/>
      <c r="L204" s="196"/>
      <c r="M204" s="196"/>
      <c r="N204" s="196"/>
      <c r="O204" s="196"/>
      <c r="P204" s="196"/>
    </row>
    <row r="205" spans="1:16" customFormat="1" ht="15" hidden="1">
      <c r="A205" s="196"/>
      <c r="B205" s="196"/>
      <c r="C205" s="196"/>
      <c r="D205" s="196"/>
      <c r="E205" s="196"/>
      <c r="F205" s="196"/>
      <c r="G205" s="196"/>
      <c r="H205" s="196"/>
      <c r="I205" s="196"/>
      <c r="J205" s="196"/>
      <c r="K205" s="196"/>
      <c r="L205" s="196"/>
      <c r="M205" s="196"/>
      <c r="N205" s="196"/>
      <c r="O205" s="196"/>
      <c r="P205" s="196"/>
    </row>
    <row r="206" spans="1:16" customFormat="1" ht="15" hidden="1">
      <c r="A206" s="196"/>
      <c r="B206" s="196"/>
      <c r="C206" s="196"/>
      <c r="D206" s="196"/>
      <c r="E206" s="196"/>
      <c r="F206" s="196"/>
      <c r="G206" s="196"/>
      <c r="H206" s="196"/>
      <c r="I206" s="196"/>
      <c r="J206" s="196"/>
      <c r="K206" s="196"/>
      <c r="L206" s="196"/>
      <c r="M206" s="196"/>
      <c r="N206" s="196"/>
      <c r="O206" s="196"/>
      <c r="P206" s="196"/>
    </row>
    <row r="207" spans="1:16" customFormat="1" ht="15" hidden="1">
      <c r="A207" s="196"/>
      <c r="B207" s="196"/>
      <c r="C207" s="196"/>
      <c r="D207" s="196"/>
      <c r="E207" s="196"/>
      <c r="F207" s="196"/>
      <c r="G207" s="196"/>
      <c r="H207" s="196"/>
      <c r="I207" s="196"/>
      <c r="J207" s="196"/>
      <c r="K207" s="196"/>
      <c r="L207" s="196"/>
      <c r="M207" s="196"/>
      <c r="N207" s="196"/>
      <c r="O207" s="196"/>
      <c r="P207" s="196"/>
    </row>
    <row r="208" spans="1:16" customFormat="1" ht="15" hidden="1">
      <c r="A208" s="196"/>
      <c r="B208" s="196"/>
      <c r="C208" s="196"/>
      <c r="D208" s="196"/>
      <c r="E208" s="196"/>
      <c r="F208" s="196"/>
      <c r="G208" s="196"/>
      <c r="H208" s="196"/>
      <c r="I208" s="196"/>
      <c r="J208" s="196"/>
      <c r="K208" s="196"/>
      <c r="L208" s="196"/>
      <c r="M208" s="196"/>
      <c r="N208" s="196"/>
      <c r="O208" s="196"/>
      <c r="P208" s="196"/>
    </row>
    <row r="209" spans="1:16" customFormat="1" ht="15" hidden="1">
      <c r="A209" s="196"/>
      <c r="B209" s="196"/>
      <c r="C209" s="196"/>
      <c r="D209" s="196"/>
      <c r="E209" s="196"/>
      <c r="F209" s="196"/>
      <c r="G209" s="196"/>
      <c r="H209" s="196"/>
      <c r="I209" s="196"/>
      <c r="J209" s="196"/>
      <c r="K209" s="196"/>
      <c r="L209" s="196"/>
      <c r="M209" s="196"/>
      <c r="N209" s="196"/>
      <c r="O209" s="196"/>
      <c r="P209" s="196"/>
    </row>
    <row r="210" spans="1:16" customFormat="1" ht="15" hidden="1">
      <c r="A210" s="196"/>
      <c r="B210" s="196"/>
      <c r="C210" s="196"/>
      <c r="D210" s="196"/>
      <c r="E210" s="196"/>
      <c r="F210" s="196"/>
      <c r="G210" s="196"/>
      <c r="H210" s="196"/>
      <c r="I210" s="196"/>
      <c r="J210" s="196"/>
      <c r="K210" s="196"/>
      <c r="L210" s="196"/>
      <c r="M210" s="196"/>
      <c r="N210" s="196"/>
      <c r="O210" s="196"/>
      <c r="P210" s="196"/>
    </row>
    <row r="211" spans="1:16" customFormat="1" ht="15" hidden="1">
      <c r="A211" s="196"/>
      <c r="B211" s="196"/>
      <c r="C211" s="196"/>
      <c r="D211" s="196"/>
      <c r="E211" s="196"/>
      <c r="F211" s="196"/>
      <c r="G211" s="196"/>
      <c r="H211" s="196"/>
      <c r="I211" s="196"/>
      <c r="J211" s="196"/>
      <c r="K211" s="196"/>
      <c r="L211" s="196"/>
      <c r="M211" s="196"/>
      <c r="N211" s="196"/>
      <c r="O211" s="196"/>
      <c r="P211" s="196"/>
    </row>
    <row r="212" spans="1:16" customFormat="1" ht="15" hidden="1">
      <c r="A212" s="196"/>
      <c r="B212" s="196"/>
      <c r="C212" s="196"/>
      <c r="D212" s="196"/>
      <c r="E212" s="196"/>
      <c r="F212" s="196"/>
      <c r="G212" s="196"/>
      <c r="H212" s="196"/>
      <c r="I212" s="196"/>
      <c r="J212" s="196"/>
      <c r="K212" s="196"/>
      <c r="L212" s="196"/>
      <c r="M212" s="196"/>
      <c r="N212" s="196"/>
      <c r="O212" s="196"/>
      <c r="P212" s="196"/>
    </row>
    <row r="213" spans="1:16" customFormat="1" ht="15" hidden="1">
      <c r="A213" s="196"/>
      <c r="B213" s="196"/>
      <c r="C213" s="196"/>
      <c r="D213" s="196"/>
      <c r="E213" s="196"/>
      <c r="F213" s="196"/>
      <c r="G213" s="196"/>
      <c r="H213" s="196"/>
      <c r="I213" s="196"/>
      <c r="J213" s="196"/>
      <c r="K213" s="196"/>
      <c r="L213" s="196"/>
      <c r="M213" s="196"/>
      <c r="N213" s="196"/>
      <c r="O213" s="196"/>
      <c r="P213" s="196"/>
    </row>
    <row r="214" spans="1:16" customFormat="1" ht="15" hidden="1">
      <c r="A214" s="196"/>
      <c r="B214" s="196"/>
      <c r="C214" s="196"/>
      <c r="D214" s="196"/>
      <c r="E214" s="196"/>
      <c r="F214" s="196"/>
      <c r="G214" s="196"/>
      <c r="H214" s="196"/>
      <c r="I214" s="196"/>
      <c r="J214" s="196"/>
      <c r="K214" s="196"/>
      <c r="L214" s="196"/>
      <c r="M214" s="196"/>
      <c r="N214" s="196"/>
      <c r="O214" s="196"/>
      <c r="P214" s="196"/>
    </row>
    <row r="215" spans="1:16" customFormat="1" ht="15" hidden="1">
      <c r="A215" s="196"/>
      <c r="B215" s="196"/>
      <c r="C215" s="196"/>
      <c r="D215" s="196"/>
      <c r="E215" s="196"/>
      <c r="F215" s="196"/>
      <c r="G215" s="196"/>
      <c r="H215" s="196"/>
      <c r="I215" s="196"/>
      <c r="J215" s="196"/>
      <c r="K215" s="196"/>
      <c r="L215" s="196"/>
      <c r="M215" s="196"/>
      <c r="N215" s="196"/>
      <c r="O215" s="196"/>
      <c r="P215" s="196"/>
    </row>
    <row r="216" spans="1:16" customFormat="1" ht="15" hidden="1">
      <c r="A216" s="196"/>
      <c r="B216" s="196"/>
      <c r="C216" s="196"/>
      <c r="D216" s="196"/>
      <c r="E216" s="196"/>
      <c r="F216" s="196"/>
      <c r="G216" s="196"/>
      <c r="H216" s="196"/>
      <c r="I216" s="196"/>
      <c r="J216" s="196"/>
      <c r="K216" s="196"/>
      <c r="L216" s="196"/>
      <c r="M216" s="196"/>
      <c r="N216" s="196"/>
      <c r="O216" s="196"/>
      <c r="P216" s="196"/>
    </row>
    <row r="217" spans="1:16" customFormat="1" ht="15" hidden="1">
      <c r="A217" s="196"/>
      <c r="B217" s="196"/>
      <c r="C217" s="196"/>
      <c r="D217" s="196"/>
      <c r="E217" s="196"/>
      <c r="F217" s="196"/>
      <c r="G217" s="196"/>
      <c r="H217" s="196"/>
      <c r="I217" s="196"/>
      <c r="J217" s="196"/>
      <c r="K217" s="196"/>
      <c r="L217" s="196"/>
      <c r="M217" s="196"/>
      <c r="N217" s="196"/>
      <c r="O217" s="196"/>
      <c r="P217" s="196"/>
    </row>
    <row r="218" spans="1:16" customFormat="1" ht="15" hidden="1">
      <c r="A218" s="196"/>
      <c r="B218" s="196"/>
      <c r="C218" s="196"/>
      <c r="D218" s="196"/>
      <c r="E218" s="196"/>
      <c r="F218" s="196"/>
      <c r="G218" s="196"/>
      <c r="H218" s="196"/>
      <c r="I218" s="196"/>
      <c r="J218" s="196"/>
      <c r="K218" s="196"/>
      <c r="L218" s="196"/>
      <c r="M218" s="196"/>
      <c r="N218" s="196"/>
      <c r="O218" s="196"/>
      <c r="P218" s="196"/>
    </row>
    <row r="219" spans="1:16" customFormat="1" ht="15" hidden="1">
      <c r="A219" s="196"/>
      <c r="B219" s="196"/>
      <c r="C219" s="196"/>
      <c r="D219" s="196"/>
      <c r="E219" s="196"/>
      <c r="F219" s="196"/>
      <c r="G219" s="196"/>
      <c r="H219" s="196"/>
      <c r="I219" s="196"/>
      <c r="J219" s="196"/>
      <c r="K219" s="196"/>
      <c r="L219" s="196"/>
      <c r="M219" s="196"/>
      <c r="N219" s="196"/>
      <c r="O219" s="196"/>
      <c r="P219" s="196"/>
    </row>
    <row r="220" spans="1:16" customFormat="1" ht="15" hidden="1">
      <c r="A220" s="196"/>
      <c r="B220" s="196"/>
      <c r="C220" s="196"/>
      <c r="D220" s="196"/>
      <c r="E220" s="196"/>
      <c r="F220" s="196"/>
      <c r="G220" s="196"/>
      <c r="H220" s="196"/>
      <c r="I220" s="196"/>
      <c r="J220" s="196"/>
      <c r="K220" s="196"/>
      <c r="L220" s="196"/>
      <c r="M220" s="196"/>
      <c r="N220" s="196"/>
      <c r="O220" s="196"/>
      <c r="P220" s="196"/>
    </row>
    <row r="221" spans="1:16" customFormat="1" ht="15" hidden="1">
      <c r="A221" s="196"/>
      <c r="B221" s="196"/>
      <c r="C221" s="196"/>
      <c r="D221" s="196"/>
      <c r="E221" s="196"/>
      <c r="F221" s="196"/>
      <c r="G221" s="196"/>
      <c r="H221" s="196"/>
      <c r="I221" s="196"/>
      <c r="J221" s="196"/>
      <c r="K221" s="196"/>
      <c r="L221" s="196"/>
      <c r="M221" s="196"/>
      <c r="N221" s="196"/>
      <c r="O221" s="196"/>
      <c r="P221" s="196"/>
    </row>
    <row r="222" spans="1:16" customFormat="1" ht="15" hidden="1">
      <c r="A222" s="196"/>
      <c r="B222" s="196"/>
      <c r="C222" s="196"/>
      <c r="D222" s="196"/>
      <c r="E222" s="196"/>
      <c r="F222" s="196"/>
      <c r="G222" s="196"/>
      <c r="H222" s="196"/>
      <c r="I222" s="196"/>
      <c r="J222" s="196"/>
      <c r="K222" s="196"/>
      <c r="L222" s="196"/>
      <c r="M222" s="196"/>
      <c r="N222" s="196"/>
      <c r="O222" s="196"/>
      <c r="P222" s="196"/>
    </row>
    <row r="223" spans="1:16" customFormat="1" ht="15" hidden="1">
      <c r="A223" s="196"/>
      <c r="B223" s="196"/>
      <c r="C223" s="196"/>
      <c r="D223" s="196"/>
      <c r="E223" s="196"/>
      <c r="F223" s="196"/>
      <c r="G223" s="196"/>
      <c r="H223" s="196"/>
      <c r="I223" s="196"/>
      <c r="J223" s="196"/>
      <c r="K223" s="196"/>
      <c r="L223" s="196"/>
      <c r="M223" s="196"/>
      <c r="N223" s="196"/>
      <c r="O223" s="196"/>
      <c r="P223" s="196"/>
    </row>
    <row r="224" spans="1:16" customFormat="1" ht="15" hidden="1">
      <c r="A224" s="196"/>
      <c r="B224" s="196"/>
      <c r="C224" s="196"/>
      <c r="D224" s="196"/>
      <c r="E224" s="196"/>
      <c r="F224" s="196"/>
      <c r="G224" s="196"/>
      <c r="H224" s="196"/>
      <c r="I224" s="196"/>
      <c r="J224" s="196"/>
      <c r="K224" s="196"/>
      <c r="L224" s="196"/>
      <c r="M224" s="196"/>
      <c r="N224" s="196"/>
      <c r="O224" s="196"/>
      <c r="P224" s="196"/>
    </row>
    <row r="225" spans="1:16" customFormat="1" ht="15" hidden="1">
      <c r="A225" s="196"/>
      <c r="B225" s="196"/>
      <c r="C225" s="196"/>
      <c r="D225" s="196"/>
      <c r="E225" s="196"/>
      <c r="F225" s="196"/>
      <c r="G225" s="196"/>
      <c r="H225" s="196"/>
      <c r="I225" s="196"/>
      <c r="J225" s="196"/>
      <c r="K225" s="196"/>
      <c r="L225" s="196"/>
      <c r="M225" s="196"/>
      <c r="N225" s="196"/>
      <c r="O225" s="196"/>
      <c r="P225" s="196"/>
    </row>
    <row r="226" spans="1:16" customFormat="1" ht="15" hidden="1">
      <c r="A226" s="196"/>
      <c r="B226" s="196"/>
      <c r="C226" s="196"/>
      <c r="D226" s="196"/>
      <c r="E226" s="196"/>
      <c r="F226" s="196"/>
      <c r="G226" s="196"/>
      <c r="H226" s="196"/>
      <c r="I226" s="196"/>
      <c r="J226" s="196"/>
      <c r="K226" s="196"/>
      <c r="L226" s="196"/>
      <c r="M226" s="196"/>
      <c r="N226" s="196"/>
      <c r="O226" s="196"/>
      <c r="P226" s="196"/>
    </row>
    <row r="227" spans="1:16" customFormat="1" ht="15" hidden="1">
      <c r="A227" s="196"/>
      <c r="B227" s="196"/>
      <c r="C227" s="196"/>
      <c r="D227" s="196"/>
      <c r="E227" s="196"/>
      <c r="F227" s="196"/>
      <c r="G227" s="196"/>
      <c r="H227" s="196"/>
      <c r="I227" s="196"/>
      <c r="J227" s="196"/>
      <c r="K227" s="196"/>
      <c r="L227" s="196"/>
      <c r="M227" s="196"/>
      <c r="N227" s="196"/>
      <c r="O227" s="196"/>
      <c r="P227" s="196"/>
    </row>
    <row r="228" spans="1:16" customFormat="1" ht="15" hidden="1">
      <c r="A228" s="196"/>
      <c r="B228" s="196"/>
      <c r="C228" s="196"/>
      <c r="D228" s="196"/>
      <c r="E228" s="196"/>
      <c r="F228" s="196"/>
      <c r="G228" s="196"/>
      <c r="H228" s="196"/>
      <c r="I228" s="196"/>
      <c r="J228" s="196"/>
      <c r="K228" s="196"/>
      <c r="L228" s="196"/>
      <c r="M228" s="196"/>
      <c r="N228" s="196"/>
      <c r="O228" s="196"/>
      <c r="P228" s="196"/>
    </row>
    <row r="229" spans="1:16" customFormat="1" ht="15" hidden="1">
      <c r="A229" s="196"/>
      <c r="B229" s="196"/>
      <c r="C229" s="196"/>
      <c r="D229" s="196"/>
      <c r="E229" s="196"/>
      <c r="F229" s="196"/>
      <c r="G229" s="196"/>
      <c r="H229" s="196"/>
      <c r="I229" s="196"/>
      <c r="J229" s="196"/>
      <c r="K229" s="196"/>
      <c r="L229" s="196"/>
      <c r="M229" s="196"/>
      <c r="N229" s="196"/>
      <c r="O229" s="196"/>
      <c r="P229" s="196"/>
    </row>
    <row r="230" spans="1:16" customFormat="1" ht="15" hidden="1">
      <c r="A230" s="196"/>
      <c r="B230" s="196"/>
      <c r="C230" s="196"/>
      <c r="D230" s="196"/>
      <c r="E230" s="196"/>
      <c r="F230" s="196"/>
      <c r="G230" s="196"/>
      <c r="H230" s="196"/>
      <c r="I230" s="196"/>
      <c r="J230" s="196"/>
      <c r="K230" s="196"/>
      <c r="L230" s="196"/>
      <c r="M230" s="196"/>
      <c r="N230" s="196"/>
      <c r="O230" s="196"/>
      <c r="P230" s="196"/>
    </row>
    <row r="231" spans="1:16" customFormat="1" ht="15" hidden="1">
      <c r="A231" s="196"/>
      <c r="B231" s="196"/>
      <c r="C231" s="196"/>
      <c r="D231" s="196"/>
      <c r="E231" s="196"/>
      <c r="F231" s="196"/>
      <c r="G231" s="196"/>
      <c r="H231" s="196"/>
      <c r="I231" s="196"/>
      <c r="J231" s="196"/>
      <c r="K231" s="196"/>
      <c r="L231" s="196"/>
      <c r="M231" s="196"/>
      <c r="N231" s="196"/>
      <c r="O231" s="196"/>
      <c r="P231" s="196"/>
    </row>
    <row r="232" spans="1:16" customFormat="1" ht="15" hidden="1">
      <c r="A232" s="196"/>
      <c r="B232" s="196"/>
      <c r="C232" s="196"/>
      <c r="D232" s="196"/>
      <c r="E232" s="196"/>
      <c r="F232" s="196"/>
      <c r="G232" s="196"/>
      <c r="H232" s="196"/>
      <c r="I232" s="196"/>
      <c r="J232" s="196"/>
      <c r="K232" s="196"/>
      <c r="L232" s="196"/>
      <c r="M232" s="196"/>
      <c r="N232" s="196"/>
      <c r="O232" s="196"/>
      <c r="P232" s="196"/>
    </row>
    <row r="233" spans="1:16" customFormat="1" ht="15" hidden="1">
      <c r="A233" s="196"/>
      <c r="B233" s="196"/>
      <c r="C233" s="196"/>
      <c r="D233" s="196"/>
      <c r="E233" s="196"/>
      <c r="F233" s="196"/>
      <c r="G233" s="196"/>
      <c r="H233" s="196"/>
      <c r="I233" s="196"/>
      <c r="J233" s="196"/>
      <c r="K233" s="196"/>
      <c r="L233" s="196"/>
      <c r="M233" s="196"/>
      <c r="N233" s="196"/>
      <c r="O233" s="196"/>
      <c r="P233" s="196"/>
    </row>
    <row r="234" spans="1:16" customFormat="1" ht="15" hidden="1">
      <c r="A234" s="196"/>
      <c r="B234" s="196"/>
      <c r="C234" s="196"/>
      <c r="D234" s="196"/>
      <c r="E234" s="196"/>
      <c r="F234" s="196"/>
      <c r="G234" s="196"/>
      <c r="H234" s="196"/>
      <c r="I234" s="196"/>
      <c r="J234" s="196"/>
      <c r="K234" s="196"/>
      <c r="L234" s="196"/>
      <c r="M234" s="196"/>
      <c r="N234" s="196"/>
      <c r="O234" s="196"/>
      <c r="P234" s="196"/>
    </row>
    <row r="235" spans="1:16" customFormat="1" ht="15" hidden="1">
      <c r="A235" s="196"/>
      <c r="B235" s="196"/>
      <c r="C235" s="196"/>
      <c r="D235" s="196"/>
      <c r="E235" s="196"/>
      <c r="F235" s="196"/>
      <c r="G235" s="196"/>
      <c r="H235" s="196"/>
      <c r="I235" s="196"/>
      <c r="J235" s="196"/>
      <c r="K235" s="196"/>
      <c r="L235" s="196"/>
      <c r="M235" s="196"/>
      <c r="N235" s="196"/>
      <c r="O235" s="196"/>
      <c r="P235" s="196"/>
    </row>
    <row r="236" spans="1:16" customFormat="1" ht="15" hidden="1">
      <c r="A236" s="196"/>
      <c r="B236" s="196"/>
      <c r="C236" s="196"/>
      <c r="D236" s="196"/>
      <c r="E236" s="196"/>
      <c r="F236" s="196"/>
      <c r="G236" s="196"/>
      <c r="H236" s="196"/>
      <c r="I236" s="196"/>
      <c r="J236" s="196"/>
      <c r="K236" s="196"/>
      <c r="L236" s="196"/>
      <c r="M236" s="196"/>
      <c r="N236" s="196"/>
      <c r="O236" s="196"/>
      <c r="P236" s="196"/>
    </row>
    <row r="237" spans="1:16" customFormat="1" ht="15" hidden="1">
      <c r="A237" s="196"/>
      <c r="B237" s="196"/>
      <c r="C237" s="196"/>
      <c r="D237" s="196"/>
      <c r="E237" s="196"/>
      <c r="F237" s="196"/>
      <c r="G237" s="196"/>
      <c r="H237" s="196"/>
      <c r="I237" s="196"/>
      <c r="J237" s="196"/>
      <c r="K237" s="196"/>
      <c r="L237" s="196"/>
      <c r="M237" s="196"/>
      <c r="N237" s="196"/>
      <c r="O237" s="196"/>
      <c r="P237" s="196"/>
    </row>
    <row r="238" spans="1:16" customFormat="1" ht="15" hidden="1">
      <c r="A238" s="196"/>
      <c r="B238" s="196"/>
      <c r="C238" s="196"/>
      <c r="D238" s="196"/>
      <c r="E238" s="196"/>
      <c r="F238" s="196"/>
      <c r="G238" s="196"/>
      <c r="H238" s="196"/>
      <c r="I238" s="196"/>
      <c r="J238" s="196"/>
      <c r="K238" s="196"/>
      <c r="L238" s="196"/>
      <c r="M238" s="196"/>
      <c r="N238" s="196"/>
      <c r="O238" s="196"/>
      <c r="P238" s="196"/>
    </row>
    <row r="239" spans="1:16" customFormat="1" ht="15" hidden="1">
      <c r="A239" s="196"/>
      <c r="B239" s="196"/>
      <c r="C239" s="196"/>
      <c r="D239" s="196"/>
      <c r="E239" s="196"/>
      <c r="F239" s="196"/>
      <c r="G239" s="196"/>
      <c r="H239" s="196"/>
      <c r="I239" s="196"/>
      <c r="J239" s="196"/>
      <c r="K239" s="196"/>
      <c r="L239" s="196"/>
      <c r="M239" s="196"/>
      <c r="N239" s="196"/>
      <c r="O239" s="196"/>
      <c r="P239" s="196"/>
    </row>
    <row r="240" spans="1:16" customFormat="1" ht="15" hidden="1">
      <c r="A240" s="196"/>
      <c r="B240" s="196"/>
      <c r="C240" s="196"/>
      <c r="D240" s="196"/>
      <c r="E240" s="196"/>
      <c r="F240" s="196"/>
      <c r="G240" s="196"/>
      <c r="H240" s="196"/>
      <c r="I240" s="196"/>
      <c r="J240" s="196"/>
      <c r="K240" s="196"/>
      <c r="L240" s="196"/>
      <c r="M240" s="196"/>
      <c r="N240" s="196"/>
      <c r="O240" s="196"/>
      <c r="P240" s="196"/>
    </row>
    <row r="241" spans="1:16" customFormat="1" ht="15" hidden="1">
      <c r="A241" s="196"/>
      <c r="B241" s="196"/>
      <c r="C241" s="196"/>
      <c r="D241" s="196"/>
      <c r="E241" s="196"/>
      <c r="F241" s="196"/>
      <c r="G241" s="196"/>
      <c r="H241" s="196"/>
      <c r="I241" s="196"/>
      <c r="J241" s="196"/>
      <c r="K241" s="196"/>
      <c r="L241" s="196"/>
      <c r="M241" s="196"/>
      <c r="N241" s="196"/>
      <c r="O241" s="196"/>
      <c r="P241" s="196"/>
    </row>
    <row r="242" spans="1:16" customFormat="1" ht="15" hidden="1">
      <c r="A242" s="196"/>
      <c r="B242" s="196"/>
      <c r="C242" s="196"/>
      <c r="D242" s="196"/>
      <c r="E242" s="196"/>
      <c r="F242" s="196"/>
      <c r="G242" s="196"/>
      <c r="H242" s="196"/>
      <c r="I242" s="196"/>
      <c r="J242" s="196"/>
      <c r="K242" s="196"/>
      <c r="L242" s="196"/>
      <c r="M242" s="196"/>
      <c r="N242" s="196"/>
      <c r="O242" s="196"/>
      <c r="P242" s="196"/>
    </row>
    <row r="243" spans="1:16" customFormat="1" ht="15" hidden="1">
      <c r="A243" s="196"/>
      <c r="B243" s="196"/>
      <c r="C243" s="196"/>
      <c r="D243" s="196"/>
      <c r="E243" s="196"/>
      <c r="F243" s="196"/>
      <c r="G243" s="196"/>
      <c r="H243" s="196"/>
      <c r="I243" s="196"/>
      <c r="J243" s="196"/>
      <c r="K243" s="196"/>
      <c r="L243" s="196"/>
      <c r="M243" s="196"/>
      <c r="N243" s="196"/>
      <c r="O243" s="196"/>
      <c r="P243" s="196"/>
    </row>
    <row r="244" spans="1:16" customFormat="1" ht="15" hidden="1">
      <c r="A244" s="196"/>
      <c r="B244" s="196"/>
      <c r="C244" s="196"/>
      <c r="D244" s="196"/>
      <c r="E244" s="196"/>
      <c r="F244" s="196"/>
      <c r="G244" s="196"/>
      <c r="H244" s="196"/>
      <c r="I244" s="196"/>
      <c r="J244" s="196"/>
      <c r="K244" s="196"/>
      <c r="L244" s="196"/>
      <c r="M244" s="196"/>
      <c r="N244" s="196"/>
      <c r="O244" s="196"/>
      <c r="P244" s="196"/>
    </row>
    <row r="245" spans="1:16" customFormat="1" ht="15" hidden="1">
      <c r="A245" s="196"/>
      <c r="B245" s="196"/>
      <c r="C245" s="196"/>
      <c r="D245" s="196"/>
      <c r="E245" s="196"/>
      <c r="F245" s="196"/>
      <c r="G245" s="196"/>
      <c r="H245" s="196"/>
      <c r="I245" s="196"/>
      <c r="J245" s="196"/>
      <c r="K245" s="196"/>
      <c r="L245" s="196"/>
      <c r="M245" s="196"/>
      <c r="N245" s="196"/>
      <c r="O245" s="196"/>
      <c r="P245" s="196"/>
    </row>
    <row r="246" spans="1:16" customFormat="1" ht="15" hidden="1">
      <c r="A246" s="196"/>
      <c r="B246" s="196"/>
      <c r="C246" s="196"/>
      <c r="D246" s="196"/>
      <c r="E246" s="196"/>
      <c r="F246" s="196"/>
      <c r="G246" s="196"/>
      <c r="H246" s="196"/>
      <c r="I246" s="196"/>
      <c r="J246" s="196"/>
      <c r="K246" s="196"/>
      <c r="L246" s="196"/>
      <c r="M246" s="196"/>
      <c r="N246" s="196"/>
      <c r="O246" s="196"/>
      <c r="P246" s="196"/>
    </row>
    <row r="247" spans="1:16" customFormat="1" ht="15" hidden="1">
      <c r="A247" s="196"/>
      <c r="B247" s="196"/>
      <c r="C247" s="196"/>
      <c r="D247" s="196"/>
      <c r="E247" s="196"/>
      <c r="F247" s="196"/>
      <c r="G247" s="196"/>
      <c r="H247" s="196"/>
      <c r="I247" s="196"/>
      <c r="J247" s="196"/>
      <c r="K247" s="196"/>
      <c r="L247" s="196"/>
      <c r="M247" s="196"/>
      <c r="N247" s="196"/>
      <c r="O247" s="196"/>
      <c r="P247" s="196"/>
    </row>
    <row r="248" spans="1:16" customFormat="1" ht="15" hidden="1">
      <c r="A248" s="196"/>
      <c r="B248" s="196"/>
      <c r="C248" s="196"/>
      <c r="D248" s="196"/>
      <c r="E248" s="196"/>
      <c r="F248" s="196"/>
      <c r="G248" s="196"/>
      <c r="H248" s="196"/>
      <c r="I248" s="196"/>
      <c r="J248" s="196"/>
      <c r="K248" s="196"/>
      <c r="L248" s="196"/>
      <c r="M248" s="196"/>
      <c r="N248" s="196"/>
      <c r="O248" s="196"/>
      <c r="P248" s="196"/>
    </row>
    <row r="249" spans="1:16" customFormat="1" ht="15" hidden="1">
      <c r="A249" s="196"/>
      <c r="B249" s="196"/>
      <c r="C249" s="196"/>
      <c r="D249" s="196"/>
      <c r="E249" s="196"/>
      <c r="F249" s="196"/>
      <c r="G249" s="196"/>
      <c r="H249" s="196"/>
      <c r="I249" s="196"/>
      <c r="J249" s="196"/>
      <c r="K249" s="196"/>
      <c r="L249" s="196"/>
      <c r="M249" s="196"/>
      <c r="N249" s="196"/>
      <c r="O249" s="196"/>
      <c r="P249" s="196"/>
    </row>
    <row r="250" spans="1:16" customFormat="1" ht="15" hidden="1">
      <c r="A250" s="196"/>
      <c r="B250" s="196"/>
      <c r="C250" s="196"/>
      <c r="D250" s="196"/>
      <c r="E250" s="196"/>
      <c r="F250" s="196"/>
      <c r="G250" s="196"/>
      <c r="H250" s="196"/>
      <c r="I250" s="196"/>
      <c r="J250" s="196"/>
      <c r="K250" s="196"/>
      <c r="L250" s="196"/>
      <c r="M250" s="196"/>
      <c r="N250" s="196"/>
      <c r="O250" s="196"/>
      <c r="P250" s="196"/>
    </row>
    <row r="251" spans="1:16" customFormat="1" ht="15" hidden="1">
      <c r="A251" s="196"/>
      <c r="B251" s="196"/>
      <c r="C251" s="196"/>
      <c r="D251" s="196"/>
      <c r="E251" s="196"/>
      <c r="F251" s="196"/>
      <c r="G251" s="196"/>
      <c r="H251" s="196"/>
      <c r="I251" s="196"/>
      <c r="J251" s="196"/>
      <c r="K251" s="196"/>
      <c r="L251" s="196"/>
      <c r="M251" s="196"/>
      <c r="N251" s="196"/>
      <c r="O251" s="196"/>
      <c r="P251" s="196"/>
    </row>
    <row r="252" spans="1:16" customFormat="1" ht="15" hidden="1">
      <c r="A252" s="196"/>
      <c r="B252" s="196"/>
      <c r="C252" s="196"/>
      <c r="D252" s="196"/>
      <c r="E252" s="196"/>
      <c r="F252" s="196"/>
      <c r="G252" s="196"/>
      <c r="H252" s="196"/>
      <c r="I252" s="196"/>
      <c r="J252" s="196"/>
      <c r="K252" s="196"/>
      <c r="L252" s="196"/>
      <c r="M252" s="196"/>
      <c r="N252" s="196"/>
      <c r="O252" s="196"/>
      <c r="P252" s="196"/>
    </row>
    <row r="253" spans="1:16" customFormat="1" ht="15" hidden="1">
      <c r="A253" s="196"/>
      <c r="B253" s="196"/>
      <c r="C253" s="196"/>
      <c r="D253" s="196"/>
      <c r="E253" s="196"/>
      <c r="F253" s="196"/>
      <c r="G253" s="196"/>
      <c r="H253" s="196"/>
      <c r="I253" s="196"/>
      <c r="J253" s="196"/>
      <c r="K253" s="196"/>
      <c r="L253" s="196"/>
      <c r="M253" s="196"/>
      <c r="N253" s="196"/>
      <c r="O253" s="196"/>
      <c r="P253" s="196"/>
    </row>
    <row r="254" spans="1:16" customFormat="1" ht="15" hidden="1">
      <c r="A254" s="196"/>
      <c r="B254" s="196"/>
      <c r="C254" s="196"/>
      <c r="D254" s="196"/>
      <c r="E254" s="196"/>
      <c r="F254" s="196"/>
      <c r="G254" s="196"/>
      <c r="H254" s="196"/>
      <c r="I254" s="196"/>
      <c r="J254" s="196"/>
      <c r="K254" s="196"/>
      <c r="L254" s="196"/>
      <c r="M254" s="196"/>
      <c r="N254" s="196"/>
      <c r="O254" s="196"/>
      <c r="P254" s="196"/>
    </row>
    <row r="255" spans="1:16" customFormat="1" ht="15" hidden="1">
      <c r="A255" s="196"/>
      <c r="B255" s="196"/>
      <c r="C255" s="196"/>
      <c r="D255" s="196"/>
      <c r="E255" s="196"/>
      <c r="F255" s="196"/>
      <c r="G255" s="196"/>
      <c r="H255" s="196"/>
      <c r="I255" s="196"/>
      <c r="J255" s="196"/>
      <c r="K255" s="196"/>
      <c r="L255" s="196"/>
      <c r="M255" s="196"/>
      <c r="N255" s="196"/>
      <c r="O255" s="196"/>
      <c r="P255" s="196"/>
    </row>
    <row r="256" spans="1:16" customFormat="1" ht="15" hidden="1">
      <c r="A256" s="196"/>
      <c r="B256" s="196"/>
      <c r="C256" s="196"/>
      <c r="D256" s="196"/>
      <c r="E256" s="196"/>
      <c r="F256" s="196"/>
      <c r="G256" s="196"/>
      <c r="H256" s="196"/>
      <c r="I256" s="196"/>
      <c r="J256" s="196"/>
      <c r="K256" s="196"/>
      <c r="L256" s="196"/>
      <c r="M256" s="196"/>
      <c r="N256" s="196"/>
      <c r="O256" s="196"/>
      <c r="P256" s="196"/>
    </row>
    <row r="257" spans="1:16" customFormat="1" ht="15" hidden="1">
      <c r="A257" s="196"/>
      <c r="B257" s="196"/>
      <c r="C257" s="196"/>
      <c r="D257" s="196"/>
      <c r="E257" s="196"/>
      <c r="F257" s="196"/>
      <c r="G257" s="196"/>
      <c r="H257" s="196"/>
      <c r="I257" s="196"/>
      <c r="J257" s="196"/>
      <c r="K257" s="196"/>
      <c r="L257" s="196"/>
      <c r="M257" s="196"/>
      <c r="N257" s="196"/>
      <c r="O257" s="196"/>
      <c r="P257" s="196"/>
    </row>
    <row r="258" spans="1:16" customFormat="1" ht="15" hidden="1">
      <c r="A258" s="196"/>
      <c r="B258" s="196"/>
      <c r="C258" s="196"/>
      <c r="D258" s="196"/>
      <c r="E258" s="196"/>
      <c r="F258" s="196"/>
      <c r="G258" s="196"/>
      <c r="H258" s="196"/>
      <c r="I258" s="196"/>
      <c r="J258" s="196"/>
      <c r="K258" s="196"/>
      <c r="L258" s="196"/>
      <c r="M258" s="196"/>
      <c r="N258" s="196"/>
      <c r="O258" s="196"/>
      <c r="P258" s="196"/>
    </row>
    <row r="259" spans="1:16" customFormat="1" ht="15" hidden="1">
      <c r="A259" s="196"/>
      <c r="B259" s="196"/>
      <c r="C259" s="196"/>
      <c r="D259" s="196"/>
      <c r="E259" s="196"/>
      <c r="F259" s="196"/>
      <c r="G259" s="196"/>
      <c r="H259" s="196"/>
      <c r="I259" s="196"/>
      <c r="J259" s="196"/>
      <c r="K259" s="196"/>
      <c r="L259" s="196"/>
      <c r="M259" s="196"/>
      <c r="N259" s="196"/>
      <c r="O259" s="196"/>
      <c r="P259" s="196"/>
    </row>
    <row r="260" spans="1:16" customFormat="1" ht="15" hidden="1">
      <c r="A260" s="196"/>
      <c r="B260" s="196"/>
      <c r="C260" s="196"/>
      <c r="D260" s="196"/>
      <c r="E260" s="196"/>
      <c r="F260" s="196"/>
      <c r="G260" s="196"/>
      <c r="H260" s="196"/>
      <c r="I260" s="196"/>
      <c r="J260" s="196"/>
      <c r="K260" s="196"/>
      <c r="L260" s="196"/>
      <c r="M260" s="196"/>
      <c r="N260" s="196"/>
      <c r="O260" s="196"/>
      <c r="P260" s="196"/>
    </row>
    <row r="261" spans="1:16" customFormat="1" ht="15" hidden="1">
      <c r="A261" s="196"/>
      <c r="B261" s="196"/>
      <c r="C261" s="196"/>
      <c r="D261" s="196"/>
      <c r="E261" s="196"/>
      <c r="F261" s="196"/>
      <c r="G261" s="196"/>
      <c r="H261" s="196"/>
      <c r="I261" s="196"/>
      <c r="J261" s="196"/>
      <c r="K261" s="196"/>
      <c r="L261" s="196"/>
      <c r="M261" s="196"/>
      <c r="N261" s="196"/>
      <c r="O261" s="196"/>
      <c r="P261" s="196"/>
    </row>
    <row r="262" spans="1:16" customFormat="1" ht="15" hidden="1">
      <c r="A262" s="196"/>
      <c r="B262" s="196"/>
      <c r="C262" s="196"/>
      <c r="D262" s="196"/>
      <c r="E262" s="196"/>
      <c r="F262" s="196"/>
      <c r="G262" s="196"/>
      <c r="H262" s="196"/>
      <c r="I262" s="196"/>
      <c r="J262" s="196"/>
      <c r="K262" s="196"/>
      <c r="L262" s="196"/>
      <c r="M262" s="196"/>
      <c r="N262" s="196"/>
      <c r="O262" s="196"/>
      <c r="P262" s="196"/>
    </row>
    <row r="263" spans="1:16" customFormat="1" ht="15" hidden="1">
      <c r="A263" s="196"/>
      <c r="B263" s="196"/>
      <c r="C263" s="196"/>
      <c r="D263" s="196"/>
      <c r="E263" s="196"/>
      <c r="F263" s="196"/>
      <c r="G263" s="196"/>
      <c r="H263" s="196"/>
      <c r="I263" s="196"/>
      <c r="J263" s="196"/>
      <c r="K263" s="196"/>
      <c r="L263" s="196"/>
      <c r="M263" s="196"/>
      <c r="N263" s="196"/>
      <c r="O263" s="196"/>
      <c r="P263" s="196"/>
    </row>
    <row r="264" spans="1:16" customFormat="1" ht="15" hidden="1">
      <c r="A264" s="196"/>
      <c r="B264" s="196"/>
      <c r="C264" s="196"/>
      <c r="D264" s="196"/>
      <c r="E264" s="196"/>
      <c r="F264" s="196"/>
      <c r="G264" s="196"/>
      <c r="H264" s="196"/>
      <c r="I264" s="196"/>
      <c r="J264" s="196"/>
      <c r="K264" s="196"/>
      <c r="L264" s="196"/>
      <c r="M264" s="196"/>
      <c r="N264" s="196"/>
      <c r="O264" s="196"/>
      <c r="P264" s="196"/>
    </row>
    <row r="265" spans="1:16" customFormat="1" ht="15" hidden="1">
      <c r="A265" s="196"/>
      <c r="B265" s="196"/>
      <c r="C265" s="196"/>
      <c r="D265" s="196"/>
      <c r="E265" s="196"/>
      <c r="F265" s="196"/>
      <c r="G265" s="196"/>
      <c r="H265" s="196"/>
      <c r="I265" s="196"/>
      <c r="J265" s="196"/>
      <c r="K265" s="196"/>
      <c r="L265" s="196"/>
      <c r="M265" s="196"/>
      <c r="N265" s="196"/>
      <c r="O265" s="196"/>
      <c r="P265" s="196"/>
    </row>
    <row r="266" spans="1:16" customFormat="1" ht="15" hidden="1">
      <c r="A266" s="196"/>
      <c r="B266" s="196"/>
      <c r="C266" s="196"/>
      <c r="D266" s="196"/>
      <c r="E266" s="196"/>
      <c r="F266" s="196"/>
      <c r="G266" s="196"/>
      <c r="H266" s="196"/>
      <c r="I266" s="196"/>
      <c r="J266" s="196"/>
      <c r="K266" s="196"/>
      <c r="L266" s="196"/>
      <c r="M266" s="196"/>
      <c r="N266" s="196"/>
      <c r="O266" s="196"/>
      <c r="P266" s="196"/>
    </row>
    <row r="267" spans="1:16" customFormat="1" ht="15" hidden="1">
      <c r="A267" s="196"/>
      <c r="B267" s="196"/>
      <c r="C267" s="196"/>
      <c r="D267" s="196"/>
      <c r="E267" s="196"/>
      <c r="F267" s="196"/>
      <c r="G267" s="196"/>
      <c r="H267" s="196"/>
      <c r="I267" s="196"/>
      <c r="J267" s="196"/>
      <c r="K267" s="196"/>
      <c r="L267" s="196"/>
      <c r="M267" s="196"/>
      <c r="N267" s="196"/>
      <c r="O267" s="196"/>
      <c r="P267" s="196"/>
    </row>
    <row r="268" spans="1:16" customFormat="1" ht="15" hidden="1">
      <c r="A268" s="196"/>
      <c r="B268" s="196"/>
      <c r="C268" s="196"/>
      <c r="D268" s="196"/>
      <c r="E268" s="196"/>
      <c r="F268" s="196"/>
      <c r="G268" s="196"/>
      <c r="H268" s="196"/>
      <c r="I268" s="196"/>
      <c r="J268" s="196"/>
      <c r="K268" s="196"/>
      <c r="L268" s="196"/>
      <c r="M268" s="196"/>
      <c r="N268" s="196"/>
      <c r="O268" s="196"/>
      <c r="P268" s="196"/>
    </row>
    <row r="269" spans="1:16" customFormat="1" ht="15" hidden="1">
      <c r="A269" s="196"/>
      <c r="B269" s="196"/>
      <c r="C269" s="196"/>
      <c r="D269" s="196"/>
      <c r="E269" s="196"/>
      <c r="F269" s="196"/>
      <c r="G269" s="196"/>
      <c r="H269" s="196"/>
      <c r="I269" s="196"/>
      <c r="J269" s="196"/>
      <c r="K269" s="196"/>
      <c r="L269" s="196"/>
      <c r="M269" s="196"/>
      <c r="N269" s="196"/>
      <c r="O269" s="196"/>
      <c r="P269" s="196"/>
    </row>
    <row r="270" spans="1:16" customFormat="1" ht="15" hidden="1">
      <c r="A270" s="196"/>
      <c r="B270" s="196"/>
      <c r="C270" s="196"/>
      <c r="D270" s="196"/>
      <c r="E270" s="196"/>
      <c r="F270" s="196"/>
      <c r="G270" s="196"/>
      <c r="H270" s="196"/>
      <c r="I270" s="196"/>
      <c r="J270" s="196"/>
      <c r="K270" s="196"/>
      <c r="L270" s="196"/>
      <c r="M270" s="196"/>
      <c r="N270" s="196"/>
      <c r="O270" s="196"/>
      <c r="P270" s="196"/>
    </row>
    <row r="271" spans="1:16" customFormat="1" ht="15" hidden="1">
      <c r="A271" s="196"/>
      <c r="B271" s="196"/>
      <c r="C271" s="196"/>
      <c r="D271" s="196"/>
      <c r="E271" s="196"/>
      <c r="F271" s="196"/>
      <c r="G271" s="196"/>
      <c r="H271" s="196"/>
      <c r="I271" s="196"/>
      <c r="J271" s="196"/>
      <c r="K271" s="196"/>
      <c r="L271" s="196"/>
      <c r="M271" s="196"/>
      <c r="N271" s="196"/>
      <c r="O271" s="196"/>
      <c r="P271" s="196"/>
    </row>
    <row r="272" spans="1:16" customFormat="1" ht="15" hidden="1">
      <c r="A272" s="196"/>
      <c r="B272" s="196"/>
      <c r="C272" s="196"/>
      <c r="D272" s="196"/>
      <c r="E272" s="196"/>
      <c r="F272" s="196"/>
      <c r="G272" s="196"/>
      <c r="H272" s="196"/>
      <c r="I272" s="196"/>
      <c r="J272" s="196"/>
      <c r="K272" s="196"/>
      <c r="L272" s="196"/>
      <c r="M272" s="196"/>
      <c r="N272" s="196"/>
      <c r="O272" s="196"/>
      <c r="P272" s="196"/>
    </row>
    <row r="273" spans="1:16" customFormat="1" ht="15" hidden="1">
      <c r="A273" s="196"/>
      <c r="B273" s="196"/>
      <c r="C273" s="196"/>
      <c r="D273" s="196"/>
      <c r="E273" s="196"/>
      <c r="F273" s="196"/>
      <c r="G273" s="196"/>
      <c r="H273" s="196"/>
      <c r="I273" s="196"/>
      <c r="J273" s="196"/>
      <c r="K273" s="196"/>
      <c r="L273" s="196"/>
      <c r="M273" s="196"/>
      <c r="N273" s="196"/>
      <c r="O273" s="196"/>
      <c r="P273" s="196"/>
    </row>
    <row r="274" spans="1:16" customFormat="1" ht="15" hidden="1">
      <c r="A274" s="196"/>
      <c r="B274" s="196"/>
      <c r="C274" s="196"/>
      <c r="D274" s="196"/>
      <c r="E274" s="196"/>
      <c r="F274" s="196"/>
      <c r="G274" s="196"/>
      <c r="H274" s="196"/>
      <c r="I274" s="196"/>
      <c r="J274" s="196"/>
      <c r="K274" s="196"/>
      <c r="L274" s="196"/>
      <c r="M274" s="196"/>
      <c r="N274" s="196"/>
      <c r="O274" s="196"/>
      <c r="P274" s="196"/>
    </row>
    <row r="275" spans="1:16" customFormat="1" ht="15" hidden="1">
      <c r="A275" s="196"/>
      <c r="B275" s="196"/>
      <c r="C275" s="196"/>
      <c r="D275" s="196"/>
      <c r="E275" s="196"/>
      <c r="F275" s="196"/>
      <c r="G275" s="196"/>
      <c r="H275" s="196"/>
      <c r="I275" s="196"/>
      <c r="J275" s="196"/>
      <c r="K275" s="196"/>
      <c r="L275" s="196"/>
      <c r="M275" s="196"/>
      <c r="N275" s="196"/>
      <c r="O275" s="196"/>
      <c r="P275" s="196"/>
    </row>
    <row r="276" spans="1:16" customFormat="1" ht="15" hidden="1">
      <c r="A276" s="196"/>
      <c r="B276" s="196"/>
      <c r="C276" s="196"/>
      <c r="D276" s="196"/>
      <c r="E276" s="196"/>
      <c r="F276" s="196"/>
      <c r="G276" s="196"/>
      <c r="H276" s="196"/>
      <c r="I276" s="196"/>
      <c r="J276" s="196"/>
      <c r="K276" s="196"/>
      <c r="L276" s="196"/>
      <c r="M276" s="196"/>
      <c r="N276" s="196"/>
      <c r="O276" s="196"/>
      <c r="P276" s="196"/>
    </row>
    <row r="277" spans="1:16" customFormat="1" ht="15" hidden="1">
      <c r="A277" s="196"/>
      <c r="B277" s="196"/>
      <c r="C277" s="196"/>
      <c r="D277" s="196"/>
      <c r="E277" s="196"/>
      <c r="F277" s="196"/>
      <c r="G277" s="196"/>
      <c r="H277" s="196"/>
      <c r="I277" s="196"/>
      <c r="J277" s="196"/>
      <c r="K277" s="196"/>
      <c r="L277" s="196"/>
      <c r="M277" s="196"/>
      <c r="N277" s="196"/>
      <c r="O277" s="196"/>
      <c r="P277" s="196"/>
    </row>
    <row r="278" spans="1:16" customFormat="1" ht="15" hidden="1">
      <c r="A278" s="196"/>
      <c r="B278" s="196"/>
      <c r="C278" s="196"/>
      <c r="D278" s="196"/>
      <c r="E278" s="196"/>
      <c r="F278" s="196"/>
      <c r="G278" s="196"/>
      <c r="H278" s="196"/>
      <c r="I278" s="196"/>
      <c r="J278" s="196"/>
      <c r="K278" s="196"/>
      <c r="L278" s="196"/>
      <c r="M278" s="196"/>
      <c r="N278" s="196"/>
      <c r="O278" s="196"/>
      <c r="P278" s="196"/>
    </row>
    <row r="279" spans="1:16" customFormat="1" ht="15" hidden="1">
      <c r="A279" s="196"/>
      <c r="B279" s="196"/>
      <c r="C279" s="196"/>
      <c r="D279" s="196"/>
      <c r="E279" s="196"/>
      <c r="F279" s="196"/>
      <c r="G279" s="196"/>
      <c r="H279" s="196"/>
      <c r="I279" s="196"/>
      <c r="J279" s="196"/>
      <c r="K279" s="196"/>
      <c r="L279" s="196"/>
      <c r="M279" s="196"/>
      <c r="N279" s="196"/>
      <c r="O279" s="196"/>
      <c r="P279" s="196"/>
    </row>
    <row r="280" spans="1:16" customFormat="1" ht="15" hidden="1">
      <c r="A280" s="196"/>
      <c r="B280" s="196"/>
      <c r="C280" s="196"/>
      <c r="D280" s="196"/>
      <c r="E280" s="196"/>
      <c r="F280" s="196"/>
      <c r="G280" s="196"/>
      <c r="H280" s="196"/>
      <c r="I280" s="196"/>
      <c r="J280" s="196"/>
      <c r="K280" s="196"/>
      <c r="L280" s="196"/>
      <c r="M280" s="196"/>
      <c r="N280" s="196"/>
      <c r="O280" s="196"/>
      <c r="P280" s="196"/>
    </row>
    <row r="281" spans="1:16" customFormat="1" ht="15" hidden="1">
      <c r="A281" s="196"/>
      <c r="B281" s="196"/>
      <c r="C281" s="196"/>
      <c r="D281" s="196"/>
      <c r="E281" s="196"/>
      <c r="F281" s="196"/>
      <c r="G281" s="196"/>
      <c r="H281" s="196"/>
      <c r="I281" s="196"/>
      <c r="J281" s="196"/>
      <c r="K281" s="196"/>
      <c r="L281" s="196"/>
      <c r="M281" s="196"/>
      <c r="N281" s="196"/>
      <c r="O281" s="196"/>
      <c r="P281" s="196"/>
    </row>
    <row r="282" spans="1:16" customFormat="1" ht="15" hidden="1">
      <c r="A282" s="196"/>
      <c r="B282" s="196"/>
      <c r="C282" s="196"/>
      <c r="D282" s="196"/>
      <c r="E282" s="196"/>
      <c r="F282" s="196"/>
      <c r="G282" s="196"/>
      <c r="H282" s="196"/>
      <c r="I282" s="196"/>
      <c r="J282" s="196"/>
      <c r="K282" s="196"/>
      <c r="L282" s="196"/>
      <c r="M282" s="196"/>
      <c r="N282" s="196"/>
      <c r="O282" s="196"/>
      <c r="P282" s="196"/>
    </row>
    <row r="283" spans="1:16" customFormat="1" ht="15" hidden="1">
      <c r="A283" s="196"/>
      <c r="B283" s="196"/>
      <c r="C283" s="196"/>
      <c r="D283" s="196"/>
      <c r="E283" s="196"/>
      <c r="F283" s="196"/>
      <c r="G283" s="196"/>
      <c r="H283" s="196"/>
      <c r="I283" s="196"/>
      <c r="J283" s="196"/>
      <c r="K283" s="196"/>
      <c r="L283" s="196"/>
      <c r="M283" s="196"/>
      <c r="N283" s="196"/>
      <c r="O283" s="196"/>
      <c r="P283" s="196"/>
    </row>
    <row r="284" spans="1:16"/>
    <row r="285" spans="1:16"/>
    <row r="286" spans="1:16"/>
  </sheetData>
  <dataConsolidate/>
  <mergeCells count="93">
    <mergeCell ref="I85:J85"/>
    <mergeCell ref="I105:J105"/>
    <mergeCell ref="F179:G179"/>
    <mergeCell ref="H179:I179"/>
    <mergeCell ref="L179:M179"/>
    <mergeCell ref="J179:K179"/>
    <mergeCell ref="C95:H95"/>
    <mergeCell ref="C96:H96"/>
    <mergeCell ref="C120:D120"/>
    <mergeCell ref="C97:H97"/>
    <mergeCell ref="C98:H98"/>
    <mergeCell ref="C99:H99"/>
    <mergeCell ref="C100:H100"/>
    <mergeCell ref="C101:H101"/>
    <mergeCell ref="D163:E163"/>
    <mergeCell ref="G163:H163"/>
    <mergeCell ref="C77:H77"/>
    <mergeCell ref="C78:H78"/>
    <mergeCell ref="C79:H79"/>
    <mergeCell ref="C93:H93"/>
    <mergeCell ref="C94:H94"/>
    <mergeCell ref="C80:H80"/>
    <mergeCell ref="C91:H91"/>
    <mergeCell ref="C87:H87"/>
    <mergeCell ref="C88:H88"/>
    <mergeCell ref="D184:G184"/>
    <mergeCell ref="C176:O176"/>
    <mergeCell ref="C102:H102"/>
    <mergeCell ref="C103:H103"/>
    <mergeCell ref="B112:O112"/>
    <mergeCell ref="B106:O106"/>
    <mergeCell ref="B107:O107"/>
    <mergeCell ref="B113:O113"/>
    <mergeCell ref="B114:O114"/>
    <mergeCell ref="B118:O118"/>
    <mergeCell ref="D153:F153"/>
    <mergeCell ref="G153:O153"/>
    <mergeCell ref="C124:D124"/>
    <mergeCell ref="C123:D123"/>
    <mergeCell ref="C122:D122"/>
    <mergeCell ref="C121:D121"/>
    <mergeCell ref="J163:K163"/>
    <mergeCell ref="M163:N163"/>
    <mergeCell ref="C174:O175"/>
    <mergeCell ref="E23:F23"/>
    <mergeCell ref="B9:O9"/>
    <mergeCell ref="G23:I23"/>
    <mergeCell ref="C81:H81"/>
    <mergeCell ref="C82:H82"/>
    <mergeCell ref="C92:H92"/>
    <mergeCell ref="C73:H73"/>
    <mergeCell ref="C70:H70"/>
    <mergeCell ref="C71:H71"/>
    <mergeCell ref="C72:H72"/>
    <mergeCell ref="C83:H83"/>
    <mergeCell ref="C89:H89"/>
    <mergeCell ref="C90:H90"/>
    <mergeCell ref="B8:O8"/>
    <mergeCell ref="B19:O19"/>
    <mergeCell ref="B20:O20"/>
    <mergeCell ref="D21:O21"/>
    <mergeCell ref="C11:H11"/>
    <mergeCell ref="C12:H12"/>
    <mergeCell ref="C13:H13"/>
    <mergeCell ref="C14:H14"/>
    <mergeCell ref="C15:H15"/>
    <mergeCell ref="C16:H16"/>
    <mergeCell ref="C17:H17"/>
    <mergeCell ref="C74:H74"/>
    <mergeCell ref="C75:H75"/>
    <mergeCell ref="C76:H76"/>
    <mergeCell ref="C69:H69"/>
    <mergeCell ref="C66:H67"/>
    <mergeCell ref="C68:H68"/>
    <mergeCell ref="I66:I67"/>
    <mergeCell ref="G25:I25"/>
    <mergeCell ref="B34:O34"/>
    <mergeCell ref="B66:B67"/>
    <mergeCell ref="D35:O35"/>
    <mergeCell ref="B37:O37"/>
    <mergeCell ref="B55:O55"/>
    <mergeCell ref="B56:O56"/>
    <mergeCell ref="B63:O63"/>
    <mergeCell ref="C65:G65"/>
    <mergeCell ref="J66:J67"/>
    <mergeCell ref="E24:F24"/>
    <mergeCell ref="G32:J32"/>
    <mergeCell ref="B38:O38"/>
    <mergeCell ref="D27:O27"/>
    <mergeCell ref="D29:O29"/>
    <mergeCell ref="E31:F32"/>
    <mergeCell ref="E25:F25"/>
    <mergeCell ref="G24:I24"/>
  </mergeCells>
  <phoneticPr fontId="136" type="noConversion"/>
  <conditionalFormatting sqref="C27:D27 C29:D29">
    <cfRule type="expression" dxfId="4" priority="5">
      <formula>$C$21="Yes"</formula>
    </cfRule>
  </conditionalFormatting>
  <conditionalFormatting sqref="C21:D21 C29:D29 J23:K25 E23:E25 G23:G25">
    <cfRule type="expression" dxfId="3" priority="4">
      <formula>AND($C$27="Yes", $C$21 = "N/A", $C$29="N/A")</formula>
    </cfRule>
  </conditionalFormatting>
  <conditionalFormatting sqref="C21:D21 C27:D27 J23:K25 E23:E25 G23:G25">
    <cfRule type="expression" dxfId="2" priority="3">
      <formula>AND($C$21="N/A", $C$27="N/A", $C$29="Yes")</formula>
    </cfRule>
  </conditionalFormatting>
  <conditionalFormatting sqref="K32">
    <cfRule type="containsText" dxfId="1" priority="7" operator="containsText" text="No">
      <formula>NOT(ISERROR(SEARCH("No",K32)))</formula>
    </cfRule>
    <cfRule type="containsText" dxfId="0" priority="10" operator="containsText" text="Yes">
      <formula>NOT(ISERROR(SEARCH("Yes",K32)))</formula>
    </cfRule>
  </conditionalFormatting>
  <dataValidations xWindow="248" yWindow="739" count="5">
    <dataValidation type="whole" operator="lessThanOrEqual" allowBlank="1" showInputMessage="1" showErrorMessage="1" errorTitle="Error" error="Must be whole numbers!" sqref="D132:F138" xr:uid="{00000000-0002-0000-0500-000000000000}">
      <formula1>9.99999999999999E+37</formula1>
    </dataValidation>
    <dataValidation type="decimal" operator="lessThanOrEqual" allowBlank="1" showInputMessage="1" showErrorMessage="1" errorTitle="Error" error="Must be numeric!" sqref="G132:J138" xr:uid="{00000000-0002-0000-0500-000001000000}">
      <formula1>9.99999999999999E+37</formula1>
    </dataValidation>
    <dataValidation type="list" showInputMessage="1" showErrorMessage="1" sqref="C35" xr:uid="{E5056C17-284B-4BB3-AC76-5AF96643E0DE}">
      <formula1>"Please Select, Yes, No"</formula1>
    </dataValidation>
    <dataValidation type="list" showInputMessage="1" showErrorMessage="1" sqref="C21:C22 C27" xr:uid="{C913E9FA-A51F-4BEA-B58C-93DC3B4206C4}">
      <formula1>"N/A, Yes"</formula1>
    </dataValidation>
    <dataValidation type="list" allowBlank="1" showInputMessage="1" showErrorMessage="1" sqref="C29" xr:uid="{9341D8BE-70E7-4F0A-B1CD-61677318B55A}">
      <formula1>"N/A, Yes"</formula1>
    </dataValidation>
  </dataValidations>
  <pageMargins left="0.25" right="0.25" top="0.75" bottom="0.75" header="0.3" footer="0.3"/>
  <pageSetup scale="15" orientation="landscape" r:id="rId1"/>
  <headerFooter alignWithMargins="0">
    <oddFooter>&amp;L&amp;A&amp;RPrinted on &amp;D &amp;T</oddFooter>
  </headerFooter>
  <rowBreaks count="2" manualBreakCount="2">
    <brk id="33" max="17" man="1"/>
    <brk id="119" max="17" man="1"/>
  </rowBreaks>
  <ignoredErrors>
    <ignoredError sqref="D132:F138 I59:I60 E122 E156 F156:F162 H156:I162 K156:L162 N156:O162" unlocked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2">
    <tabColor rgb="FFFFFFCC"/>
  </sheetPr>
  <dimension ref="A1:Q142"/>
  <sheetViews>
    <sheetView zoomScale="120" zoomScaleNormal="120" workbookViewId="0">
      <selection activeCell="H140" sqref="H140"/>
    </sheetView>
  </sheetViews>
  <sheetFormatPr defaultColWidth="0" defaultRowHeight="15" zeroHeight="1"/>
  <cols>
    <col min="1" max="1" width="2.7109375" customWidth="1"/>
    <col min="2" max="2" width="6.28515625" bestFit="1" customWidth="1"/>
    <col min="3" max="12" width="17.7109375" customWidth="1"/>
    <col min="13" max="13" width="2.7109375" customWidth="1"/>
    <col min="14" max="14" width="18.7109375" hidden="1" customWidth="1"/>
    <col min="15" max="15" width="31.42578125" hidden="1" customWidth="1"/>
    <col min="16" max="16" width="9.28515625" hidden="1" customWidth="1"/>
    <col min="17" max="17" width="35.7109375" hidden="1" customWidth="1"/>
    <col min="18" max="16384" width="9.28515625" hidden="1"/>
  </cols>
  <sheetData>
    <row r="1" spans="1:13" ht="18">
      <c r="G1" s="775" t="s">
        <v>327</v>
      </c>
      <c r="H1" s="248"/>
      <c r="I1" s="241"/>
      <c r="J1" s="241"/>
      <c r="K1" s="241"/>
      <c r="L1" s="241"/>
    </row>
    <row r="2" spans="1:13" ht="15.75" customHeight="1">
      <c r="A2" s="120"/>
      <c r="B2" s="233"/>
      <c r="C2" s="241"/>
      <c r="D2" s="241"/>
      <c r="E2" s="120"/>
      <c r="G2" s="248" t="s">
        <v>328</v>
      </c>
      <c r="H2" s="241"/>
      <c r="K2" s="241"/>
      <c r="L2" s="241"/>
      <c r="M2" s="120"/>
    </row>
    <row r="3" spans="1:13" ht="15.75" customHeight="1">
      <c r="A3" s="120"/>
      <c r="B3" s="233"/>
      <c r="C3" s="241"/>
      <c r="D3" s="241"/>
      <c r="E3" s="120"/>
      <c r="G3" s="788" t="str">
        <f>Cert_Hospital&amp;" "&amp;"(TPI: "&amp;Cert_TPI&amp;")"</f>
        <v xml:space="preserve"> (TPI: )</v>
      </c>
      <c r="H3" s="242"/>
      <c r="I3" s="242"/>
      <c r="J3" s="242"/>
      <c r="K3" s="120"/>
      <c r="L3" s="242"/>
      <c r="M3" s="120"/>
    </row>
    <row r="4" spans="1:13" ht="15.75" customHeight="1">
      <c r="A4" s="120"/>
      <c r="B4" s="233"/>
      <c r="C4" s="241"/>
      <c r="D4" s="241"/>
      <c r="E4" s="120"/>
      <c r="G4" s="788" t="str">
        <f>"Data Year: "&amp;Data_Year</f>
        <v>Data Year: 2023 (10/1/2022 - 9/30/2023)</v>
      </c>
      <c r="H4" s="241"/>
      <c r="I4" s="241"/>
      <c r="J4" s="241"/>
      <c r="K4" s="120"/>
      <c r="L4" s="241"/>
      <c r="M4" s="120"/>
    </row>
    <row r="5" spans="1:13" ht="15.75" customHeight="1">
      <c r="A5" s="120"/>
      <c r="B5" s="821" t="s">
        <v>175</v>
      </c>
      <c r="C5" s="821"/>
      <c r="D5" s="821"/>
      <c r="E5" s="822"/>
      <c r="F5" s="241"/>
      <c r="G5" s="241"/>
      <c r="H5" s="241"/>
      <c r="I5" s="241"/>
      <c r="J5" s="120"/>
      <c r="K5" s="120"/>
      <c r="L5" s="120"/>
      <c r="M5" s="120"/>
    </row>
    <row r="6" spans="1:13">
      <c r="A6" s="127"/>
      <c r="B6" s="1221" t="s">
        <v>329</v>
      </c>
      <c r="C6" s="1222"/>
      <c r="D6" s="1222"/>
      <c r="E6" s="1222"/>
      <c r="F6" s="1222"/>
      <c r="G6" s="1222"/>
      <c r="H6" s="1222"/>
      <c r="I6" s="1222"/>
      <c r="J6" s="1222"/>
      <c r="K6" s="1222"/>
      <c r="L6" s="1223"/>
      <c r="M6" s="120"/>
    </row>
    <row r="7" spans="1:13" ht="20.100000000000001" customHeight="1">
      <c r="A7" s="128"/>
      <c r="B7" s="1249" t="s">
        <v>330</v>
      </c>
      <c r="C7" s="1250"/>
      <c r="D7" s="1250"/>
      <c r="E7" s="1250"/>
      <c r="F7" s="1250"/>
      <c r="G7" s="1250"/>
      <c r="H7" s="1250"/>
      <c r="I7" s="1250"/>
      <c r="J7" s="1250"/>
      <c r="K7" s="1250"/>
      <c r="L7" s="1267"/>
      <c r="M7" s="120"/>
    </row>
    <row r="8" spans="1:13" ht="15" customHeight="1">
      <c r="A8" s="128"/>
      <c r="B8" s="1318" t="s">
        <v>331</v>
      </c>
      <c r="C8" s="1319"/>
      <c r="D8" s="1319"/>
      <c r="E8" s="1319"/>
      <c r="F8" s="1319"/>
      <c r="G8" s="1319"/>
      <c r="H8" s="1319"/>
      <c r="I8" s="1319"/>
      <c r="J8" s="1319"/>
      <c r="K8" s="1319"/>
      <c r="L8" s="1320"/>
      <c r="M8" s="120"/>
    </row>
    <row r="9" spans="1:13" ht="35.25" customHeight="1">
      <c r="A9" s="232"/>
      <c r="B9" s="1288" t="s">
        <v>332</v>
      </c>
      <c r="C9" s="1242"/>
      <c r="D9" s="1242"/>
      <c r="E9" s="1242"/>
      <c r="F9" s="1242"/>
      <c r="G9" s="1242"/>
      <c r="H9" s="1242"/>
      <c r="I9" s="1242"/>
      <c r="J9" s="1242"/>
      <c r="K9" s="1242"/>
      <c r="L9" s="1271"/>
      <c r="M9" s="120"/>
    </row>
    <row r="10" spans="1:13">
      <c r="A10" s="176"/>
      <c r="L10" s="176"/>
    </row>
    <row r="11" spans="1:13" ht="52.5" customHeight="1">
      <c r="A11" s="232"/>
      <c r="B11" s="1315" t="s">
        <v>333</v>
      </c>
      <c r="C11" s="1316"/>
      <c r="D11" s="1316"/>
      <c r="E11" s="1316"/>
      <c r="F11" s="1316"/>
      <c r="G11" s="1316"/>
      <c r="H11" s="1316"/>
      <c r="I11" s="1316"/>
      <c r="J11" s="1316"/>
      <c r="K11" s="1316"/>
      <c r="L11" s="1317"/>
      <c r="M11" s="120"/>
    </row>
    <row r="12" spans="1:13">
      <c r="A12" s="176"/>
      <c r="L12" s="176"/>
    </row>
    <row r="13" spans="1:13" ht="54" customHeight="1">
      <c r="A13" s="232"/>
      <c r="B13" s="1315" t="s">
        <v>334</v>
      </c>
      <c r="C13" s="1316"/>
      <c r="D13" s="1316"/>
      <c r="E13" s="1316"/>
      <c r="F13" s="1316"/>
      <c r="G13" s="1316"/>
      <c r="H13" s="1316"/>
      <c r="I13" s="1316"/>
      <c r="J13" s="1316"/>
      <c r="K13" s="1316"/>
      <c r="L13" s="1317"/>
      <c r="M13" s="120"/>
    </row>
    <row r="14" spans="1:13">
      <c r="A14" s="176"/>
      <c r="L14" s="176"/>
    </row>
    <row r="15" spans="1:13">
      <c r="A15" s="232"/>
      <c r="B15" s="120"/>
      <c r="C15" s="1269" t="s">
        <v>335</v>
      </c>
      <c r="D15" s="1269"/>
      <c r="E15" s="1269"/>
      <c r="F15" s="1269"/>
      <c r="G15" s="1269"/>
      <c r="H15" s="120"/>
      <c r="I15" s="120"/>
      <c r="J15" s="120"/>
      <c r="K15" s="120"/>
      <c r="L15" s="204"/>
      <c r="M15" s="120"/>
    </row>
    <row r="16" spans="1:13">
      <c r="A16" s="232"/>
      <c r="B16" s="251" t="s">
        <v>336</v>
      </c>
      <c r="C16" s="121" t="s">
        <v>337</v>
      </c>
      <c r="D16" s="121"/>
      <c r="E16" s="121"/>
      <c r="F16" s="121"/>
      <c r="G16" s="121"/>
      <c r="H16" s="121"/>
      <c r="I16" s="121"/>
      <c r="J16" s="120"/>
      <c r="K16" s="120"/>
      <c r="L16" s="204"/>
      <c r="M16" s="120"/>
    </row>
    <row r="17" spans="1:13">
      <c r="A17" s="232"/>
      <c r="B17" s="251" t="s">
        <v>336</v>
      </c>
      <c r="C17" s="121" t="s">
        <v>338</v>
      </c>
      <c r="D17" s="121"/>
      <c r="E17" s="121"/>
      <c r="F17" s="121"/>
      <c r="G17" s="121"/>
      <c r="H17" s="121"/>
      <c r="I17" s="121"/>
      <c r="J17" s="120"/>
      <c r="K17" s="120"/>
      <c r="L17" s="204"/>
      <c r="M17" s="120"/>
    </row>
    <row r="18" spans="1:13">
      <c r="A18" s="232"/>
      <c r="B18" s="251" t="s">
        <v>336</v>
      </c>
      <c r="C18" s="121" t="s">
        <v>339</v>
      </c>
      <c r="D18" s="121"/>
      <c r="E18" s="121"/>
      <c r="F18" s="121"/>
      <c r="G18" s="121"/>
      <c r="H18" s="121"/>
      <c r="I18" s="121"/>
      <c r="J18" s="120"/>
      <c r="K18" s="120"/>
      <c r="L18" s="204"/>
      <c r="M18" s="120"/>
    </row>
    <row r="19" spans="1:13">
      <c r="A19" s="232"/>
      <c r="B19" s="251" t="s">
        <v>336</v>
      </c>
      <c r="C19" s="121" t="s">
        <v>340</v>
      </c>
      <c r="D19" s="121"/>
      <c r="E19" s="121"/>
      <c r="F19" s="121"/>
      <c r="G19" s="121"/>
      <c r="H19" s="121"/>
      <c r="I19" s="121"/>
      <c r="J19" s="120"/>
      <c r="K19" s="120"/>
      <c r="L19" s="204"/>
      <c r="M19" s="120"/>
    </row>
    <row r="20" spans="1:13">
      <c r="A20" s="232"/>
      <c r="B20" s="251" t="s">
        <v>336</v>
      </c>
      <c r="C20" s="121" t="s">
        <v>341</v>
      </c>
      <c r="D20" s="121"/>
      <c r="E20" s="121"/>
      <c r="F20" s="121"/>
      <c r="G20" s="121"/>
      <c r="H20" s="121"/>
      <c r="I20" s="121"/>
      <c r="J20" s="120"/>
      <c r="K20" s="120"/>
      <c r="L20" s="204"/>
      <c r="M20" s="120"/>
    </row>
    <row r="21" spans="1:13">
      <c r="A21" s="232"/>
      <c r="B21" s="251" t="s">
        <v>336</v>
      </c>
      <c r="C21" s="121" t="s">
        <v>342</v>
      </c>
      <c r="D21" s="121"/>
      <c r="E21" s="121"/>
      <c r="F21" s="121"/>
      <c r="G21" s="121"/>
      <c r="H21" s="121"/>
      <c r="I21" s="121"/>
      <c r="J21" s="120"/>
      <c r="K21" s="120"/>
      <c r="L21" s="204"/>
      <c r="M21" s="120"/>
    </row>
    <row r="22" spans="1:13" ht="24.75" customHeight="1">
      <c r="A22" s="232"/>
      <c r="B22" s="251" t="s">
        <v>336</v>
      </c>
      <c r="C22" s="1242" t="s">
        <v>343</v>
      </c>
      <c r="D22" s="1242"/>
      <c r="E22" s="1242"/>
      <c r="F22" s="1242"/>
      <c r="G22" s="1242"/>
      <c r="H22" s="1242"/>
      <c r="I22" s="1242"/>
      <c r="J22" s="1242"/>
      <c r="K22" s="1242"/>
      <c r="L22" s="1271"/>
      <c r="M22" s="120"/>
    </row>
    <row r="23" spans="1:13" ht="12.75" customHeight="1">
      <c r="A23" s="232"/>
      <c r="B23" s="251" t="s">
        <v>336</v>
      </c>
      <c r="C23" s="121" t="s">
        <v>344</v>
      </c>
      <c r="D23" s="121"/>
      <c r="E23" s="121"/>
      <c r="F23" s="121"/>
      <c r="G23" s="121"/>
      <c r="H23" s="121"/>
      <c r="I23" s="121"/>
      <c r="J23" s="120"/>
      <c r="K23" s="120"/>
      <c r="L23" s="204"/>
      <c r="M23" s="120"/>
    </row>
    <row r="24" spans="1:13">
      <c r="A24" s="232"/>
      <c r="B24" s="251" t="s">
        <v>336</v>
      </c>
      <c r="C24" s="121" t="s">
        <v>345</v>
      </c>
      <c r="D24" s="121"/>
      <c r="E24" s="201"/>
      <c r="F24" s="201"/>
      <c r="G24" s="201"/>
      <c r="H24" s="121"/>
      <c r="I24" s="121"/>
      <c r="J24" s="120"/>
      <c r="K24" s="120"/>
      <c r="L24" s="204"/>
      <c r="M24" s="57"/>
    </row>
    <row r="25" spans="1:13" ht="12.75" customHeight="1">
      <c r="A25" s="232"/>
      <c r="B25" s="251" t="s">
        <v>336</v>
      </c>
      <c r="C25" s="121" t="s">
        <v>346</v>
      </c>
      <c r="D25" s="121"/>
      <c r="E25" s="121"/>
      <c r="F25" s="121"/>
      <c r="G25" s="121"/>
      <c r="H25" s="121"/>
      <c r="I25" s="121"/>
      <c r="J25" s="120"/>
      <c r="K25" s="120"/>
      <c r="L25" s="204"/>
      <c r="M25" s="120"/>
    </row>
    <row r="26" spans="1:13">
      <c r="A26" s="176"/>
      <c r="L26" s="176"/>
    </row>
    <row r="27" spans="1:13">
      <c r="A27" s="232"/>
      <c r="B27" s="120"/>
      <c r="C27" s="1269" t="s">
        <v>347</v>
      </c>
      <c r="D27" s="1269"/>
      <c r="E27" s="1269"/>
      <c r="F27" s="1269"/>
      <c r="G27" s="1269"/>
      <c r="H27" s="120"/>
      <c r="I27" s="120"/>
      <c r="J27" s="120"/>
      <c r="K27" s="120"/>
      <c r="L27" s="204"/>
      <c r="M27" s="120"/>
    </row>
    <row r="28" spans="1:13">
      <c r="A28" s="232"/>
      <c r="B28" s="126" t="s">
        <v>336</v>
      </c>
      <c r="C28" s="120" t="s">
        <v>348</v>
      </c>
      <c r="D28" s="120"/>
      <c r="E28" s="120"/>
      <c r="F28" s="120"/>
      <c r="G28" s="120"/>
      <c r="H28" s="120"/>
      <c r="I28" s="120"/>
      <c r="J28" s="120"/>
      <c r="K28" s="120"/>
      <c r="L28" s="204"/>
      <c r="M28" s="120"/>
    </row>
    <row r="29" spans="1:13">
      <c r="A29" s="232"/>
      <c r="B29" s="126" t="s">
        <v>336</v>
      </c>
      <c r="C29" s="120" t="s">
        <v>349</v>
      </c>
      <c r="D29" s="120"/>
      <c r="E29" s="120"/>
      <c r="F29" s="120"/>
      <c r="G29" s="120"/>
      <c r="H29" s="120"/>
      <c r="I29" s="120"/>
      <c r="J29" s="120"/>
      <c r="K29" s="120"/>
      <c r="L29" s="204"/>
      <c r="M29" s="120"/>
    </row>
    <row r="30" spans="1:13">
      <c r="A30" s="232"/>
      <c r="B30" s="126" t="s">
        <v>336</v>
      </c>
      <c r="C30" s="120" t="s">
        <v>350</v>
      </c>
      <c r="D30" s="120"/>
      <c r="E30" s="120"/>
      <c r="F30" s="120"/>
      <c r="G30" s="120"/>
      <c r="H30" s="120"/>
      <c r="I30" s="120"/>
      <c r="J30" s="120"/>
      <c r="K30" s="120"/>
      <c r="L30" s="204"/>
      <c r="M30" s="120"/>
    </row>
    <row r="31" spans="1:13">
      <c r="A31" s="232"/>
      <c r="B31" s="126" t="s">
        <v>336</v>
      </c>
      <c r="C31" s="120" t="s">
        <v>351</v>
      </c>
      <c r="D31" s="120"/>
      <c r="E31" s="120"/>
      <c r="F31" s="120"/>
      <c r="G31" s="120"/>
      <c r="H31" s="120"/>
      <c r="I31" s="120"/>
      <c r="J31" s="120"/>
      <c r="K31" s="120"/>
      <c r="L31" s="204"/>
      <c r="M31" s="120"/>
    </row>
    <row r="32" spans="1:13">
      <c r="A32" s="232"/>
      <c r="B32" s="126" t="s">
        <v>336</v>
      </c>
      <c r="C32" s="120" t="s">
        <v>352</v>
      </c>
      <c r="D32" s="120"/>
      <c r="E32" s="120"/>
      <c r="F32" s="120"/>
      <c r="G32" s="120"/>
      <c r="H32" s="120"/>
      <c r="I32" s="120"/>
      <c r="J32" s="120"/>
      <c r="K32" s="120"/>
      <c r="L32" s="204"/>
      <c r="M32" s="120"/>
    </row>
    <row r="33" spans="1:13" ht="27.75" customHeight="1">
      <c r="A33" s="232"/>
      <c r="B33" s="251" t="s">
        <v>336</v>
      </c>
      <c r="C33" s="1242" t="s">
        <v>353</v>
      </c>
      <c r="D33" s="1242"/>
      <c r="E33" s="1242"/>
      <c r="F33" s="1242"/>
      <c r="G33" s="1242"/>
      <c r="H33" s="1242"/>
      <c r="I33" s="1242"/>
      <c r="J33" s="1242"/>
      <c r="K33" s="1242"/>
      <c r="L33" s="1271"/>
      <c r="M33" s="120"/>
    </row>
    <row r="34" spans="1:13">
      <c r="A34" s="232"/>
      <c r="B34" s="126" t="s">
        <v>336</v>
      </c>
      <c r="C34" s="120" t="s">
        <v>354</v>
      </c>
      <c r="D34" s="120"/>
      <c r="E34" s="120"/>
      <c r="F34" s="120"/>
      <c r="G34" s="120"/>
      <c r="H34" s="120"/>
      <c r="I34" s="120"/>
      <c r="J34" s="120"/>
      <c r="K34" s="120"/>
      <c r="L34" s="204"/>
      <c r="M34" s="120"/>
    </row>
    <row r="35" spans="1:13">
      <c r="A35" s="232"/>
      <c r="B35" s="126"/>
      <c r="C35" s="120"/>
      <c r="D35" s="120"/>
      <c r="E35" s="120"/>
      <c r="F35" s="120"/>
      <c r="G35" s="120"/>
      <c r="H35" s="120"/>
      <c r="I35" s="120"/>
      <c r="J35" s="120"/>
      <c r="K35" s="120"/>
      <c r="L35" s="204"/>
      <c r="M35" s="120"/>
    </row>
    <row r="36" spans="1:13">
      <c r="A36" s="232"/>
      <c r="B36" s="128"/>
      <c r="C36" s="250"/>
      <c r="D36" s="1350" t="s">
        <v>355</v>
      </c>
      <c r="E36" s="1351"/>
      <c r="F36" s="120"/>
      <c r="G36" s="120"/>
      <c r="H36" s="120"/>
      <c r="I36" s="120"/>
      <c r="J36" s="120"/>
      <c r="K36" s="120"/>
      <c r="L36" s="204"/>
      <c r="M36" s="120"/>
    </row>
    <row r="37" spans="1:13">
      <c r="A37" s="232"/>
      <c r="B37" s="213"/>
      <c r="C37" s="234"/>
      <c r="D37" s="395" t="s">
        <v>202</v>
      </c>
      <c r="E37" s="395" t="s">
        <v>356</v>
      </c>
      <c r="F37" s="120"/>
      <c r="G37" s="120"/>
      <c r="H37" s="120"/>
      <c r="I37" s="120"/>
      <c r="J37" s="120"/>
      <c r="K37" s="120"/>
      <c r="L37" s="204"/>
      <c r="M37" s="120"/>
    </row>
    <row r="38" spans="1:13">
      <c r="A38" s="232"/>
      <c r="B38" s="774">
        <v>7.1</v>
      </c>
      <c r="C38" s="812" t="s">
        <v>357</v>
      </c>
      <c r="D38" s="294"/>
      <c r="E38" s="975"/>
      <c r="F38" s="120"/>
      <c r="G38" s="120"/>
      <c r="H38" s="120"/>
      <c r="I38" s="120"/>
      <c r="J38" s="120"/>
      <c r="K38" s="120"/>
      <c r="L38" s="204"/>
      <c r="M38" s="120"/>
    </row>
    <row r="39" spans="1:13">
      <c r="A39" s="232"/>
      <c r="B39" s="774">
        <v>7.2</v>
      </c>
      <c r="C39" s="812" t="s">
        <v>358</v>
      </c>
      <c r="D39" s="294"/>
      <c r="E39" s="240"/>
      <c r="F39" s="120"/>
      <c r="G39" s="120"/>
      <c r="H39" s="120"/>
      <c r="I39" s="120"/>
      <c r="J39" s="120"/>
      <c r="K39" s="120"/>
      <c r="L39" s="204"/>
      <c r="M39" s="120"/>
    </row>
    <row r="40" spans="1:13">
      <c r="A40" s="232"/>
      <c r="B40" s="126"/>
      <c r="C40" s="120"/>
      <c r="D40" s="120"/>
      <c r="E40" s="120"/>
      <c r="F40" s="120"/>
      <c r="G40" s="120"/>
      <c r="H40" s="120"/>
      <c r="I40" s="120"/>
      <c r="J40" s="120"/>
      <c r="K40" s="120"/>
      <c r="L40" s="204"/>
      <c r="M40" s="120"/>
    </row>
    <row r="41" spans="1:13" ht="42" customHeight="1">
      <c r="A41" s="232"/>
      <c r="B41" s="1288" t="s">
        <v>359</v>
      </c>
      <c r="C41" s="1242"/>
      <c r="D41" s="1242"/>
      <c r="E41" s="1242"/>
      <c r="F41" s="1242"/>
      <c r="G41" s="1242"/>
      <c r="H41" s="1242"/>
      <c r="I41" s="1242"/>
      <c r="J41" s="1242"/>
      <c r="K41" s="1242"/>
      <c r="L41" s="1271"/>
      <c r="M41" s="120"/>
    </row>
    <row r="42" spans="1:13">
      <c r="A42" s="176"/>
      <c r="L42" s="176"/>
    </row>
    <row r="43" spans="1:13">
      <c r="A43" s="232"/>
      <c r="C43" s="1269" t="s">
        <v>360</v>
      </c>
      <c r="D43" s="1269"/>
      <c r="E43" s="1269"/>
      <c r="F43" s="1269"/>
      <c r="K43" s="120"/>
      <c r="L43" s="204"/>
      <c r="M43" s="213"/>
    </row>
    <row r="44" spans="1:13" ht="15" customHeight="1">
      <c r="A44" s="232"/>
      <c r="B44" s="126" t="s">
        <v>336</v>
      </c>
      <c r="C44" s="120" t="s">
        <v>361</v>
      </c>
      <c r="K44" s="120"/>
      <c r="L44" s="204"/>
      <c r="M44" s="120"/>
    </row>
    <row r="45" spans="1:13">
      <c r="A45" s="232"/>
      <c r="B45" s="251"/>
      <c r="C45" s="120"/>
      <c r="D45" s="120"/>
      <c r="E45" s="120"/>
      <c r="F45" s="120"/>
      <c r="G45" s="120"/>
      <c r="H45" s="120"/>
      <c r="I45" s="120"/>
      <c r="J45" s="120"/>
      <c r="K45" s="120"/>
      <c r="L45" s="204"/>
      <c r="M45" s="120"/>
    </row>
    <row r="46" spans="1:13">
      <c r="A46" s="176"/>
      <c r="B46" s="252"/>
      <c r="C46" s="1269" t="s">
        <v>362</v>
      </c>
      <c r="D46" s="1269"/>
      <c r="E46" s="1269"/>
      <c r="F46" s="1269"/>
      <c r="G46" s="1269"/>
      <c r="H46" s="1269"/>
      <c r="J46" s="120"/>
      <c r="K46" s="120"/>
      <c r="L46" s="204"/>
      <c r="M46" s="120"/>
    </row>
    <row r="47" spans="1:13">
      <c r="A47" s="232"/>
      <c r="B47" s="126" t="s">
        <v>336</v>
      </c>
      <c r="C47" s="120" t="s">
        <v>363</v>
      </c>
      <c r="J47" s="120"/>
      <c r="K47" s="120"/>
      <c r="L47" s="204"/>
      <c r="M47" s="120"/>
    </row>
    <row r="48" spans="1:13" ht="15" customHeight="1">
      <c r="A48" s="232"/>
      <c r="B48" s="126" t="s">
        <v>336</v>
      </c>
      <c r="C48" s="120" t="s">
        <v>364</v>
      </c>
      <c r="J48" s="120"/>
      <c r="K48" s="120"/>
      <c r="L48" s="204"/>
      <c r="M48" s="120"/>
    </row>
    <row r="49" spans="1:13" ht="15" customHeight="1">
      <c r="A49" s="232"/>
      <c r="B49" s="126" t="s">
        <v>336</v>
      </c>
      <c r="C49" s="120" t="s">
        <v>365</v>
      </c>
      <c r="J49" s="120"/>
      <c r="K49" s="120"/>
      <c r="L49" s="204"/>
      <c r="M49" s="120"/>
    </row>
    <row r="50" spans="1:13">
      <c r="A50" s="232"/>
      <c r="B50" s="126" t="s">
        <v>336</v>
      </c>
      <c r="C50" s="120" t="s">
        <v>366</v>
      </c>
      <c r="J50" s="120"/>
      <c r="K50" s="120"/>
      <c r="L50" s="204"/>
      <c r="M50" s="120"/>
    </row>
    <row r="51" spans="1:13" ht="15" customHeight="1">
      <c r="A51" s="232"/>
      <c r="B51" s="126" t="s">
        <v>336</v>
      </c>
      <c r="C51" s="120" t="s">
        <v>367</v>
      </c>
      <c r="D51" s="120"/>
      <c r="E51" s="123"/>
      <c r="F51" s="123"/>
      <c r="G51" s="120"/>
      <c r="H51" s="120"/>
      <c r="I51" s="120"/>
      <c r="J51" s="120"/>
      <c r="K51" s="120"/>
      <c r="L51" s="204"/>
      <c r="M51" s="120"/>
    </row>
    <row r="52" spans="1:13">
      <c r="A52" s="232"/>
      <c r="B52" s="128"/>
      <c r="C52" s="123"/>
      <c r="D52" s="123"/>
      <c r="E52" s="123"/>
      <c r="F52" s="123"/>
      <c r="G52" s="120"/>
      <c r="J52" s="811" t="s">
        <v>368</v>
      </c>
      <c r="K52" s="120"/>
      <c r="L52" s="204"/>
      <c r="M52" s="120"/>
    </row>
    <row r="53" spans="1:13">
      <c r="A53" s="232"/>
      <c r="B53" s="128"/>
      <c r="C53" s="123"/>
      <c r="D53" s="123"/>
      <c r="E53" s="123"/>
      <c r="F53" s="123"/>
      <c r="G53" s="123"/>
      <c r="J53" s="394" t="s">
        <v>325</v>
      </c>
      <c r="K53" s="120"/>
      <c r="L53" s="204"/>
      <c r="M53" s="120"/>
    </row>
    <row r="54" spans="1:13">
      <c r="A54" s="232"/>
      <c r="B54" s="128"/>
      <c r="C54" s="1352" t="s">
        <v>369</v>
      </c>
      <c r="D54" s="1352"/>
      <c r="E54" s="1352"/>
      <c r="F54" s="1352"/>
      <c r="G54" s="1352"/>
      <c r="H54" s="1352"/>
      <c r="I54" s="1352"/>
      <c r="J54" s="395" t="s">
        <v>203</v>
      </c>
      <c r="K54" s="120"/>
      <c r="L54" s="204"/>
      <c r="M54" s="120"/>
    </row>
    <row r="55" spans="1:13">
      <c r="A55" s="232"/>
      <c r="B55" s="773">
        <v>7.5</v>
      </c>
      <c r="C55" s="1323" t="s">
        <v>370</v>
      </c>
      <c r="D55" s="1323"/>
      <c r="E55" s="1323"/>
      <c r="F55" s="1323"/>
      <c r="G55" s="1323"/>
      <c r="H55" s="1323"/>
      <c r="I55" s="1323"/>
      <c r="J55" s="976"/>
      <c r="K55" s="120"/>
      <c r="L55" s="204"/>
      <c r="M55" s="120"/>
    </row>
    <row r="56" spans="1:13">
      <c r="A56" s="232"/>
      <c r="B56" s="773">
        <v>7.6</v>
      </c>
      <c r="C56" s="1322" t="s">
        <v>371</v>
      </c>
      <c r="D56" s="1322"/>
      <c r="E56" s="1322"/>
      <c r="F56" s="1322"/>
      <c r="G56" s="1322"/>
      <c r="H56" s="1322"/>
      <c r="I56" s="1322"/>
      <c r="J56" s="977"/>
      <c r="L56" s="204"/>
      <c r="M56" s="120"/>
    </row>
    <row r="57" spans="1:13">
      <c r="A57" s="232"/>
      <c r="B57" s="773">
        <v>7.7</v>
      </c>
      <c r="C57" s="1323" t="s">
        <v>372</v>
      </c>
      <c r="D57" s="1323"/>
      <c r="E57" s="1323"/>
      <c r="F57" s="1323"/>
      <c r="G57" s="1323"/>
      <c r="H57" s="1323"/>
      <c r="I57" s="1323"/>
      <c r="J57" s="976"/>
      <c r="L57" s="204"/>
      <c r="M57" s="120"/>
    </row>
    <row r="58" spans="1:13">
      <c r="A58" s="232"/>
      <c r="B58" s="773">
        <v>7.8</v>
      </c>
      <c r="C58" s="1323" t="s">
        <v>373</v>
      </c>
      <c r="D58" s="1323"/>
      <c r="E58" s="1323"/>
      <c r="F58" s="1323"/>
      <c r="G58" s="1323"/>
      <c r="H58" s="1323"/>
      <c r="I58" s="1323"/>
      <c r="J58" s="976"/>
      <c r="K58" s="120"/>
      <c r="L58" s="204"/>
      <c r="M58" s="120"/>
    </row>
    <row r="59" spans="1:13">
      <c r="A59" s="232"/>
      <c r="B59" s="773">
        <v>7.9</v>
      </c>
      <c r="C59" s="1323" t="s">
        <v>374</v>
      </c>
      <c r="D59" s="1323"/>
      <c r="E59" s="1323"/>
      <c r="F59" s="1323"/>
      <c r="G59" s="1323"/>
      <c r="H59" s="1323"/>
      <c r="I59" s="1323"/>
      <c r="J59" s="976"/>
      <c r="K59" s="120"/>
      <c r="L59" s="204"/>
      <c r="M59" s="120"/>
    </row>
    <row r="60" spans="1:13">
      <c r="A60" s="232"/>
      <c r="B60" s="127"/>
      <c r="D60" s="120"/>
      <c r="E60" s="120"/>
      <c r="F60" s="120"/>
      <c r="I60" s="246" t="s">
        <v>113</v>
      </c>
      <c r="J60" s="978">
        <f>SUM(J55:J59)</f>
        <v>0</v>
      </c>
      <c r="K60" s="120"/>
      <c r="L60" s="204"/>
      <c r="M60" s="120"/>
    </row>
    <row r="61" spans="1:13">
      <c r="A61" s="232"/>
      <c r="B61" s="127"/>
      <c r="C61" s="123"/>
      <c r="D61" s="123"/>
      <c r="E61" s="123"/>
      <c r="F61" s="123"/>
      <c r="G61" s="123"/>
      <c r="H61" s="123"/>
      <c r="I61" s="120"/>
      <c r="J61" s="120"/>
      <c r="K61" s="120"/>
      <c r="L61" s="204"/>
      <c r="M61" s="120"/>
    </row>
    <row r="62" spans="1:13">
      <c r="A62" s="232"/>
      <c r="D62" s="120"/>
      <c r="E62" s="120"/>
      <c r="F62" s="120"/>
      <c r="G62" s="120"/>
      <c r="I62" s="176"/>
      <c r="J62" s="811" t="s">
        <v>368</v>
      </c>
      <c r="K62" s="120"/>
      <c r="L62" s="204"/>
      <c r="M62" s="120"/>
    </row>
    <row r="63" spans="1:13">
      <c r="A63" s="232"/>
      <c r="B63" s="128"/>
      <c r="C63" s="120" t="s">
        <v>375</v>
      </c>
      <c r="D63" s="120"/>
      <c r="E63" s="120"/>
      <c r="F63" s="120"/>
      <c r="G63" s="120"/>
      <c r="J63" s="394" t="s">
        <v>325</v>
      </c>
      <c r="K63" s="120"/>
      <c r="L63" s="204"/>
      <c r="M63" s="120"/>
    </row>
    <row r="64" spans="1:13">
      <c r="A64" s="232"/>
      <c r="B64" s="128"/>
      <c r="C64" s="1338" t="s">
        <v>376</v>
      </c>
      <c r="D64" s="1338"/>
      <c r="E64" s="1338"/>
      <c r="F64" s="1338"/>
      <c r="G64" s="1338"/>
      <c r="H64" s="1338"/>
      <c r="I64" s="1338"/>
      <c r="J64" s="395" t="s">
        <v>203</v>
      </c>
      <c r="K64" s="120"/>
      <c r="L64" s="204"/>
      <c r="M64" s="120"/>
    </row>
    <row r="65" spans="1:13">
      <c r="A65" s="232"/>
      <c r="B65" s="239" t="s">
        <v>377</v>
      </c>
      <c r="C65" s="1262" t="s">
        <v>378</v>
      </c>
      <c r="D65" s="1262"/>
      <c r="E65" s="1262"/>
      <c r="F65" s="1262"/>
      <c r="G65" s="1262"/>
      <c r="H65" s="1262"/>
      <c r="I65" s="1262"/>
      <c r="J65" s="976"/>
      <c r="K65" s="120"/>
      <c r="L65" s="204"/>
      <c r="M65" s="120"/>
    </row>
    <row r="66" spans="1:13">
      <c r="A66" s="232"/>
      <c r="B66" s="239" t="s">
        <v>379</v>
      </c>
      <c r="C66" s="1262" t="s">
        <v>380</v>
      </c>
      <c r="D66" s="1262"/>
      <c r="E66" s="1262"/>
      <c r="F66" s="1262"/>
      <c r="G66" s="1262"/>
      <c r="H66" s="1262"/>
      <c r="I66" s="1262"/>
      <c r="J66" s="976"/>
      <c r="K66" s="120"/>
      <c r="L66" s="204"/>
      <c r="M66" s="120"/>
    </row>
    <row r="67" spans="1:13">
      <c r="A67" s="232"/>
      <c r="B67" s="239" t="s">
        <v>381</v>
      </c>
      <c r="C67" s="1262" t="s">
        <v>382</v>
      </c>
      <c r="D67" s="1262"/>
      <c r="E67" s="1262"/>
      <c r="F67" s="1262"/>
      <c r="G67" s="1262"/>
      <c r="H67" s="1262"/>
      <c r="I67" s="1262"/>
      <c r="J67" s="976"/>
      <c r="K67" s="120"/>
      <c r="L67" s="204"/>
      <c r="M67" s="120"/>
    </row>
    <row r="68" spans="1:13">
      <c r="A68" s="232"/>
      <c r="B68" s="239" t="s">
        <v>383</v>
      </c>
      <c r="C68" s="1308"/>
      <c r="D68" s="1308"/>
      <c r="E68" s="1308"/>
      <c r="F68" s="1308"/>
      <c r="G68" s="1308"/>
      <c r="H68" s="1308"/>
      <c r="I68" s="1308"/>
      <c r="J68" s="976"/>
      <c r="K68" s="120"/>
      <c r="L68" s="204"/>
      <c r="M68" s="120"/>
    </row>
    <row r="69" spans="1:13">
      <c r="A69" s="232"/>
      <c r="B69" s="239" t="s">
        <v>384</v>
      </c>
      <c r="C69" s="1308"/>
      <c r="D69" s="1308"/>
      <c r="E69" s="1308"/>
      <c r="F69" s="1308"/>
      <c r="G69" s="1308"/>
      <c r="H69" s="1308"/>
      <c r="I69" s="1308"/>
      <c r="J69" s="976"/>
      <c r="K69" s="120"/>
      <c r="L69" s="204"/>
      <c r="M69" s="120"/>
    </row>
    <row r="70" spans="1:13">
      <c r="A70" s="232"/>
      <c r="B70" s="239" t="s">
        <v>385</v>
      </c>
      <c r="C70" s="1308"/>
      <c r="D70" s="1308"/>
      <c r="E70" s="1308"/>
      <c r="F70" s="1308"/>
      <c r="G70" s="1308"/>
      <c r="H70" s="1308"/>
      <c r="I70" s="1308"/>
      <c r="J70" s="976"/>
      <c r="K70" s="120"/>
      <c r="L70" s="204"/>
      <c r="M70" s="120"/>
    </row>
    <row r="71" spans="1:13">
      <c r="A71" s="232"/>
      <c r="B71" s="239" t="s">
        <v>386</v>
      </c>
      <c r="C71" s="1308"/>
      <c r="D71" s="1308"/>
      <c r="E71" s="1308"/>
      <c r="F71" s="1308"/>
      <c r="G71" s="1308"/>
      <c r="H71" s="1308"/>
      <c r="I71" s="1308"/>
      <c r="J71" s="976"/>
      <c r="K71" s="120"/>
      <c r="L71" s="204"/>
      <c r="M71" s="120"/>
    </row>
    <row r="72" spans="1:13">
      <c r="A72" s="232"/>
      <c r="B72" s="239" t="s">
        <v>387</v>
      </c>
      <c r="C72" s="1308"/>
      <c r="D72" s="1308"/>
      <c r="E72" s="1308"/>
      <c r="F72" s="1308"/>
      <c r="G72" s="1308"/>
      <c r="H72" s="1308"/>
      <c r="I72" s="1308"/>
      <c r="J72" s="976"/>
      <c r="K72" s="120"/>
      <c r="L72" s="204"/>
      <c r="M72" s="120"/>
    </row>
    <row r="73" spans="1:13">
      <c r="A73" s="232"/>
      <c r="B73" s="239" t="s">
        <v>388</v>
      </c>
      <c r="C73" s="1308"/>
      <c r="D73" s="1308"/>
      <c r="E73" s="1308"/>
      <c r="F73" s="1308"/>
      <c r="G73" s="1308"/>
      <c r="H73" s="1308"/>
      <c r="I73" s="1308"/>
      <c r="J73" s="976"/>
      <c r="K73" s="120"/>
      <c r="L73" s="204"/>
      <c r="M73" s="120"/>
    </row>
    <row r="74" spans="1:13">
      <c r="A74" s="232"/>
      <c r="B74" s="239" t="s">
        <v>389</v>
      </c>
      <c r="C74" s="1308"/>
      <c r="D74" s="1308"/>
      <c r="E74" s="1308"/>
      <c r="F74" s="1308"/>
      <c r="G74" s="1308"/>
      <c r="H74" s="1308"/>
      <c r="I74" s="1308"/>
      <c r="J74" s="976"/>
      <c r="K74" s="120"/>
      <c r="L74" s="204"/>
      <c r="M74" s="120"/>
    </row>
    <row r="75" spans="1:13">
      <c r="A75" s="232"/>
      <c r="B75" s="239" t="s">
        <v>390</v>
      </c>
      <c r="C75" s="1308"/>
      <c r="D75" s="1308"/>
      <c r="E75" s="1308"/>
      <c r="F75" s="1308"/>
      <c r="G75" s="1308"/>
      <c r="H75" s="1308"/>
      <c r="I75" s="1308"/>
      <c r="J75" s="976"/>
      <c r="K75" s="120"/>
      <c r="L75" s="204"/>
      <c r="M75" s="120"/>
    </row>
    <row r="76" spans="1:13">
      <c r="A76" s="232"/>
      <c r="B76" s="239" t="s">
        <v>391</v>
      </c>
      <c r="C76" s="1308"/>
      <c r="D76" s="1308"/>
      <c r="E76" s="1308"/>
      <c r="F76" s="1308"/>
      <c r="G76" s="1308"/>
      <c r="H76" s="1308"/>
      <c r="I76" s="1308"/>
      <c r="J76" s="976"/>
      <c r="K76" s="120"/>
      <c r="L76" s="204"/>
      <c r="M76" s="120"/>
    </row>
    <row r="77" spans="1:13">
      <c r="A77" s="232"/>
      <c r="B77" s="239" t="s">
        <v>392</v>
      </c>
      <c r="C77" s="1308"/>
      <c r="D77" s="1308"/>
      <c r="E77" s="1308"/>
      <c r="F77" s="1308"/>
      <c r="G77" s="1308"/>
      <c r="H77" s="1308"/>
      <c r="I77" s="1308"/>
      <c r="J77" s="976"/>
      <c r="K77" s="120"/>
      <c r="L77" s="204"/>
      <c r="M77" s="120"/>
    </row>
    <row r="78" spans="1:13">
      <c r="A78" s="232"/>
      <c r="B78" s="239" t="s">
        <v>393</v>
      </c>
      <c r="C78" s="1308"/>
      <c r="D78" s="1308"/>
      <c r="E78" s="1308"/>
      <c r="F78" s="1308"/>
      <c r="G78" s="1308"/>
      <c r="H78" s="1308"/>
      <c r="I78" s="1308"/>
      <c r="J78" s="976"/>
      <c r="K78" s="120"/>
      <c r="L78" s="204"/>
      <c r="M78" s="120"/>
    </row>
    <row r="79" spans="1:13">
      <c r="A79" s="232"/>
      <c r="B79" s="128"/>
      <c r="D79" s="120"/>
      <c r="E79" s="120"/>
      <c r="F79" s="120"/>
      <c r="G79" s="1327" t="s">
        <v>394</v>
      </c>
      <c r="H79" s="1328"/>
      <c r="I79" s="1329"/>
      <c r="J79" s="968">
        <f>SUM(J65:J78)</f>
        <v>0</v>
      </c>
      <c r="K79" s="57" t="str">
        <f>IF(AND(J79,J56)="","",IF(J79&lt;&gt;J56,"Totals don't match","Totals match"))</f>
        <v>Totals match</v>
      </c>
      <c r="L79" s="204"/>
      <c r="M79" s="120"/>
    </row>
    <row r="80" spans="1:13">
      <c r="A80" s="232"/>
      <c r="B80" s="128"/>
      <c r="D80" s="120"/>
      <c r="E80" s="120"/>
      <c r="F80" s="120"/>
      <c r="G80" s="231"/>
      <c r="H80" s="231"/>
      <c r="I80" s="231"/>
      <c r="J80" s="244"/>
      <c r="K80" s="255"/>
      <c r="L80" s="204"/>
      <c r="M80" s="120"/>
    </row>
    <row r="81" spans="1:13" ht="20.100000000000001" customHeight="1">
      <c r="A81" s="232"/>
      <c r="B81" s="1249" t="s">
        <v>395</v>
      </c>
      <c r="C81" s="1250"/>
      <c r="D81" s="1250"/>
      <c r="E81" s="1250"/>
      <c r="F81" s="1250"/>
      <c r="G81" s="1250"/>
      <c r="H81" s="1250"/>
      <c r="I81" s="1250"/>
      <c r="J81" s="1250"/>
      <c r="K81" s="1250"/>
      <c r="L81" s="1267"/>
      <c r="M81" s="120"/>
    </row>
    <row r="82" spans="1:13" ht="15" customHeight="1">
      <c r="A82" s="232"/>
      <c r="B82" s="120" t="s">
        <v>396</v>
      </c>
      <c r="D82" s="120"/>
      <c r="E82" s="120"/>
      <c r="F82" s="120"/>
      <c r="G82" s="120"/>
      <c r="H82" s="120"/>
      <c r="I82" s="120"/>
      <c r="J82" s="120"/>
      <c r="K82" s="120"/>
      <c r="L82" s="204"/>
      <c r="M82" s="120"/>
    </row>
    <row r="83" spans="1:13">
      <c r="A83" s="232"/>
      <c r="B83" s="127"/>
      <c r="C83" s="123"/>
      <c r="D83" s="123"/>
      <c r="E83" s="123"/>
      <c r="F83" s="123"/>
      <c r="G83" s="123"/>
      <c r="H83" s="123"/>
      <c r="I83" s="123"/>
      <c r="J83" s="120"/>
      <c r="K83" s="120"/>
      <c r="L83" s="204"/>
      <c r="M83" s="120"/>
    </row>
    <row r="84" spans="1:13" ht="43.5" customHeight="1">
      <c r="A84" s="232"/>
      <c r="B84" s="1288" t="s">
        <v>397</v>
      </c>
      <c r="C84" s="1242"/>
      <c r="D84" s="1242"/>
      <c r="E84" s="1242"/>
      <c r="F84" s="1242"/>
      <c r="G84" s="1242"/>
      <c r="H84" s="1242"/>
      <c r="I84" s="1242"/>
      <c r="J84" s="1242"/>
      <c r="K84" s="1242"/>
      <c r="L84" s="1271"/>
      <c r="M84" s="120"/>
    </row>
    <row r="85" spans="1:13">
      <c r="A85" s="232"/>
      <c r="B85" s="127"/>
      <c r="C85" s="123"/>
      <c r="D85" s="123"/>
      <c r="E85" s="123"/>
      <c r="F85" s="123"/>
      <c r="G85" s="123"/>
      <c r="H85" s="123"/>
      <c r="I85" s="245"/>
      <c r="J85" s="120"/>
      <c r="K85" s="120"/>
      <c r="L85" s="204"/>
      <c r="M85" s="120"/>
    </row>
    <row r="86" spans="1:13" ht="15" customHeight="1">
      <c r="A86" s="232"/>
      <c r="C86" s="1269" t="s">
        <v>398</v>
      </c>
      <c r="D86" s="1269"/>
      <c r="E86" s="1269"/>
      <c r="F86" s="1269"/>
      <c r="G86" s="1269"/>
      <c r="H86" s="120"/>
      <c r="I86" s="245"/>
      <c r="J86" s="120"/>
      <c r="K86" s="120"/>
      <c r="L86" s="204"/>
      <c r="M86" s="120"/>
    </row>
    <row r="87" spans="1:13">
      <c r="A87" s="232"/>
      <c r="B87" s="126" t="s">
        <v>336</v>
      </c>
      <c r="C87" s="120" t="s">
        <v>399</v>
      </c>
      <c r="D87" s="120"/>
      <c r="E87" s="120"/>
      <c r="F87" s="120"/>
      <c r="G87" s="120"/>
      <c r="H87" s="120"/>
      <c r="I87" s="245"/>
      <c r="J87" s="120"/>
      <c r="K87" s="120"/>
      <c r="L87" s="204"/>
      <c r="M87" s="120"/>
    </row>
    <row r="88" spans="1:13">
      <c r="A88" s="232"/>
      <c r="B88" s="126" t="s">
        <v>336</v>
      </c>
      <c r="C88" s="120" t="s">
        <v>400</v>
      </c>
      <c r="D88" s="120"/>
      <c r="E88" s="120"/>
      <c r="F88" s="120"/>
      <c r="G88" s="120"/>
      <c r="H88" s="120"/>
      <c r="I88" s="123"/>
      <c r="J88" s="120"/>
      <c r="K88" s="120"/>
      <c r="L88" s="204"/>
      <c r="M88" s="120"/>
    </row>
    <row r="89" spans="1:13">
      <c r="A89" s="232"/>
      <c r="B89" s="126" t="s">
        <v>336</v>
      </c>
      <c r="C89" s="120" t="s">
        <v>346</v>
      </c>
      <c r="D89" s="120"/>
      <c r="E89" s="120"/>
      <c r="F89" s="120"/>
      <c r="G89" s="120"/>
      <c r="H89" s="120"/>
      <c r="I89" s="123"/>
      <c r="J89" s="120"/>
      <c r="K89" s="120"/>
      <c r="L89" s="204"/>
      <c r="M89" s="120"/>
    </row>
    <row r="90" spans="1:13">
      <c r="A90" s="232"/>
      <c r="B90" s="128"/>
      <c r="C90" s="123"/>
      <c r="D90" s="123"/>
      <c r="E90" s="123"/>
      <c r="F90" s="123"/>
      <c r="G90" s="123"/>
      <c r="H90" s="123"/>
      <c r="I90" s="123"/>
      <c r="J90" s="120"/>
      <c r="K90" s="120"/>
      <c r="L90" s="204"/>
      <c r="M90" s="120"/>
    </row>
    <row r="91" spans="1:13">
      <c r="A91" s="232"/>
      <c r="B91" s="128"/>
      <c r="C91" s="123"/>
      <c r="D91" s="123"/>
      <c r="E91" s="123"/>
      <c r="F91" s="123"/>
      <c r="G91" s="123"/>
      <c r="I91" s="1333" t="s">
        <v>401</v>
      </c>
      <c r="J91" s="1335"/>
      <c r="K91" s="120"/>
      <c r="L91" s="204"/>
      <c r="M91" s="120"/>
    </row>
    <row r="92" spans="1:13">
      <c r="A92" s="232"/>
      <c r="B92" s="120"/>
      <c r="C92" s="120"/>
      <c r="D92" s="120"/>
      <c r="E92" s="120"/>
      <c r="F92" s="120"/>
      <c r="G92" s="120"/>
      <c r="I92" s="1330" t="s">
        <v>325</v>
      </c>
      <c r="J92" s="1332"/>
      <c r="K92" s="120"/>
      <c r="L92" s="204"/>
      <c r="M92" s="120"/>
    </row>
    <row r="93" spans="1:13">
      <c r="A93" s="232"/>
      <c r="B93" s="120"/>
      <c r="C93" s="249"/>
      <c r="D93" s="249"/>
      <c r="E93" s="249"/>
      <c r="F93" s="249"/>
      <c r="G93" s="249"/>
      <c r="H93" s="249"/>
      <c r="I93" s="395" t="s">
        <v>202</v>
      </c>
      <c r="J93" s="395" t="s">
        <v>356</v>
      </c>
      <c r="K93" s="120"/>
      <c r="L93" s="204"/>
      <c r="M93" s="120"/>
    </row>
    <row r="94" spans="1:13">
      <c r="A94" s="232"/>
      <c r="B94" s="130">
        <v>8.1</v>
      </c>
      <c r="C94" s="1348" t="s">
        <v>402</v>
      </c>
      <c r="D94" s="1348"/>
      <c r="E94" s="1348"/>
      <c r="F94" s="1348"/>
      <c r="G94" s="1348"/>
      <c r="H94" s="1348"/>
      <c r="I94" s="976"/>
      <c r="J94" s="975"/>
      <c r="K94" s="120"/>
      <c r="L94" s="204"/>
      <c r="M94" s="120"/>
    </row>
    <row r="95" spans="1:13">
      <c r="A95" s="232"/>
      <c r="B95" s="130">
        <v>8.1999999999999993</v>
      </c>
      <c r="C95" s="1349" t="s">
        <v>403</v>
      </c>
      <c r="D95" s="1349"/>
      <c r="E95" s="1349"/>
      <c r="F95" s="1349"/>
      <c r="G95" s="1349"/>
      <c r="H95" s="1349"/>
      <c r="I95" s="976"/>
      <c r="J95" s="238"/>
      <c r="K95" s="120"/>
      <c r="L95" s="204"/>
      <c r="M95" s="120"/>
    </row>
    <row r="96" spans="1:13">
      <c r="A96" s="232"/>
      <c r="B96" s="130">
        <v>8.3000000000000007</v>
      </c>
      <c r="C96" s="1349" t="s">
        <v>404</v>
      </c>
      <c r="D96" s="1349"/>
      <c r="E96" s="1349"/>
      <c r="F96" s="1349"/>
      <c r="G96" s="1349"/>
      <c r="H96" s="1349"/>
      <c r="I96" s="976"/>
      <c r="J96" s="975"/>
      <c r="K96" s="120"/>
      <c r="L96" s="204"/>
      <c r="M96" s="120"/>
    </row>
    <row r="97" spans="1:13">
      <c r="A97" s="232"/>
      <c r="B97" s="130">
        <v>8.4</v>
      </c>
      <c r="C97" s="1349" t="s">
        <v>405</v>
      </c>
      <c r="D97" s="1349"/>
      <c r="E97" s="1349"/>
      <c r="F97" s="1349"/>
      <c r="G97" s="1349"/>
      <c r="H97" s="1349"/>
      <c r="I97" s="976"/>
      <c r="J97" s="237"/>
      <c r="K97" s="120"/>
      <c r="L97" s="204"/>
      <c r="M97" s="120"/>
    </row>
    <row r="98" spans="1:13">
      <c r="A98" s="232"/>
      <c r="B98" s="128"/>
      <c r="C98" s="120"/>
      <c r="D98" s="120"/>
      <c r="E98" s="120"/>
      <c r="F98" s="120"/>
      <c r="G98" s="120"/>
      <c r="H98" s="120"/>
      <c r="I98" s="200"/>
      <c r="J98" s="120"/>
      <c r="K98" s="120"/>
      <c r="L98" s="204"/>
      <c r="M98" s="120"/>
    </row>
    <row r="99" spans="1:13">
      <c r="A99" s="232"/>
      <c r="B99" s="128"/>
      <c r="C99" s="120"/>
      <c r="D99" s="120"/>
      <c r="E99" s="120"/>
      <c r="F99" s="120"/>
      <c r="G99" s="120"/>
      <c r="H99" s="120"/>
      <c r="I99" s="120"/>
      <c r="J99" s="120"/>
      <c r="K99" s="120"/>
      <c r="L99" s="204"/>
      <c r="M99" s="120"/>
    </row>
    <row r="100" spans="1:13" ht="31.5" customHeight="1">
      <c r="A100" s="232"/>
      <c r="B100" s="1288" t="s">
        <v>406</v>
      </c>
      <c r="C100" s="1242"/>
      <c r="D100" s="1242"/>
      <c r="E100" s="1242"/>
      <c r="F100" s="1242"/>
      <c r="G100" s="1242"/>
      <c r="H100" s="1242"/>
      <c r="I100" s="1242"/>
      <c r="J100" s="1242"/>
      <c r="K100" s="1242"/>
      <c r="L100" s="1271"/>
      <c r="M100" s="120"/>
    </row>
    <row r="101" spans="1:13">
      <c r="A101" s="232"/>
      <c r="B101" s="127"/>
      <c r="C101" s="123"/>
      <c r="D101" s="123"/>
      <c r="E101" s="123"/>
      <c r="F101" s="123"/>
      <c r="G101" s="123"/>
      <c r="H101" s="123"/>
      <c r="I101" s="120"/>
      <c r="J101" s="120"/>
      <c r="K101" s="120"/>
      <c r="L101" s="204"/>
      <c r="M101" s="120"/>
    </row>
    <row r="102" spans="1:13">
      <c r="A102" s="232"/>
      <c r="B102" s="127"/>
      <c r="C102" s="123"/>
      <c r="D102" s="123"/>
      <c r="E102" s="123"/>
      <c r="F102" s="123"/>
      <c r="G102" s="123"/>
      <c r="J102" s="811" t="s">
        <v>368</v>
      </c>
      <c r="K102" s="120"/>
      <c r="L102" s="204"/>
      <c r="M102" s="120"/>
    </row>
    <row r="103" spans="1:13">
      <c r="A103" s="232"/>
      <c r="B103" s="127"/>
      <c r="C103" s="123"/>
      <c r="D103" s="123"/>
      <c r="E103" s="123"/>
      <c r="F103" s="123"/>
      <c r="G103" s="123"/>
      <c r="J103" s="394" t="s">
        <v>325</v>
      </c>
      <c r="K103" s="120"/>
      <c r="L103" s="204"/>
      <c r="M103" s="120"/>
    </row>
    <row r="104" spans="1:13">
      <c r="A104" s="232"/>
      <c r="B104" s="128"/>
      <c r="C104" s="130"/>
      <c r="D104" s="120"/>
      <c r="E104" s="120"/>
      <c r="F104" s="120"/>
      <c r="G104" s="120"/>
      <c r="J104" s="811" t="s">
        <v>203</v>
      </c>
      <c r="K104" s="120"/>
      <c r="L104" s="204"/>
      <c r="M104" s="120"/>
    </row>
    <row r="105" spans="1:13">
      <c r="A105" s="232"/>
      <c r="B105" s="130">
        <v>8.5</v>
      </c>
      <c r="C105" s="1321" t="s">
        <v>407</v>
      </c>
      <c r="D105" s="1321"/>
      <c r="E105" s="1321"/>
      <c r="F105" s="1321"/>
      <c r="G105" s="1321"/>
      <c r="H105" s="1321"/>
      <c r="I105" s="1321"/>
      <c r="J105" s="976"/>
      <c r="K105" s="120"/>
      <c r="L105" s="204"/>
      <c r="M105" s="120"/>
    </row>
    <row r="106" spans="1:13">
      <c r="A106" s="232"/>
      <c r="B106" s="130">
        <v>8.6</v>
      </c>
      <c r="C106" s="1321" t="s">
        <v>408</v>
      </c>
      <c r="D106" s="1321"/>
      <c r="E106" s="1321"/>
      <c r="F106" s="1321"/>
      <c r="G106" s="1321"/>
      <c r="H106" s="1321"/>
      <c r="I106" s="1321"/>
      <c r="J106" s="976"/>
      <c r="K106" s="120"/>
      <c r="L106" s="204"/>
      <c r="M106" s="120"/>
    </row>
    <row r="107" spans="1:13">
      <c r="A107" s="232"/>
      <c r="B107" s="130">
        <v>8.6999999999999993</v>
      </c>
      <c r="C107" s="1321" t="s">
        <v>409</v>
      </c>
      <c r="D107" s="1321"/>
      <c r="E107" s="1321"/>
      <c r="F107" s="1321"/>
      <c r="G107" s="1321"/>
      <c r="H107" s="1321"/>
      <c r="I107" s="1321"/>
      <c r="J107" s="976"/>
      <c r="K107" s="120"/>
      <c r="L107" s="204"/>
      <c r="M107" s="120"/>
    </row>
    <row r="108" spans="1:13">
      <c r="A108" s="232"/>
      <c r="B108" s="130">
        <v>8.8000000000000007</v>
      </c>
      <c r="C108" s="1321" t="s">
        <v>410</v>
      </c>
      <c r="D108" s="1321"/>
      <c r="E108" s="1321"/>
      <c r="F108" s="1321"/>
      <c r="G108" s="1321"/>
      <c r="H108" s="1321"/>
      <c r="I108" s="1321"/>
      <c r="J108" s="976"/>
      <c r="K108" s="120"/>
      <c r="L108" s="204"/>
      <c r="M108" s="120"/>
    </row>
    <row r="109" spans="1:13">
      <c r="A109" s="232"/>
      <c r="B109" s="128"/>
      <c r="C109" s="120"/>
      <c r="D109" s="120"/>
      <c r="E109" s="120"/>
      <c r="F109" s="120"/>
      <c r="G109" s="120"/>
      <c r="H109" s="120"/>
      <c r="I109" s="120"/>
      <c r="J109" s="120"/>
      <c r="K109" s="120"/>
      <c r="L109" s="204"/>
      <c r="M109" s="120"/>
    </row>
    <row r="110" spans="1:13">
      <c r="A110" s="232"/>
      <c r="B110" s="363"/>
      <c r="C110" s="234"/>
      <c r="D110" s="234"/>
      <c r="E110" s="234"/>
      <c r="F110" s="234"/>
      <c r="G110" s="234"/>
      <c r="H110" s="234"/>
      <c r="I110" s="364"/>
      <c r="J110" s="234"/>
      <c r="K110" s="234"/>
      <c r="L110" s="365"/>
      <c r="M110" s="120"/>
    </row>
    <row r="111" spans="1:13" ht="15.75">
      <c r="A111" s="176"/>
      <c r="B111" s="1249" t="s">
        <v>411</v>
      </c>
      <c r="C111" s="1250"/>
      <c r="D111" s="1250"/>
      <c r="E111" s="1250"/>
      <c r="F111" s="1250"/>
      <c r="G111" s="1250"/>
      <c r="H111" s="1250"/>
      <c r="I111" s="1250"/>
      <c r="J111" s="1250"/>
      <c r="K111" s="1250"/>
      <c r="L111" s="1267"/>
      <c r="M111" s="120"/>
    </row>
    <row r="112" spans="1:13">
      <c r="A112" s="232"/>
      <c r="B112" s="1318" t="s">
        <v>412</v>
      </c>
      <c r="C112" s="1319"/>
      <c r="D112" s="1319"/>
      <c r="E112" s="1319"/>
      <c r="F112" s="1319"/>
      <c r="G112" s="1319"/>
      <c r="H112" s="1319"/>
      <c r="I112" s="1319"/>
      <c r="J112" s="1319"/>
      <c r="K112" s="1319"/>
      <c r="L112" s="1320"/>
      <c r="M112" s="120"/>
    </row>
    <row r="113" spans="1:13" ht="42.75" customHeight="1">
      <c r="A113" s="232"/>
      <c r="B113" s="1324" t="s">
        <v>413</v>
      </c>
      <c r="C113" s="1325"/>
      <c r="D113" s="1325"/>
      <c r="E113" s="1325"/>
      <c r="F113" s="1325"/>
      <c r="G113" s="1325"/>
      <c r="H113" s="1325"/>
      <c r="I113" s="1325"/>
      <c r="J113" s="1325"/>
      <c r="K113" s="1325"/>
      <c r="L113" s="1326"/>
      <c r="M113" s="120"/>
    </row>
    <row r="114" spans="1:13">
      <c r="A114" s="232"/>
      <c r="C114" s="1286" t="s">
        <v>414</v>
      </c>
      <c r="D114" s="1286"/>
      <c r="E114" s="1286"/>
      <c r="F114" s="1286"/>
      <c r="G114" s="1286"/>
      <c r="H114" s="1286"/>
      <c r="I114" s="1286"/>
      <c r="J114" s="1286"/>
      <c r="K114" s="1286"/>
      <c r="L114" s="1287"/>
      <c r="M114" s="120"/>
    </row>
    <row r="115" spans="1:13" ht="70.150000000000006" customHeight="1">
      <c r="A115" s="232"/>
      <c r="B115" s="251" t="s">
        <v>336</v>
      </c>
      <c r="C115" s="1275" t="s">
        <v>415</v>
      </c>
      <c r="D115" s="1275"/>
      <c r="E115" s="1275"/>
      <c r="F115" s="1275"/>
      <c r="G115" s="1275"/>
      <c r="H115" s="1275"/>
      <c r="I115" s="1275"/>
      <c r="J115" s="1275"/>
      <c r="K115" s="1275"/>
      <c r="L115" s="1276"/>
      <c r="M115" s="120"/>
    </row>
    <row r="116" spans="1:13" ht="60" customHeight="1">
      <c r="A116" s="232"/>
      <c r="B116" s="251" t="s">
        <v>336</v>
      </c>
      <c r="C116" s="1275" t="s">
        <v>416</v>
      </c>
      <c r="D116" s="1275"/>
      <c r="E116" s="1275"/>
      <c r="F116" s="1275"/>
      <c r="G116" s="1275"/>
      <c r="H116" s="1275"/>
      <c r="I116" s="1275"/>
      <c r="J116" s="1275"/>
      <c r="K116" s="1275"/>
      <c r="L116" s="1276"/>
      <c r="M116" s="120"/>
    </row>
    <row r="117" spans="1:13" ht="72" customHeight="1">
      <c r="A117" s="232"/>
      <c r="B117" s="251" t="s">
        <v>336</v>
      </c>
      <c r="C117" s="1275" t="s">
        <v>417</v>
      </c>
      <c r="D117" s="1275"/>
      <c r="E117" s="1275"/>
      <c r="F117" s="1275"/>
      <c r="G117" s="1275"/>
      <c r="H117" s="1275"/>
      <c r="I117" s="1275"/>
      <c r="J117" s="1275"/>
      <c r="K117" s="1275"/>
      <c r="L117" s="1276"/>
      <c r="M117" s="120"/>
    </row>
    <row r="118" spans="1:13" ht="60" customHeight="1">
      <c r="A118" s="232"/>
      <c r="B118" s="251" t="s">
        <v>336</v>
      </c>
      <c r="C118" s="1275" t="s">
        <v>418</v>
      </c>
      <c r="D118" s="1275"/>
      <c r="E118" s="1275"/>
      <c r="F118" s="1275"/>
      <c r="G118" s="1275"/>
      <c r="H118" s="1275"/>
      <c r="I118" s="1275"/>
      <c r="J118" s="1275"/>
      <c r="K118" s="1275"/>
      <c r="L118" s="1276"/>
      <c r="M118" s="120"/>
    </row>
    <row r="119" spans="1:13" ht="30" customHeight="1">
      <c r="A119" s="232"/>
      <c r="B119" s="253" t="s">
        <v>336</v>
      </c>
      <c r="C119" s="1275" t="s">
        <v>419</v>
      </c>
      <c r="D119" s="1275"/>
      <c r="E119" s="1275"/>
      <c r="F119" s="1275"/>
      <c r="G119" s="1275"/>
      <c r="H119" s="1275"/>
      <c r="I119" s="1275"/>
      <c r="J119" s="1275"/>
      <c r="K119" s="1275"/>
      <c r="L119" s="1276"/>
      <c r="M119" s="120"/>
    </row>
    <row r="120" spans="1:13" ht="30" customHeight="1">
      <c r="B120" s="253" t="s">
        <v>336</v>
      </c>
      <c r="C120" s="1346" t="s">
        <v>420</v>
      </c>
      <c r="D120" s="1346"/>
      <c r="E120" s="1346"/>
      <c r="F120" s="1346"/>
      <c r="G120" s="1346"/>
      <c r="H120" s="1346"/>
      <c r="I120" s="1346"/>
      <c r="J120" s="1346"/>
      <c r="K120" s="1346"/>
      <c r="L120" s="1347"/>
    </row>
    <row r="121" spans="1:13" ht="68.25" customHeight="1">
      <c r="B121" s="254" t="s">
        <v>336</v>
      </c>
      <c r="C121" s="1342" t="s">
        <v>421</v>
      </c>
      <c r="D121" s="1342"/>
      <c r="E121" s="1342"/>
      <c r="F121" s="1342"/>
      <c r="G121" s="1342"/>
      <c r="H121" s="1342"/>
      <c r="I121" s="1342"/>
      <c r="J121" s="1342"/>
      <c r="K121" s="1342"/>
      <c r="L121" s="1343"/>
    </row>
    <row r="122" spans="1:13">
      <c r="B122" s="175"/>
      <c r="L122" s="177"/>
    </row>
    <row r="123" spans="1:13" ht="80.25" customHeight="1">
      <c r="B123" s="175"/>
      <c r="F123" s="212"/>
      <c r="G123" s="212"/>
      <c r="H123" s="212"/>
      <c r="I123" s="177"/>
      <c r="J123" s="1339" t="s">
        <v>422</v>
      </c>
      <c r="K123" s="1340"/>
      <c r="L123" s="1341"/>
    </row>
    <row r="124" spans="1:13" ht="63.75">
      <c r="B124" s="175"/>
      <c r="C124" s="827" t="s">
        <v>104</v>
      </c>
      <c r="D124" s="1344" t="s">
        <v>423</v>
      </c>
      <c r="E124" s="1345"/>
      <c r="F124" s="398" t="s">
        <v>424</v>
      </c>
      <c r="G124" s="1336" t="s">
        <v>425</v>
      </c>
      <c r="H124" s="1337"/>
      <c r="I124" s="398" t="s">
        <v>426</v>
      </c>
      <c r="J124" s="1336" t="s">
        <v>427</v>
      </c>
      <c r="K124" s="1337"/>
      <c r="L124" s="398" t="s">
        <v>428</v>
      </c>
    </row>
    <row r="125" spans="1:13">
      <c r="B125" s="213"/>
      <c r="D125" s="395" t="s">
        <v>202</v>
      </c>
      <c r="E125" s="395" t="s">
        <v>356</v>
      </c>
      <c r="F125" s="395" t="s">
        <v>203</v>
      </c>
      <c r="G125" s="395" t="s">
        <v>202</v>
      </c>
      <c r="H125" s="395" t="s">
        <v>356</v>
      </c>
      <c r="I125" s="395" t="s">
        <v>203</v>
      </c>
      <c r="J125" s="395" t="s">
        <v>202</v>
      </c>
      <c r="K125" s="395" t="s">
        <v>356</v>
      </c>
      <c r="L125" s="395" t="s">
        <v>203</v>
      </c>
    </row>
    <row r="126" spans="1:13">
      <c r="B126" s="759">
        <v>9.1</v>
      </c>
      <c r="C126" s="812" t="s">
        <v>357</v>
      </c>
      <c r="D126" s="362"/>
      <c r="E126" s="361"/>
      <c r="F126" s="362"/>
      <c r="G126" s="362"/>
      <c r="H126" s="361"/>
      <c r="I126" s="362"/>
      <c r="J126" s="362"/>
      <c r="K126" s="361"/>
      <c r="L126" s="362"/>
    </row>
    <row r="127" spans="1:13">
      <c r="B127" s="759">
        <v>9.1999999999999993</v>
      </c>
      <c r="C127" s="812" t="s">
        <v>358</v>
      </c>
      <c r="D127" s="362"/>
      <c r="E127" s="243"/>
      <c r="F127" s="362"/>
      <c r="G127" s="362"/>
      <c r="H127" s="243"/>
      <c r="I127" s="362"/>
      <c r="J127" s="362"/>
      <c r="K127" s="243"/>
      <c r="L127" s="362"/>
    </row>
    <row r="128" spans="1:13" ht="16.5">
      <c r="B128" s="213"/>
      <c r="C128" s="120"/>
      <c r="D128" s="825">
        <f>SUM(D126:D127)</f>
        <v>0</v>
      </c>
      <c r="E128" s="120"/>
      <c r="F128" s="120"/>
      <c r="G128" s="120"/>
      <c r="H128" s="247"/>
      <c r="I128" s="120"/>
      <c r="J128" s="825">
        <f>SUM(J126:J127)</f>
        <v>0</v>
      </c>
      <c r="K128" s="235"/>
      <c r="L128" s="204"/>
    </row>
    <row r="129" spans="2:12">
      <c r="B129" s="213"/>
      <c r="C129" s="1309" t="s">
        <v>429</v>
      </c>
      <c r="D129" s="1310"/>
      <c r="E129" s="1310"/>
      <c r="F129" s="1311"/>
      <c r="G129" s="120"/>
      <c r="I129" s="1282" t="s">
        <v>430</v>
      </c>
      <c r="J129" s="1283"/>
      <c r="K129" s="1283"/>
      <c r="L129" s="1284"/>
    </row>
    <row r="130" spans="2:12" ht="51.75" customHeight="1">
      <c r="B130" s="213"/>
      <c r="C130" s="1312" t="s">
        <v>431</v>
      </c>
      <c r="D130" s="1313"/>
      <c r="E130" s="1314"/>
      <c r="F130" s="979">
        <f>'S-3 Part I D-1 D-4'!$AU$5</f>
        <v>0</v>
      </c>
      <c r="I130" s="1312" t="s">
        <v>432</v>
      </c>
      <c r="J130" s="1313"/>
      <c r="K130" s="1314"/>
      <c r="L130" s="979">
        <f>'S-3 Part I D-1 D-4'!$AV$5</f>
        <v>0</v>
      </c>
    </row>
    <row r="131" spans="2:12">
      <c r="B131" s="290"/>
      <c r="C131" s="288"/>
      <c r="D131" s="288"/>
      <c r="E131" s="288"/>
      <c r="F131" s="289"/>
      <c r="G131" s="212"/>
      <c r="H131" s="212"/>
      <c r="I131" s="288"/>
      <c r="J131" s="288"/>
      <c r="K131" s="288"/>
      <c r="L131" s="291"/>
    </row>
    <row r="132" spans="2:12">
      <c r="B132" s="285"/>
      <c r="C132" s="286" t="s">
        <v>194</v>
      </c>
      <c r="D132" s="234" t="s">
        <v>433</v>
      </c>
      <c r="E132" s="154"/>
      <c r="F132" s="269" t="str">
        <f>IF(SUM(D126:D127,J126:J127)=F130,"Equal", "Unequal")</f>
        <v>Equal</v>
      </c>
      <c r="G132" s="287"/>
      <c r="H132" s="287"/>
      <c r="I132" s="286" t="s">
        <v>194</v>
      </c>
      <c r="J132" s="980" t="s">
        <v>434</v>
      </c>
      <c r="K132" s="270"/>
      <c r="L132" s="236" t="str">
        <f>IF(SUM(F126:F127,L126:L127)=L130,"Equal", "Unequal")</f>
        <v>Equal</v>
      </c>
    </row>
    <row r="133" spans="2:12">
      <c r="B133" s="809"/>
      <c r="C133" s="485"/>
      <c r="D133" s="485"/>
      <c r="E133" s="485"/>
      <c r="F133" s="485"/>
      <c r="G133" s="485"/>
      <c r="H133" s="485"/>
      <c r="I133" s="485"/>
      <c r="J133" s="485"/>
      <c r="K133" s="485"/>
      <c r="L133" s="810"/>
    </row>
    <row r="134" spans="2:12">
      <c r="B134" s="175"/>
      <c r="C134" s="130" t="s">
        <v>435</v>
      </c>
      <c r="D134" s="120"/>
      <c r="E134" s="120"/>
      <c r="F134" s="120"/>
      <c r="G134" s="120"/>
      <c r="H134" s="120"/>
      <c r="I134" s="120"/>
      <c r="L134" s="176"/>
    </row>
    <row r="135" spans="2:12">
      <c r="B135" s="175"/>
      <c r="C135" s="120"/>
      <c r="D135" s="1333" t="s">
        <v>368</v>
      </c>
      <c r="E135" s="1334"/>
      <c r="F135" s="1335"/>
      <c r="G135" s="1333" t="s">
        <v>436</v>
      </c>
      <c r="H135" s="1334"/>
      <c r="I135" s="1335"/>
      <c r="L135" s="176"/>
    </row>
    <row r="136" spans="2:12">
      <c r="B136" s="175"/>
      <c r="C136" s="120"/>
      <c r="D136" s="1330" t="s">
        <v>325</v>
      </c>
      <c r="E136" s="1331"/>
      <c r="F136" s="1332"/>
      <c r="G136" s="1330" t="s">
        <v>437</v>
      </c>
      <c r="H136" s="1331"/>
      <c r="I136" s="1332"/>
      <c r="L136" s="176"/>
    </row>
    <row r="137" spans="2:12">
      <c r="B137" s="175"/>
      <c r="C137" s="234" t="s">
        <v>438</v>
      </c>
      <c r="D137" s="394" t="s">
        <v>202</v>
      </c>
      <c r="E137" s="394" t="s">
        <v>356</v>
      </c>
      <c r="F137" s="811" t="s">
        <v>203</v>
      </c>
      <c r="G137" s="394" t="s">
        <v>202</v>
      </c>
      <c r="H137" s="395" t="s">
        <v>356</v>
      </c>
      <c r="I137" s="811" t="s">
        <v>203</v>
      </c>
      <c r="L137" s="176"/>
    </row>
    <row r="138" spans="2:12">
      <c r="B138" s="175"/>
      <c r="C138" s="812" t="s">
        <v>439</v>
      </c>
      <c r="D138" s="360">
        <f>SUM($D$38,$I$94,$I$96)</f>
        <v>0</v>
      </c>
      <c r="E138" s="948">
        <f>SUM($E$38,$J$94,$J$96)</f>
        <v>0</v>
      </c>
      <c r="F138" s="407">
        <f>SUM($J$55,$J$56,$J$57,$J$58,$J$105,$J$107)</f>
        <v>0</v>
      </c>
      <c r="G138" s="360">
        <f>$D$126</f>
        <v>0</v>
      </c>
      <c r="H138" s="948">
        <f>$E$126</f>
        <v>0</v>
      </c>
      <c r="I138" s="408">
        <f>$F$126</f>
        <v>0</v>
      </c>
      <c r="L138" s="176"/>
    </row>
    <row r="139" spans="2:12">
      <c r="B139" s="175"/>
      <c r="C139" s="812" t="s">
        <v>225</v>
      </c>
      <c r="D139" s="360">
        <f>SUM($D$39,$I$95,$I$97)</f>
        <v>0</v>
      </c>
      <c r="E139" s="409"/>
      <c r="F139" s="968">
        <f>SUM($J$59,$J$106,$J$108)</f>
        <v>0</v>
      </c>
      <c r="G139" s="410">
        <f>$D$127</f>
        <v>0</v>
      </c>
      <c r="H139" s="409"/>
      <c r="I139" s="978">
        <f>$F$127</f>
        <v>0</v>
      </c>
      <c r="L139" s="176"/>
    </row>
    <row r="140" spans="2:12">
      <c r="B140" s="175"/>
      <c r="C140" s="981" t="s">
        <v>113</v>
      </c>
      <c r="D140" s="982">
        <f t="shared" ref="D140" si="0">SUM(D138:D139)</f>
        <v>0</v>
      </c>
      <c r="E140" s="804"/>
      <c r="F140" s="982">
        <f>SUM(F138:F139)</f>
        <v>0</v>
      </c>
      <c r="G140" s="982">
        <f>SUM(G138:G139)</f>
        <v>0</v>
      </c>
      <c r="H140" s="804"/>
      <c r="I140" s="982">
        <f t="shared" ref="I140" si="1">SUM(I138:I139)</f>
        <v>0</v>
      </c>
      <c r="L140" s="176"/>
    </row>
    <row r="141" spans="2:12">
      <c r="B141" s="261"/>
      <c r="C141" s="212"/>
      <c r="D141" s="212"/>
      <c r="E141" s="212"/>
      <c r="F141" s="212"/>
      <c r="G141" s="212"/>
      <c r="H141" s="212"/>
      <c r="I141" s="212"/>
      <c r="J141" s="212"/>
      <c r="K141" s="212"/>
      <c r="L141" s="177"/>
    </row>
    <row r="142" spans="2:12"/>
  </sheetData>
  <mergeCells count="73">
    <mergeCell ref="B6:L6"/>
    <mergeCell ref="B100:L100"/>
    <mergeCell ref="C118:L118"/>
    <mergeCell ref="C119:L119"/>
    <mergeCell ref="C120:L120"/>
    <mergeCell ref="I91:J91"/>
    <mergeCell ref="I92:J92"/>
    <mergeCell ref="C94:H94"/>
    <mergeCell ref="C95:H95"/>
    <mergeCell ref="C96:H96"/>
    <mergeCell ref="C97:H97"/>
    <mergeCell ref="D36:E36"/>
    <mergeCell ref="B41:L41"/>
    <mergeCell ref="C46:H46"/>
    <mergeCell ref="C54:I54"/>
    <mergeCell ref="C55:I55"/>
    <mergeCell ref="J124:K124"/>
    <mergeCell ref="C59:I59"/>
    <mergeCell ref="C64:I64"/>
    <mergeCell ref="C70:I70"/>
    <mergeCell ref="J123:L123"/>
    <mergeCell ref="C86:G86"/>
    <mergeCell ref="C121:L121"/>
    <mergeCell ref="D124:E124"/>
    <mergeCell ref="G124:H124"/>
    <mergeCell ref="B112:L112"/>
    <mergeCell ref="C114:L114"/>
    <mergeCell ref="C68:I68"/>
    <mergeCell ref="C69:I69"/>
    <mergeCell ref="C105:I105"/>
    <mergeCell ref="C106:I106"/>
    <mergeCell ref="C107:I107"/>
    <mergeCell ref="I130:K130"/>
    <mergeCell ref="G136:I136"/>
    <mergeCell ref="D135:F135"/>
    <mergeCell ref="D136:F136"/>
    <mergeCell ref="G135:I135"/>
    <mergeCell ref="B113:L113"/>
    <mergeCell ref="C75:I75"/>
    <mergeCell ref="C76:I76"/>
    <mergeCell ref="B84:L84"/>
    <mergeCell ref="C77:I77"/>
    <mergeCell ref="C78:I78"/>
    <mergeCell ref="G79:I79"/>
    <mergeCell ref="B8:L8"/>
    <mergeCell ref="C22:L22"/>
    <mergeCell ref="B13:L13"/>
    <mergeCell ref="C33:L33"/>
    <mergeCell ref="C108:I108"/>
    <mergeCell ref="C65:I65"/>
    <mergeCell ref="C72:I72"/>
    <mergeCell ref="C73:I73"/>
    <mergeCell ref="C74:I74"/>
    <mergeCell ref="C43:F43"/>
    <mergeCell ref="C56:I56"/>
    <mergeCell ref="C57:I57"/>
    <mergeCell ref="C58:I58"/>
    <mergeCell ref="B7:L7"/>
    <mergeCell ref="B81:L81"/>
    <mergeCell ref="C71:I71"/>
    <mergeCell ref="C129:F129"/>
    <mergeCell ref="C130:E130"/>
    <mergeCell ref="C115:L115"/>
    <mergeCell ref="C116:L116"/>
    <mergeCell ref="C117:L117"/>
    <mergeCell ref="I129:L129"/>
    <mergeCell ref="B9:L9"/>
    <mergeCell ref="B11:L11"/>
    <mergeCell ref="C27:G27"/>
    <mergeCell ref="C15:G15"/>
    <mergeCell ref="C66:I66"/>
    <mergeCell ref="B111:L111"/>
    <mergeCell ref="C67:I67"/>
  </mergeCells>
  <phoneticPr fontId="136" type="noConversion"/>
  <dataValidations xWindow="925" yWindow="615" count="1">
    <dataValidation showInputMessage="1" showErrorMessage="1" promptTitle="7.6 Allowable State &amp; Fed Pmts" prompt="The total in this cell must be itemized in the table below." sqref="J56" xr:uid="{0E9CE038-F1D4-45D0-B7DD-5C92BC9870E6}"/>
  </dataValidations>
  <printOptions horizontalCentered="1"/>
  <pageMargins left="0.21" right="7.0000000000000007E-2" top="0.44" bottom="1" header="0.3" footer="0.5"/>
  <pageSetup scale="33" orientation="landscape" r:id="rId1"/>
  <headerFooter alignWithMargins="0">
    <oddFooter>&amp;L&amp;A&amp;RPrinted on &amp;D &amp;T</oddFooter>
  </headerFooter>
  <ignoredErrors>
    <ignoredError sqref="E138 H138" unlockedFormula="1"/>
  </ignoredErrors>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tabColor rgb="FFFFFFCC"/>
    <pageSetUpPr fitToPage="1"/>
  </sheetPr>
  <dimension ref="A1:V148"/>
  <sheetViews>
    <sheetView workbookViewId="0"/>
  </sheetViews>
  <sheetFormatPr defaultColWidth="0" defaultRowHeight="15" zeroHeight="1"/>
  <cols>
    <col min="1" max="1" width="2.7109375" customWidth="1"/>
    <col min="2" max="2" width="16.28515625" customWidth="1"/>
    <col min="3" max="3" width="12.28515625" customWidth="1"/>
    <col min="4" max="4" width="14.7109375" customWidth="1"/>
    <col min="5" max="5" width="21.28515625" customWidth="1"/>
    <col min="6" max="6" width="24.28515625" bestFit="1" customWidth="1"/>
    <col min="7" max="8" width="17.42578125" bestFit="1" customWidth="1"/>
    <col min="9" max="9" width="18.28515625" bestFit="1" customWidth="1"/>
    <col min="10" max="10" width="20.7109375" customWidth="1"/>
    <col min="11" max="11" width="18.28515625" bestFit="1" customWidth="1"/>
    <col min="12" max="12" width="18.7109375" bestFit="1" customWidth="1"/>
    <col min="13" max="13" width="2.7109375" customWidth="1"/>
    <col min="14" max="14" width="16.28515625" hidden="1" customWidth="1"/>
    <col min="15" max="21" width="9.28515625" hidden="1" customWidth="1"/>
    <col min="22" max="22" width="98.7109375" hidden="1" customWidth="1"/>
    <col min="23" max="16384" width="9.28515625" hidden="1"/>
  </cols>
  <sheetData>
    <row r="1" spans="1:14" ht="18">
      <c r="A1" s="7"/>
      <c r="B1" s="7"/>
      <c r="C1" s="7"/>
      <c r="D1" s="7"/>
      <c r="E1" s="7"/>
      <c r="F1" s="7"/>
      <c r="G1" s="775" t="s">
        <v>77</v>
      </c>
      <c r="I1" s="7"/>
      <c r="J1" s="137"/>
      <c r="K1" s="7"/>
      <c r="L1" s="7"/>
      <c r="M1" s="7"/>
      <c r="N1" s="7"/>
    </row>
    <row r="2" spans="1:14" ht="15.75">
      <c r="A2" s="18"/>
      <c r="B2" s="10"/>
      <c r="C2" s="10"/>
      <c r="D2" s="10"/>
      <c r="E2" s="10"/>
      <c r="F2" s="10"/>
      <c r="G2" s="776" t="s">
        <v>138</v>
      </c>
      <c r="I2" s="10"/>
      <c r="J2" s="139"/>
      <c r="K2" s="7"/>
      <c r="L2" s="137"/>
      <c r="M2" s="7"/>
      <c r="N2" s="7"/>
    </row>
    <row r="3" spans="1:14">
      <c r="F3" s="7"/>
      <c r="G3" s="788" t="str">
        <f>Cert_Hospital&amp;" "&amp;"(TPI: "&amp;Cert_TPI&amp;")"</f>
        <v xml:space="preserve"> (TPI: )</v>
      </c>
      <c r="I3" s="7"/>
      <c r="J3" s="7"/>
      <c r="K3" s="7"/>
    </row>
    <row r="4" spans="1:14">
      <c r="F4" s="7"/>
      <c r="G4" s="792" t="str">
        <f>"Cost Report Period: "&amp;TEXT(CstRpt_B,"mm/dd/yyyy")&amp;" - "&amp;TEXT(CstRpt_E,"mm/dd/yyyy")</f>
        <v>Cost Report Period: 01/00/1900 - 01/00/1900</v>
      </c>
      <c r="I4" s="7"/>
      <c r="J4" s="137"/>
      <c r="K4" s="10"/>
    </row>
    <row r="5" spans="1:14">
      <c r="F5" s="7"/>
      <c r="G5" s="792" t="str">
        <f>"Data Year: "&amp;Data_Year</f>
        <v>Data Year: 2023 (10/1/2022 - 9/30/2023)</v>
      </c>
      <c r="I5" s="7"/>
      <c r="J5" s="137"/>
      <c r="K5" s="7"/>
    </row>
    <row r="6" spans="1:14">
      <c r="A6" s="18"/>
      <c r="B6" s="10"/>
      <c r="C6" s="10"/>
      <c r="D6" s="10"/>
      <c r="E6" s="10"/>
      <c r="F6" s="10"/>
      <c r="G6" s="792" t="str">
        <f>"Cost Report Status: "&amp;CstRpt_S</f>
        <v xml:space="preserve">Cost Report Status: </v>
      </c>
      <c r="I6" s="7"/>
      <c r="J6" s="137"/>
      <c r="K6" s="7"/>
    </row>
    <row r="7" spans="1:14">
      <c r="A7" s="7"/>
      <c r="G7" s="796" t="e">
        <f>"FY End: "&amp;TEXT(FYEnd,"mm/dd/yyyy")</f>
        <v>#REF!</v>
      </c>
      <c r="H7" s="27"/>
      <c r="I7" s="7"/>
      <c r="J7" s="137"/>
      <c r="K7" s="7"/>
    </row>
    <row r="8" spans="1:14">
      <c r="A8" s="7"/>
      <c r="G8" s="12"/>
      <c r="H8" s="140"/>
      <c r="I8" s="74"/>
      <c r="J8" s="10"/>
      <c r="K8" s="137"/>
    </row>
    <row r="9" spans="1:14">
      <c r="A9" s="7"/>
      <c r="B9" s="821" t="s">
        <v>175</v>
      </c>
      <c r="C9" s="983"/>
      <c r="D9" s="983"/>
      <c r="E9" s="824"/>
      <c r="F9" s="823"/>
      <c r="G9" s="823"/>
      <c r="H9" s="823"/>
      <c r="I9" s="7"/>
      <c r="J9" s="137"/>
      <c r="K9" s="7"/>
      <c r="L9" s="137"/>
      <c r="N9" s="7"/>
    </row>
    <row r="10" spans="1:14">
      <c r="A10" s="7"/>
      <c r="B10" s="436" t="s">
        <v>440</v>
      </c>
      <c r="C10" s="437"/>
      <c r="D10" s="438" t="s">
        <v>441</v>
      </c>
      <c r="E10" s="437"/>
      <c r="F10" s="437"/>
      <c r="G10" s="439"/>
      <c r="H10" s="437"/>
      <c r="I10" s="440"/>
      <c r="J10" s="441"/>
      <c r="K10" s="442"/>
      <c r="L10" s="141"/>
      <c r="N10" s="7"/>
    </row>
    <row r="11" spans="1:14" ht="25.5">
      <c r="A11" s="7"/>
      <c r="B11" s="861" t="s">
        <v>442</v>
      </c>
      <c r="C11" s="1368" t="s">
        <v>438</v>
      </c>
      <c r="D11" s="1368"/>
      <c r="E11" s="1368"/>
      <c r="F11" s="984" t="s">
        <v>443</v>
      </c>
      <c r="G11" s="984" t="s">
        <v>444</v>
      </c>
      <c r="H11" s="984" t="s">
        <v>445</v>
      </c>
      <c r="I11" s="984" t="s">
        <v>446</v>
      </c>
      <c r="J11" s="984" t="s">
        <v>447</v>
      </c>
      <c r="K11" s="984" t="s">
        <v>448</v>
      </c>
      <c r="N11" s="7"/>
    </row>
    <row r="12" spans="1:14">
      <c r="A12" s="7"/>
      <c r="B12" s="295"/>
      <c r="C12" s="1375" t="s">
        <v>449</v>
      </c>
      <c r="D12" s="1376"/>
      <c r="E12" s="1377"/>
      <c r="F12" s="339">
        <f>SUM(F13:F14)</f>
        <v>0</v>
      </c>
      <c r="G12" s="142"/>
      <c r="H12" s="142"/>
      <c r="I12" s="142"/>
      <c r="J12" s="501">
        <f>IFERROR(I14/F12,0)</f>
        <v>0</v>
      </c>
      <c r="K12" s="343">
        <f>IFERROR('S-3 Part I D-1 D-4'!G6,0)</f>
        <v>0</v>
      </c>
      <c r="L12" s="137"/>
      <c r="M12" s="7"/>
      <c r="N12" s="7"/>
    </row>
    <row r="13" spans="1:14" ht="39">
      <c r="A13" s="7"/>
      <c r="B13" s="985" t="s">
        <v>450</v>
      </c>
      <c r="C13" s="1372" t="s">
        <v>451</v>
      </c>
      <c r="D13" s="1373"/>
      <c r="E13" s="1374"/>
      <c r="F13" s="986">
        <f>IFERROR('S-3 Part I D-1 D-4'!AP5,0)</f>
        <v>0</v>
      </c>
      <c r="G13" s="142"/>
      <c r="I13" s="800"/>
      <c r="J13" s="801"/>
      <c r="K13" s="802"/>
      <c r="L13" s="137"/>
      <c r="M13" s="356"/>
      <c r="N13" s="7"/>
    </row>
    <row r="14" spans="1:14">
      <c r="A14" s="7"/>
      <c r="B14" s="704" t="s">
        <v>452</v>
      </c>
      <c r="C14" s="1353" t="s">
        <v>453</v>
      </c>
      <c r="D14" s="1354"/>
      <c r="E14" s="1355"/>
      <c r="F14" s="986">
        <f>IFERROR('S-3 Part I D-1 D-4'!AC5,0)</f>
        <v>0</v>
      </c>
      <c r="G14" s="347">
        <f>IFERROR('C Part I B Part I G-2'!H6,0)</f>
        <v>0</v>
      </c>
      <c r="H14" s="347">
        <f>IFERROR('C Part I B Part I G-2'!H5,0)</f>
        <v>0</v>
      </c>
      <c r="I14" s="347">
        <f>+G14+H14-K12</f>
        <v>0</v>
      </c>
      <c r="J14" s="648">
        <f>IF(I14=0,0,IF(F14=0,0,I14/F12))</f>
        <v>0</v>
      </c>
      <c r="K14" s="57"/>
      <c r="L14" s="500"/>
      <c r="M14" s="143"/>
      <c r="N14" s="7"/>
    </row>
    <row r="15" spans="1:14">
      <c r="A15" s="7"/>
      <c r="B15" s="704" t="s">
        <v>454</v>
      </c>
      <c r="C15" s="1353" t="s">
        <v>455</v>
      </c>
      <c r="D15" s="1354"/>
      <c r="E15" s="1355"/>
      <c r="F15" s="986">
        <f>IFERROR('S-3 Part I D-1 D-4'!AF5,0)</f>
        <v>0</v>
      </c>
      <c r="G15" s="347">
        <f>IFERROR('C Part I B Part I G-2'!I6,0)</f>
        <v>0</v>
      </c>
      <c r="H15" s="347">
        <f>IFERROR('C Part I B Part I G-2'!I5,0)</f>
        <v>0</v>
      </c>
      <c r="I15" s="347">
        <f>+G15+H15</f>
        <v>0</v>
      </c>
      <c r="J15" s="648">
        <f>IF(I15=0,0,IF(F15=0,0,I15/F15))</f>
        <v>0</v>
      </c>
      <c r="K15" s="143"/>
      <c r="L15" s="500"/>
      <c r="M15" s="7"/>
      <c r="N15" s="7"/>
    </row>
    <row r="16" spans="1:14">
      <c r="A16" s="7"/>
      <c r="B16" s="704" t="s">
        <v>456</v>
      </c>
      <c r="C16" s="1353" t="s">
        <v>457</v>
      </c>
      <c r="D16" s="1354"/>
      <c r="E16" s="1355"/>
      <c r="F16" s="986">
        <f>IFERROR('S-3 Part I D-1 D-4'!AG5,0)</f>
        <v>0</v>
      </c>
      <c r="G16" s="347">
        <f>IFERROR('C Part I B Part I G-2'!J6,0)</f>
        <v>0</v>
      </c>
      <c r="H16" s="347">
        <f>IFERROR('C Part I B Part I G-2'!J5,0)</f>
        <v>0</v>
      </c>
      <c r="I16" s="347">
        <f t="shared" ref="I16:I28" si="0">+G16+H16</f>
        <v>0</v>
      </c>
      <c r="J16" s="648">
        <f t="shared" ref="J16:J28" si="1">IF(I16=0,0,IF(F16=0,0,I16/F16))</f>
        <v>0</v>
      </c>
      <c r="K16" s="7"/>
      <c r="L16" s="141"/>
      <c r="M16" s="7"/>
      <c r="N16" s="7"/>
    </row>
    <row r="17" spans="1:14">
      <c r="A17" s="7"/>
      <c r="B17" s="704" t="s">
        <v>458</v>
      </c>
      <c r="C17" s="1353" t="s">
        <v>459</v>
      </c>
      <c r="D17" s="1354"/>
      <c r="E17" s="1355"/>
      <c r="F17" s="986">
        <f>IFERROR('S-3 Part I D-1 D-4'!AH5,0)</f>
        <v>0</v>
      </c>
      <c r="G17" s="347">
        <f>IFERROR('C Part I B Part I G-2'!K6,0)</f>
        <v>0</v>
      </c>
      <c r="H17" s="347">
        <f>IFERROR('C Part I B Part I G-2'!K5,0)</f>
        <v>0</v>
      </c>
      <c r="I17" s="347">
        <f t="shared" si="0"/>
        <v>0</v>
      </c>
      <c r="J17" s="648">
        <f t="shared" si="1"/>
        <v>0</v>
      </c>
      <c r="K17" s="7"/>
      <c r="L17" s="141"/>
      <c r="M17" s="7"/>
      <c r="N17" s="7"/>
    </row>
    <row r="18" spans="1:14">
      <c r="A18" s="7"/>
      <c r="B18" s="704" t="s">
        <v>460</v>
      </c>
      <c r="C18" s="1353" t="s">
        <v>461</v>
      </c>
      <c r="D18" s="1354"/>
      <c r="E18" s="1355"/>
      <c r="F18" s="986">
        <f>IFERROR('S-3 Part I D-1 D-4'!AI5,0)</f>
        <v>0</v>
      </c>
      <c r="G18" s="347">
        <f>IFERROR('C Part I B Part I G-2'!L6,0)</f>
        <v>0</v>
      </c>
      <c r="H18" s="347">
        <f>IFERROR('C Part I B Part I G-2'!L5,0)</f>
        <v>0</v>
      </c>
      <c r="I18" s="347">
        <f t="shared" si="0"/>
        <v>0</v>
      </c>
      <c r="J18" s="648">
        <f t="shared" si="1"/>
        <v>0</v>
      </c>
      <c r="K18" s="7"/>
      <c r="L18" s="141"/>
      <c r="M18" s="7"/>
      <c r="N18" s="7"/>
    </row>
    <row r="19" spans="1:14">
      <c r="A19" s="7"/>
      <c r="B19" s="704" t="s">
        <v>462</v>
      </c>
      <c r="C19" s="1353" t="s">
        <v>463</v>
      </c>
      <c r="D19" s="1354"/>
      <c r="E19" s="1355"/>
      <c r="F19" s="986">
        <f>IFERROR('S-3 Part I D-1 D-4'!AJ5,0)</f>
        <v>0</v>
      </c>
      <c r="G19" s="347">
        <f>IFERROR('C Part I B Part I G-2'!M6,0)</f>
        <v>0</v>
      </c>
      <c r="H19" s="347">
        <f>IFERROR('C Part I B Part I G-2'!M5,0)</f>
        <v>0</v>
      </c>
      <c r="I19" s="347">
        <f t="shared" si="0"/>
        <v>0</v>
      </c>
      <c r="J19" s="648">
        <f t="shared" si="1"/>
        <v>0</v>
      </c>
      <c r="K19" s="7"/>
      <c r="L19" s="141"/>
      <c r="M19" s="7"/>
      <c r="N19" s="7"/>
    </row>
    <row r="20" spans="1:14">
      <c r="A20" s="7"/>
      <c r="B20" s="704" t="s">
        <v>464</v>
      </c>
      <c r="C20" s="1353" t="s">
        <v>465</v>
      </c>
      <c r="D20" s="1354"/>
      <c r="E20" s="1355"/>
      <c r="F20" s="986">
        <f>IFERROR('S-3 Part I D-1 D-4'!AK5,0)</f>
        <v>0</v>
      </c>
      <c r="G20" s="347">
        <f>IFERROR('C Part I B Part I G-2'!Q6,0)</f>
        <v>0</v>
      </c>
      <c r="H20" s="347">
        <f>IFERROR('C Part I B Part I G-2'!Q5,0)</f>
        <v>0</v>
      </c>
      <c r="I20" s="347">
        <f t="shared" si="0"/>
        <v>0</v>
      </c>
      <c r="J20" s="648">
        <f t="shared" si="1"/>
        <v>0</v>
      </c>
      <c r="K20" s="7"/>
      <c r="L20" s="141"/>
      <c r="M20" s="7"/>
      <c r="N20" s="7"/>
    </row>
    <row r="21" spans="1:14">
      <c r="A21" s="7"/>
      <c r="B21" s="704" t="s">
        <v>466</v>
      </c>
      <c r="C21" s="1353" t="s">
        <v>467</v>
      </c>
      <c r="D21" s="1354"/>
      <c r="E21" s="1355"/>
      <c r="F21" s="986">
        <f>IFERROR('S-3 Part I D-1 D-4'!AM5,0)</f>
        <v>0</v>
      </c>
      <c r="G21" s="347">
        <f>IFERROR('C Part I B Part I G-2'!N6,0)</f>
        <v>0</v>
      </c>
      <c r="H21" s="347">
        <f>IFERROR('C Part I B Part I G-2'!N5,0)</f>
        <v>0</v>
      </c>
      <c r="I21" s="347">
        <f t="shared" si="0"/>
        <v>0</v>
      </c>
      <c r="J21" s="648">
        <f t="shared" si="1"/>
        <v>0</v>
      </c>
      <c r="K21" s="7"/>
      <c r="L21" s="137"/>
      <c r="M21" s="7"/>
      <c r="N21" s="7"/>
    </row>
    <row r="22" spans="1:14">
      <c r="A22" s="7"/>
      <c r="B22" s="704" t="s">
        <v>468</v>
      </c>
      <c r="C22" s="1372" t="s">
        <v>469</v>
      </c>
      <c r="D22" s="1373"/>
      <c r="E22" s="1374"/>
      <c r="F22" s="986">
        <f>IFERROR('S-3 Part I D-1 D-4'!AN5,0)</f>
        <v>0</v>
      </c>
      <c r="G22" s="347">
        <f>IFERROR('C Part I B Part I G-2'!O6,0)</f>
        <v>0</v>
      </c>
      <c r="H22" s="347">
        <f>IFERROR('C Part I B Part I G-2'!O5,0)</f>
        <v>0</v>
      </c>
      <c r="I22" s="347">
        <f t="shared" si="0"/>
        <v>0</v>
      </c>
      <c r="J22" s="648">
        <f t="shared" si="1"/>
        <v>0</v>
      </c>
      <c r="K22" s="7"/>
    </row>
    <row r="23" spans="1:14">
      <c r="A23" s="7"/>
      <c r="B23" s="987" t="s">
        <v>470</v>
      </c>
      <c r="C23" s="1369" t="s">
        <v>471</v>
      </c>
      <c r="D23" s="1370"/>
      <c r="E23" s="1371"/>
      <c r="F23" s="988">
        <f>IFERROR('S-3 Part I D-1 D-4'!AO5,0)</f>
        <v>0</v>
      </c>
      <c r="G23" s="344">
        <f>IFERROR('C Part I B Part I G-2'!P6,0)</f>
        <v>0</v>
      </c>
      <c r="H23" s="344">
        <f>IFERROR('C Part I B Part I G-2'!P5,0)</f>
        <v>0</v>
      </c>
      <c r="I23" s="347">
        <f t="shared" si="0"/>
        <v>0</v>
      </c>
      <c r="J23" s="648">
        <f t="shared" si="1"/>
        <v>0</v>
      </c>
      <c r="K23" s="7"/>
    </row>
    <row r="24" spans="1:14">
      <c r="A24" s="7"/>
      <c r="B24" s="691"/>
      <c r="C24" s="1356"/>
      <c r="D24" s="1356"/>
      <c r="E24" s="1356"/>
      <c r="F24" s="340"/>
      <c r="G24" s="341"/>
      <c r="H24" s="341"/>
      <c r="I24" s="989">
        <f t="shared" si="0"/>
        <v>0</v>
      </c>
      <c r="J24" s="648">
        <f t="shared" si="1"/>
        <v>0</v>
      </c>
      <c r="K24" s="7"/>
    </row>
    <row r="25" spans="1:14">
      <c r="A25" s="7"/>
      <c r="B25" s="691"/>
      <c r="C25" s="1356"/>
      <c r="D25" s="1356"/>
      <c r="E25" s="1356"/>
      <c r="F25" s="340"/>
      <c r="G25" s="341"/>
      <c r="H25" s="341"/>
      <c r="I25" s="989">
        <f t="shared" si="0"/>
        <v>0</v>
      </c>
      <c r="J25" s="648">
        <f>IF(I25=0,0,IF(F25=0,0,I25/F25))</f>
        <v>0</v>
      </c>
      <c r="K25" s="7"/>
    </row>
    <row r="26" spans="1:14">
      <c r="A26" s="7"/>
      <c r="B26" s="691"/>
      <c r="C26" s="1356"/>
      <c r="D26" s="1356"/>
      <c r="E26" s="1356"/>
      <c r="F26" s="340"/>
      <c r="G26" s="341"/>
      <c r="H26" s="341"/>
      <c r="I26" s="989">
        <f t="shared" si="0"/>
        <v>0</v>
      </c>
      <c r="J26" s="648">
        <f t="shared" si="1"/>
        <v>0</v>
      </c>
      <c r="K26" s="7"/>
      <c r="L26" s="144"/>
      <c r="M26" s="7"/>
      <c r="N26" s="7"/>
    </row>
    <row r="27" spans="1:14">
      <c r="A27" s="7"/>
      <c r="B27" s="691"/>
      <c r="C27" s="1356"/>
      <c r="D27" s="1356"/>
      <c r="E27" s="1356"/>
      <c r="F27" s="340"/>
      <c r="G27" s="341"/>
      <c r="H27" s="341"/>
      <c r="I27" s="989">
        <f t="shared" si="0"/>
        <v>0</v>
      </c>
      <c r="J27" s="648">
        <f t="shared" si="1"/>
        <v>0</v>
      </c>
      <c r="K27" s="7"/>
      <c r="L27" s="144"/>
      <c r="M27" s="39"/>
      <c r="N27" s="7"/>
    </row>
    <row r="28" spans="1:14">
      <c r="A28" s="7"/>
      <c r="B28" s="691"/>
      <c r="C28" s="1356"/>
      <c r="D28" s="1356"/>
      <c r="E28" s="1356"/>
      <c r="F28" s="340"/>
      <c r="G28" s="341"/>
      <c r="H28" s="341"/>
      <c r="I28" s="989">
        <f t="shared" si="0"/>
        <v>0</v>
      </c>
      <c r="J28" s="648">
        <f t="shared" si="1"/>
        <v>0</v>
      </c>
      <c r="K28" s="7"/>
      <c r="L28" s="144"/>
      <c r="M28" s="7"/>
      <c r="N28" s="7"/>
    </row>
    <row r="29" spans="1:14">
      <c r="A29" s="7"/>
      <c r="B29" s="691"/>
      <c r="C29" s="1356"/>
      <c r="D29" s="1356"/>
      <c r="E29" s="1356"/>
      <c r="F29" s="340"/>
      <c r="G29" s="341"/>
      <c r="H29" s="341"/>
      <c r="I29" s="989">
        <f t="shared" ref="I29:I33" si="2">+G29+H29</f>
        <v>0</v>
      </c>
      <c r="J29" s="648">
        <f t="shared" ref="J29:J33" si="3">IF(I29=0,0,IF(F29=0,0,I29/F29))</f>
        <v>0</v>
      </c>
      <c r="K29" s="7"/>
      <c r="L29" s="144"/>
      <c r="M29" s="7"/>
      <c r="N29" s="7"/>
    </row>
    <row r="30" spans="1:14">
      <c r="A30" s="7"/>
      <c r="B30" s="691"/>
      <c r="C30" s="1356"/>
      <c r="D30" s="1356"/>
      <c r="E30" s="1356"/>
      <c r="F30" s="340"/>
      <c r="G30" s="341"/>
      <c r="H30" s="341"/>
      <c r="I30" s="989">
        <f t="shared" si="2"/>
        <v>0</v>
      </c>
      <c r="J30" s="648">
        <f t="shared" si="3"/>
        <v>0</v>
      </c>
      <c r="K30" s="7"/>
      <c r="L30" s="144"/>
      <c r="M30" s="7"/>
      <c r="N30" s="7"/>
    </row>
    <row r="31" spans="1:14">
      <c r="A31" s="7"/>
      <c r="B31" s="691"/>
      <c r="C31" s="1356"/>
      <c r="D31" s="1356"/>
      <c r="E31" s="1356"/>
      <c r="F31" s="340"/>
      <c r="G31" s="341"/>
      <c r="H31" s="341"/>
      <c r="I31" s="989">
        <f t="shared" si="2"/>
        <v>0</v>
      </c>
      <c r="J31" s="648">
        <f t="shared" si="3"/>
        <v>0</v>
      </c>
      <c r="K31" s="7"/>
      <c r="L31" s="144"/>
      <c r="M31" s="7"/>
      <c r="N31" s="7"/>
    </row>
    <row r="32" spans="1:14">
      <c r="A32" s="7"/>
      <c r="B32" s="691"/>
      <c r="C32" s="1356"/>
      <c r="D32" s="1356"/>
      <c r="E32" s="1356"/>
      <c r="F32" s="340"/>
      <c r="G32" s="341"/>
      <c r="H32" s="341"/>
      <c r="I32" s="989">
        <f t="shared" si="2"/>
        <v>0</v>
      </c>
      <c r="J32" s="648">
        <f t="shared" si="3"/>
        <v>0</v>
      </c>
      <c r="K32" s="7"/>
      <c r="L32" s="144"/>
      <c r="M32" s="7"/>
      <c r="N32" s="7"/>
    </row>
    <row r="33" spans="1:14">
      <c r="A33" s="7"/>
      <c r="B33" s="691"/>
      <c r="C33" s="1356"/>
      <c r="D33" s="1356"/>
      <c r="E33" s="1397"/>
      <c r="F33" s="377"/>
      <c r="G33" s="378"/>
      <c r="H33" s="378"/>
      <c r="I33" s="990">
        <f t="shared" si="2"/>
        <v>0</v>
      </c>
      <c r="J33" s="379">
        <f t="shared" si="3"/>
        <v>0</v>
      </c>
      <c r="K33" s="7"/>
      <c r="L33" s="144"/>
      <c r="M33" s="7"/>
      <c r="N33" s="7"/>
    </row>
    <row r="34" spans="1:14">
      <c r="A34" s="7"/>
      <c r="B34" s="13"/>
      <c r="D34" s="13"/>
      <c r="E34" s="411" t="s">
        <v>113</v>
      </c>
      <c r="F34" s="665">
        <f>SUM(F14:F33)</f>
        <v>0</v>
      </c>
      <c r="G34" s="664">
        <f>SUM(G14:G33)</f>
        <v>0</v>
      </c>
      <c r="H34" s="664">
        <f>SUM(H14:H33)</f>
        <v>0</v>
      </c>
      <c r="I34" s="664">
        <f>SUM(I14:I33)</f>
        <v>0</v>
      </c>
      <c r="J34" s="664">
        <f>SUM(J14:J33)</f>
        <v>0</v>
      </c>
      <c r="K34" s="7"/>
      <c r="L34" s="145"/>
      <c r="M34" s="10"/>
      <c r="N34" s="7"/>
    </row>
    <row r="35" spans="1:14">
      <c r="A35" s="7"/>
      <c r="B35" s="30"/>
      <c r="C35" s="30"/>
      <c r="D35" s="30"/>
      <c r="E35" s="30"/>
      <c r="F35" s="13"/>
      <c r="G35" s="39"/>
      <c r="H35" s="39"/>
      <c r="I35" s="39"/>
      <c r="J35" s="144"/>
      <c r="K35" s="7"/>
      <c r="L35" s="137"/>
      <c r="M35" s="7"/>
      <c r="N35" s="7"/>
    </row>
    <row r="36" spans="1:14">
      <c r="A36" s="7"/>
      <c r="B36" s="30"/>
      <c r="C36" s="30"/>
      <c r="D36" s="30"/>
      <c r="E36" s="30"/>
      <c r="F36" s="13"/>
      <c r="G36" s="39"/>
      <c r="H36" s="39"/>
      <c r="I36" s="39"/>
      <c r="J36" s="144"/>
      <c r="K36" s="7"/>
      <c r="L36" s="137"/>
      <c r="M36" s="7"/>
      <c r="N36" s="7"/>
    </row>
    <row r="37" spans="1:14">
      <c r="A37" s="7"/>
      <c r="B37" s="33"/>
      <c r="C37" s="33"/>
      <c r="D37" s="13"/>
      <c r="E37" s="13"/>
      <c r="F37" s="13"/>
      <c r="G37" s="13"/>
      <c r="H37" s="13"/>
      <c r="I37" s="13"/>
      <c r="J37" s="146"/>
      <c r="K37" s="7"/>
      <c r="L37" s="137"/>
      <c r="M37" s="7"/>
      <c r="N37" s="7"/>
    </row>
    <row r="38" spans="1:14">
      <c r="A38" s="7"/>
      <c r="B38" s="436" t="s">
        <v>472</v>
      </c>
      <c r="C38" s="443"/>
      <c r="D38" s="438" t="s">
        <v>441</v>
      </c>
      <c r="E38" s="443"/>
      <c r="F38" s="444"/>
      <c r="G38" s="445"/>
      <c r="H38" s="444"/>
      <c r="I38" s="445"/>
      <c r="J38" s="446"/>
      <c r="K38" s="441"/>
      <c r="L38" s="447"/>
      <c r="M38" s="137"/>
      <c r="N38" s="7"/>
    </row>
    <row r="39" spans="1:14">
      <c r="A39" s="7"/>
      <c r="B39" s="1363" t="s">
        <v>473</v>
      </c>
      <c r="C39" s="1368" t="s">
        <v>108</v>
      </c>
      <c r="D39" s="1368"/>
      <c r="E39" s="1368"/>
      <c r="F39" s="380" t="s">
        <v>474</v>
      </c>
      <c r="G39" s="380" t="s">
        <v>475</v>
      </c>
      <c r="H39" s="380" t="s">
        <v>476</v>
      </c>
      <c r="I39" s="380" t="s">
        <v>477</v>
      </c>
      <c r="J39" s="380" t="s">
        <v>478</v>
      </c>
      <c r="K39" s="380" t="s">
        <v>113</v>
      </c>
      <c r="L39" s="1363" t="s">
        <v>479</v>
      </c>
      <c r="M39" s="141"/>
      <c r="N39" s="7"/>
    </row>
    <row r="40" spans="1:14">
      <c r="A40" s="7"/>
      <c r="B40" s="1363"/>
      <c r="C40" s="1368"/>
      <c r="D40" s="1368"/>
      <c r="E40" s="1368"/>
      <c r="F40" s="381" t="s">
        <v>480</v>
      </c>
      <c r="G40" s="381" t="s">
        <v>481</v>
      </c>
      <c r="H40" s="381" t="s">
        <v>482</v>
      </c>
      <c r="I40" s="381" t="s">
        <v>150</v>
      </c>
      <c r="J40" s="381" t="s">
        <v>483</v>
      </c>
      <c r="K40" s="381" t="s">
        <v>446</v>
      </c>
      <c r="L40" s="1363"/>
      <c r="M40" s="141"/>
      <c r="N40" s="7"/>
    </row>
    <row r="41" spans="1:14">
      <c r="A41" s="7"/>
      <c r="B41" s="692">
        <v>30</v>
      </c>
      <c r="C41" s="1357" t="s">
        <v>484</v>
      </c>
      <c r="D41" s="1358"/>
      <c r="E41" s="1359"/>
      <c r="F41" s="342">
        <f>IFERROR('C Part I B Part I G-2'!H7,0)</f>
        <v>0</v>
      </c>
      <c r="G41" s="342">
        <f>IFERROR('C Part I B Part I G-2'!H8,0)</f>
        <v>0</v>
      </c>
      <c r="H41" s="342">
        <f>SUM(F41:G41)</f>
        <v>0</v>
      </c>
      <c r="I41" s="1378" t="s">
        <v>116</v>
      </c>
      <c r="J41" s="1379"/>
      <c r="K41" s="1379"/>
      <c r="L41" s="1380"/>
      <c r="M41" s="137"/>
      <c r="N41" s="7"/>
    </row>
    <row r="42" spans="1:14">
      <c r="A42" s="7"/>
      <c r="B42" s="991">
        <v>31</v>
      </c>
      <c r="C42" s="1360" t="s">
        <v>455</v>
      </c>
      <c r="D42" s="1361"/>
      <c r="E42" s="1362"/>
      <c r="F42" s="347">
        <f>IFERROR('C Part I B Part I G-2'!I7,0)</f>
        <v>0</v>
      </c>
      <c r="G42" s="347">
        <f>IFERROR('C Part I B Part I G-2'!I8,0)</f>
        <v>0</v>
      </c>
      <c r="H42" s="347">
        <f t="shared" ref="H42:H105" si="4">SUM(F42:G42)</f>
        <v>0</v>
      </c>
      <c r="I42" s="1381"/>
      <c r="J42" s="1382"/>
      <c r="K42" s="1382"/>
      <c r="L42" s="1383"/>
      <c r="M42" s="137"/>
      <c r="N42" s="7"/>
    </row>
    <row r="43" spans="1:14">
      <c r="A43" s="7"/>
      <c r="B43" s="991">
        <v>32</v>
      </c>
      <c r="C43" s="1360" t="s">
        <v>457</v>
      </c>
      <c r="D43" s="1361"/>
      <c r="E43" s="1362"/>
      <c r="F43" s="347">
        <f>IFERROR('C Part I B Part I G-2'!J7,0)</f>
        <v>0</v>
      </c>
      <c r="G43" s="347">
        <f>IFERROR('C Part I B Part I G-2'!J8,0)</f>
        <v>0</v>
      </c>
      <c r="H43" s="347">
        <f t="shared" si="4"/>
        <v>0</v>
      </c>
      <c r="I43" s="1381"/>
      <c r="J43" s="1382"/>
      <c r="K43" s="1382"/>
      <c r="L43" s="1383"/>
      <c r="M43" s="137"/>
      <c r="N43" s="7"/>
    </row>
    <row r="44" spans="1:14">
      <c r="A44" s="7"/>
      <c r="B44" s="991">
        <v>33</v>
      </c>
      <c r="C44" s="1360" t="s">
        <v>459</v>
      </c>
      <c r="D44" s="1361"/>
      <c r="E44" s="1362"/>
      <c r="F44" s="347">
        <f>IFERROR('C Part I B Part I G-2'!K7,0)</f>
        <v>0</v>
      </c>
      <c r="G44" s="347">
        <f>IFERROR('C Part I B Part I G-2'!K8,0)</f>
        <v>0</v>
      </c>
      <c r="H44" s="347">
        <f t="shared" si="4"/>
        <v>0</v>
      </c>
      <c r="I44" s="1381"/>
      <c r="J44" s="1382"/>
      <c r="K44" s="1382"/>
      <c r="L44" s="1383"/>
      <c r="M44" s="137"/>
      <c r="N44" s="7"/>
    </row>
    <row r="45" spans="1:14">
      <c r="A45" s="7"/>
      <c r="B45" s="991">
        <v>34</v>
      </c>
      <c r="C45" s="1360" t="s">
        <v>461</v>
      </c>
      <c r="D45" s="1361"/>
      <c r="E45" s="1362"/>
      <c r="F45" s="347">
        <f>IFERROR('C Part I B Part I G-2'!L7,0)</f>
        <v>0</v>
      </c>
      <c r="G45" s="347">
        <f>IFERROR('C Part I B Part I G-2'!L8,0)</f>
        <v>0</v>
      </c>
      <c r="H45" s="347">
        <f t="shared" si="4"/>
        <v>0</v>
      </c>
      <c r="I45" s="1381"/>
      <c r="J45" s="1382"/>
      <c r="K45" s="1382"/>
      <c r="L45" s="1383"/>
      <c r="M45" s="144"/>
      <c r="N45" s="7"/>
    </row>
    <row r="46" spans="1:14">
      <c r="A46" s="7"/>
      <c r="B46" s="991">
        <v>35</v>
      </c>
      <c r="C46" s="1360" t="s">
        <v>463</v>
      </c>
      <c r="D46" s="1361"/>
      <c r="E46" s="1362"/>
      <c r="F46" s="347">
        <f>IFERROR('C Part I B Part I G-2'!M7,0)</f>
        <v>0</v>
      </c>
      <c r="G46" s="347">
        <f>IFERROR('C Part I B Part I G-2'!M8,0)</f>
        <v>0</v>
      </c>
      <c r="H46" s="347">
        <f t="shared" si="4"/>
        <v>0</v>
      </c>
      <c r="I46" s="1381"/>
      <c r="J46" s="1382"/>
      <c r="K46" s="1382"/>
      <c r="L46" s="1383"/>
      <c r="M46" s="144"/>
      <c r="N46" s="7"/>
    </row>
    <row r="47" spans="1:14">
      <c r="A47" s="7"/>
      <c r="B47" s="991">
        <v>40</v>
      </c>
      <c r="C47" s="1360" t="s">
        <v>467</v>
      </c>
      <c r="D47" s="1361"/>
      <c r="E47" s="1362"/>
      <c r="F47" s="347">
        <f>IFERROR('C Part I B Part I G-2'!N7,0)</f>
        <v>0</v>
      </c>
      <c r="G47" s="347">
        <f>IFERROR('C Part I B Part I G-2'!N8,0)</f>
        <v>0</v>
      </c>
      <c r="H47" s="347">
        <f t="shared" si="4"/>
        <v>0</v>
      </c>
      <c r="I47" s="1381"/>
      <c r="J47" s="1382"/>
      <c r="K47" s="1382"/>
      <c r="L47" s="1383"/>
      <c r="M47" s="144"/>
      <c r="N47" s="7"/>
    </row>
    <row r="48" spans="1:14">
      <c r="A48" s="7"/>
      <c r="B48" s="991">
        <v>41</v>
      </c>
      <c r="C48" s="1360" t="s">
        <v>469</v>
      </c>
      <c r="D48" s="1361"/>
      <c r="E48" s="1362"/>
      <c r="F48" s="347">
        <f>IFERROR('C Part I B Part I G-2'!O7,0)</f>
        <v>0</v>
      </c>
      <c r="G48" s="347">
        <f>IFERROR('C Part I B Part I G-2'!O8,0)</f>
        <v>0</v>
      </c>
      <c r="H48" s="347">
        <f t="shared" si="4"/>
        <v>0</v>
      </c>
      <c r="I48" s="1381"/>
      <c r="J48" s="1382"/>
      <c r="K48" s="1382"/>
      <c r="L48" s="1383"/>
      <c r="M48" s="144"/>
      <c r="N48" s="7"/>
    </row>
    <row r="49" spans="1:14">
      <c r="A49" s="7"/>
      <c r="B49" s="991">
        <v>42</v>
      </c>
      <c r="C49" s="1360" t="s">
        <v>471</v>
      </c>
      <c r="D49" s="1361"/>
      <c r="E49" s="1362"/>
      <c r="F49" s="347">
        <f>IFERROR('C Part I B Part I G-2'!P7,0)</f>
        <v>0</v>
      </c>
      <c r="G49" s="347">
        <f>IFERROR('C Part I B Part I G-2'!P8,0)</f>
        <v>0</v>
      </c>
      <c r="H49" s="347">
        <f t="shared" si="4"/>
        <v>0</v>
      </c>
      <c r="I49" s="1381"/>
      <c r="J49" s="1382"/>
      <c r="K49" s="1382"/>
      <c r="L49" s="1383"/>
      <c r="M49" s="144"/>
      <c r="N49" s="7"/>
    </row>
    <row r="50" spans="1:14">
      <c r="A50" s="7"/>
      <c r="B50" s="693">
        <v>43</v>
      </c>
      <c r="C50" s="1387" t="s">
        <v>465</v>
      </c>
      <c r="D50" s="1388"/>
      <c r="E50" s="1389"/>
      <c r="F50" s="344">
        <f>IFERROR('C Part I B Part I G-2'!Q7,0)</f>
        <v>0</v>
      </c>
      <c r="G50" s="344">
        <f>IFERROR('C Part I B Part I G-2'!Q8,0)</f>
        <v>0</v>
      </c>
      <c r="H50" s="347">
        <f t="shared" si="4"/>
        <v>0</v>
      </c>
      <c r="I50" s="1381"/>
      <c r="J50" s="1382"/>
      <c r="K50" s="1382"/>
      <c r="L50" s="1383"/>
      <c r="M50" s="144"/>
      <c r="N50" s="7"/>
    </row>
    <row r="51" spans="1:14">
      <c r="A51" s="7"/>
      <c r="B51" s="694"/>
      <c r="C51" s="1356"/>
      <c r="D51" s="1356"/>
      <c r="E51" s="1356"/>
      <c r="F51" s="341"/>
      <c r="G51" s="341"/>
      <c r="H51" s="989">
        <f t="shared" si="4"/>
        <v>0</v>
      </c>
      <c r="I51" s="1381"/>
      <c r="J51" s="1382"/>
      <c r="K51" s="1382"/>
      <c r="L51" s="1383"/>
      <c r="M51" s="144"/>
      <c r="N51" s="7"/>
    </row>
    <row r="52" spans="1:14">
      <c r="A52" s="7"/>
      <c r="B52" s="694"/>
      <c r="C52" s="1356"/>
      <c r="D52" s="1356"/>
      <c r="E52" s="1356"/>
      <c r="F52" s="341"/>
      <c r="G52" s="341"/>
      <c r="H52" s="989">
        <f t="shared" si="4"/>
        <v>0</v>
      </c>
      <c r="I52" s="1381"/>
      <c r="J52" s="1382"/>
      <c r="K52" s="1382"/>
      <c r="L52" s="1383"/>
      <c r="M52" s="144"/>
      <c r="N52" s="7"/>
    </row>
    <row r="53" spans="1:14">
      <c r="A53" s="7"/>
      <c r="B53" s="694"/>
      <c r="C53" s="1356"/>
      <c r="D53" s="1356"/>
      <c r="E53" s="1356"/>
      <c r="F53" s="341"/>
      <c r="G53" s="341"/>
      <c r="H53" s="989">
        <f t="shared" si="4"/>
        <v>0</v>
      </c>
      <c r="I53" s="1381"/>
      <c r="J53" s="1382"/>
      <c r="K53" s="1382"/>
      <c r="L53" s="1383"/>
      <c r="M53" s="144"/>
      <c r="N53" s="7"/>
    </row>
    <row r="54" spans="1:14">
      <c r="A54" s="7"/>
      <c r="B54" s="694"/>
      <c r="C54" s="1356"/>
      <c r="D54" s="1356"/>
      <c r="E54" s="1356"/>
      <c r="F54" s="341"/>
      <c r="G54" s="341"/>
      <c r="H54" s="989">
        <f t="shared" si="4"/>
        <v>0</v>
      </c>
      <c r="I54" s="1381"/>
      <c r="J54" s="1382"/>
      <c r="K54" s="1382"/>
      <c r="L54" s="1383"/>
      <c r="M54" s="144"/>
      <c r="N54" s="7"/>
    </row>
    <row r="55" spans="1:14">
      <c r="A55" s="7"/>
      <c r="B55" s="694"/>
      <c r="C55" s="1356"/>
      <c r="D55" s="1356"/>
      <c r="E55" s="1356"/>
      <c r="F55" s="341"/>
      <c r="G55" s="341"/>
      <c r="H55" s="989">
        <f t="shared" si="4"/>
        <v>0</v>
      </c>
      <c r="I55" s="1381"/>
      <c r="J55" s="1382"/>
      <c r="K55" s="1382"/>
      <c r="L55" s="1383"/>
      <c r="M55" s="144"/>
      <c r="N55" s="7"/>
    </row>
    <row r="56" spans="1:14">
      <c r="A56" s="7"/>
      <c r="B56" s="694"/>
      <c r="C56" s="1356"/>
      <c r="D56" s="1356"/>
      <c r="E56" s="1356"/>
      <c r="F56" s="341"/>
      <c r="G56" s="341"/>
      <c r="H56" s="989">
        <f t="shared" si="4"/>
        <v>0</v>
      </c>
      <c r="I56" s="1381"/>
      <c r="J56" s="1382"/>
      <c r="K56" s="1382"/>
      <c r="L56" s="1383"/>
      <c r="M56" s="144"/>
      <c r="N56" s="7"/>
    </row>
    <row r="57" spans="1:14">
      <c r="A57" s="7"/>
      <c r="B57" s="694"/>
      <c r="C57" s="1356"/>
      <c r="D57" s="1356"/>
      <c r="E57" s="1356"/>
      <c r="F57" s="341"/>
      <c r="G57" s="341"/>
      <c r="H57" s="989">
        <f t="shared" si="4"/>
        <v>0</v>
      </c>
      <c r="I57" s="1381"/>
      <c r="J57" s="1382"/>
      <c r="K57" s="1382"/>
      <c r="L57" s="1383"/>
      <c r="M57" s="144"/>
      <c r="N57" s="7"/>
    </row>
    <row r="58" spans="1:14">
      <c r="A58" s="7"/>
      <c r="B58" s="694"/>
      <c r="C58" s="1356"/>
      <c r="D58" s="1356"/>
      <c r="E58" s="1356"/>
      <c r="F58" s="341"/>
      <c r="G58" s="341"/>
      <c r="H58" s="989">
        <f t="shared" si="4"/>
        <v>0</v>
      </c>
      <c r="I58" s="1381"/>
      <c r="J58" s="1382"/>
      <c r="K58" s="1382"/>
      <c r="L58" s="1383"/>
      <c r="M58" s="144"/>
      <c r="N58" s="7"/>
    </row>
    <row r="59" spans="1:14">
      <c r="A59" s="7"/>
      <c r="B59" s="694"/>
      <c r="C59" s="1356"/>
      <c r="D59" s="1356"/>
      <c r="E59" s="1356"/>
      <c r="F59" s="341"/>
      <c r="G59" s="341"/>
      <c r="H59" s="989">
        <f t="shared" si="4"/>
        <v>0</v>
      </c>
      <c r="I59" s="1381"/>
      <c r="J59" s="1382"/>
      <c r="K59" s="1382"/>
      <c r="L59" s="1383"/>
      <c r="M59" s="144"/>
      <c r="N59" s="7"/>
    </row>
    <row r="60" spans="1:14">
      <c r="A60" s="7"/>
      <c r="B60" s="694"/>
      <c r="C60" s="1356"/>
      <c r="D60" s="1356"/>
      <c r="E60" s="1356"/>
      <c r="F60" s="341"/>
      <c r="G60" s="341"/>
      <c r="H60" s="989">
        <f t="shared" si="4"/>
        <v>0</v>
      </c>
      <c r="I60" s="1381"/>
      <c r="J60" s="1382"/>
      <c r="K60" s="1382"/>
      <c r="L60" s="1383"/>
      <c r="M60" s="144"/>
      <c r="N60" s="7"/>
    </row>
    <row r="61" spans="1:14">
      <c r="A61" s="7"/>
      <c r="B61" s="694"/>
      <c r="C61" s="1356"/>
      <c r="D61" s="1356"/>
      <c r="E61" s="1356"/>
      <c r="F61" s="341"/>
      <c r="G61" s="341"/>
      <c r="H61" s="989">
        <f t="shared" si="4"/>
        <v>0</v>
      </c>
      <c r="I61" s="1381"/>
      <c r="J61" s="1382"/>
      <c r="K61" s="1382"/>
      <c r="L61" s="1383"/>
      <c r="M61" s="144"/>
      <c r="N61" s="7"/>
    </row>
    <row r="62" spans="1:14">
      <c r="A62" s="7"/>
      <c r="B62" s="694"/>
      <c r="C62" s="1356"/>
      <c r="D62" s="1356"/>
      <c r="E62" s="1356"/>
      <c r="F62" s="341"/>
      <c r="G62" s="341"/>
      <c r="H62" s="989">
        <f t="shared" si="4"/>
        <v>0</v>
      </c>
      <c r="I62" s="1381"/>
      <c r="J62" s="1382"/>
      <c r="K62" s="1382"/>
      <c r="L62" s="1383"/>
      <c r="M62" s="144"/>
      <c r="N62" s="7"/>
    </row>
    <row r="63" spans="1:14">
      <c r="A63" s="7"/>
      <c r="B63" s="694"/>
      <c r="C63" s="1356"/>
      <c r="D63" s="1356"/>
      <c r="E63" s="1356"/>
      <c r="F63" s="341"/>
      <c r="G63" s="341"/>
      <c r="H63" s="989">
        <f t="shared" si="4"/>
        <v>0</v>
      </c>
      <c r="I63" s="1381"/>
      <c r="J63" s="1382"/>
      <c r="K63" s="1382"/>
      <c r="L63" s="1383"/>
      <c r="M63" s="144"/>
      <c r="N63" s="7"/>
    </row>
    <row r="64" spans="1:14">
      <c r="A64" s="7"/>
      <c r="B64" s="694"/>
      <c r="C64" s="1356"/>
      <c r="D64" s="1356"/>
      <c r="E64" s="1356"/>
      <c r="F64" s="341"/>
      <c r="G64" s="341"/>
      <c r="H64" s="989">
        <f t="shared" si="4"/>
        <v>0</v>
      </c>
      <c r="I64" s="1381"/>
      <c r="J64" s="1382"/>
      <c r="K64" s="1382"/>
      <c r="L64" s="1383"/>
      <c r="M64" s="144"/>
      <c r="N64" s="7"/>
    </row>
    <row r="65" spans="1:14">
      <c r="A65" s="7"/>
      <c r="B65" s="694"/>
      <c r="C65" s="1356"/>
      <c r="D65" s="1356"/>
      <c r="E65" s="1356"/>
      <c r="F65" s="341"/>
      <c r="G65" s="341"/>
      <c r="H65" s="989">
        <f t="shared" si="4"/>
        <v>0</v>
      </c>
      <c r="I65" s="1384"/>
      <c r="J65" s="1385"/>
      <c r="K65" s="1385"/>
      <c r="L65" s="1386"/>
      <c r="M65" s="137"/>
      <c r="N65" s="7"/>
    </row>
    <row r="66" spans="1:14">
      <c r="A66" s="7"/>
      <c r="B66" s="695">
        <v>50</v>
      </c>
      <c r="C66" s="1365" t="s">
        <v>485</v>
      </c>
      <c r="D66" s="1366"/>
      <c r="E66" s="1367"/>
      <c r="F66" s="342">
        <f>IFERROR('C Part I B Part I G-2'!R7,0)</f>
        <v>0</v>
      </c>
      <c r="G66" s="342">
        <f>IFERROR('C Part I B Part I G-2'!R8,0)</f>
        <v>0</v>
      </c>
      <c r="H66" s="347">
        <f t="shared" si="4"/>
        <v>0</v>
      </c>
      <c r="I66" s="347">
        <f>IFERROR('C Part I B Part I G-2'!R6,0)</f>
        <v>0</v>
      </c>
      <c r="J66" s="348">
        <f>IFERROR('C Part I B Part I G-2'!R5,0)</f>
        <v>0</v>
      </c>
      <c r="K66" s="347">
        <f>I66+J66</f>
        <v>0</v>
      </c>
      <c r="L66" s="657">
        <f>IF(K66=0,0,IF(H66=0,0,ROUND(K66/H66,6)))</f>
        <v>0</v>
      </c>
      <c r="M66" s="358"/>
      <c r="N66" s="357"/>
    </row>
    <row r="67" spans="1:14">
      <c r="A67" s="7"/>
      <c r="B67" s="992">
        <v>51</v>
      </c>
      <c r="C67" s="1353" t="s">
        <v>486</v>
      </c>
      <c r="D67" s="1354"/>
      <c r="E67" s="1355"/>
      <c r="F67" s="347">
        <f>IFERROR('C Part I B Part I G-2'!S7,0)</f>
        <v>0</v>
      </c>
      <c r="G67" s="347">
        <f>IFERROR('C Part I B Part I G-2'!S8,0)</f>
        <v>0</v>
      </c>
      <c r="H67" s="347">
        <f t="shared" si="4"/>
        <v>0</v>
      </c>
      <c r="I67" s="347">
        <f>IFERROR('C Part I B Part I G-2'!S6,0)</f>
        <v>0</v>
      </c>
      <c r="J67" s="348">
        <f>IFERROR('C Part I B Part I G-2'!S5,0)</f>
        <v>0</v>
      </c>
      <c r="K67" s="347">
        <f t="shared" ref="K67:K140" si="5">I67+J67</f>
        <v>0</v>
      </c>
      <c r="L67" s="657">
        <f t="shared" ref="L67:L130" si="6">IF(K67=0,0,IF(H67=0,0,ROUND(K67/H67,6)))</f>
        <v>0</v>
      </c>
      <c r="M67" s="137"/>
      <c r="N67" s="357"/>
    </row>
    <row r="68" spans="1:14">
      <c r="A68" s="7"/>
      <c r="B68" s="992">
        <v>52</v>
      </c>
      <c r="C68" s="1353" t="s">
        <v>487</v>
      </c>
      <c r="D68" s="1354"/>
      <c r="E68" s="1355"/>
      <c r="F68" s="347">
        <f>IFERROR('C Part I B Part I G-2'!T7,0)</f>
        <v>0</v>
      </c>
      <c r="G68" s="347">
        <f>IFERROR('C Part I B Part I G-2'!T8,0)</f>
        <v>0</v>
      </c>
      <c r="H68" s="347">
        <f t="shared" si="4"/>
        <v>0</v>
      </c>
      <c r="I68" s="347">
        <f>IFERROR('C Part I B Part I G-2'!T6,0)</f>
        <v>0</v>
      </c>
      <c r="J68" s="348">
        <f>IFERROR('C Part I B Part I G-2'!T5,0)</f>
        <v>0</v>
      </c>
      <c r="K68" s="347">
        <f t="shared" si="5"/>
        <v>0</v>
      </c>
      <c r="L68" s="657">
        <f t="shared" si="6"/>
        <v>0</v>
      </c>
      <c r="M68" s="144"/>
      <c r="N68" s="357"/>
    </row>
    <row r="69" spans="1:14">
      <c r="A69" s="7"/>
      <c r="B69" s="992">
        <v>53</v>
      </c>
      <c r="C69" s="1353" t="s">
        <v>488</v>
      </c>
      <c r="D69" s="1354"/>
      <c r="E69" s="1355"/>
      <c r="F69" s="347">
        <f>IFERROR('C Part I B Part I G-2'!U7,0)</f>
        <v>0</v>
      </c>
      <c r="G69" s="347">
        <f>IFERROR('C Part I B Part I G-2'!U8,0)</f>
        <v>0</v>
      </c>
      <c r="H69" s="347">
        <f t="shared" si="4"/>
        <v>0</v>
      </c>
      <c r="I69" s="347">
        <f>IFERROR('C Part I B Part I G-2'!U6,0)</f>
        <v>0</v>
      </c>
      <c r="J69" s="348">
        <f>IFERROR('C Part I B Part I G-2'!U5,0)</f>
        <v>0</v>
      </c>
      <c r="K69" s="347">
        <f t="shared" si="5"/>
        <v>0</v>
      </c>
      <c r="L69" s="657">
        <f t="shared" si="6"/>
        <v>0</v>
      </c>
      <c r="M69" s="144"/>
      <c r="N69" s="357"/>
    </row>
    <row r="70" spans="1:14">
      <c r="A70" s="7"/>
      <c r="B70" s="992">
        <v>54</v>
      </c>
      <c r="C70" s="1353" t="s">
        <v>489</v>
      </c>
      <c r="D70" s="1354"/>
      <c r="E70" s="1355"/>
      <c r="F70" s="347">
        <f>IFERROR('C Part I B Part I G-2'!V7,0)</f>
        <v>0</v>
      </c>
      <c r="G70" s="347">
        <f>IFERROR('C Part I B Part I G-2'!V8,0)</f>
        <v>0</v>
      </c>
      <c r="H70" s="347">
        <f t="shared" si="4"/>
        <v>0</v>
      </c>
      <c r="I70" s="347">
        <f>IFERROR('C Part I B Part I G-2'!V6,0)</f>
        <v>0</v>
      </c>
      <c r="J70" s="348">
        <f>IFERROR('C Part I B Part I G-2'!V5,0)</f>
        <v>0</v>
      </c>
      <c r="K70" s="347">
        <f t="shared" si="5"/>
        <v>0</v>
      </c>
      <c r="L70" s="657">
        <f t="shared" si="6"/>
        <v>0</v>
      </c>
      <c r="M70" s="144"/>
      <c r="N70" s="357"/>
    </row>
    <row r="71" spans="1:14">
      <c r="A71" s="7"/>
      <c r="B71" s="992">
        <v>55</v>
      </c>
      <c r="C71" s="1353" t="s">
        <v>490</v>
      </c>
      <c r="D71" s="1354"/>
      <c r="E71" s="1355"/>
      <c r="F71" s="347">
        <f>IFERROR('C Part I B Part I G-2'!W7,0)</f>
        <v>0</v>
      </c>
      <c r="G71" s="347">
        <f>IFERROR('C Part I B Part I G-2'!W8,0)</f>
        <v>0</v>
      </c>
      <c r="H71" s="347">
        <f t="shared" si="4"/>
        <v>0</v>
      </c>
      <c r="I71" s="347">
        <f>IFERROR('C Part I B Part I G-2'!W6,0)</f>
        <v>0</v>
      </c>
      <c r="J71" s="348">
        <f>IFERROR('C Part I B Part I G-2'!W5,0)</f>
        <v>0</v>
      </c>
      <c r="K71" s="347">
        <f t="shared" si="5"/>
        <v>0</v>
      </c>
      <c r="L71" s="657">
        <f t="shared" si="6"/>
        <v>0</v>
      </c>
      <c r="M71" s="144"/>
      <c r="N71" s="357"/>
    </row>
    <row r="72" spans="1:14">
      <c r="A72" s="7"/>
      <c r="B72" s="992">
        <v>56</v>
      </c>
      <c r="C72" s="1353" t="s">
        <v>491</v>
      </c>
      <c r="D72" s="1354"/>
      <c r="E72" s="1355"/>
      <c r="F72" s="347">
        <f>IFERROR('C Part I B Part I G-2'!X7,0)</f>
        <v>0</v>
      </c>
      <c r="G72" s="347">
        <f>IFERROR('C Part I B Part I G-2'!X8,0)</f>
        <v>0</v>
      </c>
      <c r="H72" s="347">
        <f t="shared" si="4"/>
        <v>0</v>
      </c>
      <c r="I72" s="347">
        <f>IFERROR('C Part I B Part I G-2'!X6,0)</f>
        <v>0</v>
      </c>
      <c r="J72" s="348">
        <f>IFERROR('C Part I B Part I G-2'!X5,0)</f>
        <v>0</v>
      </c>
      <c r="K72" s="347">
        <f t="shared" si="5"/>
        <v>0</v>
      </c>
      <c r="L72" s="657">
        <f>IF(K72=0,0,IF(H72=0,0,ROUND(K72/H72,6)))</f>
        <v>0</v>
      </c>
      <c r="M72" s="144"/>
      <c r="N72" s="357"/>
    </row>
    <row r="73" spans="1:14">
      <c r="A73" s="7"/>
      <c r="B73" s="992">
        <v>57</v>
      </c>
      <c r="C73" s="1353" t="s">
        <v>492</v>
      </c>
      <c r="D73" s="1354"/>
      <c r="E73" s="1355"/>
      <c r="F73" s="347">
        <f>IFERROR('C Part I B Part I G-2'!Y7,0)</f>
        <v>0</v>
      </c>
      <c r="G73" s="347">
        <f>IFERROR('C Part I B Part I G-2'!Y8,0)</f>
        <v>0</v>
      </c>
      <c r="H73" s="347">
        <f t="shared" si="4"/>
        <v>0</v>
      </c>
      <c r="I73" s="347">
        <f>IFERROR('C Part I B Part I G-2'!Y6,0)</f>
        <v>0</v>
      </c>
      <c r="J73" s="348">
        <f>IFERROR('C Part I B Part I G-2'!Y5,0)</f>
        <v>0</v>
      </c>
      <c r="K73" s="347">
        <f t="shared" si="5"/>
        <v>0</v>
      </c>
      <c r="L73" s="657">
        <f t="shared" si="6"/>
        <v>0</v>
      </c>
      <c r="M73" s="145"/>
      <c r="N73" s="357"/>
    </row>
    <row r="74" spans="1:14">
      <c r="A74" s="7"/>
      <c r="B74" s="992">
        <v>58</v>
      </c>
      <c r="C74" s="1353" t="s">
        <v>493</v>
      </c>
      <c r="D74" s="1354"/>
      <c r="E74" s="1355"/>
      <c r="F74" s="347">
        <f>IFERROR('C Part I B Part I G-2'!Z7,0)</f>
        <v>0</v>
      </c>
      <c r="G74" s="347">
        <f>IFERROR('C Part I B Part I G-2'!Z8,0)</f>
        <v>0</v>
      </c>
      <c r="H74" s="347">
        <f t="shared" si="4"/>
        <v>0</v>
      </c>
      <c r="I74" s="347">
        <f>IFERROR('C Part I B Part I G-2'!Z6,0)</f>
        <v>0</v>
      </c>
      <c r="J74" s="348">
        <f>IFERROR('C Part I B Part I G-2'!Z5,0)</f>
        <v>0</v>
      </c>
      <c r="K74" s="347">
        <f t="shared" si="5"/>
        <v>0</v>
      </c>
      <c r="L74" s="657">
        <f t="shared" si="6"/>
        <v>0</v>
      </c>
      <c r="M74" s="144"/>
      <c r="N74" s="357"/>
    </row>
    <row r="75" spans="1:14">
      <c r="A75" s="7"/>
      <c r="B75" s="992">
        <v>59</v>
      </c>
      <c r="C75" s="1353" t="s">
        <v>494</v>
      </c>
      <c r="D75" s="1354"/>
      <c r="E75" s="1355"/>
      <c r="F75" s="347">
        <f>IFERROR('C Part I B Part I G-2'!AA7,0)</f>
        <v>0</v>
      </c>
      <c r="G75" s="347">
        <f>IFERROR('C Part I B Part I G-2'!AA8,0)</f>
        <v>0</v>
      </c>
      <c r="H75" s="347">
        <f t="shared" si="4"/>
        <v>0</v>
      </c>
      <c r="I75" s="347">
        <f>IFERROR('C Part I B Part I G-2'!AA6,0)</f>
        <v>0</v>
      </c>
      <c r="J75" s="348">
        <f>IFERROR('C Part I B Part I G-2'!AA5,0)</f>
        <v>0</v>
      </c>
      <c r="K75" s="347">
        <f t="shared" si="5"/>
        <v>0</v>
      </c>
      <c r="L75" s="657">
        <f t="shared" si="6"/>
        <v>0</v>
      </c>
      <c r="M75" s="141"/>
      <c r="N75" s="357"/>
    </row>
    <row r="76" spans="1:14">
      <c r="A76" s="7"/>
      <c r="B76" s="992">
        <v>60</v>
      </c>
      <c r="C76" s="1353" t="s">
        <v>495</v>
      </c>
      <c r="D76" s="1354"/>
      <c r="E76" s="1355"/>
      <c r="F76" s="347">
        <f>IFERROR('C Part I B Part I G-2'!AB7,0)</f>
        <v>0</v>
      </c>
      <c r="G76" s="347">
        <f>IFERROR('C Part I B Part I G-2'!AB8,0)</f>
        <v>0</v>
      </c>
      <c r="H76" s="347">
        <f t="shared" si="4"/>
        <v>0</v>
      </c>
      <c r="I76" s="347">
        <f>IFERROR('C Part I B Part I G-2'!AB6,0)</f>
        <v>0</v>
      </c>
      <c r="J76" s="348">
        <f>IFERROR('C Part I B Part I G-2'!AB5,0)</f>
        <v>0</v>
      </c>
      <c r="K76" s="347">
        <f t="shared" si="5"/>
        <v>0</v>
      </c>
      <c r="L76" s="657">
        <f t="shared" si="6"/>
        <v>0</v>
      </c>
      <c r="M76" s="141"/>
      <c r="N76" s="357"/>
    </row>
    <row r="77" spans="1:14">
      <c r="A77" s="7"/>
      <c r="B77" s="992">
        <v>61</v>
      </c>
      <c r="C77" s="1353" t="s">
        <v>496</v>
      </c>
      <c r="D77" s="1354"/>
      <c r="E77" s="1355"/>
      <c r="F77" s="347">
        <f>IFERROR('C Part I B Part I G-2'!AC7,0)</f>
        <v>0</v>
      </c>
      <c r="G77" s="347">
        <f>IFERROR('C Part I B Part I G-2'!AC8,0)</f>
        <v>0</v>
      </c>
      <c r="H77" s="347">
        <f t="shared" si="4"/>
        <v>0</v>
      </c>
      <c r="I77" s="347">
        <f>IFERROR('C Part I B Part I G-2'!AC6,0)</f>
        <v>0</v>
      </c>
      <c r="J77" s="348">
        <f>IFERROR('C Part I B Part I G-2'!AC5,0)</f>
        <v>0</v>
      </c>
      <c r="K77" s="347">
        <f t="shared" si="5"/>
        <v>0</v>
      </c>
      <c r="L77" s="657">
        <f t="shared" si="6"/>
        <v>0</v>
      </c>
      <c r="M77" s="137"/>
      <c r="N77" s="357"/>
    </row>
    <row r="78" spans="1:14">
      <c r="A78" s="7"/>
      <c r="B78" s="992">
        <v>62</v>
      </c>
      <c r="C78" s="1353" t="s">
        <v>497</v>
      </c>
      <c r="D78" s="1354"/>
      <c r="E78" s="1355"/>
      <c r="F78" s="347">
        <f>IFERROR('C Part I B Part I G-2'!AD7,0)</f>
        <v>0</v>
      </c>
      <c r="G78" s="347">
        <f>IFERROR('C Part I B Part I G-2'!AD8,0)</f>
        <v>0</v>
      </c>
      <c r="H78" s="347">
        <f t="shared" si="4"/>
        <v>0</v>
      </c>
      <c r="I78" s="347">
        <f>IFERROR('C Part I B Part I G-2'!AD6,0)</f>
        <v>0</v>
      </c>
      <c r="J78" s="348">
        <f>IFERROR('C Part I B Part I G-2'!AD5,0)</f>
        <v>0</v>
      </c>
      <c r="K78" s="347">
        <f t="shared" si="5"/>
        <v>0</v>
      </c>
      <c r="L78" s="657">
        <f t="shared" si="6"/>
        <v>0</v>
      </c>
      <c r="M78" s="137"/>
      <c r="N78" s="357"/>
    </row>
    <row r="79" spans="1:14">
      <c r="A79" s="7"/>
      <c r="B79" s="992">
        <v>63</v>
      </c>
      <c r="C79" s="1353" t="s">
        <v>498</v>
      </c>
      <c r="D79" s="1354"/>
      <c r="E79" s="1355"/>
      <c r="F79" s="347">
        <f>IFERROR('C Part I B Part I G-2'!AE7,0)</f>
        <v>0</v>
      </c>
      <c r="G79" s="347">
        <f>IFERROR('C Part I B Part I G-2'!AE8,0)</f>
        <v>0</v>
      </c>
      <c r="H79" s="347">
        <f t="shared" si="4"/>
        <v>0</v>
      </c>
      <c r="I79" s="347">
        <f>IFERROR('C Part I B Part I G-2'!AE6,0)</f>
        <v>0</v>
      </c>
      <c r="J79" s="348">
        <f>IFERROR('C Part I B Part I G-2'!AE5,0)</f>
        <v>0</v>
      </c>
      <c r="K79" s="347">
        <f t="shared" si="5"/>
        <v>0</v>
      </c>
      <c r="L79" s="657">
        <f t="shared" si="6"/>
        <v>0</v>
      </c>
      <c r="M79" s="137"/>
      <c r="N79" s="357"/>
    </row>
    <row r="80" spans="1:14">
      <c r="A80" s="7"/>
      <c r="B80" s="992">
        <v>64</v>
      </c>
      <c r="C80" s="1353" t="s">
        <v>499</v>
      </c>
      <c r="D80" s="1354"/>
      <c r="E80" s="1355"/>
      <c r="F80" s="347">
        <f>IFERROR('C Part I B Part I G-2'!AF7,0)</f>
        <v>0</v>
      </c>
      <c r="G80" s="347">
        <f>IFERROR('C Part I B Part I G-2'!AF8,0)</f>
        <v>0</v>
      </c>
      <c r="H80" s="347">
        <f t="shared" si="4"/>
        <v>0</v>
      </c>
      <c r="I80" s="347">
        <f>IFERROR('C Part I B Part I G-2'!AF6,0)</f>
        <v>0</v>
      </c>
      <c r="J80" s="348">
        <f>IFERROR('C Part I B Part I G-2'!AF5,0)</f>
        <v>0</v>
      </c>
      <c r="K80" s="347">
        <f t="shared" si="5"/>
        <v>0</v>
      </c>
      <c r="L80" s="657">
        <f t="shared" si="6"/>
        <v>0</v>
      </c>
      <c r="M80" s="137"/>
      <c r="N80" s="357"/>
    </row>
    <row r="81" spans="1:14">
      <c r="A81" s="7"/>
      <c r="B81" s="992">
        <v>65</v>
      </c>
      <c r="C81" s="1353" t="s">
        <v>500</v>
      </c>
      <c r="D81" s="1354"/>
      <c r="E81" s="1355"/>
      <c r="F81" s="347">
        <f>IFERROR('C Part I B Part I G-2'!AG7,0)</f>
        <v>0</v>
      </c>
      <c r="G81" s="347">
        <f>IFERROR('C Part I B Part I G-2'!AG8,0)</f>
        <v>0</v>
      </c>
      <c r="H81" s="347">
        <f t="shared" si="4"/>
        <v>0</v>
      </c>
      <c r="I81" s="347">
        <f>IFERROR('C Part I B Part I G-2'!AG6,0)</f>
        <v>0</v>
      </c>
      <c r="J81" s="348">
        <f>IFERROR('C Part I B Part I G-2'!AG5,0)</f>
        <v>0</v>
      </c>
      <c r="K81" s="347">
        <f t="shared" si="5"/>
        <v>0</v>
      </c>
      <c r="L81" s="657">
        <f t="shared" si="6"/>
        <v>0</v>
      </c>
      <c r="M81" s="144"/>
      <c r="N81" s="357"/>
    </row>
    <row r="82" spans="1:14">
      <c r="A82" s="7"/>
      <c r="B82" s="992">
        <v>66</v>
      </c>
      <c r="C82" s="1353" t="s">
        <v>501</v>
      </c>
      <c r="D82" s="1354"/>
      <c r="E82" s="1355"/>
      <c r="F82" s="347">
        <f>IFERROR('C Part I B Part I G-2'!AH7,0)</f>
        <v>0</v>
      </c>
      <c r="G82" s="347">
        <f>IFERROR('C Part I B Part I G-2'!AH8,0)</f>
        <v>0</v>
      </c>
      <c r="H82" s="347">
        <f t="shared" si="4"/>
        <v>0</v>
      </c>
      <c r="I82" s="347">
        <f>IFERROR('C Part I B Part I G-2'!AH6,0)</f>
        <v>0</v>
      </c>
      <c r="J82" s="348">
        <f>IFERROR('C Part I B Part I G-2'!AH5,0)</f>
        <v>0</v>
      </c>
      <c r="K82" s="347">
        <f t="shared" si="5"/>
        <v>0</v>
      </c>
      <c r="L82" s="657">
        <f t="shared" si="6"/>
        <v>0</v>
      </c>
      <c r="M82" s="144"/>
      <c r="N82" s="357"/>
    </row>
    <row r="83" spans="1:14">
      <c r="A83" s="7"/>
      <c r="B83" s="992">
        <v>67</v>
      </c>
      <c r="C83" s="1353" t="s">
        <v>502</v>
      </c>
      <c r="D83" s="1354"/>
      <c r="E83" s="1355"/>
      <c r="F83" s="347">
        <f>IFERROR('C Part I B Part I G-2'!AI7,0)</f>
        <v>0</v>
      </c>
      <c r="G83" s="347">
        <f>IFERROR('C Part I B Part I G-2'!AI8,0)</f>
        <v>0</v>
      </c>
      <c r="H83" s="347">
        <f t="shared" si="4"/>
        <v>0</v>
      </c>
      <c r="I83" s="347">
        <f>IFERROR('C Part I B Part I G-2'!AI6,0)</f>
        <v>0</v>
      </c>
      <c r="J83" s="348">
        <f>IFERROR('C Part I B Part I G-2'!AI5,0)</f>
        <v>0</v>
      </c>
      <c r="K83" s="347">
        <f t="shared" si="5"/>
        <v>0</v>
      </c>
      <c r="L83" s="657">
        <f t="shared" si="6"/>
        <v>0</v>
      </c>
      <c r="M83" s="144"/>
      <c r="N83" s="357"/>
    </row>
    <row r="84" spans="1:14">
      <c r="A84" s="7"/>
      <c r="B84" s="992">
        <v>68</v>
      </c>
      <c r="C84" s="1353" t="s">
        <v>503</v>
      </c>
      <c r="D84" s="1354"/>
      <c r="E84" s="1355"/>
      <c r="F84" s="347">
        <f>IFERROR('C Part I B Part I G-2'!AJ7,0)</f>
        <v>0</v>
      </c>
      <c r="G84" s="347">
        <f>IFERROR('C Part I B Part I G-2'!AJ8,0)</f>
        <v>0</v>
      </c>
      <c r="H84" s="347">
        <f t="shared" si="4"/>
        <v>0</v>
      </c>
      <c r="I84" s="347">
        <f>IFERROR('C Part I B Part I G-2'!AJ6,0)</f>
        <v>0</v>
      </c>
      <c r="J84" s="348">
        <f>IFERROR('C Part I B Part I G-2'!AJ5,0)</f>
        <v>0</v>
      </c>
      <c r="K84" s="347">
        <f t="shared" si="5"/>
        <v>0</v>
      </c>
      <c r="L84" s="657">
        <f t="shared" si="6"/>
        <v>0</v>
      </c>
      <c r="M84" s="144"/>
      <c r="N84" s="357"/>
    </row>
    <row r="85" spans="1:14">
      <c r="A85" s="7"/>
      <c r="B85" s="992">
        <v>69</v>
      </c>
      <c r="C85" s="1353" t="s">
        <v>504</v>
      </c>
      <c r="D85" s="1354"/>
      <c r="E85" s="1355"/>
      <c r="F85" s="347">
        <f>IFERROR('C Part I B Part I G-2'!AK7,0)</f>
        <v>0</v>
      </c>
      <c r="G85" s="347">
        <f>IFERROR('C Part I B Part I G-2'!AK8,0)</f>
        <v>0</v>
      </c>
      <c r="H85" s="347">
        <f t="shared" si="4"/>
        <v>0</v>
      </c>
      <c r="I85" s="347">
        <f>IFERROR('C Part I B Part I G-2'!AK6,0)</f>
        <v>0</v>
      </c>
      <c r="J85" s="348">
        <f>IFERROR('C Part I B Part I G-2'!AK5,0)</f>
        <v>0</v>
      </c>
      <c r="K85" s="347">
        <f t="shared" si="5"/>
        <v>0</v>
      </c>
      <c r="L85" s="657">
        <f t="shared" si="6"/>
        <v>0</v>
      </c>
      <c r="M85" s="144"/>
      <c r="N85" s="357"/>
    </row>
    <row r="86" spans="1:14">
      <c r="A86" s="7"/>
      <c r="B86" s="992">
        <v>70</v>
      </c>
      <c r="C86" s="1353" t="s">
        <v>505</v>
      </c>
      <c r="D86" s="1354"/>
      <c r="E86" s="1355"/>
      <c r="F86" s="347">
        <f>IFERROR('C Part I B Part I G-2'!AL7,0)</f>
        <v>0</v>
      </c>
      <c r="G86" s="347">
        <f>IFERROR('C Part I B Part I G-2'!AL8,0)</f>
        <v>0</v>
      </c>
      <c r="H86" s="347">
        <f t="shared" si="4"/>
        <v>0</v>
      </c>
      <c r="I86" s="347">
        <f>IFERROR('C Part I B Part I G-2'!AL6,0)</f>
        <v>0</v>
      </c>
      <c r="J86" s="348">
        <f>IFERROR('C Part I B Part I G-2'!AL5,0)</f>
        <v>0</v>
      </c>
      <c r="K86" s="347">
        <f t="shared" si="5"/>
        <v>0</v>
      </c>
      <c r="L86" s="657">
        <f t="shared" si="6"/>
        <v>0</v>
      </c>
      <c r="M86" s="145"/>
      <c r="N86" s="357"/>
    </row>
    <row r="87" spans="1:14">
      <c r="A87" s="7"/>
      <c r="B87" s="992">
        <v>71</v>
      </c>
      <c r="C87" s="1353" t="s">
        <v>506</v>
      </c>
      <c r="D87" s="1354"/>
      <c r="E87" s="1355"/>
      <c r="F87" s="347">
        <f>IFERROR('C Part I B Part I G-2'!AM7,0)</f>
        <v>0</v>
      </c>
      <c r="G87" s="347">
        <f>IFERROR('C Part I B Part I G-2'!AM8,0)</f>
        <v>0</v>
      </c>
      <c r="H87" s="347">
        <f t="shared" si="4"/>
        <v>0</v>
      </c>
      <c r="I87" s="347">
        <f>IFERROR('C Part I B Part I G-2'!AM6,0)</f>
        <v>0</v>
      </c>
      <c r="J87" s="348">
        <f>IFERROR('C Part I B Part I G-2'!AM5,0)</f>
        <v>0</v>
      </c>
      <c r="K87" s="347">
        <f t="shared" si="5"/>
        <v>0</v>
      </c>
      <c r="L87" s="657">
        <f t="shared" si="6"/>
        <v>0</v>
      </c>
      <c r="M87" s="144"/>
      <c r="N87" s="357"/>
    </row>
    <row r="88" spans="1:14">
      <c r="A88" s="7"/>
      <c r="B88" s="992">
        <v>72</v>
      </c>
      <c r="C88" s="1353" t="s">
        <v>507</v>
      </c>
      <c r="D88" s="1354"/>
      <c r="E88" s="1355"/>
      <c r="F88" s="347">
        <f>IFERROR('C Part I B Part I G-2'!AN7,0)</f>
        <v>0</v>
      </c>
      <c r="G88" s="347">
        <f>IFERROR('C Part I B Part I G-2'!AN8,0)</f>
        <v>0</v>
      </c>
      <c r="H88" s="347">
        <f t="shared" si="4"/>
        <v>0</v>
      </c>
      <c r="I88" s="347">
        <f>IFERROR('C Part I B Part I G-2'!AN6,0)</f>
        <v>0</v>
      </c>
      <c r="J88" s="348">
        <f>IFERROR('C Part I B Part I G-2'!AN5,0)</f>
        <v>0</v>
      </c>
      <c r="K88" s="347">
        <f t="shared" si="5"/>
        <v>0</v>
      </c>
      <c r="L88" s="657">
        <f t="shared" si="6"/>
        <v>0</v>
      </c>
      <c r="M88" s="141"/>
      <c r="N88" s="357"/>
    </row>
    <row r="89" spans="1:14">
      <c r="A89" s="7"/>
      <c r="B89" s="992">
        <v>73</v>
      </c>
      <c r="C89" s="1353" t="s">
        <v>508</v>
      </c>
      <c r="D89" s="1354"/>
      <c r="E89" s="1355"/>
      <c r="F89" s="347">
        <f>IFERROR('C Part I B Part I G-2'!AO7,0)</f>
        <v>0</v>
      </c>
      <c r="G89" s="347">
        <f>IFERROR('C Part I B Part I G-2'!AO8,0)</f>
        <v>0</v>
      </c>
      <c r="H89" s="347">
        <f t="shared" si="4"/>
        <v>0</v>
      </c>
      <c r="I89" s="347">
        <f>IFERROR('C Part I B Part I G-2'!AO6,0)</f>
        <v>0</v>
      </c>
      <c r="J89" s="348">
        <f>IFERROR('C Part I B Part I G-2'!AO5,0)</f>
        <v>0</v>
      </c>
      <c r="K89" s="347">
        <f t="shared" si="5"/>
        <v>0</v>
      </c>
      <c r="L89" s="657">
        <f t="shared" si="6"/>
        <v>0</v>
      </c>
      <c r="M89" s="141"/>
      <c r="N89" s="357"/>
    </row>
    <row r="90" spans="1:14">
      <c r="A90" s="7"/>
      <c r="B90" s="992">
        <v>74</v>
      </c>
      <c r="C90" s="1353" t="s">
        <v>509</v>
      </c>
      <c r="D90" s="1354"/>
      <c r="E90" s="1355"/>
      <c r="F90" s="347">
        <f>IFERROR('C Part I B Part I G-2'!AP7,0)</f>
        <v>0</v>
      </c>
      <c r="G90" s="347">
        <f>IFERROR('C Part I B Part I G-2'!AP8,0)</f>
        <v>0</v>
      </c>
      <c r="H90" s="347">
        <f t="shared" si="4"/>
        <v>0</v>
      </c>
      <c r="I90" s="347">
        <f>IFERROR('C Part I B Part I G-2'!AP6,0)</f>
        <v>0</v>
      </c>
      <c r="J90" s="348">
        <f>IFERROR('C Part I B Part I G-2'!AP5,0)</f>
        <v>0</v>
      </c>
      <c r="K90" s="347">
        <f t="shared" si="5"/>
        <v>0</v>
      </c>
      <c r="L90" s="657">
        <f t="shared" si="6"/>
        <v>0</v>
      </c>
      <c r="M90" s="137"/>
      <c r="N90" s="357"/>
    </row>
    <row r="91" spans="1:14">
      <c r="A91" s="7"/>
      <c r="B91" s="992">
        <v>75</v>
      </c>
      <c r="C91" s="1353" t="s">
        <v>510</v>
      </c>
      <c r="D91" s="1354"/>
      <c r="E91" s="1355"/>
      <c r="F91" s="347">
        <f>IFERROR('C Part I B Part I G-2'!AQ7,0)</f>
        <v>0</v>
      </c>
      <c r="G91" s="347">
        <f>IFERROR('C Part I B Part I G-2'!AQ8,0)</f>
        <v>0</v>
      </c>
      <c r="H91" s="347">
        <f t="shared" si="4"/>
        <v>0</v>
      </c>
      <c r="I91" s="347">
        <f>IFERROR('C Part I B Part I G-2'!AQ6,0)</f>
        <v>0</v>
      </c>
      <c r="J91" s="348">
        <f>IFERROR('C Part I B Part I G-2'!AQ5,0)</f>
        <v>0</v>
      </c>
      <c r="K91" s="347">
        <f t="shared" si="5"/>
        <v>0</v>
      </c>
      <c r="L91" s="657">
        <f t="shared" si="6"/>
        <v>0</v>
      </c>
      <c r="M91" s="137"/>
      <c r="N91" s="357"/>
    </row>
    <row r="92" spans="1:14">
      <c r="A92" s="7"/>
      <c r="B92" s="992">
        <v>76</v>
      </c>
      <c r="C92" s="1353" t="s">
        <v>511</v>
      </c>
      <c r="D92" s="1354"/>
      <c r="E92" s="1355"/>
      <c r="F92" s="347">
        <f>IFERROR('C Part I B Part I G-2'!AR7,0)</f>
        <v>0</v>
      </c>
      <c r="G92" s="347">
        <f>IFERROR('C Part I B Part I G-2'!AR8,0)</f>
        <v>0</v>
      </c>
      <c r="H92" s="347">
        <f t="shared" si="4"/>
        <v>0</v>
      </c>
      <c r="I92" s="347">
        <f>IFERROR('C Part I B Part I G-2'!AR6,0)</f>
        <v>0</v>
      </c>
      <c r="J92" s="348">
        <f>IFERROR('C Part I B Part I G-2'!AR5,0)</f>
        <v>0</v>
      </c>
      <c r="K92" s="347">
        <f t="shared" si="5"/>
        <v>0</v>
      </c>
      <c r="L92" s="657">
        <f t="shared" si="6"/>
        <v>0</v>
      </c>
      <c r="M92" s="137"/>
      <c r="N92" s="357"/>
    </row>
    <row r="93" spans="1:14">
      <c r="A93" s="7"/>
      <c r="B93" s="992">
        <v>90</v>
      </c>
      <c r="C93" s="1353" t="s">
        <v>512</v>
      </c>
      <c r="D93" s="1354"/>
      <c r="E93" s="1355"/>
      <c r="F93" s="347">
        <f>IFERROR('C Part I B Part I G-2'!AS7,0)</f>
        <v>0</v>
      </c>
      <c r="G93" s="347">
        <f>IFERROR('C Part I B Part I G-2'!AS8,0)</f>
        <v>0</v>
      </c>
      <c r="H93" s="347">
        <f t="shared" si="4"/>
        <v>0</v>
      </c>
      <c r="I93" s="347">
        <f>IFERROR('C Part I B Part I G-2'!AS6,0)</f>
        <v>0</v>
      </c>
      <c r="J93" s="348">
        <f>IFERROR('C Part I B Part I G-2'!AS5,0)</f>
        <v>0</v>
      </c>
      <c r="K93" s="347">
        <f t="shared" si="5"/>
        <v>0</v>
      </c>
      <c r="L93" s="657">
        <f t="shared" si="6"/>
        <v>0</v>
      </c>
      <c r="M93" s="137"/>
      <c r="N93" s="357"/>
    </row>
    <row r="94" spans="1:14" ht="15.75" thickBot="1">
      <c r="A94" s="7"/>
      <c r="B94" s="992">
        <v>91</v>
      </c>
      <c r="C94" s="1353" t="s">
        <v>513</v>
      </c>
      <c r="D94" s="1354"/>
      <c r="E94" s="1355"/>
      <c r="F94" s="347">
        <f>IFERROR('C Part I B Part I G-2'!AT7,0)</f>
        <v>0</v>
      </c>
      <c r="G94" s="347">
        <f>IFERROR('C Part I B Part I G-2'!AT8,0)</f>
        <v>0</v>
      </c>
      <c r="H94" s="347">
        <f t="shared" si="4"/>
        <v>0</v>
      </c>
      <c r="I94" s="344">
        <f>IFERROR('C Part I B Part I G-2'!AT6,0)</f>
        <v>0</v>
      </c>
      <c r="J94" s="348">
        <f>IFERROR('C Part I B Part I G-2'!AT5,0)</f>
        <v>0</v>
      </c>
      <c r="K94" s="347">
        <f t="shared" si="5"/>
        <v>0</v>
      </c>
      <c r="L94" s="657">
        <f t="shared" si="6"/>
        <v>0</v>
      </c>
      <c r="M94" s="144"/>
      <c r="N94" s="357"/>
    </row>
    <row r="95" spans="1:14" ht="15.75" thickBot="1">
      <c r="A95" s="7"/>
      <c r="B95" s="696">
        <v>92</v>
      </c>
      <c r="C95" s="1393" t="s">
        <v>514</v>
      </c>
      <c r="D95" s="1394"/>
      <c r="E95" s="1395"/>
      <c r="F95" s="344">
        <f>IFERROR('C Part I B Part I G-2'!AU7,0)</f>
        <v>0</v>
      </c>
      <c r="G95" s="344">
        <f>IFERROR('C Part I B Part I G-2'!AU8,0)</f>
        <v>0</v>
      </c>
      <c r="H95" s="815">
        <f t="shared" si="4"/>
        <v>0</v>
      </c>
      <c r="I95" s="818">
        <f>J12*F13</f>
        <v>0</v>
      </c>
      <c r="J95" s="816">
        <f>IFERROR('C Part I B Part I G-2'!AU5,0)</f>
        <v>0</v>
      </c>
      <c r="K95" s="344">
        <f t="shared" si="5"/>
        <v>0</v>
      </c>
      <c r="L95" s="658">
        <f t="shared" si="6"/>
        <v>0</v>
      </c>
      <c r="M95" s="144"/>
    </row>
    <row r="96" spans="1:14">
      <c r="A96" s="7"/>
      <c r="B96" s="697"/>
      <c r="C96" s="1396"/>
      <c r="D96" s="1396"/>
      <c r="E96" s="1396"/>
      <c r="F96" s="345"/>
      <c r="G96" s="345"/>
      <c r="H96" s="813">
        <f t="shared" si="4"/>
        <v>0</v>
      </c>
      <c r="I96" s="817"/>
      <c r="J96" s="349"/>
      <c r="K96" s="347">
        <f t="shared" si="5"/>
        <v>0</v>
      </c>
      <c r="L96" s="659">
        <f t="shared" si="6"/>
        <v>0</v>
      </c>
      <c r="M96" s="144"/>
    </row>
    <row r="97" spans="1:14">
      <c r="A97" s="7"/>
      <c r="B97" s="697"/>
      <c r="C97" s="1396"/>
      <c r="D97" s="1396"/>
      <c r="E97" s="1396"/>
      <c r="F97" s="345"/>
      <c r="G97" s="345"/>
      <c r="H97" s="813">
        <f t="shared" si="4"/>
        <v>0</v>
      </c>
      <c r="I97" s="346"/>
      <c r="J97" s="346"/>
      <c r="K97" s="347">
        <f t="shared" si="5"/>
        <v>0</v>
      </c>
      <c r="L97" s="659">
        <f t="shared" si="6"/>
        <v>0</v>
      </c>
      <c r="M97" s="144"/>
    </row>
    <row r="98" spans="1:14">
      <c r="A98" s="7"/>
      <c r="B98" s="697"/>
      <c r="C98" s="1396"/>
      <c r="D98" s="1396"/>
      <c r="E98" s="1396"/>
      <c r="F98" s="346"/>
      <c r="G98" s="346"/>
      <c r="H98" s="813">
        <f t="shared" si="4"/>
        <v>0</v>
      </c>
      <c r="I98" s="346"/>
      <c r="J98" s="346"/>
      <c r="K98" s="347">
        <f t="shared" si="5"/>
        <v>0</v>
      </c>
      <c r="L98" s="659">
        <f t="shared" si="6"/>
        <v>0</v>
      </c>
      <c r="M98" s="144"/>
    </row>
    <row r="99" spans="1:14">
      <c r="A99" s="7"/>
      <c r="B99" s="697"/>
      <c r="C99" s="1396"/>
      <c r="D99" s="1396"/>
      <c r="E99" s="1396"/>
      <c r="F99" s="346"/>
      <c r="G99" s="346"/>
      <c r="H99" s="813">
        <f t="shared" si="4"/>
        <v>0</v>
      </c>
      <c r="I99" s="346"/>
      <c r="J99" s="346"/>
      <c r="K99" s="347">
        <f t="shared" si="5"/>
        <v>0</v>
      </c>
      <c r="L99" s="659">
        <f t="shared" si="6"/>
        <v>0</v>
      </c>
      <c r="M99" s="141"/>
      <c r="N99" s="7"/>
    </row>
    <row r="100" spans="1:14">
      <c r="A100" s="7"/>
      <c r="B100" s="697"/>
      <c r="C100" s="1396"/>
      <c r="D100" s="1396"/>
      <c r="E100" s="1396"/>
      <c r="F100" s="346"/>
      <c r="G100" s="346"/>
      <c r="H100" s="813">
        <f t="shared" si="4"/>
        <v>0</v>
      </c>
      <c r="I100" s="346"/>
      <c r="J100" s="346"/>
      <c r="K100" s="347">
        <f t="shared" si="5"/>
        <v>0</v>
      </c>
      <c r="L100" s="659">
        <f t="shared" si="6"/>
        <v>0</v>
      </c>
      <c r="M100" s="141"/>
      <c r="N100" s="7"/>
    </row>
    <row r="101" spans="1:14">
      <c r="A101" s="7"/>
      <c r="B101" s="697"/>
      <c r="C101" s="1396"/>
      <c r="D101" s="1396"/>
      <c r="E101" s="1396"/>
      <c r="F101" s="346"/>
      <c r="G101" s="346"/>
      <c r="H101" s="813">
        <f t="shared" si="4"/>
        <v>0</v>
      </c>
      <c r="I101" s="346"/>
      <c r="J101" s="346"/>
      <c r="K101" s="347">
        <f t="shared" si="5"/>
        <v>0</v>
      </c>
      <c r="L101" s="659">
        <f t="shared" si="6"/>
        <v>0</v>
      </c>
      <c r="M101" s="141"/>
      <c r="N101" s="7"/>
    </row>
    <row r="102" spans="1:14">
      <c r="A102" s="7"/>
      <c r="B102" s="697"/>
      <c r="C102" s="1396"/>
      <c r="D102" s="1396"/>
      <c r="E102" s="1396"/>
      <c r="F102" s="346"/>
      <c r="G102" s="346"/>
      <c r="H102" s="813">
        <f t="shared" si="4"/>
        <v>0</v>
      </c>
      <c r="I102" s="346"/>
      <c r="J102" s="346"/>
      <c r="K102" s="347">
        <f t="shared" si="5"/>
        <v>0</v>
      </c>
      <c r="L102" s="659">
        <f t="shared" si="6"/>
        <v>0</v>
      </c>
      <c r="M102" s="141"/>
      <c r="N102" s="7"/>
    </row>
    <row r="103" spans="1:14">
      <c r="A103" s="7"/>
      <c r="B103" s="697"/>
      <c r="C103" s="1396"/>
      <c r="D103" s="1396"/>
      <c r="E103" s="1396"/>
      <c r="F103" s="346"/>
      <c r="G103" s="346"/>
      <c r="H103" s="813">
        <f t="shared" si="4"/>
        <v>0</v>
      </c>
      <c r="I103" s="346"/>
      <c r="J103" s="346"/>
      <c r="K103" s="347">
        <f t="shared" si="5"/>
        <v>0</v>
      </c>
      <c r="L103" s="659">
        <f t="shared" si="6"/>
        <v>0</v>
      </c>
      <c r="M103" s="137"/>
      <c r="N103" s="7"/>
    </row>
    <row r="104" spans="1:14">
      <c r="A104" s="7"/>
      <c r="B104" s="697"/>
      <c r="C104" s="1390"/>
      <c r="D104" s="1391"/>
      <c r="E104" s="1392"/>
      <c r="F104" s="346"/>
      <c r="G104" s="346"/>
      <c r="H104" s="813">
        <f t="shared" si="4"/>
        <v>0</v>
      </c>
      <c r="I104" s="346"/>
      <c r="J104" s="346"/>
      <c r="K104" s="347">
        <f t="shared" si="5"/>
        <v>0</v>
      </c>
      <c r="L104" s="659">
        <f t="shared" si="6"/>
        <v>0</v>
      </c>
      <c r="M104" s="137"/>
      <c r="N104" s="57"/>
    </row>
    <row r="105" spans="1:14">
      <c r="A105" s="7"/>
      <c r="B105" s="697"/>
      <c r="C105" s="1390"/>
      <c r="D105" s="1391"/>
      <c r="E105" s="1392"/>
      <c r="F105" s="346"/>
      <c r="G105" s="346"/>
      <c r="H105" s="813">
        <f t="shared" si="4"/>
        <v>0</v>
      </c>
      <c r="I105" s="346"/>
      <c r="J105" s="346"/>
      <c r="K105" s="347">
        <f t="shared" si="5"/>
        <v>0</v>
      </c>
      <c r="L105" s="659">
        <f t="shared" si="6"/>
        <v>0</v>
      </c>
      <c r="M105" s="137"/>
      <c r="N105" s="57"/>
    </row>
    <row r="106" spans="1:14">
      <c r="A106" s="7"/>
      <c r="B106" s="697"/>
      <c r="C106" s="1390"/>
      <c r="D106" s="1391"/>
      <c r="E106" s="1392"/>
      <c r="F106" s="346"/>
      <c r="G106" s="346"/>
      <c r="H106" s="813">
        <f>SUM(F106:G106)</f>
        <v>0</v>
      </c>
      <c r="I106" s="346"/>
      <c r="J106" s="346"/>
      <c r="K106" s="347">
        <f t="shared" si="5"/>
        <v>0</v>
      </c>
      <c r="L106" s="659">
        <f t="shared" si="6"/>
        <v>0</v>
      </c>
      <c r="M106" s="137"/>
      <c r="N106" s="57"/>
    </row>
    <row r="107" spans="1:14">
      <c r="A107" s="7"/>
      <c r="B107" s="697"/>
      <c r="C107" s="1390"/>
      <c r="D107" s="1391"/>
      <c r="E107" s="1392"/>
      <c r="F107" s="346"/>
      <c r="G107" s="346"/>
      <c r="H107" s="813">
        <f t="shared" ref="H107:H141" si="7">SUM(F107:G107)</f>
        <v>0</v>
      </c>
      <c r="I107" s="346"/>
      <c r="J107" s="346"/>
      <c r="K107" s="347">
        <f t="shared" si="5"/>
        <v>0</v>
      </c>
      <c r="L107" s="659">
        <f t="shared" si="6"/>
        <v>0</v>
      </c>
      <c r="M107" s="144"/>
      <c r="N107" s="57"/>
    </row>
    <row r="108" spans="1:14">
      <c r="A108" s="7"/>
      <c r="B108" s="697"/>
      <c r="C108" s="1390"/>
      <c r="D108" s="1391"/>
      <c r="E108" s="1392"/>
      <c r="F108" s="346"/>
      <c r="G108" s="346"/>
      <c r="H108" s="813">
        <f t="shared" si="7"/>
        <v>0</v>
      </c>
      <c r="I108" s="346"/>
      <c r="J108" s="346"/>
      <c r="K108" s="347">
        <f t="shared" si="5"/>
        <v>0</v>
      </c>
      <c r="L108" s="659">
        <f t="shared" si="6"/>
        <v>0</v>
      </c>
      <c r="M108" s="144"/>
      <c r="N108" s="57"/>
    </row>
    <row r="109" spans="1:14">
      <c r="A109" s="7"/>
      <c r="B109" s="697"/>
      <c r="C109" s="1390"/>
      <c r="D109" s="1391"/>
      <c r="E109" s="1392"/>
      <c r="F109" s="346"/>
      <c r="G109" s="346"/>
      <c r="H109" s="813">
        <f t="shared" si="7"/>
        <v>0</v>
      </c>
      <c r="I109" s="346"/>
      <c r="J109" s="346"/>
      <c r="K109" s="347">
        <f>I109+J109</f>
        <v>0</v>
      </c>
      <c r="L109" s="659">
        <f t="shared" si="6"/>
        <v>0</v>
      </c>
      <c r="M109" s="144"/>
      <c r="N109" s="57"/>
    </row>
    <row r="110" spans="1:14">
      <c r="A110" s="7"/>
      <c r="B110" s="697"/>
      <c r="C110" s="1390"/>
      <c r="D110" s="1391"/>
      <c r="E110" s="1392"/>
      <c r="F110" s="346"/>
      <c r="G110" s="346"/>
      <c r="H110" s="813">
        <f t="shared" si="7"/>
        <v>0</v>
      </c>
      <c r="I110" s="346"/>
      <c r="J110" s="346"/>
      <c r="K110" s="347">
        <f t="shared" si="5"/>
        <v>0</v>
      </c>
      <c r="L110" s="659">
        <f t="shared" si="6"/>
        <v>0</v>
      </c>
      <c r="M110" s="144"/>
      <c r="N110" s="7"/>
    </row>
    <row r="111" spans="1:14">
      <c r="A111" s="7"/>
      <c r="B111" s="697"/>
      <c r="C111" s="1390"/>
      <c r="D111" s="1391"/>
      <c r="E111" s="1392"/>
      <c r="F111" s="346"/>
      <c r="G111" s="346"/>
      <c r="H111" s="813">
        <f t="shared" si="7"/>
        <v>0</v>
      </c>
      <c r="I111" s="346"/>
      <c r="J111" s="346"/>
      <c r="K111" s="347">
        <f t="shared" si="5"/>
        <v>0</v>
      </c>
      <c r="L111" s="659">
        <f t="shared" si="6"/>
        <v>0</v>
      </c>
      <c r="M111" s="144"/>
      <c r="N111" s="7"/>
    </row>
    <row r="112" spans="1:14">
      <c r="A112" s="7"/>
      <c r="B112" s="697"/>
      <c r="C112" s="1390"/>
      <c r="D112" s="1391"/>
      <c r="E112" s="1392"/>
      <c r="F112" s="346"/>
      <c r="G112" s="346"/>
      <c r="H112" s="813">
        <f t="shared" si="7"/>
        <v>0</v>
      </c>
      <c r="I112" s="346"/>
      <c r="J112" s="346"/>
      <c r="K112" s="347">
        <f t="shared" si="5"/>
        <v>0</v>
      </c>
      <c r="L112" s="659">
        <f t="shared" si="6"/>
        <v>0</v>
      </c>
      <c r="M112" s="145"/>
      <c r="N112" s="7"/>
    </row>
    <row r="113" spans="1:14">
      <c r="A113" s="7"/>
      <c r="B113" s="697"/>
      <c r="C113" s="1390"/>
      <c r="D113" s="1391"/>
      <c r="E113" s="1392"/>
      <c r="F113" s="346"/>
      <c r="G113" s="346"/>
      <c r="H113" s="813">
        <f t="shared" si="7"/>
        <v>0</v>
      </c>
      <c r="I113" s="346"/>
      <c r="J113" s="346"/>
      <c r="K113" s="347">
        <f t="shared" si="5"/>
        <v>0</v>
      </c>
      <c r="L113" s="659">
        <f t="shared" si="6"/>
        <v>0</v>
      </c>
      <c r="M113" s="144"/>
      <c r="N113" s="7"/>
    </row>
    <row r="114" spans="1:14">
      <c r="A114" s="7"/>
      <c r="B114" s="697"/>
      <c r="C114" s="1390"/>
      <c r="D114" s="1391"/>
      <c r="E114" s="1392"/>
      <c r="F114" s="346"/>
      <c r="G114" s="346"/>
      <c r="H114" s="813">
        <f t="shared" si="7"/>
        <v>0</v>
      </c>
      <c r="I114" s="346"/>
      <c r="J114" s="346"/>
      <c r="K114" s="347">
        <f t="shared" si="5"/>
        <v>0</v>
      </c>
      <c r="L114" s="659">
        <f t="shared" si="6"/>
        <v>0</v>
      </c>
      <c r="M114" s="144"/>
      <c r="N114" s="7"/>
    </row>
    <row r="115" spans="1:14">
      <c r="A115" s="7"/>
      <c r="B115" s="697"/>
      <c r="C115" s="1390"/>
      <c r="D115" s="1391"/>
      <c r="E115" s="1392"/>
      <c r="F115" s="346"/>
      <c r="G115" s="346"/>
      <c r="H115" s="813">
        <f t="shared" si="7"/>
        <v>0</v>
      </c>
      <c r="I115" s="346"/>
      <c r="J115" s="346"/>
      <c r="K115" s="347">
        <f t="shared" si="5"/>
        <v>0</v>
      </c>
      <c r="L115" s="659">
        <f t="shared" si="6"/>
        <v>0</v>
      </c>
      <c r="M115" s="144"/>
      <c r="N115" s="7"/>
    </row>
    <row r="116" spans="1:14">
      <c r="A116" s="7"/>
      <c r="B116" s="697"/>
      <c r="C116" s="1390"/>
      <c r="D116" s="1391"/>
      <c r="E116" s="1392"/>
      <c r="F116" s="346"/>
      <c r="G116" s="346"/>
      <c r="H116" s="813">
        <f t="shared" si="7"/>
        <v>0</v>
      </c>
      <c r="I116" s="346"/>
      <c r="J116" s="346"/>
      <c r="K116" s="347">
        <f t="shared" si="5"/>
        <v>0</v>
      </c>
      <c r="L116" s="659">
        <f t="shared" si="6"/>
        <v>0</v>
      </c>
      <c r="M116" s="144"/>
      <c r="N116" s="7"/>
    </row>
    <row r="117" spans="1:14">
      <c r="A117" s="7"/>
      <c r="B117" s="697"/>
      <c r="C117" s="1390"/>
      <c r="D117" s="1391"/>
      <c r="E117" s="1392"/>
      <c r="F117" s="346"/>
      <c r="G117" s="346"/>
      <c r="H117" s="813">
        <f t="shared" si="7"/>
        <v>0</v>
      </c>
      <c r="I117" s="346"/>
      <c r="J117" s="346"/>
      <c r="K117" s="347">
        <f t="shared" si="5"/>
        <v>0</v>
      </c>
      <c r="L117" s="659">
        <f t="shared" si="6"/>
        <v>0</v>
      </c>
      <c r="M117" s="144"/>
      <c r="N117" s="7"/>
    </row>
    <row r="118" spans="1:14">
      <c r="A118" s="7"/>
      <c r="B118" s="697"/>
      <c r="C118" s="1390"/>
      <c r="D118" s="1391"/>
      <c r="E118" s="1392"/>
      <c r="F118" s="346"/>
      <c r="G118" s="346"/>
      <c r="H118" s="813">
        <f t="shared" si="7"/>
        <v>0</v>
      </c>
      <c r="I118" s="346"/>
      <c r="J118" s="346"/>
      <c r="K118" s="347">
        <f t="shared" si="5"/>
        <v>0</v>
      </c>
      <c r="L118" s="659">
        <f t="shared" si="6"/>
        <v>0</v>
      </c>
      <c r="M118" s="144"/>
      <c r="N118" s="7"/>
    </row>
    <row r="119" spans="1:14">
      <c r="A119" s="7"/>
      <c r="B119" s="697"/>
      <c r="C119" s="1390"/>
      <c r="D119" s="1391"/>
      <c r="E119" s="1392"/>
      <c r="F119" s="346"/>
      <c r="G119" s="346"/>
      <c r="H119" s="813">
        <f t="shared" si="7"/>
        <v>0</v>
      </c>
      <c r="I119" s="346"/>
      <c r="J119" s="346"/>
      <c r="K119" s="347">
        <f t="shared" si="5"/>
        <v>0</v>
      </c>
      <c r="L119" s="659">
        <f t="shared" si="6"/>
        <v>0</v>
      </c>
      <c r="M119" s="144"/>
      <c r="N119" s="7"/>
    </row>
    <row r="120" spans="1:14">
      <c r="A120" s="7"/>
      <c r="B120" s="697"/>
      <c r="C120" s="1390"/>
      <c r="D120" s="1391"/>
      <c r="E120" s="1392"/>
      <c r="F120" s="346"/>
      <c r="G120" s="346"/>
      <c r="H120" s="813">
        <f t="shared" si="7"/>
        <v>0</v>
      </c>
      <c r="I120" s="346"/>
      <c r="J120" s="346"/>
      <c r="K120" s="347">
        <f t="shared" si="5"/>
        <v>0</v>
      </c>
      <c r="L120" s="659">
        <f t="shared" si="6"/>
        <v>0</v>
      </c>
      <c r="M120" s="144"/>
      <c r="N120" s="7"/>
    </row>
    <row r="121" spans="1:14">
      <c r="A121" s="7"/>
      <c r="B121" s="697"/>
      <c r="C121" s="1390"/>
      <c r="D121" s="1391"/>
      <c r="E121" s="1392"/>
      <c r="F121" s="346"/>
      <c r="G121" s="346"/>
      <c r="H121" s="813">
        <f t="shared" si="7"/>
        <v>0</v>
      </c>
      <c r="I121" s="346"/>
      <c r="J121" s="346"/>
      <c r="K121" s="347">
        <f t="shared" si="5"/>
        <v>0</v>
      </c>
      <c r="L121" s="659">
        <f t="shared" si="6"/>
        <v>0</v>
      </c>
      <c r="M121" s="144"/>
      <c r="N121" s="7"/>
    </row>
    <row r="122" spans="1:14">
      <c r="A122" s="7"/>
      <c r="B122" s="697"/>
      <c r="C122" s="1390"/>
      <c r="D122" s="1391"/>
      <c r="E122" s="1392"/>
      <c r="F122" s="346"/>
      <c r="G122" s="346"/>
      <c r="H122" s="813">
        <f t="shared" si="7"/>
        <v>0</v>
      </c>
      <c r="I122" s="346"/>
      <c r="J122" s="346"/>
      <c r="K122" s="347">
        <f t="shared" si="5"/>
        <v>0</v>
      </c>
      <c r="L122" s="659">
        <f t="shared" si="6"/>
        <v>0</v>
      </c>
      <c r="M122" s="144"/>
      <c r="N122" s="7"/>
    </row>
    <row r="123" spans="1:14">
      <c r="A123" s="7"/>
      <c r="B123" s="697"/>
      <c r="C123" s="1390"/>
      <c r="D123" s="1391"/>
      <c r="E123" s="1392"/>
      <c r="F123" s="346"/>
      <c r="G123" s="346"/>
      <c r="H123" s="813">
        <f t="shared" si="7"/>
        <v>0</v>
      </c>
      <c r="I123" s="346"/>
      <c r="J123" s="346"/>
      <c r="K123" s="347">
        <f t="shared" si="5"/>
        <v>0</v>
      </c>
      <c r="L123" s="659">
        <f t="shared" si="6"/>
        <v>0</v>
      </c>
      <c r="M123" s="144"/>
      <c r="N123" s="7"/>
    </row>
    <row r="124" spans="1:14">
      <c r="A124" s="7"/>
      <c r="B124" s="697"/>
      <c r="C124" s="1390"/>
      <c r="D124" s="1391"/>
      <c r="E124" s="1392"/>
      <c r="F124" s="346"/>
      <c r="G124" s="346"/>
      <c r="H124" s="813">
        <f t="shared" si="7"/>
        <v>0</v>
      </c>
      <c r="I124" s="346"/>
      <c r="J124" s="346"/>
      <c r="K124" s="347">
        <f t="shared" si="5"/>
        <v>0</v>
      </c>
      <c r="L124" s="659">
        <f t="shared" si="6"/>
        <v>0</v>
      </c>
      <c r="M124" s="144"/>
      <c r="N124" s="7"/>
    </row>
    <row r="125" spans="1:14">
      <c r="A125" s="7"/>
      <c r="B125" s="697"/>
      <c r="C125" s="1390"/>
      <c r="D125" s="1391"/>
      <c r="E125" s="1392"/>
      <c r="F125" s="346"/>
      <c r="G125" s="346"/>
      <c r="H125" s="813">
        <f t="shared" si="7"/>
        <v>0</v>
      </c>
      <c r="I125" s="346"/>
      <c r="J125" s="346"/>
      <c r="K125" s="347">
        <f t="shared" si="5"/>
        <v>0</v>
      </c>
      <c r="L125" s="659">
        <f t="shared" si="6"/>
        <v>0</v>
      </c>
      <c r="M125" s="144"/>
      <c r="N125" s="7"/>
    </row>
    <row r="126" spans="1:14">
      <c r="A126" s="7"/>
      <c r="B126" s="697"/>
      <c r="C126" s="1390"/>
      <c r="D126" s="1391"/>
      <c r="E126" s="1392"/>
      <c r="F126" s="346"/>
      <c r="G126" s="346"/>
      <c r="H126" s="813">
        <f t="shared" si="7"/>
        <v>0</v>
      </c>
      <c r="I126" s="346"/>
      <c r="J126" s="346"/>
      <c r="K126" s="347">
        <f t="shared" si="5"/>
        <v>0</v>
      </c>
      <c r="L126" s="659">
        <f t="shared" si="6"/>
        <v>0</v>
      </c>
      <c r="M126" s="144"/>
      <c r="N126" s="7"/>
    </row>
    <row r="127" spans="1:14">
      <c r="A127" s="7"/>
      <c r="B127" s="697"/>
      <c r="C127" s="1390"/>
      <c r="D127" s="1391"/>
      <c r="E127" s="1392"/>
      <c r="F127" s="346"/>
      <c r="G127" s="346"/>
      <c r="H127" s="813">
        <f t="shared" si="7"/>
        <v>0</v>
      </c>
      <c r="I127" s="346"/>
      <c r="J127" s="346"/>
      <c r="K127" s="347">
        <f t="shared" si="5"/>
        <v>0</v>
      </c>
      <c r="L127" s="659">
        <f t="shared" si="6"/>
        <v>0</v>
      </c>
      <c r="M127" s="144"/>
      <c r="N127" s="7"/>
    </row>
    <row r="128" spans="1:14">
      <c r="A128" s="7"/>
      <c r="B128" s="697"/>
      <c r="C128" s="1390"/>
      <c r="D128" s="1391"/>
      <c r="E128" s="1392"/>
      <c r="F128" s="346"/>
      <c r="G128" s="346"/>
      <c r="H128" s="813">
        <f t="shared" si="7"/>
        <v>0</v>
      </c>
      <c r="I128" s="346"/>
      <c r="J128" s="346"/>
      <c r="K128" s="347">
        <f t="shared" si="5"/>
        <v>0</v>
      </c>
      <c r="L128" s="659">
        <f t="shared" si="6"/>
        <v>0</v>
      </c>
      <c r="M128" s="144"/>
      <c r="N128" s="7"/>
    </row>
    <row r="129" spans="1:14">
      <c r="A129" s="7"/>
      <c r="B129" s="697"/>
      <c r="C129" s="1390"/>
      <c r="D129" s="1391"/>
      <c r="E129" s="1392"/>
      <c r="F129" s="346"/>
      <c r="G129" s="346"/>
      <c r="H129" s="813">
        <f t="shared" si="7"/>
        <v>0</v>
      </c>
      <c r="I129" s="346"/>
      <c r="J129" s="346"/>
      <c r="K129" s="347">
        <f t="shared" si="5"/>
        <v>0</v>
      </c>
      <c r="L129" s="659">
        <f t="shared" si="6"/>
        <v>0</v>
      </c>
      <c r="M129" s="144"/>
      <c r="N129" s="7"/>
    </row>
    <row r="130" spans="1:14">
      <c r="A130" s="7"/>
      <c r="B130" s="697"/>
      <c r="C130" s="1390"/>
      <c r="D130" s="1391"/>
      <c r="E130" s="1392"/>
      <c r="F130" s="346"/>
      <c r="G130" s="346"/>
      <c r="H130" s="813">
        <f t="shared" si="7"/>
        <v>0</v>
      </c>
      <c r="I130" s="346"/>
      <c r="J130" s="346"/>
      <c r="K130" s="347">
        <f t="shared" si="5"/>
        <v>0</v>
      </c>
      <c r="L130" s="659">
        <f t="shared" si="6"/>
        <v>0</v>
      </c>
      <c r="M130" s="144"/>
      <c r="N130" s="7"/>
    </row>
    <row r="131" spans="1:14">
      <c r="A131" s="7"/>
      <c r="B131" s="697"/>
      <c r="C131" s="1390"/>
      <c r="D131" s="1391"/>
      <c r="E131" s="1392"/>
      <c r="F131" s="346"/>
      <c r="G131" s="346"/>
      <c r="H131" s="813">
        <f t="shared" si="7"/>
        <v>0</v>
      </c>
      <c r="I131" s="346"/>
      <c r="J131" s="346"/>
      <c r="K131" s="347">
        <f t="shared" si="5"/>
        <v>0</v>
      </c>
      <c r="L131" s="659">
        <f t="shared" ref="L131:L141" si="8">IF(K131=0,0,IF(H131=0,0,ROUND(K131/H131,6)))</f>
        <v>0</v>
      </c>
      <c r="M131" s="144"/>
      <c r="N131" s="7"/>
    </row>
    <row r="132" spans="1:14">
      <c r="A132" s="7"/>
      <c r="B132" s="697"/>
      <c r="C132" s="1390"/>
      <c r="D132" s="1391"/>
      <c r="E132" s="1392"/>
      <c r="F132" s="346"/>
      <c r="G132" s="346"/>
      <c r="H132" s="813">
        <f t="shared" si="7"/>
        <v>0</v>
      </c>
      <c r="I132" s="346"/>
      <c r="J132" s="346"/>
      <c r="K132" s="347">
        <f t="shared" si="5"/>
        <v>0</v>
      </c>
      <c r="L132" s="659">
        <f t="shared" si="8"/>
        <v>0</v>
      </c>
      <c r="M132" s="144"/>
      <c r="N132" s="7"/>
    </row>
    <row r="133" spans="1:14">
      <c r="A133" s="7"/>
      <c r="B133" s="697"/>
      <c r="C133" s="1390"/>
      <c r="D133" s="1391"/>
      <c r="E133" s="1392"/>
      <c r="F133" s="346"/>
      <c r="G133" s="346"/>
      <c r="H133" s="813">
        <f t="shared" si="7"/>
        <v>0</v>
      </c>
      <c r="I133" s="346"/>
      <c r="J133" s="346"/>
      <c r="K133" s="347">
        <f t="shared" si="5"/>
        <v>0</v>
      </c>
      <c r="L133" s="659">
        <f t="shared" si="8"/>
        <v>0</v>
      </c>
      <c r="M133" s="144"/>
      <c r="N133" s="7"/>
    </row>
    <row r="134" spans="1:14">
      <c r="A134" s="7"/>
      <c r="B134" s="697"/>
      <c r="C134" s="1390"/>
      <c r="D134" s="1391"/>
      <c r="E134" s="1392"/>
      <c r="F134" s="346"/>
      <c r="G134" s="346"/>
      <c r="H134" s="813">
        <f t="shared" si="7"/>
        <v>0</v>
      </c>
      <c r="I134" s="346"/>
      <c r="J134" s="346"/>
      <c r="K134" s="347">
        <f t="shared" si="5"/>
        <v>0</v>
      </c>
      <c r="L134" s="659">
        <f t="shared" si="8"/>
        <v>0</v>
      </c>
      <c r="M134" s="144"/>
      <c r="N134" s="7"/>
    </row>
    <row r="135" spans="1:14">
      <c r="A135" s="7"/>
      <c r="B135" s="697"/>
      <c r="C135" s="1390"/>
      <c r="D135" s="1391"/>
      <c r="E135" s="1392"/>
      <c r="F135" s="346"/>
      <c r="G135" s="346"/>
      <c r="H135" s="813">
        <f t="shared" si="7"/>
        <v>0</v>
      </c>
      <c r="I135" s="346"/>
      <c r="J135" s="346"/>
      <c r="K135" s="347">
        <f t="shared" si="5"/>
        <v>0</v>
      </c>
      <c r="L135" s="659">
        <f t="shared" si="8"/>
        <v>0</v>
      </c>
      <c r="M135" s="144"/>
      <c r="N135" s="7"/>
    </row>
    <row r="136" spans="1:14">
      <c r="A136" s="7"/>
      <c r="B136" s="697"/>
      <c r="C136" s="1390"/>
      <c r="D136" s="1391"/>
      <c r="E136" s="1392"/>
      <c r="F136" s="346"/>
      <c r="G136" s="346"/>
      <c r="H136" s="813">
        <f t="shared" si="7"/>
        <v>0</v>
      </c>
      <c r="I136" s="346"/>
      <c r="J136" s="346"/>
      <c r="K136" s="347">
        <f t="shared" si="5"/>
        <v>0</v>
      </c>
      <c r="L136" s="659">
        <f t="shared" si="8"/>
        <v>0</v>
      </c>
      <c r="M136" s="144"/>
      <c r="N136" s="7"/>
    </row>
    <row r="137" spans="1:14">
      <c r="A137" s="7"/>
      <c r="B137" s="697"/>
      <c r="C137" s="1390"/>
      <c r="D137" s="1391"/>
      <c r="E137" s="1392"/>
      <c r="F137" s="346"/>
      <c r="G137" s="346"/>
      <c r="H137" s="813">
        <f t="shared" si="7"/>
        <v>0</v>
      </c>
      <c r="I137" s="346"/>
      <c r="J137" s="346"/>
      <c r="K137" s="347">
        <f t="shared" si="5"/>
        <v>0</v>
      </c>
      <c r="L137" s="659">
        <f t="shared" si="8"/>
        <v>0</v>
      </c>
      <c r="M137" s="144"/>
      <c r="N137" s="7"/>
    </row>
    <row r="138" spans="1:14">
      <c r="A138" s="7"/>
      <c r="B138" s="697"/>
      <c r="C138" s="1390"/>
      <c r="D138" s="1391"/>
      <c r="E138" s="1392"/>
      <c r="F138" s="346"/>
      <c r="G138" s="346"/>
      <c r="H138" s="813">
        <f t="shared" si="7"/>
        <v>0</v>
      </c>
      <c r="I138" s="346"/>
      <c r="J138" s="346"/>
      <c r="K138" s="347">
        <f t="shared" si="5"/>
        <v>0</v>
      </c>
      <c r="L138" s="659">
        <f t="shared" si="8"/>
        <v>0</v>
      </c>
      <c r="M138" s="144"/>
      <c r="N138" s="7"/>
    </row>
    <row r="139" spans="1:14">
      <c r="A139" s="7"/>
      <c r="B139" s="697"/>
      <c r="C139" s="1390"/>
      <c r="D139" s="1391"/>
      <c r="E139" s="1392"/>
      <c r="F139" s="346"/>
      <c r="G139" s="346"/>
      <c r="H139" s="813">
        <f t="shared" si="7"/>
        <v>0</v>
      </c>
      <c r="I139" s="346"/>
      <c r="J139" s="346"/>
      <c r="K139" s="347">
        <f t="shared" si="5"/>
        <v>0</v>
      </c>
      <c r="L139" s="659">
        <f t="shared" si="8"/>
        <v>0</v>
      </c>
      <c r="M139" s="144"/>
      <c r="N139" s="7"/>
    </row>
    <row r="140" spans="1:14">
      <c r="A140" s="7"/>
      <c r="B140" s="697"/>
      <c r="C140" s="1390"/>
      <c r="D140" s="1391"/>
      <c r="E140" s="1392"/>
      <c r="F140" s="346"/>
      <c r="G140" s="346"/>
      <c r="H140" s="813">
        <f t="shared" si="7"/>
        <v>0</v>
      </c>
      <c r="I140" s="346"/>
      <c r="J140" s="346"/>
      <c r="K140" s="347">
        <f t="shared" si="5"/>
        <v>0</v>
      </c>
      <c r="L140" s="659">
        <f t="shared" si="8"/>
        <v>0</v>
      </c>
      <c r="M140" s="144"/>
      <c r="N140" s="7"/>
    </row>
    <row r="141" spans="1:14">
      <c r="A141" s="7"/>
      <c r="B141" s="697"/>
      <c r="C141" s="1390"/>
      <c r="D141" s="1391"/>
      <c r="E141" s="1392"/>
      <c r="F141" s="376"/>
      <c r="G141" s="376"/>
      <c r="H141" s="814">
        <f t="shared" si="7"/>
        <v>0</v>
      </c>
      <c r="I141" s="376"/>
      <c r="J141" s="376"/>
      <c r="K141" s="344">
        <f>I141+J141</f>
        <v>0</v>
      </c>
      <c r="L141" s="660">
        <f t="shared" si="8"/>
        <v>0</v>
      </c>
      <c r="M141" s="144"/>
      <c r="N141" s="7"/>
    </row>
    <row r="142" spans="1:14">
      <c r="A142" s="7"/>
      <c r="B142" s="993"/>
      <c r="C142" s="1364" t="s">
        <v>113</v>
      </c>
      <c r="D142" s="1364"/>
      <c r="E142" s="1364"/>
      <c r="F142" s="663">
        <f>SUM(F41:F141)</f>
        <v>0</v>
      </c>
      <c r="G142" s="664">
        <f>SUM(G41:G141)</f>
        <v>0</v>
      </c>
      <c r="H142" s="664">
        <f>SUM(H41:H141)</f>
        <v>0</v>
      </c>
      <c r="I142" s="664">
        <f>SUM(I66:I141)</f>
        <v>0</v>
      </c>
      <c r="J142" s="649">
        <f>SUM(J66:J141)</f>
        <v>0</v>
      </c>
      <c r="K142" s="664">
        <f>SUM(K66:K141)</f>
        <v>0</v>
      </c>
      <c r="L142" s="661"/>
      <c r="M142" s="147"/>
      <c r="N142" s="7"/>
    </row>
    <row r="143" spans="1:14">
      <c r="A143" s="7"/>
      <c r="B143" s="13"/>
      <c r="C143" s="13"/>
      <c r="D143" s="13"/>
      <c r="E143" s="13"/>
      <c r="F143" s="26"/>
      <c r="G143" s="26"/>
      <c r="H143" s="26"/>
      <c r="I143" s="26"/>
      <c r="J143" s="147"/>
      <c r="K143" s="7"/>
      <c r="L143" s="144"/>
      <c r="M143" s="7"/>
      <c r="N143" s="7"/>
    </row>
    <row r="144" spans="1:14" hidden="1">
      <c r="A144" s="7"/>
      <c r="H144" s="13"/>
      <c r="I144" s="13"/>
      <c r="J144" s="146"/>
      <c r="K144" s="7"/>
      <c r="L144" s="144"/>
      <c r="M144" s="7"/>
      <c r="N144" s="7"/>
    </row>
    <row r="145" spans="1:14" hidden="1">
      <c r="A145" s="7"/>
      <c r="H145" s="7"/>
      <c r="I145" s="7"/>
      <c r="J145" s="137"/>
      <c r="K145" s="7"/>
      <c r="L145" s="137"/>
      <c r="M145" s="7"/>
      <c r="N145" s="7"/>
    </row>
    <row r="146" spans="1:14" hidden="1">
      <c r="A146" s="7"/>
      <c r="H146" s="7"/>
      <c r="I146" s="7"/>
      <c r="J146" s="137"/>
      <c r="K146" s="7"/>
      <c r="L146" s="137"/>
      <c r="M146" s="7"/>
      <c r="N146" s="7"/>
    </row>
    <row r="147" spans="1:14" hidden="1">
      <c r="A147" s="7"/>
      <c r="I147" s="7"/>
      <c r="J147" s="137"/>
      <c r="K147" s="10"/>
      <c r="L147" s="10"/>
      <c r="M147" s="10"/>
      <c r="N147" s="7"/>
    </row>
    <row r="148" spans="1:14" hidden="1">
      <c r="A148" s="7"/>
      <c r="B148" s="7"/>
      <c r="C148" s="7"/>
      <c r="D148" s="7"/>
      <c r="E148" s="7"/>
      <c r="F148" s="7"/>
      <c r="G148" s="7"/>
      <c r="H148" s="7"/>
      <c r="I148" s="7"/>
      <c r="J148" s="137"/>
      <c r="K148" s="7"/>
      <c r="L148" s="137"/>
      <c r="M148" s="7"/>
      <c r="N148" s="7"/>
    </row>
  </sheetData>
  <sheetProtection selectLockedCells="1"/>
  <mergeCells count="129">
    <mergeCell ref="C24:E24"/>
    <mergeCell ref="C25:E25"/>
    <mergeCell ref="C27:E27"/>
    <mergeCell ref="C28:E28"/>
    <mergeCell ref="C33:E33"/>
    <mergeCell ref="C26:E26"/>
    <mergeCell ref="C104:E104"/>
    <mergeCell ref="C105:E105"/>
    <mergeCell ref="C106:E106"/>
    <mergeCell ref="C29:E29"/>
    <mergeCell ref="C71:E71"/>
    <mergeCell ref="C72:E72"/>
    <mergeCell ref="C73:E73"/>
    <mergeCell ref="C74:E74"/>
    <mergeCell ref="C75:E75"/>
    <mergeCell ref="C76:E76"/>
    <mergeCell ref="C30:E30"/>
    <mergeCell ref="C31:E31"/>
    <mergeCell ref="C32:E32"/>
    <mergeCell ref="C94:E94"/>
    <mergeCell ref="C77:E77"/>
    <mergeCell ref="C78:E78"/>
    <mergeCell ref="C79:E79"/>
    <mergeCell ref="C80:E80"/>
    <mergeCell ref="C107:E107"/>
    <mergeCell ref="C108:E108"/>
    <mergeCell ref="C95:E95"/>
    <mergeCell ref="C96:E96"/>
    <mergeCell ref="C97:E97"/>
    <mergeCell ref="C98:E98"/>
    <mergeCell ref="C99:E99"/>
    <mergeCell ref="C100:E100"/>
    <mergeCell ref="C101:E101"/>
    <mergeCell ref="C102:E102"/>
    <mergeCell ref="C103:E103"/>
    <mergeCell ref="C138:E138"/>
    <mergeCell ref="C139:E139"/>
    <mergeCell ref="C140:E140"/>
    <mergeCell ref="C123:E123"/>
    <mergeCell ref="C124:E124"/>
    <mergeCell ref="C125:E125"/>
    <mergeCell ref="C111:E111"/>
    <mergeCell ref="C112:E112"/>
    <mergeCell ref="C113:E113"/>
    <mergeCell ref="C114:E114"/>
    <mergeCell ref="C115:E115"/>
    <mergeCell ref="C116:E116"/>
    <mergeCell ref="C117:E117"/>
    <mergeCell ref="C86:E86"/>
    <mergeCell ref="C87:E87"/>
    <mergeCell ref="C88:E88"/>
    <mergeCell ref="C89:E89"/>
    <mergeCell ref="C141:E141"/>
    <mergeCell ref="C118:E118"/>
    <mergeCell ref="C119:E119"/>
    <mergeCell ref="C120:E120"/>
    <mergeCell ref="C121:E121"/>
    <mergeCell ref="C122:E122"/>
    <mergeCell ref="C126:E126"/>
    <mergeCell ref="C127:E127"/>
    <mergeCell ref="C128:E128"/>
    <mergeCell ref="C129:E129"/>
    <mergeCell ref="C130:E130"/>
    <mergeCell ref="C131:E131"/>
    <mergeCell ref="C132:E132"/>
    <mergeCell ref="C133:E133"/>
    <mergeCell ref="C134:E134"/>
    <mergeCell ref="C135:E135"/>
    <mergeCell ref="C136:E136"/>
    <mergeCell ref="C109:E109"/>
    <mergeCell ref="C110:E110"/>
    <mergeCell ref="C137:E137"/>
    <mergeCell ref="B39:B40"/>
    <mergeCell ref="C39:E40"/>
    <mergeCell ref="I41:L65"/>
    <mergeCell ref="C48:E48"/>
    <mergeCell ref="C49:E49"/>
    <mergeCell ref="C50:E50"/>
    <mergeCell ref="C51:E51"/>
    <mergeCell ref="C52:E52"/>
    <mergeCell ref="C53:E53"/>
    <mergeCell ref="C54:E54"/>
    <mergeCell ref="C55:E55"/>
    <mergeCell ref="C56:E56"/>
    <mergeCell ref="C57:E57"/>
    <mergeCell ref="C58:E58"/>
    <mergeCell ref="C59:E59"/>
    <mergeCell ref="C60:E60"/>
    <mergeCell ref="C65:E65"/>
    <mergeCell ref="C61:E61"/>
    <mergeCell ref="C62:E62"/>
    <mergeCell ref="C63:E63"/>
    <mergeCell ref="C11:E11"/>
    <mergeCell ref="C23:E23"/>
    <mergeCell ref="C22:E22"/>
    <mergeCell ref="C12:E12"/>
    <mergeCell ref="C13:E13"/>
    <mergeCell ref="C14:E14"/>
    <mergeCell ref="C15:E15"/>
    <mergeCell ref="C16:E16"/>
    <mergeCell ref="C17:E17"/>
    <mergeCell ref="C18:E18"/>
    <mergeCell ref="C19:E19"/>
    <mergeCell ref="C20:E20"/>
    <mergeCell ref="C21:E21"/>
    <mergeCell ref="C67:E67"/>
    <mergeCell ref="C68:E68"/>
    <mergeCell ref="C69:E69"/>
    <mergeCell ref="C70:E70"/>
    <mergeCell ref="C64:E64"/>
    <mergeCell ref="C41:E41"/>
    <mergeCell ref="C42:E42"/>
    <mergeCell ref="L39:L40"/>
    <mergeCell ref="C142:E142"/>
    <mergeCell ref="C43:E43"/>
    <mergeCell ref="C44:E44"/>
    <mergeCell ref="C45:E45"/>
    <mergeCell ref="C46:E46"/>
    <mergeCell ref="C47:E47"/>
    <mergeCell ref="C66:E66"/>
    <mergeCell ref="C90:E90"/>
    <mergeCell ref="C91:E91"/>
    <mergeCell ref="C92:E92"/>
    <mergeCell ref="C93:E93"/>
    <mergeCell ref="C81:E81"/>
    <mergeCell ref="C82:E82"/>
    <mergeCell ref="C83:E83"/>
    <mergeCell ref="C84:E84"/>
    <mergeCell ref="C85:E85"/>
  </mergeCells>
  <phoneticPr fontId="136" type="noConversion"/>
  <printOptions horizontalCentered="1"/>
  <pageMargins left="0.7" right="0.7" top="0.75" bottom="0.75" header="0.3" footer="0.3"/>
  <pageSetup scale="30" orientation="portrait" r:id="rId1"/>
  <headerFooter alignWithMargins="0">
    <oddFooter>&amp;L&amp;A&amp;RPrinted on &amp;D &amp;T</oddFooter>
  </headerFooter>
  <ignoredErrors>
    <ignoredError sqref="B16:B19" twoDigitTextYear="1"/>
  </ignoredErrors>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5"/>
  <dimension ref="A1:Y16"/>
  <sheetViews>
    <sheetView topLeftCell="A10" workbookViewId="0"/>
  </sheetViews>
  <sheetFormatPr defaultColWidth="0" defaultRowHeight="15" zeroHeight="1"/>
  <cols>
    <col min="1" max="1" width="2.7109375" customWidth="1"/>
    <col min="2" max="2" width="21.5703125" bestFit="1" customWidth="1"/>
    <col min="3" max="3" width="34.5703125" bestFit="1" customWidth="1"/>
    <col min="4" max="4" width="19.5703125" bestFit="1" customWidth="1"/>
    <col min="5" max="5" width="19.5703125" customWidth="1"/>
    <col min="6" max="6" width="2.7109375" customWidth="1"/>
    <col min="7" max="11" width="19.5703125" hidden="1" customWidth="1"/>
    <col min="12" max="13" width="10.42578125" hidden="1" customWidth="1"/>
    <col min="14" max="14" width="20.28515625" hidden="1" customWidth="1"/>
    <col min="15" max="15" width="13.28515625" hidden="1" customWidth="1"/>
    <col min="16" max="16" width="77" hidden="1" customWidth="1"/>
    <col min="17" max="17" width="10.42578125" hidden="1" customWidth="1"/>
    <col min="18" max="19" width="16.7109375" hidden="1" customWidth="1"/>
    <col min="20" max="20" width="14" hidden="1" customWidth="1"/>
    <col min="21" max="21" width="17" hidden="1" customWidth="1"/>
    <col min="22" max="22" width="26" hidden="1" customWidth="1"/>
    <col min="23" max="23" width="19.28515625" hidden="1" customWidth="1"/>
    <col min="24" max="25" width="13.28515625" hidden="1" customWidth="1"/>
    <col min="26" max="16384" width="9.28515625" hidden="1"/>
  </cols>
  <sheetData>
    <row r="1" spans="1:7" ht="15.75">
      <c r="A1" s="40"/>
      <c r="B1" s="40"/>
      <c r="C1" s="798" t="s">
        <v>515</v>
      </c>
      <c r="D1" s="40"/>
      <c r="E1" s="40"/>
      <c r="G1" s="40"/>
    </row>
    <row r="2" spans="1:7">
      <c r="C2" s="797" t="str">
        <f>Cert_Hospital&amp;" "&amp;"(TPI: "&amp;Cert_TPI&amp;")"</f>
        <v xml:space="preserve"> (TPI: )</v>
      </c>
      <c r="G2" s="40"/>
    </row>
    <row r="3" spans="1:7">
      <c r="E3" s="60"/>
      <c r="F3" s="60"/>
      <c r="G3" s="40"/>
    </row>
    <row r="4" spans="1:7">
      <c r="A4" s="94"/>
      <c r="B4" s="95"/>
      <c r="C4" s="40"/>
      <c r="D4" s="40"/>
      <c r="E4" s="60"/>
      <c r="F4" s="60"/>
      <c r="G4" s="60"/>
    </row>
    <row r="5" spans="1:7">
      <c r="A5" s="40"/>
      <c r="B5" s="40"/>
      <c r="C5" s="994" t="s">
        <v>516</v>
      </c>
      <c r="D5" s="994" t="s">
        <v>517</v>
      </c>
      <c r="E5" s="994" t="s">
        <v>518</v>
      </c>
      <c r="F5" s="55"/>
      <c r="G5" s="55"/>
    </row>
    <row r="6" spans="1:7" ht="25.5">
      <c r="A6" s="40"/>
      <c r="B6" s="995" t="s">
        <v>519</v>
      </c>
      <c r="C6" s="742">
        <f>'Sched 3-CostReptCharity'!$J$238+'Hospital Data'!F186+'Hospital Data'!L163</f>
        <v>0</v>
      </c>
      <c r="D6" s="742">
        <f>SUM('Hospital Data 2'!$I$140)</f>
        <v>0</v>
      </c>
      <c r="E6" s="742">
        <f>$C$6-$D$6</f>
        <v>0</v>
      </c>
      <c r="G6" s="52"/>
    </row>
    <row r="7" spans="1:7" ht="39">
      <c r="A7" s="40"/>
      <c r="B7" s="996" t="s">
        <v>520</v>
      </c>
      <c r="C7" s="919">
        <f>'Sched 3-CostReptCharity'!$L$238+'Hospital Data'!G186+'Hospital Data'!O163</f>
        <v>0</v>
      </c>
      <c r="D7" s="742">
        <f>SUM('Hospital Data 2'!$I$126:$I$127)</f>
        <v>0</v>
      </c>
      <c r="E7" s="742">
        <f>$C$7-$D$7</f>
        <v>0</v>
      </c>
      <c r="G7" s="52"/>
    </row>
    <row r="8" spans="1:7">
      <c r="A8" s="40"/>
      <c r="B8" s="355" t="s">
        <v>521</v>
      </c>
      <c r="C8" s="997">
        <f>'Sched 3-CostReptCharity'!$N$238</f>
        <v>0</v>
      </c>
      <c r="D8" s="742">
        <f>SUM('Hospital Data 2'!$L$126:$L$127)</f>
        <v>0</v>
      </c>
      <c r="E8" s="742">
        <f>$C$8-$D$8</f>
        <v>0</v>
      </c>
      <c r="G8" s="52"/>
    </row>
    <row r="9" spans="1:7">
      <c r="A9" s="40"/>
      <c r="B9" s="7"/>
      <c r="C9" s="52"/>
      <c r="D9" s="52"/>
      <c r="E9" s="52"/>
      <c r="G9" s="52"/>
    </row>
    <row r="10" spans="1:7">
      <c r="A10" s="40"/>
      <c r="B10" s="998" t="s">
        <v>522</v>
      </c>
      <c r="C10" s="999">
        <f>DSH_INFLATOR</f>
        <v>1.0606301419999999</v>
      </c>
      <c r="D10" s="15"/>
      <c r="E10" s="15"/>
      <c r="G10" s="15"/>
    </row>
    <row r="11" spans="1:7">
      <c r="A11" s="40"/>
      <c r="B11" s="7"/>
      <c r="C11" s="54"/>
      <c r="D11" s="15"/>
      <c r="E11" s="15"/>
      <c r="F11" s="15"/>
      <c r="G11" s="15"/>
    </row>
    <row r="12" spans="1:7">
      <c r="A12" s="40"/>
      <c r="B12" s="1000" t="s">
        <v>523</v>
      </c>
      <c r="C12" s="1000" t="s">
        <v>524</v>
      </c>
      <c r="D12" s="15"/>
      <c r="E12" s="15"/>
      <c r="F12" s="15"/>
      <c r="G12" s="15"/>
    </row>
    <row r="13" spans="1:7" ht="25.5">
      <c r="A13" s="40"/>
      <c r="B13" s="995" t="s">
        <v>519</v>
      </c>
      <c r="C13" s="742">
        <f>($E$6)*$C$10</f>
        <v>0</v>
      </c>
      <c r="D13" s="15"/>
      <c r="E13" s="15"/>
      <c r="F13" s="15"/>
      <c r="G13" s="15"/>
    </row>
    <row r="14" spans="1:7" ht="39">
      <c r="A14" s="40"/>
      <c r="B14" s="996" t="s">
        <v>525</v>
      </c>
      <c r="C14" s="742">
        <f>($E$7)*$C$10</f>
        <v>0</v>
      </c>
      <c r="D14" s="15"/>
      <c r="E14" s="15"/>
      <c r="F14" s="15"/>
      <c r="G14" s="15"/>
    </row>
    <row r="15" spans="1:7">
      <c r="A15" s="40"/>
      <c r="B15" s="355" t="s">
        <v>93</v>
      </c>
      <c r="C15" s="742">
        <f>($E$8)*$C$10</f>
        <v>0</v>
      </c>
      <c r="D15" s="40"/>
      <c r="E15" s="40"/>
      <c r="F15" s="40"/>
      <c r="G15" s="40"/>
    </row>
    <row r="16" spans="1:7"/>
  </sheetData>
  <sheetProtection algorithmName="SHA-512" hashValue="1XwOBqrStZEgZH4EZTaYsacqa6TBD4X4M47VZBHKkk9wlvhMm8dCFd6HzMQZ23JhB4DSlUyKM59cmcpfCfLoGA==" saltValue="G+sa2nR/ZSxtaiI4BQlrVQ==" spinCount="100000" sheet="1" objects="1" scenarios="1"/>
  <pageMargins left="0" right="0" top="0.25" bottom="0.25" header="0" footer="0"/>
  <pageSetup scale="50" orientation="portrait" r:id="rId1"/>
  <headerFooter>
    <oddFooter>&amp;L&amp;A&amp;R Printed on &amp;D &amp;T</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F468884B241EA45ACB8D84700B58E1E" ma:contentTypeVersion="20" ma:contentTypeDescription="Create a new document." ma:contentTypeScope="" ma:versionID="40e73b1f28597878748504de9ab11eec">
  <xsd:schema xmlns:xsd="http://www.w3.org/2001/XMLSchema" xmlns:xs="http://www.w3.org/2001/XMLSchema" xmlns:p="http://schemas.microsoft.com/office/2006/metadata/properties" xmlns:ns2="92d3b7a5-8da5-4615-950f-0681d7046a28" xmlns:ns3="03169267-0676-4994-965b-1f1748df6c55" targetNamespace="http://schemas.microsoft.com/office/2006/metadata/properties" ma:root="true" ma:fieldsID="58cd65575a497cd8315bc59a409c8a54" ns2:_="" ns3:_="">
    <xsd:import namespace="92d3b7a5-8da5-4615-950f-0681d7046a28"/>
    <xsd:import namespace="03169267-0676-4994-965b-1f1748df6c55"/>
    <xsd:element name="properties">
      <xsd:complexType>
        <xsd:sequence>
          <xsd:element name="documentManagement">
            <xsd:complexType>
              <xsd:all>
                <xsd:element ref="ns2:_dlc_DocId" minOccurs="0"/>
                <xsd:element ref="ns2:_dlc_DocIdUrl" minOccurs="0"/>
                <xsd:element ref="ns2:_dlc_DocIdPersistId" minOccurs="0"/>
                <xsd:element ref="ns2:SharedWithUsers" minOccurs="0"/>
                <xsd:element ref="ns2:SharedWithDetails" minOccurs="0"/>
                <xsd:element ref="ns3:MediaServiceMetadata" minOccurs="0"/>
                <xsd:element ref="ns3:MediaServiceFastMetadata" minOccurs="0"/>
                <xsd:element ref="ns3:MediaServiceObjectDetectorVersion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2d3b7a5-8da5-4615-950f-0681d7046a28" elementFormDefault="qualified">
    <xsd:import namespace="http://schemas.microsoft.com/office/2006/documentManagement/types"/>
    <xsd:import namespace="http://schemas.microsoft.com/office/infopath/2007/PartnerControls"/>
    <xsd:element name="_dlc_DocId" ma:index="4" nillable="true" ma:displayName="Document ID Value" ma:description="The value of the document ID assigned to this item." ma:indexed="true" ma:internalName="_dlc_DocId" ma:readOnly="true">
      <xsd:simpleType>
        <xsd:restriction base="dms:Text"/>
      </xsd:simpleType>
    </xsd:element>
    <xsd:element name="_dlc_DocIdUrl" ma:index="5"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6" nillable="true" ma:displayName="Persist ID" ma:description="Keep ID on add." ma:hidden="true" ma:internalName="_dlc_DocIdPersistId" ma:readOnly="true">
      <xsd:simpleType>
        <xsd:restriction base="dms:Boolean"/>
      </xsd:simpleType>
    </xsd:element>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3169267-0676-4994-965b-1f1748df6c55" elementFormDefault="qualified">
    <xsd:import namespace="http://schemas.microsoft.com/office/2006/documentManagement/types"/>
    <xsd:import namespace="http://schemas.microsoft.com/office/infopath/2007/PartnerControls"/>
    <xsd:element name="MediaServiceMetadata" ma:index="13" nillable="true" ma:displayName="MediaServiceMetadata" ma:hidden="true" ma:internalName="MediaServiceMetadata" ma:readOnly="true">
      <xsd:simpleType>
        <xsd:restriction base="dms:Note"/>
      </xsd:simpleType>
    </xsd:element>
    <xsd:element name="MediaServiceFastMetadata" ma:index="14" nillable="true" ma:displayName="MediaServiceFastMetadata" ma:hidden="true" ma:internalName="MediaServiceFastMetadata" ma:readOnly="true">
      <xsd:simpleType>
        <xsd:restriction base="dms:Note"/>
      </xsd:simple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MediaServiceSearchProperties" ma:index="16"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8"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spe:Receivers xmlns:spe="http://schemas.microsoft.com/sharepoint/event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1231576-1EDF-4E65-AA78-8C88D416C1E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2d3b7a5-8da5-4615-950f-0681d7046a28"/>
    <ds:schemaRef ds:uri="03169267-0676-4994-965b-1f1748df6c5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3026165-AB45-4AA2-A17B-96102D7601FC}">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53C7DC05-C225-4585-9D23-47B631ACA64E}">
  <ds:schemaRefs>
    <ds:schemaRef ds:uri="http://schemas.microsoft.com/sharepoint/events"/>
  </ds:schemaRefs>
</ds:datastoreItem>
</file>

<file path=customXml/itemProps4.xml><?xml version="1.0" encoding="utf-8"?>
<ds:datastoreItem xmlns:ds="http://schemas.openxmlformats.org/officeDocument/2006/customXml" ds:itemID="{EAA0A5D2-8E94-463F-B056-58CDEF71F86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27</vt:i4>
      </vt:variant>
    </vt:vector>
  </HeadingPairs>
  <TitlesOfParts>
    <vt:vector size="44" baseType="lpstr">
      <vt:lpstr>Certification</vt:lpstr>
      <vt:lpstr>Cost Summary</vt:lpstr>
      <vt:lpstr>Adjustments Summary</vt:lpstr>
      <vt:lpstr>Schedule 1</vt:lpstr>
      <vt:lpstr>Schedule 2 </vt:lpstr>
      <vt:lpstr>Hospital Data</vt:lpstr>
      <vt:lpstr>Hospital Data 2</vt:lpstr>
      <vt:lpstr>Medicare Cost Report</vt:lpstr>
      <vt:lpstr>Sched 3-Charity Costs</vt:lpstr>
      <vt:lpstr>Sched 3-CostReptCharity</vt:lpstr>
      <vt:lpstr>Sched 4-DSH State Pmt Cap</vt:lpstr>
      <vt:lpstr>Sched 4 Cost Rept Cost Calc</vt:lpstr>
      <vt:lpstr>Sched 4 Cost Rept UninsuredCost</vt:lpstr>
      <vt:lpstr>404 Report Medicaid Claims Data</vt:lpstr>
      <vt:lpstr>Medicaid Claims Data</vt:lpstr>
      <vt:lpstr>C Part I B Part I G-2</vt:lpstr>
      <vt:lpstr>S-3 Part I D-1 D-4</vt:lpstr>
      <vt:lpstr>CalYear</vt:lpstr>
      <vt:lpstr>Cert_CCN</vt:lpstr>
      <vt:lpstr>Cert_County</vt:lpstr>
      <vt:lpstr>Cert_Hospital</vt:lpstr>
      <vt:lpstr>Cert_NPI</vt:lpstr>
      <vt:lpstr>Cert_TPI</vt:lpstr>
      <vt:lpstr>CstRpt_B</vt:lpstr>
      <vt:lpstr>CstRpt_E</vt:lpstr>
      <vt:lpstr>CstRpt_S</vt:lpstr>
      <vt:lpstr>Data_Year</vt:lpstr>
      <vt:lpstr>Demo_Year</vt:lpstr>
      <vt:lpstr>DSH_INFLATOR</vt:lpstr>
      <vt:lpstr>FFY</vt:lpstr>
      <vt:lpstr>HD_GIR_Allowable</vt:lpstr>
      <vt:lpstr>HD_IP_CharityCharges</vt:lpstr>
      <vt:lpstr>HD_TaxRev_IP_Charity</vt:lpstr>
      <vt:lpstr>HD_Tot_Costs_Allowable</vt:lpstr>
      <vt:lpstr>HD_Tot_Funds_StateOnly</vt:lpstr>
      <vt:lpstr>HD_Tot_LocalFunds_CityCounty</vt:lpstr>
      <vt:lpstr>HD_TotRev_Allowable</vt:lpstr>
      <vt:lpstr>Participation_DSH</vt:lpstr>
      <vt:lpstr>Participation_UC</vt:lpstr>
      <vt:lpstr>Phys_One</vt:lpstr>
      <vt:lpstr>Prgm_Year</vt:lpstr>
      <vt:lpstr>Rural_Adjustments</vt:lpstr>
      <vt:lpstr>Sch4_IP_Medicaid_Payments</vt:lpstr>
      <vt:lpstr>UHRIP_Adjustments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Nip,Christina (HHSC)</dc:creator>
  <cp:keywords/>
  <dc:description/>
  <cp:lastModifiedBy>Dutcher,James (HHSC)</cp:lastModifiedBy>
  <cp:revision/>
  <dcterms:created xsi:type="dcterms:W3CDTF">2012-09-11T05:24:59Z</dcterms:created>
  <dcterms:modified xsi:type="dcterms:W3CDTF">2024-04-10T19:01:52Z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0x0101006F468884B241EA45ACB8D84700B58E1E</vt:lpwstr>
  </property>
</Properties>
</file>