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C:\Users\JDutcher01\Desktop\"/>
    </mc:Choice>
  </mc:AlternateContent>
  <xr:revisionPtr revIDLastSave="0" documentId="8_{D66A53EA-DC42-41CA-8805-3C871304B68D}" xr6:coauthVersionLast="47" xr6:coauthVersionMax="47" xr10:uidLastSave="{00000000-0000-0000-0000-000000000000}"/>
  <bookViews>
    <workbookView xWindow="31650" yWindow="2715" windowWidth="22425" windowHeight="11835" xr2:uid="{B78875A9-87D5-4305-8720-F442CCB2EB2C}"/>
  </bookViews>
  <sheets>
    <sheet name="Exhibit A - Cover Page" sheetId="7" r:id="rId1"/>
    <sheet name="Exhibit 1-General &amp; Statistical" sheetId="2" r:id="rId2"/>
    <sheet name="Exhibit 2-Direct Medical" sheetId="1" r:id="rId3"/>
    <sheet name="Exhibit 3- Report Certification" sheetId="3" r:id="rId4"/>
    <sheet name="Exhibit 4-Funds Certification" sheetId="4" r:id="rId5"/>
    <sheet name="Exhibit 5-Schedule A" sheetId="11" r:id="rId6"/>
    <sheet name="Exhibit 6-Schedule B" sheetId="6" r:id="rId7"/>
    <sheet name="Exhibit 7 Schedule C " sheetId="10" r:id="rId8"/>
    <sheet name="Exhibit 8 -Schedule D " sheetId="13" state="hidden" r:id="rId9"/>
  </sheets>
  <externalReferences>
    <externalReference r:id="rId10"/>
    <externalReference r:id="rId11"/>
    <externalReference r:id="rId12"/>
  </externalReferences>
  <definedNames>
    <definedName name="_2_PZVPAYH_Output_Query" localSheetId="8">#REF!</definedName>
    <definedName name="_2_PZVPAYH_Output_Query">#REF!</definedName>
    <definedName name="_xlnm._FilterDatabase" localSheetId="2" hidden="1">'Exhibit 2-Direct Medical'!$G$11:$G$17</definedName>
    <definedName name="_P" localSheetId="8">[1]Oct!#REF!</definedName>
    <definedName name="_P">[1]Oct!#REF!</definedName>
    <definedName name="ADJ" localSheetId="8">#REF!</definedName>
    <definedName name="ADJ">#REF!</definedName>
    <definedName name="adjtop" localSheetId="8">#REF!</definedName>
    <definedName name="adjtop">#REF!</definedName>
    <definedName name="Admin" localSheetId="8">#REF!</definedName>
    <definedName name="Admin">#REF!</definedName>
    <definedName name="AlloExp" localSheetId="8">#REF!</definedName>
    <definedName name="AlloExp">#REF!</definedName>
    <definedName name="Approved" localSheetId="8">[1]Oct!#REF!</definedName>
    <definedName name="Approved">[1]Oct!#REF!</definedName>
    <definedName name="AssignedTotalByProgram" localSheetId="8">#REF!</definedName>
    <definedName name="AssignedTotalByProgram">#REF!</definedName>
    <definedName name="AssignedTotalByProgramAll" localSheetId="8">#REF!</definedName>
    <definedName name="AssignedTotalByProgramAll">#REF!</definedName>
    <definedName name="AssignedTotalByService" localSheetId="8">#REF!</definedName>
    <definedName name="AssignedTotalByService">#REF!</definedName>
    <definedName name="AssignServiceServices" localSheetId="8">#REF!</definedName>
    <definedName name="AssignServiceServices">#REF!</definedName>
    <definedName name="AssignServiceTotals" localSheetId="8">#REF!</definedName>
    <definedName name="AssignServiceTotals">#REF!</definedName>
    <definedName name="AssignTotals" localSheetId="8">#REF!</definedName>
    <definedName name="AssignTotals">#REF!</definedName>
    <definedName name="CountyNumber" localSheetId="8">#REF!</definedName>
    <definedName name="CountyNumber">#REF!</definedName>
    <definedName name="data" localSheetId="8">#REF!</definedName>
    <definedName name="data">#REF!</definedName>
    <definedName name="data31">'[2]3100'!$M$13:$O$179</definedName>
    <definedName name="data32">'[2]3200'!$M$13:$O$173</definedName>
    <definedName name="data33">'[2]3300'!$M$13:$O$174</definedName>
    <definedName name="data36">'[2]3600'!$M$13:$O$144</definedName>
    <definedName name="data37">'[2]3700'!$M$13:$O$174</definedName>
    <definedName name="data42">'[2]4200'!$M$13:$O$131</definedName>
    <definedName name="data44">'[2]4400'!$M$13:$O$180</definedName>
    <definedName name="data46">'[2]4600'!$M$13:$O$179</definedName>
    <definedName name="data47">'[2]4700'!$M$13:$O$179</definedName>
    <definedName name="data51">'[2]5100'!$M$13:$O$179</definedName>
    <definedName name="data6350" localSheetId="8">#REF!</definedName>
    <definedName name="data6350">#REF!</definedName>
    <definedName name="data6670" localSheetId="8">#REF!</definedName>
    <definedName name="data6670">#REF!</definedName>
    <definedName name="data80">'[2]8780'!$M$13:$O$179</definedName>
    <definedName name="data81">'[2]8781'!$M$13:$O$163</definedName>
    <definedName name="data83">'[2]8783'!$M$13:$O$225</definedName>
    <definedName name="data84">'[2]8784'!$M$13:$O$164</definedName>
    <definedName name="data85">'[2]8785'!$M$13:$O$164</definedName>
    <definedName name="data90">'[2]8790'!$M$13:$O$165</definedName>
    <definedName name="data9998">'[2]9998'!$M$13:$O$164</definedName>
    <definedName name="datafund" localSheetId="8">'[2]Sum by Obj'!#REF!</definedName>
    <definedName name="datafund">'[2]Sum by Obj'!#REF!</definedName>
    <definedName name="DirectLaborCostAll" localSheetId="8">#REF!</definedName>
    <definedName name="DirectLaborCostAll">#REF!</definedName>
    <definedName name="DLC1All" localSheetId="8">#REF!</definedName>
    <definedName name="DLC1All">#REF!</definedName>
    <definedName name="DLC2All" localSheetId="8">#REF!</definedName>
    <definedName name="DLC2All">#REF!</definedName>
    <definedName name="DLC3All" localSheetId="8">#REF!</definedName>
    <definedName name="DLC3All">#REF!</definedName>
    <definedName name="DLC3TotalCosts" localSheetId="8">#REF!</definedName>
    <definedName name="DLC3TotalCosts">#REF!</definedName>
    <definedName name="DLCAvgUnitCosts" localSheetId="8">#REF!</definedName>
    <definedName name="DLCAvgUnitCosts">#REF!</definedName>
    <definedName name="ExpAllo" localSheetId="8">#REF!</definedName>
    <definedName name="ExpAllo">#REF!</definedName>
    <definedName name="Expenditure" localSheetId="8">#REF!</definedName>
    <definedName name="Expenditure">#REF!</definedName>
    <definedName name="ExpMed" localSheetId="8">#REF!</definedName>
    <definedName name="ExpMed">#REF!</definedName>
    <definedName name="ExpPerc" localSheetId="8">#REF!</definedName>
    <definedName name="ExpPerc">#REF!</definedName>
    <definedName name="ExpTot" localSheetId="8">#REF!</definedName>
    <definedName name="ExpTot">#REF!</definedName>
    <definedName name="FirstProgram" localSheetId="8">#REF!</definedName>
    <definedName name="FirstProgram">#REF!</definedName>
    <definedName name="FirstService" localSheetId="8">#REF!</definedName>
    <definedName name="FirstService">#REF!</definedName>
    <definedName name="GrandTotal1" localSheetId="8">#REF!</definedName>
    <definedName name="GrandTotal1">#REF!</definedName>
    <definedName name="GrandTotal2" localSheetId="8">#REF!</definedName>
    <definedName name="GrandTotal2">#REF!</definedName>
    <definedName name="GrandTotal3" localSheetId="8">#REF!</definedName>
    <definedName name="GrandTotal3">#REF!</definedName>
    <definedName name="GrandTotal4" localSheetId="8">#REF!</definedName>
    <definedName name="GrandTotal4">#REF!</definedName>
    <definedName name="GrandTotal5" localSheetId="8">#REF!</definedName>
    <definedName name="GrandTotal5">#REF!</definedName>
    <definedName name="holidaysrem">'[2]Sum by Obj'!$M$24</definedName>
    <definedName name="holidaysytd">'[2]Sum by Obj'!$M$23</definedName>
    <definedName name="Indirect" localSheetId="8">#REF!</definedName>
    <definedName name="Indirect">#REF!</definedName>
    <definedName name="j" localSheetId="8">[1]Oct!#REF!</definedName>
    <definedName name="j">[1]Oct!#REF!</definedName>
    <definedName name="jkl" localSheetId="8">#REF!</definedName>
    <definedName name="jkl">#REF!</definedName>
    <definedName name="k" localSheetId="8">[1]Oct!#REF!</definedName>
    <definedName name="k">[1]Oct!#REF!</definedName>
    <definedName name="l" localSheetId="8">[1]Oct!#REF!</definedName>
    <definedName name="l">[1]Oct!#REF!</definedName>
    <definedName name="LaborCostAll" localSheetId="8">#REF!</definedName>
    <definedName name="LaborCostAll">#REF!</definedName>
    <definedName name="LaborCostTotals" localSheetId="8">#REF!</definedName>
    <definedName name="LaborCostTotals">#REF!</definedName>
    <definedName name="LaborDisciplines" localSheetId="8">#REF!</definedName>
    <definedName name="LaborDisciplines">#REF!</definedName>
    <definedName name="LaborMinutesServices" localSheetId="8">#REF!</definedName>
    <definedName name="LaborMinutesServices">#REF!</definedName>
    <definedName name="LaborMinutesServicesAll" localSheetId="8">#REF!</definedName>
    <definedName name="LaborMinutesServicesAll">#REF!</definedName>
    <definedName name="LaborName" localSheetId="8">#REF!</definedName>
    <definedName name="LaborName">#REF!</definedName>
    <definedName name="LaborNameMinutes" localSheetId="8">#REF!</definedName>
    <definedName name="LaborNameMinutes">#REF!</definedName>
    <definedName name="MedExp" localSheetId="8">#REF!</definedName>
    <definedName name="MedExp">#REF!</definedName>
    <definedName name="moremaining">'[2]Sum by Obj'!$M$16</definedName>
    <definedName name="moytd">'[2]Sum by Obj'!$M$15</definedName>
    <definedName name="NewExp" localSheetId="8">#REF!</definedName>
    <definedName name="NewExp">#REF!</definedName>
    <definedName name="NewParent" localSheetId="8">#REF!</definedName>
    <definedName name="NewParent">#REF!</definedName>
    <definedName name="NewSupportExp" localSheetId="8">#REF!</definedName>
    <definedName name="NewSupportExp">#REF!</definedName>
    <definedName name="NonLaborCosts" localSheetId="8">#REF!</definedName>
    <definedName name="NonLaborCosts">#REF!</definedName>
    <definedName name="NonLaborTotalCostAll" localSheetId="8">#REF!</definedName>
    <definedName name="NonLaborTotalCostAll">#REF!</definedName>
    <definedName name="NonLaborTotalCosts" localSheetId="8">#REF!</definedName>
    <definedName name="NonLaborTotalCosts">#REF!</definedName>
    <definedName name="OverUnderAllocationData" localSheetId="8">#REF!</definedName>
    <definedName name="OverUnderAllocationData">#REF!</definedName>
    <definedName name="ParentAssignment" localSheetId="8">#REF!</definedName>
    <definedName name="ParentAssignment">#REF!</definedName>
    <definedName name="ParentParent" localSheetId="8">#REF!</definedName>
    <definedName name="ParentParent">#REF!</definedName>
    <definedName name="pctpp" localSheetId="8">[1]Oct!#REF!</definedName>
    <definedName name="pctpp">[1]Oct!#REF!</definedName>
    <definedName name="PercExp" localSheetId="8">#REF!</definedName>
    <definedName name="PercExp">#REF!</definedName>
    <definedName name="pfpadj" localSheetId="8">#REF!</definedName>
    <definedName name="pfpadj">#REF!</definedName>
    <definedName name="ppremaining">'[2]Sum by Obj'!$M$14</definedName>
    <definedName name="ppytd">'[2]Sum by Obj'!$M$13</definedName>
    <definedName name="prem" localSheetId="8">#REF!</definedName>
    <definedName name="prem">#REF!</definedName>
    <definedName name="_xlnm.Print_Area" localSheetId="1">'Exhibit 1-General &amp; Statistical'!$A:$C</definedName>
    <definedName name="_xlnm.Print_Area" localSheetId="2">'Exhibit 2-Direct Medical'!$A$1:$D$51</definedName>
    <definedName name="_xlnm.Print_Area" localSheetId="3">'Exhibit 3- Report Certification'!$A:$N</definedName>
    <definedName name="_xlnm.Print_Area" localSheetId="4">'Exhibit 4-Funds Certification'!$A:$W</definedName>
    <definedName name="_xlnm.Print_Area" localSheetId="5">'Exhibit 5-Schedule A'!$A:$J</definedName>
    <definedName name="_xlnm.Print_Area" localSheetId="6">'Exhibit 6-Schedule B'!$A:$T</definedName>
    <definedName name="_xlnm.Print_Area" localSheetId="7">'Exhibit 7 Schedule C '!$A:$O</definedName>
    <definedName name="_xlnm.Print_Area" localSheetId="8">'Exhibit 8 -Schedule D '!$A:$N</definedName>
    <definedName name="_xlnm.Print_Area" localSheetId="0">'Exhibit A - Cover Page'!$A$1:$F$63</definedName>
    <definedName name="_xlnm.Print_Titles" localSheetId="6">'Exhibit 6-Schedule B'!$1:$11</definedName>
    <definedName name="PROGRAM" localSheetId="8">#REF!</definedName>
    <definedName name="PROGRAM">#REF!</definedName>
    <definedName name="Program1" localSheetId="8">#REF!</definedName>
    <definedName name="Program1">#REF!</definedName>
    <definedName name="Program1Data" localSheetId="8">#REF!</definedName>
    <definedName name="Program1Data">#REF!</definedName>
    <definedName name="Program2" localSheetId="8">#REF!</definedName>
    <definedName name="Program2">#REF!</definedName>
    <definedName name="Program2Data" localSheetId="8">#REF!</definedName>
    <definedName name="Program2Data">#REF!</definedName>
    <definedName name="Program3" localSheetId="8">#REF!</definedName>
    <definedName name="Program3">#REF!</definedName>
    <definedName name="Program3Data" localSheetId="8">#REF!</definedName>
    <definedName name="Program3Data">#REF!</definedName>
    <definedName name="Program4" localSheetId="8">#REF!</definedName>
    <definedName name="Program4">#REF!</definedName>
    <definedName name="Program4Data" localSheetId="8">#REF!</definedName>
    <definedName name="Program4Data">#REF!</definedName>
    <definedName name="Program5" localSheetId="8">#REF!</definedName>
    <definedName name="Program5">#REF!</definedName>
    <definedName name="Program5Data" localSheetId="8">#REF!</definedName>
    <definedName name="Program5Data">#REF!</definedName>
    <definedName name="programinfotoclear" localSheetId="8">#REF!</definedName>
    <definedName name="programinfotoclear">#REF!</definedName>
    <definedName name="ProgramLookup" localSheetId="8">#REF!</definedName>
    <definedName name="ProgramLookup">#REF!</definedName>
    <definedName name="ProgramNamesAll" localSheetId="8">#REF!</definedName>
    <definedName name="ProgramNamesAll">#REF!</definedName>
    <definedName name="programnamestoclear" localSheetId="8">#REF!</definedName>
    <definedName name="programnamestoclear">#REF!</definedName>
    <definedName name="Provider_Name" localSheetId="8">'[3]A-Cover Page'!#REF!</definedName>
    <definedName name="Provider_Name">'[3]A-Cover Page'!#REF!</definedName>
    <definedName name="Service0" localSheetId="8">#REF!</definedName>
    <definedName name="Service0">#REF!</definedName>
    <definedName name="ServiceAssignTotal" localSheetId="8">#REF!</definedName>
    <definedName name="ServiceAssignTotal">#REF!</definedName>
    <definedName name="ServiceNameAssign" localSheetId="8">#REF!</definedName>
    <definedName name="ServiceNameAssign">#REF!</definedName>
    <definedName name="Services1" localSheetId="8">#REF!</definedName>
    <definedName name="Services1">#REF!</definedName>
    <definedName name="Services2" localSheetId="8">#REF!</definedName>
    <definedName name="Services2">#REF!</definedName>
    <definedName name="Services3" localSheetId="8">#REF!</definedName>
    <definedName name="Services3">#REF!</definedName>
    <definedName name="Services4" localSheetId="8">#REF!</definedName>
    <definedName name="Services4">#REF!</definedName>
    <definedName name="Services5" localSheetId="8">#REF!</definedName>
    <definedName name="Services5">#REF!</definedName>
    <definedName name="ServicesPull" localSheetId="8">#REF!</definedName>
    <definedName name="ServicesPull">#REF!</definedName>
    <definedName name="SumSupportExp" localSheetId="8">#REF!</definedName>
    <definedName name="SumSupportExp">#REF!</definedName>
    <definedName name="SupportExp" localSheetId="8">#REF!</definedName>
    <definedName name="SupportExp">#REF!</definedName>
    <definedName name="SupportI" localSheetId="8">#REF!</definedName>
    <definedName name="SupportI">#REF!</definedName>
    <definedName name="SupportID" localSheetId="8">#REF!</definedName>
    <definedName name="SupportID">#REF!</definedName>
    <definedName name="supportII" localSheetId="8">#REF!</definedName>
    <definedName name="supportII">#REF!</definedName>
    <definedName name="supportIII" localSheetId="8">#REF!</definedName>
    <definedName name="supportIII">#REF!</definedName>
    <definedName name="supportIV" localSheetId="8">#REF!</definedName>
    <definedName name="supportIV">#REF!</definedName>
    <definedName name="supportIX" localSheetId="8">#REF!</definedName>
    <definedName name="supportIX">#REF!</definedName>
    <definedName name="SupportParent" localSheetId="8">#REF!</definedName>
    <definedName name="SupportParent">#REF!</definedName>
    <definedName name="supportV" localSheetId="8">#REF!</definedName>
    <definedName name="supportV">#REF!</definedName>
    <definedName name="supportVI" localSheetId="8">#REF!</definedName>
    <definedName name="supportVI">#REF!</definedName>
    <definedName name="supportVII" localSheetId="8">#REF!</definedName>
    <definedName name="supportVII">#REF!</definedName>
    <definedName name="supportVIII" localSheetId="8">#REF!</definedName>
    <definedName name="supportVIII">#REF!</definedName>
    <definedName name="supportX" localSheetId="8">#REF!</definedName>
    <definedName name="supportX">#REF!</definedName>
    <definedName name="TotalExp" localSheetId="8">#REF!</definedName>
    <definedName name="TotalExp">#REF!</definedName>
    <definedName name="TotalServiceByService" localSheetId="8">#REF!</definedName>
    <definedName name="TotalServiceByService">#REF!</definedName>
    <definedName name="TotExp" localSheetId="8">#REF!</definedName>
    <definedName name="TotExp">#REF!</definedName>
    <definedName name="TotMedExp" localSheetId="8">#REF!</definedName>
    <definedName name="TotMedExp">#REF!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7" i="1" l="1"/>
  <c r="D37" i="1" l="1"/>
  <c r="J61" i="11"/>
  <c r="K61" i="11" s="1"/>
  <c r="L61" i="11"/>
  <c r="M61" i="11"/>
  <c r="N61" i="11" s="1"/>
  <c r="O61" i="11" s="1"/>
  <c r="P61" i="11" s="1"/>
  <c r="J62" i="11"/>
  <c r="K62" i="11"/>
  <c r="L62" i="11"/>
  <c r="M62" i="11"/>
  <c r="N62" i="11" s="1"/>
  <c r="J63" i="11"/>
  <c r="K63" i="11" s="1"/>
  <c r="L63" i="11"/>
  <c r="M63" i="11"/>
  <c r="N63" i="11"/>
  <c r="J64" i="11"/>
  <c r="K64" i="11"/>
  <c r="L64" i="11"/>
  <c r="M64" i="11"/>
  <c r="N64" i="11" s="1"/>
  <c r="J65" i="11"/>
  <c r="K65" i="11"/>
  <c r="L65" i="11"/>
  <c r="M65" i="11"/>
  <c r="N65" i="11" s="1"/>
  <c r="O65" i="11" s="1"/>
  <c r="P65" i="11" s="1"/>
  <c r="J66" i="11"/>
  <c r="K66" i="11" s="1"/>
  <c r="L66" i="11"/>
  <c r="M66" i="11"/>
  <c r="N66" i="11" s="1"/>
  <c r="J67" i="11"/>
  <c r="K67" i="11" s="1"/>
  <c r="L67" i="11"/>
  <c r="M67" i="11"/>
  <c r="N67" i="11"/>
  <c r="J68" i="11"/>
  <c r="K68" i="11"/>
  <c r="L68" i="11"/>
  <c r="M68" i="11"/>
  <c r="N68" i="11" s="1"/>
  <c r="O68" i="11" s="1"/>
  <c r="P68" i="11" s="1"/>
  <c r="J69" i="11"/>
  <c r="K69" i="11" s="1"/>
  <c r="L69" i="11"/>
  <c r="M69" i="11"/>
  <c r="N69" i="11" s="1"/>
  <c r="O69" i="11" s="1"/>
  <c r="P69" i="11" s="1"/>
  <c r="J70" i="11"/>
  <c r="K70" i="11"/>
  <c r="L70" i="11"/>
  <c r="M70" i="11"/>
  <c r="N70" i="11" s="1"/>
  <c r="J71" i="11"/>
  <c r="K71" i="11" s="1"/>
  <c r="L71" i="11"/>
  <c r="M71" i="11"/>
  <c r="N71" i="11" s="1"/>
  <c r="O71" i="11" s="1"/>
  <c r="P71" i="11" s="1"/>
  <c r="J72" i="11"/>
  <c r="K72" i="11"/>
  <c r="L72" i="11"/>
  <c r="M72" i="11"/>
  <c r="N72" i="11" s="1"/>
  <c r="J73" i="11"/>
  <c r="K73" i="11"/>
  <c r="L73" i="11"/>
  <c r="M73" i="11"/>
  <c r="N73" i="11"/>
  <c r="O73" i="11" s="1"/>
  <c r="P73" i="11" s="1"/>
  <c r="J74" i="11"/>
  <c r="K74" i="11" s="1"/>
  <c r="L74" i="11"/>
  <c r="M74" i="11"/>
  <c r="N74" i="11" s="1"/>
  <c r="J75" i="11"/>
  <c r="K75" i="11" s="1"/>
  <c r="L75" i="11"/>
  <c r="M75" i="11"/>
  <c r="N75" i="11" s="1"/>
  <c r="O75" i="11" s="1"/>
  <c r="P75" i="11" s="1"/>
  <c r="J76" i="11"/>
  <c r="K76" i="11"/>
  <c r="L76" i="11"/>
  <c r="M76" i="11"/>
  <c r="N76" i="11" s="1"/>
  <c r="J77" i="11"/>
  <c r="K77" i="11" s="1"/>
  <c r="L77" i="11"/>
  <c r="M77" i="11"/>
  <c r="N77" i="11" s="1"/>
  <c r="O77" i="11" s="1"/>
  <c r="P77" i="11" s="1"/>
  <c r="J78" i="11"/>
  <c r="K78" i="11"/>
  <c r="L78" i="11"/>
  <c r="J79" i="11"/>
  <c r="K79" i="11" s="1"/>
  <c r="L79" i="11"/>
  <c r="J80" i="11"/>
  <c r="K80" i="11"/>
  <c r="L80" i="11"/>
  <c r="J81" i="11"/>
  <c r="K81" i="11" s="1"/>
  <c r="L81" i="11"/>
  <c r="J82" i="11"/>
  <c r="K82" i="11"/>
  <c r="L82" i="11"/>
  <c r="J83" i="11"/>
  <c r="K83" i="11" s="1"/>
  <c r="L83" i="11"/>
  <c r="J84" i="11"/>
  <c r="K84" i="11"/>
  <c r="L84" i="11"/>
  <c r="J85" i="11"/>
  <c r="K85" i="11" s="1"/>
  <c r="L85" i="11"/>
  <c r="J86" i="11"/>
  <c r="K86" i="11"/>
  <c r="L86" i="11"/>
  <c r="J87" i="11"/>
  <c r="K87" i="11" s="1"/>
  <c r="L87" i="11"/>
  <c r="J88" i="11"/>
  <c r="K88" i="11"/>
  <c r="L88" i="11"/>
  <c r="J89" i="11"/>
  <c r="K89" i="11" s="1"/>
  <c r="L89" i="11"/>
  <c r="J90" i="11"/>
  <c r="K90" i="11" s="1"/>
  <c r="L90" i="11"/>
  <c r="M90" i="11"/>
  <c r="N90" i="11" s="1"/>
  <c r="J91" i="11"/>
  <c r="K91" i="11" s="1"/>
  <c r="L91" i="11"/>
  <c r="J92" i="11"/>
  <c r="K92" i="11" s="1"/>
  <c r="L92" i="11"/>
  <c r="J93" i="11"/>
  <c r="K93" i="11" s="1"/>
  <c r="L93" i="11"/>
  <c r="J94" i="11"/>
  <c r="K94" i="11" s="1"/>
  <c r="L94" i="11"/>
  <c r="J95" i="11"/>
  <c r="K95" i="11" s="1"/>
  <c r="L95" i="11"/>
  <c r="M95" i="11"/>
  <c r="N95" i="11" s="1"/>
  <c r="J96" i="11"/>
  <c r="K96" i="11" s="1"/>
  <c r="L96" i="11"/>
  <c r="J97" i="11"/>
  <c r="K97" i="11" s="1"/>
  <c r="L97" i="11"/>
  <c r="J98" i="11"/>
  <c r="K98" i="11"/>
  <c r="L98" i="11"/>
  <c r="J99" i="11"/>
  <c r="K99" i="11" s="1"/>
  <c r="L99" i="11"/>
  <c r="J100" i="11"/>
  <c r="K100" i="11" s="1"/>
  <c r="L100" i="11"/>
  <c r="J101" i="11"/>
  <c r="K101" i="11" s="1"/>
  <c r="L101" i="11"/>
  <c r="J102" i="11"/>
  <c r="K102" i="11"/>
  <c r="L102" i="11"/>
  <c r="J103" i="11"/>
  <c r="K103" i="11" s="1"/>
  <c r="L103" i="11"/>
  <c r="J104" i="11"/>
  <c r="K104" i="11"/>
  <c r="L104" i="11"/>
  <c r="J105" i="11"/>
  <c r="K105" i="11" s="1"/>
  <c r="L105" i="11"/>
  <c r="J106" i="11"/>
  <c r="K106" i="11" s="1"/>
  <c r="L106" i="11"/>
  <c r="J107" i="11"/>
  <c r="K107" i="11" s="1"/>
  <c r="L107" i="11"/>
  <c r="J108" i="11"/>
  <c r="K108" i="11" s="1"/>
  <c r="L108" i="11"/>
  <c r="J109" i="11"/>
  <c r="K109" i="11" s="1"/>
  <c r="L109" i="11"/>
  <c r="J110" i="11"/>
  <c r="K110" i="11"/>
  <c r="L110" i="11"/>
  <c r="J111" i="11"/>
  <c r="K111" i="11" s="1"/>
  <c r="L111" i="11"/>
  <c r="J112" i="11"/>
  <c r="K112" i="11"/>
  <c r="L112" i="11"/>
  <c r="J113" i="11"/>
  <c r="K113" i="11" s="1"/>
  <c r="L113" i="11"/>
  <c r="J114" i="11"/>
  <c r="K114" i="11" s="1"/>
  <c r="L114" i="11"/>
  <c r="M114" i="11"/>
  <c r="N114" i="11" s="1"/>
  <c r="J115" i="11"/>
  <c r="K115" i="11"/>
  <c r="L115" i="11"/>
  <c r="J116" i="11"/>
  <c r="K116" i="11" s="1"/>
  <c r="L116" i="11"/>
  <c r="M116" i="11"/>
  <c r="N116" i="11" s="1"/>
  <c r="J117" i="11"/>
  <c r="K117" i="11"/>
  <c r="L117" i="11"/>
  <c r="J118" i="11"/>
  <c r="K118" i="11" s="1"/>
  <c r="L118" i="11"/>
  <c r="M118" i="11"/>
  <c r="N118" i="11"/>
  <c r="J119" i="11"/>
  <c r="K119" i="11" s="1"/>
  <c r="L119" i="11"/>
  <c r="J120" i="11"/>
  <c r="K120" i="11" s="1"/>
  <c r="L120" i="11"/>
  <c r="J121" i="11"/>
  <c r="K121" i="11"/>
  <c r="L121" i="11"/>
  <c r="J122" i="11"/>
  <c r="K122" i="11"/>
  <c r="L122" i="11"/>
  <c r="M122" i="11"/>
  <c r="N122" i="11" s="1"/>
  <c r="O122" i="11" s="1"/>
  <c r="P122" i="11" s="1"/>
  <c r="J123" i="11"/>
  <c r="K123" i="11"/>
  <c r="L123" i="11"/>
  <c r="J124" i="11"/>
  <c r="K124" i="11" s="1"/>
  <c r="L124" i="11"/>
  <c r="M124" i="11"/>
  <c r="N124" i="11" s="1"/>
  <c r="J125" i="11"/>
  <c r="K125" i="11"/>
  <c r="L125" i="11"/>
  <c r="J126" i="11"/>
  <c r="K126" i="11" s="1"/>
  <c r="L126" i="11"/>
  <c r="M126" i="11"/>
  <c r="N126" i="11" s="1"/>
  <c r="J127" i="11"/>
  <c r="K127" i="11" s="1"/>
  <c r="L127" i="11"/>
  <c r="J128" i="11"/>
  <c r="K128" i="11"/>
  <c r="L128" i="11"/>
  <c r="M128" i="11"/>
  <c r="N128" i="11" s="1"/>
  <c r="O128" i="11" s="1"/>
  <c r="P128" i="11" s="1"/>
  <c r="J129" i="11"/>
  <c r="K129" i="11" s="1"/>
  <c r="L129" i="11"/>
  <c r="J130" i="11"/>
  <c r="K130" i="11" s="1"/>
  <c r="L130" i="11"/>
  <c r="M130" i="11"/>
  <c r="N130" i="11" s="1"/>
  <c r="J131" i="11"/>
  <c r="K131" i="11" s="1"/>
  <c r="L131" i="11"/>
  <c r="J132" i="11"/>
  <c r="K132" i="11" s="1"/>
  <c r="L132" i="11"/>
  <c r="M132" i="11"/>
  <c r="N132" i="11" s="1"/>
  <c r="J133" i="11"/>
  <c r="K133" i="11" s="1"/>
  <c r="L133" i="11"/>
  <c r="J134" i="11"/>
  <c r="K134" i="11" s="1"/>
  <c r="L134" i="11"/>
  <c r="J135" i="11"/>
  <c r="K135" i="11" s="1"/>
  <c r="L135" i="11"/>
  <c r="J136" i="11"/>
  <c r="K136" i="11"/>
  <c r="L136" i="11"/>
  <c r="J137" i="11"/>
  <c r="K137" i="11" s="1"/>
  <c r="L137" i="11"/>
  <c r="J138" i="11"/>
  <c r="K138" i="11" s="1"/>
  <c r="L138" i="11"/>
  <c r="J139" i="11"/>
  <c r="K139" i="11" s="1"/>
  <c r="L139" i="11"/>
  <c r="M139" i="11"/>
  <c r="N139" i="11"/>
  <c r="P56" i="11"/>
  <c r="J39" i="11"/>
  <c r="K39" i="11" s="1"/>
  <c r="L39" i="11"/>
  <c r="M39" i="11"/>
  <c r="N39" i="11" s="1"/>
  <c r="O39" i="11" s="1"/>
  <c r="P39" i="11" s="1"/>
  <c r="J40" i="11"/>
  <c r="K40" i="11"/>
  <c r="L40" i="11"/>
  <c r="M40" i="11"/>
  <c r="N40" i="11"/>
  <c r="O40" i="11" s="1"/>
  <c r="P40" i="11" s="1"/>
  <c r="J41" i="11"/>
  <c r="K41" i="11" s="1"/>
  <c r="L41" i="11"/>
  <c r="M41" i="11"/>
  <c r="N41" i="11" s="1"/>
  <c r="O41" i="11" s="1"/>
  <c r="P41" i="11" s="1"/>
  <c r="J42" i="11"/>
  <c r="K42" i="11"/>
  <c r="L42" i="11"/>
  <c r="M42" i="11"/>
  <c r="N42" i="11"/>
  <c r="O42" i="11" s="1"/>
  <c r="P42" i="11" s="1"/>
  <c r="J43" i="11"/>
  <c r="K43" i="11"/>
  <c r="L43" i="11"/>
  <c r="M43" i="11"/>
  <c r="N43" i="11"/>
  <c r="O43" i="11"/>
  <c r="P43" i="11" s="1"/>
  <c r="J44" i="11"/>
  <c r="K44" i="11" s="1"/>
  <c r="L44" i="11"/>
  <c r="M44" i="11"/>
  <c r="N44" i="11" s="1"/>
  <c r="J45" i="11"/>
  <c r="K45" i="11"/>
  <c r="L45" i="11"/>
  <c r="M45" i="11"/>
  <c r="N45" i="11"/>
  <c r="O45" i="11" s="1"/>
  <c r="P45" i="11" s="1"/>
  <c r="J46" i="11"/>
  <c r="K46" i="11" s="1"/>
  <c r="O46" i="11" s="1"/>
  <c r="P46" i="11" s="1"/>
  <c r="L46" i="11"/>
  <c r="M46" i="11"/>
  <c r="N46" i="11"/>
  <c r="J47" i="11"/>
  <c r="K47" i="11"/>
  <c r="L47" i="11"/>
  <c r="M47" i="11"/>
  <c r="N47" i="11" s="1"/>
  <c r="O47" i="11" s="1"/>
  <c r="P47" i="11" s="1"/>
  <c r="J48" i="11"/>
  <c r="K48" i="11"/>
  <c r="L48" i="11"/>
  <c r="M48" i="11"/>
  <c r="N48" i="11"/>
  <c r="O48" i="11" s="1"/>
  <c r="P48" i="11" s="1"/>
  <c r="J49" i="11"/>
  <c r="K49" i="11" s="1"/>
  <c r="L49" i="11"/>
  <c r="M49" i="11"/>
  <c r="N49" i="11" s="1"/>
  <c r="O49" i="11" s="1"/>
  <c r="P49" i="11" s="1"/>
  <c r="J50" i="11"/>
  <c r="K50" i="11"/>
  <c r="L50" i="11"/>
  <c r="M50" i="11"/>
  <c r="N50" i="11"/>
  <c r="O50" i="11" s="1"/>
  <c r="P50" i="11" s="1"/>
  <c r="J51" i="11"/>
  <c r="K51" i="11"/>
  <c r="L51" i="11"/>
  <c r="M51" i="11"/>
  <c r="N51" i="11"/>
  <c r="O51" i="11"/>
  <c r="P51" i="11" s="1"/>
  <c r="J52" i="11"/>
  <c r="K52" i="11" s="1"/>
  <c r="L52" i="11"/>
  <c r="M52" i="11"/>
  <c r="N52" i="11" s="1"/>
  <c r="O52" i="11" s="1"/>
  <c r="P52" i="11" s="1"/>
  <c r="J53" i="11"/>
  <c r="K53" i="11"/>
  <c r="L53" i="11"/>
  <c r="M53" i="11"/>
  <c r="N53" i="11" s="1"/>
  <c r="O53" i="11" s="1"/>
  <c r="P53" i="11" s="1"/>
  <c r="J54" i="11"/>
  <c r="K54" i="11" s="1"/>
  <c r="O54" i="11" s="1"/>
  <c r="P54" i="11" s="1"/>
  <c r="L54" i="11"/>
  <c r="M54" i="11"/>
  <c r="N54" i="11"/>
  <c r="J55" i="11"/>
  <c r="K55" i="11"/>
  <c r="L55" i="11"/>
  <c r="M55" i="11"/>
  <c r="N55" i="11" s="1"/>
  <c r="O55" i="11" s="1"/>
  <c r="P55" i="11" s="1"/>
  <c r="P20" i="11"/>
  <c r="P21" i="11"/>
  <c r="P22" i="11"/>
  <c r="P23" i="11"/>
  <c r="P24" i="11"/>
  <c r="P25" i="11"/>
  <c r="P26" i="11"/>
  <c r="P27" i="11"/>
  <c r="P28" i="11"/>
  <c r="P29" i="11"/>
  <c r="P30" i="11"/>
  <c r="P31" i="11"/>
  <c r="P32" i="11"/>
  <c r="P33" i="11"/>
  <c r="J20" i="11"/>
  <c r="K20" i="11" s="1"/>
  <c r="L20" i="11"/>
  <c r="M20" i="11"/>
  <c r="N20" i="11" s="1"/>
  <c r="O20" i="11" s="1"/>
  <c r="J21" i="11"/>
  <c r="K21" i="11"/>
  <c r="L21" i="11"/>
  <c r="M21" i="11"/>
  <c r="N21" i="11"/>
  <c r="O21" i="11" s="1"/>
  <c r="J22" i="11"/>
  <c r="K22" i="11" s="1"/>
  <c r="L22" i="11"/>
  <c r="M22" i="11"/>
  <c r="N22" i="11" s="1"/>
  <c r="O22" i="11" s="1"/>
  <c r="J23" i="11"/>
  <c r="K23" i="11"/>
  <c r="L23" i="11"/>
  <c r="M23" i="11"/>
  <c r="N23" i="11"/>
  <c r="O23" i="11" s="1"/>
  <c r="J24" i="11"/>
  <c r="K24" i="11"/>
  <c r="L24" i="11"/>
  <c r="M24" i="11"/>
  <c r="N24" i="11"/>
  <c r="O24" i="11"/>
  <c r="J25" i="11"/>
  <c r="K25" i="11" s="1"/>
  <c r="L25" i="11"/>
  <c r="M25" i="11"/>
  <c r="N25" i="11" s="1"/>
  <c r="J26" i="11"/>
  <c r="K26" i="11"/>
  <c r="L26" i="11"/>
  <c r="M26" i="11"/>
  <c r="N26" i="11"/>
  <c r="O26" i="11" s="1"/>
  <c r="J27" i="11"/>
  <c r="K27" i="11" s="1"/>
  <c r="O27" i="11" s="1"/>
  <c r="L27" i="11"/>
  <c r="M27" i="11"/>
  <c r="N27" i="11"/>
  <c r="J28" i="11"/>
  <c r="K28" i="11"/>
  <c r="L28" i="11"/>
  <c r="M28" i="11"/>
  <c r="N28" i="11" s="1"/>
  <c r="O28" i="11" s="1"/>
  <c r="J29" i="11"/>
  <c r="K29" i="11"/>
  <c r="L29" i="11"/>
  <c r="M29" i="11"/>
  <c r="N29" i="11"/>
  <c r="O29" i="11" s="1"/>
  <c r="J30" i="11"/>
  <c r="K30" i="11" s="1"/>
  <c r="L30" i="11"/>
  <c r="M30" i="11"/>
  <c r="N30" i="11" s="1"/>
  <c r="O30" i="11" s="1"/>
  <c r="J31" i="11"/>
  <c r="K31" i="11"/>
  <c r="L31" i="11"/>
  <c r="M31" i="11"/>
  <c r="N31" i="11"/>
  <c r="O31" i="11" s="1"/>
  <c r="J32" i="11"/>
  <c r="K32" i="11"/>
  <c r="L32" i="11"/>
  <c r="M32" i="11"/>
  <c r="N32" i="11"/>
  <c r="O32" i="11"/>
  <c r="J33" i="11"/>
  <c r="K33" i="11" s="1"/>
  <c r="L33" i="11"/>
  <c r="M33" i="11"/>
  <c r="N33" i="11" s="1"/>
  <c r="O33" i="11" s="1"/>
  <c r="G61" i="11"/>
  <c r="G62" i="11"/>
  <c r="G63" i="11"/>
  <c r="G64" i="11"/>
  <c r="G65" i="11"/>
  <c r="G66" i="11"/>
  <c r="G67" i="11"/>
  <c r="G68" i="11"/>
  <c r="G69" i="11"/>
  <c r="G70" i="11"/>
  <c r="G71" i="11"/>
  <c r="G72" i="11"/>
  <c r="G73" i="11"/>
  <c r="G74" i="11"/>
  <c r="G75" i="11"/>
  <c r="G76" i="11"/>
  <c r="G77" i="11"/>
  <c r="G78" i="11"/>
  <c r="M78" i="11" s="1"/>
  <c r="N78" i="11" s="1"/>
  <c r="O78" i="11" s="1"/>
  <c r="P78" i="11" s="1"/>
  <c r="G79" i="11"/>
  <c r="M79" i="11" s="1"/>
  <c r="N79" i="11" s="1"/>
  <c r="O79" i="11" s="1"/>
  <c r="P79" i="11" s="1"/>
  <c r="G80" i="11"/>
  <c r="M80" i="11" s="1"/>
  <c r="N80" i="11" s="1"/>
  <c r="O80" i="11" s="1"/>
  <c r="P80" i="11" s="1"/>
  <c r="G81" i="11"/>
  <c r="M81" i="11" s="1"/>
  <c r="N81" i="11" s="1"/>
  <c r="O81" i="11" s="1"/>
  <c r="P81" i="11" s="1"/>
  <c r="G82" i="11"/>
  <c r="M82" i="11" s="1"/>
  <c r="N82" i="11" s="1"/>
  <c r="O82" i="11" s="1"/>
  <c r="P82" i="11" s="1"/>
  <c r="G83" i="11"/>
  <c r="M83" i="11" s="1"/>
  <c r="N83" i="11" s="1"/>
  <c r="O83" i="11" s="1"/>
  <c r="P83" i="11" s="1"/>
  <c r="G84" i="11"/>
  <c r="M84" i="11" s="1"/>
  <c r="N84" i="11" s="1"/>
  <c r="O84" i="11" s="1"/>
  <c r="P84" i="11" s="1"/>
  <c r="G85" i="11"/>
  <c r="M85" i="11" s="1"/>
  <c r="N85" i="11" s="1"/>
  <c r="O85" i="11" s="1"/>
  <c r="P85" i="11" s="1"/>
  <c r="G86" i="11"/>
  <c r="M86" i="11" s="1"/>
  <c r="N86" i="11" s="1"/>
  <c r="O86" i="11" s="1"/>
  <c r="P86" i="11" s="1"/>
  <c r="G87" i="11"/>
  <c r="M87" i="11" s="1"/>
  <c r="N87" i="11" s="1"/>
  <c r="O87" i="11" s="1"/>
  <c r="P87" i="11" s="1"/>
  <c r="G88" i="11"/>
  <c r="M88" i="11" s="1"/>
  <c r="N88" i="11" s="1"/>
  <c r="O88" i="11" s="1"/>
  <c r="P88" i="11" s="1"/>
  <c r="G89" i="11"/>
  <c r="M89" i="11" s="1"/>
  <c r="N89" i="11" s="1"/>
  <c r="G90" i="11"/>
  <c r="G91" i="11"/>
  <c r="M91" i="11" s="1"/>
  <c r="N91" i="11" s="1"/>
  <c r="O91" i="11" s="1"/>
  <c r="P91" i="11" s="1"/>
  <c r="G92" i="11"/>
  <c r="M92" i="11" s="1"/>
  <c r="N92" i="11" s="1"/>
  <c r="O92" i="11" s="1"/>
  <c r="P92" i="11" s="1"/>
  <c r="G93" i="11"/>
  <c r="M93" i="11" s="1"/>
  <c r="N93" i="11" s="1"/>
  <c r="O93" i="11" s="1"/>
  <c r="P93" i="11" s="1"/>
  <c r="G94" i="11"/>
  <c r="M94" i="11" s="1"/>
  <c r="N94" i="11" s="1"/>
  <c r="G95" i="11"/>
  <c r="G96" i="11"/>
  <c r="M96" i="11" s="1"/>
  <c r="N96" i="11" s="1"/>
  <c r="O96" i="11" s="1"/>
  <c r="P96" i="11" s="1"/>
  <c r="G97" i="11"/>
  <c r="M97" i="11" s="1"/>
  <c r="N97" i="11" s="1"/>
  <c r="O97" i="11" s="1"/>
  <c r="P97" i="11" s="1"/>
  <c r="G98" i="11"/>
  <c r="M98" i="11" s="1"/>
  <c r="N98" i="11" s="1"/>
  <c r="O98" i="11" s="1"/>
  <c r="P98" i="11" s="1"/>
  <c r="G99" i="11"/>
  <c r="M99" i="11" s="1"/>
  <c r="N99" i="11" s="1"/>
  <c r="G100" i="11"/>
  <c r="M100" i="11" s="1"/>
  <c r="N100" i="11" s="1"/>
  <c r="O100" i="11" s="1"/>
  <c r="P100" i="11" s="1"/>
  <c r="G101" i="11"/>
  <c r="M101" i="11" s="1"/>
  <c r="N101" i="11" s="1"/>
  <c r="O101" i="11" s="1"/>
  <c r="P101" i="11" s="1"/>
  <c r="G102" i="11"/>
  <c r="M102" i="11" s="1"/>
  <c r="N102" i="11" s="1"/>
  <c r="O102" i="11" s="1"/>
  <c r="P102" i="11" s="1"/>
  <c r="G103" i="11"/>
  <c r="M103" i="11" s="1"/>
  <c r="N103" i="11" s="1"/>
  <c r="O103" i="11" s="1"/>
  <c r="P103" i="11" s="1"/>
  <c r="G104" i="11"/>
  <c r="M104" i="11" s="1"/>
  <c r="N104" i="11" s="1"/>
  <c r="O104" i="11" s="1"/>
  <c r="P104" i="11" s="1"/>
  <c r="G105" i="11"/>
  <c r="M105" i="11" s="1"/>
  <c r="N105" i="11" s="1"/>
  <c r="O105" i="11" s="1"/>
  <c r="P105" i="11" s="1"/>
  <c r="G106" i="11"/>
  <c r="M106" i="11" s="1"/>
  <c r="N106" i="11" s="1"/>
  <c r="O106" i="11" s="1"/>
  <c r="P106" i="11" s="1"/>
  <c r="G107" i="11"/>
  <c r="M107" i="11" s="1"/>
  <c r="N107" i="11" s="1"/>
  <c r="O107" i="11" s="1"/>
  <c r="P107" i="11" s="1"/>
  <c r="G108" i="11"/>
  <c r="M108" i="11" s="1"/>
  <c r="N108" i="11" s="1"/>
  <c r="O108" i="11" s="1"/>
  <c r="P108" i="11" s="1"/>
  <c r="G109" i="11"/>
  <c r="M109" i="11" s="1"/>
  <c r="N109" i="11" s="1"/>
  <c r="O109" i="11" s="1"/>
  <c r="P109" i="11" s="1"/>
  <c r="G110" i="11"/>
  <c r="M110" i="11" s="1"/>
  <c r="N110" i="11" s="1"/>
  <c r="O110" i="11" s="1"/>
  <c r="P110" i="11" s="1"/>
  <c r="G111" i="11"/>
  <c r="M111" i="11" s="1"/>
  <c r="N111" i="11" s="1"/>
  <c r="O111" i="11" s="1"/>
  <c r="P111" i="11" s="1"/>
  <c r="G112" i="11"/>
  <c r="M112" i="11" s="1"/>
  <c r="N112" i="11" s="1"/>
  <c r="O112" i="11" s="1"/>
  <c r="P112" i="11" s="1"/>
  <c r="G113" i="11"/>
  <c r="M113" i="11" s="1"/>
  <c r="N113" i="11" s="1"/>
  <c r="O113" i="11" s="1"/>
  <c r="P113" i="11" s="1"/>
  <c r="G114" i="11"/>
  <c r="G115" i="11"/>
  <c r="M115" i="11" s="1"/>
  <c r="N115" i="11" s="1"/>
  <c r="O115" i="11" s="1"/>
  <c r="P115" i="11" s="1"/>
  <c r="G116" i="11"/>
  <c r="G117" i="11"/>
  <c r="M117" i="11" s="1"/>
  <c r="N117" i="11" s="1"/>
  <c r="O117" i="11" s="1"/>
  <c r="P117" i="11" s="1"/>
  <c r="G118" i="11"/>
  <c r="G119" i="11"/>
  <c r="M119" i="11" s="1"/>
  <c r="N119" i="11" s="1"/>
  <c r="O119" i="11" s="1"/>
  <c r="P119" i="11" s="1"/>
  <c r="G120" i="11"/>
  <c r="M120" i="11" s="1"/>
  <c r="N120" i="11" s="1"/>
  <c r="G121" i="11"/>
  <c r="M121" i="11" s="1"/>
  <c r="N121" i="11" s="1"/>
  <c r="O121" i="11" s="1"/>
  <c r="P121" i="11" s="1"/>
  <c r="G122" i="11"/>
  <c r="G123" i="11"/>
  <c r="M123" i="11" s="1"/>
  <c r="N123" i="11" s="1"/>
  <c r="O123" i="11" s="1"/>
  <c r="P123" i="11" s="1"/>
  <c r="G124" i="11"/>
  <c r="G125" i="11"/>
  <c r="M125" i="11" s="1"/>
  <c r="N125" i="11" s="1"/>
  <c r="O125" i="11" s="1"/>
  <c r="P125" i="11" s="1"/>
  <c r="G126" i="11"/>
  <c r="G127" i="11"/>
  <c r="M127" i="11" s="1"/>
  <c r="N127" i="11" s="1"/>
  <c r="G128" i="11"/>
  <c r="G129" i="11"/>
  <c r="M129" i="11" s="1"/>
  <c r="N129" i="11" s="1"/>
  <c r="O129" i="11" s="1"/>
  <c r="P129" i="11" s="1"/>
  <c r="G130" i="11"/>
  <c r="G131" i="11"/>
  <c r="M131" i="11" s="1"/>
  <c r="N131" i="11" s="1"/>
  <c r="G132" i="11"/>
  <c r="G133" i="11"/>
  <c r="M133" i="11" s="1"/>
  <c r="N133" i="11" s="1"/>
  <c r="O133" i="11" s="1"/>
  <c r="P133" i="11" s="1"/>
  <c r="G134" i="11"/>
  <c r="M134" i="11" s="1"/>
  <c r="N134" i="11" s="1"/>
  <c r="G135" i="11"/>
  <c r="M135" i="11" s="1"/>
  <c r="N135" i="11" s="1"/>
  <c r="O135" i="11" s="1"/>
  <c r="P135" i="11" s="1"/>
  <c r="G136" i="11"/>
  <c r="M136" i="11" s="1"/>
  <c r="N136" i="11" s="1"/>
  <c r="O136" i="11" s="1"/>
  <c r="P136" i="11" s="1"/>
  <c r="G137" i="11"/>
  <c r="M137" i="11" s="1"/>
  <c r="N137" i="11" s="1"/>
  <c r="O137" i="11" s="1"/>
  <c r="P137" i="11" s="1"/>
  <c r="G138" i="11"/>
  <c r="M138" i="11" s="1"/>
  <c r="N138" i="11" s="1"/>
  <c r="G139" i="11"/>
  <c r="G39" i="11"/>
  <c r="G40" i="11"/>
  <c r="G41" i="11"/>
  <c r="G42" i="11"/>
  <c r="G43" i="11"/>
  <c r="G44" i="11"/>
  <c r="G45" i="11"/>
  <c r="G46" i="11"/>
  <c r="G47" i="11"/>
  <c r="G48" i="11"/>
  <c r="G49" i="11"/>
  <c r="G50" i="11"/>
  <c r="G51" i="11"/>
  <c r="G52" i="11"/>
  <c r="G53" i="11"/>
  <c r="G54" i="11"/>
  <c r="G55" i="11"/>
  <c r="G20" i="11"/>
  <c r="G21" i="11"/>
  <c r="G22" i="11"/>
  <c r="G23" i="11"/>
  <c r="G24" i="11"/>
  <c r="G25" i="11"/>
  <c r="G26" i="11"/>
  <c r="G27" i="11"/>
  <c r="G28" i="11"/>
  <c r="G29" i="11"/>
  <c r="G30" i="11"/>
  <c r="G31" i="11"/>
  <c r="G32" i="11"/>
  <c r="G33" i="11"/>
  <c r="D11" i="1"/>
  <c r="G38" i="11"/>
  <c r="L38" i="11"/>
  <c r="E45" i="1"/>
  <c r="D45" i="1"/>
  <c r="O131" i="11" l="1"/>
  <c r="P131" i="11" s="1"/>
  <c r="O120" i="11"/>
  <c r="P120" i="11" s="1"/>
  <c r="O66" i="11"/>
  <c r="P66" i="11" s="1"/>
  <c r="O64" i="11"/>
  <c r="P64" i="11" s="1"/>
  <c r="O62" i="11"/>
  <c r="P62" i="11" s="1"/>
  <c r="P140" i="11" s="1"/>
  <c r="O130" i="11"/>
  <c r="P130" i="11" s="1"/>
  <c r="O76" i="11"/>
  <c r="P76" i="11" s="1"/>
  <c r="O74" i="11"/>
  <c r="P74" i="11" s="1"/>
  <c r="O72" i="11"/>
  <c r="P72" i="11" s="1"/>
  <c r="O70" i="11"/>
  <c r="P70" i="11" s="1"/>
  <c r="O126" i="11"/>
  <c r="P126" i="11" s="1"/>
  <c r="O139" i="11"/>
  <c r="P139" i="11" s="1"/>
  <c r="O124" i="11"/>
  <c r="P124" i="11" s="1"/>
  <c r="O118" i="11"/>
  <c r="P118" i="11" s="1"/>
  <c r="O116" i="11"/>
  <c r="P116" i="11" s="1"/>
  <c r="O114" i="11"/>
  <c r="P114" i="11" s="1"/>
  <c r="O134" i="11"/>
  <c r="P134" i="11" s="1"/>
  <c r="O132" i="11"/>
  <c r="P132" i="11" s="1"/>
  <c r="O95" i="11"/>
  <c r="P95" i="11" s="1"/>
  <c r="O90" i="11"/>
  <c r="P90" i="11" s="1"/>
  <c r="O99" i="11"/>
  <c r="P99" i="11" s="1"/>
  <c r="O63" i="11"/>
  <c r="P63" i="11" s="1"/>
  <c r="O67" i="11"/>
  <c r="P67" i="11" s="1"/>
  <c r="O138" i="11"/>
  <c r="P138" i="11" s="1"/>
  <c r="O127" i="11"/>
  <c r="P127" i="11" s="1"/>
  <c r="O94" i="11"/>
  <c r="P94" i="11" s="1"/>
  <c r="O89" i="11"/>
  <c r="P89" i="11" s="1"/>
  <c r="O44" i="11"/>
  <c r="P44" i="11" s="1"/>
  <c r="O25" i="11"/>
  <c r="C25" i="2"/>
  <c r="E42" i="1" l="1"/>
  <c r="D42" i="1"/>
  <c r="T307" i="6"/>
  <c r="T308" i="6"/>
  <c r="T309" i="6"/>
  <c r="T310" i="6"/>
  <c r="T311" i="6"/>
  <c r="T312" i="6"/>
  <c r="T313" i="6"/>
  <c r="T314" i="6"/>
  <c r="T315" i="6"/>
  <c r="T316" i="6"/>
  <c r="T317" i="6"/>
  <c r="T318" i="6"/>
  <c r="T319" i="6"/>
  <c r="T320" i="6"/>
  <c r="T321" i="6"/>
  <c r="T322" i="6"/>
  <c r="T323" i="6"/>
  <c r="T324" i="6"/>
  <c r="T325" i="6"/>
  <c r="T326" i="6"/>
  <c r="T327" i="6"/>
  <c r="T328" i="6"/>
  <c r="T329" i="6"/>
  <c r="T330" i="6"/>
  <c r="T331" i="6"/>
  <c r="T332" i="6"/>
  <c r="T333" i="6"/>
  <c r="T334" i="6"/>
  <c r="T335" i="6"/>
  <c r="T336" i="6"/>
  <c r="T337" i="6"/>
  <c r="T338" i="6"/>
  <c r="T339" i="6"/>
  <c r="T340" i="6"/>
  <c r="T341" i="6"/>
  <c r="T342" i="6"/>
  <c r="T343" i="6"/>
  <c r="T344" i="6"/>
  <c r="T345" i="6"/>
  <c r="T346" i="6"/>
  <c r="T347" i="6"/>
  <c r="T348" i="6"/>
  <c r="T349" i="6"/>
  <c r="T350" i="6"/>
  <c r="T351" i="6"/>
  <c r="T352" i="6"/>
  <c r="T353" i="6"/>
  <c r="T354" i="6"/>
  <c r="T355" i="6"/>
  <c r="T356" i="6"/>
  <c r="T357" i="6"/>
  <c r="T358" i="6"/>
  <c r="T359" i="6"/>
  <c r="T360" i="6"/>
  <c r="T361" i="6"/>
  <c r="T362" i="6"/>
  <c r="T363" i="6"/>
  <c r="T364" i="6"/>
  <c r="T365" i="6"/>
  <c r="T366" i="6"/>
  <c r="T367" i="6"/>
  <c r="T368" i="6"/>
  <c r="T369" i="6"/>
  <c r="T370" i="6"/>
  <c r="T371" i="6"/>
  <c r="T372" i="6"/>
  <c r="T373" i="6"/>
  <c r="T374" i="6"/>
  <c r="T375" i="6"/>
  <c r="T376" i="6"/>
  <c r="T377" i="6"/>
  <c r="T378" i="6"/>
  <c r="T379" i="6"/>
  <c r="T380" i="6"/>
  <c r="T381" i="6"/>
  <c r="T382" i="6"/>
  <c r="T383" i="6"/>
  <c r="T384" i="6"/>
  <c r="T385" i="6"/>
  <c r="T386" i="6"/>
  <c r="T387" i="6"/>
  <c r="T389" i="6"/>
  <c r="T388" i="6"/>
  <c r="D33" i="1" l="1"/>
  <c r="J30" i="13" l="1"/>
  <c r="G60" i="11" l="1"/>
  <c r="L60" i="11"/>
  <c r="C5" i="13" l="1"/>
  <c r="C4" i="13"/>
  <c r="A3" i="13"/>
  <c r="T294" i="6" l="1"/>
  <c r="L19" i="11"/>
  <c r="E20" i="11"/>
  <c r="E21" i="11"/>
  <c r="E22" i="11"/>
  <c r="E23" i="11"/>
  <c r="E24" i="11"/>
  <c r="E25" i="11"/>
  <c r="E26" i="11"/>
  <c r="E27" i="11"/>
  <c r="E28" i="11"/>
  <c r="E29" i="11"/>
  <c r="E30" i="11"/>
  <c r="E31" i="11"/>
  <c r="E32" i="11"/>
  <c r="E33" i="11"/>
  <c r="E19" i="11"/>
  <c r="R38" i="6" l="1"/>
  <c r="S38" i="6"/>
  <c r="R65" i="6"/>
  <c r="S65" i="6"/>
  <c r="R92" i="6"/>
  <c r="S92" i="6"/>
  <c r="P119" i="6"/>
  <c r="R119" i="6"/>
  <c r="S119" i="6"/>
  <c r="R146" i="6"/>
  <c r="S146" i="6"/>
  <c r="P173" i="6"/>
  <c r="R173" i="6"/>
  <c r="S173" i="6"/>
  <c r="P200" i="6"/>
  <c r="R200" i="6"/>
  <c r="S200" i="6"/>
  <c r="R227" i="6"/>
  <c r="S227" i="6"/>
  <c r="S392" i="6"/>
  <c r="R392" i="6"/>
  <c r="S281" i="6"/>
  <c r="R281" i="6"/>
  <c r="S254" i="6"/>
  <c r="R254" i="6"/>
  <c r="F4" i="7" l="1"/>
  <c r="C5" i="3"/>
  <c r="C4" i="3"/>
  <c r="H392" i="6"/>
  <c r="N38" i="6"/>
  <c r="O38" i="6"/>
  <c r="P38" i="6"/>
  <c r="N65" i="6"/>
  <c r="O65" i="6"/>
  <c r="P65" i="6"/>
  <c r="N92" i="6"/>
  <c r="O92" i="6"/>
  <c r="P92" i="6"/>
  <c r="N119" i="6"/>
  <c r="O119" i="6"/>
  <c r="N146" i="6"/>
  <c r="O146" i="6"/>
  <c r="P146" i="6"/>
  <c r="N173" i="6"/>
  <c r="O173" i="6"/>
  <c r="N200" i="6"/>
  <c r="O200" i="6"/>
  <c r="N227" i="6"/>
  <c r="O227" i="6"/>
  <c r="P227" i="6"/>
  <c r="N254" i="6"/>
  <c r="O254" i="6"/>
  <c r="P254" i="6"/>
  <c r="N392" i="6"/>
  <c r="O392" i="6"/>
  <c r="P392" i="6"/>
  <c r="P281" i="6"/>
  <c r="O281" i="6"/>
  <c r="N281" i="6"/>
  <c r="M38" i="6"/>
  <c r="M65" i="6"/>
  <c r="M92" i="6"/>
  <c r="M119" i="6"/>
  <c r="M146" i="6"/>
  <c r="M173" i="6"/>
  <c r="M200" i="6"/>
  <c r="M227" i="6"/>
  <c r="M254" i="6"/>
  <c r="M281" i="6"/>
  <c r="M392" i="6"/>
  <c r="N394" i="6" l="1"/>
  <c r="D16" i="1" s="1"/>
  <c r="O394" i="6"/>
  <c r="D17" i="1" s="1"/>
  <c r="P394" i="6"/>
  <c r="D18" i="1" s="1"/>
  <c r="M394" i="6"/>
  <c r="A1" i="6"/>
  <c r="T391" i="6"/>
  <c r="T280" i="6"/>
  <c r="T253" i="6"/>
  <c r="T226" i="6"/>
  <c r="T199" i="6"/>
  <c r="T172" i="6"/>
  <c r="T145" i="6"/>
  <c r="T118" i="6"/>
  <c r="T37" i="6"/>
  <c r="T64" i="6"/>
  <c r="T91" i="6"/>
  <c r="F47" i="1" l="1"/>
  <c r="F45" i="1"/>
  <c r="F42" i="1"/>
  <c r="A1" i="11"/>
  <c r="A1" i="13" s="1"/>
  <c r="A3" i="10"/>
  <c r="C4" i="10"/>
  <c r="C5" i="10"/>
  <c r="A1" i="4"/>
  <c r="A1" i="3"/>
  <c r="A1" i="1"/>
  <c r="A1" i="10" l="1"/>
  <c r="M30" i="13"/>
  <c r="I22" i="13"/>
  <c r="I30" i="13" s="1"/>
  <c r="L392" i="6"/>
  <c r="K392" i="6"/>
  <c r="J392" i="6"/>
  <c r="I392" i="6"/>
  <c r="G392" i="6"/>
  <c r="T390" i="6"/>
  <c r="T306" i="6"/>
  <c r="T305" i="6"/>
  <c r="T304" i="6"/>
  <c r="T303" i="6"/>
  <c r="T302" i="6"/>
  <c r="T301" i="6"/>
  <c r="T300" i="6"/>
  <c r="T299" i="6"/>
  <c r="T298" i="6"/>
  <c r="T297" i="6"/>
  <c r="T296" i="6"/>
  <c r="T295" i="6"/>
  <c r="T293" i="6"/>
  <c r="T292" i="6"/>
  <c r="T291" i="6"/>
  <c r="T290" i="6"/>
  <c r="T289" i="6"/>
  <c r="T288" i="6"/>
  <c r="T287" i="6"/>
  <c r="T286" i="6"/>
  <c r="T285" i="6"/>
  <c r="L281" i="6"/>
  <c r="K281" i="6"/>
  <c r="J281" i="6"/>
  <c r="I281" i="6"/>
  <c r="H281" i="6"/>
  <c r="G281" i="6"/>
  <c r="T279" i="6"/>
  <c r="T278" i="6"/>
  <c r="T277" i="6"/>
  <c r="T276" i="6"/>
  <c r="T275" i="6"/>
  <c r="T274" i="6"/>
  <c r="T273" i="6"/>
  <c r="T272" i="6"/>
  <c r="T271" i="6"/>
  <c r="T270" i="6"/>
  <c r="T269" i="6"/>
  <c r="T268" i="6"/>
  <c r="T267" i="6"/>
  <c r="T266" i="6"/>
  <c r="T265" i="6"/>
  <c r="T264" i="6"/>
  <c r="T263" i="6"/>
  <c r="T262" i="6"/>
  <c r="T261" i="6"/>
  <c r="T260" i="6"/>
  <c r="T259" i="6"/>
  <c r="T258" i="6"/>
  <c r="L254" i="6"/>
  <c r="K254" i="6"/>
  <c r="J254" i="6"/>
  <c r="I254" i="6"/>
  <c r="H254" i="6"/>
  <c r="G254" i="6"/>
  <c r="T252" i="6"/>
  <c r="T251" i="6"/>
  <c r="T250" i="6"/>
  <c r="T249" i="6"/>
  <c r="T248" i="6"/>
  <c r="T247" i="6"/>
  <c r="T246" i="6"/>
  <c r="T245" i="6"/>
  <c r="T244" i="6"/>
  <c r="T243" i="6"/>
  <c r="T242" i="6"/>
  <c r="T241" i="6"/>
  <c r="T240" i="6"/>
  <c r="T239" i="6"/>
  <c r="T238" i="6"/>
  <c r="T237" i="6"/>
  <c r="T236" i="6"/>
  <c r="T235" i="6"/>
  <c r="T234" i="6"/>
  <c r="T233" i="6"/>
  <c r="T232" i="6"/>
  <c r="T231" i="6"/>
  <c r="L227" i="6"/>
  <c r="K227" i="6"/>
  <c r="J227" i="6"/>
  <c r="I227" i="6"/>
  <c r="H227" i="6"/>
  <c r="G227" i="6"/>
  <c r="T225" i="6"/>
  <c r="T224" i="6"/>
  <c r="T223" i="6"/>
  <c r="T222" i="6"/>
  <c r="T221" i="6"/>
  <c r="T220" i="6"/>
  <c r="T219" i="6"/>
  <c r="T218" i="6"/>
  <c r="T217" i="6"/>
  <c r="T216" i="6"/>
  <c r="T215" i="6"/>
  <c r="T214" i="6"/>
  <c r="T213" i="6"/>
  <c r="T212" i="6"/>
  <c r="T211" i="6"/>
  <c r="T210" i="6"/>
  <c r="T209" i="6"/>
  <c r="T208" i="6"/>
  <c r="T207" i="6"/>
  <c r="T206" i="6"/>
  <c r="T205" i="6"/>
  <c r="T204" i="6"/>
  <c r="L200" i="6"/>
  <c r="K200" i="6"/>
  <c r="J200" i="6"/>
  <c r="I200" i="6"/>
  <c r="H200" i="6"/>
  <c r="G200" i="6"/>
  <c r="T198" i="6"/>
  <c r="T197" i="6"/>
  <c r="T196" i="6"/>
  <c r="T195" i="6"/>
  <c r="T194" i="6"/>
  <c r="T193" i="6"/>
  <c r="T192" i="6"/>
  <c r="T191" i="6"/>
  <c r="T190" i="6"/>
  <c r="T189" i="6"/>
  <c r="T188" i="6"/>
  <c r="T187" i="6"/>
  <c r="T186" i="6"/>
  <c r="T185" i="6"/>
  <c r="T184" i="6"/>
  <c r="T183" i="6"/>
  <c r="T182" i="6"/>
  <c r="T181" i="6"/>
  <c r="T180" i="6"/>
  <c r="T179" i="6"/>
  <c r="T178" i="6"/>
  <c r="T177" i="6"/>
  <c r="L173" i="6"/>
  <c r="K173" i="6"/>
  <c r="J173" i="6"/>
  <c r="I173" i="6"/>
  <c r="H173" i="6"/>
  <c r="G173" i="6"/>
  <c r="T171" i="6"/>
  <c r="T170" i="6"/>
  <c r="T169" i="6"/>
  <c r="T168" i="6"/>
  <c r="T167" i="6"/>
  <c r="T166" i="6"/>
  <c r="T165" i="6"/>
  <c r="T164" i="6"/>
  <c r="T163" i="6"/>
  <c r="T162" i="6"/>
  <c r="T161" i="6"/>
  <c r="T160" i="6"/>
  <c r="T159" i="6"/>
  <c r="T158" i="6"/>
  <c r="T157" i="6"/>
  <c r="T156" i="6"/>
  <c r="T155" i="6"/>
  <c r="T154" i="6"/>
  <c r="T153" i="6"/>
  <c r="T152" i="6"/>
  <c r="T151" i="6"/>
  <c r="T150" i="6"/>
  <c r="L146" i="6"/>
  <c r="K146" i="6"/>
  <c r="J146" i="6"/>
  <c r="I146" i="6"/>
  <c r="H146" i="6"/>
  <c r="G146" i="6"/>
  <c r="T144" i="6"/>
  <c r="T143" i="6"/>
  <c r="T142" i="6"/>
  <c r="T141" i="6"/>
  <c r="T140" i="6"/>
  <c r="T139" i="6"/>
  <c r="T138" i="6"/>
  <c r="T137" i="6"/>
  <c r="T136" i="6"/>
  <c r="T135" i="6"/>
  <c r="T134" i="6"/>
  <c r="T133" i="6"/>
  <c r="T132" i="6"/>
  <c r="T131" i="6"/>
  <c r="T130" i="6"/>
  <c r="T129" i="6"/>
  <c r="T128" i="6"/>
  <c r="T127" i="6"/>
  <c r="T126" i="6"/>
  <c r="T125" i="6"/>
  <c r="T124" i="6"/>
  <c r="T123" i="6"/>
  <c r="L119" i="6"/>
  <c r="K119" i="6"/>
  <c r="J119" i="6"/>
  <c r="I119" i="6"/>
  <c r="H119" i="6"/>
  <c r="G119" i="6"/>
  <c r="T117" i="6"/>
  <c r="T116" i="6"/>
  <c r="T115" i="6"/>
  <c r="T114" i="6"/>
  <c r="T113" i="6"/>
  <c r="T112" i="6"/>
  <c r="T111" i="6"/>
  <c r="T110" i="6"/>
  <c r="T109" i="6"/>
  <c r="T108" i="6"/>
  <c r="T107" i="6"/>
  <c r="T106" i="6"/>
  <c r="T105" i="6"/>
  <c r="T104" i="6"/>
  <c r="T103" i="6"/>
  <c r="T102" i="6"/>
  <c r="T101" i="6"/>
  <c r="T100" i="6"/>
  <c r="T99" i="6"/>
  <c r="T98" i="6"/>
  <c r="T97" i="6"/>
  <c r="T96" i="6"/>
  <c r="L92" i="6"/>
  <c r="K92" i="6"/>
  <c r="J92" i="6"/>
  <c r="I92" i="6"/>
  <c r="H92" i="6"/>
  <c r="G92" i="6"/>
  <c r="T90" i="6"/>
  <c r="T89" i="6"/>
  <c r="T88" i="6"/>
  <c r="T87" i="6"/>
  <c r="T86" i="6"/>
  <c r="T85" i="6"/>
  <c r="T84" i="6"/>
  <c r="T83" i="6"/>
  <c r="T82" i="6"/>
  <c r="T81" i="6"/>
  <c r="T80" i="6"/>
  <c r="T79" i="6"/>
  <c r="T78" i="6"/>
  <c r="T77" i="6"/>
  <c r="T76" i="6"/>
  <c r="T75" i="6"/>
  <c r="T74" i="6"/>
  <c r="T73" i="6"/>
  <c r="T72" i="6"/>
  <c r="T71" i="6"/>
  <c r="T70" i="6"/>
  <c r="T69" i="6"/>
  <c r="J65" i="6"/>
  <c r="I65" i="6"/>
  <c r="H65" i="6"/>
  <c r="G65" i="6"/>
  <c r="D15" i="1"/>
  <c r="L65" i="6"/>
  <c r="K65" i="6"/>
  <c r="T63" i="6"/>
  <c r="T62" i="6"/>
  <c r="T61" i="6"/>
  <c r="T60" i="6"/>
  <c r="T59" i="6"/>
  <c r="T58" i="6"/>
  <c r="T57" i="6"/>
  <c r="T56" i="6"/>
  <c r="T55" i="6"/>
  <c r="T54" i="6"/>
  <c r="T53" i="6"/>
  <c r="T52" i="6"/>
  <c r="T51" i="6"/>
  <c r="T50" i="6"/>
  <c r="T49" i="6"/>
  <c r="T48" i="6"/>
  <c r="T47" i="6"/>
  <c r="T46" i="6"/>
  <c r="T45" i="6"/>
  <c r="T44" i="6"/>
  <c r="T43" i="6"/>
  <c r="T42" i="6"/>
  <c r="L38" i="6"/>
  <c r="K38" i="6"/>
  <c r="J38" i="6"/>
  <c r="I38" i="6"/>
  <c r="H38" i="6"/>
  <c r="G38" i="6"/>
  <c r="T36" i="6"/>
  <c r="T35" i="6"/>
  <c r="T34" i="6"/>
  <c r="T33" i="6"/>
  <c r="T32" i="6"/>
  <c r="T31" i="6"/>
  <c r="T30" i="6"/>
  <c r="T29" i="6"/>
  <c r="T28" i="6"/>
  <c r="T27" i="6"/>
  <c r="T26" i="6"/>
  <c r="T25" i="6"/>
  <c r="T24" i="6"/>
  <c r="T23" i="6"/>
  <c r="T22" i="6"/>
  <c r="T21" i="6"/>
  <c r="T20" i="6"/>
  <c r="T19" i="6"/>
  <c r="T18" i="6"/>
  <c r="T17" i="6"/>
  <c r="T16" i="6"/>
  <c r="T15" i="6"/>
  <c r="F5" i="6"/>
  <c r="F4" i="6"/>
  <c r="E3" i="6"/>
  <c r="G19" i="11"/>
  <c r="B9" i="11"/>
  <c r="B8" i="11"/>
  <c r="D5" i="11"/>
  <c r="D4" i="11"/>
  <c r="A3" i="11"/>
  <c r="P6" i="4"/>
  <c r="P5" i="4"/>
  <c r="A3" i="4"/>
  <c r="A3" i="3"/>
  <c r="C5" i="1"/>
  <c r="C4" i="1"/>
  <c r="B3" i="1"/>
  <c r="C12" i="2"/>
  <c r="P23" i="4" s="1"/>
  <c r="C11" i="2"/>
  <c r="K23" i="4" s="1"/>
  <c r="C5" i="2"/>
  <c r="C4" i="2"/>
  <c r="B3" i="2"/>
  <c r="J38" i="11" l="1"/>
  <c r="K38" i="11"/>
  <c r="M38" i="11"/>
  <c r="N38" i="11" s="1"/>
  <c r="J19" i="11"/>
  <c r="K19" i="11" s="1"/>
  <c r="J60" i="11"/>
  <c r="K60" i="11" s="1"/>
  <c r="M60" i="11"/>
  <c r="N60" i="11" s="1"/>
  <c r="M19" i="11"/>
  <c r="N19" i="11"/>
  <c r="L11" i="11"/>
  <c r="T38" i="6"/>
  <c r="T92" i="6"/>
  <c r="T146" i="6"/>
  <c r="T200" i="6"/>
  <c r="T254" i="6"/>
  <c r="T392" i="6"/>
  <c r="T65" i="6"/>
  <c r="T119" i="6"/>
  <c r="T173" i="6"/>
  <c r="T227" i="6"/>
  <c r="T281" i="6"/>
  <c r="S394" i="6"/>
  <c r="R394" i="6"/>
  <c r="K394" i="6"/>
  <c r="D13" i="1" s="1"/>
  <c r="L394" i="6"/>
  <c r="D14" i="1" s="1"/>
  <c r="G394" i="6"/>
  <c r="J394" i="6"/>
  <c r="D12" i="1" s="1"/>
  <c r="I394" i="6"/>
  <c r="H394" i="6"/>
  <c r="O38" i="11" l="1"/>
  <c r="P38" i="11" s="1"/>
  <c r="O60" i="11"/>
  <c r="P60" i="11" s="1"/>
  <c r="O19" i="11"/>
  <c r="P19" i="11" s="1"/>
  <c r="T394" i="6"/>
  <c r="D19" i="1"/>
  <c r="D39" i="1" l="1"/>
  <c r="P34" i="11"/>
  <c r="E47" i="1" l="1"/>
  <c r="D43" i="1"/>
  <c r="P142" i="11"/>
  <c r="D29" i="1" s="1"/>
  <c r="D30" i="1" s="1"/>
  <c r="D34" i="1" l="1"/>
  <c r="D35" i="1" s="1"/>
  <c r="F43" i="1" l="1"/>
  <c r="F44" i="1" s="1"/>
  <c r="F46" i="1" s="1"/>
  <c r="F48" i="1" s="1"/>
  <c r="F50" i="1" s="1"/>
  <c r="E43" i="1"/>
  <c r="R13" i="4" l="1"/>
  <c r="E44" i="1"/>
  <c r="E46" i="1" s="1"/>
  <c r="E48" i="1" s="1"/>
  <c r="E50" i="1" s="1"/>
  <c r="D44" i="1"/>
  <c r="D46" i="1" s="1"/>
  <c r="W13" i="4"/>
  <c r="D48" i="1" l="1"/>
  <c r="D50" i="1" s="1"/>
  <c r="R16" i="4" s="1"/>
</calcChain>
</file>

<file path=xl/sharedStrings.xml><?xml version="1.0" encoding="utf-8"?>
<sst xmlns="http://schemas.openxmlformats.org/spreadsheetml/2006/main" count="684" uniqueCount="347">
  <si>
    <t>PUBLIC HEALTH PROVIDER CHARITY CARE PROGRAM</t>
  </si>
  <si>
    <t>COMMUNITY MENTAL HEALTH CENTERS AND LOCAL HEALTH DEPARTMENTS</t>
  </si>
  <si>
    <t>Revised 08/22/2022</t>
  </si>
  <si>
    <t>Complete Shaded Areas Only</t>
  </si>
  <si>
    <t>COST REPORT FOR:</t>
  </si>
  <si>
    <t>Associated 9-Digit Texas Provider Identification # (TPI):</t>
  </si>
  <si>
    <t>Associated 10-Digit National Provider Identification # (NPI):</t>
  </si>
  <si>
    <t>Beginning of Reporting Period:</t>
  </si>
  <si>
    <t>End of Reporting Period:</t>
  </si>
  <si>
    <t>Primary 9-Digit Texas Provider Identification # (TPI):</t>
  </si>
  <si>
    <t>Primary 10-Digit National Provider Identification # (NPI):</t>
  </si>
  <si>
    <t>PROVIDER INFORMATION</t>
  </si>
  <si>
    <t>Provider Name:</t>
  </si>
  <si>
    <t>Street Address:</t>
  </si>
  <si>
    <t>Mailing Address:</t>
  </si>
  <si>
    <t>Phone Number:</t>
  </si>
  <si>
    <t>FAX Number:</t>
  </si>
  <si>
    <t>Email:</t>
  </si>
  <si>
    <t>BUSINESS MANAGER / FINANCIAL DIRECTOR</t>
  </si>
  <si>
    <t>Name:</t>
  </si>
  <si>
    <t>Title:</t>
  </si>
  <si>
    <t>Agency Name:</t>
  </si>
  <si>
    <t>REPORT PREPARER IDENTIFICATION</t>
  </si>
  <si>
    <t>Agency/Business Name:</t>
  </si>
  <si>
    <t>LOCATION OF ACCOUNTING RECORDS THAT SUPPORT THIS REPORT</t>
  </si>
  <si>
    <t>Physical Address:</t>
  </si>
  <si>
    <t xml:space="preserve">PUBLIC HEALTH PROVIDER CHARITY CARE PROGRAM COST REPORT </t>
  </si>
  <si>
    <t xml:space="preserve">COST REPORT for </t>
  </si>
  <si>
    <t>Primary 9-Digit TPI:</t>
  </si>
  <si>
    <t>Primary 10-Digit NPI:</t>
  </si>
  <si>
    <t>GENERAL AND STATISTICAL INFORMATION</t>
  </si>
  <si>
    <t>General Provider Information</t>
  </si>
  <si>
    <t>Reporting Period - Beginning</t>
  </si>
  <si>
    <t>Reporting Period - Ending</t>
  </si>
  <si>
    <t>Is Reporting Period less than a full year?</t>
  </si>
  <si>
    <t>NO</t>
  </si>
  <si>
    <t>If Yes, provide a reason why.</t>
  </si>
  <si>
    <t>A REASON MUST BE PROVIDED</t>
  </si>
  <si>
    <t>Statistical Information</t>
  </si>
  <si>
    <t>Charity Reimbursements</t>
  </si>
  <si>
    <t>Total Billed Charges Associated with Charity Care</t>
  </si>
  <si>
    <t>Total Uninsured Billed Charges (excluding Charity Care)</t>
  </si>
  <si>
    <t>Total Billed Charges Associated With Medicaid FFS Paid Claims</t>
  </si>
  <si>
    <t>Total Billed Charges Associated With MCO Paid Claims</t>
  </si>
  <si>
    <t>Medicare Charges</t>
  </si>
  <si>
    <t>Other Third-Party Insurance Coverage Charges</t>
  </si>
  <si>
    <t>Self Pay, County/City Indigent Recipient Program Charges</t>
  </si>
  <si>
    <t>Total Charges (All Sources)</t>
  </si>
  <si>
    <t>Total Charity Care Encounters</t>
  </si>
  <si>
    <t>To be completed by HHSC Staff only.</t>
  </si>
  <si>
    <t>Reviewed by:</t>
  </si>
  <si>
    <t>Approved by:</t>
  </si>
  <si>
    <t>Settlement Date:</t>
  </si>
  <si>
    <t>SERVICES</t>
  </si>
  <si>
    <t>PAYROLL EXPENSES</t>
  </si>
  <si>
    <t>Amount</t>
  </si>
  <si>
    <t>Employee Gross Salary and Contractor Payments (Enter on Exhibit 6 Schedule B)</t>
  </si>
  <si>
    <t>Employee Benefits  (Describe in External Support)</t>
  </si>
  <si>
    <t>Employer Retirement Contribution</t>
  </si>
  <si>
    <t>Employer FICA Payroll Taxes</t>
  </si>
  <si>
    <t>Employer Other Payroll Taxes</t>
  </si>
  <si>
    <t>No, draws directly from payroll exhibit</t>
  </si>
  <si>
    <t>State Unemployment Payroll Taxes</t>
  </si>
  <si>
    <t>Federal Unemployment Payroll Taxes</t>
  </si>
  <si>
    <t>Unemployment Compensation (Reimbursing Employer)</t>
  </si>
  <si>
    <t>Total Staff Costs  (sum items 2.00 thru 2.07)</t>
  </si>
  <si>
    <t>OTHER COSTS</t>
  </si>
  <si>
    <t>Supplies &amp; Materials:</t>
  </si>
  <si>
    <t>Supplies &amp; Materials Non-Medical (Provide additional support)</t>
  </si>
  <si>
    <t>Supplies &amp; Materials Medical (Provide additional support)</t>
  </si>
  <si>
    <t>Equipment:</t>
  </si>
  <si>
    <t>Equipment Non Medical (Provide additional support)</t>
  </si>
  <si>
    <t>Equipment Medical (Provide additional support)</t>
  </si>
  <si>
    <t>Support Services (IT, Dispatch, Call Handling, etc.)</t>
  </si>
  <si>
    <t>Other Costs (Provide additional support for all other costs)</t>
  </si>
  <si>
    <t>Depreciation (Exhibit 5 Schedule A)</t>
  </si>
  <si>
    <t>Total Direct Other Costs  (sum items 2.09 through 2.17)</t>
  </si>
  <si>
    <t>Medical Clients Served</t>
  </si>
  <si>
    <t>2.20.</t>
  </si>
  <si>
    <t>All Clients Served (Medical + Non-Medical)</t>
  </si>
  <si>
    <t>Allocation Ratio (2.19 divided by 2.20)</t>
  </si>
  <si>
    <t>Total Direct Medical Other Costs</t>
  </si>
  <si>
    <t>TOTAL Staff and Direct Medical Other Costs  (sum items 2.08 and 2.22)</t>
  </si>
  <si>
    <t>REDUCTIONS:</t>
  </si>
  <si>
    <t>Other Federal Funds and Grants/Donations/Appropriations (Exhibit 6 Schedule B)</t>
  </si>
  <si>
    <t>Other (Describe in External Support)</t>
  </si>
  <si>
    <t>TOTAL Reductions  (sum items 2.24 and 2.25)</t>
  </si>
  <si>
    <t xml:space="preserve">                                 </t>
  </si>
  <si>
    <t>COST SETTLEMENT  CALCULATION:</t>
  </si>
  <si>
    <t>HHSC Review</t>
  </si>
  <si>
    <t>This section should be locked</t>
  </si>
  <si>
    <t>Total Billed Charges For Period of Service</t>
  </si>
  <si>
    <t>Total Allowable Costs for Period of Service</t>
  </si>
  <si>
    <t xml:space="preserve">Cost to Charge Ratio </t>
  </si>
  <si>
    <t>2.30.</t>
  </si>
  <si>
    <t>Total Charity Care Cost</t>
  </si>
  <si>
    <r>
      <t>Charity Care Reimbursement</t>
    </r>
    <r>
      <rPr>
        <sz val="10"/>
        <color indexed="57"/>
        <rFont val="Arial"/>
        <family val="2"/>
      </rPr>
      <t xml:space="preserve">      </t>
    </r>
  </si>
  <si>
    <t>Equals Settlement Amount</t>
  </si>
  <si>
    <t>Multiplied by FMAP for appropriate fiscal year</t>
  </si>
  <si>
    <t>Equals Amount due to Provider (Before Proportionate Reduction)</t>
  </si>
  <si>
    <t>Cost Report Certification</t>
  </si>
  <si>
    <t xml:space="preserve">  AS SIGNER OF THIS COST REPORT, I HEREBY CERTIFY THAT:</t>
  </si>
  <si>
    <t>l</t>
  </si>
  <si>
    <t xml:space="preserve">The cost report will include only allocable expenditures related to charity care as defined and approved in the Texas Healthcare Transformation and Quality Improvement 1115 Waiver Program.  </t>
  </si>
  <si>
    <t>I have read the note below, the cover letter and all the instructions applicable to this cost report.</t>
  </si>
  <si>
    <t>I have reviewed this entire cost report after its preparation.</t>
  </si>
  <si>
    <t>To the best of my knowledge and belief, this cost report is true, correct and complete, and was prepared in accordance with all the instructions applicable to this cost report.</t>
  </si>
  <si>
    <t>I certify that the provider meets the definition of a Qualifying Provider per Title 1 Texas Administrative Code Section 355.8217(b)(6) and is a unit of government able to certify expenditures to participate in the program. I certify that all expenses are allocable to the unit of government and not to any entity with a 501(c)(3) designation.</t>
  </si>
  <si>
    <t>This cost report was prepared from the books and records of the Public Health Provider -- Charity Care Program provider.</t>
  </si>
  <si>
    <t>The expenditures on this cost report have not been claimed on any other cost report.</t>
  </si>
  <si>
    <t>I certify that no part of any PHP-CCP payment will be used to pay a contingent fee and that any agreement between the provider and a billing entity or cost report preparer does not use a reimbursement methodology that contains any type of incentive, directly or indirectly, for inappropriately inflating, in any way, claims billed to the Medicaid program, including PHP-CCP funds.</t>
  </si>
  <si>
    <t xml:space="preserve">I understand that this information will be used as a basis for claims for Federal funds, and possibly State funds, and that falsification and concealment of a material fact may be prosecuted under Federal and State civil or criminal law. </t>
  </si>
  <si>
    <t>NOTE:</t>
  </si>
  <si>
    <t>This COST REPORT CERTIFICATION must be signed by an individual legally responsible for the authorized agent, i.e., PHP-CCP representative, such as Chief Financial Officer or other official of the Governmental Entity.  Misrepresentation or falsification of any information contained in this report may be punishable by fine and/or imprisonment under federal and/or state law.</t>
  </si>
  <si>
    <t xml:space="preserve"> SIGNER IDENTIFICATION</t>
  </si>
  <si>
    <t>Printed/Typed Name of Report Preparer/Contracted Vendor</t>
  </si>
  <si>
    <t>Title of Preparer/Contracted Vendor</t>
  </si>
  <si>
    <t>Vendor Company Name (if applicable)</t>
  </si>
  <si>
    <t>Printed/Typed Name of Authorized Signatory</t>
  </si>
  <si>
    <t>Title of Signer</t>
  </si>
  <si>
    <t>Name of Provider:</t>
  </si>
  <si>
    <t>Address of Signer (street or P.O. Box, city, state, 9-digit zip):</t>
  </si>
  <si>
    <t>Phone Number (including area code)</t>
  </si>
  <si>
    <t>FAX Number (including area code)</t>
  </si>
  <si>
    <t xml:space="preserve">Email: </t>
  </si>
  <si>
    <t>SIGNATURE OF SIGNER</t>
  </si>
  <si>
    <t>DATE</t>
  </si>
  <si>
    <t>SIGNER AUTHORITY:</t>
  </si>
  <si>
    <t>CFO</t>
  </si>
  <si>
    <t xml:space="preserve"> Other Officer (describe)</t>
  </si>
  <si>
    <t>(check one)</t>
  </si>
  <si>
    <t>Business Officer</t>
  </si>
  <si>
    <t>Director</t>
  </si>
  <si>
    <t>Subscribed and sworn before me,</t>
  </si>
  <si>
    <t>, a notary public on</t>
  </si>
  <si>
    <t>Notary Name</t>
  </si>
  <si>
    <t xml:space="preserve"> month / day / year</t>
  </si>
  <si>
    <t>NOTARY SIGNATURE</t>
  </si>
  <si>
    <t>NOTARY PUBLIC,</t>
  </si>
  <si>
    <t>COMMISSION EXPIRES</t>
  </si>
  <si>
    <t>STATE OF</t>
  </si>
  <si>
    <t xml:space="preserve">       NOTARY SEAL</t>
  </si>
  <si>
    <t>Certification Of Funds</t>
  </si>
  <si>
    <t>This statement is of expenditures that the undersigned certifies are allocable and allowable to the State Medicaid program under Title XIX of the  Social Security Act (the Act), and in accordance with all procedures, instructions and guidance issued by the single state agency and in effect during the cost report federal fiscal year.</t>
  </si>
  <si>
    <t>Total Computable Expenses</t>
  </si>
  <si>
    <t>Expenditures submitted to the Texas HHSC for FFY</t>
  </si>
  <si>
    <t>Medicaid/Medical Services</t>
  </si>
  <si>
    <t>$</t>
  </si>
  <si>
    <t>Potential Settlement Amount</t>
  </si>
  <si>
    <t>INTENTIONAL MISREPRESENTATION OR FALSIFICATION OF ANY INFORMATION CONTAINED HEREIN MAY BE PUNISHABLE BY FINE AND/OR</t>
  </si>
  <si>
    <t xml:space="preserve"> IMPRISONMENT UNDER FEDERAL AND/OR STATE LAW.</t>
  </si>
  <si>
    <t>CERTIFICATION STATEMENT BY OFFICER OF THE PROVIDER</t>
  </si>
  <si>
    <t>I HEREBY CERTIFY that for the reporting period:</t>
  </si>
  <si>
    <t>From:</t>
  </si>
  <si>
    <t>To:</t>
  </si>
  <si>
    <t xml:space="preserve">I have examined this statement, the accompanying supporting exhibits, the allocation of expenses and services, and the worksheets for the above indicated reporting period and to the best of my knowledge and belief they are true and correct statements prepared from the books and records of the Provider in accordance with applicable instructions. </t>
  </si>
  <si>
    <t>The expenditures included in this statement are based on the actual cost of recorded expenditures.</t>
  </si>
  <si>
    <t>The required amount of state and/or local funds were available and used to pay for total computable allowable expenditures included in this statement, and such state and/or local funds were in accordance with all applicable federal requirements for the non-federal share match of expenditures, including, but not limited to, the requirement that the funds were not Federal funds in origin (unless they are Federal funds authorized by Federal law to be used to match other Federal funds) and the requirement that the claimed expenditures were not used to meet matching requirements under other Federally funded programs.</t>
  </si>
  <si>
    <t>I understand that this information will be used as a basis for claims for Federal funds, and possibly State funds, and that falsification and concealment of a material fact may be prosecuted under Federal and State civil or criminal law.</t>
  </si>
  <si>
    <t>Federal matching funds are being claimed on this report in accordance with the cost report instructions provided by the Texas Health and Human Services Commission effective for the above indicated reporting period.</t>
  </si>
  <si>
    <t>I am the officer authorized by the referenced government agency to submit this form and I have made a good faith effort to ensure that all Texas Health and Human Services Commission effective for the above indicated reporting period information reported is true and accurate.</t>
  </si>
  <si>
    <t>I understand that this information will be used as a basis for claims for Federal funds, and possibly State funds, and that falsification and concealment of a material fact may be prosecuted under Federal or State civil or criminal law.</t>
  </si>
  <si>
    <t>SIGNATURE</t>
  </si>
  <si>
    <t>Printed/Typed Name of Signer</t>
  </si>
  <si>
    <t>Address of Signer (street or P.O. Box, city, state, 9-digit zip)</t>
  </si>
  <si>
    <t>Email</t>
  </si>
  <si>
    <t xml:space="preserve"> Other Agent/Representative (describe)</t>
  </si>
  <si>
    <t>Notary Signature</t>
  </si>
  <si>
    <t>Notary Public, State Of</t>
  </si>
  <si>
    <t>Commission Expires</t>
  </si>
  <si>
    <t>SCHEDULE A
DEPRECIATION -- PUBLIC HEALTH PROVIDER CHARITY CARE PROGRAM -- (Straight-Line Method Only)</t>
  </si>
  <si>
    <t>A</t>
  </si>
  <si>
    <t>B</t>
  </si>
  <si>
    <t>C</t>
  </si>
  <si>
    <t>D</t>
  </si>
  <si>
    <t>E</t>
  </si>
  <si>
    <t>F</t>
  </si>
  <si>
    <t>G</t>
  </si>
  <si>
    <t>H</t>
  </si>
  <si>
    <t>I</t>
  </si>
  <si>
    <t>J</t>
  </si>
  <si>
    <t>K</t>
  </si>
  <si>
    <t>L</t>
  </si>
  <si>
    <t>M</t>
  </si>
  <si>
    <t>N</t>
  </si>
  <si>
    <t>O</t>
  </si>
  <si>
    <t>P</t>
  </si>
  <si>
    <t>Description</t>
  </si>
  <si>
    <t>Month/Day/Year</t>
  </si>
  <si>
    <t>Years of</t>
  </si>
  <si>
    <t>Prior Period</t>
  </si>
  <si>
    <t>When Asset</t>
  </si>
  <si>
    <t xml:space="preserve">Asset </t>
  </si>
  <si>
    <t>Useful Life</t>
  </si>
  <si>
    <t xml:space="preserve">Beginning </t>
  </si>
  <si>
    <t>Months of</t>
  </si>
  <si>
    <t xml:space="preserve">Months of </t>
  </si>
  <si>
    <t>HHSC Allowable</t>
  </si>
  <si>
    <t>of Asset</t>
  </si>
  <si>
    <t>Placed in</t>
  </si>
  <si>
    <t>Useful</t>
  </si>
  <si>
    <t>Cost</t>
  </si>
  <si>
    <t>Salvage Value</t>
  </si>
  <si>
    <t>Accumulated</t>
  </si>
  <si>
    <t>Will Meet</t>
  </si>
  <si>
    <t>Disposed of</t>
  </si>
  <si>
    <t>of Disposal</t>
  </si>
  <si>
    <t>Begins</t>
  </si>
  <si>
    <t>Date</t>
  </si>
  <si>
    <t>Ends in</t>
  </si>
  <si>
    <t>Ending Date</t>
  </si>
  <si>
    <t>Depreciation</t>
  </si>
  <si>
    <t xml:space="preserve">Depreciation </t>
  </si>
  <si>
    <t>Service</t>
  </si>
  <si>
    <t>Life</t>
  </si>
  <si>
    <t xml:space="preserve"> </t>
  </si>
  <si>
    <t>End of Useful Life</t>
  </si>
  <si>
    <t>in FFY? (Y/N)</t>
  </si>
  <si>
    <t>(if Y in Column H)</t>
  </si>
  <si>
    <t>This Period</t>
  </si>
  <si>
    <t>For Reporting Period</t>
  </si>
  <si>
    <t>Column1</t>
  </si>
  <si>
    <t>Column2</t>
  </si>
  <si>
    <t>Column3</t>
  </si>
  <si>
    <t>Column4</t>
  </si>
  <si>
    <t>Column5</t>
  </si>
  <si>
    <t>Column6</t>
  </si>
  <si>
    <t>Column7</t>
  </si>
  <si>
    <t>Column8</t>
  </si>
  <si>
    <t>Column9</t>
  </si>
  <si>
    <t>Column10</t>
  </si>
  <si>
    <t>Column11</t>
  </si>
  <si>
    <t>Column12</t>
  </si>
  <si>
    <t>Column13</t>
  </si>
  <si>
    <t>Column14</t>
  </si>
  <si>
    <t>Column15</t>
  </si>
  <si>
    <t>Column16</t>
  </si>
  <si>
    <t>BUILDINGS:</t>
  </si>
  <si>
    <t>TOTAL . . . . . . . . . . . . . . . . . . . . . . . . . . . . . . . .</t>
  </si>
  <si>
    <t>Column17</t>
  </si>
  <si>
    <t>VEHICLES:</t>
  </si>
  <si>
    <t>EQUIPMENT:</t>
  </si>
  <si>
    <t>Total Services Depreciation   . . . . . . . . . . . . . . . . . . . . . . . . . . . . . . . . . . . . . . . . . .</t>
  </si>
  <si>
    <t>COST REPORT for</t>
  </si>
  <si>
    <t>SCHEDULE B 
PAYROLL AND BENEFITS</t>
  </si>
  <si>
    <t xml:space="preserve">E M P L O Y E  E  I N F O R M A T I O N </t>
  </si>
  <si>
    <t>P A Y R OL L   A N D  B E N E F I T S</t>
  </si>
  <si>
    <t>F E D   F U N D I N G   R E D U C T I O N</t>
  </si>
  <si>
    <t>Employee # (NO personal identifiers i.e. SSN)</t>
  </si>
  <si>
    <t>Last Name</t>
  </si>
  <si>
    <t>First Name</t>
  </si>
  <si>
    <t>Job Title /
Credentials</t>
  </si>
  <si>
    <t xml:space="preserve"> (E)mployee or (C)ontracted</t>
  </si>
  <si>
    <t>Gross Salary</t>
  </si>
  <si>
    <t>Total Hours Worked</t>
  </si>
  <si>
    <t>Contractor Payments</t>
  </si>
  <si>
    <t>Employee Benefits</t>
  </si>
  <si>
    <t>Employer - FICA Payroll Taxes</t>
  </si>
  <si>
    <t>Employer - Other Payroll Taxes</t>
  </si>
  <si>
    <t>Position Fully or Partially Funded By Fed Funds or Grants?
Yes or No</t>
  </si>
  <si>
    <t>If Yes, Amount of Federal Funding (enter as a positive number)</t>
  </si>
  <si>
    <t>Other Amounts To Be Removed (enter as a positive number)</t>
  </si>
  <si>
    <t>Total Reduction</t>
  </si>
  <si>
    <t>Column18</t>
  </si>
  <si>
    <t>Column19</t>
  </si>
  <si>
    <t>ATTENDANT</t>
  </si>
  <si>
    <t>TOTAL</t>
  </si>
  <si>
    <t>NON-ATTENDANT</t>
  </si>
  <si>
    <t>OPERATIONS</t>
  </si>
  <si>
    <t>TOTAL BENEFITS AND REDUCTIONS</t>
  </si>
  <si>
    <t>Cost Allocation Methodologies Employed by the Governmental Entity</t>
  </si>
  <si>
    <t xml:space="preserve">A. </t>
  </si>
  <si>
    <t>Does your agency have a Cost Allocation Plan (CAP)? If so, please provide a copy of your agency’s proposed Cost Allocation Plan (CAP). If not, enter in detail the allocation methodology that will be used for allocating costs on the cost report.</t>
  </si>
  <si>
    <t xml:space="preserve">B.  </t>
  </si>
  <si>
    <t>Please provide a list of personnel cost worksheets that support your CAP. Attach Detailed Explanation Externally .</t>
  </si>
  <si>
    <t>EXAMPLE ONLY</t>
  </si>
  <si>
    <t xml:space="preserve">Exhibit 8 - Schedule D  Reasonable Collections Effort Tracking Form </t>
  </si>
  <si>
    <t>( 1 )</t>
  </si>
  <si>
    <t>( 2 )</t>
  </si>
  <si>
    <t>( 3 )</t>
  </si>
  <si>
    <t>( 4 )</t>
  </si>
  <si>
    <t>( 5 )</t>
  </si>
  <si>
    <t>( 6 )</t>
  </si>
  <si>
    <t>( 7 )</t>
  </si>
  <si>
    <t>( 8 )</t>
  </si>
  <si>
    <t>( 9 )</t>
  </si>
  <si>
    <t>( 10 )</t>
  </si>
  <si>
    <t>( 11 )</t>
  </si>
  <si>
    <t>( 12 )</t>
  </si>
  <si>
    <t>Procedure/Trans ID                 (Identifier)</t>
  </si>
  <si>
    <t>Procedure Codes Submitted</t>
  </si>
  <si>
    <t>Procedure Description</t>
  </si>
  <si>
    <t>Date of Service - DOS</t>
  </si>
  <si>
    <t>Insurance Carrier Name</t>
  </si>
  <si>
    <t>If Medicaid/Medicaid Managed Care -  Recipient Number</t>
  </si>
  <si>
    <t>Units</t>
  </si>
  <si>
    <t>Charge Amount(s)</t>
  </si>
  <si>
    <t>Paid    Amount(s)</t>
  </si>
  <si>
    <t>If Uninsured,    Billed/Notice Dates  Sent to Patient</t>
  </si>
  <si>
    <t>If Uninsured and Uncollectible Write Off Date</t>
  </si>
  <si>
    <r>
      <t xml:space="preserve">Total Uncompensated Costs                      </t>
    </r>
    <r>
      <rPr>
        <sz val="10"/>
        <color rgb="FF7030A0"/>
        <rFont val="Arial"/>
        <family val="2"/>
      </rPr>
      <t>(12) =</t>
    </r>
    <r>
      <rPr>
        <sz val="10"/>
        <rFont val="Arial"/>
        <family val="2"/>
      </rPr>
      <t xml:space="preserve"> </t>
    </r>
    <r>
      <rPr>
        <sz val="10"/>
        <color rgb="FF7030A0"/>
        <rFont val="Arial"/>
        <family val="2"/>
      </rPr>
      <t>(8) - (9)</t>
    </r>
  </si>
  <si>
    <t>AXXXX</t>
  </si>
  <si>
    <t>Example Procedure 1</t>
  </si>
  <si>
    <t>Uninsured</t>
  </si>
  <si>
    <t>NA</t>
  </si>
  <si>
    <t>1.000</t>
  </si>
  <si>
    <t>AXXX1</t>
  </si>
  <si>
    <t>Example Procedure 2</t>
  </si>
  <si>
    <t xml:space="preserve">Superior </t>
  </si>
  <si>
    <t>W23456</t>
  </si>
  <si>
    <t>AXXX2</t>
  </si>
  <si>
    <t>Example Procedure 3</t>
  </si>
  <si>
    <t>AXXX3</t>
  </si>
  <si>
    <t>Example Procedure 4</t>
  </si>
  <si>
    <t>Superior</t>
  </si>
  <si>
    <t>W23789</t>
  </si>
  <si>
    <t>Total All</t>
  </si>
  <si>
    <t>Column 1 - Proc/Trans ID (Identifier)</t>
  </si>
  <si>
    <t>Enter the  Process /Transaction identifier for service provided to patient.</t>
  </si>
  <si>
    <t>Column 2 - Procedure Codes</t>
  </si>
  <si>
    <t>Enter the applicable procedure codes for the services provided to the patient.</t>
  </si>
  <si>
    <t>Column 3 - Procedure Descriptions</t>
  </si>
  <si>
    <t>Enter the descriptions for the procedure codes used when service was provided to the patient.</t>
  </si>
  <si>
    <t>Column 4 - Date of Service</t>
  </si>
  <si>
    <t>Enter the date service was provided.</t>
  </si>
  <si>
    <t>Column 5 - Insurance Carrier Name</t>
  </si>
  <si>
    <t xml:space="preserve">Enter the name of the patients insurance carrier.  </t>
  </si>
  <si>
    <t>Column 6 - Medicaid Recipient Number</t>
  </si>
  <si>
    <r>
      <t>Enter the Medicaid/Medicaid Managed Care Recipient Number if the patient is covered by Medicaid or if the patient has a coverage through a managed care organization. Leave this field blank or enter "NA" if the patient is</t>
    </r>
    <r>
      <rPr>
        <sz val="10"/>
        <rFont val="Arial"/>
        <family val="2"/>
      </rPr>
      <t xml:space="preserve"> insured by any other means.</t>
    </r>
  </si>
  <si>
    <t>Column 7 - Units of Service</t>
  </si>
  <si>
    <t>Enter the unit of service allowable for services provided to a client.</t>
  </si>
  <si>
    <t>Column 8 - Charge Amounts</t>
  </si>
  <si>
    <t>Total billed charges for services provided to patient.</t>
  </si>
  <si>
    <t>Column 9 - Paid Amount(s)</t>
  </si>
  <si>
    <t>Amounts paid by patient/responsible party for services provided.</t>
  </si>
  <si>
    <t>Column 10 - If Uninsured, Dates Billed/Notices Sent, Call made</t>
  </si>
  <si>
    <t xml:space="preserve">Dates of attempted bill collections or notice sent to patient/responsible party for services provided. </t>
  </si>
  <si>
    <t>Column 11 - If Uninsured/Uncollectible, Write Off Date</t>
  </si>
  <si>
    <t>Enter the date receivable was written off.</t>
  </si>
  <si>
    <t>Column 12 - Total Uncompensated Costs</t>
  </si>
  <si>
    <t xml:space="preserve">Enter the amount of uncompensated costs for the reporting  periods of service.  </t>
  </si>
  <si>
    <t xml:space="preserve"> REASONABLE COLLECTION EFFORT</t>
  </si>
  <si>
    <t xml:space="preserve">To be considered a reasonable collection effort, a provider's effort to collect fees for services rendered must involve the issuance of a bill on or shortly after discharge or death of the beneficiary to the party responsible for the patient's personal financial obligations. It also includes other actions such as subsequent billings, collection letters and telephone calls or personal contacts with this party which constitute a genuine, rather than a token, collection effort. The provider's collection effort may include using or threatening to use court action to obtain payment. </t>
  </si>
  <si>
    <t>Collection Agencies. --A provider's collection effort may include the use of a collection agency in addition to or in lieu of subsequent billings, follow-up letters, telephone and personal contacts.  Where a collection agency is used, it is  expected that  the provider to refer all uncollected patient charges of like amount to the agency without regard to class of patient.  The "like amount" requirement may include uncollected charges above a specified minimum amount.   Where a collection agency is used, the agency's practices may include using or threatening to use court action to obtain payment.</t>
  </si>
  <si>
    <t>Documentation Required. --The provider's collection effort should be documented in the patient's file by copies of the bill(s), follow-up letters, reports of telephone and personal contact, etc.</t>
  </si>
  <si>
    <t>Collection Fees.--Where a provider utilizes the services of a third party, non-related collection agency and the reasonable collection effort is applied, the fees the collection agency charges the provider are recognized as an allowable administrative cost of the provider. 
When a collection agency obtains payment of an account receivable, the full amount collected must be credited to the patient's account and the collection fee charged to administrative costs.  For example, where an agency collects $40 from the patient/responsible party, and its fee is 50 percent, the agency keeps $20 as its fee for the collection services and remits $20 (the balance) to the provider.  The provider records the full amount collected from the patient by the agency ($40) in the patient's account receivable and records the collection fee ($20) in administrative costs.  The fee charged by the collection agency is merely a charge for providing the collection service, and, therefore, is not treated as a bad debt.</t>
  </si>
  <si>
    <t>Presumption of Noncollectibility.--If after reasonable and customary attempts to collect a bill, the debt remains unpaid more than 120 days from the date the first bill is mailed to the beneficiary, the debt may be deemed uncollectible.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</si>
</sst>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0."/>
    <numFmt numFmtId="165" formatCode="_(* #,##0_);_(* \(#,##0\);_(* &quot;-&quot;??_);_(@_)"/>
    <numFmt numFmtId="166" formatCode="mm/dd/yy;@"/>
    <numFmt numFmtId="167" formatCode="_$* #,##0.00_$;[Red]_$* \(#,##0.00\);_$* &quot;0.00&quot;_$;_$@_$"/>
    <numFmt numFmtId="168" formatCode="0.00_)"/>
    <numFmt numFmtId="169" formatCode="0.&quot;$&quot;"/>
    <numFmt numFmtId="170" formatCode="_(* #,##0.0_);_(* \(#,##0.0\);_(* &quot;-&quot;??_);_(@_)"/>
    <numFmt numFmtId="171" formatCode="_([$$-409]* #,##0.00_);_([$$-409]* \(#,##0.00\);_([$$-409]* &quot;-&quot;??_);_(@_)"/>
    <numFmt numFmtId="172" formatCode="[&lt;=9999999]###\-####;\(###\)\ ###\-####"/>
  </numFmts>
  <fonts count="82" x14ac:knownFonts="1">
    <font>
      <sz val="10"/>
      <name val="Arial"/>
    </font>
    <font>
      <sz val="10"/>
      <name val="Arial"/>
      <family val="2"/>
    </font>
    <font>
      <b/>
      <sz val="10"/>
      <name val="Arial"/>
      <family val="2"/>
    </font>
    <font>
      <sz val="10"/>
      <name val="Times New Roman"/>
      <family val="1"/>
    </font>
    <font>
      <sz val="10"/>
      <name val="Arial"/>
      <family val="2"/>
    </font>
    <font>
      <sz val="10"/>
      <color indexed="8"/>
      <name val="Arial"/>
      <family val="2"/>
    </font>
    <font>
      <b/>
      <sz val="12"/>
      <name val="Arial"/>
      <family val="2"/>
    </font>
    <font>
      <sz val="12"/>
      <name val="Arial"/>
      <family val="2"/>
    </font>
    <font>
      <b/>
      <sz val="11"/>
      <name val="Arial"/>
      <family val="2"/>
    </font>
    <font>
      <sz val="18"/>
      <name val="Arial"/>
      <family val="2"/>
    </font>
    <font>
      <sz val="10"/>
      <color indexed="12"/>
      <name val="Arial"/>
      <family val="2"/>
    </font>
    <font>
      <sz val="8"/>
      <name val="Arial"/>
      <family val="2"/>
    </font>
    <font>
      <b/>
      <sz val="12"/>
      <name val="Times New Roman"/>
      <family val="1"/>
    </font>
    <font>
      <b/>
      <sz val="14"/>
      <name val="Arial"/>
      <family val="2"/>
    </font>
    <font>
      <sz val="9"/>
      <name val="Arial"/>
      <family val="2"/>
    </font>
    <font>
      <b/>
      <sz val="10"/>
      <name val="Times New Roman"/>
      <family val="1"/>
    </font>
    <font>
      <b/>
      <sz val="18"/>
      <name val="Arial"/>
      <family val="2"/>
    </font>
    <font>
      <sz val="8"/>
      <name val="Wingdings"/>
      <charset val="2"/>
    </font>
    <font>
      <sz val="11"/>
      <name val="Arial"/>
      <family val="2"/>
    </font>
    <font>
      <sz val="14"/>
      <color indexed="10"/>
      <name val="Arial"/>
      <family val="2"/>
    </font>
    <font>
      <sz val="11"/>
      <color indexed="8"/>
      <name val="Calibri"/>
      <family val="2"/>
    </font>
    <font>
      <sz val="11"/>
      <color indexed="9"/>
      <name val="Calibri"/>
      <family val="2"/>
    </font>
    <font>
      <b/>
      <i/>
      <sz val="12"/>
      <name val="Times New Roman"/>
      <family val="1"/>
    </font>
    <font>
      <sz val="11"/>
      <color indexed="20"/>
      <name val="Calibri"/>
      <family val="2"/>
    </font>
    <font>
      <b/>
      <sz val="11"/>
      <color indexed="52"/>
      <name val="Calibri"/>
      <family val="2"/>
    </font>
    <font>
      <u/>
      <sz val="10"/>
      <name val="Times New Roman"/>
      <family val="1"/>
    </font>
    <font>
      <b/>
      <sz val="11"/>
      <color indexed="9"/>
      <name val="Calibri"/>
      <family val="2"/>
    </font>
    <font>
      <b/>
      <sz val="10"/>
      <name val="Tms Rmn"/>
    </font>
    <font>
      <sz val="10"/>
      <name val="Tms Rmn"/>
    </font>
    <font>
      <b/>
      <i/>
      <u/>
      <sz val="12"/>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7"/>
      <name val="Small Fonts"/>
      <family val="2"/>
    </font>
    <font>
      <b/>
      <i/>
      <sz val="16"/>
      <name val="Helv"/>
    </font>
    <font>
      <sz val="12"/>
      <name val="Helv"/>
    </font>
    <font>
      <b/>
      <sz val="11"/>
      <color indexed="63"/>
      <name val="Calibri"/>
      <family val="2"/>
    </font>
    <font>
      <b/>
      <sz val="18"/>
      <color indexed="56"/>
      <name val="Cambria"/>
      <family val="2"/>
    </font>
    <font>
      <b/>
      <sz val="11"/>
      <color indexed="8"/>
      <name val="Calibri"/>
      <family val="2"/>
    </font>
    <font>
      <sz val="11"/>
      <color indexed="10"/>
      <name val="Calibri"/>
      <family val="2"/>
    </font>
    <font>
      <b/>
      <sz val="9"/>
      <name val="Arial"/>
      <family val="2"/>
    </font>
    <font>
      <b/>
      <sz val="8"/>
      <name val="Arial"/>
      <family val="2"/>
    </font>
    <font>
      <b/>
      <sz val="10"/>
      <color indexed="12"/>
      <name val="Arial"/>
      <family val="2"/>
    </font>
    <font>
      <sz val="12"/>
      <color indexed="10"/>
      <name val="Arial"/>
      <family val="2"/>
    </font>
    <font>
      <b/>
      <sz val="16"/>
      <color indexed="10"/>
      <name val="Arial"/>
      <family val="2"/>
    </font>
    <font>
      <b/>
      <sz val="12"/>
      <color indexed="10"/>
      <name val="Arial"/>
      <family val="2"/>
    </font>
    <font>
      <sz val="8"/>
      <name val="Arial"/>
      <family val="2"/>
    </font>
    <font>
      <b/>
      <sz val="14"/>
      <name val="Times New Roman"/>
      <family val="1"/>
    </font>
    <font>
      <sz val="12"/>
      <name val="Times New Roman"/>
      <family val="1"/>
    </font>
    <font>
      <sz val="10"/>
      <color theme="0"/>
      <name val="Arial"/>
      <family val="2"/>
    </font>
    <font>
      <sz val="9"/>
      <color theme="0" tint="-0.499984740745262"/>
      <name val="Arial"/>
      <family val="2"/>
    </font>
    <font>
      <sz val="10"/>
      <color theme="0" tint="-0.499984740745262"/>
      <name val="Arial"/>
      <family val="2"/>
    </font>
    <font>
      <sz val="12"/>
      <color theme="0" tint="-0.499984740745262"/>
      <name val="Arial"/>
      <family val="2"/>
    </font>
    <font>
      <sz val="11"/>
      <color theme="1"/>
      <name val="Calibri"/>
      <family val="2"/>
      <scheme val="minor"/>
    </font>
    <font>
      <sz val="11"/>
      <color rgb="FF9C0006"/>
      <name val="Calibri"/>
      <family val="2"/>
      <scheme val="minor"/>
    </font>
    <font>
      <sz val="11"/>
      <color theme="0"/>
      <name val="Calibri"/>
      <family val="2"/>
      <scheme val="minor"/>
    </font>
    <font>
      <b/>
      <sz val="16"/>
      <name val="Arial"/>
      <family val="2"/>
    </font>
    <font>
      <b/>
      <sz val="13"/>
      <name val="Arial"/>
      <family val="2"/>
    </font>
    <font>
      <b/>
      <sz val="10"/>
      <color rgb="FF0070C0"/>
      <name val="Arial"/>
      <family val="2"/>
    </font>
    <font>
      <sz val="10"/>
      <color indexed="8"/>
      <name val="Arial"/>
      <family val="2"/>
    </font>
    <font>
      <sz val="10"/>
      <color rgb="FFFF0000"/>
      <name val="Arial"/>
      <family val="2"/>
    </font>
    <font>
      <sz val="9"/>
      <color rgb="FFFF0000"/>
      <name val="Arial"/>
      <family val="2"/>
    </font>
    <font>
      <sz val="12"/>
      <color rgb="FFFF0000"/>
      <name val="Arial"/>
      <family val="2"/>
    </font>
    <font>
      <b/>
      <sz val="9"/>
      <color theme="0" tint="-0.499984740745262"/>
      <name val="Arial"/>
      <family val="2"/>
    </font>
    <font>
      <sz val="10"/>
      <color rgb="FF7030A0"/>
      <name val="Arial"/>
      <family val="2"/>
    </font>
    <font>
      <b/>
      <sz val="10"/>
      <color rgb="FF7030A0"/>
      <name val="Arial"/>
      <family val="2"/>
    </font>
    <font>
      <b/>
      <sz val="12"/>
      <color rgb="FF7030A0"/>
      <name val="Arial"/>
      <family val="2"/>
    </font>
    <font>
      <b/>
      <sz val="10"/>
      <color rgb="FFFF0000"/>
      <name val="Arial"/>
      <family val="2"/>
    </font>
    <font>
      <b/>
      <sz val="10"/>
      <color theme="0" tint="-0.499984740745262"/>
      <name val="Arial"/>
      <family val="2"/>
    </font>
    <font>
      <i/>
      <sz val="10"/>
      <name val="Arial"/>
      <family val="2"/>
    </font>
    <font>
      <sz val="10"/>
      <color rgb="FF000000"/>
      <name val="Arial"/>
      <family val="2"/>
    </font>
    <font>
      <sz val="10"/>
      <color indexed="57"/>
      <name val="Arial"/>
      <family val="2"/>
    </font>
    <font>
      <sz val="10"/>
      <color indexed="10"/>
      <name val="Arial"/>
      <family val="2"/>
    </font>
    <font>
      <b/>
      <sz val="10"/>
      <color theme="1"/>
      <name val="Arial"/>
      <family val="2"/>
    </font>
    <font>
      <sz val="10"/>
      <color rgb="FF333333"/>
      <name val="Arial"/>
      <family val="2"/>
    </font>
    <font>
      <b/>
      <sz val="12"/>
      <color theme="0"/>
      <name val="Arial"/>
      <family val="2"/>
    </font>
    <font>
      <sz val="10"/>
      <color theme="7" tint="-0.249977111117893"/>
      <name val="Arial"/>
      <family val="2"/>
    </font>
  </fonts>
  <fills count="4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gray125">
        <bgColor indexed="22"/>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5"/>
        <bgColor indexed="64"/>
      </patternFill>
    </fill>
    <fill>
      <patternFill patternType="solid">
        <fgColor theme="0"/>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92D050"/>
        <bgColor indexed="64"/>
      </patternFill>
    </fill>
    <fill>
      <patternFill patternType="solid">
        <fgColor rgb="FFFFC7CE"/>
      </patternFill>
    </fill>
    <fill>
      <patternFill patternType="solid">
        <fgColor theme="5"/>
      </patternFill>
    </fill>
    <fill>
      <patternFill patternType="solid">
        <fgColor theme="3" tint="0.39997558519241921"/>
        <bgColor indexed="64"/>
      </patternFill>
    </fill>
    <fill>
      <patternFill patternType="solid">
        <fgColor rgb="FFFFC800"/>
        <bgColor indexed="64"/>
      </patternFill>
    </fill>
    <fill>
      <patternFill patternType="solid">
        <fgColor theme="0" tint="-0.249977111117893"/>
        <bgColor indexed="64"/>
      </patternFill>
    </fill>
    <fill>
      <patternFill patternType="solid">
        <fgColor rgb="FFFFFFFF"/>
        <bgColor indexed="64"/>
      </patternFill>
    </fill>
    <fill>
      <patternFill patternType="solid">
        <fgColor rgb="FF7030A0"/>
        <bgColor indexed="64"/>
      </patternFill>
    </fill>
    <fill>
      <patternFill patternType="solid">
        <fgColor theme="4" tint="0.59999389629810485"/>
        <bgColor theme="4" tint="0.59999389629810485"/>
      </patternFill>
    </fill>
    <fill>
      <patternFill patternType="solid">
        <fgColor theme="4" tint="0.59999389629810485"/>
        <bgColor indexed="64"/>
      </patternFill>
    </fill>
    <fill>
      <patternFill patternType="solid">
        <fgColor theme="0" tint="-0.14999847407452621"/>
        <bgColor indexed="64"/>
      </patternFill>
    </fill>
  </fills>
  <borders count="10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style="thin">
        <color indexed="64"/>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medium">
        <color indexed="64"/>
      </left>
      <right style="thin">
        <color indexed="64"/>
      </right>
      <top style="thin">
        <color indexed="55"/>
      </top>
      <bottom/>
      <diagonal/>
    </border>
    <border>
      <left style="thin">
        <color indexed="64"/>
      </left>
      <right style="thin">
        <color indexed="64"/>
      </right>
      <top style="thin">
        <color indexed="55"/>
      </top>
      <bottom/>
      <diagonal/>
    </border>
    <border>
      <left style="thin">
        <color indexed="64"/>
      </left>
      <right style="medium">
        <color indexed="64"/>
      </right>
      <top style="thin">
        <color indexed="55"/>
      </top>
      <bottom/>
      <diagonal/>
    </border>
    <border>
      <left style="thin">
        <color indexed="64"/>
      </left>
      <right style="medium">
        <color indexed="64"/>
      </right>
      <top style="thin">
        <color indexed="55"/>
      </top>
      <bottom style="thin">
        <color indexed="64"/>
      </bottom>
      <diagonal/>
    </border>
    <border>
      <left style="medium">
        <color indexed="64"/>
      </left>
      <right style="thin">
        <color indexed="64"/>
      </right>
      <top style="thin">
        <color indexed="55"/>
      </top>
      <bottom style="thin">
        <color indexed="64"/>
      </bottom>
      <diagonal/>
    </border>
    <border>
      <left style="thin">
        <color indexed="64"/>
      </left>
      <right style="thin">
        <color indexed="64"/>
      </right>
      <top style="thin">
        <color indexed="55"/>
      </top>
      <bottom style="thin">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medium">
        <color indexed="64"/>
      </left>
      <right style="thin">
        <color indexed="64"/>
      </right>
      <top/>
      <bottom style="thin">
        <color indexed="55"/>
      </bottom>
      <diagonal/>
    </border>
    <border>
      <left style="thin">
        <color indexed="64"/>
      </left>
      <right style="thin">
        <color indexed="64"/>
      </right>
      <top/>
      <bottom style="thin">
        <color indexed="55"/>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55"/>
      </bottom>
      <diagonal/>
    </border>
    <border>
      <left/>
      <right style="thin">
        <color indexed="64"/>
      </right>
      <top style="thin">
        <color indexed="55"/>
      </top>
      <bottom style="thin">
        <color indexed="55"/>
      </bottom>
      <diagonal/>
    </border>
    <border>
      <left/>
      <right style="thin">
        <color indexed="64"/>
      </right>
      <top style="thin">
        <color indexed="55"/>
      </top>
      <bottom/>
      <diagonal/>
    </border>
    <border>
      <left/>
      <right style="thin">
        <color indexed="64"/>
      </right>
      <top style="thin">
        <color indexed="55"/>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theme="1"/>
      </left>
      <right/>
      <top/>
      <bottom/>
      <diagonal/>
    </border>
    <border>
      <left style="medium">
        <color indexed="64"/>
      </left>
      <right/>
      <top style="medium">
        <color indexed="64"/>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64"/>
      </bottom>
      <diagonal/>
    </border>
    <border>
      <left style="thin">
        <color indexed="64"/>
      </left>
      <right style="thin">
        <color indexed="64"/>
      </right>
      <top style="thin">
        <color indexed="64"/>
      </top>
      <bottom style="thin">
        <color indexed="55"/>
      </bottom>
      <diagonal/>
    </border>
    <border>
      <left/>
      <right style="thin">
        <color indexed="64"/>
      </right>
      <top style="thin">
        <color indexed="64"/>
      </top>
      <bottom style="thin">
        <color indexed="55"/>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55"/>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left>
      <right style="thin">
        <color theme="0"/>
      </right>
      <top style="medium">
        <color indexed="64"/>
      </top>
      <bottom style="thin">
        <color indexed="64"/>
      </bottom>
      <diagonal/>
    </border>
    <border>
      <left style="thin">
        <color theme="0"/>
      </left>
      <right/>
      <top style="medium">
        <color indexed="64"/>
      </top>
      <bottom style="thin">
        <color indexed="64"/>
      </bottom>
      <diagonal/>
    </border>
    <border>
      <left style="thin">
        <color indexed="64"/>
      </left>
      <right style="medium">
        <color indexed="64"/>
      </right>
      <top style="thin">
        <color indexed="64"/>
      </top>
      <bottom/>
      <diagonal/>
    </border>
    <border>
      <left style="thin">
        <color theme="0"/>
      </left>
      <right/>
      <top style="medium">
        <color indexed="64"/>
      </top>
      <bottom style="thin">
        <color theme="0"/>
      </bottom>
      <diagonal/>
    </border>
    <border>
      <left style="thin">
        <color theme="0"/>
      </left>
      <right/>
      <top style="medium">
        <color indexed="64"/>
      </top>
      <bottom/>
      <diagonal/>
    </border>
    <border>
      <left style="thin">
        <color theme="0"/>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s>
  <cellStyleXfs count="88">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0" borderId="0" applyFill="0" applyBorder="0" applyProtection="0">
      <alignment horizontal="left"/>
    </xf>
    <xf numFmtId="0" fontId="23" fillId="3" borderId="0" applyNumberFormat="0" applyBorder="0" applyAlignment="0" applyProtection="0"/>
    <xf numFmtId="0" fontId="24" fillId="20" borderId="1" applyNumberFormat="0" applyAlignment="0" applyProtection="0"/>
    <xf numFmtId="0" fontId="25" fillId="0" borderId="0" applyNumberFormat="0" applyFill="0" applyBorder="0" applyProtection="0">
      <alignment horizontal="left"/>
    </xf>
    <xf numFmtId="0" fontId="26" fillId="21" borderId="2" applyNumberFormat="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167" fontId="3" fillId="0" borderId="3" applyFill="0" applyBorder="0" applyAlignment="0" applyProtection="0"/>
    <xf numFmtId="164" fontId="27" fillId="22" borderId="4"/>
    <xf numFmtId="0" fontId="28" fillId="0" borderId="0" applyFont="0" applyFill="0"/>
    <xf numFmtId="44" fontId="1" fillId="0" borderId="0" applyFont="0" applyFill="0" applyBorder="0" applyAlignment="0" applyProtection="0"/>
    <xf numFmtId="0" fontId="29" fillId="0" borderId="5" applyNumberFormat="0" applyFill="0" applyBorder="0" applyProtection="0">
      <alignment horizontal="left"/>
    </xf>
    <xf numFmtId="0" fontId="30" fillId="0" borderId="0" applyNumberFormat="0" applyFill="0" applyBorder="0" applyAlignment="0" applyProtection="0"/>
    <xf numFmtId="0" fontId="31" fillId="4" borderId="0" applyNumberFormat="0" applyBorder="0" applyAlignment="0" applyProtection="0"/>
    <xf numFmtId="38" fontId="11" fillId="23" borderId="0" applyNumberFormat="0" applyBorder="0" applyAlignment="0" applyProtection="0"/>
    <xf numFmtId="0" fontId="32" fillId="0" borderId="6"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35" fillId="7" borderId="1" applyNumberFormat="0" applyAlignment="0" applyProtection="0"/>
    <xf numFmtId="10" fontId="11" fillId="24" borderId="9" applyNumberFormat="0" applyBorder="0" applyAlignment="0" applyProtection="0"/>
    <xf numFmtId="0" fontId="36" fillId="0" borderId="10" applyNumberFormat="0" applyFill="0" applyAlignment="0" applyProtection="0"/>
    <xf numFmtId="0" fontId="37" fillId="25" borderId="0" applyNumberFormat="0" applyBorder="0" applyAlignment="0" applyProtection="0"/>
    <xf numFmtId="37" fontId="38" fillId="0" borderId="0"/>
    <xf numFmtId="168"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 fillId="0" borderId="0"/>
    <xf numFmtId="0" fontId="1" fillId="0" borderId="0"/>
    <xf numFmtId="0" fontId="4" fillId="0" borderId="0"/>
    <xf numFmtId="0" fontId="1" fillId="0" borderId="0"/>
    <xf numFmtId="0" fontId="1" fillId="0" borderId="0"/>
    <xf numFmtId="0" fontId="3" fillId="0" borderId="0"/>
    <xf numFmtId="0" fontId="5" fillId="0" borderId="0"/>
    <xf numFmtId="0" fontId="3" fillId="0" borderId="0"/>
    <xf numFmtId="0" fontId="4" fillId="26" borderId="11" applyNumberFormat="0" applyFont="0" applyAlignment="0" applyProtection="0"/>
    <xf numFmtId="0" fontId="1" fillId="26" borderId="11" applyNumberFormat="0" applyFont="0" applyAlignment="0" applyProtection="0"/>
    <xf numFmtId="0" fontId="41" fillId="20" borderId="12" applyNumberFormat="0" applyAlignment="0" applyProtection="0"/>
    <xf numFmtId="9" fontId="1" fillId="0" borderId="0" applyFont="0" applyFill="0" applyBorder="0" applyAlignment="0" applyProtection="0"/>
    <xf numFmtId="10" fontId="4" fillId="0" borderId="0" applyFont="0" applyFill="0" applyBorder="0" applyAlignment="0" applyProtection="0"/>
    <xf numFmtId="10" fontId="1" fillId="0" borderId="0" applyFont="0" applyFill="0" applyBorder="0" applyAlignment="0" applyProtection="0"/>
    <xf numFmtId="0" fontId="42" fillId="0" borderId="0" applyNumberFormat="0" applyFill="0" applyBorder="0" applyAlignment="0" applyProtection="0"/>
    <xf numFmtId="0" fontId="43" fillId="0" borderId="13" applyNumberFormat="0" applyFill="0" applyAlignment="0" applyProtection="0"/>
    <xf numFmtId="0" fontId="44" fillId="0" borderId="0" applyNumberFormat="0" applyFill="0" applyBorder="0" applyAlignment="0" applyProtection="0"/>
    <xf numFmtId="0" fontId="1" fillId="0" borderId="0"/>
    <xf numFmtId="0" fontId="58" fillId="0" borderId="0"/>
    <xf numFmtId="44" fontId="58" fillId="0" borderId="0" applyFont="0" applyFill="0" applyBorder="0" applyAlignment="0" applyProtection="0"/>
    <xf numFmtId="0" fontId="59" fillId="36" borderId="0" applyNumberFormat="0" applyBorder="0" applyAlignment="0" applyProtection="0"/>
    <xf numFmtId="0" fontId="60" fillId="37" borderId="0" applyNumberFormat="0" applyBorder="0" applyAlignment="0" applyProtection="0"/>
    <xf numFmtId="0" fontId="1" fillId="0" borderId="0"/>
    <xf numFmtId="44" fontId="1" fillId="0" borderId="0" applyFont="0" applyFill="0" applyBorder="0" applyAlignment="0" applyProtection="0"/>
    <xf numFmtId="0" fontId="58" fillId="0" borderId="0"/>
    <xf numFmtId="0" fontId="1" fillId="0" borderId="0"/>
    <xf numFmtId="0" fontId="64" fillId="0" borderId="0">
      <alignment vertical="top"/>
    </xf>
    <xf numFmtId="44" fontId="5" fillId="0" borderId="0" applyFont="0" applyFill="0" applyBorder="0" applyAlignment="0" applyProtection="0">
      <alignment vertical="top"/>
    </xf>
  </cellStyleXfs>
  <cellXfs count="828">
    <xf numFmtId="0" fontId="0" fillId="0" borderId="0" xfId="0"/>
    <xf numFmtId="0" fontId="4" fillId="0" borderId="0" xfId="67" applyFont="1"/>
    <xf numFmtId="0" fontId="6" fillId="0" borderId="0" xfId="67" applyFont="1" applyAlignment="1">
      <alignment vertical="center"/>
    </xf>
    <xf numFmtId="0" fontId="7" fillId="0" borderId="0" xfId="0" applyFont="1"/>
    <xf numFmtId="0" fontId="4" fillId="0" borderId="0" xfId="0" applyFont="1"/>
    <xf numFmtId="0" fontId="48" fillId="0" borderId="3" xfId="60" applyFont="1" applyBorder="1"/>
    <xf numFmtId="0" fontId="49" fillId="0" borderId="0" xfId="60" applyFont="1"/>
    <xf numFmtId="0" fontId="7" fillId="0" borderId="0" xfId="60" applyFont="1"/>
    <xf numFmtId="0" fontId="7" fillId="0" borderId="0" xfId="60" applyFont="1" applyAlignment="1">
      <alignment horizontal="center"/>
    </xf>
    <xf numFmtId="0" fontId="48" fillId="0" borderId="0" xfId="60" applyFont="1"/>
    <xf numFmtId="0" fontId="48" fillId="0" borderId="22" xfId="60" applyFont="1" applyBorder="1"/>
    <xf numFmtId="0" fontId="1" fillId="0" borderId="0" xfId="67" applyFont="1" applyAlignment="1">
      <alignment horizontal="left"/>
    </xf>
    <xf numFmtId="0" fontId="1" fillId="0" borderId="0" xfId="67" applyFont="1"/>
    <xf numFmtId="49" fontId="5" fillId="0" borderId="52" xfId="67" applyNumberFormat="1" applyFont="1" applyBorder="1" applyAlignment="1">
      <alignment horizontal="right"/>
    </xf>
    <xf numFmtId="0" fontId="6" fillId="0" borderId="37" xfId="67" applyFont="1" applyBorder="1" applyAlignment="1">
      <alignment horizontal="left"/>
    </xf>
    <xf numFmtId="0" fontId="1" fillId="0" borderId="0" xfId="0" applyFont="1"/>
    <xf numFmtId="0" fontId="0" fillId="0" borderId="37" xfId="0" applyBorder="1"/>
    <xf numFmtId="165" fontId="0" fillId="0" borderId="0" xfId="30" applyNumberFormat="1" applyFont="1" applyBorder="1" applyProtection="1"/>
    <xf numFmtId="0" fontId="0" fillId="0" borderId="45" xfId="0" applyBorder="1"/>
    <xf numFmtId="0" fontId="0" fillId="0" borderId="5" xfId="0" applyBorder="1"/>
    <xf numFmtId="0" fontId="0" fillId="0" borderId="51" xfId="0" applyBorder="1"/>
    <xf numFmtId="0" fontId="0" fillId="0" borderId="35" xfId="0" applyBorder="1"/>
    <xf numFmtId="0" fontId="0" fillId="0" borderId="52" xfId="0" applyBorder="1"/>
    <xf numFmtId="0" fontId="1" fillId="0" borderId="37" xfId="0" applyFont="1" applyBorder="1" applyAlignment="1">
      <alignment vertical="top" wrapText="1"/>
    </xf>
    <xf numFmtId="0" fontId="4" fillId="0" borderId="0" xfId="60"/>
    <xf numFmtId="0" fontId="13" fillId="0" borderId="0" xfId="0" applyFont="1"/>
    <xf numFmtId="0" fontId="1" fillId="33" borderId="40" xfId="0" applyFont="1" applyFill="1" applyBorder="1"/>
    <xf numFmtId="0" fontId="13" fillId="0" borderId="0" xfId="0" applyFont="1" applyAlignment="1">
      <alignment horizontal="center"/>
    </xf>
    <xf numFmtId="0" fontId="6" fillId="0" borderId="45" xfId="0" applyFont="1" applyBorder="1" applyAlignment="1">
      <alignment horizontal="left"/>
    </xf>
    <xf numFmtId="0" fontId="54" fillId="28" borderId="53" xfId="65" applyFont="1" applyFill="1" applyBorder="1"/>
    <xf numFmtId="0" fontId="54" fillId="28" borderId="16" xfId="65" applyFont="1" applyFill="1" applyBorder="1"/>
    <xf numFmtId="0" fontId="4" fillId="0" borderId="0" xfId="65" applyFont="1"/>
    <xf numFmtId="0" fontId="6" fillId="0" borderId="5" xfId="0" applyFont="1" applyBorder="1" applyAlignment="1">
      <alignment horizontal="left"/>
    </xf>
    <xf numFmtId="0" fontId="0" fillId="0" borderId="0" xfId="0" applyAlignment="1">
      <alignment horizontal="left" wrapText="1"/>
    </xf>
    <xf numFmtId="0" fontId="0" fillId="0" borderId="0" xfId="0" applyAlignment="1">
      <alignment wrapText="1"/>
    </xf>
    <xf numFmtId="0" fontId="52" fillId="0" borderId="0" xfId="0" applyFont="1" applyAlignment="1">
      <alignment horizontal="center"/>
    </xf>
    <xf numFmtId="0" fontId="0" fillId="0" borderId="40" xfId="0" applyBorder="1"/>
    <xf numFmtId="0" fontId="0" fillId="0" borderId="44" xfId="0" applyBorder="1"/>
    <xf numFmtId="0" fontId="2" fillId="0" borderId="37" xfId="0" applyFont="1" applyBorder="1"/>
    <xf numFmtId="0" fontId="9" fillId="0" borderId="0" xfId="65" applyFont="1"/>
    <xf numFmtId="0" fontId="7" fillId="0" borderId="0" xfId="65" applyFont="1"/>
    <xf numFmtId="0" fontId="1" fillId="0" borderId="0" xfId="65" applyFont="1"/>
    <xf numFmtId="0" fontId="2" fillId="0" borderId="0" xfId="65" applyFont="1"/>
    <xf numFmtId="0" fontId="12" fillId="0" borderId="37" xfId="0" applyFont="1" applyBorder="1" applyAlignment="1">
      <alignment horizontal="left"/>
    </xf>
    <xf numFmtId="0" fontId="12" fillId="0" borderId="0" xfId="0" applyFont="1" applyAlignment="1">
      <alignment horizontal="left"/>
    </xf>
    <xf numFmtId="0" fontId="0" fillId="0" borderId="0" xfId="0" applyAlignment="1">
      <alignment horizontal="center"/>
    </xf>
    <xf numFmtId="0" fontId="0" fillId="29" borderId="0" xfId="0" applyFill="1"/>
    <xf numFmtId="0" fontId="2" fillId="0" borderId="0" xfId="67" applyFont="1" applyAlignment="1">
      <alignment horizontal="left"/>
    </xf>
    <xf numFmtId="49" fontId="13" fillId="0" borderId="0" xfId="0" applyNumberFormat="1" applyFont="1" applyAlignment="1">
      <alignment horizontal="center"/>
    </xf>
    <xf numFmtId="49" fontId="13" fillId="0" borderId="40" xfId="0" applyNumberFormat="1" applyFont="1" applyBorder="1" applyAlignment="1">
      <alignment horizontal="center"/>
    </xf>
    <xf numFmtId="49" fontId="50" fillId="0" borderId="3" xfId="60" applyNumberFormat="1" applyFont="1" applyBorder="1" applyAlignment="1">
      <alignment horizontal="center"/>
    </xf>
    <xf numFmtId="0" fontId="47" fillId="0" borderId="70" xfId="60" applyFont="1" applyBorder="1"/>
    <xf numFmtId="0" fontId="47" fillId="0" borderId="37" xfId="60" applyFont="1" applyBorder="1"/>
    <xf numFmtId="0" fontId="47" fillId="0" borderId="70" xfId="60" applyFont="1" applyBorder="1" applyAlignment="1">
      <alignment horizontal="right"/>
    </xf>
    <xf numFmtId="0" fontId="1" fillId="0" borderId="0" xfId="64"/>
    <xf numFmtId="0" fontId="7" fillId="0" borderId="0" xfId="67" applyFont="1" applyAlignment="1">
      <alignment horizontal="center"/>
    </xf>
    <xf numFmtId="0" fontId="55" fillId="0" borderId="0" xfId="67" applyFont="1"/>
    <xf numFmtId="165" fontId="55" fillId="0" borderId="0" xfId="30" applyNumberFormat="1" applyFont="1" applyFill="1" applyProtection="1"/>
    <xf numFmtId="0" fontId="55" fillId="0" borderId="0" xfId="61" applyFont="1"/>
    <xf numFmtId="0" fontId="55" fillId="0" borderId="0" xfId="65" applyFont="1"/>
    <xf numFmtId="170" fontId="55" fillId="0" borderId="0" xfId="30" applyNumberFormat="1" applyFont="1" applyProtection="1"/>
    <xf numFmtId="170" fontId="55" fillId="0" borderId="0" xfId="30" applyNumberFormat="1" applyFont="1" applyFill="1" applyProtection="1"/>
    <xf numFmtId="0" fontId="56" fillId="0" borderId="0" xfId="0" applyFont="1" applyAlignment="1">
      <alignment horizontal="center"/>
    </xf>
    <xf numFmtId="165" fontId="7" fillId="0" borderId="0" xfId="30" applyNumberFormat="1" applyFont="1" applyFill="1" applyProtection="1"/>
    <xf numFmtId="0" fontId="18" fillId="0" borderId="0" xfId="0" applyFont="1"/>
    <xf numFmtId="0" fontId="57" fillId="0" borderId="0" xfId="65" applyFont="1"/>
    <xf numFmtId="0" fontId="12" fillId="0" borderId="0" xfId="0" applyFont="1" applyAlignment="1">
      <alignment wrapText="1"/>
    </xf>
    <xf numFmtId="0" fontId="1" fillId="0" borderId="37" xfId="61" applyBorder="1"/>
    <xf numFmtId="0" fontId="1" fillId="0" borderId="0" xfId="61"/>
    <xf numFmtId="0" fontId="2" fillId="23" borderId="9" xfId="61" applyFont="1" applyFill="1" applyBorder="1" applyAlignment="1">
      <alignment horizontal="center"/>
    </xf>
    <xf numFmtId="0" fontId="1" fillId="0" borderId="0" xfId="61" applyAlignment="1">
      <alignment horizontal="center"/>
    </xf>
    <xf numFmtId="0" fontId="14" fillId="0" borderId="37" xfId="61" applyFont="1" applyBorder="1"/>
    <xf numFmtId="0" fontId="45" fillId="0" borderId="59" xfId="61" applyFont="1" applyBorder="1" applyAlignment="1">
      <alignment horizontal="center"/>
    </xf>
    <xf numFmtId="0" fontId="45" fillId="0" borderId="23" xfId="61" applyFont="1" applyBorder="1" applyAlignment="1">
      <alignment horizontal="center"/>
    </xf>
    <xf numFmtId="0" fontId="45" fillId="0" borderId="15" xfId="61" applyFont="1" applyBorder="1" applyAlignment="1">
      <alignment horizontal="center"/>
    </xf>
    <xf numFmtId="0" fontId="45" fillId="0" borderId="54" xfId="61" applyFont="1" applyBorder="1"/>
    <xf numFmtId="0" fontId="2" fillId="0" borderId="15" xfId="61" applyFont="1" applyBorder="1"/>
    <xf numFmtId="0" fontId="46" fillId="0" borderId="15" xfId="61" applyFont="1" applyBorder="1"/>
    <xf numFmtId="0" fontId="46" fillId="0" borderId="0" xfId="61" applyFont="1"/>
    <xf numFmtId="0" fontId="2" fillId="0" borderId="37" xfId="65" applyFont="1" applyBorder="1"/>
    <xf numFmtId="0" fontId="1" fillId="0" borderId="0" xfId="61" applyAlignment="1">
      <alignment horizontal="left"/>
    </xf>
    <xf numFmtId="49" fontId="1" fillId="0" borderId="0" xfId="61" applyNumberFormat="1" applyAlignment="1">
      <alignment horizontal="right"/>
    </xf>
    <xf numFmtId="38" fontId="1" fillId="0" borderId="0" xfId="61" applyNumberFormat="1" applyAlignment="1">
      <alignment horizontal="right"/>
    </xf>
    <xf numFmtId="0" fontId="1" fillId="0" borderId="0" xfId="67" applyFont="1" applyAlignment="1">
      <alignment horizontal="center"/>
    </xf>
    <xf numFmtId="0" fontId="2" fillId="23" borderId="54" xfId="61" applyFont="1" applyFill="1" applyBorder="1" applyAlignment="1">
      <alignment horizontal="center"/>
    </xf>
    <xf numFmtId="0" fontId="2" fillId="23" borderId="4" xfId="61" applyFont="1" applyFill="1" applyBorder="1" applyAlignment="1">
      <alignment horizontal="center"/>
    </xf>
    <xf numFmtId="0" fontId="2" fillId="23" borderId="14" xfId="61" applyFont="1" applyFill="1" applyBorder="1" applyAlignment="1">
      <alignment horizontal="center"/>
    </xf>
    <xf numFmtId="0" fontId="45" fillId="0" borderId="3" xfId="61" applyFont="1" applyBorder="1" applyAlignment="1">
      <alignment horizontal="center"/>
    </xf>
    <xf numFmtId="43" fontId="2" fillId="0" borderId="61" xfId="30" applyFont="1" applyBorder="1" applyAlignment="1" applyProtection="1">
      <alignment horizontal="center"/>
    </xf>
    <xf numFmtId="0" fontId="45" fillId="0" borderId="18" xfId="61" applyFont="1" applyBorder="1" applyAlignment="1">
      <alignment horizontal="center"/>
    </xf>
    <xf numFmtId="43" fontId="2" fillId="0" borderId="59" xfId="30" applyFont="1" applyBorder="1" applyAlignment="1" applyProtection="1">
      <alignment horizontal="center"/>
    </xf>
    <xf numFmtId="0" fontId="45" fillId="0" borderId="21" xfId="61" applyFont="1" applyBorder="1" applyAlignment="1">
      <alignment horizontal="center"/>
    </xf>
    <xf numFmtId="0" fontId="45" fillId="0" borderId="22" xfId="61" applyFont="1" applyBorder="1" applyAlignment="1">
      <alignment horizontal="center"/>
    </xf>
    <xf numFmtId="43" fontId="2" fillId="0" borderId="23" xfId="30" applyFont="1" applyBorder="1" applyAlignment="1" applyProtection="1">
      <alignment horizontal="center"/>
    </xf>
    <xf numFmtId="0" fontId="1" fillId="0" borderId="0" xfId="65" applyFont="1" applyAlignment="1">
      <alignment wrapText="1"/>
    </xf>
    <xf numFmtId="0" fontId="10" fillId="0" borderId="0" xfId="65" applyFont="1" applyAlignment="1">
      <alignment wrapText="1"/>
    </xf>
    <xf numFmtId="0" fontId="1" fillId="0" borderId="0" xfId="65" applyFont="1" applyAlignment="1">
      <alignment horizontal="left" indent="3"/>
    </xf>
    <xf numFmtId="0" fontId="2" fillId="0" borderId="0" xfId="67" applyFont="1" applyAlignment="1">
      <alignment horizontal="center"/>
    </xf>
    <xf numFmtId="49" fontId="2" fillId="0" borderId="0" xfId="0" applyNumberFormat="1" applyFont="1" applyAlignment="1">
      <alignment horizontal="center"/>
    </xf>
    <xf numFmtId="0" fontId="2" fillId="0" borderId="35" xfId="67" applyFont="1" applyBorder="1" applyAlignment="1">
      <alignment horizontal="center"/>
    </xf>
    <xf numFmtId="0" fontId="1" fillId="0" borderId="40" xfId="67" applyFont="1" applyBorder="1" applyAlignment="1">
      <alignment horizontal="center"/>
    </xf>
    <xf numFmtId="0" fontId="6" fillId="29" borderId="52" xfId="0" applyFont="1" applyFill="1" applyBorder="1"/>
    <xf numFmtId="0" fontId="7" fillId="0" borderId="40" xfId="67" applyFont="1" applyBorder="1" applyAlignment="1">
      <alignment horizontal="center"/>
    </xf>
    <xf numFmtId="0" fontId="1" fillId="0" borderId="0" xfId="0" applyFont="1" applyAlignment="1">
      <alignment wrapText="1"/>
    </xf>
    <xf numFmtId="0" fontId="1" fillId="0" borderId="37" xfId="0" applyFont="1" applyBorder="1"/>
    <xf numFmtId="0" fontId="1" fillId="35" borderId="0" xfId="0" applyFont="1" applyFill="1"/>
    <xf numFmtId="165" fontId="8" fillId="0" borderId="0" xfId="30" applyNumberFormat="1" applyFont="1" applyFill="1" applyAlignment="1" applyProtection="1"/>
    <xf numFmtId="43" fontId="2" fillId="0" borderId="50" xfId="31" applyFont="1" applyFill="1" applyBorder="1" applyAlignment="1" applyProtection="1">
      <alignment horizontal="center"/>
    </xf>
    <xf numFmtId="0" fontId="1" fillId="0" borderId="40" xfId="0" applyFont="1" applyBorder="1" applyAlignment="1">
      <alignment wrapText="1"/>
    </xf>
    <xf numFmtId="0" fontId="45" fillId="0" borderId="61" xfId="61" applyFont="1" applyBorder="1" applyAlignment="1">
      <alignment horizontal="center"/>
    </xf>
    <xf numFmtId="0" fontId="45" fillId="0" borderId="17" xfId="61" applyFont="1" applyBorder="1" applyAlignment="1">
      <alignment horizontal="center"/>
    </xf>
    <xf numFmtId="14" fontId="2" fillId="0" borderId="0" xfId="61" applyNumberFormat="1" applyFont="1"/>
    <xf numFmtId="0" fontId="2" fillId="0" borderId="0" xfId="67" applyFont="1" applyAlignment="1">
      <alignment horizontal="centerContinuous"/>
    </xf>
    <xf numFmtId="14" fontId="2" fillId="0" borderId="0" xfId="67" applyNumberFormat="1" applyFont="1" applyAlignment="1">
      <alignment horizontal="right"/>
    </xf>
    <xf numFmtId="0" fontId="7" fillId="0" borderId="0" xfId="67" applyFont="1" applyAlignment="1">
      <alignment horizontal="right"/>
    </xf>
    <xf numFmtId="49" fontId="7" fillId="0" borderId="40" xfId="67" applyNumberFormat="1" applyFont="1" applyBorder="1"/>
    <xf numFmtId="0" fontId="2" fillId="0" borderId="0" xfId="0" applyFont="1"/>
    <xf numFmtId="49" fontId="19" fillId="0" borderId="0" xfId="67" applyNumberFormat="1" applyFont="1"/>
    <xf numFmtId="49" fontId="5" fillId="0" borderId="0" xfId="67" applyNumberFormat="1" applyFont="1" applyAlignment="1">
      <alignment horizontal="right"/>
    </xf>
    <xf numFmtId="0" fontId="12" fillId="0" borderId="0" xfId="0" applyFont="1"/>
    <xf numFmtId="0" fontId="2" fillId="0" borderId="0" xfId="67" applyFont="1"/>
    <xf numFmtId="0" fontId="47" fillId="0" borderId="0" xfId="67" applyFont="1"/>
    <xf numFmtId="44" fontId="1" fillId="0" borderId="0" xfId="61" applyNumberFormat="1"/>
    <xf numFmtId="165" fontId="0" fillId="0" borderId="0" xfId="30" applyNumberFormat="1" applyFont="1" applyProtection="1"/>
    <xf numFmtId="165" fontId="55" fillId="0" borderId="0" xfId="30" applyNumberFormat="1" applyFont="1" applyProtection="1"/>
    <xf numFmtId="165" fontId="7" fillId="0" borderId="0" xfId="30" applyNumberFormat="1" applyFont="1" applyFill="1" applyBorder="1" applyProtection="1"/>
    <xf numFmtId="0" fontId="1" fillId="0" borderId="37" xfId="60" applyFont="1" applyBorder="1" applyAlignment="1">
      <alignment horizontal="left"/>
    </xf>
    <xf numFmtId="0" fontId="1" fillId="0" borderId="51" xfId="67" applyFont="1" applyBorder="1"/>
    <xf numFmtId="0" fontId="1" fillId="0" borderId="52" xfId="67" applyFont="1" applyBorder="1"/>
    <xf numFmtId="0" fontId="1" fillId="0" borderId="37" xfId="67" applyFont="1" applyBorder="1"/>
    <xf numFmtId="165" fontId="2" fillId="0" borderId="0" xfId="30" applyNumberFormat="1" applyFont="1" applyBorder="1" applyAlignment="1" applyProtection="1">
      <alignment horizontal="left"/>
    </xf>
    <xf numFmtId="44" fontId="1" fillId="0" borderId="0" xfId="38" applyFont="1" applyFill="1" applyBorder="1" applyAlignment="1" applyProtection="1">
      <alignment horizontal="right"/>
    </xf>
    <xf numFmtId="0" fontId="1" fillId="0" borderId="40" xfId="67" applyFont="1" applyBorder="1"/>
    <xf numFmtId="44" fontId="0" fillId="0" borderId="0" xfId="38" applyFont="1" applyBorder="1" applyProtection="1"/>
    <xf numFmtId="0" fontId="0" fillId="0" borderId="0" xfId="0" applyAlignment="1">
      <alignment horizontal="right"/>
    </xf>
    <xf numFmtId="44" fontId="0" fillId="0" borderId="0" xfId="38" applyFont="1" applyBorder="1" applyAlignment="1" applyProtection="1">
      <alignment horizontal="right"/>
    </xf>
    <xf numFmtId="0" fontId="61" fillId="31" borderId="0" xfId="0" applyFont="1" applyFill="1" applyAlignment="1">
      <alignment horizontal="left"/>
    </xf>
    <xf numFmtId="0" fontId="16" fillId="31" borderId="0" xfId="0" applyFont="1" applyFill="1"/>
    <xf numFmtId="0" fontId="2" fillId="31" borderId="0" xfId="0" applyFont="1" applyFill="1"/>
    <xf numFmtId="49" fontId="1" fillId="0" borderId="57" xfId="0" applyNumberFormat="1" applyFont="1" applyBorder="1" applyAlignment="1">
      <alignment horizontal="center"/>
    </xf>
    <xf numFmtId="165" fontId="1" fillId="0" borderId="57" xfId="30" applyNumberFormat="1" applyFont="1" applyBorder="1" applyAlignment="1" applyProtection="1">
      <alignment horizontal="center"/>
    </xf>
    <xf numFmtId="0" fontId="1" fillId="0" borderId="58" xfId="0" applyFont="1" applyBorder="1" applyAlignment="1">
      <alignment horizontal="center" vertical="top" wrapText="1"/>
    </xf>
    <xf numFmtId="0" fontId="1" fillId="0" borderId="37" xfId="0" applyFont="1" applyBorder="1" applyAlignment="1">
      <alignment horizontal="center" vertical="top" wrapText="1"/>
    </xf>
    <xf numFmtId="165" fontId="1" fillId="0" borderId="37" xfId="30" applyNumberFormat="1" applyFont="1" applyBorder="1" applyAlignment="1" applyProtection="1">
      <alignment horizontal="center" vertical="top" wrapText="1"/>
    </xf>
    <xf numFmtId="44" fontId="1" fillId="0" borderId="58" xfId="38" applyFont="1" applyBorder="1" applyAlignment="1" applyProtection="1">
      <alignment horizontal="center" vertical="top" wrapText="1"/>
    </xf>
    <xf numFmtId="165" fontId="1" fillId="31" borderId="37" xfId="30" applyNumberFormat="1" applyFont="1" applyFill="1" applyBorder="1" applyProtection="1"/>
    <xf numFmtId="44" fontId="1" fillId="31" borderId="40" xfId="38" applyFont="1" applyFill="1" applyBorder="1" applyProtection="1"/>
    <xf numFmtId="0" fontId="1" fillId="31" borderId="58" xfId="0" applyFont="1" applyFill="1" applyBorder="1"/>
    <xf numFmtId="44" fontId="0" fillId="0" borderId="5" xfId="38" applyFont="1" applyBorder="1" applyProtection="1"/>
    <xf numFmtId="44" fontId="0" fillId="0" borderId="0" xfId="38" applyFont="1" applyProtection="1"/>
    <xf numFmtId="0" fontId="2" fillId="0" borderId="35" xfId="67" applyFont="1" applyBorder="1"/>
    <xf numFmtId="165" fontId="2" fillId="0" borderId="0" xfId="30" applyNumberFormat="1" applyFont="1" applyFill="1" applyBorder="1" applyAlignment="1" applyProtection="1">
      <alignment horizontal="center"/>
    </xf>
    <xf numFmtId="0" fontId="62" fillId="38" borderId="50" xfId="0" applyFont="1" applyFill="1" applyBorder="1"/>
    <xf numFmtId="0" fontId="62" fillId="38" borderId="34" xfId="0" applyFont="1" applyFill="1" applyBorder="1"/>
    <xf numFmtId="0" fontId="62" fillId="38" borderId="49" xfId="0" applyFont="1" applyFill="1" applyBorder="1"/>
    <xf numFmtId="44" fontId="1" fillId="0" borderId="44" xfId="38" applyFont="1" applyFill="1" applyBorder="1" applyProtection="1"/>
    <xf numFmtId="0" fontId="1" fillId="28" borderId="16" xfId="65" applyFont="1" applyFill="1" applyBorder="1"/>
    <xf numFmtId="0" fontId="1" fillId="28" borderId="41" xfId="65" applyFont="1" applyFill="1" applyBorder="1"/>
    <xf numFmtId="2" fontId="1" fillId="0" borderId="37" xfId="85" applyNumberFormat="1" applyBorder="1" applyAlignment="1">
      <alignment horizontal="left"/>
    </xf>
    <xf numFmtId="44" fontId="1" fillId="0" borderId="42" xfId="38" applyFont="1" applyFill="1" applyBorder="1" applyProtection="1"/>
    <xf numFmtId="10" fontId="1" fillId="0" borderId="42" xfId="38" applyNumberFormat="1" applyFont="1" applyFill="1" applyBorder="1" applyProtection="1"/>
    <xf numFmtId="44" fontId="1" fillId="29" borderId="41" xfId="38" applyFont="1" applyFill="1" applyBorder="1" applyAlignment="1" applyProtection="1"/>
    <xf numFmtId="44" fontId="1" fillId="29" borderId="42" xfId="38" applyFont="1" applyFill="1" applyBorder="1" applyProtection="1"/>
    <xf numFmtId="44" fontId="1" fillId="0" borderId="40" xfId="38" applyFont="1" applyFill="1" applyBorder="1" applyProtection="1"/>
    <xf numFmtId="44" fontId="1" fillId="0" borderId="41" xfId="38" applyFont="1" applyFill="1" applyBorder="1" applyProtection="1"/>
    <xf numFmtId="0" fontId="1" fillId="0" borderId="45" xfId="85" applyBorder="1" applyAlignment="1">
      <alignment horizontal="left"/>
    </xf>
    <xf numFmtId="0" fontId="1" fillId="0" borderId="5" xfId="65" applyFont="1" applyBorder="1"/>
    <xf numFmtId="0" fontId="1" fillId="0" borderId="44" xfId="65" applyFont="1" applyBorder="1"/>
    <xf numFmtId="0" fontId="1" fillId="30" borderId="0" xfId="65" applyFont="1" applyFill="1"/>
    <xf numFmtId="0" fontId="1" fillId="0" borderId="5" xfId="61" applyBorder="1" applyAlignment="1">
      <alignment horizontal="center"/>
    </xf>
    <xf numFmtId="0" fontId="12" fillId="0" borderId="0" xfId="0" applyFont="1" applyAlignment="1">
      <alignment horizontal="center" wrapText="1"/>
    </xf>
    <xf numFmtId="43" fontId="2" fillId="0" borderId="0" xfId="30" applyFont="1" applyBorder="1" applyAlignment="1" applyProtection="1">
      <alignment horizontal="center"/>
    </xf>
    <xf numFmtId="0" fontId="46" fillId="0" borderId="15" xfId="61" applyFont="1" applyBorder="1" applyAlignment="1">
      <alignment horizontal="center"/>
    </xf>
    <xf numFmtId="0" fontId="46" fillId="0" borderId="0" xfId="61" applyFont="1" applyAlignment="1">
      <alignment horizontal="center"/>
    </xf>
    <xf numFmtId="49" fontId="1" fillId="0" borderId="0" xfId="61" applyNumberFormat="1" applyAlignment="1">
      <alignment horizontal="center"/>
    </xf>
    <xf numFmtId="0" fontId="46" fillId="0" borderId="4" xfId="61" applyFont="1" applyBorder="1" applyAlignment="1">
      <alignment horizontal="center"/>
    </xf>
    <xf numFmtId="38" fontId="1" fillId="0" borderId="0" xfId="61" applyNumberFormat="1" applyAlignment="1">
      <alignment horizontal="center"/>
    </xf>
    <xf numFmtId="38" fontId="66" fillId="0" borderId="0" xfId="30" applyNumberFormat="1" applyFont="1" applyFill="1" applyAlignment="1" applyProtection="1"/>
    <xf numFmtId="0" fontId="68" fillId="0" borderId="0" xfId="65" applyFont="1"/>
    <xf numFmtId="0" fontId="67" fillId="0" borderId="0" xfId="60" applyFont="1"/>
    <xf numFmtId="0" fontId="1" fillId="0" borderId="0" xfId="64" applyAlignment="1">
      <alignment vertical="top" wrapText="1"/>
    </xf>
    <xf numFmtId="0" fontId="69" fillId="0" borderId="0" xfId="0" applyFont="1"/>
    <xf numFmtId="0" fontId="71" fillId="0" borderId="0" xfId="60" applyFont="1"/>
    <xf numFmtId="44" fontId="1" fillId="0" borderId="41" xfId="71" applyNumberFormat="1" applyFont="1" applyFill="1" applyBorder="1" applyProtection="1"/>
    <xf numFmtId="43" fontId="2" fillId="0" borderId="73" xfId="30" applyFont="1" applyFill="1" applyBorder="1" applyAlignment="1" applyProtection="1"/>
    <xf numFmtId="10" fontId="1" fillId="0" borderId="41" xfId="71" applyNumberFormat="1" applyFont="1" applyFill="1" applyBorder="1" applyProtection="1"/>
    <xf numFmtId="0" fontId="12" fillId="0" borderId="40" xfId="0" applyFont="1" applyBorder="1" applyAlignment="1">
      <alignment horizontal="left" wrapText="1"/>
    </xf>
    <xf numFmtId="44" fontId="1" fillId="39" borderId="42" xfId="38" applyFont="1" applyFill="1" applyBorder="1" applyAlignment="1" applyProtection="1">
      <alignment horizontal="right"/>
      <protection locked="0"/>
    </xf>
    <xf numFmtId="0" fontId="1" fillId="39" borderId="9" xfId="61" applyFill="1" applyBorder="1" applyAlignment="1" applyProtection="1">
      <alignment horizontal="right"/>
      <protection locked="0"/>
    </xf>
    <xf numFmtId="165" fontId="1" fillId="0" borderId="0" xfId="30" applyNumberFormat="1" applyFont="1" applyFill="1" applyBorder="1" applyProtection="1"/>
    <xf numFmtId="0" fontId="1" fillId="23" borderId="16" xfId="60" applyFont="1" applyFill="1" applyBorder="1" applyAlignment="1">
      <alignment horizontal="center"/>
    </xf>
    <xf numFmtId="0" fontId="1" fillId="23" borderId="41" xfId="60" applyFont="1" applyFill="1" applyBorder="1" applyAlignment="1">
      <alignment horizontal="center"/>
    </xf>
    <xf numFmtId="0" fontId="1" fillId="0" borderId="37" xfId="65" applyFont="1" applyBorder="1"/>
    <xf numFmtId="0" fontId="1" fillId="0" borderId="40" xfId="30" applyNumberFormat="1" applyFont="1" applyFill="1" applyBorder="1" applyAlignment="1" applyProtection="1">
      <alignment horizontal="center"/>
    </xf>
    <xf numFmtId="0" fontId="1" fillId="0" borderId="0" xfId="65" applyFont="1" applyAlignment="1">
      <alignment horizontal="left"/>
    </xf>
    <xf numFmtId="0" fontId="1" fillId="0" borderId="0" xfId="65" applyFont="1" applyAlignment="1">
      <alignment horizontal="center"/>
    </xf>
    <xf numFmtId="0" fontId="1" fillId="0" borderId="40" xfId="65" applyFont="1" applyBorder="1" applyAlignment="1">
      <alignment horizontal="center"/>
    </xf>
    <xf numFmtId="2" fontId="1" fillId="0" borderId="37" xfId="60" applyNumberFormat="1" applyFont="1" applyBorder="1" applyAlignment="1">
      <alignment horizontal="left"/>
    </xf>
    <xf numFmtId="44" fontId="1" fillId="0" borderId="42" xfId="38" applyFont="1" applyFill="1" applyBorder="1" applyAlignment="1" applyProtection="1">
      <alignment horizontal="right"/>
    </xf>
    <xf numFmtId="0" fontId="1" fillId="0" borderId="0" xfId="65" applyFont="1" applyAlignment="1">
      <alignment horizontal="right"/>
    </xf>
    <xf numFmtId="0" fontId="1" fillId="0" borderId="40" xfId="65" applyFont="1" applyBorder="1"/>
    <xf numFmtId="0" fontId="1" fillId="29" borderId="42" xfId="65" applyFont="1" applyFill="1" applyBorder="1" applyAlignment="1">
      <alignment horizontal="right"/>
    </xf>
    <xf numFmtId="43" fontId="1" fillId="29" borderId="42" xfId="30" applyFont="1" applyFill="1" applyBorder="1" applyAlignment="1" applyProtection="1">
      <alignment horizontal="right"/>
    </xf>
    <xf numFmtId="44" fontId="1" fillId="29" borderId="42" xfId="38" applyFont="1" applyFill="1" applyBorder="1" applyAlignment="1" applyProtection="1">
      <alignment horizontal="right"/>
    </xf>
    <xf numFmtId="0" fontId="1" fillId="0" borderId="35" xfId="67" applyFont="1" applyBorder="1"/>
    <xf numFmtId="0" fontId="1" fillId="0" borderId="35" xfId="67" applyFont="1" applyBorder="1" applyAlignment="1">
      <alignment horizontal="center"/>
    </xf>
    <xf numFmtId="0" fontId="1" fillId="0" borderId="40" xfId="0" applyFont="1" applyBorder="1"/>
    <xf numFmtId="49" fontId="1" fillId="0" borderId="42" xfId="0" applyNumberFormat="1" applyFont="1" applyBorder="1" applyAlignment="1">
      <alignment wrapText="1"/>
    </xf>
    <xf numFmtId="0" fontId="1" fillId="0" borderId="45" xfId="0" applyFont="1" applyBorder="1" applyAlignment="1">
      <alignment horizontal="left"/>
    </xf>
    <xf numFmtId="0" fontId="1" fillId="0" borderId="5" xfId="0" applyFont="1" applyBorder="1" applyAlignment="1">
      <alignment horizontal="center"/>
    </xf>
    <xf numFmtId="0" fontId="1" fillId="0" borderId="44" xfId="0" applyFont="1" applyBorder="1" applyAlignment="1">
      <alignment horizontal="center"/>
    </xf>
    <xf numFmtId="0" fontId="1" fillId="0" borderId="40" xfId="0" applyFont="1" applyBorder="1" applyAlignment="1">
      <alignment horizontal="center"/>
    </xf>
    <xf numFmtId="164" fontId="1" fillId="0" borderId="37" xfId="0" applyNumberFormat="1" applyFont="1" applyBorder="1" applyAlignment="1">
      <alignment horizontal="center" vertical="top"/>
    </xf>
    <xf numFmtId="0" fontId="1" fillId="39" borderId="20" xfId="0" applyFont="1" applyFill="1" applyBorder="1" applyProtection="1">
      <protection locked="0"/>
    </xf>
    <xf numFmtId="0" fontId="1" fillId="0" borderId="20" xfId="0" applyFont="1" applyBorder="1"/>
    <xf numFmtId="0" fontId="1" fillId="0" borderId="88" xfId="0" applyFont="1" applyBorder="1"/>
    <xf numFmtId="0" fontId="1" fillId="0" borderId="0" xfId="0" applyFont="1" applyAlignment="1">
      <alignment vertical="top"/>
    </xf>
    <xf numFmtId="0" fontId="1" fillId="0" borderId="45" xfId="0" applyFont="1" applyBorder="1"/>
    <xf numFmtId="0" fontId="1" fillId="0" borderId="5" xfId="0" applyFont="1" applyBorder="1"/>
    <xf numFmtId="0" fontId="1" fillId="0" borderId="44" xfId="0" applyFont="1" applyBorder="1"/>
    <xf numFmtId="0" fontId="1" fillId="0" borderId="0" xfId="67" applyFont="1" applyAlignment="1">
      <alignment horizontal="right"/>
    </xf>
    <xf numFmtId="0" fontId="1" fillId="0" borderId="0" xfId="60" applyFont="1"/>
    <xf numFmtId="49" fontId="1" fillId="0" borderId="0" xfId="67" applyNumberFormat="1" applyFont="1" applyAlignment="1">
      <alignment horizontal="center"/>
    </xf>
    <xf numFmtId="0" fontId="1" fillId="0" borderId="45" xfId="61" applyBorder="1"/>
    <xf numFmtId="0" fontId="1" fillId="0" borderId="5" xfId="61" applyBorder="1"/>
    <xf numFmtId="0" fontId="2" fillId="0" borderId="37" xfId="0" applyFont="1" applyBorder="1" applyAlignment="1">
      <alignment horizontal="left" wrapText="1"/>
    </xf>
    <xf numFmtId="0" fontId="2" fillId="0" borderId="48" xfId="0" applyFont="1" applyBorder="1" applyAlignment="1">
      <alignment horizontal="left"/>
    </xf>
    <xf numFmtId="0" fontId="2" fillId="29" borderId="9" xfId="0" applyFont="1" applyFill="1" applyBorder="1" applyAlignment="1">
      <alignment horizontal="left"/>
    </xf>
    <xf numFmtId="0" fontId="2" fillId="0" borderId="37" xfId="0" applyFont="1" applyBorder="1" applyAlignment="1">
      <alignment horizontal="left"/>
    </xf>
    <xf numFmtId="0" fontId="2" fillId="0" borderId="0" xfId="0" applyFont="1" applyAlignment="1">
      <alignment horizontal="left"/>
    </xf>
    <xf numFmtId="0" fontId="2" fillId="23" borderId="37" xfId="0" applyFont="1" applyFill="1" applyBorder="1"/>
    <xf numFmtId="0" fontId="2" fillId="23" borderId="0" xfId="0" applyFont="1" applyFill="1"/>
    <xf numFmtId="0" fontId="2" fillId="0" borderId="37" xfId="0" applyFont="1" applyBorder="1" applyAlignment="1">
      <alignment horizontal="right"/>
    </xf>
    <xf numFmtId="0" fontId="2" fillId="0" borderId="0" xfId="0" applyFont="1" applyAlignment="1">
      <alignment horizontal="right"/>
    </xf>
    <xf numFmtId="0" fontId="2" fillId="34" borderId="38" xfId="0" applyFont="1" applyFill="1" applyBorder="1" applyAlignment="1">
      <alignment horizontal="left"/>
    </xf>
    <xf numFmtId="0" fontId="2" fillId="34" borderId="48" xfId="0" applyFont="1" applyFill="1" applyBorder="1" applyAlignment="1">
      <alignment horizontal="left"/>
    </xf>
    <xf numFmtId="165" fontId="1" fillId="0" borderId="72" xfId="30" applyNumberFormat="1" applyFont="1" applyBorder="1" applyProtection="1"/>
    <xf numFmtId="165" fontId="1" fillId="0" borderId="74" xfId="30" applyNumberFormat="1" applyFont="1" applyBorder="1" applyProtection="1"/>
    <xf numFmtId="0" fontId="2" fillId="23" borderId="53" xfId="67" applyFont="1" applyFill="1" applyBorder="1" applyAlignment="1">
      <alignment horizontal="left" vertical="center"/>
    </xf>
    <xf numFmtId="0" fontId="56" fillId="0" borderId="0" xfId="61" applyFont="1"/>
    <xf numFmtId="170" fontId="56" fillId="0" borderId="0" xfId="30" applyNumberFormat="1" applyFont="1" applyFill="1" applyProtection="1"/>
    <xf numFmtId="0" fontId="56" fillId="0" borderId="0" xfId="65" applyFont="1"/>
    <xf numFmtId="0" fontId="2" fillId="0" borderId="37" xfId="65" applyFont="1" applyBorder="1" applyAlignment="1">
      <alignment horizontal="left"/>
    </xf>
    <xf numFmtId="170" fontId="72" fillId="0" borderId="0" xfId="30" applyNumberFormat="1" applyFont="1" applyFill="1" applyProtection="1"/>
    <xf numFmtId="0" fontId="73" fillId="0" borderId="0" xfId="65" applyFont="1"/>
    <xf numFmtId="170" fontId="69" fillId="0" borderId="0" xfId="30" applyNumberFormat="1" applyFont="1" applyFill="1" applyProtection="1"/>
    <xf numFmtId="38" fontId="56" fillId="0" borderId="0" xfId="30" applyNumberFormat="1" applyFont="1" applyFill="1" applyProtection="1"/>
    <xf numFmtId="38" fontId="65" fillId="0" borderId="0" xfId="30" applyNumberFormat="1" applyFont="1" applyFill="1" applyProtection="1"/>
    <xf numFmtId="0" fontId="69" fillId="0" borderId="0" xfId="65" applyFont="1"/>
    <xf numFmtId="0" fontId="74" fillId="0" borderId="37" xfId="60" applyFont="1" applyBorder="1" applyAlignment="1">
      <alignment horizontal="left"/>
    </xf>
    <xf numFmtId="0" fontId="72" fillId="0" borderId="0" xfId="65" applyFont="1"/>
    <xf numFmtId="44" fontId="75" fillId="42" borderId="0" xfId="65" applyNumberFormat="1" applyFont="1" applyFill="1"/>
    <xf numFmtId="0" fontId="75" fillId="0" borderId="0" xfId="65" applyFont="1"/>
    <xf numFmtId="44" fontId="75" fillId="0" borderId="0" xfId="65" applyNumberFormat="1" applyFont="1"/>
    <xf numFmtId="10" fontId="75" fillId="0" borderId="0" xfId="65" applyNumberFormat="1" applyFont="1"/>
    <xf numFmtId="2" fontId="75" fillId="0" borderId="0" xfId="65" applyNumberFormat="1" applyFont="1"/>
    <xf numFmtId="0" fontId="1" fillId="0" borderId="0" xfId="30" applyNumberFormat="1" applyFont="1" applyFill="1" applyBorder="1" applyProtection="1"/>
    <xf numFmtId="171" fontId="75" fillId="0" borderId="0" xfId="65" applyNumberFormat="1" applyFont="1"/>
    <xf numFmtId="0" fontId="1" fillId="0" borderId="5" xfId="30" applyNumberFormat="1" applyFont="1" applyFill="1" applyBorder="1" applyProtection="1"/>
    <xf numFmtId="0" fontId="1" fillId="0" borderId="0" xfId="65" applyFont="1" applyAlignment="1">
      <alignment horizontal="left" vertical="center" wrapText="1"/>
    </xf>
    <xf numFmtId="0" fontId="1" fillId="0" borderId="9" xfId="0" applyFont="1" applyBorder="1"/>
    <xf numFmtId="44" fontId="1" fillId="39" borderId="46" xfId="38" applyFont="1" applyFill="1" applyBorder="1" applyAlignment="1" applyProtection="1">
      <protection locked="0"/>
    </xf>
    <xf numFmtId="0" fontId="1" fillId="41" borderId="61" xfId="0" applyFont="1" applyFill="1" applyBorder="1"/>
    <xf numFmtId="44" fontId="1" fillId="0" borderId="46" xfId="38" applyFont="1" applyFill="1" applyBorder="1" applyAlignment="1" applyProtection="1">
      <alignment wrapText="1"/>
    </xf>
    <xf numFmtId="0" fontId="7" fillId="0" borderId="37" xfId="0" applyFont="1" applyBorder="1" applyAlignment="1">
      <alignment horizontal="right"/>
    </xf>
    <xf numFmtId="0" fontId="17" fillId="0" borderId="37" xfId="0" applyFont="1" applyBorder="1" applyAlignment="1">
      <alignment horizontal="right" vertical="top"/>
    </xf>
    <xf numFmtId="49" fontId="1" fillId="39" borderId="20" xfId="0" applyNumberFormat="1" applyFont="1" applyFill="1" applyBorder="1" applyAlignment="1" applyProtection="1">
      <alignment wrapText="1"/>
      <protection locked="0"/>
    </xf>
    <xf numFmtId="49" fontId="1" fillId="0" borderId="20" xfId="0" applyNumberFormat="1" applyFont="1" applyBorder="1" applyAlignment="1">
      <alignment wrapText="1"/>
    </xf>
    <xf numFmtId="49" fontId="1" fillId="0" borderId="21" xfId="0" applyNumberFormat="1" applyFont="1" applyBorder="1" applyAlignment="1">
      <alignment wrapText="1"/>
    </xf>
    <xf numFmtId="49" fontId="1" fillId="0" borderId="55" xfId="0" applyNumberFormat="1" applyFont="1" applyBorder="1" applyAlignment="1">
      <alignment wrapText="1"/>
    </xf>
    <xf numFmtId="49" fontId="1" fillId="0" borderId="0" xfId="0" applyNumberFormat="1" applyFont="1" applyAlignment="1">
      <alignment wrapText="1"/>
    </xf>
    <xf numFmtId="49" fontId="1" fillId="0" borderId="40" xfId="0" applyNumberFormat="1" applyFont="1" applyBorder="1" applyAlignment="1">
      <alignment horizontal="center"/>
    </xf>
    <xf numFmtId="15" fontId="1" fillId="0" borderId="0" xfId="0" quotePrefix="1" applyNumberFormat="1" applyFont="1" applyAlignment="1">
      <alignment horizontal="center"/>
    </xf>
    <xf numFmtId="0" fontId="1" fillId="27" borderId="20" xfId="0" applyFont="1" applyFill="1" applyBorder="1" applyProtection="1">
      <protection locked="0"/>
    </xf>
    <xf numFmtId="0" fontId="1" fillId="0" borderId="0" xfId="0" applyFont="1" applyAlignment="1">
      <alignment horizontal="left" vertical="top"/>
    </xf>
    <xf numFmtId="0" fontId="1" fillId="0" borderId="37" xfId="0" applyFont="1" applyBorder="1" applyAlignment="1">
      <alignment horizontal="right"/>
    </xf>
    <xf numFmtId="0" fontId="6" fillId="0" borderId="5" xfId="67" applyFont="1" applyBorder="1" applyAlignment="1">
      <alignment horizontal="left"/>
    </xf>
    <xf numFmtId="0" fontId="7" fillId="0" borderId="5" xfId="67" applyFont="1" applyBorder="1" applyAlignment="1">
      <alignment horizontal="center"/>
    </xf>
    <xf numFmtId="0" fontId="6" fillId="0" borderId="5" xfId="67" applyFont="1" applyBorder="1" applyAlignment="1">
      <alignment vertical="center"/>
    </xf>
    <xf numFmtId="0" fontId="1" fillId="0" borderId="5" xfId="67" applyFont="1" applyBorder="1"/>
    <xf numFmtId="0" fontId="1" fillId="0" borderId="40" xfId="0" applyFont="1" applyBorder="1" applyAlignment="1">
      <alignment vertical="top"/>
    </xf>
    <xf numFmtId="0" fontId="1" fillId="0" borderId="0" xfId="0" applyFont="1" applyAlignment="1">
      <alignment horizontal="center" vertical="top"/>
    </xf>
    <xf numFmtId="38" fontId="2" fillId="0" borderId="20" xfId="0" applyNumberFormat="1" applyFont="1" applyBorder="1" applyAlignment="1">
      <alignment vertical="center"/>
    </xf>
    <xf numFmtId="0" fontId="1" fillId="0" borderId="0" xfId="0" quotePrefix="1" applyFont="1"/>
    <xf numFmtId="0" fontId="1" fillId="0" borderId="54" xfId="0" applyFont="1" applyBorder="1" applyAlignment="1">
      <alignment vertical="center"/>
    </xf>
    <xf numFmtId="0" fontId="1" fillId="0" borderId="15" xfId="0" applyFont="1" applyBorder="1" applyAlignment="1">
      <alignment vertical="center"/>
    </xf>
    <xf numFmtId="0" fontId="1" fillId="0" borderId="43" xfId="0" applyFont="1" applyBorder="1" applyAlignment="1">
      <alignment vertical="center"/>
    </xf>
    <xf numFmtId="0" fontId="1" fillId="0" borderId="37" xfId="0" applyFont="1" applyBorder="1" applyAlignment="1">
      <alignment horizontal="left" vertical="top"/>
    </xf>
    <xf numFmtId="0" fontId="1" fillId="0" borderId="37" xfId="0" applyFont="1" applyBorder="1" applyAlignment="1">
      <alignment vertical="top"/>
    </xf>
    <xf numFmtId="49" fontId="1" fillId="0" borderId="0" xfId="0" applyNumberFormat="1" applyFont="1" applyAlignment="1">
      <alignment horizontal="right" vertical="top"/>
    </xf>
    <xf numFmtId="166" fontId="1" fillId="0" borderId="0" xfId="0" applyNumberFormat="1" applyFont="1" applyAlignment="1">
      <alignment horizontal="center" vertical="top"/>
    </xf>
    <xf numFmtId="0" fontId="2" fillId="39" borderId="20" xfId="0" applyFont="1" applyFill="1" applyBorder="1" applyAlignment="1" applyProtection="1">
      <alignment horizontal="left"/>
      <protection locked="0"/>
    </xf>
    <xf numFmtId="1" fontId="2" fillId="0" borderId="50" xfId="60" applyNumberFormat="1" applyFont="1" applyBorder="1" applyAlignment="1">
      <alignment horizontal="left"/>
    </xf>
    <xf numFmtId="1" fontId="2" fillId="0" borderId="34" xfId="60" applyNumberFormat="1" applyFont="1" applyBorder="1" applyAlignment="1">
      <alignment horizontal="center"/>
    </xf>
    <xf numFmtId="0" fontId="1" fillId="0" borderId="34" xfId="60" applyFont="1" applyBorder="1" applyAlignment="1">
      <alignment horizontal="center"/>
    </xf>
    <xf numFmtId="0" fontId="1" fillId="0" borderId="49" xfId="60" applyFont="1" applyBorder="1" applyAlignment="1">
      <alignment horizontal="center"/>
    </xf>
    <xf numFmtId="0" fontId="2" fillId="0" borderId="50" xfId="60" applyFont="1" applyBorder="1" applyAlignment="1">
      <alignment horizontal="center"/>
    </xf>
    <xf numFmtId="0" fontId="2" fillId="0" borderId="34" xfId="60" applyFont="1" applyBorder="1" applyAlignment="1">
      <alignment horizontal="center"/>
    </xf>
    <xf numFmtId="49" fontId="1" fillId="0" borderId="66" xfId="60" applyNumberFormat="1" applyFont="1" applyBorder="1" applyAlignment="1">
      <alignment horizontal="center"/>
    </xf>
    <xf numFmtId="49" fontId="1" fillId="0" borderId="67" xfId="60" applyNumberFormat="1" applyFont="1" applyBorder="1" applyAlignment="1">
      <alignment horizontal="center"/>
    </xf>
    <xf numFmtId="0" fontId="1" fillId="0" borderId="67" xfId="60" applyFont="1" applyBorder="1" applyAlignment="1">
      <alignment wrapText="1"/>
    </xf>
    <xf numFmtId="0" fontId="1" fillId="0" borderId="68" xfId="60" applyFont="1" applyBorder="1" applyAlignment="1">
      <alignment horizontal="center" wrapText="1"/>
    </xf>
    <xf numFmtId="0" fontId="1" fillId="0" borderId="65" xfId="60" applyFont="1" applyBorder="1" applyAlignment="1">
      <alignment horizontal="center" wrapText="1"/>
    </xf>
    <xf numFmtId="165" fontId="1" fillId="0" borderId="34" xfId="30" applyNumberFormat="1" applyFont="1" applyFill="1" applyBorder="1" applyAlignment="1" applyProtection="1">
      <alignment horizontal="center" wrapText="1"/>
    </xf>
    <xf numFmtId="0" fontId="1" fillId="0" borderId="69" xfId="60" applyFont="1" applyBorder="1" applyAlignment="1">
      <alignment horizontal="center" wrapText="1"/>
    </xf>
    <xf numFmtId="0" fontId="1" fillId="0" borderId="67" xfId="60" applyFont="1" applyBorder="1" applyAlignment="1">
      <alignment horizontal="center" wrapText="1"/>
    </xf>
    <xf numFmtId="0" fontId="1" fillId="0" borderId="49" xfId="60" applyFont="1" applyBorder="1" applyAlignment="1">
      <alignment wrapText="1"/>
    </xf>
    <xf numFmtId="49" fontId="2" fillId="0" borderId="50" xfId="60" applyNumberFormat="1" applyFont="1" applyBorder="1" applyAlignment="1">
      <alignment horizontal="center"/>
    </xf>
    <xf numFmtId="49" fontId="2" fillId="0" borderId="34" xfId="60" applyNumberFormat="1" applyFont="1" applyBorder="1" applyAlignment="1">
      <alignment horizontal="center"/>
    </xf>
    <xf numFmtId="0" fontId="2" fillId="0" borderId="34" xfId="60" applyFont="1" applyBorder="1"/>
    <xf numFmtId="0" fontId="2" fillId="0" borderId="34" xfId="60" applyFont="1" applyBorder="1" applyAlignment="1">
      <alignment horizontal="center" wrapText="1"/>
    </xf>
    <xf numFmtId="165" fontId="2" fillId="0" borderId="34" xfId="30" applyNumberFormat="1" applyFont="1" applyFill="1" applyBorder="1" applyAlignment="1" applyProtection="1">
      <alignment horizontal="center" wrapText="1"/>
    </xf>
    <xf numFmtId="165" fontId="1" fillId="23" borderId="62" xfId="31" applyNumberFormat="1" applyFont="1" applyFill="1" applyBorder="1" applyProtection="1"/>
    <xf numFmtId="165" fontId="1" fillId="23" borderId="62" xfId="30" applyNumberFormat="1" applyFont="1" applyFill="1" applyBorder="1" applyProtection="1"/>
    <xf numFmtId="9" fontId="1" fillId="23" borderId="62" xfId="60" applyNumberFormat="1" applyFont="1" applyFill="1" applyBorder="1"/>
    <xf numFmtId="0" fontId="1" fillId="23" borderId="62" xfId="60" applyFont="1" applyFill="1" applyBorder="1"/>
    <xf numFmtId="0" fontId="1" fillId="39" borderId="64" xfId="66" applyFont="1" applyFill="1" applyBorder="1" applyAlignment="1" applyProtection="1">
      <alignment horizontal="left" wrapText="1"/>
      <protection locked="0"/>
    </xf>
    <xf numFmtId="0" fontId="1" fillId="39" borderId="56" xfId="61" applyFill="1" applyBorder="1" applyAlignment="1" applyProtection="1">
      <alignment horizontal="center"/>
      <protection locked="0"/>
    </xf>
    <xf numFmtId="44" fontId="1" fillId="39" borderId="63" xfId="38" applyFont="1" applyFill="1" applyBorder="1" applyProtection="1">
      <protection locked="0"/>
    </xf>
    <xf numFmtId="165" fontId="1" fillId="39" borderId="64" xfId="30" applyNumberFormat="1" applyFont="1" applyFill="1" applyBorder="1" applyProtection="1">
      <protection locked="0"/>
    </xf>
    <xf numFmtId="44" fontId="1" fillId="39" borderId="64" xfId="38" applyFont="1" applyFill="1" applyBorder="1" applyProtection="1">
      <protection locked="0"/>
    </xf>
    <xf numFmtId="44" fontId="1" fillId="39" borderId="63" xfId="38" applyFont="1" applyFill="1" applyBorder="1" applyAlignment="1" applyProtection="1">
      <alignment horizontal="center"/>
      <protection locked="0"/>
    </xf>
    <xf numFmtId="0" fontId="1" fillId="39" borderId="26" xfId="66" applyFont="1" applyFill="1" applyBorder="1" applyAlignment="1" applyProtection="1">
      <alignment horizontal="left" wrapText="1"/>
      <protection locked="0"/>
    </xf>
    <xf numFmtId="44" fontId="1" fillId="39" borderId="25" xfId="38" applyFont="1" applyFill="1" applyBorder="1" applyProtection="1">
      <protection locked="0"/>
    </xf>
    <xf numFmtId="44" fontId="1" fillId="39" borderId="26" xfId="38" applyFont="1" applyFill="1" applyBorder="1" applyProtection="1">
      <protection locked="0"/>
    </xf>
    <xf numFmtId="44" fontId="1" fillId="39" borderId="76" xfId="38" applyFont="1" applyFill="1" applyBorder="1" applyProtection="1">
      <protection locked="0"/>
    </xf>
    <xf numFmtId="44" fontId="1" fillId="39" borderId="25" xfId="38" applyFont="1" applyFill="1" applyBorder="1" applyAlignment="1" applyProtection="1">
      <alignment horizontal="center"/>
      <protection locked="0"/>
    </xf>
    <xf numFmtId="0" fontId="1" fillId="39" borderId="29" xfId="66" applyFont="1" applyFill="1" applyBorder="1" applyAlignment="1" applyProtection="1">
      <alignment horizontal="left" wrapText="1"/>
      <protection locked="0"/>
    </xf>
    <xf numFmtId="44" fontId="1" fillId="39" borderId="28" xfId="38" applyFont="1" applyFill="1" applyBorder="1" applyProtection="1">
      <protection locked="0"/>
    </xf>
    <xf numFmtId="44" fontId="1" fillId="39" borderId="29" xfId="38" applyFont="1" applyFill="1" applyBorder="1" applyProtection="1">
      <protection locked="0"/>
    </xf>
    <xf numFmtId="44" fontId="1" fillId="39" borderId="28" xfId="38" applyFont="1" applyFill="1" applyBorder="1" applyAlignment="1" applyProtection="1">
      <alignment horizontal="center"/>
      <protection locked="0"/>
    </xf>
    <xf numFmtId="0" fontId="1" fillId="0" borderId="16" xfId="60" applyFont="1" applyBorder="1"/>
    <xf numFmtId="0" fontId="1" fillId="0" borderId="19" xfId="60" applyFont="1" applyBorder="1"/>
    <xf numFmtId="0" fontId="1" fillId="39" borderId="31" xfId="60" applyFont="1" applyFill="1" applyBorder="1" applyAlignment="1" applyProtection="1">
      <alignment horizontal="center"/>
      <protection locked="0"/>
    </xf>
    <xf numFmtId="44" fontId="1" fillId="39" borderId="32" xfId="38" applyFont="1" applyFill="1" applyBorder="1" applyProtection="1">
      <protection locked="0"/>
    </xf>
    <xf numFmtId="44" fontId="1" fillId="39" borderId="33" xfId="38" applyFont="1" applyFill="1" applyBorder="1" applyProtection="1">
      <protection locked="0"/>
    </xf>
    <xf numFmtId="0" fontId="5" fillId="0" borderId="71" xfId="66" applyBorder="1" applyAlignment="1">
      <alignment horizontal="left" wrapText="1"/>
    </xf>
    <xf numFmtId="0" fontId="77" fillId="0" borderId="50" xfId="60" applyFont="1" applyBorder="1"/>
    <xf numFmtId="0" fontId="5" fillId="0" borderId="34" xfId="66" applyBorder="1" applyAlignment="1">
      <alignment horizontal="left" wrapText="1"/>
    </xf>
    <xf numFmtId="165" fontId="1" fillId="0" borderId="34" xfId="31" applyNumberFormat="1" applyFont="1" applyFill="1" applyBorder="1" applyProtection="1"/>
    <xf numFmtId="165" fontId="1" fillId="0" borderId="34" xfId="30" applyNumberFormat="1" applyFont="1" applyFill="1" applyBorder="1" applyProtection="1"/>
    <xf numFmtId="9" fontId="1" fillId="0" borderId="34" xfId="60" applyNumberFormat="1" applyFont="1" applyBorder="1"/>
    <xf numFmtId="0" fontId="1" fillId="0" borderId="34" xfId="60" applyFont="1" applyBorder="1"/>
    <xf numFmtId="10" fontId="77" fillId="0" borderId="49" xfId="60" applyNumberFormat="1" applyFont="1" applyBorder="1"/>
    <xf numFmtId="165" fontId="1" fillId="39" borderId="76" xfId="30" applyNumberFormat="1" applyFont="1" applyFill="1" applyBorder="1" applyProtection="1">
      <protection locked="0"/>
    </xf>
    <xf numFmtId="0" fontId="77" fillId="0" borderId="51" xfId="60" applyFont="1" applyBorder="1"/>
    <xf numFmtId="0" fontId="5" fillId="0" borderId="35" xfId="66" applyBorder="1" applyAlignment="1">
      <alignment horizontal="left" wrapText="1"/>
    </xf>
    <xf numFmtId="0" fontId="1" fillId="0" borderId="35" xfId="60" applyFont="1" applyBorder="1" applyAlignment="1">
      <alignment horizontal="center"/>
    </xf>
    <xf numFmtId="165" fontId="1" fillId="0" borderId="35" xfId="31" applyNumberFormat="1" applyFont="1" applyFill="1" applyBorder="1" applyProtection="1"/>
    <xf numFmtId="165" fontId="1" fillId="0" borderId="35" xfId="30" applyNumberFormat="1" applyFont="1" applyFill="1" applyBorder="1" applyProtection="1"/>
    <xf numFmtId="9" fontId="1" fillId="0" borderId="35" xfId="60" applyNumberFormat="1" applyFont="1" applyBorder="1"/>
    <xf numFmtId="0" fontId="1" fillId="0" borderId="35" xfId="60" applyFont="1" applyBorder="1"/>
    <xf numFmtId="10" fontId="77" fillId="0" borderId="52" xfId="60" applyNumberFormat="1" applyFont="1" applyBorder="1"/>
    <xf numFmtId="0" fontId="1" fillId="39" borderId="56" xfId="60" applyFont="1" applyFill="1" applyBorder="1" applyAlignment="1" applyProtection="1">
      <alignment horizontal="center"/>
      <protection locked="0"/>
    </xf>
    <xf numFmtId="0" fontId="1" fillId="39" borderId="27" xfId="60" applyFont="1" applyFill="1" applyBorder="1" applyAlignment="1" applyProtection="1">
      <alignment horizontal="center"/>
      <protection locked="0"/>
    </xf>
    <xf numFmtId="0" fontId="1" fillId="39" borderId="30" xfId="60" applyFont="1" applyFill="1" applyBorder="1" applyAlignment="1" applyProtection="1">
      <alignment horizontal="center"/>
      <protection locked="0"/>
    </xf>
    <xf numFmtId="44" fontId="1" fillId="39" borderId="32" xfId="38" applyFont="1" applyFill="1" applyBorder="1" applyAlignment="1" applyProtection="1">
      <alignment horizontal="center"/>
    </xf>
    <xf numFmtId="44" fontId="1" fillId="39" borderId="33" xfId="38" applyFont="1" applyFill="1" applyBorder="1" applyProtection="1"/>
    <xf numFmtId="165" fontId="1" fillId="40" borderId="62" xfId="31" applyNumberFormat="1" applyFont="1" applyFill="1" applyBorder="1" applyProtection="1"/>
    <xf numFmtId="165" fontId="1" fillId="40" borderId="62" xfId="30" applyNumberFormat="1" applyFont="1" applyFill="1" applyBorder="1" applyProtection="1"/>
    <xf numFmtId="9" fontId="1" fillId="40" borderId="62" xfId="60" applyNumberFormat="1" applyFont="1" applyFill="1" applyBorder="1"/>
    <xf numFmtId="0" fontId="1" fillId="40" borderId="62" xfId="60" applyFont="1" applyFill="1" applyBorder="1"/>
    <xf numFmtId="0" fontId="5" fillId="0" borderId="0" xfId="66" applyAlignment="1">
      <alignment horizontal="left" wrapText="1"/>
    </xf>
    <xf numFmtId="0" fontId="1" fillId="0" borderId="0" xfId="60" applyFont="1" applyAlignment="1">
      <alignment horizontal="center"/>
    </xf>
    <xf numFmtId="38" fontId="1" fillId="0" borderId="0" xfId="31" applyNumberFormat="1" applyFont="1" applyFill="1" applyBorder="1" applyProtection="1"/>
    <xf numFmtId="38" fontId="1" fillId="0" borderId="0" xfId="60" applyNumberFormat="1" applyFont="1"/>
    <xf numFmtId="9" fontId="1" fillId="0" borderId="0" xfId="60" applyNumberFormat="1" applyFont="1"/>
    <xf numFmtId="38" fontId="1" fillId="0" borderId="40" xfId="60" applyNumberFormat="1" applyFont="1" applyBorder="1"/>
    <xf numFmtId="0" fontId="77" fillId="0" borderId="37" xfId="60" applyFont="1" applyBorder="1"/>
    <xf numFmtId="0" fontId="1" fillId="0" borderId="40" xfId="60" applyFont="1" applyBorder="1"/>
    <xf numFmtId="165" fontId="1" fillId="39" borderId="75" xfId="30" applyNumberFormat="1" applyFont="1" applyFill="1" applyBorder="1" applyProtection="1">
      <protection locked="0"/>
    </xf>
    <xf numFmtId="165" fontId="1" fillId="31" borderId="38" xfId="30" applyNumberFormat="1" applyFont="1" applyFill="1" applyBorder="1" applyProtection="1"/>
    <xf numFmtId="9" fontId="1" fillId="23" borderId="38" xfId="60" applyNumberFormat="1" applyFont="1" applyFill="1" applyBorder="1"/>
    <xf numFmtId="0" fontId="77" fillId="0" borderId="45" xfId="60" applyFont="1" applyBorder="1"/>
    <xf numFmtId="0" fontId="5" fillId="0" borderId="5" xfId="66" applyBorder="1" applyAlignment="1">
      <alignment horizontal="left" wrapText="1"/>
    </xf>
    <xf numFmtId="0" fontId="1" fillId="0" borderId="5" xfId="60" applyFont="1" applyBorder="1" applyAlignment="1">
      <alignment horizontal="center"/>
    </xf>
    <xf numFmtId="0" fontId="1" fillId="0" borderId="5" xfId="60" applyFont="1" applyBorder="1"/>
    <xf numFmtId="165" fontId="1" fillId="0" borderId="5" xfId="30" applyNumberFormat="1" applyFont="1" applyFill="1" applyBorder="1" applyProtection="1"/>
    <xf numFmtId="0" fontId="1" fillId="0" borderId="44" xfId="60" applyFont="1" applyBorder="1"/>
    <xf numFmtId="0" fontId="1" fillId="0" borderId="45" xfId="64" applyBorder="1"/>
    <xf numFmtId="0" fontId="1" fillId="0" borderId="5" xfId="64" applyBorder="1"/>
    <xf numFmtId="0" fontId="1" fillId="0" borderId="44" xfId="64" applyBorder="1"/>
    <xf numFmtId="44" fontId="1" fillId="39" borderId="90" xfId="38" applyFont="1" applyFill="1" applyBorder="1" applyProtection="1">
      <protection locked="0"/>
    </xf>
    <xf numFmtId="44" fontId="1" fillId="39" borderId="91" xfId="38" applyFont="1" applyFill="1" applyBorder="1" applyProtection="1">
      <protection locked="0"/>
    </xf>
    <xf numFmtId="44" fontId="1" fillId="39" borderId="0" xfId="38" applyFont="1" applyFill="1" applyBorder="1" applyProtection="1">
      <protection locked="0"/>
    </xf>
    <xf numFmtId="44" fontId="1" fillId="39" borderId="92" xfId="38" applyFont="1" applyFill="1" applyBorder="1" applyProtection="1">
      <protection locked="0"/>
    </xf>
    <xf numFmtId="0" fontId="1" fillId="0" borderId="0" xfId="65" applyFont="1" applyAlignment="1">
      <alignment horizontal="center" wrapText="1"/>
    </xf>
    <xf numFmtId="0" fontId="1" fillId="0" borderId="67" xfId="65" applyFont="1" applyBorder="1" applyAlignment="1">
      <alignment horizontal="center" wrapText="1"/>
    </xf>
    <xf numFmtId="44" fontId="1" fillId="39" borderId="93" xfId="38" applyFont="1" applyFill="1" applyBorder="1" applyProtection="1">
      <protection locked="0"/>
    </xf>
    <xf numFmtId="44" fontId="1" fillId="39" borderId="77" xfId="38" applyFont="1" applyFill="1" applyBorder="1" applyProtection="1">
      <protection locked="0"/>
    </xf>
    <xf numFmtId="44" fontId="1" fillId="39" borderId="78" xfId="38" applyFont="1" applyFill="1" applyBorder="1" applyProtection="1">
      <protection locked="0"/>
    </xf>
    <xf numFmtId="44" fontId="1" fillId="39" borderId="59" xfId="38" applyFont="1" applyFill="1" applyBorder="1" applyProtection="1">
      <protection locked="0"/>
    </xf>
    <xf numFmtId="165" fontId="1" fillId="0" borderId="80" xfId="31" applyNumberFormat="1" applyFont="1" applyFill="1" applyBorder="1" applyProtection="1"/>
    <xf numFmtId="165" fontId="1" fillId="23" borderId="36" xfId="31" applyNumberFormat="1" applyFont="1" applyFill="1" applyBorder="1" applyProtection="1"/>
    <xf numFmtId="44" fontId="1" fillId="39" borderId="23" xfId="38" applyFont="1" applyFill="1" applyBorder="1" applyProtection="1">
      <protection locked="0"/>
    </xf>
    <xf numFmtId="44" fontId="1" fillId="39" borderId="94" xfId="38" applyFont="1" applyFill="1" applyBorder="1" applyProtection="1">
      <protection locked="0"/>
    </xf>
    <xf numFmtId="44" fontId="1" fillId="39" borderId="75" xfId="38" applyFont="1" applyFill="1" applyBorder="1" applyProtection="1">
      <protection locked="0"/>
    </xf>
    <xf numFmtId="165" fontId="2" fillId="0" borderId="34" xfId="30" applyNumberFormat="1" applyFont="1" applyFill="1" applyBorder="1" applyAlignment="1" applyProtection="1">
      <alignment horizontal="center"/>
    </xf>
    <xf numFmtId="2" fontId="1" fillId="0" borderId="23" xfId="0" applyNumberFormat="1" applyFont="1" applyBorder="1"/>
    <xf numFmtId="44" fontId="1" fillId="39" borderId="87" xfId="38" applyFont="1" applyFill="1" applyBorder="1" applyAlignment="1" applyProtection="1">
      <protection locked="0"/>
    </xf>
    <xf numFmtId="14" fontId="1" fillId="0" borderId="95" xfId="0" quotePrefix="1" applyNumberFormat="1" applyFont="1" applyBorder="1" applyAlignment="1">
      <alignment horizontal="right" wrapText="1"/>
    </xf>
    <xf numFmtId="14" fontId="1" fillId="0" borderId="46" xfId="0" applyNumberFormat="1" applyFont="1" applyBorder="1" applyAlignment="1">
      <alignment horizontal="right" wrapText="1"/>
    </xf>
    <xf numFmtId="0" fontId="2" fillId="0" borderId="54" xfId="0" applyFont="1" applyBorder="1" applyAlignment="1">
      <alignment horizontal="right" vertical="top"/>
    </xf>
    <xf numFmtId="0" fontId="7" fillId="0" borderId="40" xfId="67" applyFont="1" applyBorder="1"/>
    <xf numFmtId="0" fontId="12" fillId="0" borderId="37" xfId="0" applyFont="1" applyBorder="1" applyAlignment="1">
      <alignment horizontal="left" wrapText="1"/>
    </xf>
    <xf numFmtId="0" fontId="12" fillId="0" borderId="0" xfId="0" applyFont="1" applyAlignment="1">
      <alignment horizontal="left" wrapText="1"/>
    </xf>
    <xf numFmtId="0" fontId="2" fillId="0" borderId="34" xfId="0" applyFont="1" applyBorder="1"/>
    <xf numFmtId="0" fontId="2" fillId="0" borderId="34" xfId="0" applyFont="1" applyBorder="1" applyAlignment="1">
      <alignment horizontal="center"/>
    </xf>
    <xf numFmtId="0" fontId="2" fillId="0" borderId="45" xfId="0" applyFont="1" applyBorder="1" applyAlignment="1">
      <alignment horizontal="left"/>
    </xf>
    <xf numFmtId="0" fontId="15" fillId="0" borderId="5" xfId="0" applyFont="1" applyBorder="1" applyAlignment="1">
      <alignment horizontal="left"/>
    </xf>
    <xf numFmtId="0" fontId="15" fillId="0" borderId="44" xfId="0" applyFont="1" applyBorder="1" applyAlignment="1">
      <alignment horizontal="left" wrapText="1"/>
    </xf>
    <xf numFmtId="0" fontId="2" fillId="23" borderId="40" xfId="0" applyFont="1" applyFill="1" applyBorder="1"/>
    <xf numFmtId="2" fontId="1" fillId="0" borderId="39" xfId="0" applyNumberFormat="1" applyFont="1" applyBorder="1" applyAlignment="1">
      <alignment horizontal="right"/>
    </xf>
    <xf numFmtId="0" fontId="1" fillId="0" borderId="36" xfId="0" applyFont="1" applyBorder="1" applyAlignment="1">
      <alignment horizontal="left"/>
    </xf>
    <xf numFmtId="0" fontId="1" fillId="0" borderId="48" xfId="0" applyFont="1" applyBorder="1" applyAlignment="1">
      <alignment horizontal="right"/>
    </xf>
    <xf numFmtId="0" fontId="1" fillId="0" borderId="9" xfId="0" applyFont="1" applyBorder="1" applyAlignment="1">
      <alignment horizontal="left"/>
    </xf>
    <xf numFmtId="0" fontId="2" fillId="23" borderId="34" xfId="0" applyFont="1" applyFill="1" applyBorder="1"/>
    <xf numFmtId="0" fontId="1" fillId="0" borderId="61" xfId="0" applyFont="1" applyBorder="1" applyAlignment="1">
      <alignment horizontal="left" vertical="center"/>
    </xf>
    <xf numFmtId="0" fontId="2" fillId="23" borderId="50" xfId="0" applyFont="1" applyFill="1" applyBorder="1" applyAlignment="1">
      <alignment horizontal="right"/>
    </xf>
    <xf numFmtId="0" fontId="1" fillId="0" borderId="23" xfId="0" applyFont="1" applyBorder="1" applyAlignment="1">
      <alignment horizontal="right"/>
    </xf>
    <xf numFmtId="0" fontId="1" fillId="0" borderId="9" xfId="0" applyFont="1" applyBorder="1" applyAlignment="1">
      <alignment horizontal="right"/>
    </xf>
    <xf numFmtId="0" fontId="1" fillId="0" borderId="37" xfId="0" applyFont="1" applyBorder="1" applyAlignment="1">
      <alignment vertical="center"/>
    </xf>
    <xf numFmtId="0" fontId="2" fillId="23" borderId="50" xfId="0" applyFont="1" applyFill="1" applyBorder="1"/>
    <xf numFmtId="0" fontId="2" fillId="23" borderId="49" xfId="0" applyFont="1" applyFill="1" applyBorder="1"/>
    <xf numFmtId="165" fontId="2" fillId="0" borderId="0" xfId="30" applyNumberFormat="1" applyFont="1" applyFill="1" applyBorder="1" applyAlignment="1" applyProtection="1">
      <alignment wrapText="1"/>
    </xf>
    <xf numFmtId="49" fontId="1" fillId="0" borderId="15" xfId="0" applyNumberFormat="1" applyFont="1" applyBorder="1" applyAlignment="1">
      <alignment horizontal="left" wrapText="1"/>
    </xf>
    <xf numFmtId="49" fontId="1" fillId="0" borderId="0" xfId="0" applyNumberFormat="1" applyFont="1" applyAlignment="1">
      <alignment horizontal="left" wrapText="1"/>
    </xf>
    <xf numFmtId="49" fontId="1" fillId="0" borderId="40" xfId="0" applyNumberFormat="1" applyFont="1" applyBorder="1" applyAlignment="1">
      <alignment horizontal="left" wrapText="1"/>
    </xf>
    <xf numFmtId="14" fontId="2" fillId="0" borderId="0" xfId="0" applyNumberFormat="1" applyFont="1"/>
    <xf numFmtId="14" fontId="2" fillId="0" borderId="0" xfId="67" applyNumberFormat="1" applyFont="1"/>
    <xf numFmtId="1" fontId="2" fillId="0" borderId="0" xfId="67" applyNumberFormat="1" applyFont="1"/>
    <xf numFmtId="49" fontId="2" fillId="0" borderId="0" xfId="67" applyNumberFormat="1" applyFont="1"/>
    <xf numFmtId="0" fontId="0" fillId="0" borderId="0" xfId="0" applyAlignment="1">
      <alignment vertical="top"/>
    </xf>
    <xf numFmtId="14" fontId="1" fillId="39" borderId="9" xfId="61" applyNumberFormat="1" applyFill="1" applyBorder="1" applyAlignment="1" applyProtection="1">
      <alignment horizontal="right"/>
      <protection locked="0"/>
    </xf>
    <xf numFmtId="0" fontId="1" fillId="0" borderId="40" xfId="67" applyFont="1" applyBorder="1" applyAlignment="1">
      <alignment horizontal="left"/>
    </xf>
    <xf numFmtId="38" fontId="2" fillId="0" borderId="0" xfId="0" applyNumberFormat="1" applyFont="1" applyAlignment="1">
      <alignment vertical="center"/>
    </xf>
    <xf numFmtId="0" fontId="2" fillId="0" borderId="0" xfId="0" applyFont="1" applyAlignment="1">
      <alignment vertical="center"/>
    </xf>
    <xf numFmtId="0" fontId="2" fillId="0" borderId="40" xfId="0" applyFont="1" applyBorder="1" applyAlignment="1">
      <alignment vertical="center"/>
    </xf>
    <xf numFmtId="0" fontId="1" fillId="0" borderId="0" xfId="0" applyFont="1" applyAlignment="1">
      <alignment horizontal="left"/>
    </xf>
    <xf numFmtId="14" fontId="1" fillId="39" borderId="20" xfId="0" applyNumberFormat="1" applyFont="1" applyFill="1" applyBorder="1" applyAlignment="1" applyProtection="1">
      <alignment wrapText="1"/>
      <protection locked="0"/>
    </xf>
    <xf numFmtId="49" fontId="1" fillId="0" borderId="20" xfId="0" applyNumberFormat="1" applyFont="1" applyBorder="1" applyAlignment="1">
      <alignment horizontal="left" wrapText="1"/>
    </xf>
    <xf numFmtId="49" fontId="1" fillId="0" borderId="42" xfId="0" applyNumberFormat="1" applyFont="1" applyBorder="1" applyAlignment="1">
      <alignment horizontal="left" wrapText="1"/>
    </xf>
    <xf numFmtId="0" fontId="1" fillId="0" borderId="17" xfId="0" applyFont="1" applyBorder="1" applyAlignment="1">
      <alignment horizontal="left"/>
    </xf>
    <xf numFmtId="0" fontId="1" fillId="0" borderId="21" xfId="0" applyFont="1" applyBorder="1" applyAlignment="1">
      <alignment horizontal="left"/>
    </xf>
    <xf numFmtId="0" fontId="1" fillId="39" borderId="63" xfId="38" applyNumberFormat="1" applyFont="1" applyFill="1" applyBorder="1" applyAlignment="1" applyProtection="1">
      <alignment horizontal="center"/>
      <protection locked="0"/>
    </xf>
    <xf numFmtId="0" fontId="1" fillId="39" borderId="25" xfId="38" applyNumberFormat="1" applyFont="1" applyFill="1" applyBorder="1" applyAlignment="1" applyProtection="1">
      <alignment horizontal="center"/>
      <protection locked="0"/>
    </xf>
    <xf numFmtId="0" fontId="1" fillId="39" borderId="28" xfId="38" applyNumberFormat="1" applyFont="1" applyFill="1" applyBorder="1" applyAlignment="1" applyProtection="1">
      <alignment horizontal="center"/>
      <protection locked="0"/>
    </xf>
    <xf numFmtId="44" fontId="1" fillId="31" borderId="38" xfId="31" applyNumberFormat="1" applyFont="1" applyFill="1" applyBorder="1" applyProtection="1"/>
    <xf numFmtId="44" fontId="1" fillId="31" borderId="60" xfId="31" applyNumberFormat="1" applyFont="1" applyFill="1" applyBorder="1" applyProtection="1"/>
    <xf numFmtId="0" fontId="6" fillId="0" borderId="0" xfId="67" applyFont="1" applyAlignment="1">
      <alignment horizontal="right"/>
    </xf>
    <xf numFmtId="0" fontId="2" fillId="0" borderId="0" xfId="0" applyFont="1" applyAlignment="1">
      <alignment horizontal="left" wrapText="1"/>
    </xf>
    <xf numFmtId="0" fontId="1" fillId="0" borderId="0" xfId="0" applyFont="1" applyAlignment="1">
      <alignment horizontal="center"/>
    </xf>
    <xf numFmtId="2" fontId="1" fillId="0" borderId="9" xfId="0" applyNumberFormat="1" applyFont="1" applyBorder="1"/>
    <xf numFmtId="2" fontId="1" fillId="41" borderId="23" xfId="0" applyNumberFormat="1" applyFont="1" applyFill="1" applyBorder="1"/>
    <xf numFmtId="0" fontId="1" fillId="39" borderId="47" xfId="0" applyFont="1" applyFill="1" applyBorder="1" applyAlignment="1" applyProtection="1">
      <alignment horizontal="right" wrapText="1"/>
      <protection locked="0"/>
    </xf>
    <xf numFmtId="0" fontId="1" fillId="0" borderId="40" xfId="0" applyFont="1" applyBorder="1" applyAlignment="1">
      <alignment horizontal="right" wrapText="1"/>
    </xf>
    <xf numFmtId="2" fontId="1" fillId="0" borderId="0" xfId="65" applyNumberFormat="1" applyFont="1" applyAlignment="1">
      <alignment horizontal="left"/>
    </xf>
    <xf numFmtId="0" fontId="2" fillId="0" borderId="50" xfId="61" applyFont="1" applyBorder="1"/>
    <xf numFmtId="0" fontId="2" fillId="0" borderId="34" xfId="61" applyFont="1" applyBorder="1"/>
    <xf numFmtId="0" fontId="2" fillId="0" borderId="34" xfId="61" applyFont="1" applyBorder="1" applyAlignment="1">
      <alignment horizontal="center"/>
    </xf>
    <xf numFmtId="14" fontId="1" fillId="0" borderId="15" xfId="61" applyNumberFormat="1" applyBorder="1" applyAlignment="1" applyProtection="1">
      <alignment horizontal="right"/>
      <protection locked="0"/>
    </xf>
    <xf numFmtId="0" fontId="1" fillId="39" borderId="61" xfId="61" applyFill="1" applyBorder="1" applyAlignment="1" applyProtection="1">
      <alignment horizontal="right"/>
      <protection locked="0"/>
    </xf>
    <xf numFmtId="14" fontId="1" fillId="39" borderId="61" xfId="61" applyNumberFormat="1" applyFill="1" applyBorder="1" applyAlignment="1" applyProtection="1">
      <alignment horizontal="right"/>
      <protection locked="0"/>
    </xf>
    <xf numFmtId="44" fontId="1" fillId="39" borderId="9" xfId="38" applyFont="1" applyFill="1" applyBorder="1" applyAlignment="1" applyProtection="1">
      <alignment horizontal="right"/>
      <protection locked="0"/>
    </xf>
    <xf numFmtId="49" fontId="1" fillId="0" borderId="65" xfId="60" applyNumberFormat="1" applyFont="1" applyBorder="1" applyAlignment="1">
      <alignment horizontal="center" wrapText="1"/>
    </xf>
    <xf numFmtId="44" fontId="1" fillId="39" borderId="32" xfId="38" applyFont="1" applyFill="1" applyBorder="1" applyAlignment="1" applyProtection="1">
      <alignment horizontal="center"/>
      <protection locked="0"/>
    </xf>
    <xf numFmtId="0" fontId="2" fillId="0" borderId="20" xfId="0" applyFont="1" applyBorder="1" applyAlignment="1">
      <alignment horizontal="left" wrapText="1"/>
    </xf>
    <xf numFmtId="0" fontId="6" fillId="0" borderId="0" xfId="67" applyFont="1"/>
    <xf numFmtId="0" fontId="6" fillId="0" borderId="40" xfId="67" applyFont="1" applyBorder="1"/>
    <xf numFmtId="49" fontId="1" fillId="0" borderId="40" xfId="67" applyNumberFormat="1" applyFont="1" applyBorder="1"/>
    <xf numFmtId="0" fontId="54" fillId="0" borderId="0" xfId="61" applyFont="1"/>
    <xf numFmtId="0" fontId="47" fillId="0" borderId="34" xfId="60" applyFont="1" applyBorder="1" applyAlignment="1">
      <alignment horizontal="left"/>
    </xf>
    <xf numFmtId="0" fontId="47" fillId="0" borderId="49" xfId="60" applyFont="1" applyBorder="1" applyAlignment="1">
      <alignment horizontal="left"/>
    </xf>
    <xf numFmtId="0" fontId="45" fillId="0" borderId="0" xfId="61" applyFont="1" applyAlignment="1">
      <alignment horizontal="center"/>
    </xf>
    <xf numFmtId="0" fontId="1" fillId="39" borderId="17" xfId="61" applyFill="1" applyBorder="1" applyAlignment="1" applyProtection="1">
      <alignment horizontal="right"/>
      <protection locked="0"/>
    </xf>
    <xf numFmtId="44" fontId="1" fillId="39" borderId="61" xfId="38" applyFont="1" applyFill="1" applyBorder="1" applyAlignment="1" applyProtection="1">
      <alignment horizontal="right"/>
      <protection locked="0"/>
    </xf>
    <xf numFmtId="0" fontId="2" fillId="0" borderId="0" xfId="61" applyFont="1"/>
    <xf numFmtId="0" fontId="6" fillId="0" borderId="0" xfId="0" applyFont="1" applyAlignment="1">
      <alignment horizontal="center"/>
    </xf>
    <xf numFmtId="0" fontId="1" fillId="0" borderId="15" xfId="0" applyFont="1" applyBorder="1" applyAlignment="1">
      <alignment horizontal="left" vertical="center"/>
    </xf>
    <xf numFmtId="0" fontId="1" fillId="0" borderId="15" xfId="0" applyFont="1" applyBorder="1"/>
    <xf numFmtId="0" fontId="1" fillId="0" borderId="43" xfId="0" applyFont="1" applyBorder="1"/>
    <xf numFmtId="0" fontId="6" fillId="0" borderId="37" xfId="0" applyFont="1" applyBorder="1" applyAlignment="1">
      <alignment horizontal="center"/>
    </xf>
    <xf numFmtId="0" fontId="1" fillId="0" borderId="37" xfId="0" applyFont="1" applyBorder="1" applyAlignment="1">
      <alignment horizontal="center" vertical="top"/>
    </xf>
    <xf numFmtId="0" fontId="1" fillId="0" borderId="40" xfId="0" applyFont="1" applyBorder="1" applyAlignment="1">
      <alignment horizontal="center" vertical="top"/>
    </xf>
    <xf numFmtId="0" fontId="1" fillId="0" borderId="37" xfId="0" applyFont="1" applyBorder="1" applyAlignment="1">
      <alignment horizontal="center"/>
    </xf>
    <xf numFmtId="0" fontId="1" fillId="0" borderId="37" xfId="0" applyFont="1" applyBorder="1" applyAlignment="1">
      <alignment horizontal="left"/>
    </xf>
    <xf numFmtId="0" fontId="2" fillId="0" borderId="0" xfId="61" applyFont="1" applyAlignment="1">
      <alignment horizontal="center"/>
    </xf>
    <xf numFmtId="0" fontId="1" fillId="0" borderId="40" xfId="0" applyFont="1" applyBorder="1" applyAlignment="1">
      <alignment horizontal="left"/>
    </xf>
    <xf numFmtId="0" fontId="1" fillId="39" borderId="75" xfId="61" applyFill="1" applyBorder="1" applyProtection="1">
      <protection locked="0"/>
    </xf>
    <xf numFmtId="0" fontId="1" fillId="39" borderId="76" xfId="61" applyFill="1" applyBorder="1" applyProtection="1">
      <protection locked="0"/>
    </xf>
    <xf numFmtId="0" fontId="1" fillId="39" borderId="77" xfId="61" applyFill="1" applyBorder="1" applyProtection="1">
      <protection locked="0"/>
    </xf>
    <xf numFmtId="9" fontId="77" fillId="23" borderId="62" xfId="60" applyNumberFormat="1" applyFont="1" applyFill="1" applyBorder="1"/>
    <xf numFmtId="44" fontId="1" fillId="31" borderId="96" xfId="38" applyFont="1" applyFill="1" applyBorder="1" applyProtection="1"/>
    <xf numFmtId="0" fontId="47" fillId="0" borderId="5" xfId="60" applyFont="1" applyBorder="1" applyAlignment="1">
      <alignment horizontal="left"/>
    </xf>
    <xf numFmtId="0" fontId="47" fillId="0" borderId="44" xfId="60" applyFont="1" applyBorder="1" applyAlignment="1">
      <alignment horizontal="left"/>
    </xf>
    <xf numFmtId="165" fontId="1" fillId="23" borderId="20" xfId="31" applyNumberFormat="1" applyFont="1" applyFill="1" applyBorder="1" applyProtection="1"/>
    <xf numFmtId="165" fontId="1" fillId="23" borderId="20" xfId="30" applyNumberFormat="1" applyFont="1" applyFill="1" applyBorder="1" applyProtection="1"/>
    <xf numFmtId="9" fontId="1" fillId="23" borderId="20" xfId="60" applyNumberFormat="1" applyFont="1" applyFill="1" applyBorder="1"/>
    <xf numFmtId="0" fontId="1" fillId="23" borderId="20" xfId="60" applyFont="1" applyFill="1" applyBorder="1"/>
    <xf numFmtId="9" fontId="77" fillId="23" borderId="20" xfId="60" applyNumberFormat="1" applyFont="1" applyFill="1" applyBorder="1"/>
    <xf numFmtId="0" fontId="47" fillId="0" borderId="45" xfId="60" applyFont="1" applyBorder="1"/>
    <xf numFmtId="0" fontId="1" fillId="0" borderId="44" xfId="60" applyFont="1" applyBorder="1" applyAlignment="1">
      <alignment horizontal="center"/>
    </xf>
    <xf numFmtId="44" fontId="1" fillId="0" borderId="84" xfId="38" applyFont="1" applyFill="1" applyBorder="1" applyProtection="1"/>
    <xf numFmtId="165" fontId="1" fillId="0" borderId="84" xfId="30" applyNumberFormat="1" applyFont="1" applyFill="1" applyBorder="1" applyProtection="1"/>
    <xf numFmtId="44" fontId="1" fillId="23" borderId="84" xfId="38" applyFont="1" applyFill="1" applyBorder="1" applyProtection="1"/>
    <xf numFmtId="44" fontId="1" fillId="0" borderId="85" xfId="38" applyFont="1" applyFill="1" applyBorder="1" applyProtection="1"/>
    <xf numFmtId="0" fontId="1" fillId="39" borderId="75" xfId="60" applyFont="1" applyFill="1" applyBorder="1" applyProtection="1">
      <protection locked="0"/>
    </xf>
    <xf numFmtId="0" fontId="1" fillId="39" borderId="76" xfId="60" applyFont="1" applyFill="1" applyBorder="1" applyProtection="1">
      <protection locked="0"/>
    </xf>
    <xf numFmtId="0" fontId="1" fillId="39" borderId="77" xfId="60" applyFont="1" applyFill="1" applyBorder="1" applyProtection="1">
      <protection locked="0"/>
    </xf>
    <xf numFmtId="165" fontId="1" fillId="23" borderId="23" xfId="31" applyNumberFormat="1" applyFont="1" applyFill="1" applyBorder="1" applyProtection="1"/>
    <xf numFmtId="44" fontId="1" fillId="40" borderId="84" xfId="38" applyFont="1" applyFill="1" applyBorder="1" applyProtection="1"/>
    <xf numFmtId="165" fontId="1" fillId="40" borderId="20" xfId="31" applyNumberFormat="1" applyFont="1" applyFill="1" applyBorder="1" applyProtection="1"/>
    <xf numFmtId="165" fontId="1" fillId="40" borderId="20" xfId="30" applyNumberFormat="1" applyFont="1" applyFill="1" applyBorder="1" applyProtection="1"/>
    <xf numFmtId="9" fontId="1" fillId="40" borderId="20" xfId="60" applyNumberFormat="1" applyFont="1" applyFill="1" applyBorder="1"/>
    <xf numFmtId="0" fontId="1" fillId="40" borderId="20" xfId="60" applyFont="1" applyFill="1" applyBorder="1"/>
    <xf numFmtId="0" fontId="54" fillId="0" borderId="0" xfId="0" applyFont="1"/>
    <xf numFmtId="0" fontId="78" fillId="43" borderId="97" xfId="61" applyFont="1" applyFill="1" applyBorder="1"/>
    <xf numFmtId="0" fontId="78" fillId="43" borderId="98" xfId="61" applyFont="1" applyFill="1" applyBorder="1"/>
    <xf numFmtId="0" fontId="78" fillId="43" borderId="98" xfId="61" applyFont="1" applyFill="1" applyBorder="1" applyAlignment="1">
      <alignment horizontal="center"/>
    </xf>
    <xf numFmtId="0" fontId="78" fillId="43" borderId="99" xfId="61" applyFont="1" applyFill="1" applyBorder="1"/>
    <xf numFmtId="0" fontId="2" fillId="0" borderId="0" xfId="67" applyFont="1" applyAlignment="1">
      <alignment horizontal="center" wrapText="1"/>
    </xf>
    <xf numFmtId="44" fontId="2" fillId="0" borderId="34" xfId="61" applyNumberFormat="1" applyFont="1" applyBorder="1"/>
    <xf numFmtId="44" fontId="78" fillId="43" borderId="98" xfId="61" applyNumberFormat="1" applyFont="1" applyFill="1" applyBorder="1"/>
    <xf numFmtId="0" fontId="14" fillId="0" borderId="23" xfId="61" applyFont="1" applyBorder="1" applyAlignment="1">
      <alignment horizontal="center"/>
    </xf>
    <xf numFmtId="14" fontId="2" fillId="0" borderId="34" xfId="61" applyNumberFormat="1" applyFont="1" applyBorder="1" applyAlignment="1">
      <alignment horizontal="center"/>
    </xf>
    <xf numFmtId="14" fontId="78" fillId="43" borderId="98" xfId="61" applyNumberFormat="1" applyFont="1" applyFill="1" applyBorder="1" applyAlignment="1">
      <alignment horizontal="center"/>
    </xf>
    <xf numFmtId="1" fontId="2" fillId="0" borderId="34" xfId="61" applyNumberFormat="1" applyFont="1" applyBorder="1" applyAlignment="1">
      <alignment horizontal="center"/>
    </xf>
    <xf numFmtId="1" fontId="78" fillId="43" borderId="98" xfId="61" applyNumberFormat="1" applyFont="1" applyFill="1" applyBorder="1" applyAlignment="1">
      <alignment horizontal="center"/>
    </xf>
    <xf numFmtId="0" fontId="45" fillId="0" borderId="37" xfId="61" applyFont="1" applyBorder="1"/>
    <xf numFmtId="44" fontId="2" fillId="31" borderId="46" xfId="38" applyFont="1" applyFill="1" applyBorder="1" applyProtection="1"/>
    <xf numFmtId="44" fontId="2" fillId="0" borderId="40" xfId="38" applyFont="1" applyFill="1" applyBorder="1" applyProtection="1"/>
    <xf numFmtId="44" fontId="2" fillId="0" borderId="0" xfId="61" applyNumberFormat="1" applyFont="1"/>
    <xf numFmtId="14" fontId="2" fillId="0" borderId="0" xfId="61" applyNumberFormat="1" applyFont="1" applyAlignment="1">
      <alignment horizontal="center"/>
    </xf>
    <xf numFmtId="1" fontId="2" fillId="0" borderId="0" xfId="61" applyNumberFormat="1" applyFont="1" applyAlignment="1">
      <alignment horizontal="center"/>
    </xf>
    <xf numFmtId="0" fontId="1" fillId="39" borderId="19" xfId="61" applyFill="1" applyBorder="1" applyAlignment="1" applyProtection="1">
      <alignment horizontal="right"/>
      <protection locked="0"/>
    </xf>
    <xf numFmtId="0" fontId="2" fillId="0" borderId="37" xfId="61" applyFont="1" applyBorder="1"/>
    <xf numFmtId="0" fontId="2" fillId="0" borderId="40" xfId="61" applyFont="1" applyBorder="1"/>
    <xf numFmtId="0" fontId="2" fillId="44" borderId="51" xfId="61" applyFont="1" applyFill="1" applyBorder="1"/>
    <xf numFmtId="0" fontId="2" fillId="44" borderId="35" xfId="61" applyFont="1" applyFill="1" applyBorder="1"/>
    <xf numFmtId="14" fontId="2" fillId="44" borderId="35" xfId="61" applyNumberFormat="1" applyFont="1" applyFill="1" applyBorder="1" applyAlignment="1">
      <alignment horizontal="center"/>
    </xf>
    <xf numFmtId="0" fontId="2" fillId="44" borderId="101" xfId="61" applyFont="1" applyFill="1" applyBorder="1"/>
    <xf numFmtId="0" fontId="2" fillId="44" borderId="100" xfId="61" applyFont="1" applyFill="1" applyBorder="1"/>
    <xf numFmtId="44" fontId="2" fillId="44" borderId="101" xfId="61" applyNumberFormat="1" applyFont="1" applyFill="1" applyBorder="1"/>
    <xf numFmtId="0" fontId="2" fillId="44" borderId="103" xfId="61" applyFont="1" applyFill="1" applyBorder="1" applyAlignment="1">
      <alignment horizontal="center"/>
    </xf>
    <xf numFmtId="0" fontId="2" fillId="44" borderId="101" xfId="61" applyFont="1" applyFill="1" applyBorder="1" applyAlignment="1">
      <alignment horizontal="center"/>
    </xf>
    <xf numFmtId="0" fontId="2" fillId="44" borderId="100" xfId="61" applyFont="1" applyFill="1" applyBorder="1" applyAlignment="1">
      <alignment horizontal="center"/>
    </xf>
    <xf numFmtId="14" fontId="2" fillId="44" borderId="104" xfId="61" applyNumberFormat="1" applyFont="1" applyFill="1" applyBorder="1" applyAlignment="1">
      <alignment horizontal="center"/>
    </xf>
    <xf numFmtId="1" fontId="2" fillId="44" borderId="104" xfId="61" applyNumberFormat="1" applyFont="1" applyFill="1" applyBorder="1" applyAlignment="1">
      <alignment horizontal="center"/>
    </xf>
    <xf numFmtId="0" fontId="2" fillId="44" borderId="105" xfId="61" applyFont="1" applyFill="1" applyBorder="1"/>
    <xf numFmtId="43" fontId="2" fillId="0" borderId="102" xfId="30" applyFont="1" applyBorder="1" applyAlignment="1" applyProtection="1">
      <alignment horizontal="center"/>
    </xf>
    <xf numFmtId="43" fontId="2" fillId="0" borderId="83" xfId="30" applyFont="1" applyBorder="1" applyAlignment="1" applyProtection="1">
      <alignment horizontal="center"/>
    </xf>
    <xf numFmtId="43" fontId="2" fillId="0" borderId="87" xfId="30" applyFont="1" applyBorder="1" applyAlignment="1" applyProtection="1">
      <alignment horizontal="center"/>
    </xf>
    <xf numFmtId="0" fontId="1" fillId="0" borderId="40" xfId="61" applyBorder="1"/>
    <xf numFmtId="44" fontId="1" fillId="0" borderId="87" xfId="38" applyFont="1" applyFill="1" applyBorder="1" applyAlignment="1" applyProtection="1">
      <alignment horizontal="right"/>
    </xf>
    <xf numFmtId="0" fontId="1" fillId="0" borderId="44" xfId="61" applyBorder="1"/>
    <xf numFmtId="44" fontId="1" fillId="0" borderId="9" xfId="61" applyNumberFormat="1" applyBorder="1" applyAlignment="1">
      <alignment horizontal="right"/>
    </xf>
    <xf numFmtId="14" fontId="1" fillId="0" borderId="9" xfId="0" applyNumberFormat="1" applyFont="1" applyBorder="1"/>
    <xf numFmtId="0" fontId="1" fillId="0" borderId="9" xfId="61" applyBorder="1" applyAlignment="1">
      <alignment horizontal="center"/>
    </xf>
    <xf numFmtId="14" fontId="1" fillId="0" borderId="23" xfId="0" applyNumberFormat="1" applyFont="1" applyBorder="1"/>
    <xf numFmtId="0" fontId="1" fillId="0" borderId="9" xfId="61" applyBorder="1" applyAlignment="1">
      <alignment horizontal="right"/>
    </xf>
    <xf numFmtId="1" fontId="1" fillId="0" borderId="23" xfId="0" applyNumberFormat="1" applyFont="1" applyBorder="1" applyAlignment="1">
      <alignment horizontal="center"/>
    </xf>
    <xf numFmtId="14" fontId="1" fillId="0" borderId="15" xfId="61" applyNumberFormat="1" applyBorder="1" applyAlignment="1">
      <alignment horizontal="right"/>
    </xf>
    <xf numFmtId="14" fontId="1" fillId="0" borderId="0" xfId="61" applyNumberFormat="1" applyAlignment="1">
      <alignment horizontal="right"/>
    </xf>
    <xf numFmtId="0" fontId="1" fillId="0" borderId="20" xfId="61" applyBorder="1" applyAlignment="1">
      <alignment horizontal="center"/>
    </xf>
    <xf numFmtId="0" fontId="2" fillId="23" borderId="46" xfId="61" applyFont="1" applyFill="1" applyBorder="1" applyAlignment="1">
      <alignment horizontal="center"/>
    </xf>
    <xf numFmtId="49" fontId="1" fillId="0" borderId="20" xfId="0" applyNumberFormat="1" applyFont="1" applyBorder="1" applyAlignment="1" applyProtection="1">
      <alignment wrapText="1"/>
      <protection locked="0"/>
    </xf>
    <xf numFmtId="172" fontId="1" fillId="0" borderId="20" xfId="0" applyNumberFormat="1" applyFont="1" applyBorder="1" applyAlignment="1">
      <alignment wrapText="1"/>
    </xf>
    <xf numFmtId="49" fontId="7" fillId="0" borderId="0" xfId="67" applyNumberFormat="1" applyFont="1"/>
    <xf numFmtId="0" fontId="1" fillId="0" borderId="51" xfId="0" applyFont="1" applyBorder="1" applyAlignment="1">
      <alignment horizontal="right" vertical="top" wrapText="1"/>
    </xf>
    <xf numFmtId="0" fontId="1" fillId="0" borderId="37" xfId="0" applyFont="1" applyBorder="1" applyAlignment="1">
      <alignment horizontal="right" vertical="top" wrapText="1"/>
    </xf>
    <xf numFmtId="0" fontId="1" fillId="39" borderId="0" xfId="0" applyFont="1" applyFill="1" applyAlignment="1" applyProtection="1">
      <alignment wrapText="1"/>
      <protection locked="0"/>
    </xf>
    <xf numFmtId="49" fontId="12" fillId="0" borderId="0" xfId="0" applyNumberFormat="1" applyFont="1" applyAlignment="1">
      <alignment wrapText="1"/>
    </xf>
    <xf numFmtId="0" fontId="0" fillId="0" borderId="71" xfId="0" applyBorder="1" applyAlignment="1">
      <alignment horizontal="center"/>
    </xf>
    <xf numFmtId="44" fontId="1" fillId="0" borderId="0" xfId="38" applyFont="1" applyFill="1" applyBorder="1" applyProtection="1"/>
    <xf numFmtId="0" fontId="53" fillId="0" borderId="0" xfId="0" applyFont="1" applyAlignment="1">
      <alignment vertical="center" wrapText="1"/>
    </xf>
    <xf numFmtId="0" fontId="11" fillId="0" borderId="0" xfId="0" applyFont="1" applyAlignment="1">
      <alignment horizontal="left" vertical="center" indent="2"/>
    </xf>
    <xf numFmtId="0" fontId="53" fillId="0" borderId="0" xfId="0" applyFont="1" applyAlignment="1">
      <alignment horizontal="justify" vertical="center"/>
    </xf>
    <xf numFmtId="0" fontId="1" fillId="0" borderId="0" xfId="0" applyFont="1" applyAlignment="1">
      <alignment horizontal="center" wrapText="1"/>
    </xf>
    <xf numFmtId="0" fontId="11" fillId="0" borderId="0" xfId="0" applyFont="1" applyAlignment="1">
      <alignment horizontal="center" vertical="center"/>
    </xf>
    <xf numFmtId="0" fontId="63" fillId="0" borderId="0" xfId="0" applyFont="1" applyAlignment="1">
      <alignment wrapText="1"/>
    </xf>
    <xf numFmtId="44" fontId="1" fillId="0" borderId="0" xfId="38" applyFont="1" applyAlignment="1" applyProtection="1">
      <alignment wrapText="1"/>
    </xf>
    <xf numFmtId="0" fontId="1" fillId="0" borderId="0" xfId="0" applyFont="1" applyAlignment="1">
      <alignment vertical="center" wrapText="1"/>
    </xf>
    <xf numFmtId="165" fontId="1" fillId="0" borderId="0" xfId="30" applyNumberFormat="1" applyFont="1" applyBorder="1" applyProtection="1"/>
    <xf numFmtId="44" fontId="1" fillId="0" borderId="0" xfId="38" applyFont="1" applyBorder="1" applyProtection="1"/>
    <xf numFmtId="0" fontId="1" fillId="0" borderId="40" xfId="0" applyFont="1" applyBorder="1" applyAlignment="1">
      <alignment horizontal="center" wrapText="1"/>
    </xf>
    <xf numFmtId="0" fontId="1" fillId="31" borderId="58" xfId="0" applyFont="1" applyFill="1" applyBorder="1" applyAlignment="1">
      <alignment horizontal="center"/>
    </xf>
    <xf numFmtId="0" fontId="1" fillId="31" borderId="37" xfId="0" applyFont="1" applyFill="1" applyBorder="1"/>
    <xf numFmtId="0" fontId="1" fillId="31" borderId="40" xfId="0" applyFont="1" applyFill="1" applyBorder="1"/>
    <xf numFmtId="0" fontId="6" fillId="33" borderId="79" xfId="0" applyFont="1" applyFill="1" applyBorder="1" applyAlignment="1">
      <alignment horizontal="center" wrapText="1"/>
    </xf>
    <xf numFmtId="0" fontId="6" fillId="33" borderId="79" xfId="0" applyFont="1" applyFill="1" applyBorder="1" applyAlignment="1">
      <alignment horizontal="left" wrapText="1"/>
    </xf>
    <xf numFmtId="14" fontId="6" fillId="33" borderId="80" xfId="0" applyNumberFormat="1" applyFont="1" applyFill="1" applyBorder="1" applyAlignment="1">
      <alignment horizontal="center" wrapText="1"/>
    </xf>
    <xf numFmtId="49" fontId="6" fillId="33" borderId="80" xfId="0" applyNumberFormat="1" applyFont="1" applyFill="1" applyBorder="1" applyAlignment="1">
      <alignment horizontal="center" wrapText="1"/>
    </xf>
    <xf numFmtId="165" fontId="6" fillId="33" borderId="80" xfId="30" applyNumberFormat="1" applyFont="1" applyFill="1" applyBorder="1" applyAlignment="1" applyProtection="1">
      <alignment horizontal="center" wrapText="1"/>
    </xf>
    <xf numFmtId="44" fontId="6" fillId="33" borderId="80" xfId="38" applyFont="1" applyFill="1" applyBorder="1" applyAlignment="1" applyProtection="1">
      <alignment wrapText="1"/>
    </xf>
    <xf numFmtId="14" fontId="6" fillId="33" borderId="80" xfId="0" applyNumberFormat="1" applyFont="1" applyFill="1" applyBorder="1" applyAlignment="1">
      <alignment wrapText="1"/>
    </xf>
    <xf numFmtId="0" fontId="6" fillId="33" borderId="80" xfId="0" applyFont="1" applyFill="1" applyBorder="1" applyAlignment="1">
      <alignment wrapText="1"/>
    </xf>
    <xf numFmtId="44" fontId="6" fillId="33" borderId="81" xfId="38" applyFont="1" applyFill="1" applyBorder="1" applyAlignment="1" applyProtection="1">
      <alignment wrapText="1"/>
    </xf>
    <xf numFmtId="0" fontId="6" fillId="33" borderId="82" xfId="0" applyFont="1" applyFill="1" applyBorder="1" applyAlignment="1">
      <alignment horizontal="center" wrapText="1"/>
    </xf>
    <xf numFmtId="0" fontId="6" fillId="33" borderId="59" xfId="0" applyFont="1" applyFill="1" applyBorder="1" applyAlignment="1">
      <alignment horizontal="center" wrapText="1"/>
    </xf>
    <xf numFmtId="49" fontId="6" fillId="33" borderId="59" xfId="0" applyNumberFormat="1" applyFont="1" applyFill="1" applyBorder="1" applyAlignment="1">
      <alignment horizontal="center" wrapText="1"/>
    </xf>
    <xf numFmtId="165" fontId="6" fillId="33" borderId="59" xfId="30" applyNumberFormat="1" applyFont="1" applyFill="1" applyBorder="1" applyAlignment="1" applyProtection="1">
      <alignment horizontal="center" wrapText="1"/>
    </xf>
    <xf numFmtId="44" fontId="6" fillId="33" borderId="59" xfId="38" applyFont="1" applyFill="1" applyBorder="1" applyAlignment="1" applyProtection="1">
      <alignment wrapText="1"/>
    </xf>
    <xf numFmtId="14" fontId="6" fillId="33" borderId="59" xfId="0" applyNumberFormat="1" applyFont="1" applyFill="1" applyBorder="1" applyAlignment="1">
      <alignment wrapText="1"/>
    </xf>
    <xf numFmtId="0" fontId="6" fillId="33" borderId="59" xfId="0" applyFont="1" applyFill="1" applyBorder="1" applyAlignment="1">
      <alignment wrapText="1"/>
    </xf>
    <xf numFmtId="44" fontId="6" fillId="33" borderId="83" xfId="38" applyFont="1" applyFill="1" applyBorder="1" applyAlignment="1" applyProtection="1">
      <alignment wrapText="1"/>
    </xf>
    <xf numFmtId="0" fontId="6" fillId="33" borderId="84" xfId="0" applyFont="1" applyFill="1" applyBorder="1" applyAlignment="1">
      <alignment horizontal="center" wrapText="1"/>
    </xf>
    <xf numFmtId="0" fontId="6" fillId="33" borderId="85" xfId="0" applyFont="1" applyFill="1" applyBorder="1" applyAlignment="1">
      <alignment horizontal="center" wrapText="1"/>
    </xf>
    <xf numFmtId="49" fontId="6" fillId="33" borderId="85" xfId="0" applyNumberFormat="1" applyFont="1" applyFill="1" applyBorder="1" applyAlignment="1">
      <alignment horizontal="center" wrapText="1"/>
    </xf>
    <xf numFmtId="165" fontId="6" fillId="33" borderId="85" xfId="30" applyNumberFormat="1" applyFont="1" applyFill="1" applyBorder="1" applyAlignment="1" applyProtection="1">
      <alignment horizontal="center" wrapText="1"/>
    </xf>
    <xf numFmtId="44" fontId="6" fillId="33" borderId="85" xfId="38" applyFont="1" applyFill="1" applyBorder="1" applyAlignment="1" applyProtection="1">
      <alignment wrapText="1"/>
    </xf>
    <xf numFmtId="14" fontId="6" fillId="33" borderId="85" xfId="0" applyNumberFormat="1" applyFont="1" applyFill="1" applyBorder="1" applyAlignment="1">
      <alignment wrapText="1"/>
    </xf>
    <xf numFmtId="44" fontId="6" fillId="33" borderId="86" xfId="38" applyFont="1" applyFill="1" applyBorder="1" applyAlignment="1" applyProtection="1">
      <alignment wrapText="1"/>
    </xf>
    <xf numFmtId="14" fontId="6" fillId="33" borderId="59" xfId="0" applyNumberFormat="1" applyFont="1" applyFill="1" applyBorder="1" applyAlignment="1">
      <alignment horizontal="center" wrapText="1"/>
    </xf>
    <xf numFmtId="0" fontId="1" fillId="0" borderId="37" xfId="0" applyFont="1" applyBorder="1" applyAlignment="1">
      <alignment horizontal="center" wrapText="1"/>
    </xf>
    <xf numFmtId="0" fontId="6" fillId="33" borderId="80" xfId="0" applyFont="1" applyFill="1" applyBorder="1" applyAlignment="1">
      <alignment horizontal="center" wrapText="1"/>
    </xf>
    <xf numFmtId="165" fontId="6" fillId="33" borderId="80" xfId="30" applyNumberFormat="1" applyFont="1" applyFill="1" applyBorder="1" applyAlignment="1" applyProtection="1">
      <alignment wrapText="1"/>
    </xf>
    <xf numFmtId="165" fontId="6" fillId="33" borderId="59" xfId="30" applyNumberFormat="1" applyFont="1" applyFill="1" applyBorder="1" applyAlignment="1" applyProtection="1">
      <alignment wrapText="1"/>
    </xf>
    <xf numFmtId="0" fontId="6" fillId="33" borderId="85" xfId="0" applyFont="1" applyFill="1" applyBorder="1" applyAlignment="1">
      <alignment wrapText="1"/>
    </xf>
    <xf numFmtId="165" fontId="6" fillId="33" borderId="85" xfId="30" applyNumberFormat="1" applyFont="1" applyFill="1" applyBorder="1" applyAlignment="1" applyProtection="1">
      <alignment wrapText="1"/>
    </xf>
    <xf numFmtId="0" fontId="6" fillId="33" borderId="23" xfId="0" applyFont="1" applyFill="1" applyBorder="1" applyAlignment="1">
      <alignment horizontal="center" wrapText="1"/>
    </xf>
    <xf numFmtId="0" fontId="6" fillId="33" borderId="23" xfId="0" applyFont="1" applyFill="1" applyBorder="1" applyAlignment="1">
      <alignment wrapText="1"/>
    </xf>
    <xf numFmtId="49" fontId="6" fillId="33" borderId="23" xfId="0" applyNumberFormat="1" applyFont="1" applyFill="1" applyBorder="1" applyAlignment="1">
      <alignment horizontal="center" wrapText="1"/>
    </xf>
    <xf numFmtId="165" fontId="6" fillId="33" borderId="23" xfId="30" applyNumberFormat="1" applyFont="1" applyFill="1" applyBorder="1" applyAlignment="1" applyProtection="1">
      <alignment wrapText="1"/>
    </xf>
    <xf numFmtId="44" fontId="6" fillId="33" borderId="23" xfId="38" applyFont="1" applyFill="1" applyBorder="1" applyAlignment="1" applyProtection="1">
      <alignment wrapText="1"/>
    </xf>
    <xf numFmtId="0" fontId="6" fillId="33" borderId="9" xfId="0" applyFont="1" applyFill="1" applyBorder="1" applyAlignment="1">
      <alignment horizontal="center" wrapText="1"/>
    </xf>
    <xf numFmtId="0" fontId="6" fillId="33" borderId="9" xfId="0" applyFont="1" applyFill="1" applyBorder="1" applyAlignment="1">
      <alignment wrapText="1"/>
    </xf>
    <xf numFmtId="49" fontId="6" fillId="33" borderId="9" xfId="0" applyNumberFormat="1" applyFont="1" applyFill="1" applyBorder="1" applyAlignment="1">
      <alignment horizontal="center" wrapText="1"/>
    </xf>
    <xf numFmtId="165" fontId="6" fillId="33" borderId="9" xfId="30" applyNumberFormat="1" applyFont="1" applyFill="1" applyBorder="1" applyAlignment="1" applyProtection="1">
      <alignment wrapText="1"/>
    </xf>
    <xf numFmtId="44" fontId="6" fillId="33" borderId="9" xfId="38" applyFont="1" applyFill="1" applyBorder="1" applyAlignment="1" applyProtection="1">
      <alignment wrapText="1"/>
    </xf>
    <xf numFmtId="14" fontId="6" fillId="33" borderId="9" xfId="0" applyNumberFormat="1" applyFont="1" applyFill="1" applyBorder="1" applyAlignment="1">
      <alignment wrapText="1"/>
    </xf>
    <xf numFmtId="0" fontId="6" fillId="31" borderId="4" xfId="0" applyFont="1" applyFill="1" applyBorder="1" applyAlignment="1">
      <alignment wrapText="1"/>
    </xf>
    <xf numFmtId="0" fontId="6" fillId="31" borderId="16" xfId="0" applyFont="1" applyFill="1" applyBorder="1" applyAlignment="1">
      <alignment wrapText="1"/>
    </xf>
    <xf numFmtId="0" fontId="6" fillId="31" borderId="19" xfId="0" applyFont="1" applyFill="1" applyBorder="1" applyAlignment="1">
      <alignment wrapText="1"/>
    </xf>
    <xf numFmtId="44" fontId="80" fillId="38" borderId="9" xfId="38" applyFont="1" applyFill="1" applyBorder="1" applyAlignment="1" applyProtection="1">
      <alignment wrapText="1"/>
    </xf>
    <xf numFmtId="44" fontId="1" fillId="0" borderId="37" xfId="38" applyFont="1" applyBorder="1" applyAlignment="1" applyProtection="1">
      <alignment wrapText="1"/>
    </xf>
    <xf numFmtId="14" fontId="12" fillId="0" borderId="0" xfId="0" applyNumberFormat="1" applyFont="1" applyAlignment="1">
      <alignment wrapText="1"/>
    </xf>
    <xf numFmtId="0" fontId="79" fillId="0" borderId="0" xfId="0" applyFont="1" applyAlignment="1">
      <alignment vertical="center" wrapText="1"/>
    </xf>
    <xf numFmtId="0" fontId="45" fillId="0" borderId="23" xfId="61" applyFont="1" applyBorder="1" applyAlignment="1">
      <alignment horizontal="center" wrapText="1"/>
    </xf>
    <xf numFmtId="0" fontId="65" fillId="0" borderId="0" xfId="0" applyFont="1"/>
    <xf numFmtId="0" fontId="81" fillId="0" borderId="0" xfId="0" applyFont="1"/>
    <xf numFmtId="165" fontId="2" fillId="0" borderId="0" xfId="30" applyNumberFormat="1" applyFont="1" applyFill="1" applyBorder="1" applyProtection="1"/>
    <xf numFmtId="0" fontId="81" fillId="0" borderId="0" xfId="65" applyFont="1"/>
    <xf numFmtId="0" fontId="2" fillId="39" borderId="16" xfId="0" applyFont="1" applyFill="1" applyBorder="1" applyAlignment="1">
      <alignment horizontal="center" wrapText="1"/>
    </xf>
    <xf numFmtId="0" fontId="6" fillId="0" borderId="20" xfId="0" applyFont="1" applyBorder="1" applyAlignment="1">
      <alignment horizontal="center"/>
    </xf>
    <xf numFmtId="0" fontId="6" fillId="29" borderId="35" xfId="0" applyFont="1" applyFill="1" applyBorder="1" applyAlignment="1">
      <alignment horizontal="center"/>
    </xf>
    <xf numFmtId="0" fontId="2" fillId="0" borderId="0" xfId="0" applyFont="1" applyAlignment="1" applyProtection="1">
      <alignment wrapText="1"/>
      <protection locked="0"/>
    </xf>
    <xf numFmtId="0" fontId="2" fillId="29" borderId="0" xfId="0" applyFont="1" applyFill="1" applyAlignment="1">
      <alignment horizontal="left"/>
    </xf>
    <xf numFmtId="14" fontId="2" fillId="0" borderId="0" xfId="0" applyNumberFormat="1" applyFont="1" applyAlignment="1" applyProtection="1">
      <alignment wrapText="1"/>
      <protection locked="0"/>
    </xf>
    <xf numFmtId="14" fontId="2" fillId="39" borderId="9" xfId="0" applyNumberFormat="1" applyFont="1" applyFill="1" applyBorder="1" applyAlignment="1" applyProtection="1">
      <alignment wrapText="1"/>
      <protection locked="0"/>
    </xf>
    <xf numFmtId="0" fontId="2" fillId="39" borderId="9" xfId="0" applyFont="1" applyFill="1" applyBorder="1" applyAlignment="1" applyProtection="1">
      <alignment wrapText="1"/>
      <protection locked="0"/>
    </xf>
    <xf numFmtId="0" fontId="2" fillId="0" borderId="48" xfId="0" applyFont="1" applyBorder="1" applyAlignment="1">
      <alignment horizontal="left" wrapText="1"/>
    </xf>
    <xf numFmtId="0" fontId="1" fillId="33" borderId="83" xfId="0" applyFont="1" applyFill="1" applyBorder="1"/>
    <xf numFmtId="0" fontId="2" fillId="39" borderId="19" xfId="0" applyFont="1" applyFill="1" applyBorder="1" applyAlignment="1">
      <alignment horizontal="center" wrapText="1"/>
    </xf>
    <xf numFmtId="0" fontId="1" fillId="39" borderId="19" xfId="0" applyFont="1" applyFill="1" applyBorder="1" applyAlignment="1" applyProtection="1">
      <alignment horizontal="right"/>
      <protection locked="0"/>
    </xf>
    <xf numFmtId="14" fontId="1" fillId="39" borderId="9" xfId="0" applyNumberFormat="1" applyFont="1" applyFill="1" applyBorder="1" applyAlignment="1" applyProtection="1">
      <alignment horizontal="right"/>
      <protection locked="0"/>
    </xf>
    <xf numFmtId="0" fontId="1" fillId="39" borderId="9" xfId="0" applyFont="1" applyFill="1" applyBorder="1" applyAlignment="1" applyProtection="1">
      <alignment horizontal="right"/>
      <protection locked="0"/>
    </xf>
    <xf numFmtId="44" fontId="1" fillId="39" borderId="9" xfId="0" applyNumberFormat="1" applyFont="1" applyFill="1" applyBorder="1" applyAlignment="1" applyProtection="1">
      <alignment horizontal="right"/>
      <protection locked="0"/>
    </xf>
    <xf numFmtId="44" fontId="1" fillId="0" borderId="9" xfId="0" applyNumberFormat="1" applyFont="1" applyBorder="1" applyAlignment="1" applyProtection="1">
      <alignment horizontal="right"/>
      <protection locked="0"/>
    </xf>
    <xf numFmtId="0" fontId="1" fillId="0" borderId="9" xfId="0" applyFont="1" applyBorder="1" applyAlignment="1" applyProtection="1">
      <alignment horizontal="center"/>
      <protection locked="0"/>
    </xf>
    <xf numFmtId="0" fontId="1" fillId="0" borderId="9" xfId="0" applyFont="1" applyBorder="1" applyAlignment="1" applyProtection="1">
      <alignment horizontal="right"/>
      <protection locked="0"/>
    </xf>
    <xf numFmtId="165" fontId="1" fillId="0" borderId="22" xfId="0" applyNumberFormat="1" applyFont="1" applyBorder="1" applyAlignment="1">
      <alignment horizontal="right"/>
    </xf>
    <xf numFmtId="44" fontId="1" fillId="0" borderId="22" xfId="0" applyNumberFormat="1" applyFont="1" applyBorder="1" applyAlignment="1">
      <alignment horizontal="right"/>
    </xf>
    <xf numFmtId="165" fontId="72" fillId="0" borderId="5" xfId="30" applyNumberFormat="1" applyFont="1" applyBorder="1" applyProtection="1"/>
    <xf numFmtId="44" fontId="2" fillId="0" borderId="49" xfId="61" applyNumberFormat="1" applyFont="1" applyBorder="1"/>
    <xf numFmtId="165" fontId="1" fillId="39" borderId="42" xfId="30" applyNumberFormat="1" applyFont="1" applyFill="1" applyBorder="1" applyAlignment="1" applyProtection="1">
      <alignment horizontal="right"/>
      <protection locked="0"/>
    </xf>
    <xf numFmtId="10" fontId="1" fillId="0" borderId="40" xfId="71" applyNumberFormat="1" applyFont="1" applyFill="1" applyBorder="1" applyProtection="1"/>
    <xf numFmtId="0" fontId="1" fillId="39" borderId="18" xfId="60" applyFont="1" applyFill="1" applyBorder="1" applyProtection="1">
      <protection locked="0"/>
    </xf>
    <xf numFmtId="0" fontId="1" fillId="39" borderId="59" xfId="66" applyFont="1" applyFill="1" applyBorder="1" applyAlignment="1" applyProtection="1">
      <alignment horizontal="left" wrapText="1"/>
      <protection locked="0"/>
    </xf>
    <xf numFmtId="0" fontId="1" fillId="39" borderId="83" xfId="60" applyFont="1" applyFill="1" applyBorder="1" applyAlignment="1" applyProtection="1">
      <alignment horizontal="center"/>
      <protection locked="0"/>
    </xf>
    <xf numFmtId="0" fontId="1" fillId="0" borderId="5" xfId="0" applyFont="1" applyBorder="1" applyAlignment="1">
      <alignment wrapText="1"/>
    </xf>
    <xf numFmtId="0" fontId="1" fillId="0" borderId="49" xfId="0" applyFont="1" applyBorder="1" applyAlignment="1">
      <alignment wrapText="1"/>
    </xf>
    <xf numFmtId="0" fontId="1" fillId="0" borderId="87" xfId="0" applyFont="1" applyBorder="1" applyAlignment="1">
      <alignment wrapText="1"/>
    </xf>
    <xf numFmtId="0" fontId="2" fillId="0" borderId="49" xfId="0" applyFont="1" applyBorder="1"/>
    <xf numFmtId="0" fontId="1" fillId="0" borderId="107" xfId="0" applyFont="1" applyBorder="1" applyAlignment="1">
      <alignment horizontal="right" vertical="center"/>
    </xf>
    <xf numFmtId="0" fontId="1" fillId="0" borderId="48" xfId="0" applyFont="1" applyBorder="1" applyAlignment="1">
      <alignment horizontal="right" vertical="center"/>
    </xf>
    <xf numFmtId="0" fontId="1" fillId="0" borderId="3" xfId="0" applyFont="1" applyBorder="1" applyAlignment="1">
      <alignment horizontal="left" vertical="center"/>
    </xf>
    <xf numFmtId="0" fontId="1" fillId="0" borderId="9" xfId="0" applyFont="1" applyBorder="1" applyAlignment="1">
      <alignment horizontal="left" vertical="center"/>
    </xf>
    <xf numFmtId="0" fontId="1" fillId="0" borderId="95" xfId="0" applyFont="1" applyBorder="1" applyAlignment="1">
      <alignment wrapText="1"/>
    </xf>
    <xf numFmtId="0" fontId="1" fillId="0" borderId="46" xfId="0" applyFont="1" applyBorder="1" applyAlignment="1">
      <alignment wrapText="1"/>
    </xf>
    <xf numFmtId="10" fontId="1" fillId="45" borderId="41" xfId="71" applyNumberFormat="1" applyFont="1" applyFill="1" applyBorder="1" applyProtection="1"/>
    <xf numFmtId="165" fontId="1" fillId="39" borderId="46" xfId="30" applyNumberFormat="1" applyFont="1" applyFill="1" applyBorder="1" applyAlignment="1" applyProtection="1">
      <protection locked="0"/>
    </xf>
    <xf numFmtId="169" fontId="6" fillId="23" borderId="37" xfId="61" applyNumberFormat="1" applyFont="1" applyFill="1" applyBorder="1" applyAlignment="1">
      <alignment vertical="center" wrapText="1"/>
    </xf>
    <xf numFmtId="169" fontId="6" fillId="23" borderId="0" xfId="61" applyNumberFormat="1" applyFont="1" applyFill="1" applyAlignment="1">
      <alignment vertical="center" wrapText="1"/>
    </xf>
    <xf numFmtId="0" fontId="2" fillId="0" borderId="45" xfId="61" applyFont="1" applyBorder="1"/>
    <xf numFmtId="0" fontId="2" fillId="0" borderId="5" xfId="61" applyFont="1" applyBorder="1"/>
    <xf numFmtId="0" fontId="2" fillId="0" borderId="5" xfId="61" applyFont="1" applyBorder="1" applyAlignment="1">
      <alignment horizontal="center"/>
    </xf>
    <xf numFmtId="0" fontId="2" fillId="0" borderId="44" xfId="61" applyFont="1" applyBorder="1"/>
    <xf numFmtId="0" fontId="6" fillId="29" borderId="51" xfId="0" applyFont="1" applyFill="1" applyBorder="1" applyAlignment="1">
      <alignment horizontal="center"/>
    </xf>
    <xf numFmtId="0" fontId="6" fillId="29" borderId="35" xfId="0" applyFont="1" applyFill="1" applyBorder="1" applyAlignment="1">
      <alignment horizontal="center"/>
    </xf>
    <xf numFmtId="0" fontId="2" fillId="39" borderId="14" xfId="0" applyFont="1" applyFill="1" applyBorder="1" applyAlignment="1" applyProtection="1">
      <alignment horizontal="left" wrapText="1"/>
      <protection locked="0"/>
    </xf>
    <xf numFmtId="0" fontId="2" fillId="39" borderId="15" xfId="0" applyFont="1" applyFill="1" applyBorder="1" applyAlignment="1" applyProtection="1">
      <alignment horizontal="left" wrapText="1"/>
      <protection locked="0"/>
    </xf>
    <xf numFmtId="0" fontId="2" fillId="39" borderId="17" xfId="0" applyFont="1" applyFill="1" applyBorder="1" applyAlignment="1" applyProtection="1">
      <alignment horizontal="left" wrapText="1"/>
      <protection locked="0"/>
    </xf>
    <xf numFmtId="0" fontId="2" fillId="39" borderId="4" xfId="0" applyFont="1" applyFill="1" applyBorder="1" applyAlignment="1" applyProtection="1">
      <alignment horizontal="left" wrapText="1"/>
      <protection locked="0"/>
    </xf>
    <xf numFmtId="0" fontId="2" fillId="39" borderId="16" xfId="0" applyFont="1" applyFill="1" applyBorder="1" applyAlignment="1" applyProtection="1">
      <alignment horizontal="left" wrapText="1"/>
      <protection locked="0"/>
    </xf>
    <xf numFmtId="0" fontId="2" fillId="39" borderId="19" xfId="0" applyFont="1" applyFill="1" applyBorder="1" applyAlignment="1" applyProtection="1">
      <alignment horizontal="left" wrapText="1"/>
      <protection locked="0"/>
    </xf>
    <xf numFmtId="0" fontId="13" fillId="0" borderId="40" xfId="0" applyFont="1" applyBorder="1" applyAlignment="1">
      <alignment horizontal="center"/>
    </xf>
    <xf numFmtId="0" fontId="13" fillId="0" borderId="44" xfId="0" applyFont="1" applyBorder="1" applyAlignment="1">
      <alignment horizontal="center"/>
    </xf>
    <xf numFmtId="172" fontId="2" fillId="39" borderId="22" xfId="0" applyNumberFormat="1" applyFont="1" applyFill="1" applyBorder="1" applyAlignment="1" applyProtection="1">
      <alignment horizontal="left" wrapText="1"/>
      <protection locked="0"/>
    </xf>
    <xf numFmtId="172" fontId="2" fillId="39" borderId="20" xfId="0" applyNumberFormat="1" applyFont="1" applyFill="1" applyBorder="1" applyAlignment="1" applyProtection="1">
      <alignment horizontal="left" wrapText="1"/>
      <protection locked="0"/>
    </xf>
    <xf numFmtId="172" fontId="2" fillId="39" borderId="21" xfId="0" applyNumberFormat="1" applyFont="1" applyFill="1" applyBorder="1" applyAlignment="1" applyProtection="1">
      <alignment horizontal="left" wrapText="1"/>
      <protection locked="0"/>
    </xf>
    <xf numFmtId="172" fontId="2" fillId="39" borderId="14" xfId="0" applyNumberFormat="1" applyFont="1" applyFill="1" applyBorder="1" applyAlignment="1" applyProtection="1">
      <alignment horizontal="left" wrapText="1"/>
      <protection locked="0"/>
    </xf>
    <xf numFmtId="172" fontId="2" fillId="39" borderId="15" xfId="0" applyNumberFormat="1" applyFont="1" applyFill="1" applyBorder="1" applyAlignment="1" applyProtection="1">
      <alignment horizontal="left" wrapText="1"/>
      <protection locked="0"/>
    </xf>
    <xf numFmtId="172" fontId="2" fillId="39" borderId="17" xfId="0" applyNumberFormat="1" applyFont="1" applyFill="1" applyBorder="1" applyAlignment="1" applyProtection="1">
      <alignment horizontal="left" wrapText="1"/>
      <protection locked="0"/>
    </xf>
    <xf numFmtId="172" fontId="2" fillId="39" borderId="4" xfId="0" applyNumberFormat="1" applyFont="1" applyFill="1" applyBorder="1" applyAlignment="1" applyProtection="1">
      <alignment horizontal="left" wrapText="1"/>
      <protection locked="0"/>
    </xf>
    <xf numFmtId="172" fontId="2" fillId="39" borderId="16" xfId="0" applyNumberFormat="1" applyFont="1" applyFill="1" applyBorder="1" applyAlignment="1" applyProtection="1">
      <alignment horizontal="left" wrapText="1"/>
      <protection locked="0"/>
    </xf>
    <xf numFmtId="172" fontId="2" fillId="39" borderId="19" xfId="0" applyNumberFormat="1" applyFont="1" applyFill="1" applyBorder="1" applyAlignment="1" applyProtection="1">
      <alignment horizontal="left" wrapText="1"/>
      <protection locked="0"/>
    </xf>
    <xf numFmtId="0" fontId="2" fillId="39" borderId="22" xfId="0" applyFont="1" applyFill="1" applyBorder="1" applyAlignment="1" applyProtection="1">
      <alignment horizontal="left" wrapText="1"/>
      <protection locked="0"/>
    </xf>
    <xf numFmtId="0" fontId="2" fillId="39" borderId="20" xfId="0" applyFont="1" applyFill="1" applyBorder="1" applyAlignment="1" applyProtection="1">
      <alignment horizontal="left" wrapText="1"/>
      <protection locked="0"/>
    </xf>
    <xf numFmtId="0" fontId="2" fillId="39" borderId="21" xfId="0" applyFont="1" applyFill="1" applyBorder="1" applyAlignment="1" applyProtection="1">
      <alignment horizontal="left" wrapText="1"/>
      <protection locked="0"/>
    </xf>
    <xf numFmtId="0" fontId="6" fillId="0" borderId="55" xfId="0" applyFont="1" applyBorder="1" applyAlignment="1">
      <alignment horizontal="center"/>
    </xf>
    <xf numFmtId="0" fontId="6" fillId="0" borderId="20" xfId="0" applyFont="1" applyBorder="1" applyAlignment="1">
      <alignment horizontal="center"/>
    </xf>
    <xf numFmtId="0" fontId="2" fillId="39" borderId="4" xfId="0" applyFont="1" applyFill="1" applyBorder="1" applyAlignment="1">
      <alignment horizontal="center" wrapText="1"/>
    </xf>
    <xf numFmtId="0" fontId="2" fillId="39" borderId="16" xfId="0" applyFont="1" applyFill="1" applyBorder="1" applyAlignment="1">
      <alignment horizontal="center" wrapText="1"/>
    </xf>
    <xf numFmtId="0" fontId="2" fillId="39" borderId="108" xfId="0" applyFont="1" applyFill="1" applyBorder="1" applyAlignment="1" applyProtection="1">
      <alignment horizontal="center" vertical="center"/>
      <protection locked="0"/>
    </xf>
    <xf numFmtId="0" fontId="2" fillId="39" borderId="44" xfId="0" applyFont="1" applyFill="1" applyBorder="1" applyAlignment="1" applyProtection="1">
      <alignment horizontal="center" vertical="center"/>
      <protection locked="0"/>
    </xf>
    <xf numFmtId="0" fontId="6" fillId="0" borderId="0" xfId="0" applyFont="1" applyAlignment="1">
      <alignment horizontal="center"/>
    </xf>
    <xf numFmtId="0" fontId="6" fillId="0" borderId="40" xfId="0" applyFont="1" applyBorder="1" applyAlignment="1">
      <alignment horizontal="center"/>
    </xf>
    <xf numFmtId="0" fontId="2" fillId="39" borderId="5" xfId="0" applyFont="1" applyFill="1" applyBorder="1" applyAlignment="1">
      <alignment horizontal="center"/>
    </xf>
    <xf numFmtId="0" fontId="2" fillId="39" borderId="44" xfId="0" applyFont="1" applyFill="1" applyBorder="1" applyAlignment="1">
      <alignment horizontal="center"/>
    </xf>
    <xf numFmtId="0" fontId="1" fillId="0" borderId="0" xfId="0" applyFont="1" applyAlignment="1">
      <alignment horizontal="left"/>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43" xfId="0" applyFont="1" applyBorder="1" applyAlignment="1">
      <alignment horizontal="left" vertical="center"/>
    </xf>
    <xf numFmtId="49" fontId="1" fillId="39" borderId="20" xfId="0" applyNumberFormat="1" applyFont="1" applyFill="1" applyBorder="1" applyAlignment="1" applyProtection="1">
      <alignment horizontal="left" wrapText="1"/>
      <protection locked="0"/>
    </xf>
    <xf numFmtId="49" fontId="1" fillId="0" borderId="20" xfId="0" applyNumberFormat="1" applyFont="1" applyBorder="1" applyAlignment="1" applyProtection="1">
      <alignment horizontal="left" wrapText="1"/>
      <protection locked="0"/>
    </xf>
    <xf numFmtId="49" fontId="1" fillId="0" borderId="42" xfId="0" applyNumberFormat="1" applyFont="1" applyBorder="1" applyAlignment="1" applyProtection="1">
      <alignment horizontal="left" wrapText="1"/>
      <protection locked="0"/>
    </xf>
    <xf numFmtId="0" fontId="1" fillId="0" borderId="15" xfId="0" applyFont="1" applyBorder="1" applyAlignment="1">
      <alignment horizontal="left"/>
    </xf>
    <xf numFmtId="0" fontId="1" fillId="0" borderId="43" xfId="0" applyFont="1" applyBorder="1" applyAlignment="1">
      <alignment horizontal="left"/>
    </xf>
    <xf numFmtId="172" fontId="1" fillId="39" borderId="20" xfId="0" applyNumberFormat="1" applyFont="1" applyFill="1" applyBorder="1" applyAlignment="1" applyProtection="1">
      <alignment horizontal="left" wrapText="1"/>
      <protection locked="0"/>
    </xf>
    <xf numFmtId="0" fontId="0" fillId="0" borderId="0" xfId="0" applyAlignment="1">
      <alignment horizontal="left"/>
    </xf>
    <xf numFmtId="0" fontId="1" fillId="0" borderId="15" xfId="0" applyFont="1" applyBorder="1" applyAlignment="1">
      <alignment horizontal="center"/>
    </xf>
    <xf numFmtId="0" fontId="1" fillId="0" borderId="17" xfId="0" applyFont="1" applyBorder="1" applyAlignment="1">
      <alignment horizontal="left" vertical="center"/>
    </xf>
    <xf numFmtId="49" fontId="1" fillId="0" borderId="0" xfId="0" applyNumberFormat="1" applyFont="1" applyAlignment="1" applyProtection="1">
      <alignment horizontal="left" wrapText="1"/>
      <protection locked="0"/>
    </xf>
    <xf numFmtId="0" fontId="6" fillId="0" borderId="0" xfId="0" applyFont="1" applyAlignment="1">
      <alignment horizontal="right"/>
    </xf>
    <xf numFmtId="0" fontId="6" fillId="0" borderId="40" xfId="0" applyFont="1" applyBorder="1" applyAlignment="1">
      <alignment horizontal="right"/>
    </xf>
    <xf numFmtId="0" fontId="1" fillId="0" borderId="54" xfId="0" applyFont="1" applyBorder="1" applyAlignment="1"/>
    <xf numFmtId="0" fontId="1" fillId="0" borderId="15" xfId="0" applyFont="1" applyBorder="1" applyAlignment="1"/>
    <xf numFmtId="0" fontId="6" fillId="0" borderId="37" xfId="67" applyFont="1" applyBorder="1" applyAlignment="1">
      <alignment horizontal="right"/>
    </xf>
    <xf numFmtId="0" fontId="6" fillId="0" borderId="0" xfId="67" applyFont="1" applyAlignment="1">
      <alignment horizontal="right"/>
    </xf>
    <xf numFmtId="0" fontId="6" fillId="40" borderId="53" xfId="0" applyFont="1" applyFill="1" applyBorder="1" applyAlignment="1">
      <alignment horizontal="center"/>
    </xf>
    <xf numFmtId="0" fontId="6" fillId="40" borderId="16" xfId="0" applyFont="1" applyFill="1" applyBorder="1" applyAlignment="1">
      <alignment horizontal="center"/>
    </xf>
    <xf numFmtId="0" fontId="6" fillId="40" borderId="41" xfId="0" applyFont="1" applyFill="1" applyBorder="1" applyAlignment="1">
      <alignment horizontal="center"/>
    </xf>
    <xf numFmtId="0" fontId="2" fillId="0" borderId="53" xfId="0" applyFont="1" applyBorder="1" applyAlignment="1">
      <alignment horizontal="left"/>
    </xf>
    <xf numFmtId="0" fontId="2" fillId="0" borderId="16" xfId="0" applyFont="1" applyBorder="1" applyAlignment="1">
      <alignment horizontal="left"/>
    </xf>
    <xf numFmtId="0" fontId="2" fillId="0" borderId="41" xfId="0" applyFont="1" applyBorder="1" applyAlignment="1">
      <alignment horizontal="left"/>
    </xf>
    <xf numFmtId="49" fontId="1" fillId="39" borderId="22" xfId="0" applyNumberFormat="1" applyFont="1" applyFill="1" applyBorder="1" applyAlignment="1" applyProtection="1">
      <alignment wrapText="1"/>
      <protection locked="0"/>
    </xf>
    <xf numFmtId="49" fontId="1" fillId="39" borderId="20" xfId="0" applyNumberFormat="1" applyFont="1" applyFill="1" applyBorder="1" applyAlignment="1" applyProtection="1">
      <alignment wrapText="1"/>
      <protection locked="0"/>
    </xf>
    <xf numFmtId="49" fontId="1" fillId="39" borderId="42" xfId="0" applyNumberFormat="1" applyFont="1" applyFill="1" applyBorder="1" applyAlignment="1" applyProtection="1">
      <alignment wrapText="1"/>
      <protection locked="0"/>
    </xf>
    <xf numFmtId="0" fontId="1" fillId="0" borderId="14" xfId="0" applyFont="1" applyBorder="1" applyAlignment="1"/>
    <xf numFmtId="0" fontId="1" fillId="0" borderId="17" xfId="0" applyFont="1" applyBorder="1" applyAlignment="1"/>
    <xf numFmtId="0" fontId="1" fillId="0" borderId="43" xfId="0" applyFont="1" applyBorder="1" applyAlignment="1"/>
    <xf numFmtId="0" fontId="2" fillId="0" borderId="0" xfId="0" applyFont="1" applyAlignment="1">
      <alignment horizontal="left" wrapText="1"/>
    </xf>
    <xf numFmtId="0" fontId="2" fillId="0" borderId="40" xfId="0" applyFont="1" applyBorder="1" applyAlignment="1">
      <alignment horizontal="left" wrapText="1"/>
    </xf>
    <xf numFmtId="0" fontId="1" fillId="0" borderId="54" xfId="0" applyFont="1" applyBorder="1" applyAlignment="1">
      <alignment horizontal="left"/>
    </xf>
    <xf numFmtId="49" fontId="1" fillId="39" borderId="22" xfId="0" applyNumberFormat="1" applyFont="1" applyFill="1" applyBorder="1" applyAlignment="1" applyProtection="1">
      <alignment horizontal="left" wrapText="1"/>
      <protection locked="0"/>
    </xf>
    <xf numFmtId="49" fontId="1" fillId="39" borderId="42" xfId="0" applyNumberFormat="1" applyFont="1" applyFill="1" applyBorder="1" applyAlignment="1" applyProtection="1">
      <alignment horizontal="left" wrapText="1"/>
      <protection locked="0"/>
    </xf>
    <xf numFmtId="172" fontId="1" fillId="39" borderId="22" xfId="0" applyNumberFormat="1" applyFont="1" applyFill="1" applyBorder="1" applyAlignment="1" applyProtection="1">
      <alignment horizontal="left" wrapText="1"/>
      <protection locked="0"/>
    </xf>
    <xf numFmtId="172" fontId="1" fillId="39" borderId="21" xfId="0" applyNumberFormat="1" applyFont="1" applyFill="1" applyBorder="1" applyAlignment="1" applyProtection="1">
      <alignment horizontal="left" wrapText="1"/>
      <protection locked="0"/>
    </xf>
    <xf numFmtId="0" fontId="2" fillId="39" borderId="45" xfId="0" applyFont="1" applyFill="1" applyBorder="1" applyAlignment="1">
      <alignment horizontal="center"/>
    </xf>
    <xf numFmtId="0" fontId="6" fillId="23" borderId="53" xfId="67" applyFont="1" applyFill="1" applyBorder="1" applyAlignment="1">
      <alignment horizontal="center" vertical="center"/>
    </xf>
    <xf numFmtId="0" fontId="6" fillId="23" borderId="16" xfId="67" applyFont="1" applyFill="1" applyBorder="1" applyAlignment="1">
      <alignment horizontal="center" vertical="center"/>
    </xf>
    <xf numFmtId="0" fontId="6" fillId="23" borderId="41" xfId="67" applyFont="1" applyFill="1" applyBorder="1" applyAlignment="1">
      <alignment horizontal="center" vertical="center"/>
    </xf>
    <xf numFmtId="0" fontId="2" fillId="0" borderId="0" xfId="0" applyFont="1" applyAlignment="1">
      <alignment horizontal="left"/>
    </xf>
    <xf numFmtId="0" fontId="2" fillId="0" borderId="40" xfId="0" applyFont="1" applyBorder="1" applyAlignment="1">
      <alignment horizontal="left"/>
    </xf>
    <xf numFmtId="0" fontId="1" fillId="0" borderId="53" xfId="0" applyFont="1" applyBorder="1" applyAlignment="1">
      <alignment horizontal="left"/>
    </xf>
    <xf numFmtId="0" fontId="1" fillId="0" borderId="16" xfId="0" applyFont="1" applyBorder="1" applyAlignment="1">
      <alignment horizontal="left"/>
    </xf>
    <xf numFmtId="0" fontId="1" fillId="0" borderId="41" xfId="0" applyFont="1" applyBorder="1" applyAlignment="1">
      <alignment horizontal="left"/>
    </xf>
    <xf numFmtId="0" fontId="1" fillId="0" borderId="4" xfId="0" applyFont="1" applyBorder="1" applyAlignment="1">
      <alignment horizontal="left" wrapText="1"/>
    </xf>
    <xf numFmtId="0" fontId="1" fillId="0" borderId="16" xfId="0" applyFont="1" applyBorder="1" applyAlignment="1">
      <alignment horizontal="left" wrapText="1"/>
    </xf>
    <xf numFmtId="0" fontId="1" fillId="0" borderId="41" xfId="0" applyFont="1" applyBorder="1" applyAlignment="1">
      <alignment horizontal="left" wrapText="1"/>
    </xf>
    <xf numFmtId="0" fontId="7" fillId="0" borderId="53" xfId="0" applyFont="1" applyBorder="1" applyAlignment="1">
      <alignment horizontal="left"/>
    </xf>
    <xf numFmtId="0" fontId="7" fillId="0" borderId="16" xfId="0" applyFont="1" applyBorder="1" applyAlignment="1">
      <alignment horizontal="left"/>
    </xf>
    <xf numFmtId="0" fontId="7" fillId="0" borderId="41" xfId="0" applyFont="1" applyBorder="1" applyAlignment="1">
      <alignment horizontal="left"/>
    </xf>
    <xf numFmtId="0" fontId="1" fillId="0" borderId="0" xfId="0" applyFont="1" applyAlignment="1">
      <alignment horizontal="left" vertical="top" wrapText="1"/>
    </xf>
    <xf numFmtId="0" fontId="1" fillId="0" borderId="40" xfId="0" applyFont="1" applyBorder="1" applyAlignment="1">
      <alignment horizontal="left" vertical="top" wrapText="1"/>
    </xf>
    <xf numFmtId="0" fontId="1" fillId="0" borderId="0" xfId="0" applyFont="1" applyAlignment="1">
      <alignment horizontal="left" wrapText="1"/>
    </xf>
    <xf numFmtId="0" fontId="1" fillId="0" borderId="40" xfId="0" applyFont="1" applyBorder="1" applyAlignment="1">
      <alignment horizontal="left" wrapText="1"/>
    </xf>
    <xf numFmtId="0" fontId="1" fillId="39" borderId="20" xfId="0" applyFont="1" applyFill="1" applyBorder="1" applyAlignment="1" applyProtection="1">
      <alignment horizontal="left"/>
      <protection locked="0"/>
    </xf>
    <xf numFmtId="0" fontId="1" fillId="0" borderId="54" xfId="0" applyFont="1" applyBorder="1" applyAlignment="1">
      <alignment horizontal="center" vertical="top"/>
    </xf>
    <xf numFmtId="0" fontId="1" fillId="0" borderId="15" xfId="0" applyFont="1" applyBorder="1" applyAlignment="1">
      <alignment horizontal="center" vertical="top"/>
    </xf>
    <xf numFmtId="0" fontId="1" fillId="0" borderId="43" xfId="0" applyFont="1" applyBorder="1" applyAlignment="1">
      <alignment horizontal="center" vertical="top"/>
    </xf>
    <xf numFmtId="0" fontId="6" fillId="0" borderId="37" xfId="0" applyFont="1" applyBorder="1" applyAlignment="1">
      <alignment horizontal="center"/>
    </xf>
    <xf numFmtId="0" fontId="6" fillId="23" borderId="89" xfId="67" applyFont="1" applyFill="1" applyBorder="1" applyAlignment="1">
      <alignment horizontal="center" vertical="center"/>
    </xf>
    <xf numFmtId="0" fontId="6" fillId="23" borderId="62" xfId="67" applyFont="1" applyFill="1" applyBorder="1" applyAlignment="1">
      <alignment horizontal="center" vertical="center"/>
    </xf>
    <xf numFmtId="0" fontId="6" fillId="23" borderId="24" xfId="67" applyFont="1" applyFill="1" applyBorder="1" applyAlignment="1">
      <alignment horizontal="center" vertical="center"/>
    </xf>
    <xf numFmtId="0" fontId="1" fillId="0" borderId="37" xfId="0" applyFont="1" applyBorder="1" applyAlignment="1">
      <alignment horizontal="center" vertical="top" wrapText="1"/>
    </xf>
    <xf numFmtId="0" fontId="1" fillId="0" borderId="0" xfId="0" applyFont="1" applyAlignment="1">
      <alignment horizontal="center" vertical="top" wrapText="1"/>
    </xf>
    <xf numFmtId="0" fontId="1" fillId="0" borderId="40" xfId="0" applyFont="1" applyBorder="1" applyAlignment="1">
      <alignment horizontal="center" vertical="top" wrapText="1"/>
    </xf>
    <xf numFmtId="49" fontId="7" fillId="0" borderId="40" xfId="67" applyNumberFormat="1" applyFont="1" applyBorder="1" applyAlignment="1">
      <alignment horizontal="left"/>
    </xf>
    <xf numFmtId="0" fontId="7" fillId="0" borderId="0" xfId="67" applyFont="1" applyAlignment="1">
      <alignment horizontal="right"/>
    </xf>
    <xf numFmtId="0" fontId="1" fillId="0" borderId="0" xfId="0" applyFont="1" applyAlignment="1">
      <alignment horizontal="center"/>
    </xf>
    <xf numFmtId="0" fontId="1" fillId="39" borderId="42" xfId="0" applyFont="1" applyFill="1" applyBorder="1" applyAlignment="1" applyProtection="1">
      <alignment horizontal="left"/>
      <protection locked="0"/>
    </xf>
    <xf numFmtId="14" fontId="1" fillId="39" borderId="20" xfId="0" applyNumberFormat="1" applyFont="1" applyFill="1" applyBorder="1" applyAlignment="1" applyProtection="1">
      <alignment horizontal="center"/>
      <protection locked="0"/>
    </xf>
    <xf numFmtId="0" fontId="1" fillId="39" borderId="20" xfId="0" applyFont="1" applyFill="1" applyBorder="1" applyAlignment="1" applyProtection="1">
      <alignment horizontal="center"/>
      <protection locked="0"/>
    </xf>
    <xf numFmtId="172" fontId="1" fillId="39" borderId="20" xfId="0" applyNumberFormat="1" applyFont="1" applyFill="1" applyBorder="1" applyAlignment="1" applyProtection="1">
      <alignment horizontal="center"/>
      <protection locked="0"/>
    </xf>
    <xf numFmtId="0" fontId="1" fillId="39" borderId="42" xfId="0" applyFont="1" applyFill="1" applyBorder="1" applyAlignment="1" applyProtection="1">
      <alignment horizontal="center"/>
      <protection locked="0"/>
    </xf>
    <xf numFmtId="0" fontId="1" fillId="39" borderId="0" xfId="0" applyFont="1" applyFill="1" applyAlignment="1" applyProtection="1">
      <alignment horizontal="left"/>
      <protection locked="0"/>
    </xf>
    <xf numFmtId="0" fontId="1" fillId="39" borderId="40" xfId="0" applyFont="1" applyFill="1" applyBorder="1" applyAlignment="1" applyProtection="1">
      <alignment horizontal="left"/>
      <protection locked="0"/>
    </xf>
    <xf numFmtId="172" fontId="1" fillId="39" borderId="20" xfId="0" applyNumberFormat="1" applyFont="1" applyFill="1" applyBorder="1" applyAlignment="1" applyProtection="1">
      <alignment horizontal="left"/>
      <protection locked="0"/>
    </xf>
    <xf numFmtId="0" fontId="1" fillId="0" borderId="37" xfId="0" applyFont="1" applyBorder="1" applyAlignment="1">
      <alignment horizontal="center" vertical="top"/>
    </xf>
    <xf numFmtId="0" fontId="1" fillId="0" borderId="0" xfId="0" applyFont="1" applyAlignment="1">
      <alignment horizontal="center" vertical="top"/>
    </xf>
    <xf numFmtId="0" fontId="1" fillId="0" borderId="40" xfId="0" applyFont="1" applyBorder="1" applyAlignment="1">
      <alignment horizontal="center" vertical="top"/>
    </xf>
    <xf numFmtId="0" fontId="1" fillId="0" borderId="37" xfId="0" applyFont="1" applyBorder="1" applyAlignment="1">
      <alignment horizontal="center"/>
    </xf>
    <xf numFmtId="0" fontId="1" fillId="0" borderId="20" xfId="0" applyFont="1" applyBorder="1" applyAlignment="1">
      <alignment horizontal="center"/>
    </xf>
    <xf numFmtId="0" fontId="1" fillId="0" borderId="37" xfId="0" applyFont="1" applyBorder="1" applyAlignment="1">
      <alignment horizontal="left"/>
    </xf>
    <xf numFmtId="0" fontId="1" fillId="0" borderId="20" xfId="0" applyFont="1" applyBorder="1" applyAlignment="1">
      <alignment horizontal="left"/>
    </xf>
    <xf numFmtId="0" fontId="2" fillId="0" borderId="15" xfId="61" applyFont="1" applyBorder="1" applyAlignment="1">
      <alignment horizontal="center"/>
    </xf>
    <xf numFmtId="169" fontId="6" fillId="23" borderId="9" xfId="60" applyNumberFormat="1" applyFont="1" applyFill="1" applyBorder="1" applyAlignment="1">
      <alignment horizontal="center" vertical="center" wrapText="1"/>
    </xf>
    <xf numFmtId="0" fontId="1" fillId="0" borderId="35" xfId="0" applyFont="1" applyBorder="1" applyAlignment="1">
      <alignment horizontal="left" wrapText="1"/>
    </xf>
    <xf numFmtId="0" fontId="1" fillId="0" borderId="52" xfId="0" applyFont="1" applyBorder="1" applyAlignment="1">
      <alignment horizontal="left" wrapText="1"/>
    </xf>
    <xf numFmtId="0" fontId="6" fillId="23" borderId="70" xfId="67" applyFont="1" applyFill="1" applyBorder="1" applyAlignment="1">
      <alignment horizontal="center" vertical="center"/>
    </xf>
    <xf numFmtId="0" fontId="6" fillId="23" borderId="71" xfId="67" applyFont="1" applyFill="1" applyBorder="1" applyAlignment="1">
      <alignment horizontal="center" vertical="center"/>
    </xf>
    <xf numFmtId="0" fontId="6" fillId="23" borderId="106" xfId="67" applyFont="1" applyFill="1" applyBorder="1" applyAlignment="1">
      <alignment horizontal="center" vertical="center"/>
    </xf>
    <xf numFmtId="0" fontId="6" fillId="0" borderId="0" xfId="67" applyFont="1" applyAlignment="1">
      <alignment horizontal="center"/>
    </xf>
    <xf numFmtId="0" fontId="6" fillId="0" borderId="40" xfId="67" applyFont="1" applyBorder="1" applyAlignment="1">
      <alignment horizontal="center"/>
    </xf>
    <xf numFmtId="0" fontId="1" fillId="32" borderId="45" xfId="0" applyFont="1" applyFill="1" applyBorder="1" applyAlignment="1">
      <alignment horizontal="left" vertical="center" wrapText="1"/>
    </xf>
    <xf numFmtId="0" fontId="1" fillId="32" borderId="5" xfId="0" applyFont="1" applyFill="1" applyBorder="1" applyAlignment="1">
      <alignment horizontal="left" vertical="center" wrapText="1"/>
    </xf>
    <xf numFmtId="0" fontId="1" fillId="32" borderId="44" xfId="0" applyFont="1" applyFill="1" applyBorder="1" applyAlignment="1">
      <alignment horizontal="left" vertical="center" wrapText="1"/>
    </xf>
    <xf numFmtId="0" fontId="1" fillId="32" borderId="53" xfId="0" applyFont="1" applyFill="1" applyBorder="1" applyAlignment="1">
      <alignment horizontal="left" vertical="center" wrapText="1"/>
    </xf>
    <xf numFmtId="0" fontId="1" fillId="32" borderId="16" xfId="0" applyFont="1" applyFill="1" applyBorder="1" applyAlignment="1">
      <alignment horizontal="left" vertical="center" wrapText="1"/>
    </xf>
    <xf numFmtId="0" fontId="1" fillId="32" borderId="41" xfId="0" applyFont="1" applyFill="1" applyBorder="1" applyAlignment="1">
      <alignment horizontal="left" vertical="center" wrapText="1"/>
    </xf>
    <xf numFmtId="0" fontId="1" fillId="32" borderId="89" xfId="0" applyFont="1" applyFill="1" applyBorder="1" applyAlignment="1">
      <alignment horizontal="center" vertical="center" wrapText="1"/>
    </xf>
    <xf numFmtId="0" fontId="1" fillId="32" borderId="62" xfId="0" applyFont="1" applyFill="1" applyBorder="1" applyAlignment="1">
      <alignment horizontal="center" vertical="center" wrapText="1"/>
    </xf>
    <xf numFmtId="0" fontId="1" fillId="32" borderId="24" xfId="0" applyFont="1" applyFill="1" applyBorder="1" applyAlignment="1">
      <alignment horizontal="center" vertical="center" wrapText="1"/>
    </xf>
    <xf numFmtId="0" fontId="1" fillId="32" borderId="37" xfId="0" applyFont="1" applyFill="1" applyBorder="1" applyAlignment="1">
      <alignment horizontal="left" vertical="center" wrapText="1"/>
    </xf>
    <xf numFmtId="0" fontId="1" fillId="32" borderId="0" xfId="0" applyFont="1" applyFill="1" applyAlignment="1">
      <alignment horizontal="left" vertical="center" wrapText="1"/>
    </xf>
    <xf numFmtId="0" fontId="75" fillId="0" borderId="0" xfId="0" applyFont="1" applyAlignment="1">
      <alignment horizontal="left"/>
    </xf>
    <xf numFmtId="0" fontId="70" fillId="0" borderId="35" xfId="67" applyFont="1" applyBorder="1" applyAlignment="1">
      <alignment horizontal="center" wrapText="1"/>
    </xf>
  </cellXfs>
  <cellStyles count="8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2 2" xfId="81" xr:uid="{00000000-0005-0000-0000-000014000000}"/>
    <cellStyle name="Accent3" xfId="21" builtinId="37" customBuiltin="1"/>
    <cellStyle name="Accent4" xfId="22" builtinId="41" customBuiltin="1"/>
    <cellStyle name="Accent5" xfId="23" builtinId="45" customBuiltin="1"/>
    <cellStyle name="Accent6" xfId="24" builtinId="49" customBuiltin="1"/>
    <cellStyle name="A-Department" xfId="25" xr:uid="{00000000-0005-0000-0000-000019000000}"/>
    <cellStyle name="Bad" xfId="26" builtinId="27" customBuiltin="1"/>
    <cellStyle name="Bad 2" xfId="80" xr:uid="{00000000-0005-0000-0000-00001B000000}"/>
    <cellStyle name="Calculation" xfId="27" builtinId="22" customBuiltin="1"/>
    <cellStyle name="catagories" xfId="28" xr:uid="{00000000-0005-0000-0000-00001D000000}"/>
    <cellStyle name="Check Cell" xfId="29" builtinId="23" customBuiltin="1"/>
    <cellStyle name="Comma" xfId="30" builtinId="3"/>
    <cellStyle name="Comma 2" xfId="31" xr:uid="{00000000-0005-0000-0000-000020000000}"/>
    <cellStyle name="Comma 2 2" xfId="32" xr:uid="{00000000-0005-0000-0000-000021000000}"/>
    <cellStyle name="Comma 3" xfId="33" xr:uid="{00000000-0005-0000-0000-000022000000}"/>
    <cellStyle name="Comma 3 2" xfId="34" xr:uid="{00000000-0005-0000-0000-000023000000}"/>
    <cellStyle name="Comma Acct" xfId="35" xr:uid="{00000000-0005-0000-0000-000024000000}"/>
    <cellStyle name="COSTREPORT" xfId="36" xr:uid="{00000000-0005-0000-0000-000025000000}"/>
    <cellStyle name="cr" xfId="37" xr:uid="{00000000-0005-0000-0000-000026000000}"/>
    <cellStyle name="Currency" xfId="38" builtinId="4"/>
    <cellStyle name="Currency 2" xfId="83" xr:uid="{00000000-0005-0000-0000-000028000000}"/>
    <cellStyle name="Currency 3" xfId="79" xr:uid="{00000000-0005-0000-0000-000029000000}"/>
    <cellStyle name="Currency 4" xfId="87" xr:uid="{00000000-0005-0000-0000-00002A000000}"/>
    <cellStyle name="dept" xfId="39" xr:uid="{00000000-0005-0000-0000-00002B000000}"/>
    <cellStyle name="Explanatory Text" xfId="40" builtinId="53" customBuiltin="1"/>
    <cellStyle name="Good" xfId="41" builtinId="26" customBuiltin="1"/>
    <cellStyle name="Grey" xfId="42" xr:uid="{00000000-0005-0000-0000-00002E000000}"/>
    <cellStyle name="Heading 1" xfId="43" builtinId="16" customBuiltin="1"/>
    <cellStyle name="Heading 2" xfId="44" builtinId="17" customBuiltin="1"/>
    <cellStyle name="Heading 3" xfId="45" builtinId="18" customBuiltin="1"/>
    <cellStyle name="Heading 4" xfId="46" builtinId="19" customBuiltin="1"/>
    <cellStyle name="Input" xfId="47" builtinId="20" customBuiltin="1"/>
    <cellStyle name="Input [yellow]" xfId="48" xr:uid="{00000000-0005-0000-0000-000035000000}"/>
    <cellStyle name="Linked Cell" xfId="49" builtinId="24" customBuiltin="1"/>
    <cellStyle name="Neutral" xfId="50" builtinId="28" customBuiltin="1"/>
    <cellStyle name="no dec" xfId="51" xr:uid="{00000000-0005-0000-0000-000038000000}"/>
    <cellStyle name="Normal" xfId="0" builtinId="0"/>
    <cellStyle name="Normal - Style1" xfId="52" xr:uid="{00000000-0005-0000-0000-00003A000000}"/>
    <cellStyle name="Normal - Style2" xfId="53" xr:uid="{00000000-0005-0000-0000-00003B000000}"/>
    <cellStyle name="Normal - Style3" xfId="54" xr:uid="{00000000-0005-0000-0000-00003C000000}"/>
    <cellStyle name="Normal - Style4" xfId="55" xr:uid="{00000000-0005-0000-0000-00003D000000}"/>
    <cellStyle name="Normal - Style5" xfId="56" xr:uid="{00000000-0005-0000-0000-00003E000000}"/>
    <cellStyle name="Normal - Style6" xfId="57" xr:uid="{00000000-0005-0000-0000-00003F000000}"/>
    <cellStyle name="Normal - Style7" xfId="58" xr:uid="{00000000-0005-0000-0000-000040000000}"/>
    <cellStyle name="Normal - Style8" xfId="59" xr:uid="{00000000-0005-0000-0000-000041000000}"/>
    <cellStyle name="Normal 10" xfId="84" xr:uid="{00000000-0005-0000-0000-000042000000}"/>
    <cellStyle name="Normal 2" xfId="60" xr:uid="{00000000-0005-0000-0000-000043000000}"/>
    <cellStyle name="Normal 2 2" xfId="61" xr:uid="{00000000-0005-0000-0000-000044000000}"/>
    <cellStyle name="Normal 2 2 2" xfId="85" xr:uid="{00000000-0005-0000-0000-000045000000}"/>
    <cellStyle name="Normal 3" xfId="62" xr:uid="{00000000-0005-0000-0000-000046000000}"/>
    <cellStyle name="Normal 3 2" xfId="63" xr:uid="{00000000-0005-0000-0000-000047000000}"/>
    <cellStyle name="Normal 4" xfId="64" xr:uid="{00000000-0005-0000-0000-000048000000}"/>
    <cellStyle name="Normal 5" xfId="77" xr:uid="{00000000-0005-0000-0000-000049000000}"/>
    <cellStyle name="Normal 6" xfId="78" xr:uid="{00000000-0005-0000-0000-00004A000000}"/>
    <cellStyle name="Normal 7" xfId="86" xr:uid="{00000000-0005-0000-0000-00004B000000}"/>
    <cellStyle name="Normal 9" xfId="82" xr:uid="{00000000-0005-0000-0000-00004C000000}"/>
    <cellStyle name="Normal_05 ICFMR CR - Master" xfId="65" xr:uid="{00000000-0005-0000-0000-00004D000000}"/>
    <cellStyle name="Normal_Granite 2" xfId="66" xr:uid="{00000000-0005-0000-0000-00004E000000}"/>
    <cellStyle name="Normal_SFY 2007 SHARS Cost Report Cover Letter" xfId="67" xr:uid="{00000000-0005-0000-0000-00004F000000}"/>
    <cellStyle name="Note" xfId="68" builtinId="10" customBuiltin="1"/>
    <cellStyle name="Note 2" xfId="69" xr:uid="{00000000-0005-0000-0000-000051000000}"/>
    <cellStyle name="Output" xfId="70" builtinId="21" customBuiltin="1"/>
    <cellStyle name="Percent" xfId="71" builtinId="5"/>
    <cellStyle name="Percent [2]" xfId="72" xr:uid="{00000000-0005-0000-0000-000054000000}"/>
    <cellStyle name="Percent [2] 2" xfId="73" xr:uid="{00000000-0005-0000-0000-000055000000}"/>
    <cellStyle name="Title" xfId="74" builtinId="15" customBuiltin="1"/>
    <cellStyle name="Total" xfId="75" builtinId="25" customBuiltin="1"/>
    <cellStyle name="Warning Text" xfId="76" builtinId="11" customBuiltin="1"/>
  </cellStyles>
  <dxfs count="298">
    <dxf>
      <font>
        <b val="0"/>
        <i val="0"/>
        <strike val="0"/>
        <condense val="0"/>
        <extend val="0"/>
        <outline val="0"/>
        <shadow val="0"/>
        <u val="none"/>
        <vertAlign val="baseline"/>
        <sz val="10"/>
        <color auto="1"/>
        <name val="Arial"/>
        <family val="2"/>
        <scheme val="none"/>
      </font>
      <fill>
        <patternFill patternType="solid">
          <fgColor indexed="64"/>
          <bgColor theme="3" tint="0.79998168889431442"/>
        </patternFill>
      </fill>
      <border diagonalUp="0" diagonalDown="0">
        <left style="thin">
          <color indexed="64"/>
        </left>
        <right/>
        <top/>
        <bottom style="thin">
          <color indexed="55"/>
        </bottom>
        <vertical/>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numFmt numFmtId="34" formatCode="_(&quot;$&quot;* #,##0.00_);_(&quot;$&quot;* \(#,##0.00\);_(&quot;$&quot;* &quot;-&quot;??_);_(@_)"/>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center" vertical="bottom" textRotation="0" wrapText="0" indent="0" justifyLastLine="0" shrinkToFit="0" readingOrder="0"/>
      <border diagonalUp="0" diagonalDown="0">
        <left style="medium">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numFmt numFmtId="165" formatCode="_(* #,##0_);_(* \(#,##0\);_(* &quot;-&quot;??_);_(@_)"/>
      <fill>
        <patternFill patternType="solid">
          <fgColor indexed="64"/>
          <bgColor rgb="FFFFC800"/>
        </patternFill>
      </fill>
      <border diagonalUp="0" diagonalDown="0">
        <left/>
        <right style="thin">
          <color indexed="64"/>
        </right>
        <top/>
        <bottom style="thin">
          <color indexed="55"/>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medium">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center" vertical="bottom" textRotation="0" wrapText="0" indent="0" justifyLastLine="0" shrinkToFit="0" readingOrder="0"/>
      <border diagonalUp="0" diagonalDown="0">
        <left style="thin">
          <color indexed="64"/>
        </left>
        <right style="medium">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left" vertical="bottom" textRotation="0" wrapText="1" indent="0" justifyLastLine="0" shrinkToFit="0" readingOrder="0"/>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left" vertical="bottom" textRotation="0" wrapText="1" indent="0" justifyLastLine="0" shrinkToFit="0" readingOrder="0"/>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left" vertical="bottom" textRotation="0" wrapText="1" indent="0" justifyLastLine="0" shrinkToFit="0" readingOrder="0"/>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right style="thin">
          <color indexed="64"/>
        </right>
        <top style="thin">
          <color indexed="55"/>
        </top>
        <bottom/>
        <vertical/>
        <horizontal/>
      </border>
      <protection locked="0" hidden="0"/>
    </dxf>
    <dxf>
      <border outline="0">
        <left style="medium">
          <color indexed="64"/>
        </left>
        <right style="medium">
          <color indexed="64"/>
        </right>
        <top style="medium">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3" tint="0.79998168889431442"/>
        </patternFill>
      </fill>
      <border diagonalUp="0" diagonalDown="0">
        <left style="thin">
          <color indexed="64"/>
        </left>
        <right/>
        <top/>
        <bottom style="thin">
          <color indexed="55"/>
        </bottom>
        <vertical/>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numFmt numFmtId="34" formatCode="_(&quot;$&quot;* #,##0.00_);_(&quot;$&quot;* \(#,##0.00\);_(&quot;$&quot;* &quot;-&quot;??_);_(@_)"/>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center" vertical="bottom" textRotation="0" wrapText="0" indent="0" justifyLastLine="0" shrinkToFit="0" readingOrder="0"/>
      <border diagonalUp="0" diagonalDown="0">
        <left style="medium">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numFmt numFmtId="165" formatCode="_(* #,##0_);_(* \(#,##0\);_(* &quot;-&quot;??_);_(@_)"/>
      <fill>
        <patternFill patternType="solid">
          <fgColor indexed="64"/>
          <bgColor rgb="FFFFC800"/>
        </patternFill>
      </fill>
      <border diagonalUp="0" diagonalDown="0">
        <left style="thin">
          <color indexed="64"/>
        </left>
        <right style="thin">
          <color indexed="64"/>
        </right>
        <top/>
        <bottom style="thin">
          <color indexed="55"/>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medium">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center" vertical="bottom" textRotation="0" wrapText="0" indent="0" justifyLastLine="0" shrinkToFit="0" readingOrder="0"/>
      <border diagonalUp="0" diagonalDown="0">
        <left style="thin">
          <color indexed="64"/>
        </left>
        <right style="medium">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left" vertical="bottom" textRotation="0" wrapText="1" indent="0" justifyLastLine="0" shrinkToFit="0" readingOrder="0"/>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left" vertical="bottom" textRotation="0" wrapText="1" indent="0" justifyLastLine="0" shrinkToFit="0" readingOrder="0"/>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left" vertical="bottom" textRotation="0" wrapText="1" indent="0" justifyLastLine="0" shrinkToFit="0" readingOrder="0"/>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right style="thin">
          <color indexed="64"/>
        </right>
        <top style="thin">
          <color indexed="55"/>
        </top>
        <bottom/>
        <vertical/>
        <horizontal/>
      </border>
      <protection locked="0" hidden="0"/>
    </dxf>
    <dxf>
      <border outline="0">
        <left style="medium">
          <color indexed="64"/>
        </left>
        <right style="medium">
          <color indexed="64"/>
        </right>
        <top style="medium">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3" tint="0.79998168889431442"/>
        </patternFill>
      </fill>
      <border diagonalUp="0" diagonalDown="0">
        <left style="thin">
          <color indexed="64"/>
        </left>
        <right/>
        <top/>
        <bottom style="thin">
          <color indexed="55"/>
        </bottom>
        <vertical/>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numFmt numFmtId="34" formatCode="_(&quot;$&quot;* #,##0.00_);_(&quot;$&quot;* \(#,##0.00\);_(&quot;$&quot;* &quot;-&quot;??_);_(@_)"/>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center" vertical="bottom" textRotation="0" wrapText="0" indent="0" justifyLastLine="0" shrinkToFit="0" readingOrder="0"/>
      <border diagonalUp="0" diagonalDown="0">
        <left style="medium">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numFmt numFmtId="165" formatCode="_(* #,##0_);_(* \(#,##0\);_(* &quot;-&quot;??_);_(@_)"/>
      <fill>
        <patternFill patternType="solid">
          <fgColor indexed="64"/>
          <bgColor rgb="FFFFC800"/>
        </patternFill>
      </fill>
      <border diagonalUp="0" diagonalDown="0">
        <left style="thin">
          <color indexed="64"/>
        </left>
        <right style="thin">
          <color indexed="64"/>
        </right>
        <top/>
        <bottom style="thin">
          <color indexed="55"/>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medium">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center" vertical="bottom" textRotation="0" wrapText="0" indent="0" justifyLastLine="0" shrinkToFit="0" readingOrder="0"/>
      <border diagonalUp="0" diagonalDown="0">
        <left style="thin">
          <color indexed="64"/>
        </left>
        <right style="medium">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left" vertical="bottom" textRotation="0" wrapText="1" indent="0" justifyLastLine="0" shrinkToFit="0" readingOrder="0"/>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left" vertical="bottom" textRotation="0" wrapText="1" indent="0" justifyLastLine="0" shrinkToFit="0" readingOrder="0"/>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left" vertical="bottom" textRotation="0" wrapText="1" indent="0" justifyLastLine="0" shrinkToFit="0" readingOrder="0"/>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right style="thin">
          <color indexed="64"/>
        </right>
        <top style="thin">
          <color indexed="55"/>
        </top>
        <bottom/>
        <vertical/>
        <horizontal/>
      </border>
      <protection locked="0" hidden="0"/>
    </dxf>
    <dxf>
      <border outline="0">
        <left style="medium">
          <color indexed="64"/>
        </left>
        <right style="medium">
          <color indexed="64"/>
        </right>
        <top style="medium">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3" tint="0.79998168889431442"/>
        </patternFill>
      </fill>
      <border diagonalUp="0" diagonalDown="0">
        <left style="thin">
          <color indexed="64"/>
        </left>
        <right/>
        <top/>
        <bottom style="thin">
          <color indexed="55"/>
        </bottom>
        <vertical/>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numFmt numFmtId="34" formatCode="_(&quot;$&quot;* #,##0.00_);_(&quot;$&quot;* \(#,##0.00\);_(&quot;$&quot;* &quot;-&quot;??_);_(@_)"/>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center" vertical="bottom" textRotation="0" wrapText="0" indent="0" justifyLastLine="0" shrinkToFit="0" readingOrder="0"/>
      <border diagonalUp="0" diagonalDown="0">
        <left style="medium">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numFmt numFmtId="165" formatCode="_(* #,##0_);_(* \(#,##0\);_(* &quot;-&quot;??_);_(@_)"/>
      <fill>
        <patternFill patternType="solid">
          <fgColor indexed="64"/>
          <bgColor rgb="FFFFC800"/>
        </patternFill>
      </fill>
      <border diagonalUp="0" diagonalDown="0">
        <left/>
        <right style="thin">
          <color indexed="64"/>
        </right>
        <top style="thin">
          <color indexed="55"/>
        </top>
        <bottom style="thin">
          <color indexed="55"/>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medium">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center" vertical="bottom" textRotation="0" wrapText="0" indent="0" justifyLastLine="0" shrinkToFit="0" readingOrder="0"/>
      <border diagonalUp="0" diagonalDown="0">
        <left style="thin">
          <color indexed="64"/>
        </left>
        <right style="medium">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left" vertical="bottom" textRotation="0" wrapText="1" indent="0" justifyLastLine="0" shrinkToFit="0" readingOrder="0"/>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left" vertical="bottom" textRotation="0" wrapText="1" indent="0" justifyLastLine="0" shrinkToFit="0" readingOrder="0"/>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left" vertical="bottom" textRotation="0" wrapText="1" indent="0" justifyLastLine="0" shrinkToFit="0" readingOrder="0"/>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right style="thin">
          <color indexed="64"/>
        </right>
        <top style="thin">
          <color indexed="55"/>
        </top>
        <bottom/>
        <vertical/>
        <horizontal/>
      </border>
      <protection locked="0" hidden="0"/>
    </dxf>
    <dxf>
      <border outline="0">
        <left style="medium">
          <color indexed="64"/>
        </left>
        <right style="medium">
          <color indexed="64"/>
        </right>
        <top style="medium">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3" tint="0.79998168889431442"/>
        </patternFill>
      </fill>
      <border diagonalUp="0" diagonalDown="0">
        <left style="thin">
          <color indexed="64"/>
        </left>
        <right/>
        <top/>
        <bottom style="thin">
          <color indexed="55"/>
        </bottom>
        <vertical/>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numFmt numFmtId="34" formatCode="_(&quot;$&quot;* #,##0.00_);_(&quot;$&quot;* \(#,##0.00\);_(&quot;$&quot;* &quot;-&quot;??_);_(@_)"/>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center" vertical="bottom" textRotation="0" wrapText="0" indent="0" justifyLastLine="0" shrinkToFit="0" readingOrder="0"/>
      <border diagonalUp="0" diagonalDown="0">
        <left style="medium">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numFmt numFmtId="165" formatCode="_(* #,##0_);_(* \(#,##0\);_(* &quot;-&quot;??_);_(@_)"/>
      <fill>
        <patternFill patternType="solid">
          <fgColor indexed="64"/>
          <bgColor rgb="FFFFC800"/>
        </patternFill>
      </fill>
      <border diagonalUp="0" diagonalDown="0">
        <left style="thin">
          <color indexed="64"/>
        </left>
        <right style="thin">
          <color indexed="64"/>
        </right>
        <top/>
        <bottom style="thin">
          <color indexed="55"/>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medium">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center" vertical="bottom" textRotation="0" wrapText="0" indent="0" justifyLastLine="0" shrinkToFit="0" readingOrder="0"/>
      <border diagonalUp="0" diagonalDown="0">
        <left style="thin">
          <color indexed="64"/>
        </left>
        <right style="medium">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left" vertical="bottom" textRotation="0" wrapText="1" indent="0" justifyLastLine="0" shrinkToFit="0" readingOrder="0"/>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left" vertical="bottom" textRotation="0" wrapText="1" indent="0" justifyLastLine="0" shrinkToFit="0" readingOrder="0"/>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left" vertical="bottom" textRotation="0" wrapText="1" indent="0" justifyLastLine="0" shrinkToFit="0" readingOrder="0"/>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right style="thin">
          <color indexed="64"/>
        </right>
        <top style="thin">
          <color indexed="55"/>
        </top>
        <bottom/>
        <vertical/>
        <horizontal/>
      </border>
      <protection locked="0" hidden="0"/>
    </dxf>
    <dxf>
      <border outline="0">
        <left style="medium">
          <color indexed="64"/>
        </left>
        <right style="medium">
          <color indexed="64"/>
        </right>
        <top style="medium">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3" tint="0.79998168889431442"/>
        </patternFill>
      </fill>
      <border diagonalUp="0" diagonalDown="0">
        <left style="thin">
          <color indexed="64"/>
        </left>
        <right/>
        <top/>
        <bottom style="thin">
          <color indexed="55"/>
        </bottom>
        <vertical/>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numFmt numFmtId="34" formatCode="_(&quot;$&quot;* #,##0.00_);_(&quot;$&quot;* \(#,##0.00\);_(&quot;$&quot;* &quot;-&quot;??_);_(@_)"/>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center" vertical="bottom" textRotation="0" wrapText="0" indent="0" justifyLastLine="0" shrinkToFit="0" readingOrder="0"/>
      <border diagonalUp="0" diagonalDown="0">
        <left style="medium">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numFmt numFmtId="165" formatCode="_(* #,##0_);_(* \(#,##0\);_(* &quot;-&quot;??_);_(@_)"/>
      <fill>
        <patternFill patternType="solid">
          <fgColor indexed="64"/>
          <bgColor rgb="FFFFC800"/>
        </patternFill>
      </fill>
      <border diagonalUp="0" diagonalDown="0">
        <left style="thin">
          <color indexed="64"/>
        </left>
        <right style="thin">
          <color indexed="64"/>
        </right>
        <top/>
        <bottom style="thin">
          <color indexed="55"/>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medium">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center" vertical="bottom" textRotation="0" wrapText="0" indent="0" justifyLastLine="0" shrinkToFit="0" readingOrder="0"/>
      <border diagonalUp="0" diagonalDown="0">
        <left style="thin">
          <color indexed="64"/>
        </left>
        <right style="medium">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left" vertical="bottom" textRotation="0" wrapText="1" indent="0" justifyLastLine="0" shrinkToFit="0" readingOrder="0"/>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left" vertical="bottom" textRotation="0" wrapText="1" indent="0" justifyLastLine="0" shrinkToFit="0" readingOrder="0"/>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left" vertical="bottom" textRotation="0" wrapText="1" indent="0" justifyLastLine="0" shrinkToFit="0" readingOrder="0"/>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right style="thin">
          <color indexed="64"/>
        </right>
        <top style="thin">
          <color indexed="55"/>
        </top>
        <bottom/>
        <vertical/>
        <horizontal/>
      </border>
      <protection locked="0" hidden="0"/>
    </dxf>
    <dxf>
      <border outline="0">
        <left style="medium">
          <color indexed="64"/>
        </left>
        <right style="medium">
          <color indexed="64"/>
        </right>
        <top style="medium">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3" tint="0.79998168889431442"/>
        </patternFill>
      </fill>
      <border diagonalUp="0" diagonalDown="0">
        <left style="thin">
          <color indexed="64"/>
        </left>
        <right/>
        <top/>
        <bottom style="thin">
          <color indexed="55"/>
        </bottom>
        <vertical/>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numFmt numFmtId="34" formatCode="_(&quot;$&quot;* #,##0.00_);_(&quot;$&quot;* \(#,##0.00\);_(&quot;$&quot;* &quot;-&quot;??_);_(@_)"/>
      <fill>
        <patternFill patternType="solid">
          <fgColor indexed="64"/>
          <bgColor rgb="FFFFC800"/>
        </patternFill>
      </fill>
      <border diagonalUp="0" diagonalDown="0">
        <left style="thin">
          <color indexed="64"/>
        </left>
        <right style="thin">
          <color indexed="64"/>
        </right>
        <top/>
        <bottom style="thin">
          <color indexed="55"/>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center" vertical="bottom" textRotation="0" wrapText="0" indent="0" justifyLastLine="0" shrinkToFit="0" readingOrder="0"/>
      <border diagonalUp="0" diagonalDown="0">
        <left style="medium">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numFmt numFmtId="165" formatCode="_(* #,##0_);_(* \(#,##0\);_(* &quot;-&quot;??_);_(@_)"/>
      <fill>
        <patternFill patternType="solid">
          <fgColor indexed="64"/>
          <bgColor rgb="FFFFC800"/>
        </patternFill>
      </fill>
      <border diagonalUp="0" diagonalDown="0">
        <left style="thin">
          <color indexed="64"/>
        </left>
        <right style="thin">
          <color indexed="64"/>
        </right>
        <top/>
        <bottom style="thin">
          <color indexed="55"/>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medium">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center" vertical="bottom" textRotation="0" wrapText="0" indent="0" justifyLastLine="0" shrinkToFit="0" readingOrder="0"/>
      <border diagonalUp="0" diagonalDown="0">
        <left style="thin">
          <color indexed="64"/>
        </left>
        <right style="medium">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left" vertical="bottom" textRotation="0" wrapText="1" indent="0" justifyLastLine="0" shrinkToFit="0" readingOrder="0"/>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left" vertical="bottom" textRotation="0" wrapText="1" indent="0" justifyLastLine="0" shrinkToFit="0" readingOrder="0"/>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left" vertical="bottom" textRotation="0" wrapText="1" indent="0" justifyLastLine="0" shrinkToFit="0" readingOrder="0"/>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right style="thin">
          <color indexed="64"/>
        </right>
        <top style="thin">
          <color indexed="55"/>
        </top>
        <bottom/>
        <vertical/>
        <horizontal/>
      </border>
      <protection locked="0" hidden="0"/>
    </dxf>
    <dxf>
      <border outline="0">
        <left style="medium">
          <color indexed="64"/>
        </left>
        <right style="medium">
          <color indexed="64"/>
        </right>
        <top style="medium">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3" tint="0.79998168889431442"/>
        </patternFill>
      </fill>
      <border diagonalUp="0" diagonalDown="0">
        <left style="thin">
          <color indexed="64"/>
        </left>
        <right/>
        <top/>
        <bottom style="thin">
          <color indexed="55"/>
        </bottom>
        <vertical/>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numFmt numFmtId="34" formatCode="_(&quot;$&quot;* #,##0.00_);_(&quot;$&quot;* \(#,##0.00\);_(&quot;$&quot;* &quot;-&quot;??_);_(@_)"/>
      <fill>
        <patternFill patternType="solid">
          <fgColor indexed="64"/>
          <bgColor rgb="FFFFC800"/>
        </patternFill>
      </fill>
      <border diagonalUp="0" diagonalDown="0">
        <left style="thin">
          <color indexed="64"/>
        </left>
        <right style="thin">
          <color indexed="64"/>
        </right>
        <top/>
        <bottom style="thin">
          <color indexed="55"/>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center" vertical="bottom" textRotation="0" wrapText="0" indent="0" justifyLastLine="0" shrinkToFit="0" readingOrder="0"/>
      <border diagonalUp="0" diagonalDown="0">
        <left style="medium">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numFmt numFmtId="165" formatCode="_(* #,##0_);_(* \(#,##0\);_(* &quot;-&quot;??_);_(@_)"/>
      <fill>
        <patternFill patternType="solid">
          <fgColor indexed="64"/>
          <bgColor rgb="FFFFC800"/>
        </patternFill>
      </fill>
      <border diagonalUp="0" diagonalDown="0">
        <left style="thin">
          <color indexed="64"/>
        </left>
        <right style="thin">
          <color indexed="64"/>
        </right>
        <top/>
        <bottom style="thin">
          <color indexed="55"/>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medium">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center" vertical="bottom" textRotation="0" wrapText="0" indent="0" justifyLastLine="0" shrinkToFit="0" readingOrder="0"/>
      <border diagonalUp="0" diagonalDown="0">
        <left style="thin">
          <color indexed="64"/>
        </left>
        <right style="medium">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left" vertical="bottom" textRotation="0" wrapText="1" indent="0" justifyLastLine="0" shrinkToFit="0" readingOrder="0"/>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left" vertical="bottom" textRotation="0" wrapText="1" indent="0" justifyLastLine="0" shrinkToFit="0" readingOrder="0"/>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left" vertical="bottom" textRotation="0" wrapText="1" indent="0" justifyLastLine="0" shrinkToFit="0" readingOrder="0"/>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right style="thin">
          <color indexed="64"/>
        </right>
        <top style="thin">
          <color indexed="55"/>
        </top>
        <bottom/>
        <vertical/>
        <horizontal/>
      </border>
      <protection locked="0" hidden="0"/>
    </dxf>
    <dxf>
      <border outline="0">
        <left style="medium">
          <color indexed="64"/>
        </left>
        <right style="medium">
          <color indexed="64"/>
        </right>
        <top style="medium">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3" tint="0.79998168889431442"/>
        </patternFill>
      </fill>
      <border diagonalUp="0" diagonalDown="0">
        <left style="thin">
          <color indexed="64"/>
        </left>
        <right/>
        <top/>
        <bottom style="thin">
          <color indexed="55"/>
        </bottom>
        <vertical/>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numFmt numFmtId="34" formatCode="_(&quot;$&quot;* #,##0.00_);_(&quot;$&quot;* \(#,##0.00\);_(&quot;$&quot;* &quot;-&quot;??_);_(@_)"/>
      <fill>
        <patternFill patternType="solid">
          <fgColor indexed="64"/>
          <bgColor rgb="FFFFC800"/>
        </patternFill>
      </fill>
      <border diagonalUp="0" diagonalDown="0">
        <left style="thin">
          <color indexed="64"/>
        </left>
        <right style="thin">
          <color indexed="64"/>
        </right>
        <top/>
        <bottom style="thin">
          <color indexed="55"/>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center" vertical="bottom" textRotation="0" wrapText="0" indent="0" justifyLastLine="0" shrinkToFit="0" readingOrder="0"/>
      <border diagonalUp="0" diagonalDown="0">
        <left style="medium">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numFmt numFmtId="165" formatCode="_(* #,##0_);_(* \(#,##0\);_(* &quot;-&quot;??_);_(@_)"/>
      <fill>
        <patternFill patternType="solid">
          <fgColor indexed="64"/>
          <bgColor rgb="FFFFC800"/>
        </patternFill>
      </fill>
      <border diagonalUp="0" diagonalDown="0">
        <left style="thin">
          <color indexed="64"/>
        </left>
        <right style="thin">
          <color indexed="64"/>
        </right>
        <top/>
        <bottom style="thin">
          <color indexed="55"/>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medium">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center" vertical="bottom" textRotation="0" wrapText="0" indent="0" justifyLastLine="0" shrinkToFit="0" readingOrder="0"/>
      <border diagonalUp="0" diagonalDown="0">
        <left style="thin">
          <color indexed="64"/>
        </left>
        <right style="medium">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left" vertical="bottom" textRotation="0" wrapText="1" indent="0" justifyLastLine="0" shrinkToFit="0" readingOrder="0"/>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left" vertical="bottom" textRotation="0" wrapText="1" indent="0" justifyLastLine="0" shrinkToFit="0" readingOrder="0"/>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left" vertical="bottom" textRotation="0" wrapText="1" indent="0" justifyLastLine="0" shrinkToFit="0" readingOrder="0"/>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right style="thin">
          <color indexed="64"/>
        </right>
        <top style="thin">
          <color indexed="55"/>
        </top>
        <bottom/>
        <vertical/>
        <horizontal/>
      </border>
      <protection locked="0" hidden="0"/>
    </dxf>
    <dxf>
      <border outline="0">
        <left style="medium">
          <color indexed="64"/>
        </left>
        <right style="medium">
          <color indexed="64"/>
        </right>
        <top style="medium">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3" tint="0.79998168889431442"/>
        </patternFill>
      </fill>
      <border diagonalUp="0" diagonalDown="0">
        <left style="thin">
          <color indexed="64"/>
        </left>
        <right/>
        <top/>
        <bottom style="thin">
          <color indexed="55"/>
        </bottom>
        <vertical/>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numFmt numFmtId="34" formatCode="_(&quot;$&quot;* #,##0.00_);_(&quot;$&quot;* \(#,##0.00\);_(&quot;$&quot;* &quot;-&quot;??_);_(@_)"/>
      <fill>
        <patternFill patternType="solid">
          <fgColor indexed="64"/>
          <bgColor rgb="FFFFC800"/>
        </patternFill>
      </fill>
      <border diagonalUp="0" diagonalDown="0">
        <left style="thin">
          <color indexed="64"/>
        </left>
        <right style="thin">
          <color indexed="64"/>
        </right>
        <top/>
        <bottom style="thin">
          <color indexed="55"/>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center" vertical="bottom" textRotation="0" wrapText="0" indent="0" justifyLastLine="0" shrinkToFit="0" readingOrder="0"/>
      <border diagonalUp="0" diagonalDown="0">
        <left style="medium">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right/>
        <top/>
        <bottom style="thin">
          <color indexed="55"/>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bottom style="thin">
          <color indexed="55"/>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right/>
        <top/>
        <bottom style="thin">
          <color indexed="55"/>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bottom style="thin">
          <color indexed="55"/>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bottom style="thin">
          <color indexed="55"/>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bottom style="thin">
          <color indexed="55"/>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numFmt numFmtId="165" formatCode="_(* #,##0_);_(* \(#,##0\);_(* &quot;-&quot;??_);_(@_)"/>
      <fill>
        <patternFill patternType="solid">
          <fgColor indexed="64"/>
          <bgColor rgb="FFFFC800"/>
        </patternFill>
      </fill>
      <border diagonalUp="0" diagonalDown="0">
        <left style="thin">
          <color indexed="64"/>
        </left>
        <right style="thin">
          <color indexed="64"/>
        </right>
        <top/>
        <bottom style="thin">
          <color indexed="55"/>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medium">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center" vertical="bottom" textRotation="0" wrapText="0" indent="0" justifyLastLine="0" shrinkToFit="0" readingOrder="0"/>
      <border diagonalUp="0" diagonalDown="0">
        <left style="thin">
          <color indexed="64"/>
        </left>
        <right style="medium">
          <color indexed="64"/>
        </right>
        <top/>
        <bottom style="thin">
          <color indexed="55"/>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left" vertical="bottom" textRotation="0" wrapText="1" indent="0" justifyLastLine="0" shrinkToFit="0" readingOrder="0"/>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left" vertical="bottom" textRotation="0" wrapText="1" indent="0" justifyLastLine="0" shrinkToFit="0" readingOrder="0"/>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left" vertical="bottom" textRotation="0" wrapText="1" indent="0" justifyLastLine="0" shrinkToFit="0" readingOrder="0"/>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right style="thin">
          <color indexed="64"/>
        </right>
        <top style="thin">
          <color indexed="55"/>
        </top>
        <bottom/>
        <vertical/>
        <horizontal/>
      </border>
      <protection locked="0" hidden="0"/>
    </dxf>
    <dxf>
      <border outline="0">
        <left style="medium">
          <color indexed="64"/>
        </left>
        <right style="medium">
          <color indexed="64"/>
        </right>
        <top style="medium">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3" tint="0.79998168889431442"/>
        </patternFill>
      </fill>
      <border diagonalUp="0" diagonalDown="0">
        <left style="thin">
          <color indexed="64"/>
        </left>
        <right/>
        <top/>
        <bottom style="thin">
          <color indexed="55"/>
        </bottom>
        <vertical/>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numFmt numFmtId="34" formatCode="_(&quot;$&quot;* #,##0.00_);_(&quot;$&quot;* \(#,##0.00\);_(&quot;$&quot;* &quot;-&quot;??_);_(@_)"/>
      <fill>
        <patternFill patternType="solid">
          <fgColor indexed="64"/>
          <bgColor rgb="FFFFC800"/>
        </patternFill>
      </fill>
      <border diagonalUp="0" diagonalDown="0">
        <left style="thin">
          <color indexed="64"/>
        </left>
        <right style="thin">
          <color indexed="64"/>
        </right>
        <top/>
        <bottom style="thin">
          <color indexed="55"/>
        </bottom>
        <vertical/>
        <horizontal/>
      </border>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rgb="FFFFC800"/>
        </patternFill>
      </fill>
      <alignment horizontal="center" vertical="bottom" textRotation="0" wrapText="0" indent="0" justifyLastLine="0" shrinkToFit="0" readingOrder="0"/>
      <border diagonalUp="0" diagonalDown="0">
        <left style="medium">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numFmt numFmtId="165" formatCode="_(* #,##0_);_(* \(#,##0\);_(* &quot;-&quot;??_);_(@_)"/>
      <fill>
        <patternFill patternType="solid">
          <fgColor indexed="64"/>
          <bgColor rgb="FFFFC800"/>
        </patternFill>
      </fill>
      <border diagonalUp="0" diagonalDown="0">
        <left style="thin">
          <color indexed="64"/>
        </left>
        <right style="thin">
          <color indexed="64"/>
        </right>
        <top/>
        <bottom style="thin">
          <color indexed="55"/>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style="medium">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center" vertical="bottom" textRotation="0" wrapText="0" indent="0" justifyLastLine="0" shrinkToFit="0" readingOrder="0"/>
      <border diagonalUp="0" diagonalDown="0">
        <left style="thin">
          <color indexed="64"/>
        </left>
        <right style="medium">
          <color indexed="64"/>
        </right>
        <top/>
        <bottom style="thin">
          <color indexed="55"/>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left" vertical="bottom" textRotation="0" wrapText="1" indent="0" justifyLastLine="0" shrinkToFit="0" readingOrder="0"/>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left" vertical="bottom" textRotation="0" wrapText="1" indent="0" justifyLastLine="0" shrinkToFit="0" readingOrder="0"/>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left" vertical="bottom" textRotation="0" wrapText="1" indent="0" justifyLastLine="0" shrinkToFit="0" readingOrder="0"/>
      <border diagonalUp="0" diagonalDown="0">
        <left style="thin">
          <color indexed="64"/>
        </left>
        <right style="thin">
          <color indexed="64"/>
        </right>
        <top style="thin">
          <color indexed="55"/>
        </top>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border diagonalUp="0" diagonalDown="0">
        <left/>
        <right style="thin">
          <color indexed="64"/>
        </right>
        <top style="thin">
          <color indexed="55"/>
        </top>
        <bottom/>
        <vertical/>
        <horizontal/>
      </border>
      <protection locked="0" hidden="0"/>
    </dxf>
    <dxf>
      <border outline="0">
        <left style="medium">
          <color indexed="64"/>
        </left>
        <right style="medium">
          <color indexed="64"/>
        </right>
        <top style="medium">
          <color indexed="64"/>
        </top>
        <bottom style="thin">
          <color indexed="64"/>
        </bottom>
      </border>
    </dxf>
    <dxf>
      <fill>
        <patternFill patternType="none">
          <bgColor auto="1"/>
        </patternFill>
      </fill>
    </dxf>
    <dxf>
      <fill>
        <patternFill>
          <bgColor rgb="FFFFCC00"/>
        </patternFill>
      </fill>
    </dxf>
    <dxf>
      <fill>
        <patternFill>
          <bgColor rgb="FFFFCC00"/>
        </patternFill>
      </fill>
    </dxf>
    <dxf>
      <fill>
        <patternFill>
          <bgColor rgb="FFFFCC00"/>
        </patternFill>
      </fill>
    </dxf>
    <dxf>
      <fill>
        <patternFill>
          <bgColor rgb="FFFFCC00"/>
        </patternFill>
      </fill>
    </dxf>
    <dxf>
      <fill>
        <patternFill>
          <bgColor rgb="FFFFCC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medium">
          <color indexed="64"/>
        </right>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 formatCode="0"/>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9" formatCode="m/d/yyyy"/>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9" formatCode="m/d/yyyy"/>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9" formatCode="m/d/yyyy"/>
      <fill>
        <patternFill patternType="solid">
          <fgColor indexed="64"/>
          <bgColor rgb="FFFFC80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9" formatCode="m/d/yyyy"/>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34" formatCode="_(&quot;$&quot;* #,##0.00_);_(&quot;$&quot;* \(#,##0.00\);_(&quot;$&quot;* &quot;-&quot;??_);_(@_)"/>
      <fill>
        <patternFill patternType="solid">
          <fgColor indexed="64"/>
          <bgColor rgb="FFFFC80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rgb="FFFFC80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9" formatCode="m/d/yyyy"/>
      <fill>
        <patternFill patternType="solid">
          <fgColor indexed="64"/>
          <bgColor rgb="FFFFC80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left style="thin">
          <color indexed="64"/>
        </left>
        <right style="thin">
          <color indexed="64"/>
        </right>
        <top style="medium">
          <color indexed="64"/>
        </top>
      </border>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medium">
          <color indexed="64"/>
        </right>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 formatCode="0"/>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auto="1"/>
        <name val="Arial"/>
        <family val="2"/>
        <scheme val="none"/>
      </font>
      <numFmt numFmtId="19" formatCode="m/d/yyyy"/>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9" formatCode="m/d/yyyy"/>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9" formatCode="m/d/yyyy"/>
      <fill>
        <patternFill patternType="solid">
          <fgColor indexed="64"/>
          <bgColor rgb="FFFFC80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9" formatCode="m/d/yyyy"/>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34" formatCode="_(&quot;$&quot;* #,##0.00_);_(&quot;$&quot;* \(#,##0.00\);_(&quot;$&quot;* &quot;-&quot;??_);_(@_)"/>
      <fill>
        <patternFill patternType="solid">
          <fgColor indexed="64"/>
          <bgColor rgb="FFFFC80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rgb="FFFFC80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9" formatCode="m/d/yyyy"/>
      <fill>
        <patternFill patternType="solid">
          <fgColor indexed="64"/>
          <bgColor rgb="FFFFC80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left style="thin">
          <color indexed="64"/>
        </left>
        <right style="thin">
          <color indexed="64"/>
        </right>
        <top style="medium">
          <color indexed="64"/>
        </top>
      </border>
    </dxf>
    <dxf>
      <border outline="0">
        <bottom style="thin">
          <color indexed="64"/>
        </bottom>
      </border>
    </dxf>
    <dxf>
      <font>
        <b val="0"/>
        <i val="0"/>
        <strike val="0"/>
        <condense val="0"/>
        <extend val="0"/>
        <outline val="0"/>
        <shadow val="0"/>
        <u val="none"/>
        <vertAlign val="baseline"/>
        <sz val="10"/>
        <color auto="1"/>
        <name val="Arial"/>
        <family val="2"/>
        <scheme val="none"/>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medium">
          <color indexed="64"/>
        </right>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 formatCode="0"/>
      <fill>
        <patternFill patternType="solid">
          <fgColor indexed="64"/>
          <bgColor rgb="FFFFC800"/>
        </patternFill>
      </fill>
      <alignment horizontal="right" vertical="bottom"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9" formatCode="m/d/yyyy"/>
      <fill>
        <patternFill patternType="solid">
          <fgColor indexed="64"/>
          <bgColor rgb="FFFFC800"/>
        </patternFill>
      </fill>
      <alignment horizontal="right" vertical="bottom"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rgb="FFFFC800"/>
        </patternFill>
      </fill>
      <alignment horizontal="right" vertical="bottom"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rgb="FFFFC800"/>
        </patternFill>
      </fill>
      <alignment horizontal="right" vertical="bottom"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9" formatCode="m/d/yyyy"/>
      <fill>
        <patternFill patternType="solid">
          <fgColor indexed="64"/>
          <bgColor rgb="FFFFC800"/>
        </patternFill>
      </fill>
      <alignment horizontal="right" vertical="bottom"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rgb="FFFFC800"/>
        </patternFill>
      </fill>
      <alignment horizontal="right" vertical="bottom"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9" formatCode="m/d/yyyy"/>
      <fill>
        <patternFill patternType="solid">
          <fgColor indexed="64"/>
          <bgColor rgb="FFFFC80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9" formatCode="m/d/yyyy"/>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34" formatCode="_(&quot;$&quot;* #,##0.00_);_(&quot;$&quot;* \(#,##0.00\);_(&quot;$&quot;* &quot;-&quot;??_);_(@_)"/>
      <fill>
        <patternFill patternType="solid">
          <fgColor indexed="64"/>
          <bgColor rgb="FFFFC80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rgb="FFFFC80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9" formatCode="m/d/yyyy"/>
      <fill>
        <patternFill patternType="solid">
          <fgColor indexed="64"/>
          <bgColor rgb="FFFFC80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FFC80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outline="0">
        <top style="medium">
          <color indexed="64"/>
        </top>
        <bottom style="thin">
          <color indexed="64"/>
        </bottom>
      </border>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none">
          <fgColor indexed="64"/>
          <bgColor auto="1"/>
        </patternFill>
      </fill>
      <protection locked="1" hidden="0"/>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ont>
        <color rgb="FF9C0006"/>
      </font>
      <fill>
        <patternFill>
          <bgColor rgb="FFFFC7CE"/>
        </patternFill>
      </fill>
    </dxf>
  </dxfs>
  <tableStyles count="0" defaultTableStyle="TableStyleMedium9" defaultPivotStyle="PivotStyleLight16"/>
  <colors>
    <mruColors>
      <color rgb="FFFFC800"/>
      <color rgb="FFFFCC00"/>
      <color rgb="FFFF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y%20Documents\Budgets\FY%202001%20Performance\cye%202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em1864\Local%20Settings\Temporary%20Internet%20Files\OLK1F\Expense%20CYE%20March%202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txhhs.sharepoint.com/AC/1%20-%20Ambulance/Ambulance%20CPE/Austin%20Travis%20County%20-%20Approved/Austin%20EMS%202009%20Cost%20Report%207-14-11/ATC%20-%20FFY2009-%20Final%20Settlement%20Data/Austin%20EMS%20Cost%20Report%207-14-11%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 val="Dec"/>
      <sheetName val="Nov"/>
      <sheetName val="Oct"/>
      <sheetName val="adjustment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justments"/>
      <sheetName val="Sum by Obj"/>
      <sheetName val="3100"/>
      <sheetName val="3200"/>
      <sheetName val="3300"/>
      <sheetName val="3600"/>
      <sheetName val="3700"/>
      <sheetName val="4200"/>
      <sheetName val="4400"/>
      <sheetName val="4600"/>
      <sheetName val="4700"/>
      <sheetName val="5100"/>
      <sheetName val="6100"/>
      <sheetName val="8780"/>
      <sheetName val="8781"/>
      <sheetName val="8783"/>
      <sheetName val="8784"/>
      <sheetName val="8785"/>
      <sheetName val="8790"/>
      <sheetName val="9998"/>
      <sheetName val="Bal ck"/>
      <sheetName val="Co True Up"/>
      <sheetName val="Budget by Unit"/>
      <sheetName val="Exp by Unit"/>
      <sheetName val="Unit Variance"/>
      <sheetName val="Adjusts to Budg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over Page"/>
      <sheetName val="1  General - Statistical"/>
      <sheetName val="2 Direct Medical"/>
      <sheetName val="3 Cost Report Certification"/>
      <sheetName val="4 Certification of Funds"/>
      <sheetName val="5 Schedule A"/>
      <sheetName val="6 Worksheet B"/>
      <sheetName val="SUPPORT SCHEDULES ---&gt;"/>
      <sheetName val="12-Month Exp by Unit"/>
      <sheetName val="4-Month Exp by Unit"/>
      <sheetName val="Sched A - Depreciation Support"/>
      <sheetName val="Interim Payments"/>
      <sheetName val="Hours Worked"/>
      <sheetName val="Zip Codes"/>
      <sheetName val="Medical Director &amp; Psychologist"/>
      <sheetName val="Medicaid Trips w credits post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C108DBB-BE33-4048-86FE-7FCA95BA1C92}" name="Table5" displayName="Table5" ref="A17:P33" totalsRowShown="0" headerRowDxfId="291" headerRowBorderDxfId="290" tableBorderDxfId="289" headerRowCellStyle="Normal 2 2">
  <autoFilter ref="A17:P33" xr:uid="{267CC08A-71E5-4D89-8E16-A4BEC4BEB451}"/>
  <tableColumns count="16">
    <tableColumn id="1" xr3:uid="{F5EB0491-F45F-455F-8933-B0CB533CB6DF}" name="Column1" dataDxfId="288" dataCellStyle="Normal 2 2"/>
    <tableColumn id="2" xr3:uid="{FAE55AD0-6B8E-4363-B728-B10D0ED6E591}" name="Column2" dataDxfId="287" dataCellStyle="Normal 2 2"/>
    <tableColumn id="3" xr3:uid="{A299A110-C0BC-4D51-9B2A-E0F42236F54A}" name="Column3" dataDxfId="286" dataCellStyle="Normal 2 2"/>
    <tableColumn id="4" xr3:uid="{A1AC6A87-EF05-4BAD-ACBC-9FA01EF1769C}" name="Column4" dataDxfId="285" dataCellStyle="Currency"/>
    <tableColumn id="11" xr3:uid="{1818B98D-34FF-4468-872F-72F058F3A245}" name="Column5" dataDxfId="284" dataCellStyle="Currency">
      <calculatedColumnFormula>D18*0.1</calculatedColumnFormula>
    </tableColumn>
    <tableColumn id="5" xr3:uid="{6D3E7A77-A886-4F97-A14A-36CEE62DF434}" name="Column6" dataDxfId="283" dataCellStyle="Currency"/>
    <tableColumn id="6" xr3:uid="{13DADDA9-35F9-4895-8CCD-EFD06A6883B2}" name="Column7" dataDxfId="282">
      <calculatedColumnFormula>B18+C18*365.25</calculatedColumnFormula>
    </tableColumn>
    <tableColumn id="7" xr3:uid="{AB1F766D-68CD-49E3-99E0-8C581989DF24}" name="Column8" dataDxfId="281" dataCellStyle="Normal 2 2"/>
    <tableColumn id="8" xr3:uid="{7BEC9FAD-5FF6-434C-B4A9-45AF949CF0B8}" name="Column9" dataDxfId="280" dataCellStyle="Normal 2 2"/>
    <tableColumn id="17" xr3:uid="{D987517F-3B8E-4AB3-99DD-98F4A3D88321}" name="Column10" dataDxfId="279" dataCellStyle="Normal 2 2">
      <calculatedColumnFormula>IF(AND(B18&gt;$B$8,B18&lt;$B$9), "Y", "N")</calculatedColumnFormula>
    </tableColumn>
    <tableColumn id="16" xr3:uid="{B53D4A01-7F31-4CD1-96EE-9BDEBE8D7EFF}" name="Column11" dataDxfId="278" dataCellStyle="Normal 2 2">
      <calculatedColumnFormula>IF(J18="Y", B18, $B$8)</calculatedColumnFormula>
    </tableColumn>
    <tableColumn id="15" xr3:uid="{D0F7077A-F34A-45D5-9B01-CEC8908989D6}" name="Column12" dataDxfId="277" dataCellStyle="Normal 2 2">
      <calculatedColumnFormula>C18*12</calculatedColumnFormula>
    </tableColumn>
    <tableColumn id="14" xr3:uid="{837F1A0C-9CB9-4820-9C4E-757214B17FAC}" name="Column13" dataDxfId="276" dataCellStyle="Normal 2 2">
      <calculatedColumnFormula>IF(AND(G18&gt;$B$8,G18&lt;$B$9), "Y", "N")</calculatedColumnFormula>
    </tableColumn>
    <tableColumn id="13" xr3:uid="{64885175-36E8-4AA0-AD34-872917AAB3F1}" name="Column14" dataDxfId="275" dataCellStyle="Normal 2 2">
      <calculatedColumnFormula>IF(AND(M18="Y",H18="Y"),MIN(G18,I18),IF(M18="Y",G18,IF(H18="Y",I18,$B$9)))</calculatedColumnFormula>
    </tableColumn>
    <tableColumn id="12" xr3:uid="{439806DC-8ACE-41B0-84BD-5771D4022459}" name="Column15" dataDxfId="274" dataCellStyle="Normal 2 2">
      <calculatedColumnFormula>(YEAR(N18)-YEAR(K18))*12 + MONTH(N18)-MONTH(K18)+1</calculatedColumnFormula>
    </tableColumn>
    <tableColumn id="10" xr3:uid="{FE4308D5-D1DE-490E-AFFB-4705117A2E9D}" name="Column16" dataDxfId="273" dataCellStyle="Comma">
      <calculatedColumnFormula>IFERROR(((D18-E18)/C18)*(O18/12), 0)</calculatedColumnFormula>
    </tableColumn>
  </tableColumns>
  <tableStyleInfo name="TableStyleMedium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5E49192-3FD8-4721-B7FD-034DDEBF78C0}" name="Table10" displayName="Table10" ref="B175:T199" totalsRowShown="0" tableBorderDxfId="99">
  <autoFilter ref="B175:T199" xr:uid="{C5A8BAFC-633A-4284-8A66-C4CAF3B2A6E7}"/>
  <tableColumns count="19">
    <tableColumn id="1" xr3:uid="{4069A9BA-D2E4-49EA-BACE-093BCF5BE935}" name="Column1" dataDxfId="98" dataCellStyle="Normal 2"/>
    <tableColumn id="2" xr3:uid="{B13D1B5C-3582-4AB0-8790-14A389E81ACA}" name="Column2" dataDxfId="97" dataCellStyle="Normal_Granite 2"/>
    <tableColumn id="3" xr3:uid="{BB8CB8D1-5385-4C1B-8E1C-FF5E2669E9C9}" name="Column3" dataDxfId="96" dataCellStyle="Normal_Granite 2"/>
    <tableColumn id="4" xr3:uid="{D6A2589F-20F0-4A96-B340-BF931D142332}" name="Column4" dataDxfId="95" dataCellStyle="Normal_Granite 2"/>
    <tableColumn id="5" xr3:uid="{00CA0163-2C77-4A97-889C-6B278312BA9C}" name="Column5" dataDxfId="94" dataCellStyle="Normal 2"/>
    <tableColumn id="6" xr3:uid="{E333A77B-C94D-42E2-BF93-A853C83679DA}" name="Column6" dataDxfId="93" dataCellStyle="Currency"/>
    <tableColumn id="7" xr3:uid="{62E0166F-CE2A-4460-8C22-5E8B1E4361EA}" name="Column7" dataDxfId="92" dataCellStyle="Comma"/>
    <tableColumn id="8" xr3:uid="{A623B20A-FD0E-4C58-94CB-D8E191BD759C}" name="Column8" dataDxfId="91" dataCellStyle="Currency"/>
    <tableColumn id="9" xr3:uid="{8A8778A4-2C91-4693-B46C-E66DBE38DCBF}" name="Column9" dataDxfId="90" dataCellStyle="Currency"/>
    <tableColumn id="10" xr3:uid="{ED6030A9-D81E-4F26-B1EC-C3B2BA9EC634}" name="Column10" dataDxfId="89" dataCellStyle="Currency"/>
    <tableColumn id="11" xr3:uid="{DBDC1884-AD23-4024-838A-CFF8CD527AED}" name="Column11" dataDxfId="88" dataCellStyle="Currency"/>
    <tableColumn id="12" xr3:uid="{8830DB53-ACD9-4D17-85FB-3BEA5CED6586}" name="Column12" dataDxfId="87" dataCellStyle="Currency"/>
    <tableColumn id="13" xr3:uid="{5503C916-A0A8-4634-9475-0A7CD43FE0AA}" name="Column13" dataDxfId="86" dataCellStyle="Currency"/>
    <tableColumn id="14" xr3:uid="{23B5ED1E-66A6-493D-B660-0E4F88C832AB}" name="Column14" dataDxfId="85" dataCellStyle="Currency"/>
    <tableColumn id="15" xr3:uid="{4B028964-71F2-4BE8-920C-3BCEF29078F6}" name="Column15" dataDxfId="84" dataCellStyle="Currency"/>
    <tableColumn id="16" xr3:uid="{E093A484-7F78-4BE2-B871-56FF14DF0916}" name="Column16" dataDxfId="83" dataCellStyle="Currency"/>
    <tableColumn id="17" xr3:uid="{E6FC61E8-75F6-4BF8-8547-8266100DC45E}" name="Column17" dataDxfId="82" dataCellStyle="Currency"/>
    <tableColumn id="18" xr3:uid="{B98983A2-9AD4-416A-995C-02EB3AB888F7}" name="Column18" dataDxfId="81" dataCellStyle="Currency"/>
    <tableColumn id="19" xr3:uid="{BD05F50E-9FF5-4D2F-8C60-651DEB757FD2}" name="Column19" dataDxfId="80" dataCellStyle="Currency">
      <calculatedColumnFormula>-R176-S176</calculatedColumnFormula>
    </tableColumn>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8367582-B6B0-4773-A0E1-A66E7F61F977}" name="Table11" displayName="Table11" ref="B202:T226" totalsRowShown="0" tableBorderDxfId="79">
  <autoFilter ref="B202:T226" xr:uid="{92057BE7-1EE7-48E3-B979-DDAD1308D59A}"/>
  <tableColumns count="19">
    <tableColumn id="1" xr3:uid="{34269C7A-41A8-4C21-B65E-F358510873E7}" name="Column1" dataDxfId="78" dataCellStyle="Normal 2"/>
    <tableColumn id="2" xr3:uid="{DF0ADED5-6AAC-4DDE-A67A-C7C2E3DF3366}" name="Column2" dataDxfId="77" dataCellStyle="Normal_Granite 2"/>
    <tableColumn id="3" xr3:uid="{6DC52299-125A-40F5-A6B6-FCCD57BE990E}" name="Column3" dataDxfId="76" dataCellStyle="Normal_Granite 2"/>
    <tableColumn id="4" xr3:uid="{86AC7591-37AC-4670-90FC-FE93A0754571}" name="Column4" dataDxfId="75" dataCellStyle="Normal_Granite 2"/>
    <tableColumn id="5" xr3:uid="{BB341652-63F0-4443-AC89-F364C9C915DA}" name="Column5" dataDxfId="74" dataCellStyle="Normal 2"/>
    <tableColumn id="6" xr3:uid="{90108BDD-F00B-46E1-9D7A-DC84D0FE1C82}" name="Column6" dataDxfId="73" dataCellStyle="Currency"/>
    <tableColumn id="7" xr3:uid="{EC3C8D54-53DA-466F-A940-2B16F27E03A6}" name="Column7" dataDxfId="72" dataCellStyle="Comma"/>
    <tableColumn id="8" xr3:uid="{7DA7CB1B-EDCD-4DB5-989A-AF834DD2836B}" name="Column8" dataDxfId="71" dataCellStyle="Currency"/>
    <tableColumn id="9" xr3:uid="{3DDE1BFF-C7CF-4089-8834-B56CDEF99341}" name="Column9" dataDxfId="70" dataCellStyle="Currency"/>
    <tableColumn id="10" xr3:uid="{B72E9323-D6DC-4597-8A75-3B797BF196EF}" name="Column10" dataDxfId="69" dataCellStyle="Currency"/>
    <tableColumn id="11" xr3:uid="{B41A1137-8D20-4FA1-AA9A-E8230E7074D4}" name="Column11" dataDxfId="68" dataCellStyle="Currency"/>
    <tableColumn id="12" xr3:uid="{DC12D9E5-DF34-4EAF-9B8D-514C814784DF}" name="Column12" dataDxfId="67" dataCellStyle="Currency"/>
    <tableColumn id="13" xr3:uid="{1CAFA8B1-C2E6-4E64-AE7A-09ACC674D90F}" name="Column13" dataDxfId="66" dataCellStyle="Currency"/>
    <tableColumn id="14" xr3:uid="{577AD011-3F8F-4A55-95A1-E1278AFED77F}" name="Column14" dataDxfId="65" dataCellStyle="Currency"/>
    <tableColumn id="15" xr3:uid="{64C4DE72-7E10-43EE-A163-4F5C44080022}" name="Column15" dataDxfId="64" dataCellStyle="Currency"/>
    <tableColumn id="16" xr3:uid="{A4945031-47CB-499E-A9D8-F002A8571BAA}" name="Column16" dataDxfId="63" dataCellStyle="Currency"/>
    <tableColumn id="17" xr3:uid="{0746022D-FB89-4E5A-8E9C-067FF4137FF2}" name="Column17" dataDxfId="62" dataCellStyle="Currency"/>
    <tableColumn id="18" xr3:uid="{55D08191-6469-4026-864E-FD4801F05556}" name="Column18" dataDxfId="61" dataCellStyle="Currency"/>
    <tableColumn id="19" xr3:uid="{8998A517-1FC1-4113-B06A-1C043D9408B0}" name="Column19" dataDxfId="60" dataCellStyle="Currency">
      <calculatedColumnFormula>-R203-S203</calculatedColumnFormula>
    </tableColumn>
  </tableColumns>
  <tableStyleInfo name="TableStyleMedium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A368278-2EEB-456E-8827-146A0DE505C4}" name="Table12" displayName="Table12" ref="B229:T253" totalsRowShown="0" tableBorderDxfId="59">
  <autoFilter ref="B229:T253" xr:uid="{B342EEF5-DE1A-4EF5-A941-046470810CEC}"/>
  <tableColumns count="19">
    <tableColumn id="1" xr3:uid="{6DBDEBD6-B47F-4D19-841B-A6C9406DCECB}" name="Column1" dataDxfId="58" dataCellStyle="Normal 2"/>
    <tableColumn id="2" xr3:uid="{8BDCD1D2-BE73-4C7A-8BE7-72F3AFA35988}" name="Column2" dataDxfId="57" dataCellStyle="Normal_Granite 2"/>
    <tableColumn id="3" xr3:uid="{E4BBF17F-08CC-4456-9E2E-44AB3C106361}" name="Column3" dataDxfId="56" dataCellStyle="Normal_Granite 2"/>
    <tableColumn id="4" xr3:uid="{81D9DCA9-00EC-4240-8182-FFAE3FC8AEF7}" name="Column4" dataDxfId="55" dataCellStyle="Normal_Granite 2"/>
    <tableColumn id="5" xr3:uid="{FB63EAF4-DF9D-40B8-8B4A-B9B6EB61D846}" name="Column5" dataDxfId="54" dataCellStyle="Normal 2"/>
    <tableColumn id="6" xr3:uid="{AF0B97E3-F4E2-46A2-B305-6697BC66045F}" name="Column6" dataDxfId="53" dataCellStyle="Currency"/>
    <tableColumn id="7" xr3:uid="{983B7C8C-52CD-4735-BBA8-E142405DDFEA}" name="Column7" dataDxfId="52" dataCellStyle="Comma"/>
    <tableColumn id="8" xr3:uid="{E9D13411-27F6-43E0-AF3C-1414D8996411}" name="Column8" dataDxfId="51" dataCellStyle="Currency"/>
    <tableColumn id="9" xr3:uid="{03870EDF-6CF9-4C79-8917-823792E6830C}" name="Column9" dataDxfId="50" dataCellStyle="Currency"/>
    <tableColumn id="10" xr3:uid="{9B869E83-7E36-4AB9-A938-415BFC67AED2}" name="Column10" dataDxfId="49" dataCellStyle="Currency"/>
    <tableColumn id="11" xr3:uid="{03849CB2-225E-49BE-B401-8C3AEAECA136}" name="Column11" dataDxfId="48" dataCellStyle="Currency"/>
    <tableColumn id="12" xr3:uid="{0A09D103-C795-424D-9FDC-EA5D6E6D4929}" name="Column12" dataDxfId="47" dataCellStyle="Currency"/>
    <tableColumn id="13" xr3:uid="{4B866E2C-12CE-4B36-AA88-F303E26422C4}" name="Column13" dataDxfId="46" dataCellStyle="Currency"/>
    <tableColumn id="14" xr3:uid="{EE8F430A-C647-40B8-A030-FF50BC55FFC5}" name="Column14" dataDxfId="45" dataCellStyle="Currency"/>
    <tableColumn id="15" xr3:uid="{B65B3720-738F-4541-A32E-7B84FDC91C13}" name="Column15" dataDxfId="44" dataCellStyle="Currency"/>
    <tableColumn id="16" xr3:uid="{4E866595-57E5-462F-AF1F-C4FB799832DE}" name="Column16" dataDxfId="43" dataCellStyle="Currency"/>
    <tableColumn id="17" xr3:uid="{C73D98B1-682A-4368-8A47-506FB5C248F5}" name="Column17" dataDxfId="42" dataCellStyle="Currency"/>
    <tableColumn id="18" xr3:uid="{A9476C62-7480-4730-855E-3AB67B24F90C}" name="Column18" dataDxfId="41" dataCellStyle="Currency"/>
    <tableColumn id="19" xr3:uid="{909CAF6A-DEDE-41C5-BFDC-587DD8244199}" name="Column19" dataDxfId="40" dataCellStyle="Currency">
      <calculatedColumnFormula>-R230-S230</calculatedColumnFormula>
    </tableColumn>
  </tableColumns>
  <tableStyleInfo name="TableStyleMedium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3480BB3-890A-487C-A1BA-95D93D2E4317}" name="Table13" displayName="Table13" ref="B256:T280" totalsRowShown="0" tableBorderDxfId="39">
  <autoFilter ref="B256:T280" xr:uid="{1C51277A-3605-4F1C-8616-5CC6FC330CCB}"/>
  <tableColumns count="19">
    <tableColumn id="1" xr3:uid="{6BF95F7F-EDFE-49C5-B5BE-3D01F28525F8}" name="Column1" dataDxfId="38" dataCellStyle="Normal 2"/>
    <tableColumn id="2" xr3:uid="{BC7087BD-EBFB-43E0-955D-78D5FDF1E827}" name="Column2" dataDxfId="37" dataCellStyle="Normal_Granite 2"/>
    <tableColumn id="3" xr3:uid="{3DB111A3-550E-49F4-94F2-FDCE855240F5}" name="Column3" dataDxfId="36" dataCellStyle="Normal_Granite 2"/>
    <tableColumn id="4" xr3:uid="{6C4188B4-5CB3-4C8C-B686-6778B1350D2A}" name="Column4" dataDxfId="35" dataCellStyle="Normal_Granite 2"/>
    <tableColumn id="5" xr3:uid="{B78A1A28-9460-4225-A1F4-C72B5432105E}" name="Column5" dataDxfId="34" dataCellStyle="Normal 2"/>
    <tableColumn id="6" xr3:uid="{10FAA14A-E3DA-4962-ADAF-7E48EC05B069}" name="Column6" dataDxfId="33" dataCellStyle="Currency"/>
    <tableColumn id="7" xr3:uid="{E378B8DB-A059-469C-B21F-817134B101F8}" name="Column7" dataDxfId="32" dataCellStyle="Comma"/>
    <tableColumn id="8" xr3:uid="{C601C84A-98FD-4273-8200-4FCEDC04485A}" name="Column8" dataDxfId="31" dataCellStyle="Currency"/>
    <tableColumn id="9" xr3:uid="{9A1E4701-AF0D-4768-87A2-F3EF722EB25C}" name="Column9" dataDxfId="30" dataCellStyle="Currency"/>
    <tableColumn id="10" xr3:uid="{85C70B55-D9DC-4BCA-BE85-670784CC5C91}" name="Column10" dataDxfId="29" dataCellStyle="Currency"/>
    <tableColumn id="11" xr3:uid="{8967B7B6-4079-4BAF-AB9A-D80B647F6C40}" name="Column11" dataDxfId="28" dataCellStyle="Currency"/>
    <tableColumn id="12" xr3:uid="{70454BC3-FDD9-4301-A832-FA2392F74B71}" name="Column12" dataDxfId="27" dataCellStyle="Currency"/>
    <tableColumn id="13" xr3:uid="{7D4E1767-82AC-4C2F-936E-5F12B2E91D70}" name="Column13" dataDxfId="26" dataCellStyle="Currency"/>
    <tableColumn id="14" xr3:uid="{1F2BB18E-4B29-4B06-B7B8-59F6B329B9B6}" name="Column14" dataDxfId="25" dataCellStyle="Currency"/>
    <tableColumn id="15" xr3:uid="{AC394F4B-DE91-4617-AF02-D6DA484D75B2}" name="Column15" dataDxfId="24" dataCellStyle="Currency"/>
    <tableColumn id="16" xr3:uid="{9FBBDD10-E8C8-454C-B221-839417E1EA05}" name="Column16" dataDxfId="23" dataCellStyle="Currency"/>
    <tableColumn id="17" xr3:uid="{67C6015A-98EA-4E0E-939F-DCE389D9BB05}" name="Column17" dataDxfId="22" dataCellStyle="Currency"/>
    <tableColumn id="18" xr3:uid="{7D217C99-99EE-4261-8C3B-DB02AC77E6EF}" name="Column18" dataDxfId="21" dataCellStyle="Currency"/>
    <tableColumn id="19" xr3:uid="{23F45431-34D8-4AA1-A8A3-E788027E697A}" name="Column19" dataDxfId="20" dataCellStyle="Currency">
      <calculatedColumnFormula>-R257-S257</calculatedColumnFormula>
    </tableColumn>
  </tableColumns>
  <tableStyleInfo name="TableStyleMedium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A73D5E7-2FDB-4ED0-B1AB-C3DFCD6EA002}" name="Table14" displayName="Table14" ref="B283:T391" totalsRowShown="0" tableBorderDxfId="19">
  <autoFilter ref="B283:T391" xr:uid="{F42878DA-9D52-4CF2-9EA6-ED6D3366428B}"/>
  <tableColumns count="19">
    <tableColumn id="1" xr3:uid="{CF7318E2-04C2-48E7-B466-1892A29FCE5E}" name="Column1" dataDxfId="18" dataCellStyle="Normal 2"/>
    <tableColumn id="2" xr3:uid="{5739B98E-001D-4F2B-B89A-FA1CA19D9A69}" name="Column2" dataDxfId="17" dataCellStyle="Normal_Granite 2"/>
    <tableColumn id="3" xr3:uid="{FB09EECB-1597-4AC0-B0E5-A96AAACED4C3}" name="Column3" dataDxfId="16" dataCellStyle="Normal_Granite 2"/>
    <tableColumn id="4" xr3:uid="{5DED54DB-3759-4426-A58F-F2B4EB7C2B8C}" name="Column4" dataDxfId="15" dataCellStyle="Normal_Granite 2"/>
    <tableColumn id="5" xr3:uid="{1CCC1D73-698F-4D09-824A-53CF2020C2A2}" name="Column5" dataDxfId="14" dataCellStyle="Normal 2"/>
    <tableColumn id="6" xr3:uid="{DA92F4DA-1D8D-4613-994B-CE34A43BFEEA}" name="Column6" dataDxfId="13" dataCellStyle="Currency"/>
    <tableColumn id="7" xr3:uid="{361FA95D-7728-4878-9433-F4A2D04F0396}" name="Column7" dataDxfId="12" dataCellStyle="Comma"/>
    <tableColumn id="8" xr3:uid="{4BA2DAA5-36F5-4700-92F3-93BFE3706E9D}" name="Column8" dataDxfId="11" dataCellStyle="Currency"/>
    <tableColumn id="9" xr3:uid="{E7398684-28F1-4DF6-BD91-FFF4C6082177}" name="Column9" dataDxfId="10" dataCellStyle="Currency"/>
    <tableColumn id="10" xr3:uid="{A2CE8BB0-E6AA-4F8D-BAF4-9A573AB0A0D3}" name="Column10" dataDxfId="9" dataCellStyle="Currency"/>
    <tableColumn id="11" xr3:uid="{C1468831-E2ED-4155-9D8E-00B8CB16F36B}" name="Column11" dataDxfId="8" dataCellStyle="Currency"/>
    <tableColumn id="12" xr3:uid="{28CC7E0A-D998-4B64-A547-8499F634840E}" name="Column12" dataDxfId="7" dataCellStyle="Currency"/>
    <tableColumn id="13" xr3:uid="{CF6CF8EE-04DB-459B-B8E6-015B9D47D8B3}" name="Column13" dataDxfId="6" dataCellStyle="Currency"/>
    <tableColumn id="14" xr3:uid="{7D171E9C-6AC2-4731-9DD9-BC2F0F484486}" name="Column14" dataDxfId="5" dataCellStyle="Currency"/>
    <tableColumn id="15" xr3:uid="{629F5BDF-41B6-4BED-AD22-7F3C31C54BE0}" name="Column15" dataDxfId="4" dataCellStyle="Currency"/>
    <tableColumn id="16" xr3:uid="{7C6C4618-6BFA-4693-8E4C-5CE904998094}" name="Column16" dataDxfId="3" dataCellStyle="Currency"/>
    <tableColumn id="17" xr3:uid="{271D801A-6478-4C14-B4C6-6076E6379331}" name="Column17" dataDxfId="2" dataCellStyle="Currency"/>
    <tableColumn id="18" xr3:uid="{02256343-B5FA-4F63-A6DB-1D56B219729F}" name="Column18" dataDxfId="1" dataCellStyle="Currency"/>
    <tableColumn id="19" xr3:uid="{B7CB595B-B74F-49BE-9E68-B970FD73E46D}" name="Column19" dataDxfId="0" dataCellStyle="Currency">
      <calculatedColumnFormula>-R284-S284</calculatedColumnFormula>
    </tableColumn>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DA6B2EE-EBDE-4286-86BE-00C0306BE0EE}" name="Table7" displayName="Table7" ref="A58:P139" totalsRowShown="0" headerRowBorderDxfId="272" tableBorderDxfId="271">
  <autoFilter ref="A58:P139" xr:uid="{CBA720D6-DFF2-46CB-B9F1-687E445B186E}"/>
  <tableColumns count="16">
    <tableColumn id="1" xr3:uid="{EE79CBD2-7487-446C-849D-0F2915313237}" name="Column1" dataDxfId="270" dataCellStyle="Normal 2 2"/>
    <tableColumn id="2" xr3:uid="{05203638-4F7B-41BF-8910-4332B95A359C}" name="Column2" dataDxfId="269" dataCellStyle="Normal 2 2"/>
    <tableColumn id="3" xr3:uid="{F83CCB5F-01ED-4765-8B56-F48417635B05}" name="Column3" dataDxfId="268" dataCellStyle="Normal 2 2"/>
    <tableColumn id="4" xr3:uid="{A20066AD-24B8-49F7-9B85-8BCFD2F66D8E}" name="Column4" dataDxfId="267" dataCellStyle="Currency"/>
    <tableColumn id="5" xr3:uid="{B5990CA9-2462-4958-92A3-146687BFDD81}" name="Column5" dataDxfId="266" dataCellStyle="Currency"/>
    <tableColumn id="6" xr3:uid="{44648BD7-9670-4611-AC22-F9B3D40C84D5}" name="Column6" dataDxfId="265" dataCellStyle="Currency"/>
    <tableColumn id="7" xr3:uid="{3E06ABCF-8CBE-4E1A-882C-8DBAE3FA6983}" name="Column7" dataDxfId="264">
      <calculatedColumnFormula>B100+C100*365.25</calculatedColumnFormula>
    </tableColumn>
    <tableColumn id="8" xr3:uid="{D92B501F-20E9-4DCB-A304-09640A583295}" name="Column8" dataDxfId="263" dataCellStyle="Normal 2 2"/>
    <tableColumn id="9" xr3:uid="{B7978241-E03B-4562-AD58-E7DA1315C295}" name="Column9" dataDxfId="262" dataCellStyle="Normal 2 2"/>
    <tableColumn id="11" xr3:uid="{CA44DBE2-62ED-42F1-A3D7-5D2B0BC35048}" name="Column11" dataDxfId="261" dataCellStyle="Normal 2 2">
      <calculatedColumnFormula>IF(AND(B100&gt;$B$8,B100&lt;$B$9), "Y", "N")</calculatedColumnFormula>
    </tableColumn>
    <tableColumn id="12" xr3:uid="{0B383DAC-F8E0-4223-B6BA-F88E7ED4B747}" name="Column12" dataDxfId="260">
      <calculatedColumnFormula>IF(J100="Y", B100, $B$8)</calculatedColumnFormula>
    </tableColumn>
    <tableColumn id="13" xr3:uid="{866EB502-3E6F-4450-B448-63588E8538BC}" name="Column13" dataDxfId="259" dataCellStyle="Normal 2 2">
      <calculatedColumnFormula>C100*12</calculatedColumnFormula>
    </tableColumn>
    <tableColumn id="14" xr3:uid="{7CF629F1-DD43-4272-8C3E-C5E0C78E1C88}" name="Column14" dataDxfId="258" dataCellStyle="Normal 2 2">
      <calculatedColumnFormula>IF(AND(G100&gt;$B$8,G100&lt;$B$9), "Y", "N")</calculatedColumnFormula>
    </tableColumn>
    <tableColumn id="15" xr3:uid="{9E7F6B5E-763C-4B4F-B4C1-3798498F34E2}" name="Column15" dataDxfId="257">
      <calculatedColumnFormula>IF(AND(M100="Y",H100="Y"),MIN(G100,I100),IF(M100="Y",G100,IF(H100="Y",I100,$B$9)))</calculatedColumnFormula>
    </tableColumn>
    <tableColumn id="16" xr3:uid="{CFBF90E2-D6CD-4F0E-80AA-17B106D52AEA}" name="Column16" dataDxfId="256">
      <calculatedColumnFormula>(YEAR(N100)-YEAR(K100))*12 + MONTH(N100)-MONTH(K100)+1</calculatedColumnFormula>
    </tableColumn>
    <tableColumn id="17" xr3:uid="{D7762645-35CD-4645-8946-07B2E589509D}" name="Column17" dataDxfId="255" dataCellStyle="Currency">
      <calculatedColumnFormula>IFERROR(((D100-E100)/C100)*#REF!*(O100/12), 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7BE3025-701D-4DC9-9429-DFC8342AE544}" name="Table15" displayName="Table15" ref="A36:P55" totalsRowShown="0" headerRowBorderDxfId="254" tableBorderDxfId="253">
  <autoFilter ref="A36:P55" xr:uid="{BAF6EF48-FA14-4367-AA2E-A8CE2B76082D}"/>
  <tableColumns count="16">
    <tableColumn id="1" xr3:uid="{C8E677CD-544E-4B97-9C8A-CCD8A946BAA4}" name="Column1" dataDxfId="252" dataCellStyle="Normal 2 2"/>
    <tableColumn id="2" xr3:uid="{53AD0169-138F-43DA-AA6E-49183E44F6EF}" name="Column2" dataDxfId="251" dataCellStyle="Normal 2 2"/>
    <tableColumn id="3" xr3:uid="{9FBBAC50-1AA1-41B5-AC86-FF175AA22BEF}" name="Column3" dataDxfId="250" dataCellStyle="Normal 2 2"/>
    <tableColumn id="4" xr3:uid="{D578E3FC-C71B-4869-9895-AC867B78C5AE}" name="Column4" dataDxfId="249" dataCellStyle="Currency"/>
    <tableColumn id="5" xr3:uid="{39729109-289D-4F30-B122-33C3B204C541}" name="Column5" dataDxfId="248" dataCellStyle="Currency"/>
    <tableColumn id="6" xr3:uid="{EAF5281E-E184-44A4-8F00-657D97269718}" name="Column6" dataDxfId="247" dataCellStyle="Currency"/>
    <tableColumn id="7" xr3:uid="{07F91B11-3717-470F-B54D-0202A0D04DD6}" name="Column7" dataDxfId="246">
      <calculatedColumnFormula>B39+C39*365.25</calculatedColumnFormula>
    </tableColumn>
    <tableColumn id="8" xr3:uid="{A07964CC-F345-4B8A-A30A-0735F6896479}" name="Column8" dataDxfId="245" dataCellStyle="Normal 2 2"/>
    <tableColumn id="9" xr3:uid="{288CDF78-92B5-4AE9-BF99-B0697ECF1BFD}" name="Column9" dataDxfId="244" dataCellStyle="Normal 2 2"/>
    <tableColumn id="11" xr3:uid="{BD260B96-6C16-47A4-B4FB-E35B0A44D311}" name="Column11" dataDxfId="243" dataCellStyle="Normal 2 2">
      <calculatedColumnFormula>IF(AND(B37&gt;=$B$8,B37&lt;=$B$9), "Y", "N")</calculatedColumnFormula>
    </tableColumn>
    <tableColumn id="12" xr3:uid="{FE6B7BF3-CA7F-4B13-B7EC-621516C4C076}" name="Column12" dataDxfId="242">
      <calculatedColumnFormula>IF(J39="Y", B39, $B$8)</calculatedColumnFormula>
    </tableColumn>
    <tableColumn id="13" xr3:uid="{04B9050F-BA4C-4FAE-8177-AFEE39C6E114}" name="Column13" dataDxfId="241" dataCellStyle="Normal 2 2">
      <calculatedColumnFormula>C39*12</calculatedColumnFormula>
    </tableColumn>
    <tableColumn id="14" xr3:uid="{F179AA3A-2DBF-41C4-A6EE-9BE47A874A78}" name="Column14" dataDxfId="240" dataCellStyle="Normal 2 2">
      <calculatedColumnFormula>IF(AND(G37&gt;=$B$8,G37&lt;=$B$9), "Y", "N")</calculatedColumnFormula>
    </tableColumn>
    <tableColumn id="15" xr3:uid="{664C4877-45E7-4CD1-8395-AE10469CC1B2}" name="Column15" dataDxfId="239">
      <calculatedColumnFormula>IF(AND(M39="Y",H39="Y"),MIN(G39,I39),IF(M39="Y",G39,IF(H39="Y",I39,$B$9)))</calculatedColumnFormula>
    </tableColumn>
    <tableColumn id="16" xr3:uid="{DD6D2A67-FA02-4FF7-8B85-E9AD284BA46F}" name="Column16" dataDxfId="238">
      <calculatedColumnFormula>(YEAR(N39)-YEAR(K39))*12 + MONTH(N39)-MONTH(K39)+1</calculatedColumnFormula>
    </tableColumn>
    <tableColumn id="17" xr3:uid="{2646F6AC-7F55-4410-AE37-8F0AB84F148C}" name="Column17" dataDxfId="237" dataCellStyle="Currency">
      <calculatedColumnFormula>IFERROR(((D39-E39)/C39)*#REF!*(O39/12), 0)</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3107E2C-A8DE-43D5-8200-32739D7C5C1A}" name="Table1" displayName="Table1" ref="B13:T37" totalsRowShown="0" tableBorderDxfId="219">
  <autoFilter ref="B13:T37" xr:uid="{5EA9C38C-819C-4928-833D-CC586778E188}"/>
  <tableColumns count="19">
    <tableColumn id="1" xr3:uid="{AFCAD876-C4F9-45CA-B816-A1CC26C883FA}" name="Column1" dataDxfId="218" dataCellStyle="Normal 2 2"/>
    <tableColumn id="2" xr3:uid="{EC247E60-B410-401A-943C-0663C0F1F67C}" name="Column2" dataDxfId="217" dataCellStyle="Normal_Granite 2"/>
    <tableColumn id="3" xr3:uid="{4F6A6205-8D88-4E77-9EF1-68318AAF2578}" name="Column3" dataDxfId="216" dataCellStyle="Normal_Granite 2"/>
    <tableColumn id="4" xr3:uid="{C4A2CE5B-5292-4F17-90FE-17280B42E3F3}" name="Column4" dataDxfId="215" dataCellStyle="Normal_Granite 2"/>
    <tableColumn id="5" xr3:uid="{329C6C09-65A8-4D50-8862-8905D1666B65}" name="Column5" dataDxfId="214" dataCellStyle="Normal 2 2"/>
    <tableColumn id="6" xr3:uid="{6CDD6E07-879D-4671-A6AD-A16F414F964A}" name="Column6" dataDxfId="213" dataCellStyle="Currency"/>
    <tableColumn id="7" xr3:uid="{953BA4B1-2665-4D50-B1D2-B41DBC466E45}" name="Column7" dataDxfId="212" dataCellStyle="Comma"/>
    <tableColumn id="8" xr3:uid="{45F603E2-4937-4D68-A6EC-225D303EFDDB}" name="Column8" dataDxfId="211" dataCellStyle="Currency"/>
    <tableColumn id="9" xr3:uid="{91F06A7F-9D41-4122-B877-D5B74648294F}" name="Column9" dataDxfId="210" dataCellStyle="Currency"/>
    <tableColumn id="10" xr3:uid="{C553A907-3739-4B48-975C-2A963E687373}" name="Column10" dataDxfId="209" dataCellStyle="Currency"/>
    <tableColumn id="11" xr3:uid="{13EB47CD-D169-4C87-B4DD-9A7AC6EA0863}" name="Column11" dataDxfId="208" dataCellStyle="Currency"/>
    <tableColumn id="12" xr3:uid="{21A58AD5-DBD4-4D14-A1D6-B04306998E62}" name="Column12" dataDxfId="207" dataCellStyle="Currency"/>
    <tableColumn id="13" xr3:uid="{02306B00-55F9-4A67-BCF3-BBAECB0FF434}" name="Column13" dataDxfId="206" dataCellStyle="Currency"/>
    <tableColumn id="14" xr3:uid="{829F283C-2B9C-4FB2-B338-58EA641B63EE}" name="Column14" dataDxfId="205" dataCellStyle="Currency"/>
    <tableColumn id="15" xr3:uid="{16FC2186-BC75-49E2-8582-30F0186DDA25}" name="Column15" dataDxfId="204" dataCellStyle="Currency"/>
    <tableColumn id="16" xr3:uid="{0DEED16E-1999-4175-BAFF-4BB39B3C52AB}" name="Column16" dataDxfId="203" dataCellStyle="Currency"/>
    <tableColumn id="17" xr3:uid="{D4F87918-FD72-4CB7-A386-C15F1C41C224}" name="Column17" dataDxfId="202" dataCellStyle="Currency"/>
    <tableColumn id="18" xr3:uid="{97530141-546D-4E5B-B9B8-14F1037C67CF}" name="Column18" dataDxfId="201" dataCellStyle="Currency"/>
    <tableColumn id="19" xr3:uid="{9DE4085E-62CE-4E19-921D-6B518F93F66A}" name="Column19" dataDxfId="200" dataCellStyle="Currency">
      <calculatedColumnFormula>-R14-S14</calculatedColumnFormula>
    </tableColumn>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B3AB73B-1C1C-47AD-9D20-4F25CA80BA71}" name="Table2" displayName="Table2" ref="B40:T64" totalsRowShown="0" tableBorderDxfId="199">
  <autoFilter ref="B40:T64" xr:uid="{42F1BDFA-E347-4630-AAFA-BBEA88D52D6E}"/>
  <tableColumns count="19">
    <tableColumn id="1" xr3:uid="{F9ECA939-7DAA-4958-A1A9-B78DBF359D67}" name="Column1" dataDxfId="198" dataCellStyle="Normal 2 2"/>
    <tableColumn id="2" xr3:uid="{698BB627-4253-446D-9C43-14703DB64BBE}" name="Column2" dataDxfId="197" dataCellStyle="Normal_Granite 2"/>
    <tableColumn id="3" xr3:uid="{EC01EAD2-1B56-41AD-9BAE-60C952BA733C}" name="Column3" dataDxfId="196" dataCellStyle="Normal_Granite 2"/>
    <tableColumn id="4" xr3:uid="{CEEB8108-F148-4956-B4E4-37DAE7821246}" name="Column4" dataDxfId="195" dataCellStyle="Normal_Granite 2"/>
    <tableColumn id="5" xr3:uid="{ED29F1E2-9B79-4EAA-8050-78521E779004}" name="Column5" dataDxfId="194" dataCellStyle="Normal 2 2"/>
    <tableColumn id="6" xr3:uid="{D8956CF7-699A-478D-8FB8-1088E4AB4FF3}" name="Column6" dataDxfId="193" dataCellStyle="Currency"/>
    <tableColumn id="7" xr3:uid="{3055428D-19A2-4388-AD7C-BA569E5F01EA}" name="Column7" dataDxfId="192" dataCellStyle="Comma"/>
    <tableColumn id="8" xr3:uid="{706F4C8B-51B0-47D0-9CEE-336D29DAF6F3}" name="Column8" dataDxfId="191" dataCellStyle="Currency"/>
    <tableColumn id="9" xr3:uid="{A4789A03-EB6B-4445-8375-9421FE79CCC8}" name="Column9" dataDxfId="190" dataCellStyle="Currency"/>
    <tableColumn id="10" xr3:uid="{B8455CFC-CEF1-472B-9983-A05788EC5D86}" name="Column10" dataDxfId="189" dataCellStyle="Currency"/>
    <tableColumn id="11" xr3:uid="{906B038B-CC54-44A4-8CA7-086AEA83136B}" name="Column11" dataDxfId="188" dataCellStyle="Currency"/>
    <tableColumn id="12" xr3:uid="{62156644-665B-4884-B392-001640F19436}" name="Column12" dataDxfId="187" dataCellStyle="Currency"/>
    <tableColumn id="13" xr3:uid="{45D5C0D4-BB39-4BD7-8899-98C847DD1F93}" name="Column13" dataDxfId="186" dataCellStyle="Currency"/>
    <tableColumn id="14" xr3:uid="{A90BBB8E-EF26-4651-80C6-A9CF24754128}" name="Column14" dataDxfId="185" dataCellStyle="Currency"/>
    <tableColumn id="15" xr3:uid="{61B9806A-5E9C-4139-A733-D9E58020100A}" name="Column15" dataDxfId="184" dataCellStyle="Currency"/>
    <tableColumn id="16" xr3:uid="{8F93FC6B-1259-4772-9A89-428207D99308}" name="Column16" dataDxfId="183" dataCellStyle="Currency"/>
    <tableColumn id="17" xr3:uid="{D0AE49AB-6DC3-4E18-8DA1-947997D1E7E4}" name="Column17" dataDxfId="182" dataCellStyle="Currency"/>
    <tableColumn id="18" xr3:uid="{9F1CF1D7-39F8-4A51-B8DB-50B6622F0028}" name="Column18" dataDxfId="181" dataCellStyle="Currency"/>
    <tableColumn id="19" xr3:uid="{99DD6899-9161-4C0F-AA5E-D008A838CE45}" name="Column19" dataDxfId="180" dataCellStyle="Currency">
      <calculatedColumnFormula>-R41-S41</calculatedColumnFormula>
    </tableColumn>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02E2BF1-3F79-4DDD-9642-C212C8101F5D}" name="Table3" displayName="Table3" ref="B67:T91" totalsRowShown="0" tableBorderDxfId="179">
  <autoFilter ref="B67:T91" xr:uid="{DBD884E4-B93E-4279-A5A3-1289EFAD3125}"/>
  <tableColumns count="19">
    <tableColumn id="1" xr3:uid="{3D7414CF-7C48-45F6-811A-78C2EE3567AB}" name="Column1" dataDxfId="178" dataCellStyle="Normal 2"/>
    <tableColumn id="2" xr3:uid="{F9D039EA-3E39-4880-989B-CED347909507}" name="Column2" dataDxfId="177" dataCellStyle="Normal_Granite 2"/>
    <tableColumn id="3" xr3:uid="{93833EFE-682D-4AA4-95CC-0F19B92F8170}" name="Column3" dataDxfId="176" dataCellStyle="Normal_Granite 2"/>
    <tableColumn id="4" xr3:uid="{82945382-1365-4D54-B4CE-DD6B9F558C5B}" name="Column4" dataDxfId="175" dataCellStyle="Normal_Granite 2"/>
    <tableColumn id="5" xr3:uid="{727C8D6C-0726-4185-B2A1-14F58B3E5C28}" name="Column5" dataDxfId="174" dataCellStyle="Normal 2"/>
    <tableColumn id="6" xr3:uid="{C1B56261-1E02-4EB0-B13C-EF42A0305504}" name="Column6" dataDxfId="173" dataCellStyle="Currency"/>
    <tableColumn id="7" xr3:uid="{956B5FCD-003B-43A6-B2E6-F304C05FA70A}" name="Column7" dataDxfId="172" dataCellStyle="Comma"/>
    <tableColumn id="8" xr3:uid="{A33B2E5B-79B9-45CE-9DCF-79515D4241C8}" name="Column8" dataDxfId="171" dataCellStyle="Currency"/>
    <tableColumn id="9" xr3:uid="{2D8C870C-7DB0-4F31-8049-1BEFD54061C7}" name="Column9" dataDxfId="170" dataCellStyle="Currency"/>
    <tableColumn id="10" xr3:uid="{45D459A2-D234-41E3-A797-340D8BDE44DD}" name="Column10" dataDxfId="169" dataCellStyle="Currency"/>
    <tableColumn id="11" xr3:uid="{A2E4D927-A8F4-4AB7-AE01-AC1E4B4C4DE0}" name="Column11" dataDxfId="168" dataCellStyle="Currency"/>
    <tableColumn id="12" xr3:uid="{B0E15FBD-1DF7-4157-8440-D9833EB5A8B1}" name="Column12" dataDxfId="167" dataCellStyle="Currency"/>
    <tableColumn id="13" xr3:uid="{E266DFCD-2871-4951-9EB0-51F1CAD55315}" name="Column13" dataDxfId="166" dataCellStyle="Currency"/>
    <tableColumn id="14" xr3:uid="{1C01A369-EB98-4028-9AE6-5E282C207778}" name="Column14" dataDxfId="165" dataCellStyle="Currency"/>
    <tableColumn id="15" xr3:uid="{AF5466B0-4278-4408-BF64-C4DAEED0693A}" name="Column15" dataDxfId="164" dataCellStyle="Currency"/>
    <tableColumn id="16" xr3:uid="{4EA86804-0F60-417B-A0D7-E4790A8BF6F4}" name="Column16" dataDxfId="163" dataCellStyle="Currency"/>
    <tableColumn id="17" xr3:uid="{08666B53-7F1E-48CD-AD4F-1CB3869A7294}" name="Column17" dataDxfId="162" dataCellStyle="Currency"/>
    <tableColumn id="18" xr3:uid="{4A3AC55D-EBCB-49ED-894F-D1D9347A5675}" name="Column18" dataDxfId="161" dataCellStyle="Currency"/>
    <tableColumn id="19" xr3:uid="{0CAC538E-2F38-4C85-9299-2C00BC40DD4B}" name="Column19" dataDxfId="160" dataCellStyle="Currency">
      <calculatedColumnFormula>-R68-S68</calculatedColumnFormula>
    </tableColumn>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C59A0E0-9E62-4E75-94FC-5C46C7569439}" name="Table4" displayName="Table4" ref="B94:T118" totalsRowShown="0" tableBorderDxfId="159">
  <autoFilter ref="B94:T118" xr:uid="{EE4AE750-8F5C-4FEA-A546-EBA4433F475B}"/>
  <tableColumns count="19">
    <tableColumn id="1" xr3:uid="{995367D3-510A-4469-92BE-FFDF804AF647}" name="Column1" dataDxfId="158" dataCellStyle="Normal 2"/>
    <tableColumn id="2" xr3:uid="{AACDEB30-7F45-4700-BD89-4F93D53F50BF}" name="Column2" dataDxfId="157" dataCellStyle="Normal_Granite 2"/>
    <tableColumn id="3" xr3:uid="{38838BE6-E74E-4E61-AFE9-66410CA973CD}" name="Column3" dataDxfId="156" dataCellStyle="Normal_Granite 2"/>
    <tableColumn id="4" xr3:uid="{9BA49F44-2963-47EB-94B5-CC5FAFED9C17}" name="Column4" dataDxfId="155" dataCellStyle="Normal_Granite 2"/>
    <tableColumn id="5" xr3:uid="{DA252AEA-66A6-4B65-AD3D-AC3427DBF681}" name="Column5" dataDxfId="154" dataCellStyle="Normal 2"/>
    <tableColumn id="6" xr3:uid="{4E4D0938-3B1E-4069-BF74-D8C5DCBC203B}" name="Column6" dataDxfId="153" dataCellStyle="Currency"/>
    <tableColumn id="7" xr3:uid="{BB768A4B-E8CB-416A-9825-3B35E3DBEB7C}" name="Column7" dataDxfId="152" dataCellStyle="Comma"/>
    <tableColumn id="8" xr3:uid="{A4CFE5C7-2A7D-40AF-BB3C-2E2BD66B0E07}" name="Column8" dataDxfId="151" dataCellStyle="Currency"/>
    <tableColumn id="9" xr3:uid="{61903568-016F-4FCD-8E72-371B06C0F243}" name="Column9" dataDxfId="150" dataCellStyle="Currency"/>
    <tableColumn id="10" xr3:uid="{96653EFB-21ED-43AF-8F59-1EA6AB69FC61}" name="Column10" dataDxfId="149" dataCellStyle="Currency"/>
    <tableColumn id="11" xr3:uid="{C8126B7A-5BB9-432B-A73A-B5E76A41BA90}" name="Column11" dataDxfId="148" dataCellStyle="Currency"/>
    <tableColumn id="12" xr3:uid="{20670DC6-7EC0-4A7D-A43F-2EB3F9CBB0A4}" name="Column12" dataDxfId="147" dataCellStyle="Currency"/>
    <tableColumn id="13" xr3:uid="{2B78E4AC-957A-4FD4-8F4A-E447E3591B03}" name="Column13" dataDxfId="146" dataCellStyle="Currency"/>
    <tableColumn id="14" xr3:uid="{33D541F5-A9EB-4845-ABC9-682458EFE6AE}" name="Column14" dataDxfId="145" dataCellStyle="Currency"/>
    <tableColumn id="15" xr3:uid="{88DF9565-2FB7-47FA-B12E-7B85310A61D7}" name="Column15" dataDxfId="144" dataCellStyle="Currency"/>
    <tableColumn id="16" xr3:uid="{9C2D7998-A6CC-4939-B3DE-D5D11D53DD1F}" name="Column16" dataDxfId="143" dataCellStyle="Currency"/>
    <tableColumn id="17" xr3:uid="{80880589-9ECC-4E88-8941-1332F6A007A7}" name="Column17" dataDxfId="142" dataCellStyle="Currency"/>
    <tableColumn id="18" xr3:uid="{4A1D8FAD-C3CD-4732-B60C-2AE444585874}" name="Column18" dataDxfId="141" dataCellStyle="Currency"/>
    <tableColumn id="19" xr3:uid="{7D6F9639-A729-4AFA-ABD5-D0CC462B278B}" name="Column19" dataDxfId="140" dataCellStyle="Currency">
      <calculatedColumnFormula>-R95-S95</calculatedColumnFormula>
    </tableColumn>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A0CF5B2-134A-4C24-8699-C156B42FF6C3}" name="Table8" displayName="Table8" ref="B121:T145" totalsRowShown="0" tableBorderDxfId="139">
  <autoFilter ref="B121:T145" xr:uid="{48864153-8942-4F7E-949A-DBFC8E4F99CF}"/>
  <tableColumns count="19">
    <tableColumn id="1" xr3:uid="{B1E82D74-271F-4F28-9DEB-AB6C9678E5C0}" name="Column1" dataDxfId="138" dataCellStyle="Normal 2"/>
    <tableColumn id="2" xr3:uid="{6F7A4C2C-FF40-4A2F-B33C-CDCEBF36C337}" name="Column2" dataDxfId="137" dataCellStyle="Normal_Granite 2"/>
    <tableColumn id="3" xr3:uid="{D5923AC1-63ED-44B9-9735-D9A226929A33}" name="Column3" dataDxfId="136" dataCellStyle="Normal_Granite 2"/>
    <tableColumn id="4" xr3:uid="{9B4CEB69-8554-49DA-88DA-9784BCC04D47}" name="Column4" dataDxfId="135" dataCellStyle="Normal_Granite 2"/>
    <tableColumn id="5" xr3:uid="{24F4FD8C-84EA-40F3-ABF1-3BDBDEE403D2}" name="Column5" dataDxfId="134" dataCellStyle="Normal 2"/>
    <tableColumn id="6" xr3:uid="{22F4F36D-3020-4348-9CB7-03F48E8FF477}" name="Column6" dataDxfId="133" dataCellStyle="Currency"/>
    <tableColumn id="7" xr3:uid="{2B6AB95B-2838-4CDE-8680-AC3CAF5769CF}" name="Column7" dataDxfId="132" dataCellStyle="Comma"/>
    <tableColumn id="8" xr3:uid="{30C12991-98A1-4957-8FA3-9C3FCD22E2E2}" name="Column8" dataDxfId="131" dataCellStyle="Currency"/>
    <tableColumn id="9" xr3:uid="{DEB8C2EA-B883-4528-935F-3C0652D064E4}" name="Column9" dataDxfId="130" dataCellStyle="Currency"/>
    <tableColumn id="10" xr3:uid="{4DC2E8CA-ED75-4A8B-95FF-F47D2156A351}" name="Column10" dataDxfId="129" dataCellStyle="Currency"/>
    <tableColumn id="11" xr3:uid="{E1526574-00EF-47FE-9050-9880FF3A3D68}" name="Column11" dataDxfId="128" dataCellStyle="Currency"/>
    <tableColumn id="12" xr3:uid="{74CB30D0-1E10-4ECE-BBDD-33922BDDA591}" name="Column12" dataDxfId="127" dataCellStyle="Currency"/>
    <tableColumn id="13" xr3:uid="{52C7CA64-81A2-461E-B39B-59889E1CA70C}" name="Column13" dataDxfId="126" dataCellStyle="Currency"/>
    <tableColumn id="14" xr3:uid="{8DB6C00E-392E-402D-B743-A30D50BEEA1C}" name="Column14" dataDxfId="125" dataCellStyle="Currency"/>
    <tableColumn id="15" xr3:uid="{97A3F3F7-009A-4C93-A360-8C1E08E08F67}" name="Column15" dataDxfId="124" dataCellStyle="Currency"/>
    <tableColumn id="16" xr3:uid="{2AE107A6-9C72-4D5E-B5C0-0E8F8A05E10F}" name="Column16" dataDxfId="123" dataCellStyle="Currency"/>
    <tableColumn id="17" xr3:uid="{4479611F-A155-4FE0-AEEE-8CDFBEBA2954}" name="Column17" dataDxfId="122" dataCellStyle="Currency"/>
    <tableColumn id="18" xr3:uid="{9D08CDAD-A6BF-405E-8F3A-4D119A2EAF42}" name="Column18" dataDxfId="121" dataCellStyle="Currency"/>
    <tableColumn id="19" xr3:uid="{6BCC58A8-26DA-4707-A18E-8166BCE0D55C}" name="Column19" dataDxfId="120" dataCellStyle="Currency">
      <calculatedColumnFormula>-R122-S122</calculatedColumnFormula>
    </tableColumn>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24A5FEC-87E5-433E-A5AA-E38D96F9E831}" name="Table9" displayName="Table9" ref="B148:T172" totalsRowShown="0" tableBorderDxfId="119">
  <autoFilter ref="B148:T172" xr:uid="{1D29C07D-465B-44C4-83CF-2380F63F1A52}"/>
  <tableColumns count="19">
    <tableColumn id="1" xr3:uid="{2F93D51C-2D55-4ABA-9BFB-1DB89FADCF01}" name="Column1" dataDxfId="118" dataCellStyle="Normal 2"/>
    <tableColumn id="2" xr3:uid="{AC77A439-ECA9-4A31-BB3B-1AC8F2617788}" name="Column2" dataDxfId="117" dataCellStyle="Normal_Granite 2"/>
    <tableColumn id="3" xr3:uid="{0C83FB91-D169-47FD-A6BE-4763CE332C76}" name="Column3" dataDxfId="116" dataCellStyle="Normal_Granite 2"/>
    <tableColumn id="4" xr3:uid="{6AD69BA8-E0D5-48B5-9B23-14AF4DFEDEE8}" name="Column4" dataDxfId="115" dataCellStyle="Normal_Granite 2"/>
    <tableColumn id="5" xr3:uid="{1C65A5CD-32EE-4698-B288-E1FD259BF9A7}" name="Column5" dataDxfId="114" dataCellStyle="Normal 2"/>
    <tableColumn id="6" xr3:uid="{0CBDCB39-775D-42E3-9092-D21A7D1620C8}" name="Column6" dataDxfId="113" dataCellStyle="Currency"/>
    <tableColumn id="7" xr3:uid="{FD455198-2550-417D-99C0-B37159B72232}" name="Column7" dataDxfId="112" dataCellStyle="Comma"/>
    <tableColumn id="8" xr3:uid="{615114A9-378E-452E-81A1-30E9B817D843}" name="Column8" dataDxfId="111" dataCellStyle="Currency"/>
    <tableColumn id="9" xr3:uid="{73755533-55AD-4A11-B5C4-1C244D2175B2}" name="Column9" dataDxfId="110" dataCellStyle="Currency"/>
    <tableColumn id="10" xr3:uid="{4E21BF62-1366-4E42-8824-D57A2B348FC9}" name="Column10" dataDxfId="109" dataCellStyle="Currency"/>
    <tableColumn id="11" xr3:uid="{DBDA1E01-ABB8-499B-B08B-8D959E87BBC9}" name="Column11" dataDxfId="108" dataCellStyle="Currency"/>
    <tableColumn id="12" xr3:uid="{8CA77A24-4E8B-4B69-9E49-692F3769C853}" name="Column12" dataDxfId="107" dataCellStyle="Currency"/>
    <tableColumn id="13" xr3:uid="{0323E010-7D9B-49D9-8EEF-83C2361C3AA5}" name="Column13" dataDxfId="106" dataCellStyle="Currency"/>
    <tableColumn id="14" xr3:uid="{8AE54B59-ABC4-44DC-9E59-F79B01C3B410}" name="Column14" dataDxfId="105" dataCellStyle="Currency"/>
    <tableColumn id="15" xr3:uid="{6A052422-8A14-488C-8D03-CD67F67CC9D1}" name="Column15" dataDxfId="104" dataCellStyle="Currency"/>
    <tableColumn id="16" xr3:uid="{1BD4B141-6E48-4DA2-A76C-51F0F50C7795}" name="Column16" dataDxfId="103" dataCellStyle="Currency"/>
    <tableColumn id="17" xr3:uid="{0C07748B-3D97-49FA-8665-393F972258EE}" name="Column17" dataDxfId="102" dataCellStyle="Currency"/>
    <tableColumn id="18" xr3:uid="{7BEF8A50-1227-4B40-A514-645DD87C86D0}" name="Column18" dataDxfId="101" dataCellStyle="Currency"/>
    <tableColumn id="19" xr3:uid="{2F78639D-8861-4074-AC96-773D06CBB2C1}" name="Column19" dataDxfId="100" dataCellStyle="Currency">
      <calculatedColumnFormula>-R149-S149</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8" Type="http://schemas.openxmlformats.org/officeDocument/2006/relationships/table" Target="../tables/table10.xml"/><Relationship Id="rId3" Type="http://schemas.openxmlformats.org/officeDocument/2006/relationships/table" Target="../tables/table5.xml"/><Relationship Id="rId7" Type="http://schemas.openxmlformats.org/officeDocument/2006/relationships/table" Target="../tables/table9.xml"/><Relationship Id="rId12" Type="http://schemas.openxmlformats.org/officeDocument/2006/relationships/table" Target="../tables/table14.xml"/><Relationship Id="rId2" Type="http://schemas.openxmlformats.org/officeDocument/2006/relationships/table" Target="../tables/table4.xml"/><Relationship Id="rId1" Type="http://schemas.openxmlformats.org/officeDocument/2006/relationships/printerSettings" Target="../printerSettings/printerSettings7.bin"/><Relationship Id="rId6" Type="http://schemas.openxmlformats.org/officeDocument/2006/relationships/table" Target="../tables/table8.xml"/><Relationship Id="rId11" Type="http://schemas.openxmlformats.org/officeDocument/2006/relationships/table" Target="../tables/table13.xml"/><Relationship Id="rId5" Type="http://schemas.openxmlformats.org/officeDocument/2006/relationships/table" Target="../tables/table7.xml"/><Relationship Id="rId10" Type="http://schemas.openxmlformats.org/officeDocument/2006/relationships/table" Target="../tables/table12.xml"/><Relationship Id="rId4" Type="http://schemas.openxmlformats.org/officeDocument/2006/relationships/table" Target="../tables/table6.xml"/><Relationship Id="rId9" Type="http://schemas.openxmlformats.org/officeDocument/2006/relationships/table" Target="../tables/table1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67"/>
  <sheetViews>
    <sheetView tabSelected="1" zoomScaleNormal="100" workbookViewId="0">
      <selection activeCell="B15" sqref="B15"/>
    </sheetView>
  </sheetViews>
  <sheetFormatPr defaultColWidth="9.140625" defaultRowHeight="12.75" x14ac:dyDescent="0.2"/>
  <cols>
    <col min="1" max="1" width="51.85546875" style="34" customWidth="1"/>
    <col min="2" max="2" width="58" style="34" customWidth="1"/>
    <col min="3" max="3" width="6.85546875" style="34" customWidth="1"/>
    <col min="4" max="4" width="17.85546875" style="34" customWidth="1"/>
    <col min="5" max="5" width="19" style="34" customWidth="1"/>
    <col min="6" max="6" width="17" customWidth="1"/>
  </cols>
  <sheetData>
    <row r="1" spans="1:6" s="25" customFormat="1" ht="18" x14ac:dyDescent="0.25">
      <c r="A1" s="687" t="s">
        <v>0</v>
      </c>
      <c r="B1" s="688"/>
      <c r="C1" s="644"/>
      <c r="D1" s="644"/>
      <c r="E1" s="644"/>
      <c r="F1" s="101"/>
    </row>
    <row r="2" spans="1:6" s="25" customFormat="1" ht="18" x14ac:dyDescent="0.25">
      <c r="A2" s="709" t="s">
        <v>1</v>
      </c>
      <c r="B2" s="710"/>
      <c r="C2" s="643"/>
      <c r="D2" s="643"/>
      <c r="E2" s="643"/>
      <c r="F2" s="26" t="s">
        <v>2</v>
      </c>
    </row>
    <row r="3" spans="1:6" s="25" customFormat="1" ht="18" x14ac:dyDescent="0.25">
      <c r="A3" s="711" t="s">
        <v>3</v>
      </c>
      <c r="B3" s="712"/>
      <c r="C3" s="642"/>
      <c r="D3" s="642"/>
      <c r="E3" s="652"/>
      <c r="F3" s="651"/>
    </row>
    <row r="4" spans="1:6" s="25" customFormat="1" ht="18" x14ac:dyDescent="0.25">
      <c r="A4" s="225"/>
      <c r="B4" s="450"/>
      <c r="C4" s="450"/>
      <c r="D4" s="450"/>
      <c r="E4" s="450"/>
      <c r="F4" s="695" t="str">
        <f>IF(OR(LEN(B9)=0,LEN(B9)=9),"","Error")</f>
        <v/>
      </c>
    </row>
    <row r="5" spans="1:6" s="25" customFormat="1" ht="51.75" x14ac:dyDescent="0.25">
      <c r="A5" s="226" t="s">
        <v>4</v>
      </c>
      <c r="B5" s="227"/>
      <c r="C5" s="646"/>
      <c r="D5" s="650" t="s">
        <v>5</v>
      </c>
      <c r="E5" s="650" t="s">
        <v>6</v>
      </c>
      <c r="F5" s="695"/>
    </row>
    <row r="6" spans="1:6" s="25" customFormat="1" ht="18" x14ac:dyDescent="0.25">
      <c r="A6" s="226" t="s">
        <v>7</v>
      </c>
      <c r="B6" s="648">
        <v>44470</v>
      </c>
      <c r="C6" s="647"/>
      <c r="D6" s="649">
        <v>555555555</v>
      </c>
      <c r="E6" s="649">
        <v>5555555555</v>
      </c>
      <c r="F6" s="695"/>
    </row>
    <row r="7" spans="1:6" s="25" customFormat="1" ht="18" x14ac:dyDescent="0.25">
      <c r="A7" s="226" t="s">
        <v>8</v>
      </c>
      <c r="B7" s="648">
        <v>44834</v>
      </c>
      <c r="C7" s="647"/>
      <c r="D7" s="649">
        <v>555555555</v>
      </c>
      <c r="E7" s="649">
        <v>5555555555</v>
      </c>
      <c r="F7" s="695"/>
    </row>
    <row r="8" spans="1:6" s="25" customFormat="1" ht="18" x14ac:dyDescent="0.25">
      <c r="A8" s="228"/>
      <c r="B8" s="229"/>
      <c r="C8" s="229"/>
      <c r="D8" s="649">
        <v>555555555</v>
      </c>
      <c r="E8" s="649">
        <v>5555555555</v>
      </c>
      <c r="F8" s="695"/>
    </row>
    <row r="9" spans="1:6" s="25" customFormat="1" ht="18" x14ac:dyDescent="0.25">
      <c r="A9" s="226" t="s">
        <v>9</v>
      </c>
      <c r="B9" s="649">
        <v>555555555</v>
      </c>
      <c r="C9" s="645"/>
      <c r="D9" s="649">
        <v>555555555</v>
      </c>
      <c r="E9" s="649">
        <v>5555555555</v>
      </c>
      <c r="F9" s="695"/>
    </row>
    <row r="10" spans="1:6" s="25" customFormat="1" ht="18" x14ac:dyDescent="0.25">
      <c r="A10" s="226" t="s">
        <v>10</v>
      </c>
      <c r="B10" s="649">
        <v>5555555555</v>
      </c>
      <c r="C10" s="645"/>
      <c r="D10" s="649">
        <v>555555555</v>
      </c>
      <c r="E10" s="649">
        <v>5555555555</v>
      </c>
      <c r="F10" s="695"/>
    </row>
    <row r="11" spans="1:6" s="25" customFormat="1" ht="18" x14ac:dyDescent="0.25">
      <c r="A11" s="228"/>
      <c r="B11" s="645"/>
      <c r="C11" s="645"/>
      <c r="D11" s="649">
        <v>555555555</v>
      </c>
      <c r="E11" s="649">
        <v>5555555555</v>
      </c>
      <c r="F11" s="695"/>
    </row>
    <row r="12" spans="1:6" s="25" customFormat="1" ht="18" x14ac:dyDescent="0.25">
      <c r="A12" s="229"/>
      <c r="B12" s="645"/>
      <c r="C12" s="645"/>
      <c r="D12" s="649">
        <v>555555555</v>
      </c>
      <c r="E12" s="649">
        <v>5555555555</v>
      </c>
      <c r="F12" s="695"/>
    </row>
    <row r="13" spans="1:6" s="25" customFormat="1" ht="18" x14ac:dyDescent="0.25">
      <c r="A13" s="229"/>
      <c r="B13" s="645"/>
      <c r="C13" s="645"/>
      <c r="D13" s="649">
        <v>555555555</v>
      </c>
      <c r="E13" s="649">
        <v>5555555555</v>
      </c>
      <c r="F13" s="695"/>
    </row>
    <row r="14" spans="1:6" s="25" customFormat="1" ht="18" x14ac:dyDescent="0.25">
      <c r="A14" s="229"/>
      <c r="B14" s="645"/>
      <c r="C14" s="645"/>
      <c r="D14" s="649">
        <v>555555555</v>
      </c>
      <c r="E14" s="649">
        <v>5555555555</v>
      </c>
      <c r="F14" s="695"/>
    </row>
    <row r="15" spans="1:6" s="25" customFormat="1" ht="18" x14ac:dyDescent="0.25">
      <c r="A15" s="229"/>
      <c r="B15" s="645"/>
      <c r="C15" s="645"/>
      <c r="D15" s="649">
        <v>555555555</v>
      </c>
      <c r="E15" s="649">
        <v>5555555555</v>
      </c>
      <c r="F15" s="695"/>
    </row>
    <row r="16" spans="1:6" s="25" customFormat="1" ht="18" x14ac:dyDescent="0.25">
      <c r="A16" s="229"/>
      <c r="B16" s="645"/>
      <c r="C16" s="645"/>
      <c r="D16" s="649">
        <v>555555555</v>
      </c>
      <c r="E16" s="649">
        <v>5555555555</v>
      </c>
      <c r="F16" s="695"/>
    </row>
    <row r="17" spans="1:6" s="25" customFormat="1" ht="18" x14ac:dyDescent="0.25">
      <c r="A17" s="229"/>
      <c r="B17" s="645"/>
      <c r="C17" s="645"/>
      <c r="D17" s="649">
        <v>555555555</v>
      </c>
      <c r="E17" s="649">
        <v>5555555555</v>
      </c>
      <c r="F17" s="695"/>
    </row>
    <row r="18" spans="1:6" s="25" customFormat="1" ht="18" x14ac:dyDescent="0.25">
      <c r="A18" s="229"/>
      <c r="B18" s="645"/>
      <c r="C18" s="645"/>
      <c r="D18" s="649">
        <v>555555555</v>
      </c>
      <c r="E18" s="649">
        <v>5555555555</v>
      </c>
      <c r="F18" s="695"/>
    </row>
    <row r="19" spans="1:6" s="25" customFormat="1" ht="18" x14ac:dyDescent="0.25">
      <c r="A19" s="229"/>
      <c r="B19" s="645"/>
      <c r="C19" s="645"/>
      <c r="D19" s="649">
        <v>555555555</v>
      </c>
      <c r="E19" s="649">
        <v>5555555555</v>
      </c>
      <c r="F19" s="695"/>
    </row>
    <row r="20" spans="1:6" s="25" customFormat="1" ht="18" x14ac:dyDescent="0.25">
      <c r="A20" s="229"/>
      <c r="B20" s="645"/>
      <c r="C20" s="645"/>
      <c r="D20" s="649">
        <v>555555555</v>
      </c>
      <c r="E20" s="649">
        <v>5555555555</v>
      </c>
      <c r="F20" s="695"/>
    </row>
    <row r="21" spans="1:6" s="25" customFormat="1" ht="18" x14ac:dyDescent="0.25">
      <c r="A21" s="229"/>
      <c r="B21" s="645"/>
      <c r="C21" s="645"/>
      <c r="D21" s="649">
        <v>555555555</v>
      </c>
      <c r="E21" s="649">
        <v>5555555555</v>
      </c>
      <c r="F21" s="695"/>
    </row>
    <row r="22" spans="1:6" s="25" customFormat="1" ht="18" hidden="1" x14ac:dyDescent="0.25">
      <c r="C22" s="645"/>
      <c r="D22" s="649">
        <v>555555555</v>
      </c>
      <c r="E22" s="649">
        <v>5555555555</v>
      </c>
      <c r="F22" s="695"/>
    </row>
    <row r="23" spans="1:6" s="25" customFormat="1" ht="18" hidden="1" x14ac:dyDescent="0.25">
      <c r="C23" s="645"/>
      <c r="D23" s="649">
        <v>555555555</v>
      </c>
      <c r="E23" s="649">
        <v>5555555555</v>
      </c>
      <c r="F23" s="695"/>
    </row>
    <row r="24" spans="1:6" s="25" customFormat="1" ht="18" hidden="1" x14ac:dyDescent="0.25">
      <c r="C24" s="645"/>
      <c r="D24" s="649">
        <v>555555555</v>
      </c>
      <c r="E24" s="649">
        <v>5555555555</v>
      </c>
      <c r="F24" s="695"/>
    </row>
    <row r="25" spans="1:6" s="25" customFormat="1" ht="18" hidden="1" x14ac:dyDescent="0.25">
      <c r="C25" s="645"/>
      <c r="D25" s="649">
        <v>555555555</v>
      </c>
      <c r="E25" s="649">
        <v>5555555555</v>
      </c>
      <c r="F25" s="695"/>
    </row>
    <row r="26" spans="1:6" s="25" customFormat="1" ht="18" hidden="1" x14ac:dyDescent="0.25">
      <c r="C26" s="645"/>
      <c r="D26" s="649">
        <v>555555555</v>
      </c>
      <c r="E26" s="649">
        <v>5555555555</v>
      </c>
      <c r="F26" s="695"/>
    </row>
    <row r="27" spans="1:6" s="25" customFormat="1" ht="18" hidden="1" x14ac:dyDescent="0.25">
      <c r="C27" s="645"/>
      <c r="D27" s="649">
        <v>555555555</v>
      </c>
      <c r="E27" s="649">
        <v>5555555555</v>
      </c>
      <c r="F27" s="695"/>
    </row>
    <row r="28" spans="1:6" s="25" customFormat="1" ht="18" hidden="1" x14ac:dyDescent="0.25">
      <c r="C28" s="645"/>
      <c r="D28" s="649">
        <v>555555555</v>
      </c>
      <c r="E28" s="649">
        <v>5555555555</v>
      </c>
      <c r="F28" s="695"/>
    </row>
    <row r="29" spans="1:6" s="25" customFormat="1" ht="18" hidden="1" x14ac:dyDescent="0.25">
      <c r="C29" s="645"/>
      <c r="D29" s="649">
        <v>555555555</v>
      </c>
      <c r="E29" s="649">
        <v>5555555555</v>
      </c>
      <c r="F29" s="695"/>
    </row>
    <row r="30" spans="1:6" s="25" customFormat="1" ht="18" hidden="1" x14ac:dyDescent="0.25">
      <c r="C30" s="645"/>
      <c r="D30" s="649">
        <v>555555555</v>
      </c>
      <c r="E30" s="649">
        <v>5555555555</v>
      </c>
      <c r="F30" s="695"/>
    </row>
    <row r="31" spans="1:6" s="25" customFormat="1" ht="18" x14ac:dyDescent="0.25">
      <c r="A31" s="228"/>
      <c r="B31" s="645"/>
      <c r="C31" s="645"/>
      <c r="D31" s="645"/>
      <c r="E31" s="645"/>
      <c r="F31" s="695"/>
    </row>
    <row r="32" spans="1:6" s="27" customFormat="1" ht="18" customHeight="1" x14ac:dyDescent="0.25">
      <c r="A32" s="230" t="s">
        <v>11</v>
      </c>
      <c r="B32" s="231"/>
      <c r="C32" s="231"/>
      <c r="D32" s="231"/>
      <c r="E32" s="231"/>
      <c r="F32" s="695"/>
    </row>
    <row r="33" spans="1:6" s="27" customFormat="1" ht="18" x14ac:dyDescent="0.25">
      <c r="A33" s="232"/>
      <c r="B33" s="233"/>
      <c r="C33" s="233"/>
      <c r="D33" s="233"/>
      <c r="E33" s="233"/>
      <c r="F33" s="695"/>
    </row>
    <row r="34" spans="1:6" s="25" customFormat="1" ht="18" x14ac:dyDescent="0.25">
      <c r="A34" s="226" t="s">
        <v>12</v>
      </c>
      <c r="B34" s="689"/>
      <c r="C34" s="690"/>
      <c r="D34" s="690"/>
      <c r="E34" s="691"/>
      <c r="F34" s="695"/>
    </row>
    <row r="35" spans="1:6" s="25" customFormat="1" ht="18" x14ac:dyDescent="0.25">
      <c r="A35" s="226" t="s">
        <v>13</v>
      </c>
      <c r="B35" s="692"/>
      <c r="C35" s="693"/>
      <c r="D35" s="693"/>
      <c r="E35" s="694"/>
      <c r="F35" s="695"/>
    </row>
    <row r="36" spans="1:6" s="25" customFormat="1" ht="18" x14ac:dyDescent="0.25">
      <c r="A36" s="226" t="s">
        <v>14</v>
      </c>
      <c r="B36" s="692"/>
      <c r="C36" s="693"/>
      <c r="D36" s="693"/>
      <c r="E36" s="694"/>
      <c r="F36" s="695"/>
    </row>
    <row r="37" spans="1:6" s="25" customFormat="1" ht="18" x14ac:dyDescent="0.25">
      <c r="A37" s="226" t="s">
        <v>15</v>
      </c>
      <c r="B37" s="697"/>
      <c r="C37" s="698"/>
      <c r="D37" s="698"/>
      <c r="E37" s="699"/>
      <c r="F37" s="695"/>
    </row>
    <row r="38" spans="1:6" s="25" customFormat="1" ht="18" x14ac:dyDescent="0.25">
      <c r="A38" s="226" t="s">
        <v>16</v>
      </c>
      <c r="B38" s="697"/>
      <c r="C38" s="698"/>
      <c r="D38" s="698"/>
      <c r="E38" s="699"/>
      <c r="F38" s="695"/>
    </row>
    <row r="39" spans="1:6" s="25" customFormat="1" ht="16.5" customHeight="1" x14ac:dyDescent="0.25">
      <c r="A39" s="226" t="s">
        <v>17</v>
      </c>
      <c r="B39" s="706"/>
      <c r="C39" s="707"/>
      <c r="D39" s="707"/>
      <c r="E39" s="708"/>
      <c r="F39" s="695"/>
    </row>
    <row r="40" spans="1:6" s="25" customFormat="1" ht="18.75" customHeight="1" x14ac:dyDescent="0.25">
      <c r="A40" s="228"/>
      <c r="B40" s="229"/>
      <c r="C40" s="229"/>
      <c r="D40" s="229"/>
      <c r="E40" s="229"/>
      <c r="F40" s="695"/>
    </row>
    <row r="41" spans="1:6" s="25" customFormat="1" ht="18" x14ac:dyDescent="0.25">
      <c r="A41" s="230" t="s">
        <v>18</v>
      </c>
      <c r="B41" s="231"/>
      <c r="C41" s="231"/>
      <c r="D41" s="231"/>
      <c r="E41" s="231"/>
      <c r="F41" s="695"/>
    </row>
    <row r="42" spans="1:6" s="25" customFormat="1" ht="18" x14ac:dyDescent="0.25">
      <c r="A42" s="228"/>
      <c r="B42" s="229"/>
      <c r="C42" s="229"/>
      <c r="D42" s="229"/>
      <c r="E42" s="229"/>
      <c r="F42" s="695"/>
    </row>
    <row r="43" spans="1:6" s="25" customFormat="1" ht="18" x14ac:dyDescent="0.25">
      <c r="A43" s="226" t="s">
        <v>19</v>
      </c>
      <c r="B43" s="692"/>
      <c r="C43" s="693"/>
      <c r="D43" s="693"/>
      <c r="E43" s="694"/>
      <c r="F43" s="695"/>
    </row>
    <row r="44" spans="1:6" s="25" customFormat="1" ht="18" x14ac:dyDescent="0.25">
      <c r="A44" s="226" t="s">
        <v>20</v>
      </c>
      <c r="B44" s="689"/>
      <c r="C44" s="690"/>
      <c r="D44" s="690"/>
      <c r="E44" s="691"/>
      <c r="F44" s="695"/>
    </row>
    <row r="45" spans="1:6" s="25" customFormat="1" ht="18.75" thickBot="1" x14ac:dyDescent="0.3">
      <c r="A45" s="234" t="s">
        <v>21</v>
      </c>
      <c r="B45" s="692"/>
      <c r="C45" s="693"/>
      <c r="D45" s="693"/>
      <c r="E45" s="694"/>
      <c r="F45" s="695"/>
    </row>
    <row r="46" spans="1:6" s="25" customFormat="1" ht="18" x14ac:dyDescent="0.25">
      <c r="A46" s="226" t="s">
        <v>14</v>
      </c>
      <c r="B46" s="706"/>
      <c r="C46" s="707"/>
      <c r="D46" s="707"/>
      <c r="E46" s="708"/>
      <c r="F46" s="695"/>
    </row>
    <row r="47" spans="1:6" s="25" customFormat="1" ht="18" x14ac:dyDescent="0.25">
      <c r="A47" s="226" t="s">
        <v>15</v>
      </c>
      <c r="B47" s="703"/>
      <c r="C47" s="704"/>
      <c r="D47" s="704"/>
      <c r="E47" s="705"/>
      <c r="F47" s="695"/>
    </row>
    <row r="48" spans="1:6" s="25" customFormat="1" ht="18" x14ac:dyDescent="0.25">
      <c r="A48" s="226" t="s">
        <v>16</v>
      </c>
      <c r="B48" s="703"/>
      <c r="C48" s="704"/>
      <c r="D48" s="704"/>
      <c r="E48" s="705"/>
      <c r="F48" s="695"/>
    </row>
    <row r="49" spans="1:6" s="25" customFormat="1" ht="18" x14ac:dyDescent="0.25">
      <c r="A49" s="226" t="s">
        <v>17</v>
      </c>
      <c r="B49" s="706"/>
      <c r="C49" s="707"/>
      <c r="D49" s="707"/>
      <c r="E49" s="708"/>
      <c r="F49" s="695"/>
    </row>
    <row r="50" spans="1:6" s="25" customFormat="1" ht="18" x14ac:dyDescent="0.25">
      <c r="A50" s="228"/>
      <c r="B50" s="229"/>
      <c r="C50" s="229"/>
      <c r="D50" s="229"/>
      <c r="E50" s="229"/>
      <c r="F50" s="695"/>
    </row>
    <row r="51" spans="1:6" s="25" customFormat="1" ht="18" x14ac:dyDescent="0.25">
      <c r="A51" s="230" t="s">
        <v>22</v>
      </c>
      <c r="B51" s="231"/>
      <c r="C51" s="231"/>
      <c r="D51" s="231"/>
      <c r="E51" s="231"/>
      <c r="F51" s="695"/>
    </row>
    <row r="52" spans="1:6" s="25" customFormat="1" ht="18" x14ac:dyDescent="0.25">
      <c r="A52" s="228"/>
      <c r="B52" s="229"/>
      <c r="C52" s="229"/>
      <c r="D52" s="229"/>
      <c r="E52" s="229"/>
      <c r="F52" s="695"/>
    </row>
    <row r="53" spans="1:6" s="25" customFormat="1" ht="18" x14ac:dyDescent="0.25">
      <c r="A53" s="226" t="s">
        <v>19</v>
      </c>
      <c r="B53" s="692"/>
      <c r="C53" s="693"/>
      <c r="D53" s="693"/>
      <c r="E53" s="694"/>
      <c r="F53" s="695"/>
    </row>
    <row r="54" spans="1:6" s="25" customFormat="1" ht="18" x14ac:dyDescent="0.25">
      <c r="A54" s="226" t="s">
        <v>20</v>
      </c>
      <c r="B54" s="692"/>
      <c r="C54" s="693"/>
      <c r="D54" s="693"/>
      <c r="E54" s="694"/>
      <c r="F54" s="695"/>
    </row>
    <row r="55" spans="1:6" s="25" customFormat="1" ht="18" x14ac:dyDescent="0.25">
      <c r="A55" s="235" t="s">
        <v>23</v>
      </c>
      <c r="B55" s="692"/>
      <c r="C55" s="693"/>
      <c r="D55" s="693"/>
      <c r="E55" s="694"/>
      <c r="F55" s="695"/>
    </row>
    <row r="56" spans="1:6" s="25" customFormat="1" ht="18" x14ac:dyDescent="0.25">
      <c r="A56" s="226" t="s">
        <v>14</v>
      </c>
      <c r="B56" s="692"/>
      <c r="C56" s="693"/>
      <c r="D56" s="693"/>
      <c r="E56" s="694"/>
      <c r="F56" s="695"/>
    </row>
    <row r="57" spans="1:6" s="25" customFormat="1" ht="18" x14ac:dyDescent="0.25">
      <c r="A57" s="226" t="s">
        <v>15</v>
      </c>
      <c r="B57" s="697"/>
      <c r="C57" s="698"/>
      <c r="D57" s="698"/>
      <c r="E57" s="699"/>
      <c r="F57" s="695"/>
    </row>
    <row r="58" spans="1:6" s="25" customFormat="1" ht="18" x14ac:dyDescent="0.25">
      <c r="A58" s="226" t="s">
        <v>16</v>
      </c>
      <c r="B58" s="700"/>
      <c r="C58" s="701"/>
      <c r="D58" s="701"/>
      <c r="E58" s="702"/>
      <c r="F58" s="695"/>
    </row>
    <row r="59" spans="1:6" s="25" customFormat="1" ht="18" x14ac:dyDescent="0.25">
      <c r="A59" s="226" t="s">
        <v>17</v>
      </c>
      <c r="B59" s="692"/>
      <c r="C59" s="693"/>
      <c r="D59" s="693"/>
      <c r="E59" s="694"/>
      <c r="F59" s="695"/>
    </row>
    <row r="60" spans="1:6" s="25" customFormat="1" ht="18" x14ac:dyDescent="0.25">
      <c r="A60" s="228"/>
      <c r="B60" s="229"/>
      <c r="C60" s="229"/>
      <c r="D60" s="229"/>
      <c r="E60" s="229"/>
      <c r="F60" s="695"/>
    </row>
    <row r="61" spans="1:6" s="25" customFormat="1" ht="18" x14ac:dyDescent="0.25">
      <c r="A61" s="230" t="s">
        <v>24</v>
      </c>
      <c r="B61" s="231"/>
      <c r="C61" s="231"/>
      <c r="D61" s="231"/>
      <c r="E61" s="231"/>
      <c r="F61" s="695"/>
    </row>
    <row r="62" spans="1:6" s="25" customFormat="1" ht="18" x14ac:dyDescent="0.25">
      <c r="A62" s="228"/>
      <c r="B62" s="229"/>
      <c r="C62" s="229"/>
      <c r="D62" s="229"/>
      <c r="E62" s="229"/>
      <c r="F62" s="695"/>
    </row>
    <row r="63" spans="1:6" s="25" customFormat="1" ht="18" x14ac:dyDescent="0.25">
      <c r="A63" s="226" t="s">
        <v>25</v>
      </c>
      <c r="B63" s="692"/>
      <c r="C63" s="693"/>
      <c r="D63" s="693"/>
      <c r="E63" s="694"/>
      <c r="F63" s="695"/>
    </row>
    <row r="64" spans="1:6" s="25" customFormat="1" ht="18.75" thickBot="1" x14ac:dyDescent="0.3">
      <c r="A64" s="28"/>
      <c r="B64" s="32"/>
      <c r="C64" s="32"/>
      <c r="D64" s="32"/>
      <c r="E64" s="32"/>
      <c r="F64" s="696"/>
    </row>
    <row r="65" spans="1:6" ht="36" customHeight="1" x14ac:dyDescent="0.2">
      <c r="A65" s="33"/>
      <c r="B65" s="33"/>
      <c r="C65" s="33"/>
      <c r="D65" s="33"/>
      <c r="E65" s="33"/>
      <c r="F65" s="33"/>
    </row>
    <row r="67" spans="1:6" ht="18.75" x14ac:dyDescent="0.3">
      <c r="B67" s="35"/>
      <c r="C67" s="35"/>
      <c r="D67" s="35"/>
      <c r="E67" s="35"/>
    </row>
  </sheetData>
  <sheetProtection formatRows="0"/>
  <protectedRanges>
    <protectedRange sqref="B37:B38 B47:B48 B57:B58" name="Phone Number"/>
    <protectedRange sqref="B9:B21 B31:E31 C9:C30 D6:E30" name="TPI"/>
    <protectedRange sqref="B6:C7" name="Dates"/>
  </protectedRanges>
  <mergeCells count="25">
    <mergeCell ref="B44:E44"/>
    <mergeCell ref="B45:E45"/>
    <mergeCell ref="B46:E46"/>
    <mergeCell ref="B47:E47"/>
    <mergeCell ref="A2:B2"/>
    <mergeCell ref="B37:E37"/>
    <mergeCell ref="B38:E38"/>
    <mergeCell ref="B39:E39"/>
    <mergeCell ref="A3:B3"/>
    <mergeCell ref="A1:B1"/>
    <mergeCell ref="B34:E34"/>
    <mergeCell ref="B35:E35"/>
    <mergeCell ref="F4:F64"/>
    <mergeCell ref="B56:E56"/>
    <mergeCell ref="B57:E57"/>
    <mergeCell ref="B58:E58"/>
    <mergeCell ref="B59:E59"/>
    <mergeCell ref="B63:E63"/>
    <mergeCell ref="B48:E48"/>
    <mergeCell ref="B49:E49"/>
    <mergeCell ref="B53:E53"/>
    <mergeCell ref="B54:E54"/>
    <mergeCell ref="B55:E55"/>
    <mergeCell ref="B43:E43"/>
    <mergeCell ref="B36:E36"/>
  </mergeCells>
  <phoneticPr fontId="51" type="noConversion"/>
  <conditionalFormatting sqref="F4">
    <cfRule type="cellIs" dxfId="297" priority="1" operator="equal">
      <formula>"error"</formula>
    </cfRule>
  </conditionalFormatting>
  <dataValidations xWindow="525" yWindow="474" count="8">
    <dataValidation type="date" showInputMessage="1" showErrorMessage="1" errorTitle="ERROR" error="DATE FORMAT REQUIRED FOR FFY2022 ONLY, MM/DD/YYYY" promptTitle="Please enter" prompt="Please enter date in Date format MM/DD/YYYY" sqref="B6:C7" xr:uid="{D0189618-2C9C-4AF9-B37E-582C2833129C}">
      <formula1>44470</formula1>
      <formula2>44834</formula2>
    </dataValidation>
    <dataValidation type="whole" operator="greaterThan" allowBlank="1" showInputMessage="1" showErrorMessage="1" error="Please enter NPI, 10 digits only." prompt="Please enter NPI." sqref="B10:C21 C23:C30 B31:E31 E6:E30" xr:uid="{024BA8F1-52B6-4A0F-9CF1-D10034F0B0AB}">
      <formula1>0</formula1>
    </dataValidation>
    <dataValidation allowBlank="1" showInputMessage="1" showErrorMessage="1" prompt="Please enter Preparer's name" sqref="B53" xr:uid="{2389E23B-AE59-40F3-8A11-83758E0F1600}"/>
    <dataValidation type="whole" allowBlank="1" showInputMessage="1" showErrorMessage="1" errorTitle="Enter Phone Number" error="Enter only numbers, no ( ) or -" promptTitle="Enter Phone Number" prompt="Enter only numbers, no ( ) or -" sqref="B47:B48 B37:B38 B57:B58" xr:uid="{A34C47F3-41AD-449A-BB78-326551EC8995}">
      <formula1>1000000000</formula1>
      <formula2>9999999999</formula2>
    </dataValidation>
    <dataValidation type="whole" operator="greaterThan" allowBlank="1" showInputMessage="1" showErrorMessage="1" error="Please enter TPI, 9 digits only." prompt="Please enter TPI" sqref="C22:D22 D6:D21 B9:C9 D23:D30" xr:uid="{96EF2D34-AAF5-446D-B096-3D8270B1D5D3}">
      <formula1>0</formula1>
    </dataValidation>
    <dataValidation allowBlank="1" showInputMessage="1" showErrorMessage="1" prompt="Please enter Provider Name" sqref="B34" xr:uid="{4D1677A9-4A72-4581-A82C-C24B3A886839}"/>
    <dataValidation allowBlank="1" showInputMessage="1" showErrorMessage="1" prompt="Please enter Business Manager or Financial Director's name." sqref="B43" xr:uid="{1212F353-E1AD-4CD3-9414-DB92863BCCD2}"/>
    <dataValidation type="custom" allowBlank="1" showInputMessage="1" showErrorMessage="1" errorTitle="Email Error" error="Please enter a valid email address" promptTitle="Enter Email" prompt="Please Enter Email Address" sqref="B49 B39 B59" xr:uid="{42A7AA47-6703-4146-84DA-88C660D8A2D7}">
      <formula1>AND(FIND("@",B39),FIND(".",B39),ISERROR(FIND(" ",B39)))</formula1>
    </dataValidation>
  </dataValidations>
  <pageMargins left="0.25" right="0.25" top="0.75" bottom="0.75" header="0.3" footer="0.3"/>
  <pageSetup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33"/>
  <sheetViews>
    <sheetView zoomScaleNormal="100" workbookViewId="0">
      <selection activeCell="C13" sqref="C13"/>
    </sheetView>
  </sheetViews>
  <sheetFormatPr defaultColWidth="9.140625" defaultRowHeight="12.75" x14ac:dyDescent="0.2"/>
  <cols>
    <col min="1" max="1" width="9.28515625" customWidth="1"/>
    <col min="2" max="2" width="83.5703125" bestFit="1" customWidth="1"/>
    <col min="3" max="3" width="25.7109375" style="34" customWidth="1"/>
    <col min="4" max="4" width="30.140625" customWidth="1"/>
    <col min="5" max="5" width="14.42578125" customWidth="1"/>
    <col min="6" max="6" width="12.7109375" customWidth="1"/>
    <col min="7" max="8" width="13.85546875" customWidth="1"/>
    <col min="9" max="9" width="10" bestFit="1" customWidth="1"/>
  </cols>
  <sheetData>
    <row r="1" spans="1:10" ht="15.75" x14ac:dyDescent="0.25">
      <c r="A1" s="715" t="s">
        <v>26</v>
      </c>
      <c r="B1" s="715"/>
      <c r="C1" s="716"/>
    </row>
    <row r="2" spans="1:10" ht="18.75" customHeight="1" x14ac:dyDescent="0.25">
      <c r="B2" s="449" t="s">
        <v>27</v>
      </c>
      <c r="C2" s="115"/>
      <c r="D2" s="515"/>
    </row>
    <row r="3" spans="1:10" ht="18.75" customHeight="1" x14ac:dyDescent="0.25">
      <c r="B3" s="449">
        <f>'Exhibit A - Cover Page'!B34</f>
        <v>0</v>
      </c>
      <c r="C3" s="186"/>
      <c r="D3" s="515"/>
    </row>
    <row r="4" spans="1:10" s="1" customFormat="1" ht="15" x14ac:dyDescent="0.2">
      <c r="A4" s="38"/>
      <c r="B4" s="114" t="s">
        <v>28</v>
      </c>
      <c r="C4" s="115">
        <f>+'Exhibit A - Cover Page'!B9</f>
        <v>555555555</v>
      </c>
      <c r="D4" s="60"/>
      <c r="E4" s="56"/>
      <c r="F4" s="56"/>
      <c r="G4" s="56"/>
      <c r="H4" s="56"/>
      <c r="I4" s="56"/>
      <c r="J4" s="56"/>
    </row>
    <row r="5" spans="1:10" ht="15" x14ac:dyDescent="0.2">
      <c r="A5" s="16"/>
      <c r="B5" s="114" t="s">
        <v>29</v>
      </c>
      <c r="C5" s="115">
        <f>+'Exhibit A - Cover Page'!B10</f>
        <v>5555555555</v>
      </c>
    </row>
    <row r="6" spans="1:10" ht="13.5" thickBot="1" x14ac:dyDescent="0.25">
      <c r="A6" s="717" t="s">
        <v>3</v>
      </c>
      <c r="B6" s="717"/>
      <c r="C6" s="718"/>
    </row>
    <row r="7" spans="1:10" ht="16.5" thickBot="1" x14ac:dyDescent="0.3">
      <c r="A7" s="404"/>
      <c r="B7" s="405"/>
      <c r="C7" s="405"/>
    </row>
    <row r="8" spans="1:10" ht="13.5" thickBot="1" x14ac:dyDescent="0.25">
      <c r="A8" s="406"/>
      <c r="B8" s="407" t="s">
        <v>30</v>
      </c>
      <c r="C8" s="672"/>
    </row>
    <row r="9" spans="1:10" ht="13.5" thickBot="1" x14ac:dyDescent="0.25">
      <c r="A9" s="408"/>
      <c r="B9" s="409"/>
      <c r="C9" s="410"/>
    </row>
    <row r="10" spans="1:10" ht="13.5" thickBot="1" x14ac:dyDescent="0.25">
      <c r="A10" s="230" t="s">
        <v>31</v>
      </c>
      <c r="B10" s="231"/>
      <c r="C10" s="411"/>
    </row>
    <row r="11" spans="1:10" x14ac:dyDescent="0.2">
      <c r="A11" s="412">
        <v>1</v>
      </c>
      <c r="B11" s="413" t="s">
        <v>32</v>
      </c>
      <c r="C11" s="400">
        <f>'Exhibit A - Cover Page'!B6</f>
        <v>44470</v>
      </c>
    </row>
    <row r="12" spans="1:10" x14ac:dyDescent="0.2">
      <c r="A12" s="414">
        <v>1.01</v>
      </c>
      <c r="B12" s="415" t="s">
        <v>33</v>
      </c>
      <c r="C12" s="401">
        <f>'Exhibit A - Cover Page'!B7</f>
        <v>44834</v>
      </c>
    </row>
    <row r="13" spans="1:10" ht="13.5" thickBot="1" x14ac:dyDescent="0.25">
      <c r="A13" s="673">
        <v>1.02</v>
      </c>
      <c r="B13" s="676" t="s">
        <v>34</v>
      </c>
      <c r="C13" s="454" t="s">
        <v>35</v>
      </c>
      <c r="D13" s="181"/>
    </row>
    <row r="14" spans="1:10" x14ac:dyDescent="0.2">
      <c r="A14" s="674">
        <v>1.03</v>
      </c>
      <c r="B14" s="675" t="s">
        <v>36</v>
      </c>
      <c r="C14" s="455"/>
      <c r="D14" s="181"/>
    </row>
    <row r="15" spans="1:10" ht="13.5" thickBot="1" x14ac:dyDescent="0.25">
      <c r="A15" s="421"/>
      <c r="B15" s="713"/>
      <c r="C15" s="714"/>
      <c r="D15" s="515" t="s">
        <v>37</v>
      </c>
    </row>
    <row r="16" spans="1:10" ht="13.5" thickBot="1" x14ac:dyDescent="0.25">
      <c r="A16" s="422" t="s">
        <v>38</v>
      </c>
      <c r="B16" s="416"/>
      <c r="C16" s="423"/>
    </row>
    <row r="17" spans="1:6" ht="14.25" x14ac:dyDescent="0.2">
      <c r="A17" s="398">
        <v>1.04</v>
      </c>
      <c r="B17" s="260" t="s">
        <v>39</v>
      </c>
      <c r="C17" s="261">
        <v>0</v>
      </c>
      <c r="E17" s="64"/>
      <c r="F17" s="64"/>
    </row>
    <row r="18" spans="1:6" x14ac:dyDescent="0.2">
      <c r="A18" s="452">
        <v>1.05</v>
      </c>
      <c r="B18" s="260" t="s">
        <v>40</v>
      </c>
      <c r="C18" s="261">
        <v>0</v>
      </c>
    </row>
    <row r="19" spans="1:6" x14ac:dyDescent="0.2">
      <c r="A19" s="452">
        <v>1.06</v>
      </c>
      <c r="B19" s="260" t="s">
        <v>41</v>
      </c>
      <c r="C19" s="261">
        <v>0</v>
      </c>
    </row>
    <row r="20" spans="1:6" x14ac:dyDescent="0.2">
      <c r="A20" s="452">
        <v>1.07</v>
      </c>
      <c r="B20" s="260" t="s">
        <v>42</v>
      </c>
      <c r="C20" s="261">
        <v>0</v>
      </c>
    </row>
    <row r="21" spans="1:6" x14ac:dyDescent="0.2">
      <c r="A21" s="453">
        <v>1.08</v>
      </c>
      <c r="B21" s="262" t="s">
        <v>43</v>
      </c>
      <c r="C21" s="261">
        <v>0</v>
      </c>
    </row>
    <row r="22" spans="1:6" ht="14.25" x14ac:dyDescent="0.2">
      <c r="A22" s="398">
        <v>1.0900000000000001</v>
      </c>
      <c r="B22" s="417" t="s">
        <v>44</v>
      </c>
      <c r="C22" s="261">
        <v>0</v>
      </c>
      <c r="E22" s="64"/>
      <c r="F22" s="64"/>
    </row>
    <row r="23" spans="1:6" ht="14.25" x14ac:dyDescent="0.2">
      <c r="A23" s="452">
        <v>1.1000000000000001</v>
      </c>
      <c r="B23" s="260" t="s">
        <v>45</v>
      </c>
      <c r="C23" s="261">
        <v>0</v>
      </c>
      <c r="E23" s="64"/>
      <c r="F23" s="64"/>
    </row>
    <row r="24" spans="1:6" ht="14.25" x14ac:dyDescent="0.2">
      <c r="A24" s="398">
        <v>1.1100000000000001</v>
      </c>
      <c r="B24" s="260" t="s">
        <v>46</v>
      </c>
      <c r="C24" s="399">
        <v>0</v>
      </c>
      <c r="E24" s="64"/>
      <c r="F24" s="64"/>
    </row>
    <row r="25" spans="1:6" ht="15" customHeight="1" x14ac:dyDescent="0.2">
      <c r="A25" s="398">
        <v>1.1200000000000001</v>
      </c>
      <c r="B25" s="260" t="s">
        <v>47</v>
      </c>
      <c r="C25" s="263">
        <f>SUM(C18:C24)</f>
        <v>0</v>
      </c>
      <c r="E25" s="64"/>
      <c r="F25" s="64"/>
    </row>
    <row r="26" spans="1:6" ht="18.75" customHeight="1" x14ac:dyDescent="0.2">
      <c r="A26" s="452">
        <v>1.1299999999999999</v>
      </c>
      <c r="B26" s="260" t="s">
        <v>48</v>
      </c>
      <c r="C26" s="680">
        <v>0</v>
      </c>
      <c r="E26" s="64"/>
      <c r="F26" s="64"/>
    </row>
    <row r="27" spans="1:6" ht="13.5" thickBot="1" x14ac:dyDescent="0.25">
      <c r="A27" s="104"/>
      <c r="B27" s="15"/>
      <c r="C27" s="669"/>
    </row>
    <row r="28" spans="1:6" ht="13.5" thickBot="1" x14ac:dyDescent="0.25">
      <c r="A28" s="104"/>
      <c r="B28" s="418" t="s">
        <v>49</v>
      </c>
      <c r="C28" s="670"/>
    </row>
    <row r="29" spans="1:6" x14ac:dyDescent="0.2">
      <c r="A29" s="104"/>
      <c r="B29" s="419" t="s">
        <v>50</v>
      </c>
      <c r="C29" s="677"/>
    </row>
    <row r="30" spans="1:6" x14ac:dyDescent="0.2">
      <c r="A30" s="104"/>
      <c r="B30" s="420" t="s">
        <v>51</v>
      </c>
      <c r="C30" s="678"/>
    </row>
    <row r="31" spans="1:6" x14ac:dyDescent="0.2">
      <c r="A31" s="104"/>
      <c r="B31" s="420" t="s">
        <v>52</v>
      </c>
      <c r="C31" s="671"/>
    </row>
    <row r="32" spans="1:6" x14ac:dyDescent="0.2">
      <c r="A32" s="104"/>
      <c r="B32" s="15"/>
      <c r="C32" s="103"/>
    </row>
    <row r="33" spans="1:3" x14ac:dyDescent="0.2">
      <c r="A33" s="15"/>
      <c r="B33" s="15"/>
      <c r="C33" s="103"/>
    </row>
  </sheetData>
  <sheetProtection algorithmName="SHA-512" hashValue="X1eL5FKAXtIIn2jsLd0UurpHSIq0ENghQgidH2+l/DaGF7CMPwSBYf665K2IYWLZOZ47G4NDSF13n/ZsYm3D7w==" saltValue="s9m+8x5/52iExG6c5uUzcA==" spinCount="100000" sheet="1" insertRows="0"/>
  <mergeCells count="3">
    <mergeCell ref="B15:C15"/>
    <mergeCell ref="A1:C1"/>
    <mergeCell ref="A6:C6"/>
  </mergeCells>
  <phoneticPr fontId="0" type="noConversion"/>
  <conditionalFormatting sqref="B15">
    <cfRule type="expression" dxfId="296" priority="4">
      <formula>C13="NO"</formula>
    </cfRule>
  </conditionalFormatting>
  <conditionalFormatting sqref="D15">
    <cfRule type="expression" dxfId="295" priority="3">
      <formula>AND(C13="YES",B15="")</formula>
    </cfRule>
  </conditionalFormatting>
  <conditionalFormatting sqref="C15">
    <cfRule type="expression" dxfId="294" priority="19">
      <formula>#REF!="NO"</formula>
    </cfRule>
  </conditionalFormatting>
  <dataValidations count="4">
    <dataValidation type="list" showInputMessage="1" showErrorMessage="1" sqref="C13" xr:uid="{6B2EC258-E143-4976-82AD-ADAE1A5B8570}">
      <formula1>"YES,NO"</formula1>
    </dataValidation>
    <dataValidation type="decimal" allowBlank="1" showInputMessage="1" showErrorMessage="1" sqref="C22 C24 C17:C19 C26 A20:XFD20" xr:uid="{B3C2542F-CB95-42AB-B379-387D28E93AB0}">
      <formula1>-10000000</formula1>
      <formula2>1000000000</formula2>
    </dataValidation>
    <dataValidation type="custom" showInputMessage="1" showErrorMessage="1" sqref="B15" xr:uid="{C0FA8C08-715D-4349-BB03-182208297646}">
      <formula1>AND(C13="YES",B15&lt;&gt;"")</formula1>
    </dataValidation>
    <dataValidation type="custom" showInputMessage="1" showErrorMessage="1" sqref="C15" xr:uid="{337D310C-C6BA-428D-9791-82850AB60C83}">
      <formula1>AND(#REF!="YES",C15&lt;&gt;"")</formula1>
    </dataValidation>
  </dataValidations>
  <pageMargins left="0.25" right="0.25" top="0.75" bottom="0.75" header="0.3" footer="0.3"/>
  <pageSetup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L53"/>
  <sheetViews>
    <sheetView zoomScaleNormal="100" workbookViewId="0">
      <selection activeCell="D22" sqref="D22"/>
    </sheetView>
  </sheetViews>
  <sheetFormatPr defaultColWidth="3.42578125" defaultRowHeight="12.75" x14ac:dyDescent="0.2"/>
  <cols>
    <col min="1" max="1" width="6.5703125" style="31" customWidth="1"/>
    <col min="2" max="2" width="70.42578125" style="31" customWidth="1"/>
    <col min="3" max="3" width="19.140625" style="31" customWidth="1"/>
    <col min="4" max="4" width="25.7109375" style="31" customWidth="1"/>
    <col min="5" max="5" width="14.5703125" style="61" hidden="1" customWidth="1"/>
    <col min="6" max="6" width="14.5703125" style="59" hidden="1" customWidth="1"/>
    <col min="7" max="7" width="16.5703125" style="59" customWidth="1"/>
    <col min="8" max="9" width="8" style="59" customWidth="1"/>
    <col min="10" max="10" width="15" style="59" bestFit="1" customWidth="1"/>
    <col min="11" max="11" width="11.85546875" style="59" customWidth="1"/>
    <col min="12" max="12" width="17.5703125" style="31" bestFit="1" customWidth="1"/>
    <col min="13" max="882" width="8" style="31" customWidth="1"/>
    <col min="883" max="16384" width="3.42578125" style="31"/>
  </cols>
  <sheetData>
    <row r="1" spans="1:11" customFormat="1" ht="15.75" x14ac:dyDescent="0.25">
      <c r="A1" s="715" t="str">
        <f>'Exhibit 1-General &amp; Statistical'!A1</f>
        <v xml:space="preserve">PUBLIC HEALTH PROVIDER CHARITY CARE PROGRAM COST REPORT </v>
      </c>
      <c r="B1" s="715"/>
      <c r="C1" s="716"/>
    </row>
    <row r="2" spans="1:11" customFormat="1" ht="18.75" customHeight="1" x14ac:dyDescent="0.25">
      <c r="B2" s="449" t="s">
        <v>27</v>
      </c>
      <c r="C2" s="115"/>
    </row>
    <row r="3" spans="1:11" customFormat="1" ht="18.75" customHeight="1" x14ac:dyDescent="0.25">
      <c r="B3" s="449">
        <f>'Exhibit A - Cover Page'!B34</f>
        <v>0</v>
      </c>
      <c r="C3" s="186"/>
      <c r="D3" s="15"/>
    </row>
    <row r="4" spans="1:11" s="1" customFormat="1" ht="15" x14ac:dyDescent="0.2">
      <c r="A4" s="38"/>
      <c r="B4" s="114" t="s">
        <v>28</v>
      </c>
      <c r="C4" s="115">
        <f>+'Exhibit A - Cover Page'!B9</f>
        <v>555555555</v>
      </c>
      <c r="D4" s="189"/>
      <c r="E4" s="56"/>
      <c r="F4" s="56"/>
      <c r="G4" s="56"/>
      <c r="H4" s="56"/>
      <c r="I4" s="56"/>
      <c r="J4" s="56"/>
      <c r="K4" s="12"/>
    </row>
    <row r="5" spans="1:11" customFormat="1" ht="15" x14ac:dyDescent="0.2">
      <c r="A5" s="16"/>
      <c r="B5" s="114" t="s">
        <v>29</v>
      </c>
      <c r="C5" s="115">
        <f>+'Exhibit A - Cover Page'!B10</f>
        <v>5555555555</v>
      </c>
    </row>
    <row r="6" spans="1:11" customFormat="1" ht="13.5" thickBot="1" x14ac:dyDescent="0.25">
      <c r="A6" s="717" t="s">
        <v>3</v>
      </c>
      <c r="B6" s="717"/>
      <c r="C6" s="718"/>
    </row>
    <row r="7" spans="1:11" customFormat="1" x14ac:dyDescent="0.2">
      <c r="A7" s="225"/>
      <c r="B7" s="466"/>
      <c r="C7" s="450"/>
      <c r="D7" s="15"/>
      <c r="E7" s="15"/>
      <c r="F7" s="15"/>
      <c r="G7" s="15"/>
    </row>
    <row r="8" spans="1:11" s="24" customFormat="1" x14ac:dyDescent="0.2">
      <c r="A8" s="238" t="s">
        <v>53</v>
      </c>
      <c r="B8" s="190"/>
      <c r="C8" s="190"/>
      <c r="D8" s="191"/>
      <c r="E8" s="640"/>
      <c r="F8" s="239"/>
      <c r="G8" s="239"/>
      <c r="H8" s="58"/>
      <c r="I8" s="58"/>
      <c r="J8" s="58"/>
      <c r="K8" s="58"/>
    </row>
    <row r="9" spans="1:11" ht="12.75" customHeight="1" x14ac:dyDescent="0.2">
      <c r="A9" s="192"/>
      <c r="B9" s="41"/>
      <c r="C9" s="41"/>
      <c r="D9" s="193"/>
      <c r="E9" s="240"/>
      <c r="F9" s="241"/>
      <c r="G9" s="241"/>
    </row>
    <row r="10" spans="1:11" s="39" customFormat="1" ht="15.95" customHeight="1" x14ac:dyDescent="0.35">
      <c r="A10" s="242" t="s">
        <v>54</v>
      </c>
      <c r="B10" s="194"/>
      <c r="C10" s="195"/>
      <c r="D10" s="196" t="s">
        <v>55</v>
      </c>
      <c r="E10" s="243"/>
      <c r="F10" s="244"/>
      <c r="G10" s="244"/>
      <c r="H10" s="178"/>
      <c r="I10" s="59"/>
      <c r="J10" s="59"/>
      <c r="K10" s="59"/>
    </row>
    <row r="11" spans="1:11" s="40" customFormat="1" ht="15" customHeight="1" x14ac:dyDescent="0.2">
      <c r="A11" s="197">
        <v>2</v>
      </c>
      <c r="B11" s="41" t="s">
        <v>56</v>
      </c>
      <c r="C11" s="41"/>
      <c r="D11" s="198">
        <f>+'Exhibit 6-Schedule B'!G394+'Exhibit 6-Schedule B'!I394</f>
        <v>0</v>
      </c>
      <c r="E11" s="245"/>
      <c r="F11" s="241"/>
      <c r="G11" s="241"/>
      <c r="H11" s="59"/>
      <c r="I11" s="59"/>
      <c r="J11" s="59"/>
      <c r="K11" s="59"/>
    </row>
    <row r="12" spans="1:11" s="40" customFormat="1" ht="15" customHeight="1" x14ac:dyDescent="0.2">
      <c r="A12" s="126">
        <v>2.0099999999999998</v>
      </c>
      <c r="B12" s="41" t="s">
        <v>57</v>
      </c>
      <c r="C12" s="199"/>
      <c r="D12" s="198">
        <f>+'Exhibit 6-Schedule B'!J394</f>
        <v>0</v>
      </c>
      <c r="E12" s="246"/>
      <c r="F12" s="241"/>
      <c r="G12" s="241"/>
      <c r="H12" s="59"/>
      <c r="I12" s="59"/>
      <c r="J12" s="59"/>
      <c r="K12" s="59"/>
    </row>
    <row r="13" spans="1:11" s="40" customFormat="1" ht="15" customHeight="1" x14ac:dyDescent="0.2">
      <c r="A13" s="126">
        <v>2.02</v>
      </c>
      <c r="B13" s="41" t="s">
        <v>58</v>
      </c>
      <c r="C13" s="41"/>
      <c r="D13" s="198">
        <f>+'Exhibit 6-Schedule B'!K394</f>
        <v>0</v>
      </c>
      <c r="E13" s="246"/>
      <c r="F13" s="241"/>
      <c r="G13" s="241"/>
      <c r="H13" s="59"/>
      <c r="I13" s="59"/>
    </row>
    <row r="14" spans="1:11" s="40" customFormat="1" ht="15" customHeight="1" x14ac:dyDescent="0.2">
      <c r="A14" s="126">
        <v>2.0299999999999998</v>
      </c>
      <c r="B14" s="41" t="s">
        <v>59</v>
      </c>
      <c r="C14" s="41"/>
      <c r="D14" s="198">
        <f>+'Exhibit 6-Schedule B'!L394</f>
        <v>0</v>
      </c>
      <c r="E14" s="246"/>
      <c r="F14" s="241"/>
      <c r="G14" s="241"/>
      <c r="H14" s="59"/>
      <c r="I14" s="59"/>
    </row>
    <row r="15" spans="1:11" s="40" customFormat="1" ht="15" customHeight="1" x14ac:dyDescent="0.2">
      <c r="A15" s="126">
        <v>2.04</v>
      </c>
      <c r="B15" s="41" t="s">
        <v>60</v>
      </c>
      <c r="C15" s="41"/>
      <c r="D15" s="198">
        <f>+'Exhibit 6-Schedule B'!M394</f>
        <v>0</v>
      </c>
      <c r="E15" s="247"/>
      <c r="F15" s="248" t="s">
        <v>61</v>
      </c>
      <c r="G15" s="241"/>
      <c r="H15" s="59"/>
      <c r="I15" s="59"/>
    </row>
    <row r="16" spans="1:11" s="40" customFormat="1" ht="15" customHeight="1" x14ac:dyDescent="0.2">
      <c r="A16" s="126">
        <v>2.0499999999999998</v>
      </c>
      <c r="B16" s="41" t="s">
        <v>62</v>
      </c>
      <c r="C16" s="41"/>
      <c r="D16" s="198">
        <f>+'Exhibit 6-Schedule B'!N394</f>
        <v>0</v>
      </c>
      <c r="E16" s="424"/>
      <c r="F16" s="424"/>
      <c r="G16" s="241"/>
      <c r="H16" s="59"/>
      <c r="I16" s="59"/>
    </row>
    <row r="17" spans="1:12" s="40" customFormat="1" ht="15" customHeight="1" x14ac:dyDescent="0.2">
      <c r="A17" s="126">
        <v>2.06</v>
      </c>
      <c r="B17" s="41" t="s">
        <v>63</v>
      </c>
      <c r="C17" s="41"/>
      <c r="D17" s="198">
        <f>+'Exhibit 6-Schedule B'!O394</f>
        <v>0</v>
      </c>
      <c r="E17" s="424"/>
      <c r="F17" s="424"/>
      <c r="G17" s="241"/>
      <c r="H17" s="59"/>
      <c r="I17" s="59"/>
    </row>
    <row r="18" spans="1:12" s="40" customFormat="1" ht="15" customHeight="1" x14ac:dyDescent="0.2">
      <c r="A18" s="126">
        <v>2.0699999999999998</v>
      </c>
      <c r="B18" s="41" t="s">
        <v>64</v>
      </c>
      <c r="C18" s="41"/>
      <c r="D18" s="198">
        <f>+'Exhibit 6-Schedule B'!P394</f>
        <v>0</v>
      </c>
      <c r="E18" s="424"/>
      <c r="F18" s="424"/>
      <c r="G18" s="241"/>
      <c r="H18" s="59"/>
      <c r="I18" s="59"/>
    </row>
    <row r="19" spans="1:12" s="40" customFormat="1" ht="15.95" customHeight="1" thickBot="1" x14ac:dyDescent="0.25">
      <c r="A19" s="126">
        <v>2.08</v>
      </c>
      <c r="B19" s="41" t="s">
        <v>65</v>
      </c>
      <c r="C19" s="41"/>
      <c r="D19" s="155">
        <f>SUM(D11:D18)</f>
        <v>0</v>
      </c>
      <c r="E19" s="246"/>
      <c r="F19" s="241"/>
      <c r="G19" s="241"/>
      <c r="H19" s="59"/>
      <c r="I19" s="59"/>
    </row>
    <row r="20" spans="1:12" s="40" customFormat="1" ht="24.95" customHeight="1" x14ac:dyDescent="0.2">
      <c r="A20" s="242" t="s">
        <v>66</v>
      </c>
      <c r="B20" s="194"/>
      <c r="C20" s="41"/>
      <c r="D20" s="200"/>
      <c r="E20" s="240"/>
      <c r="F20" s="241"/>
      <c r="G20" s="241"/>
      <c r="H20" s="59"/>
      <c r="I20" s="59"/>
    </row>
    <row r="21" spans="1:12" s="40" customFormat="1" ht="15" customHeight="1" x14ac:dyDescent="0.2">
      <c r="A21" s="197">
        <v>2.09</v>
      </c>
      <c r="B21" s="168" t="s">
        <v>67</v>
      </c>
      <c r="C21" s="168"/>
      <c r="D21" s="201"/>
      <c r="E21" s="243"/>
      <c r="F21" s="241"/>
      <c r="G21" s="241"/>
      <c r="H21" s="59"/>
      <c r="I21" s="59"/>
    </row>
    <row r="22" spans="1:12" s="40" customFormat="1" ht="15" customHeight="1" x14ac:dyDescent="0.2">
      <c r="A22" s="197">
        <v>2.1</v>
      </c>
      <c r="B22" s="96" t="s">
        <v>68</v>
      </c>
      <c r="C22" s="41"/>
      <c r="D22" s="187">
        <v>0</v>
      </c>
      <c r="E22" s="246"/>
      <c r="F22" s="241"/>
      <c r="G22" s="241"/>
      <c r="H22" s="59"/>
      <c r="I22" s="59"/>
    </row>
    <row r="23" spans="1:12" s="40" customFormat="1" ht="15" customHeight="1" x14ac:dyDescent="0.2">
      <c r="A23" s="197">
        <v>2.11</v>
      </c>
      <c r="B23" s="96" t="s">
        <v>69</v>
      </c>
      <c r="C23" s="41"/>
      <c r="D23" s="187">
        <v>0</v>
      </c>
      <c r="E23" s="246"/>
      <c r="F23" s="241"/>
      <c r="G23" s="241"/>
      <c r="H23" s="59"/>
      <c r="I23" s="59"/>
      <c r="J23" s="59"/>
      <c r="K23" s="59"/>
    </row>
    <row r="24" spans="1:12" s="40" customFormat="1" ht="15" customHeight="1" x14ac:dyDescent="0.2">
      <c r="A24" s="197">
        <v>2.12</v>
      </c>
      <c r="B24" s="168" t="s">
        <v>70</v>
      </c>
      <c r="C24" s="168"/>
      <c r="D24" s="202"/>
      <c r="E24" s="240"/>
      <c r="F24" s="241"/>
      <c r="G24" s="241"/>
      <c r="H24" s="59"/>
      <c r="I24" s="59"/>
      <c r="J24" s="59"/>
      <c r="K24" s="59"/>
    </row>
    <row r="25" spans="1:12" s="40" customFormat="1" ht="15" customHeight="1" x14ac:dyDescent="0.2">
      <c r="A25" s="197">
        <v>2.13</v>
      </c>
      <c r="B25" s="96" t="s">
        <v>71</v>
      </c>
      <c r="C25" s="41"/>
      <c r="D25" s="187">
        <v>0</v>
      </c>
      <c r="E25" s="246"/>
      <c r="F25" s="241"/>
      <c r="G25" s="241"/>
      <c r="H25" s="59"/>
      <c r="I25" s="59"/>
      <c r="J25" s="59"/>
      <c r="K25" s="59"/>
    </row>
    <row r="26" spans="1:12" s="40" customFormat="1" ht="15" customHeight="1" x14ac:dyDescent="0.2">
      <c r="A26" s="197">
        <v>2.14</v>
      </c>
      <c r="B26" s="96" t="s">
        <v>72</v>
      </c>
      <c r="C26" s="41"/>
      <c r="D26" s="187">
        <v>0</v>
      </c>
      <c r="E26" s="246"/>
      <c r="F26" s="241"/>
      <c r="G26" s="241"/>
      <c r="H26" s="59"/>
      <c r="I26" s="59"/>
      <c r="J26" s="59"/>
      <c r="K26" s="59"/>
    </row>
    <row r="27" spans="1:12" s="40" customFormat="1" ht="15" customHeight="1" x14ac:dyDescent="0.2">
      <c r="A27" s="197">
        <v>2.15</v>
      </c>
      <c r="B27" s="41" t="s">
        <v>73</v>
      </c>
      <c r="C27" s="41"/>
      <c r="D27" s="187">
        <v>0</v>
      </c>
      <c r="E27" s="246"/>
      <c r="F27" s="241"/>
      <c r="G27" s="241"/>
      <c r="H27" s="59"/>
      <c r="I27" s="59"/>
      <c r="J27" s="59"/>
      <c r="K27" s="59"/>
    </row>
    <row r="28" spans="1:12" s="40" customFormat="1" ht="15" customHeight="1" x14ac:dyDescent="0.2">
      <c r="A28" s="456">
        <v>2.16</v>
      </c>
      <c r="B28" s="41" t="s">
        <v>74</v>
      </c>
      <c r="C28" s="41"/>
      <c r="D28" s="187">
        <v>0</v>
      </c>
      <c r="E28" s="246"/>
      <c r="F28" s="241"/>
      <c r="G28" s="241"/>
      <c r="H28" s="59"/>
      <c r="I28" s="59"/>
      <c r="J28" s="59"/>
      <c r="K28" s="65"/>
    </row>
    <row r="29" spans="1:12" s="40" customFormat="1" ht="15" customHeight="1" x14ac:dyDescent="0.2">
      <c r="A29" s="197">
        <v>2.17</v>
      </c>
      <c r="B29" s="41" t="s">
        <v>75</v>
      </c>
      <c r="C29" s="41"/>
      <c r="D29" s="203">
        <f>'Exhibit 5-Schedule A'!P142</f>
        <v>0</v>
      </c>
      <c r="E29" s="247"/>
      <c r="F29" s="241"/>
      <c r="G29" s="241"/>
      <c r="H29" s="59"/>
      <c r="I29" s="59"/>
      <c r="J29" s="59"/>
      <c r="K29" s="65"/>
    </row>
    <row r="30" spans="1:12" s="40" customFormat="1" ht="15.95" customHeight="1" thickBot="1" x14ac:dyDescent="0.25">
      <c r="A30" s="456">
        <v>2.1800000000000002</v>
      </c>
      <c r="B30" s="41" t="s">
        <v>76</v>
      </c>
      <c r="C30" s="41"/>
      <c r="D30" s="155">
        <f>+D22+D23+D25+D26+D27+D28+D29</f>
        <v>0</v>
      </c>
      <c r="E30" s="246"/>
      <c r="F30" s="241"/>
      <c r="G30" s="241"/>
      <c r="H30" s="59"/>
      <c r="I30" s="59"/>
      <c r="J30" s="59"/>
      <c r="K30" s="59"/>
      <c r="L30" s="57"/>
    </row>
    <row r="31" spans="1:12" s="40" customFormat="1" ht="15.95" customHeight="1" x14ac:dyDescent="0.2">
      <c r="A31" s="456">
        <v>2.19</v>
      </c>
      <c r="B31" s="41" t="s">
        <v>77</v>
      </c>
      <c r="C31" s="41"/>
      <c r="D31" s="664">
        <v>0</v>
      </c>
      <c r="E31" s="246"/>
      <c r="F31" s="241"/>
      <c r="G31" s="241"/>
      <c r="H31" s="59"/>
      <c r="I31" s="59"/>
      <c r="J31" s="59"/>
      <c r="K31" s="59"/>
      <c r="L31" s="57"/>
    </row>
    <row r="32" spans="1:12" s="40" customFormat="1" ht="15.95" customHeight="1" x14ac:dyDescent="0.2">
      <c r="A32" s="197" t="s">
        <v>78</v>
      </c>
      <c r="B32" s="41" t="s">
        <v>79</v>
      </c>
      <c r="C32" s="41"/>
      <c r="D32" s="664">
        <v>0</v>
      </c>
      <c r="E32" s="246"/>
      <c r="F32" s="241"/>
      <c r="G32" s="241"/>
      <c r="H32" s="59"/>
      <c r="I32" s="59"/>
      <c r="J32" s="59"/>
      <c r="K32" s="59"/>
      <c r="L32" s="57"/>
    </row>
    <row r="33" spans="1:12" s="40" customFormat="1" ht="15.95" customHeight="1" x14ac:dyDescent="0.2">
      <c r="A33" s="197">
        <v>2.21</v>
      </c>
      <c r="B33" s="41" t="s">
        <v>80</v>
      </c>
      <c r="C33" s="41"/>
      <c r="D33" s="665">
        <f>IFERROR(D31/D32,0)</f>
        <v>0</v>
      </c>
      <c r="E33" s="246"/>
      <c r="F33" s="241"/>
      <c r="G33" s="241"/>
      <c r="H33" s="59"/>
      <c r="I33" s="59"/>
      <c r="J33" s="59"/>
      <c r="K33" s="59"/>
      <c r="L33" s="57"/>
    </row>
    <row r="34" spans="1:12" s="40" customFormat="1" ht="15.95" customHeight="1" thickBot="1" x14ac:dyDescent="0.25">
      <c r="A34" s="197">
        <v>2.2200000000000002</v>
      </c>
      <c r="B34" s="41" t="s">
        <v>81</v>
      </c>
      <c r="C34" s="41"/>
      <c r="D34" s="155">
        <f>D30*D33</f>
        <v>0</v>
      </c>
      <c r="E34" s="246"/>
      <c r="F34" s="241"/>
      <c r="G34" s="241"/>
      <c r="H34" s="59"/>
      <c r="I34" s="59"/>
      <c r="J34" s="59"/>
      <c r="K34" s="59"/>
      <c r="L34" s="57"/>
    </row>
    <row r="35" spans="1:12" s="40" customFormat="1" ht="15.95" customHeight="1" x14ac:dyDescent="0.2">
      <c r="A35" s="197">
        <v>2.23</v>
      </c>
      <c r="B35" s="41" t="s">
        <v>82</v>
      </c>
      <c r="C35" s="41"/>
      <c r="D35" s="164">
        <f>+D19+D34</f>
        <v>0</v>
      </c>
      <c r="E35" s="246"/>
      <c r="F35" s="241"/>
      <c r="G35" s="241"/>
    </row>
    <row r="36" spans="1:12" s="40" customFormat="1" ht="24.95" customHeight="1" x14ac:dyDescent="0.2">
      <c r="A36" s="242" t="s">
        <v>83</v>
      </c>
      <c r="B36" s="41"/>
      <c r="C36" s="41"/>
      <c r="D36" s="200"/>
      <c r="E36" s="240"/>
      <c r="F36" s="241"/>
      <c r="G36" s="241"/>
      <c r="H36" s="59"/>
      <c r="I36" s="59"/>
      <c r="J36" s="59"/>
      <c r="K36" s="59"/>
    </row>
    <row r="37" spans="1:12" s="40" customFormat="1" ht="15" x14ac:dyDescent="0.2">
      <c r="A37" s="158">
        <v>2.2400000000000002</v>
      </c>
      <c r="B37" s="259" t="s">
        <v>84</v>
      </c>
      <c r="C37" s="41"/>
      <c r="D37" s="198">
        <f>-'Exhibit 6-Schedule B'!T394</f>
        <v>0</v>
      </c>
      <c r="E37" s="246"/>
      <c r="F37" s="241"/>
      <c r="G37" s="241"/>
      <c r="H37" s="59"/>
      <c r="I37" s="59"/>
      <c r="J37" s="59"/>
      <c r="K37" s="59"/>
    </row>
    <row r="38" spans="1:12" s="40" customFormat="1" ht="15" customHeight="1" x14ac:dyDescent="0.2">
      <c r="A38" s="158">
        <v>2.25</v>
      </c>
      <c r="B38" s="41" t="s">
        <v>85</v>
      </c>
      <c r="C38" s="41"/>
      <c r="D38" s="187"/>
      <c r="E38" s="246"/>
      <c r="F38" s="241"/>
      <c r="G38" s="241"/>
      <c r="H38" s="59"/>
      <c r="I38" s="59"/>
      <c r="J38" s="59"/>
      <c r="K38" s="59"/>
    </row>
    <row r="39" spans="1:12" s="40" customFormat="1" ht="15.95" customHeight="1" x14ac:dyDescent="0.2">
      <c r="A39" s="158">
        <v>2.2599999999999998</v>
      </c>
      <c r="B39" s="41" t="s">
        <v>86</v>
      </c>
      <c r="C39" s="41"/>
      <c r="D39" s="159">
        <f>+D37+D38</f>
        <v>0</v>
      </c>
      <c r="E39" s="246"/>
      <c r="F39" s="241"/>
      <c r="G39" s="241"/>
      <c r="H39" s="59"/>
      <c r="I39" s="59" t="s">
        <v>87</v>
      </c>
      <c r="J39" s="59"/>
      <c r="K39" s="59"/>
    </row>
    <row r="40" spans="1:12" s="40" customFormat="1" ht="20.100000000000001" customHeight="1" thickBot="1" x14ac:dyDescent="0.25">
      <c r="A40" s="249"/>
      <c r="B40" s="41"/>
      <c r="C40" s="41"/>
      <c r="D40" s="200"/>
      <c r="E40" s="240"/>
      <c r="F40" s="241"/>
      <c r="G40" s="241"/>
      <c r="H40" s="59"/>
      <c r="I40" s="59"/>
      <c r="J40" s="59"/>
      <c r="K40" s="59"/>
    </row>
    <row r="41" spans="1:12" s="40" customFormat="1" ht="24.95" customHeight="1" thickBot="1" x14ac:dyDescent="0.25">
      <c r="A41" s="29" t="s">
        <v>88</v>
      </c>
      <c r="B41" s="30"/>
      <c r="C41" s="156"/>
      <c r="D41" s="157"/>
      <c r="E41" s="236" t="s">
        <v>89</v>
      </c>
      <c r="F41" s="250" t="s">
        <v>90</v>
      </c>
      <c r="G41" s="241"/>
      <c r="H41" s="59"/>
      <c r="I41" s="59"/>
      <c r="J41" s="59"/>
      <c r="K41" s="59"/>
    </row>
    <row r="42" spans="1:12" s="40" customFormat="1" ht="24.95" customHeight="1" x14ac:dyDescent="0.2">
      <c r="A42" s="158">
        <v>2.27</v>
      </c>
      <c r="B42" s="41" t="s">
        <v>91</v>
      </c>
      <c r="C42" s="41"/>
      <c r="D42" s="183">
        <f>'Exhibit 1-General &amp; Statistical'!C25</f>
        <v>0</v>
      </c>
      <c r="E42" s="183">
        <f>'Exhibit 1-General &amp; Statistical'!C25</f>
        <v>0</v>
      </c>
      <c r="F42" s="251" t="e">
        <f>SUM('Exhibit 1-General &amp; Statistical'!#REF!,'Exhibit 1-General &amp; Statistical'!C20,'Exhibit 1-General &amp; Statistical'!C21,'Exhibit 1-General &amp; Statistical'!C22,'Exhibit 1-General &amp; Statistical'!#REF!,'Exhibit 1-General &amp; Statistical'!#REF!,'Exhibit 1-General &amp; Statistical'!#REF!,'Exhibit 1-General &amp; Statistical'!#REF!)</f>
        <v>#REF!</v>
      </c>
      <c r="G42" s="252"/>
      <c r="H42" s="59"/>
      <c r="I42" s="59"/>
      <c r="J42" s="59"/>
      <c r="K42" s="59"/>
    </row>
    <row r="43" spans="1:12" s="40" customFormat="1" ht="25.5" customHeight="1" x14ac:dyDescent="0.2">
      <c r="A43" s="158">
        <v>2.2799999999999998</v>
      </c>
      <c r="B43" s="94" t="s">
        <v>92</v>
      </c>
      <c r="C43" s="94"/>
      <c r="D43" s="159">
        <f>(+D35)-D39</f>
        <v>0</v>
      </c>
      <c r="E43" s="184">
        <f>(+D35-D39)</f>
        <v>0</v>
      </c>
      <c r="F43" s="253">
        <f>D43</f>
        <v>0</v>
      </c>
      <c r="G43" s="252"/>
      <c r="H43" s="59"/>
      <c r="I43" s="59"/>
      <c r="J43" s="59"/>
      <c r="K43" s="59"/>
    </row>
    <row r="44" spans="1:12" s="40" customFormat="1" ht="25.5" customHeight="1" x14ac:dyDescent="0.2">
      <c r="A44" s="158">
        <v>2.29</v>
      </c>
      <c r="B44" s="94" t="s">
        <v>93</v>
      </c>
      <c r="C44" s="94"/>
      <c r="D44" s="160">
        <f>IFERROR(D43/D42,0)</f>
        <v>0</v>
      </c>
      <c r="E44" s="160">
        <f>IFERROR(D43/D42,0)</f>
        <v>0</v>
      </c>
      <c r="F44" s="254" t="e">
        <f>F43/F42</f>
        <v>#REF!</v>
      </c>
      <c r="G44" s="641"/>
      <c r="H44" s="59"/>
      <c r="I44" s="59"/>
      <c r="J44" s="59"/>
      <c r="K44" s="59"/>
    </row>
    <row r="45" spans="1:12" s="40" customFormat="1" ht="29.25" customHeight="1" x14ac:dyDescent="0.2">
      <c r="A45" s="158" t="s">
        <v>94</v>
      </c>
      <c r="B45" s="94" t="s">
        <v>40</v>
      </c>
      <c r="C45" s="95"/>
      <c r="D45" s="161">
        <f>'Exhibit 1-General &amp; Statistical'!C18</f>
        <v>0</v>
      </c>
      <c r="E45" s="161">
        <f>'Exhibit 1-General &amp; Statistical'!C18</f>
        <v>0</v>
      </c>
      <c r="F45" s="252" t="e">
        <f>'Exhibit 1-General &amp; Statistical'!#REF!</f>
        <v>#REF!</v>
      </c>
      <c r="G45" s="252"/>
      <c r="H45" s="59"/>
      <c r="I45" s="59"/>
      <c r="J45" s="59"/>
      <c r="K45" s="59"/>
    </row>
    <row r="46" spans="1:12" s="40" customFormat="1" ht="15" customHeight="1" x14ac:dyDescent="0.2">
      <c r="A46" s="158">
        <v>2.31</v>
      </c>
      <c r="B46" s="94" t="s">
        <v>95</v>
      </c>
      <c r="C46" s="94"/>
      <c r="D46" s="162">
        <f>IFERROR(D44*D45,0)</f>
        <v>0</v>
      </c>
      <c r="E46" s="162">
        <f>IFERROR(E44*E45,0)</f>
        <v>0</v>
      </c>
      <c r="F46" s="255" t="e">
        <f>F44*F45</f>
        <v>#REF!</v>
      </c>
      <c r="G46" s="641"/>
      <c r="H46" s="59"/>
      <c r="I46" s="59"/>
      <c r="J46" s="59"/>
      <c r="K46" s="59"/>
    </row>
    <row r="47" spans="1:12" s="40" customFormat="1" ht="15" customHeight="1" x14ac:dyDescent="0.2">
      <c r="A47" s="158">
        <v>2.3199999999999998</v>
      </c>
      <c r="B47" s="94" t="s">
        <v>96</v>
      </c>
      <c r="C47" s="94"/>
      <c r="D47" s="162">
        <f>-('Exhibit 1-General &amp; Statistical'!C17)</f>
        <v>0</v>
      </c>
      <c r="E47" s="162">
        <f>-('Exhibit 1-General &amp; Statistical'!C17)-D39</f>
        <v>0</v>
      </c>
      <c r="F47" s="252" t="e">
        <f>-('Exhibit 1-General &amp; Statistical'!#REF!)</f>
        <v>#REF!</v>
      </c>
      <c r="G47" s="252"/>
      <c r="H47" s="59"/>
      <c r="I47" s="59"/>
      <c r="J47" s="59"/>
      <c r="K47" s="59"/>
    </row>
    <row r="48" spans="1:12" s="40" customFormat="1" ht="15" customHeight="1" x14ac:dyDescent="0.2">
      <c r="A48" s="158">
        <v>2.33</v>
      </c>
      <c r="B48" s="41" t="s">
        <v>97</v>
      </c>
      <c r="C48" s="41"/>
      <c r="D48" s="163">
        <f>SUM(D46:D47)</f>
        <v>0</v>
      </c>
      <c r="E48" s="163">
        <f>SUM(E46:E47)</f>
        <v>0</v>
      </c>
      <c r="F48" s="255" t="e">
        <f>F46+F47</f>
        <v>#REF!</v>
      </c>
      <c r="G48" s="252"/>
      <c r="H48" s="59"/>
      <c r="I48" s="59"/>
      <c r="J48" s="59"/>
      <c r="K48" s="59"/>
    </row>
    <row r="49" spans="1:12" s="40" customFormat="1" ht="15" x14ac:dyDescent="0.2">
      <c r="A49" s="158">
        <v>2.34</v>
      </c>
      <c r="B49" s="41" t="s">
        <v>98</v>
      </c>
      <c r="C49" s="41"/>
      <c r="D49" s="679">
        <v>0.59870000000000001</v>
      </c>
      <c r="E49" s="185">
        <v>0.59870000000000001</v>
      </c>
      <c r="F49" s="254">
        <v>0.60799999999999998</v>
      </c>
      <c r="G49" s="252"/>
      <c r="H49" s="59"/>
      <c r="I49" s="59"/>
      <c r="J49" s="59"/>
      <c r="K49" s="59"/>
    </row>
    <row r="50" spans="1:12" s="40" customFormat="1" ht="15" customHeight="1" x14ac:dyDescent="0.2">
      <c r="A50" s="158">
        <v>2.35</v>
      </c>
      <c r="B50" s="42" t="s">
        <v>99</v>
      </c>
      <c r="C50" s="256"/>
      <c r="D50" s="164">
        <f>+D48*D49</f>
        <v>0</v>
      </c>
      <c r="E50" s="164">
        <f>+E48*E49</f>
        <v>0</v>
      </c>
      <c r="F50" s="255" t="e">
        <f>F49*F48</f>
        <v>#REF!</v>
      </c>
      <c r="G50" s="257"/>
      <c r="H50" s="59"/>
      <c r="I50" s="59"/>
      <c r="J50" s="59"/>
      <c r="K50" s="59"/>
      <c r="L50" s="63"/>
    </row>
    <row r="51" spans="1:12" s="40" customFormat="1" ht="15" customHeight="1" thickBot="1" x14ac:dyDescent="0.25">
      <c r="A51" s="165"/>
      <c r="B51" s="166"/>
      <c r="C51" s="258"/>
      <c r="D51" s="167"/>
      <c r="E51" s="237"/>
      <c r="F51" s="241"/>
      <c r="G51" s="241"/>
      <c r="H51" s="59"/>
      <c r="I51" s="59"/>
      <c r="J51" s="59"/>
      <c r="K51" s="59"/>
    </row>
    <row r="52" spans="1:12" x14ac:dyDescent="0.2">
      <c r="A52" s="41"/>
      <c r="B52" s="41"/>
      <c r="C52" s="41"/>
      <c r="D52" s="41"/>
      <c r="E52" s="240"/>
      <c r="F52" s="241"/>
      <c r="G52" s="241"/>
      <c r="L52" s="41"/>
    </row>
    <row r="53" spans="1:12" x14ac:dyDescent="0.2">
      <c r="A53" s="41"/>
      <c r="B53" s="41"/>
      <c r="C53" s="41"/>
      <c r="D53" s="41"/>
      <c r="E53" s="240"/>
      <c r="F53" s="241"/>
      <c r="G53" s="241"/>
      <c r="L53" s="41"/>
    </row>
  </sheetData>
  <sheetProtection algorithmName="SHA-512" hashValue="nKlHZ1zqUziXUfNumVs+Tn7Ewm+vRWFtO2UWmbAtfQxqYh0nn7atnuTVh+Wc5a7p+26il6qnxITauRBH4267yg==" saltValue="R6OENWL4+6s/KL8h4scGhg==" spinCount="100000" sheet="1" selectLockedCells="1"/>
  <mergeCells count="2">
    <mergeCell ref="A1:C1"/>
    <mergeCell ref="A6:C6"/>
  </mergeCells>
  <phoneticPr fontId="0" type="noConversion"/>
  <dataValidations count="1">
    <dataValidation type="decimal" allowBlank="1" showInputMessage="1" showErrorMessage="1" sqref="D22:D23 D25:D28 D38 D31:D32" xr:uid="{34AECC84-71AA-4AE6-91DC-E25BCE1B19AE}">
      <formula1>-10000000</formula1>
      <formula2>1000000000</formula2>
    </dataValidation>
  </dataValidations>
  <printOptions horizontalCentered="1"/>
  <pageMargins left="0.25" right="0.25" top="0.75" bottom="0.75" header="0.3" footer="0.3"/>
  <pageSetup scale="5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E60"/>
  <sheetViews>
    <sheetView topLeftCell="A8" zoomScaleNormal="100" workbookViewId="0">
      <selection activeCell="A26" sqref="A26:C26"/>
    </sheetView>
  </sheetViews>
  <sheetFormatPr defaultColWidth="9.140625" defaultRowHeight="12.75" x14ac:dyDescent="0.2"/>
  <cols>
    <col min="1" max="1" width="56.28515625" customWidth="1"/>
    <col min="2" max="2" width="17.85546875" bestFit="1" customWidth="1"/>
    <col min="3" max="3" width="15.5703125" customWidth="1"/>
    <col min="4" max="4" width="11" customWidth="1"/>
    <col min="5" max="5" width="0.28515625" hidden="1" customWidth="1"/>
    <col min="6" max="6" width="13.140625" customWidth="1"/>
    <col min="8" max="8" width="28.85546875" customWidth="1"/>
    <col min="10" max="10" width="24.140625" customWidth="1"/>
    <col min="14" max="14" width="12.42578125" customWidth="1"/>
  </cols>
  <sheetData>
    <row r="1" spans="1:14" ht="15.75" x14ac:dyDescent="0.25">
      <c r="A1" s="733" t="str">
        <f>'Exhibit 1-General &amp; Statistical'!A1</f>
        <v xml:space="preserve">PUBLIC HEALTH PROVIDER CHARITY CARE PROGRAM COST REPORT </v>
      </c>
      <c r="B1" s="733"/>
      <c r="C1" s="734"/>
      <c r="D1" s="204"/>
      <c r="E1" s="99"/>
      <c r="F1" s="205"/>
      <c r="G1" s="205"/>
      <c r="H1" s="205"/>
      <c r="I1" s="205"/>
      <c r="J1" s="205"/>
      <c r="K1" s="205"/>
      <c r="L1" s="205"/>
      <c r="M1" s="205"/>
      <c r="N1" s="13"/>
    </row>
    <row r="2" spans="1:14" ht="15.75" x14ac:dyDescent="0.25">
      <c r="A2" s="737" t="s">
        <v>27</v>
      </c>
      <c r="B2" s="738"/>
      <c r="C2" s="186"/>
      <c r="D2" s="97"/>
      <c r="E2" s="97"/>
      <c r="F2" s="83"/>
      <c r="G2" s="83"/>
      <c r="H2" s="83"/>
      <c r="I2" s="83"/>
      <c r="J2" s="83"/>
      <c r="K2" s="83"/>
      <c r="L2" s="83"/>
      <c r="M2" s="83"/>
      <c r="N2" s="100"/>
    </row>
    <row r="3" spans="1:14" ht="15.75" x14ac:dyDescent="0.25">
      <c r="A3" s="737">
        <f>'Exhibit A - Cover Page'!B34</f>
        <v>0</v>
      </c>
      <c r="B3" s="738"/>
      <c r="C3" s="468"/>
      <c r="D3" s="97"/>
      <c r="E3" s="97"/>
      <c r="F3" s="83"/>
      <c r="G3" s="83"/>
      <c r="H3" s="83"/>
      <c r="I3" s="83"/>
      <c r="J3" s="83"/>
      <c r="K3" s="83"/>
      <c r="L3" s="83"/>
      <c r="M3" s="83"/>
      <c r="N3" s="100"/>
    </row>
    <row r="4" spans="1:14" ht="15" x14ac:dyDescent="0.2">
      <c r="A4" s="38"/>
      <c r="B4" s="114" t="s">
        <v>28</v>
      </c>
      <c r="C4" s="403">
        <f>+'Exhibit A - Cover Page'!B9</f>
        <v>555555555</v>
      </c>
      <c r="D4" s="116"/>
      <c r="E4" s="116"/>
      <c r="G4" s="83"/>
      <c r="H4" s="83"/>
      <c r="I4" s="83"/>
      <c r="J4" s="83"/>
      <c r="K4" s="83"/>
      <c r="L4" s="83"/>
      <c r="M4" s="83"/>
      <c r="N4" s="100"/>
    </row>
    <row r="5" spans="1:14" ht="15" x14ac:dyDescent="0.2">
      <c r="A5" s="16"/>
      <c r="B5" s="114" t="s">
        <v>29</v>
      </c>
      <c r="C5" s="403">
        <f>+'Exhibit A - Cover Page'!B10</f>
        <v>5555555555</v>
      </c>
      <c r="D5" s="97"/>
      <c r="E5" s="97"/>
      <c r="F5" s="83"/>
      <c r="G5" s="83"/>
      <c r="H5" s="83"/>
      <c r="I5" s="83"/>
      <c r="J5" s="83"/>
      <c r="K5" s="83"/>
      <c r="L5" s="83"/>
      <c r="M5" s="83"/>
      <c r="N5" s="100"/>
    </row>
    <row r="6" spans="1:14" ht="13.5" thickBot="1" x14ac:dyDescent="0.25">
      <c r="A6" s="758" t="s">
        <v>3</v>
      </c>
      <c r="B6" s="717"/>
      <c r="C6" s="718"/>
      <c r="D6" s="97"/>
      <c r="E6" s="97"/>
      <c r="F6" s="83"/>
      <c r="G6" s="83"/>
      <c r="H6" s="83"/>
      <c r="I6" s="83"/>
      <c r="J6" s="83"/>
      <c r="K6" s="83"/>
      <c r="L6" s="83"/>
      <c r="M6" s="83"/>
      <c r="N6" s="100"/>
    </row>
    <row r="7" spans="1:14" ht="15.75" x14ac:dyDescent="0.25">
      <c r="A7" s="14"/>
      <c r="B7" s="55"/>
      <c r="C7" s="55"/>
      <c r="D7" s="2"/>
      <c r="E7" s="55"/>
      <c r="F7" s="55"/>
      <c r="G7" s="55"/>
      <c r="H7" s="55"/>
      <c r="I7" s="55"/>
      <c r="J7" s="55"/>
      <c r="K7" s="55"/>
      <c r="L7" s="55"/>
      <c r="M7" s="55"/>
      <c r="N7" s="102"/>
    </row>
    <row r="8" spans="1:14" ht="15.75" x14ac:dyDescent="0.2">
      <c r="A8" s="759" t="s">
        <v>100</v>
      </c>
      <c r="B8" s="760"/>
      <c r="C8" s="760"/>
      <c r="D8" s="760"/>
      <c r="E8" s="760"/>
      <c r="F8" s="760"/>
      <c r="G8" s="760"/>
      <c r="H8" s="760"/>
      <c r="I8" s="760"/>
      <c r="J8" s="760"/>
      <c r="K8" s="760"/>
      <c r="L8" s="760"/>
      <c r="M8" s="760"/>
      <c r="N8" s="761"/>
    </row>
    <row r="9" spans="1:14" ht="23.25" customHeight="1" x14ac:dyDescent="0.2">
      <c r="A9" s="764"/>
      <c r="B9" s="765"/>
      <c r="C9" s="765"/>
      <c r="D9" s="765"/>
      <c r="E9" s="765"/>
      <c r="F9" s="765"/>
      <c r="G9" s="765"/>
      <c r="H9" s="765"/>
      <c r="I9" s="765"/>
      <c r="J9" s="765"/>
      <c r="K9" s="765"/>
      <c r="L9" s="765"/>
      <c r="M9" s="765"/>
      <c r="N9" s="766"/>
    </row>
    <row r="10" spans="1:14" x14ac:dyDescent="0.2">
      <c r="A10" s="742" t="s">
        <v>101</v>
      </c>
      <c r="B10" s="743"/>
      <c r="C10" s="743"/>
      <c r="D10" s="743"/>
      <c r="E10" s="743"/>
      <c r="F10" s="743"/>
      <c r="G10" s="743"/>
      <c r="H10" s="743"/>
      <c r="I10" s="743"/>
      <c r="J10" s="743"/>
      <c r="K10" s="743"/>
      <c r="L10" s="743"/>
      <c r="M10" s="743"/>
      <c r="N10" s="744"/>
    </row>
    <row r="11" spans="1:14" ht="15" x14ac:dyDescent="0.2">
      <c r="A11" s="264"/>
      <c r="B11" s="3"/>
      <c r="C11" s="3"/>
      <c r="D11" s="3"/>
      <c r="E11" s="3"/>
      <c r="F11" s="3"/>
      <c r="G11" s="3"/>
      <c r="H11" s="3"/>
      <c r="I11" s="3"/>
      <c r="J11" s="3"/>
      <c r="K11" s="3"/>
      <c r="L11" s="15"/>
      <c r="M11" s="15"/>
      <c r="N11" s="206"/>
    </row>
    <row r="12" spans="1:14" ht="31.5" customHeight="1" x14ac:dyDescent="0.2">
      <c r="A12" s="265" t="s">
        <v>102</v>
      </c>
      <c r="B12" s="751" t="s">
        <v>103</v>
      </c>
      <c r="C12" s="751"/>
      <c r="D12" s="751"/>
      <c r="E12" s="751"/>
      <c r="F12" s="751"/>
      <c r="G12" s="751"/>
      <c r="H12" s="751"/>
      <c r="I12" s="751"/>
      <c r="J12" s="751"/>
      <c r="K12" s="751"/>
      <c r="L12" s="751"/>
      <c r="M12" s="751"/>
      <c r="N12" s="752"/>
    </row>
    <row r="13" spans="1:14" ht="15.75" customHeight="1" x14ac:dyDescent="0.2">
      <c r="A13" s="265" t="s">
        <v>102</v>
      </c>
      <c r="B13" s="762" t="s">
        <v>104</v>
      </c>
      <c r="C13" s="762"/>
      <c r="D13" s="762"/>
      <c r="E13" s="762"/>
      <c r="F13" s="762"/>
      <c r="G13" s="762"/>
      <c r="H13" s="762"/>
      <c r="I13" s="762"/>
      <c r="J13" s="762"/>
      <c r="K13" s="762"/>
      <c r="L13" s="762"/>
      <c r="M13" s="762"/>
      <c r="N13" s="763"/>
    </row>
    <row r="14" spans="1:14" ht="15.75" customHeight="1" x14ac:dyDescent="0.2">
      <c r="A14" s="265" t="s">
        <v>102</v>
      </c>
      <c r="B14" s="762" t="s">
        <v>105</v>
      </c>
      <c r="C14" s="762"/>
      <c r="D14" s="762"/>
      <c r="E14" s="762"/>
      <c r="F14" s="762"/>
      <c r="G14" s="762"/>
      <c r="H14" s="762"/>
      <c r="I14" s="762"/>
      <c r="J14" s="762"/>
      <c r="K14" s="762"/>
      <c r="L14" s="762"/>
      <c r="M14" s="762"/>
      <c r="N14" s="763"/>
    </row>
    <row r="15" spans="1:14" x14ac:dyDescent="0.2">
      <c r="A15" s="265" t="s">
        <v>102</v>
      </c>
      <c r="B15" s="751" t="s">
        <v>106</v>
      </c>
      <c r="C15" s="751"/>
      <c r="D15" s="751"/>
      <c r="E15" s="751"/>
      <c r="F15" s="751"/>
      <c r="G15" s="751"/>
      <c r="H15" s="751"/>
      <c r="I15" s="751"/>
      <c r="J15" s="751"/>
      <c r="K15" s="751"/>
      <c r="L15" s="751"/>
      <c r="M15" s="751"/>
      <c r="N15" s="752"/>
    </row>
    <row r="16" spans="1:14" ht="26.25" customHeight="1" x14ac:dyDescent="0.2">
      <c r="A16" s="265" t="s">
        <v>102</v>
      </c>
      <c r="B16" s="751" t="s">
        <v>107</v>
      </c>
      <c r="C16" s="751"/>
      <c r="D16" s="751"/>
      <c r="E16" s="751"/>
      <c r="F16" s="751"/>
      <c r="G16" s="751"/>
      <c r="H16" s="751"/>
      <c r="I16" s="751"/>
      <c r="J16" s="751"/>
      <c r="K16" s="751"/>
      <c r="L16" s="751"/>
      <c r="M16" s="751"/>
      <c r="N16" s="752"/>
    </row>
    <row r="17" spans="1:31" ht="15.75" customHeight="1" x14ac:dyDescent="0.2">
      <c r="A17" s="265" t="s">
        <v>102</v>
      </c>
      <c r="B17" s="762" t="s">
        <v>108</v>
      </c>
      <c r="C17" s="762"/>
      <c r="D17" s="762"/>
      <c r="E17" s="762"/>
      <c r="F17" s="762"/>
      <c r="G17" s="762"/>
      <c r="H17" s="762"/>
      <c r="I17" s="762"/>
      <c r="J17" s="762"/>
      <c r="K17" s="762"/>
      <c r="L17" s="762"/>
      <c r="M17" s="762"/>
      <c r="N17" s="763"/>
    </row>
    <row r="18" spans="1:31" s="46" customFormat="1" ht="15.75" customHeight="1" x14ac:dyDescent="0.2">
      <c r="A18" s="265" t="s">
        <v>102</v>
      </c>
      <c r="B18" s="762" t="s">
        <v>109</v>
      </c>
      <c r="C18" s="762"/>
      <c r="D18" s="762"/>
      <c r="E18" s="762"/>
      <c r="F18" s="762"/>
      <c r="G18" s="762"/>
      <c r="H18" s="762"/>
      <c r="I18" s="762"/>
      <c r="J18" s="762"/>
      <c r="K18" s="762"/>
      <c r="L18" s="762"/>
      <c r="M18" s="762"/>
      <c r="N18" s="763"/>
      <c r="O18"/>
      <c r="P18"/>
      <c r="Q18"/>
      <c r="R18"/>
      <c r="S18"/>
      <c r="T18"/>
      <c r="U18"/>
      <c r="V18"/>
      <c r="W18"/>
      <c r="X18"/>
      <c r="Y18"/>
      <c r="Z18"/>
      <c r="AA18"/>
      <c r="AB18"/>
      <c r="AC18"/>
      <c r="AD18"/>
      <c r="AE18"/>
    </row>
    <row r="19" spans="1:31" s="46" customFormat="1" ht="40.5" customHeight="1" x14ac:dyDescent="0.2">
      <c r="A19" s="265" t="s">
        <v>102</v>
      </c>
      <c r="B19" s="751" t="s">
        <v>110</v>
      </c>
      <c r="C19" s="751"/>
      <c r="D19" s="751"/>
      <c r="E19" s="751"/>
      <c r="F19" s="751"/>
      <c r="G19" s="751"/>
      <c r="H19" s="751"/>
      <c r="I19" s="751"/>
      <c r="J19" s="751"/>
      <c r="K19" s="751"/>
      <c r="L19" s="751"/>
      <c r="M19" s="751"/>
      <c r="N19" s="752"/>
      <c r="O19"/>
      <c r="P19"/>
      <c r="Q19"/>
      <c r="R19"/>
      <c r="S19"/>
      <c r="T19"/>
      <c r="U19"/>
      <c r="V19"/>
      <c r="W19"/>
      <c r="X19"/>
      <c r="Y19"/>
      <c r="Z19"/>
      <c r="AA19"/>
      <c r="AB19"/>
      <c r="AC19"/>
      <c r="AD19"/>
      <c r="AE19"/>
    </row>
    <row r="20" spans="1:31" s="46" customFormat="1" ht="31.5" customHeight="1" x14ac:dyDescent="0.2">
      <c r="A20" s="265" t="s">
        <v>102</v>
      </c>
      <c r="B20" s="751" t="s">
        <v>111</v>
      </c>
      <c r="C20" s="751"/>
      <c r="D20" s="751"/>
      <c r="E20" s="751"/>
      <c r="F20" s="751"/>
      <c r="G20" s="751"/>
      <c r="H20" s="751"/>
      <c r="I20" s="751"/>
      <c r="J20" s="751"/>
      <c r="K20" s="751"/>
      <c r="L20" s="751"/>
      <c r="M20" s="751"/>
      <c r="N20" s="752"/>
      <c r="O20"/>
      <c r="P20"/>
      <c r="Q20"/>
      <c r="R20"/>
      <c r="S20"/>
      <c r="T20"/>
      <c r="U20"/>
      <c r="V20"/>
      <c r="W20"/>
      <c r="X20"/>
      <c r="Y20"/>
      <c r="Z20"/>
      <c r="AA20"/>
      <c r="AB20"/>
      <c r="AC20"/>
      <c r="AD20"/>
      <c r="AE20"/>
    </row>
    <row r="21" spans="1:31" ht="25.5" customHeight="1" x14ac:dyDescent="0.2">
      <c r="A21" s="402" t="s">
        <v>112</v>
      </c>
      <c r="B21" s="767" t="s">
        <v>113</v>
      </c>
      <c r="C21" s="768"/>
      <c r="D21" s="768"/>
      <c r="E21" s="768"/>
      <c r="F21" s="768"/>
      <c r="G21" s="768"/>
      <c r="H21" s="768"/>
      <c r="I21" s="768"/>
      <c r="J21" s="768"/>
      <c r="K21" s="768"/>
      <c r="L21" s="768"/>
      <c r="M21" s="768"/>
      <c r="N21" s="769"/>
    </row>
    <row r="22" spans="1:31" ht="15.75" customHeight="1" x14ac:dyDescent="0.2">
      <c r="A22" s="770"/>
      <c r="B22" s="771"/>
      <c r="C22" s="771"/>
      <c r="D22" s="771"/>
      <c r="E22" s="771"/>
      <c r="F22" s="771"/>
      <c r="G22" s="771"/>
      <c r="H22" s="771"/>
      <c r="I22" s="771"/>
      <c r="J22" s="771"/>
      <c r="K22" s="771"/>
      <c r="L22" s="771"/>
      <c r="M22" s="771"/>
      <c r="N22" s="772"/>
    </row>
    <row r="23" spans="1:31" ht="15.75" x14ac:dyDescent="0.25">
      <c r="A23" s="739" t="s">
        <v>114</v>
      </c>
      <c r="B23" s="740"/>
      <c r="C23" s="740"/>
      <c r="D23" s="740"/>
      <c r="E23" s="740"/>
      <c r="F23" s="740"/>
      <c r="G23" s="740"/>
      <c r="H23" s="740"/>
      <c r="I23" s="740"/>
      <c r="J23" s="740"/>
      <c r="K23" s="740"/>
      <c r="L23" s="740"/>
      <c r="M23" s="740"/>
      <c r="N23" s="741"/>
    </row>
    <row r="24" spans="1:31" ht="18" customHeight="1" x14ac:dyDescent="0.2">
      <c r="A24" s="742"/>
      <c r="B24" s="743"/>
      <c r="C24" s="743"/>
      <c r="D24" s="743"/>
      <c r="E24" s="743"/>
      <c r="F24" s="743"/>
      <c r="G24" s="743"/>
      <c r="H24" s="743"/>
      <c r="I24" s="743"/>
      <c r="J24" s="743"/>
      <c r="K24" s="743"/>
      <c r="L24" s="743"/>
      <c r="M24" s="743"/>
      <c r="N24" s="744"/>
    </row>
    <row r="25" spans="1:31" x14ac:dyDescent="0.2">
      <c r="A25" s="735" t="s">
        <v>115</v>
      </c>
      <c r="B25" s="736"/>
      <c r="C25" s="736"/>
      <c r="D25" s="15"/>
      <c r="E25" s="15"/>
      <c r="F25" s="748" t="s">
        <v>116</v>
      </c>
      <c r="G25" s="736"/>
      <c r="H25" s="736"/>
      <c r="I25" s="736"/>
      <c r="J25" s="749"/>
      <c r="K25" s="748" t="s">
        <v>117</v>
      </c>
      <c r="L25" s="736"/>
      <c r="M25" s="736"/>
      <c r="N25" s="750"/>
    </row>
    <row r="26" spans="1:31" ht="14.25" customHeight="1" x14ac:dyDescent="0.2">
      <c r="A26" s="746"/>
      <c r="B26" s="746"/>
      <c r="C26" s="746"/>
      <c r="D26" s="267"/>
      <c r="E26" s="268"/>
      <c r="F26" s="745"/>
      <c r="G26" s="746"/>
      <c r="H26" s="746"/>
      <c r="I26" s="746"/>
      <c r="J26" s="746"/>
      <c r="K26" s="745"/>
      <c r="L26" s="746"/>
      <c r="M26" s="746"/>
      <c r="N26" s="747"/>
    </row>
    <row r="27" spans="1:31" ht="27.75" customHeight="1" x14ac:dyDescent="0.2">
      <c r="A27" s="269"/>
      <c r="B27" s="267"/>
      <c r="C27" s="267"/>
      <c r="D27" s="267"/>
      <c r="E27" s="267"/>
      <c r="F27" s="267"/>
      <c r="G27" s="267"/>
      <c r="H27" s="267"/>
      <c r="I27" s="267"/>
      <c r="J27" s="267"/>
      <c r="K27" s="267"/>
      <c r="L27" s="15"/>
      <c r="M27" s="270"/>
      <c r="N27" s="207"/>
      <c r="O27" s="15"/>
    </row>
    <row r="28" spans="1:31" ht="12.75" customHeight="1" x14ac:dyDescent="0.2">
      <c r="A28" s="735" t="s">
        <v>118</v>
      </c>
      <c r="B28" s="736"/>
      <c r="C28" s="736"/>
      <c r="D28" s="736"/>
      <c r="E28" s="15"/>
      <c r="F28" s="748" t="s">
        <v>119</v>
      </c>
      <c r="G28" s="736"/>
      <c r="H28" s="736"/>
      <c r="I28" s="736"/>
      <c r="J28" s="736"/>
      <c r="K28" s="15"/>
      <c r="L28" s="479"/>
      <c r="M28" s="479"/>
      <c r="N28" s="206"/>
    </row>
    <row r="29" spans="1:31" ht="13.5" customHeight="1" x14ac:dyDescent="0.2">
      <c r="A29" s="746"/>
      <c r="B29" s="746"/>
      <c r="C29" s="746"/>
      <c r="D29" s="267"/>
      <c r="E29" s="268"/>
      <c r="F29" s="745"/>
      <c r="G29" s="746"/>
      <c r="H29" s="746"/>
      <c r="I29" s="746"/>
      <c r="J29" s="746"/>
      <c r="K29" s="267"/>
      <c r="L29" s="267"/>
      <c r="M29" s="267"/>
      <c r="N29" s="207"/>
    </row>
    <row r="30" spans="1:31" ht="24.75" customHeight="1" x14ac:dyDescent="0.2">
      <c r="A30" s="753" t="s">
        <v>120</v>
      </c>
      <c r="B30" s="726"/>
      <c r="C30" s="726"/>
      <c r="D30" s="726"/>
      <c r="E30" s="726"/>
      <c r="F30" s="726"/>
      <c r="G30" s="726"/>
      <c r="H30" s="726"/>
      <c r="I30" s="438"/>
      <c r="J30" s="438"/>
      <c r="K30" s="438"/>
      <c r="L30" s="438"/>
      <c r="M30" s="438"/>
      <c r="N30" s="487"/>
    </row>
    <row r="31" spans="1:31" ht="13.5" customHeight="1" x14ac:dyDescent="0.2">
      <c r="A31" s="723"/>
      <c r="B31" s="723"/>
      <c r="C31" s="723"/>
      <c r="D31" s="723"/>
      <c r="E31" s="723"/>
      <c r="F31" s="723"/>
      <c r="G31" s="723"/>
      <c r="H31" s="723"/>
      <c r="I31" s="440"/>
      <c r="J31" s="440"/>
      <c r="K31" s="440"/>
      <c r="L31" s="440"/>
      <c r="M31" s="440"/>
      <c r="N31" s="441"/>
    </row>
    <row r="32" spans="1:31" x14ac:dyDescent="0.2">
      <c r="A32" s="753" t="s">
        <v>121</v>
      </c>
      <c r="B32" s="726"/>
      <c r="C32" s="726"/>
      <c r="D32" s="726"/>
      <c r="E32" s="726"/>
      <c r="F32" s="726"/>
      <c r="G32" s="726"/>
      <c r="H32" s="726"/>
      <c r="I32" s="438"/>
      <c r="J32" s="438"/>
      <c r="K32" s="438"/>
      <c r="L32" s="438"/>
      <c r="M32" s="438"/>
      <c r="N32" s="487"/>
    </row>
    <row r="33" spans="1:14" ht="13.5" customHeight="1" x14ac:dyDescent="0.2">
      <c r="A33" s="723"/>
      <c r="B33" s="723"/>
      <c r="C33" s="723"/>
      <c r="D33" s="723"/>
      <c r="E33" s="723"/>
      <c r="F33" s="723"/>
      <c r="G33" s="723"/>
      <c r="H33" s="723"/>
      <c r="I33" s="440"/>
      <c r="J33" s="440"/>
      <c r="K33" s="440"/>
      <c r="L33" s="440"/>
      <c r="M33" s="440"/>
      <c r="N33" s="441"/>
    </row>
    <row r="34" spans="1:14" x14ac:dyDescent="0.2">
      <c r="A34" s="720" t="s">
        <v>122</v>
      </c>
      <c r="B34" s="721"/>
      <c r="C34" s="721"/>
      <c r="D34" s="721"/>
      <c r="E34" s="442"/>
      <c r="F34" s="720" t="s">
        <v>123</v>
      </c>
      <c r="G34" s="721"/>
      <c r="H34" s="721"/>
      <c r="I34" s="731"/>
      <c r="J34" s="720" t="s">
        <v>124</v>
      </c>
      <c r="K34" s="721"/>
      <c r="L34" s="721"/>
      <c r="M34" s="721"/>
      <c r="N34" s="722"/>
    </row>
    <row r="35" spans="1:14" ht="14.25" customHeight="1" x14ac:dyDescent="0.2">
      <c r="A35" s="728">
        <v>5555555555</v>
      </c>
      <c r="B35" s="728"/>
      <c r="C35" s="728"/>
      <c r="D35" s="566"/>
      <c r="E35" s="443"/>
      <c r="F35" s="756"/>
      <c r="G35" s="728"/>
      <c r="H35" s="728"/>
      <c r="I35" s="757"/>
      <c r="J35" s="754"/>
      <c r="K35" s="723"/>
      <c r="L35" s="723"/>
      <c r="M35" s="723"/>
      <c r="N35" s="755"/>
    </row>
    <row r="36" spans="1:14" ht="14.25" customHeight="1" x14ac:dyDescent="0.2">
      <c r="A36" s="425"/>
      <c r="B36" s="426"/>
      <c r="C36" s="426"/>
      <c r="D36" s="426"/>
      <c r="E36" s="438"/>
      <c r="F36" s="426"/>
      <c r="G36" s="425"/>
      <c r="H36" s="426"/>
      <c r="I36" s="426"/>
      <c r="J36" s="426"/>
      <c r="K36" s="426"/>
      <c r="L36" s="426"/>
      <c r="M36" s="426"/>
      <c r="N36" s="427"/>
    </row>
    <row r="37" spans="1:14" x14ac:dyDescent="0.2">
      <c r="A37" s="723"/>
      <c r="B37" s="723"/>
      <c r="C37" s="723"/>
      <c r="D37" s="15"/>
      <c r="E37" s="15"/>
      <c r="F37" s="15"/>
      <c r="G37" s="439"/>
      <c r="H37" s="270"/>
      <c r="I37" s="270"/>
      <c r="J37" s="270"/>
      <c r="K37" s="270"/>
      <c r="L37" s="270"/>
      <c r="M37" s="270"/>
      <c r="N37" s="271"/>
    </row>
    <row r="38" spans="1:14" ht="12.75" customHeight="1" x14ac:dyDescent="0.2">
      <c r="A38" s="484" t="s">
        <v>125</v>
      </c>
      <c r="B38" s="451"/>
      <c r="C38" s="451"/>
      <c r="D38" s="451"/>
      <c r="E38" s="451"/>
      <c r="F38" s="15"/>
      <c r="G38" s="451" t="s">
        <v>126</v>
      </c>
      <c r="H38" s="451"/>
      <c r="I38" s="451"/>
      <c r="J38" s="451"/>
      <c r="K38" s="451"/>
      <c r="L38" s="451"/>
      <c r="M38" s="451"/>
      <c r="N38" s="206"/>
    </row>
    <row r="39" spans="1:14" x14ac:dyDescent="0.2">
      <c r="A39" s="104"/>
      <c r="B39" s="15"/>
      <c r="C39" s="15"/>
      <c r="D39" s="15"/>
      <c r="E39" s="15"/>
      <c r="F39" s="15"/>
      <c r="G39" s="272"/>
      <c r="H39" s="451"/>
      <c r="I39" s="451"/>
      <c r="J39" s="451"/>
      <c r="K39" s="451"/>
      <c r="L39" s="15"/>
      <c r="M39" s="15"/>
      <c r="N39" s="206"/>
    </row>
    <row r="40" spans="1:14" x14ac:dyDescent="0.2">
      <c r="A40" s="275" t="s">
        <v>127</v>
      </c>
      <c r="B40" s="266"/>
      <c r="C40" s="15" t="s">
        <v>128</v>
      </c>
      <c r="D40" s="15"/>
      <c r="E40" s="15"/>
      <c r="F40" s="723"/>
      <c r="G40" s="723"/>
      <c r="H40" s="723"/>
      <c r="I40" s="719" t="s">
        <v>129</v>
      </c>
      <c r="J40" s="719"/>
      <c r="K40" s="15"/>
      <c r="L40" s="15"/>
      <c r="M40" s="15"/>
      <c r="N40" s="206"/>
    </row>
    <row r="41" spans="1:14" x14ac:dyDescent="0.2">
      <c r="A41" s="104"/>
      <c r="B41" s="451"/>
      <c r="C41" s="15"/>
      <c r="D41" s="15"/>
      <c r="E41" s="15"/>
      <c r="F41" s="15"/>
      <c r="G41" s="15"/>
      <c r="H41" s="15"/>
      <c r="I41" s="15"/>
      <c r="J41" s="15"/>
      <c r="K41" s="15"/>
      <c r="L41" s="15"/>
      <c r="M41" s="15"/>
      <c r="N41" s="206"/>
    </row>
    <row r="42" spans="1:14" x14ac:dyDescent="0.2">
      <c r="A42" s="275" t="s">
        <v>130</v>
      </c>
      <c r="B42" s="266"/>
      <c r="C42" s="15" t="s">
        <v>131</v>
      </c>
      <c r="D42" s="15"/>
      <c r="E42" s="15"/>
      <c r="F42" s="15"/>
      <c r="G42" s="15"/>
      <c r="H42" s="15"/>
      <c r="I42" s="15"/>
      <c r="J42" s="15"/>
      <c r="K42" s="15"/>
      <c r="L42" s="15"/>
      <c r="M42" s="15"/>
      <c r="N42" s="206"/>
    </row>
    <row r="43" spans="1:14" x14ac:dyDescent="0.2">
      <c r="A43" s="484"/>
      <c r="B43" s="451"/>
      <c r="C43" s="15"/>
      <c r="D43" s="15"/>
      <c r="E43" s="15"/>
      <c r="F43" s="15"/>
      <c r="G43" s="15"/>
      <c r="H43" s="15"/>
      <c r="I43" s="15"/>
      <c r="J43" s="15"/>
      <c r="K43" s="15"/>
      <c r="L43" s="15"/>
      <c r="M43" s="15"/>
      <c r="N43" s="206"/>
    </row>
    <row r="44" spans="1:14" x14ac:dyDescent="0.2">
      <c r="A44" s="104"/>
      <c r="B44" s="266"/>
      <c r="C44" s="15" t="s">
        <v>132</v>
      </c>
      <c r="D44" s="15"/>
      <c r="E44" s="15"/>
      <c r="F44" s="15"/>
      <c r="G44" s="15"/>
      <c r="H44" s="15"/>
      <c r="I44" s="15"/>
      <c r="J44" s="15"/>
      <c r="K44" s="15"/>
      <c r="L44" s="15"/>
      <c r="M44" s="15"/>
      <c r="N44" s="206"/>
    </row>
    <row r="45" spans="1:14" x14ac:dyDescent="0.2">
      <c r="A45" s="104"/>
      <c r="B45" s="15"/>
      <c r="C45" s="15"/>
      <c r="D45" s="15"/>
      <c r="E45" s="15"/>
      <c r="F45" s="15"/>
      <c r="G45" s="15"/>
      <c r="H45" s="15"/>
      <c r="I45" s="15"/>
      <c r="J45" s="15"/>
      <c r="K45" s="15"/>
      <c r="L45" s="15"/>
      <c r="M45" s="15"/>
      <c r="N45" s="206"/>
    </row>
    <row r="46" spans="1:14" x14ac:dyDescent="0.2">
      <c r="A46" s="104"/>
      <c r="B46" s="15"/>
      <c r="C46" s="15"/>
      <c r="D46" s="15"/>
      <c r="E46" s="15"/>
      <c r="F46" s="15"/>
      <c r="G46" s="15"/>
      <c r="H46" s="15"/>
      <c r="I46" s="15"/>
      <c r="J46" s="15"/>
      <c r="K46" s="15"/>
      <c r="L46" s="15"/>
      <c r="M46" s="15"/>
      <c r="N46" s="206"/>
    </row>
    <row r="47" spans="1:14" x14ac:dyDescent="0.2">
      <c r="A47" s="104"/>
      <c r="B47" s="15"/>
      <c r="C47" s="15"/>
      <c r="D47" s="15"/>
      <c r="E47" s="15"/>
      <c r="F47" s="15"/>
      <c r="G47" s="15"/>
      <c r="H47" s="15"/>
      <c r="I47" s="15"/>
      <c r="J47" s="15"/>
      <c r="K47" s="15"/>
      <c r="L47" s="15"/>
      <c r="M47" s="15"/>
      <c r="N47" s="206"/>
    </row>
    <row r="48" spans="1:14" x14ac:dyDescent="0.2">
      <c r="A48" s="104"/>
      <c r="B48" s="15"/>
      <c r="C48" s="15"/>
      <c r="D48" s="15"/>
      <c r="E48" s="15"/>
      <c r="F48" s="15"/>
      <c r="G48" s="15"/>
      <c r="H48" s="15"/>
      <c r="I48" s="15"/>
      <c r="J48" s="15"/>
      <c r="K48" s="15"/>
      <c r="L48" s="15"/>
      <c r="M48" s="15"/>
      <c r="N48" s="206"/>
    </row>
    <row r="49" spans="1:14" x14ac:dyDescent="0.2">
      <c r="A49" s="104"/>
      <c r="B49" s="15"/>
      <c r="C49" s="15"/>
      <c r="D49" s="15"/>
      <c r="E49" s="15"/>
      <c r="F49" s="15"/>
      <c r="G49" s="15"/>
      <c r="H49" s="15"/>
      <c r="I49" s="15"/>
      <c r="J49" s="15"/>
      <c r="K49" s="15"/>
      <c r="L49" s="15"/>
      <c r="M49" s="15"/>
      <c r="N49" s="206"/>
    </row>
    <row r="50" spans="1:14" x14ac:dyDescent="0.2">
      <c r="A50" s="104"/>
      <c r="B50" s="15"/>
      <c r="C50" s="15"/>
      <c r="D50" s="15"/>
      <c r="E50" s="15"/>
      <c r="F50" s="15"/>
      <c r="G50" s="15"/>
      <c r="H50" s="15"/>
      <c r="I50" s="15"/>
      <c r="J50" s="15"/>
      <c r="K50" s="15"/>
      <c r="L50" s="15"/>
      <c r="M50" s="15"/>
      <c r="N50" s="206"/>
    </row>
    <row r="51" spans="1:14" x14ac:dyDescent="0.2">
      <c r="A51" s="275" t="s">
        <v>133</v>
      </c>
      <c r="B51" s="732"/>
      <c r="C51" s="732"/>
      <c r="D51" s="732"/>
      <c r="E51" s="273"/>
      <c r="F51" s="438" t="s">
        <v>134</v>
      </c>
      <c r="H51" s="565"/>
      <c r="I51" s="270"/>
      <c r="J51" s="270"/>
      <c r="K51" s="15"/>
      <c r="N51" s="36"/>
    </row>
    <row r="52" spans="1:14" x14ac:dyDescent="0.2">
      <c r="A52" s="484"/>
      <c r="B52" s="730" t="s">
        <v>135</v>
      </c>
      <c r="C52" s="730"/>
      <c r="D52" s="730"/>
      <c r="E52" s="15"/>
      <c r="F52" s="15"/>
      <c r="G52" s="15"/>
      <c r="H52" s="281" t="s">
        <v>136</v>
      </c>
      <c r="I52" s="281"/>
      <c r="J52" s="281"/>
      <c r="K52" s="15"/>
      <c r="N52" s="36"/>
    </row>
    <row r="53" spans="1:14" ht="29.25" customHeight="1" x14ac:dyDescent="0.2">
      <c r="A53" s="729"/>
      <c r="B53" s="216"/>
      <c r="C53" s="216"/>
      <c r="D53" s="724"/>
      <c r="E53" s="724"/>
      <c r="F53" s="724"/>
      <c r="G53" s="724"/>
      <c r="H53" s="15"/>
      <c r="I53" s="724"/>
      <c r="J53" s="724"/>
      <c r="K53" s="724"/>
      <c r="L53" s="15"/>
      <c r="M53" s="724"/>
      <c r="N53" s="725"/>
    </row>
    <row r="54" spans="1:14" x14ac:dyDescent="0.2">
      <c r="A54" s="729"/>
      <c r="B54" s="15"/>
      <c r="C54" s="15"/>
      <c r="D54" s="726" t="s">
        <v>137</v>
      </c>
      <c r="E54" s="726"/>
      <c r="F54" s="726"/>
      <c r="G54" s="451"/>
      <c r="H54" s="15"/>
      <c r="I54" s="726" t="s">
        <v>138</v>
      </c>
      <c r="J54" s="726"/>
      <c r="K54" s="451"/>
      <c r="L54" s="15"/>
      <c r="M54" s="726" t="s">
        <v>139</v>
      </c>
      <c r="N54" s="727"/>
    </row>
    <row r="55" spans="1:14" x14ac:dyDescent="0.2">
      <c r="A55" s="729"/>
      <c r="B55" s="15"/>
      <c r="C55" s="451"/>
      <c r="D55" s="451"/>
      <c r="E55" s="15"/>
      <c r="F55" s="15"/>
      <c r="G55" s="15"/>
      <c r="H55" s="15"/>
      <c r="I55" s="719" t="s">
        <v>140</v>
      </c>
      <c r="J55" s="719"/>
      <c r="K55" s="451"/>
      <c r="L55" s="15"/>
      <c r="M55" s="15"/>
      <c r="N55" s="206"/>
    </row>
    <row r="56" spans="1:14" x14ac:dyDescent="0.2">
      <c r="A56" s="729"/>
      <c r="B56" s="15"/>
      <c r="C56" s="15"/>
      <c r="D56" s="15"/>
      <c r="E56" s="15"/>
      <c r="F56" s="15"/>
      <c r="G56" s="15"/>
      <c r="H56" s="15"/>
      <c r="I56" s="15"/>
      <c r="J56" s="15"/>
      <c r="K56" s="15"/>
      <c r="L56" s="15"/>
      <c r="M56" s="15"/>
      <c r="N56" s="206"/>
    </row>
    <row r="57" spans="1:14" x14ac:dyDescent="0.2">
      <c r="A57" s="729"/>
      <c r="B57" s="15"/>
      <c r="C57" s="15"/>
      <c r="D57" s="15"/>
      <c r="E57" s="15"/>
      <c r="F57" s="15"/>
      <c r="G57" s="15"/>
      <c r="H57" s="15"/>
      <c r="I57" s="15"/>
      <c r="J57" s="15"/>
      <c r="K57" s="15"/>
      <c r="L57" s="15"/>
      <c r="M57" s="15"/>
      <c r="N57" s="206"/>
    </row>
    <row r="58" spans="1:14" x14ac:dyDescent="0.2">
      <c r="A58" s="485" t="s">
        <v>141</v>
      </c>
      <c r="B58" s="15"/>
      <c r="C58" s="15"/>
      <c r="D58" s="15"/>
      <c r="E58" s="15"/>
      <c r="F58" s="15"/>
      <c r="G58" s="15"/>
      <c r="H58" s="15"/>
      <c r="I58" s="15"/>
      <c r="J58" s="15"/>
      <c r="K58" s="15"/>
      <c r="L58" s="15"/>
      <c r="M58" s="15"/>
      <c r="N58" s="206"/>
    </row>
    <row r="59" spans="1:14" x14ac:dyDescent="0.2">
      <c r="A59" s="104"/>
      <c r="B59" s="15"/>
      <c r="C59" s="15"/>
      <c r="D59" s="15"/>
      <c r="E59" s="15"/>
      <c r="F59" s="15"/>
      <c r="G59" s="15"/>
      <c r="H59" s="15"/>
      <c r="I59" s="15"/>
      <c r="J59" s="15"/>
      <c r="K59" s="15"/>
      <c r="L59" s="15"/>
      <c r="M59" s="15"/>
      <c r="N59" s="206"/>
    </row>
    <row r="60" spans="1:14" ht="13.5" thickBot="1" x14ac:dyDescent="0.25">
      <c r="A60" s="208" t="s">
        <v>100</v>
      </c>
      <c r="B60" s="209"/>
      <c r="C60" s="209"/>
      <c r="D60" s="209"/>
      <c r="E60" s="209"/>
      <c r="F60" s="209"/>
      <c r="G60" s="209"/>
      <c r="H60" s="209"/>
      <c r="I60" s="209"/>
      <c r="J60" s="209"/>
      <c r="K60" s="209"/>
      <c r="L60" s="209"/>
      <c r="M60" s="209"/>
      <c r="N60" s="210"/>
    </row>
  </sheetData>
  <sheetProtection algorithmName="SHA-512" hashValue="0yoe9y1xmz6rVi7mMlBPUX6ZMEXMPMEx6egz9SbXFekt/hEcOJK0TvGoizzHB57DXxsm6GrsbJeB1sNkp3/cdA==" saltValue="XQxBSL5Ch2c9vQiDyOVxQg==" spinCount="100000" sheet="1" selectLockedCells="1"/>
  <mergeCells count="53">
    <mergeCell ref="A34:D34"/>
    <mergeCell ref="J35:N35"/>
    <mergeCell ref="B19:N19"/>
    <mergeCell ref="F35:I35"/>
    <mergeCell ref="A6:C6"/>
    <mergeCell ref="A8:N8"/>
    <mergeCell ref="A10:N10"/>
    <mergeCell ref="B12:N12"/>
    <mergeCell ref="B13:N13"/>
    <mergeCell ref="A9:N9"/>
    <mergeCell ref="B21:N21"/>
    <mergeCell ref="B14:N14"/>
    <mergeCell ref="B15:N15"/>
    <mergeCell ref="A22:N22"/>
    <mergeCell ref="B17:N17"/>
    <mergeCell ref="B18:N18"/>
    <mergeCell ref="A33:H33"/>
    <mergeCell ref="A32:H32"/>
    <mergeCell ref="F28:J28"/>
    <mergeCell ref="A2:B2"/>
    <mergeCell ref="A31:H31"/>
    <mergeCell ref="A29:C29"/>
    <mergeCell ref="F29:J29"/>
    <mergeCell ref="A30:H30"/>
    <mergeCell ref="A1:C1"/>
    <mergeCell ref="A28:D28"/>
    <mergeCell ref="A3:B3"/>
    <mergeCell ref="A23:N23"/>
    <mergeCell ref="A24:N24"/>
    <mergeCell ref="F26:J26"/>
    <mergeCell ref="K26:N26"/>
    <mergeCell ref="A26:C26"/>
    <mergeCell ref="A25:C25"/>
    <mergeCell ref="F25:J25"/>
    <mergeCell ref="K25:N25"/>
    <mergeCell ref="B20:N20"/>
    <mergeCell ref="B16:N16"/>
    <mergeCell ref="I55:J55"/>
    <mergeCell ref="J34:N34"/>
    <mergeCell ref="A37:C37"/>
    <mergeCell ref="F40:H40"/>
    <mergeCell ref="I40:J40"/>
    <mergeCell ref="M53:N53"/>
    <mergeCell ref="M54:N54"/>
    <mergeCell ref="D53:G53"/>
    <mergeCell ref="D54:F54"/>
    <mergeCell ref="I53:K53"/>
    <mergeCell ref="I54:J54"/>
    <mergeCell ref="A35:C35"/>
    <mergeCell ref="A53:A57"/>
    <mergeCell ref="B52:D52"/>
    <mergeCell ref="F34:I34"/>
    <mergeCell ref="B51:D51"/>
  </mergeCells>
  <phoneticPr fontId="0" type="noConversion"/>
  <dataValidations count="4">
    <dataValidation type="date" allowBlank="1" showInputMessage="1" showErrorMessage="1" error="Enter in date format MM/DD/YYYY" prompt="MM/DD/YYYY" sqref="H51" xr:uid="{4247B8D5-5F40-4D0F-B0EF-CDE6C97F3B40}">
      <formula1>44562</formula1>
      <formula2>47484</formula2>
    </dataValidation>
    <dataValidation type="date" allowBlank="1" showInputMessage="1" showErrorMessage="1" error="Enter date in date format MM/DD/YYYYY" prompt="MM/DD/YYYY" sqref="G37" xr:uid="{0378ADBD-D870-4386-9E84-EC9D9067D7B5}">
      <formula1>44562</formula1>
      <formula2>47484</formula2>
    </dataValidation>
    <dataValidation type="whole" allowBlank="1" showInputMessage="1" showErrorMessage="1" error="Enter only numbers, no ( ) or -" prompt="Enter only numbers, no ( ) or -" sqref="F35:I35 A35" xr:uid="{CFB665BA-8D69-4B1C-92DC-262DC707CCC2}">
      <formula1>1000000000</formula1>
      <formula2>9999999999</formula2>
    </dataValidation>
    <dataValidation type="custom" allowBlank="1" showInputMessage="1" showErrorMessage="1" errorTitle="Email Error" error="Please Enter Valid Email Address" promptTitle="Email Address" prompt="Please enter email address" sqref="J35:N35" xr:uid="{DE62486F-095A-410F-95D9-3A34A8238563}">
      <formula1>AND(FIND("@",J35),FIND(".",J35),ISERROR(FIND(" ",J35)))</formula1>
    </dataValidation>
  </dataValidations>
  <pageMargins left="0.25" right="0.25" top="0.75" bottom="0.75" header="0.3" footer="0.3"/>
  <pageSetup scale="5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Z55"/>
  <sheetViews>
    <sheetView zoomScaleNormal="100" workbookViewId="0">
      <selection activeCell="J13" sqref="J13"/>
    </sheetView>
  </sheetViews>
  <sheetFormatPr defaultColWidth="8.5703125" defaultRowHeight="12.75" x14ac:dyDescent="0.2"/>
  <cols>
    <col min="1" max="8" width="4.7109375" style="4" customWidth="1"/>
    <col min="9" max="10" width="6.42578125" style="4" customWidth="1"/>
    <col min="11" max="11" width="10.28515625" style="4" customWidth="1"/>
    <col min="12" max="12" width="4.7109375" style="4" customWidth="1"/>
    <col min="13" max="13" width="13.28515625" style="4" customWidth="1"/>
    <col min="14" max="15" width="4.7109375" style="4" customWidth="1"/>
    <col min="16" max="16" width="10.140625" style="4" customWidth="1"/>
    <col min="17" max="17" width="6.7109375" style="4" customWidth="1"/>
    <col min="18" max="18" width="18.42578125" style="4" bestFit="1" customWidth="1"/>
    <col min="19" max="21" width="4.7109375" style="4" customWidth="1"/>
    <col min="22" max="22" width="8.28515625" style="4" customWidth="1"/>
    <col min="23" max="23" width="12.42578125" style="4" hidden="1" customWidth="1"/>
    <col min="24" max="24" width="10" style="4" bestFit="1" customWidth="1"/>
    <col min="25" max="16384" width="8.5703125" style="4"/>
  </cols>
  <sheetData>
    <row r="1" spans="1:24" s="1" customFormat="1" ht="18" x14ac:dyDescent="0.25">
      <c r="A1" s="781" t="str">
        <f>'Exhibit 1-General &amp; Statistical'!A1</f>
        <v xml:space="preserve">PUBLIC HEALTH PROVIDER CHARITY CARE PROGRAM COST REPORT </v>
      </c>
      <c r="B1" s="715"/>
      <c r="C1" s="715"/>
      <c r="D1" s="715"/>
      <c r="E1" s="715"/>
      <c r="F1" s="715"/>
      <c r="G1" s="715"/>
      <c r="H1" s="715"/>
      <c r="I1" s="715"/>
      <c r="J1" s="715"/>
      <c r="K1" s="715"/>
      <c r="L1" s="715"/>
      <c r="M1" s="715"/>
      <c r="N1" s="715"/>
      <c r="O1" s="715"/>
      <c r="P1" s="715"/>
      <c r="Q1" s="434"/>
      <c r="R1" s="12"/>
      <c r="S1" s="117"/>
      <c r="T1" s="117"/>
      <c r="U1" s="117"/>
      <c r="V1" s="118"/>
      <c r="W1" s="12"/>
      <c r="X1" s="12"/>
    </row>
    <row r="2" spans="1:24" s="1" customFormat="1" ht="15.75" x14ac:dyDescent="0.25">
      <c r="A2" s="12"/>
      <c r="B2" s="83"/>
      <c r="C2" s="83"/>
      <c r="D2" s="12"/>
      <c r="E2" s="12"/>
      <c r="F2" s="12"/>
      <c r="G2" s="12"/>
      <c r="H2" s="83"/>
      <c r="I2" s="83"/>
      <c r="J2" s="83"/>
      <c r="K2" s="738" t="s">
        <v>27</v>
      </c>
      <c r="L2" s="738"/>
      <c r="M2" s="738"/>
      <c r="N2" s="738"/>
      <c r="O2" s="738"/>
      <c r="P2" s="44"/>
      <c r="Q2" s="434"/>
      <c r="R2" s="47"/>
      <c r="S2" s="12"/>
      <c r="T2" s="12"/>
      <c r="U2" s="12"/>
      <c r="V2" s="12"/>
      <c r="W2" s="12"/>
      <c r="X2" s="12"/>
    </row>
    <row r="3" spans="1:24" s="1" customFormat="1" ht="15.75" x14ac:dyDescent="0.25">
      <c r="A3" s="738">
        <f>'Exhibit A - Cover Page'!B34</f>
        <v>0</v>
      </c>
      <c r="B3" s="738"/>
      <c r="C3" s="738"/>
      <c r="D3" s="738"/>
      <c r="E3" s="738"/>
      <c r="F3" s="738"/>
      <c r="G3" s="738"/>
      <c r="H3" s="738"/>
      <c r="I3" s="738"/>
      <c r="J3" s="738"/>
      <c r="K3" s="738"/>
      <c r="L3" s="738"/>
      <c r="M3" s="738"/>
      <c r="N3" s="738"/>
      <c r="O3" s="738"/>
      <c r="P3" s="467"/>
      <c r="Q3" s="468"/>
      <c r="R3" s="47"/>
      <c r="S3" s="12"/>
      <c r="T3" s="12"/>
      <c r="U3" s="12"/>
      <c r="V3" s="12"/>
      <c r="W3" s="12"/>
      <c r="X3" s="12"/>
    </row>
    <row r="4" spans="1:24" x14ac:dyDescent="0.2">
      <c r="A4" s="104"/>
      <c r="B4" s="15"/>
      <c r="C4" s="15"/>
      <c r="D4" s="15"/>
      <c r="E4" s="15"/>
      <c r="F4" s="15"/>
      <c r="G4" s="15"/>
      <c r="H4" s="15"/>
      <c r="I4" s="15"/>
      <c r="J4" s="15"/>
      <c r="K4" s="15"/>
      <c r="L4" s="15"/>
      <c r="M4" s="15"/>
      <c r="N4" s="15"/>
      <c r="O4" s="15"/>
      <c r="P4" s="15"/>
      <c r="Q4" s="206"/>
      <c r="R4" s="15"/>
      <c r="S4" s="15"/>
      <c r="T4" s="15"/>
      <c r="U4" s="15"/>
      <c r="V4" s="15"/>
      <c r="W4" s="15"/>
      <c r="X4" s="15"/>
    </row>
    <row r="5" spans="1:24" s="1" customFormat="1" ht="15.75" x14ac:dyDescent="0.25">
      <c r="A5" s="12"/>
      <c r="B5" s="12"/>
      <c r="C5" s="12"/>
      <c r="D5" s="44"/>
      <c r="E5" s="12"/>
      <c r="F5" s="44"/>
      <c r="G5" s="119"/>
      <c r="H5" s="119"/>
      <c r="I5" s="83"/>
      <c r="J5" s="83"/>
      <c r="K5" s="83"/>
      <c r="L5" s="83"/>
      <c r="M5" s="789" t="s">
        <v>28</v>
      </c>
      <c r="N5" s="789"/>
      <c r="O5" s="789"/>
      <c r="P5" s="788">
        <f>+'Exhibit A - Cover Page'!B9</f>
        <v>555555555</v>
      </c>
      <c r="Q5" s="788"/>
      <c r="R5" s="47"/>
      <c r="S5" s="12"/>
      <c r="T5" s="12"/>
      <c r="U5" s="12"/>
      <c r="V5" s="12"/>
      <c r="W5" s="12"/>
      <c r="X5" s="12"/>
    </row>
    <row r="6" spans="1:24" s="1" customFormat="1" ht="15" x14ac:dyDescent="0.2">
      <c r="A6" s="12"/>
      <c r="B6" s="12"/>
      <c r="C6" s="12"/>
      <c r="D6" s="11"/>
      <c r="E6" s="12"/>
      <c r="F6" s="47"/>
      <c r="G6" s="83"/>
      <c r="H6" s="83"/>
      <c r="I6" s="83"/>
      <c r="J6" s="83"/>
      <c r="K6" s="83"/>
      <c r="L6" s="83"/>
      <c r="M6" s="789" t="s">
        <v>29</v>
      </c>
      <c r="N6" s="789"/>
      <c r="O6" s="789"/>
      <c r="P6" s="788">
        <f>+'Exhibit A - Cover Page'!B10</f>
        <v>5555555555</v>
      </c>
      <c r="Q6" s="788"/>
      <c r="R6" s="47"/>
      <c r="S6" s="12"/>
      <c r="T6" s="12"/>
      <c r="U6" s="12"/>
      <c r="V6" s="12"/>
      <c r="W6" s="12"/>
      <c r="X6" s="12"/>
    </row>
    <row r="7" spans="1:24" customFormat="1" ht="17.25" customHeight="1" thickBot="1" x14ac:dyDescent="0.25">
      <c r="A7" s="758" t="s">
        <v>3</v>
      </c>
      <c r="B7" s="717"/>
      <c r="C7" s="717"/>
      <c r="D7" s="717"/>
      <c r="E7" s="717"/>
      <c r="F7" s="717"/>
      <c r="G7" s="717"/>
      <c r="H7" s="717"/>
      <c r="I7" s="717"/>
      <c r="J7" s="717"/>
      <c r="K7" s="717"/>
      <c r="L7" s="717"/>
      <c r="M7" s="717"/>
      <c r="N7" s="717"/>
      <c r="O7" s="717"/>
      <c r="P7" s="717"/>
      <c r="Q7" s="718"/>
    </row>
    <row r="8" spans="1:24" s="1" customFormat="1" ht="20.100000000000001" customHeight="1" thickBot="1" x14ac:dyDescent="0.3">
      <c r="A8" s="276"/>
      <c r="B8" s="277"/>
      <c r="C8" s="277"/>
      <c r="D8" s="277"/>
      <c r="E8" s="278"/>
      <c r="F8" s="277"/>
      <c r="G8" s="277"/>
      <c r="H8" s="277"/>
      <c r="I8" s="277"/>
      <c r="J8" s="277"/>
      <c r="K8" s="277"/>
      <c r="L8" s="277"/>
      <c r="M8" s="277"/>
      <c r="N8" s="277"/>
      <c r="O8" s="279"/>
      <c r="P8" s="279"/>
      <c r="Q8" s="279"/>
      <c r="R8" s="279"/>
      <c r="S8" s="279"/>
      <c r="T8" s="279"/>
      <c r="U8" s="279"/>
      <c r="V8" s="279"/>
      <c r="W8" s="12"/>
      <c r="X8" s="12"/>
    </row>
    <row r="9" spans="1:24" ht="18" customHeight="1" x14ac:dyDescent="0.2">
      <c r="A9" s="782" t="s">
        <v>142</v>
      </c>
      <c r="B9" s="783"/>
      <c r="C9" s="783"/>
      <c r="D9" s="783"/>
      <c r="E9" s="783"/>
      <c r="F9" s="783"/>
      <c r="G9" s="783"/>
      <c r="H9" s="783"/>
      <c r="I9" s="783"/>
      <c r="J9" s="783"/>
      <c r="K9" s="783"/>
      <c r="L9" s="783"/>
      <c r="M9" s="783"/>
      <c r="N9" s="783"/>
      <c r="O9" s="783"/>
      <c r="P9" s="783"/>
      <c r="Q9" s="783"/>
      <c r="R9" s="783"/>
      <c r="S9" s="783"/>
      <c r="T9" s="783"/>
      <c r="U9" s="783"/>
      <c r="V9" s="784"/>
      <c r="W9" s="15"/>
      <c r="X9" s="15"/>
    </row>
    <row r="10" spans="1:24" ht="14.25" customHeight="1" x14ac:dyDescent="0.25">
      <c r="A10" s="481"/>
      <c r="B10" s="477"/>
      <c r="C10" s="477"/>
      <c r="D10" s="477"/>
      <c r="E10" s="477"/>
      <c r="F10" s="477"/>
      <c r="G10" s="477"/>
      <c r="H10" s="15"/>
      <c r="I10" s="15"/>
      <c r="J10" s="15"/>
      <c r="K10" s="15"/>
      <c r="L10" s="15"/>
      <c r="M10" s="15"/>
      <c r="N10" s="15"/>
      <c r="O10" s="15"/>
      <c r="P10" s="15"/>
      <c r="Q10" s="15"/>
      <c r="R10" s="15"/>
      <c r="S10" s="15"/>
      <c r="T10" s="15"/>
      <c r="U10" s="48"/>
      <c r="V10" s="49"/>
      <c r="W10" s="15"/>
      <c r="X10" s="15"/>
    </row>
    <row r="11" spans="1:24" ht="31.5" customHeight="1" x14ac:dyDescent="0.2">
      <c r="A11" s="785" t="s">
        <v>143</v>
      </c>
      <c r="B11" s="786"/>
      <c r="C11" s="786"/>
      <c r="D11" s="786"/>
      <c r="E11" s="786"/>
      <c r="F11" s="786"/>
      <c r="G11" s="786"/>
      <c r="H11" s="786"/>
      <c r="I11" s="786"/>
      <c r="J11" s="786"/>
      <c r="K11" s="786"/>
      <c r="L11" s="786"/>
      <c r="M11" s="786"/>
      <c r="N11" s="786"/>
      <c r="O11" s="786"/>
      <c r="P11" s="786"/>
      <c r="Q11" s="786"/>
      <c r="R11" s="786"/>
      <c r="S11" s="786"/>
      <c r="T11" s="786"/>
      <c r="U11" s="786"/>
      <c r="V11" s="787"/>
      <c r="W11" s="15"/>
      <c r="X11" s="15"/>
    </row>
    <row r="12" spans="1:24" ht="13.5" customHeight="1" x14ac:dyDescent="0.2">
      <c r="A12" s="104"/>
      <c r="B12" s="15"/>
      <c r="C12" s="15"/>
      <c r="D12" s="15"/>
      <c r="E12" s="15"/>
      <c r="F12" s="15"/>
      <c r="G12" s="15"/>
      <c r="H12" s="15"/>
      <c r="I12" s="15"/>
      <c r="J12" s="15"/>
      <c r="K12" s="15"/>
      <c r="L12" s="15"/>
      <c r="M12" s="15"/>
      <c r="N12" s="15"/>
      <c r="O12" s="15"/>
      <c r="P12" s="15"/>
      <c r="Q12" s="790" t="s">
        <v>144</v>
      </c>
      <c r="R12" s="790"/>
      <c r="S12" s="790"/>
      <c r="T12" s="451"/>
      <c r="U12" s="451"/>
      <c r="V12" s="211"/>
      <c r="W12" s="105" t="s">
        <v>89</v>
      </c>
      <c r="X12" s="62"/>
    </row>
    <row r="13" spans="1:24" ht="19.5" customHeight="1" x14ac:dyDescent="0.25">
      <c r="A13" s="104" t="s">
        <v>145</v>
      </c>
      <c r="B13" s="15"/>
      <c r="C13" s="15"/>
      <c r="D13" s="116"/>
      <c r="E13" s="116"/>
      <c r="F13" s="116"/>
      <c r="G13" s="116"/>
      <c r="H13" s="116"/>
      <c r="I13" s="116"/>
      <c r="J13" s="291"/>
      <c r="K13" s="15" t="s">
        <v>146</v>
      </c>
      <c r="L13" s="15"/>
      <c r="M13" s="15"/>
      <c r="N13" s="15"/>
      <c r="O13" s="15"/>
      <c r="P13" s="15"/>
      <c r="Q13" s="229" t="s">
        <v>147</v>
      </c>
      <c r="R13" s="282">
        <f>'Exhibit 2-Direct Medical'!D43</f>
        <v>0</v>
      </c>
      <c r="S13" s="436"/>
      <c r="T13" s="436"/>
      <c r="U13" s="436"/>
      <c r="V13" s="437"/>
      <c r="W13" s="106">
        <f>'Exhibit 2-Direct Medical'!E43</f>
        <v>0</v>
      </c>
      <c r="X13" s="177"/>
    </row>
    <row r="14" spans="1:24" ht="19.5" customHeight="1" x14ac:dyDescent="0.25">
      <c r="A14" s="104"/>
      <c r="B14" s="15"/>
      <c r="C14" s="15"/>
      <c r="D14" s="116"/>
      <c r="E14" s="116"/>
      <c r="F14" s="116"/>
      <c r="G14" s="116"/>
      <c r="H14" s="116"/>
      <c r="I14" s="116"/>
      <c r="J14" s="229"/>
      <c r="K14" s="15"/>
      <c r="L14" s="15"/>
      <c r="M14" s="15"/>
      <c r="N14" s="15"/>
      <c r="O14" s="15"/>
      <c r="P14" s="15"/>
      <c r="Q14" s="229"/>
      <c r="R14" s="435"/>
      <c r="S14" s="436"/>
      <c r="T14" s="436"/>
      <c r="U14" s="436"/>
      <c r="V14" s="437"/>
      <c r="W14" s="106"/>
      <c r="X14" s="177"/>
    </row>
    <row r="15" spans="1:24" ht="13.5" customHeight="1" x14ac:dyDescent="0.25">
      <c r="A15" s="104"/>
      <c r="B15" s="15"/>
      <c r="C15" s="15"/>
      <c r="D15" s="116"/>
      <c r="E15" s="116"/>
      <c r="F15" s="116"/>
      <c r="G15" s="116"/>
      <c r="H15" s="116"/>
      <c r="I15" s="116"/>
      <c r="J15" s="229"/>
      <c r="K15" s="15"/>
      <c r="L15" s="15"/>
      <c r="M15" s="15"/>
      <c r="N15" s="15"/>
      <c r="O15" s="15"/>
      <c r="P15" s="15"/>
      <c r="Q15" s="790" t="s">
        <v>148</v>
      </c>
      <c r="R15" s="790"/>
      <c r="S15" s="790"/>
      <c r="T15" s="436"/>
      <c r="U15" s="436"/>
      <c r="V15" s="437"/>
      <c r="W15" s="106"/>
      <c r="X15" s="177"/>
    </row>
    <row r="16" spans="1:24" ht="19.5" customHeight="1" x14ac:dyDescent="0.25">
      <c r="A16" s="104"/>
      <c r="B16" s="15"/>
      <c r="C16" s="15"/>
      <c r="D16" s="116"/>
      <c r="E16" s="116"/>
      <c r="F16" s="116"/>
      <c r="G16" s="116"/>
      <c r="H16" s="116"/>
      <c r="I16" s="116"/>
      <c r="J16" s="229"/>
      <c r="K16" s="15"/>
      <c r="L16" s="15"/>
      <c r="M16" s="15"/>
      <c r="N16" s="15"/>
      <c r="O16" s="15"/>
      <c r="P16" s="15"/>
      <c r="Q16" s="229" t="s">
        <v>147</v>
      </c>
      <c r="R16" s="282">
        <f>'Exhibit 2-Direct Medical'!D50</f>
        <v>0</v>
      </c>
      <c r="S16" s="436"/>
      <c r="T16" s="436"/>
      <c r="U16" s="436"/>
      <c r="V16" s="437"/>
      <c r="W16" s="106"/>
      <c r="X16" s="177"/>
    </row>
    <row r="17" spans="1:26" ht="20.100000000000001" customHeight="1" x14ac:dyDescent="0.2">
      <c r="A17" s="104"/>
      <c r="B17" s="15"/>
      <c r="C17" s="15"/>
      <c r="D17" s="116"/>
      <c r="E17" s="116"/>
      <c r="F17" s="116"/>
      <c r="G17" s="116"/>
      <c r="H17" s="116"/>
      <c r="I17" s="116"/>
      <c r="J17" s="15"/>
      <c r="K17" s="116"/>
      <c r="L17" s="116"/>
      <c r="M17" s="116"/>
      <c r="N17" s="116"/>
      <c r="O17" s="116"/>
      <c r="P17" s="116"/>
      <c r="Q17" s="283"/>
      <c r="R17" s="116"/>
      <c r="S17" s="116"/>
      <c r="T17" s="15"/>
      <c r="U17" s="15"/>
      <c r="V17" s="206"/>
      <c r="W17" s="15"/>
      <c r="X17" s="181"/>
      <c r="Y17" s="15"/>
      <c r="Z17" s="15"/>
    </row>
    <row r="18" spans="1:26" ht="27.95" customHeight="1" x14ac:dyDescent="0.2">
      <c r="A18" s="284" t="s">
        <v>149</v>
      </c>
      <c r="B18" s="285"/>
      <c r="C18" s="285"/>
      <c r="D18" s="285"/>
      <c r="E18" s="285"/>
      <c r="F18" s="285"/>
      <c r="G18" s="285"/>
      <c r="H18" s="285"/>
      <c r="I18" s="285"/>
      <c r="J18" s="285"/>
      <c r="K18" s="285"/>
      <c r="L18" s="285"/>
      <c r="M18" s="285"/>
      <c r="N18" s="285"/>
      <c r="O18" s="285"/>
      <c r="P18" s="285"/>
      <c r="Q18" s="285"/>
      <c r="R18" s="285"/>
      <c r="S18" s="285"/>
      <c r="T18" s="285"/>
      <c r="U18" s="285"/>
      <c r="V18" s="286"/>
      <c r="W18" s="15"/>
      <c r="X18" s="15"/>
      <c r="Y18" s="15"/>
      <c r="Z18" s="15"/>
    </row>
    <row r="19" spans="1:26" ht="14.25" customHeight="1" x14ac:dyDescent="0.2">
      <c r="A19" s="274" t="s">
        <v>150</v>
      </c>
      <c r="B19" s="281"/>
      <c r="C19" s="281"/>
      <c r="D19" s="281"/>
      <c r="E19" s="281"/>
      <c r="F19" s="281"/>
      <c r="G19" s="281"/>
      <c r="H19" s="281"/>
      <c r="I19" s="281"/>
      <c r="J19" s="281"/>
      <c r="K19" s="281"/>
      <c r="L19" s="281"/>
      <c r="M19" s="281"/>
      <c r="N19" s="281"/>
      <c r="O19" s="281"/>
      <c r="P19" s="281"/>
      <c r="Q19" s="281"/>
      <c r="R19" s="281"/>
      <c r="S19" s="281"/>
      <c r="T19" s="281"/>
      <c r="U19" s="281"/>
      <c r="V19" s="483"/>
      <c r="W19" s="15"/>
      <c r="X19" s="15"/>
      <c r="Y19" s="15"/>
      <c r="Z19" s="15"/>
    </row>
    <row r="20" spans="1:26" ht="14.25" customHeight="1" x14ac:dyDescent="0.2">
      <c r="A20" s="287"/>
      <c r="B20" s="281"/>
      <c r="C20" s="281"/>
      <c r="D20" s="281"/>
      <c r="E20" s="281"/>
      <c r="F20" s="281"/>
      <c r="G20" s="281"/>
      <c r="H20" s="281"/>
      <c r="I20" s="281"/>
      <c r="J20" s="281"/>
      <c r="K20" s="281"/>
      <c r="L20" s="281"/>
      <c r="M20" s="281"/>
      <c r="N20" s="281"/>
      <c r="O20" s="281"/>
      <c r="P20" s="281"/>
      <c r="Q20" s="281"/>
      <c r="R20" s="281"/>
      <c r="S20" s="281"/>
      <c r="T20" s="281"/>
      <c r="U20" s="281"/>
      <c r="V20" s="483"/>
      <c r="W20" s="15"/>
      <c r="X20" s="15"/>
      <c r="Y20" s="15"/>
      <c r="Z20" s="15"/>
    </row>
    <row r="21" spans="1:26" ht="11.1" customHeight="1" x14ac:dyDescent="0.2">
      <c r="A21" s="287" t="s">
        <v>151</v>
      </c>
      <c r="B21" s="281"/>
      <c r="C21" s="281"/>
      <c r="D21" s="281"/>
      <c r="E21" s="281"/>
      <c r="F21" s="281"/>
      <c r="G21" s="281"/>
      <c r="H21" s="281"/>
      <c r="I21" s="281"/>
      <c r="J21" s="281"/>
      <c r="K21" s="281"/>
      <c r="L21" s="281"/>
      <c r="M21" s="281"/>
      <c r="N21" s="281"/>
      <c r="O21" s="281"/>
      <c r="P21" s="281"/>
      <c r="Q21" s="281"/>
      <c r="R21" s="281"/>
      <c r="S21" s="281"/>
      <c r="T21" s="281"/>
      <c r="U21" s="281"/>
      <c r="V21" s="483"/>
      <c r="W21" s="15"/>
      <c r="X21" s="15"/>
      <c r="Y21" s="15"/>
      <c r="Z21" s="15"/>
    </row>
    <row r="22" spans="1:26" ht="11.1" customHeight="1" x14ac:dyDescent="0.2">
      <c r="A22" s="482"/>
      <c r="B22" s="281"/>
      <c r="C22" s="281"/>
      <c r="D22" s="281"/>
      <c r="E22" s="281"/>
      <c r="F22" s="281"/>
      <c r="G22" s="281"/>
      <c r="H22" s="281"/>
      <c r="I22" s="281"/>
      <c r="J22" s="281"/>
      <c r="K22" s="281"/>
      <c r="L22" s="281"/>
      <c r="M22" s="281"/>
      <c r="N22" s="281"/>
      <c r="O22" s="281"/>
      <c r="P22" s="281"/>
      <c r="Q22" s="281"/>
      <c r="R22" s="281"/>
      <c r="S22" s="281"/>
      <c r="T22" s="281"/>
      <c r="U22" s="281"/>
      <c r="V22" s="483"/>
      <c r="W22" s="15"/>
      <c r="X22" s="15"/>
      <c r="Y22" s="15"/>
      <c r="Z22" s="15"/>
    </row>
    <row r="23" spans="1:26" ht="14.1" customHeight="1" x14ac:dyDescent="0.2">
      <c r="A23" s="288" t="s">
        <v>152</v>
      </c>
      <c r="B23" s="281"/>
      <c r="C23" s="281"/>
      <c r="D23" s="281"/>
      <c r="E23" s="281"/>
      <c r="F23" s="281"/>
      <c r="G23" s="281"/>
      <c r="H23" s="281"/>
      <c r="I23" s="281"/>
      <c r="J23" s="289" t="s">
        <v>153</v>
      </c>
      <c r="K23" s="428">
        <f>'Exhibit 1-General &amp; Statistical'!C11</f>
        <v>44470</v>
      </c>
      <c r="L23" s="116"/>
      <c r="M23" s="116"/>
      <c r="N23" s="281"/>
      <c r="O23" s="289" t="s">
        <v>154</v>
      </c>
      <c r="P23" s="428">
        <f>'Exhibit 1-General &amp; Statistical'!C12</f>
        <v>44834</v>
      </c>
      <c r="Q23" s="116"/>
      <c r="R23" s="281"/>
      <c r="S23" s="281"/>
      <c r="T23" s="281"/>
      <c r="U23" s="281"/>
      <c r="V23" s="483"/>
      <c r="W23" s="15"/>
      <c r="X23" s="15"/>
      <c r="Y23" s="15"/>
      <c r="Z23" s="15"/>
    </row>
    <row r="24" spans="1:26" ht="14.25" customHeight="1" x14ac:dyDescent="0.2">
      <c r="A24" s="288"/>
      <c r="B24" s="281"/>
      <c r="C24" s="281"/>
      <c r="D24" s="281"/>
      <c r="E24" s="281"/>
      <c r="F24" s="281"/>
      <c r="G24" s="281"/>
      <c r="H24" s="281"/>
      <c r="I24" s="281"/>
      <c r="J24" s="289"/>
      <c r="K24" s="290"/>
      <c r="L24" s="290"/>
      <c r="M24" s="290"/>
      <c r="N24" s="281"/>
      <c r="O24" s="289"/>
      <c r="P24" s="290"/>
      <c r="Q24" s="290"/>
      <c r="R24" s="290"/>
      <c r="S24" s="281"/>
      <c r="T24" s="281"/>
      <c r="U24" s="281"/>
      <c r="V24" s="483"/>
      <c r="W24" s="15"/>
      <c r="X24" s="15"/>
      <c r="Y24" s="15"/>
      <c r="Z24" s="15"/>
    </row>
    <row r="25" spans="1:26" ht="37.5" customHeight="1" x14ac:dyDescent="0.2">
      <c r="A25" s="212">
        <v>1</v>
      </c>
      <c r="B25" s="773" t="s">
        <v>155</v>
      </c>
      <c r="C25" s="773"/>
      <c r="D25" s="773"/>
      <c r="E25" s="773"/>
      <c r="F25" s="773"/>
      <c r="G25" s="773"/>
      <c r="H25" s="773"/>
      <c r="I25" s="773"/>
      <c r="J25" s="773"/>
      <c r="K25" s="773"/>
      <c r="L25" s="773"/>
      <c r="M25" s="773"/>
      <c r="N25" s="773"/>
      <c r="O25" s="773"/>
      <c r="P25" s="773"/>
      <c r="Q25" s="773"/>
      <c r="R25" s="773"/>
      <c r="S25" s="773"/>
      <c r="T25" s="773"/>
      <c r="U25" s="773"/>
      <c r="V25" s="774"/>
      <c r="W25" s="15"/>
      <c r="X25" s="15"/>
      <c r="Y25" s="15"/>
      <c r="Z25" s="15"/>
    </row>
    <row r="26" spans="1:26" ht="13.5" customHeight="1" x14ac:dyDescent="0.2">
      <c r="A26" s="212">
        <v>2</v>
      </c>
      <c r="B26" s="773" t="s">
        <v>156</v>
      </c>
      <c r="C26" s="773"/>
      <c r="D26" s="773"/>
      <c r="E26" s="773"/>
      <c r="F26" s="773"/>
      <c r="G26" s="773"/>
      <c r="H26" s="773"/>
      <c r="I26" s="773"/>
      <c r="J26" s="773"/>
      <c r="K26" s="773"/>
      <c r="L26" s="773"/>
      <c r="M26" s="773"/>
      <c r="N26" s="773"/>
      <c r="O26" s="773"/>
      <c r="P26" s="773"/>
      <c r="Q26" s="773"/>
      <c r="R26" s="773"/>
      <c r="S26" s="773"/>
      <c r="T26" s="773"/>
      <c r="U26" s="773"/>
      <c r="V26" s="774"/>
      <c r="W26" s="15"/>
      <c r="X26" s="15"/>
      <c r="Y26" s="15"/>
      <c r="Z26" s="15"/>
    </row>
    <row r="27" spans="1:26" ht="54" customHeight="1" x14ac:dyDescent="0.2">
      <c r="A27" s="212">
        <v>3</v>
      </c>
      <c r="B27" s="773" t="s">
        <v>157</v>
      </c>
      <c r="C27" s="773"/>
      <c r="D27" s="773"/>
      <c r="E27" s="773"/>
      <c r="F27" s="773"/>
      <c r="G27" s="773"/>
      <c r="H27" s="773"/>
      <c r="I27" s="773"/>
      <c r="J27" s="773"/>
      <c r="K27" s="773"/>
      <c r="L27" s="773"/>
      <c r="M27" s="773"/>
      <c r="N27" s="773"/>
      <c r="O27" s="773"/>
      <c r="P27" s="773"/>
      <c r="Q27" s="773"/>
      <c r="R27" s="773"/>
      <c r="S27" s="773"/>
      <c r="T27" s="773"/>
      <c r="U27" s="773"/>
      <c r="V27" s="774"/>
      <c r="W27" s="15"/>
      <c r="X27" s="15"/>
      <c r="Y27" s="15"/>
      <c r="Z27" s="15"/>
    </row>
    <row r="28" spans="1:26" ht="12.75" customHeight="1" x14ac:dyDescent="0.2">
      <c r="A28" s="212">
        <v>4</v>
      </c>
      <c r="B28" s="775" t="s">
        <v>109</v>
      </c>
      <c r="C28" s="775"/>
      <c r="D28" s="775"/>
      <c r="E28" s="775"/>
      <c r="F28" s="775"/>
      <c r="G28" s="775"/>
      <c r="H28" s="775"/>
      <c r="I28" s="775"/>
      <c r="J28" s="775"/>
      <c r="K28" s="775"/>
      <c r="L28" s="775"/>
      <c r="M28" s="775"/>
      <c r="N28" s="775"/>
      <c r="O28" s="775"/>
      <c r="P28" s="775"/>
      <c r="Q28" s="775"/>
      <c r="R28" s="775"/>
      <c r="S28" s="775"/>
      <c r="T28" s="775"/>
      <c r="U28" s="775"/>
      <c r="V28" s="776"/>
      <c r="W28" s="15"/>
      <c r="X28" s="15"/>
      <c r="Y28" s="15"/>
      <c r="Z28" s="15"/>
    </row>
    <row r="29" spans="1:26" ht="27.75" customHeight="1" x14ac:dyDescent="0.2">
      <c r="A29" s="212">
        <v>5</v>
      </c>
      <c r="B29" s="775" t="s">
        <v>158</v>
      </c>
      <c r="C29" s="775"/>
      <c r="D29" s="775"/>
      <c r="E29" s="775"/>
      <c r="F29" s="775"/>
      <c r="G29" s="775"/>
      <c r="H29" s="775"/>
      <c r="I29" s="775"/>
      <c r="J29" s="775"/>
      <c r="K29" s="775"/>
      <c r="L29" s="775"/>
      <c r="M29" s="775"/>
      <c r="N29" s="775"/>
      <c r="O29" s="775"/>
      <c r="P29" s="775"/>
      <c r="Q29" s="775"/>
      <c r="R29" s="775"/>
      <c r="S29" s="775"/>
      <c r="T29" s="775"/>
      <c r="U29" s="775"/>
      <c r="V29" s="776"/>
      <c r="W29" s="639"/>
      <c r="X29" s="15"/>
      <c r="Y29" s="15"/>
      <c r="Z29" s="15"/>
    </row>
    <row r="30" spans="1:26" ht="27.75" customHeight="1" x14ac:dyDescent="0.2">
      <c r="A30" s="212">
        <v>6</v>
      </c>
      <c r="B30" s="773" t="s">
        <v>159</v>
      </c>
      <c r="C30" s="773"/>
      <c r="D30" s="773"/>
      <c r="E30" s="773"/>
      <c r="F30" s="773"/>
      <c r="G30" s="773"/>
      <c r="H30" s="773"/>
      <c r="I30" s="773"/>
      <c r="J30" s="773"/>
      <c r="K30" s="773"/>
      <c r="L30" s="773"/>
      <c r="M30" s="773"/>
      <c r="N30" s="773"/>
      <c r="O30" s="773"/>
      <c r="P30" s="773"/>
      <c r="Q30" s="773"/>
      <c r="R30" s="773"/>
      <c r="S30" s="773"/>
      <c r="T30" s="773"/>
      <c r="U30" s="773"/>
      <c r="V30" s="774"/>
      <c r="W30" s="15"/>
      <c r="X30" s="15"/>
      <c r="Y30" s="15"/>
      <c r="Z30" s="15"/>
    </row>
    <row r="31" spans="1:26" ht="25.5" customHeight="1" x14ac:dyDescent="0.2">
      <c r="A31" s="212">
        <v>7</v>
      </c>
      <c r="B31" s="773" t="s">
        <v>160</v>
      </c>
      <c r="C31" s="773"/>
      <c r="D31" s="773"/>
      <c r="E31" s="773"/>
      <c r="F31" s="773"/>
      <c r="G31" s="773"/>
      <c r="H31" s="773"/>
      <c r="I31" s="773"/>
      <c r="J31" s="773"/>
      <c r="K31" s="773"/>
      <c r="L31" s="773"/>
      <c r="M31" s="773"/>
      <c r="N31" s="773"/>
      <c r="O31" s="773"/>
      <c r="P31" s="773"/>
      <c r="Q31" s="773"/>
      <c r="R31" s="773"/>
      <c r="S31" s="773"/>
      <c r="T31" s="773"/>
      <c r="U31" s="773"/>
      <c r="V31" s="774"/>
      <c r="W31" s="638"/>
      <c r="X31" s="15"/>
      <c r="Y31" s="15"/>
      <c r="Z31" s="15"/>
    </row>
    <row r="32" spans="1:26" ht="27" customHeight="1" x14ac:dyDescent="0.2">
      <c r="A32" s="212">
        <v>8</v>
      </c>
      <c r="B32" s="773" t="s">
        <v>161</v>
      </c>
      <c r="C32" s="773"/>
      <c r="D32" s="773"/>
      <c r="E32" s="773"/>
      <c r="F32" s="773"/>
      <c r="G32" s="773"/>
      <c r="H32" s="773"/>
      <c r="I32" s="773"/>
      <c r="J32" s="773"/>
      <c r="K32" s="773"/>
      <c r="L32" s="773"/>
      <c r="M32" s="773"/>
      <c r="N32" s="773"/>
      <c r="O32" s="773"/>
      <c r="P32" s="773"/>
      <c r="Q32" s="773"/>
      <c r="R32" s="773"/>
      <c r="S32" s="773"/>
      <c r="T32" s="773"/>
      <c r="U32" s="773"/>
      <c r="V32" s="774"/>
      <c r="W32" s="15"/>
      <c r="X32" s="15"/>
      <c r="Y32" s="15"/>
      <c r="Z32" s="15"/>
    </row>
    <row r="33" spans="1:23" ht="10.5" customHeight="1" x14ac:dyDescent="0.2">
      <c r="A33" s="212"/>
      <c r="B33" s="216"/>
      <c r="C33" s="216"/>
      <c r="D33" s="216"/>
      <c r="E33" s="216"/>
      <c r="F33" s="216"/>
      <c r="G33" s="216"/>
      <c r="H33" s="216"/>
      <c r="I33" s="216"/>
      <c r="J33" s="216"/>
      <c r="K33" s="216"/>
      <c r="L33" s="216"/>
      <c r="M33" s="216"/>
      <c r="N33" s="216"/>
      <c r="O33" s="216"/>
      <c r="P33" s="216"/>
      <c r="Q33" s="216"/>
      <c r="R33" s="216"/>
      <c r="S33" s="216"/>
      <c r="T33" s="216"/>
      <c r="U33" s="216"/>
      <c r="V33" s="280"/>
      <c r="W33" s="15"/>
    </row>
    <row r="34" spans="1:23" ht="29.25" customHeight="1" x14ac:dyDescent="0.2">
      <c r="A34" s="793"/>
      <c r="B34" s="793"/>
      <c r="C34" s="793"/>
      <c r="D34" s="793"/>
      <c r="E34" s="793"/>
      <c r="F34" s="793"/>
      <c r="G34" s="793"/>
      <c r="H34" s="793"/>
      <c r="I34" s="793"/>
      <c r="J34" s="793"/>
      <c r="K34" s="15"/>
      <c r="L34" s="792"/>
      <c r="M34" s="793"/>
      <c r="N34" s="15"/>
      <c r="O34" s="15"/>
      <c r="P34" s="15"/>
      <c r="Q34" s="15"/>
      <c r="R34" s="15"/>
      <c r="S34" s="15"/>
      <c r="T34" s="15"/>
      <c r="U34" s="15"/>
      <c r="V34" s="206"/>
      <c r="W34" s="15"/>
    </row>
    <row r="35" spans="1:23" ht="16.5" customHeight="1" x14ac:dyDescent="0.2">
      <c r="A35" s="778" t="s">
        <v>162</v>
      </c>
      <c r="B35" s="779"/>
      <c r="C35" s="779"/>
      <c r="D35" s="779"/>
      <c r="E35" s="779"/>
      <c r="F35" s="779"/>
      <c r="G35" s="779"/>
      <c r="H35" s="779"/>
      <c r="I35" s="779"/>
      <c r="J35" s="779"/>
      <c r="K35" s="15"/>
      <c r="L35" s="779" t="s">
        <v>126</v>
      </c>
      <c r="M35" s="779"/>
      <c r="N35" s="451"/>
      <c r="O35" s="451"/>
      <c r="P35" s="451"/>
      <c r="Q35" s="451"/>
      <c r="R35" s="451"/>
      <c r="S35" s="451"/>
      <c r="T35" s="451"/>
      <c r="U35" s="451"/>
      <c r="V35" s="206"/>
      <c r="W35" s="15"/>
    </row>
    <row r="36" spans="1:23" ht="15.95" customHeight="1" x14ac:dyDescent="0.2">
      <c r="A36" s="777"/>
      <c r="B36" s="777"/>
      <c r="C36" s="777"/>
      <c r="D36" s="777"/>
      <c r="E36" s="777"/>
      <c r="F36" s="777"/>
      <c r="G36" s="777"/>
      <c r="H36" s="777"/>
      <c r="I36" s="777"/>
      <c r="J36" s="777"/>
      <c r="K36" s="15"/>
      <c r="L36" s="777"/>
      <c r="M36" s="777"/>
      <c r="N36" s="777"/>
      <c r="O36" s="777"/>
      <c r="P36" s="777"/>
      <c r="Q36" s="777"/>
      <c r="R36" s="777"/>
      <c r="S36" s="777"/>
      <c r="T36" s="777"/>
      <c r="U36" s="777"/>
      <c r="V36" s="791"/>
      <c r="W36" s="15"/>
    </row>
    <row r="37" spans="1:23" ht="17.25" customHeight="1" x14ac:dyDescent="0.2">
      <c r="A37" s="778" t="s">
        <v>163</v>
      </c>
      <c r="B37" s="779"/>
      <c r="C37" s="779"/>
      <c r="D37" s="779"/>
      <c r="E37" s="779"/>
      <c r="F37" s="779"/>
      <c r="G37" s="779"/>
      <c r="H37" s="779"/>
      <c r="I37" s="779"/>
      <c r="J37" s="779"/>
      <c r="K37" s="15"/>
      <c r="L37" s="779" t="s">
        <v>119</v>
      </c>
      <c r="M37" s="779"/>
      <c r="N37" s="479"/>
      <c r="O37" s="479"/>
      <c r="P37" s="479"/>
      <c r="Q37" s="479"/>
      <c r="R37" s="479"/>
      <c r="S37" s="479"/>
      <c r="T37" s="479"/>
      <c r="U37" s="479"/>
      <c r="V37" s="480"/>
      <c r="W37" s="15"/>
    </row>
    <row r="38" spans="1:23" ht="15.95" customHeight="1" x14ac:dyDescent="0.2">
      <c r="A38" s="796"/>
      <c r="B38" s="796"/>
      <c r="C38" s="796"/>
      <c r="D38" s="796"/>
      <c r="E38" s="796"/>
      <c r="F38" s="796"/>
      <c r="G38" s="796"/>
      <c r="H38" s="796"/>
      <c r="I38" s="796"/>
      <c r="J38" s="796"/>
      <c r="K38" s="796"/>
      <c r="L38" s="796"/>
      <c r="M38" s="796"/>
      <c r="N38" s="796"/>
      <c r="O38" s="796"/>
      <c r="P38" s="796"/>
      <c r="Q38" s="796"/>
      <c r="R38" s="796"/>
      <c r="S38" s="796"/>
      <c r="T38" s="796"/>
      <c r="U38" s="796"/>
      <c r="V38" s="797"/>
      <c r="W38" s="215"/>
    </row>
    <row r="39" spans="1:23" ht="24" customHeight="1" x14ac:dyDescent="0.2">
      <c r="A39" s="799" t="s">
        <v>164</v>
      </c>
      <c r="B39" s="800"/>
      <c r="C39" s="800"/>
      <c r="D39" s="800"/>
      <c r="E39" s="800"/>
      <c r="F39" s="800"/>
      <c r="G39" s="800"/>
      <c r="H39" s="800"/>
      <c r="I39" s="800"/>
      <c r="J39" s="800"/>
      <c r="K39" s="800"/>
      <c r="L39" s="800"/>
      <c r="M39" s="800"/>
      <c r="N39" s="800"/>
      <c r="O39" s="800"/>
      <c r="P39" s="800"/>
      <c r="Q39" s="800"/>
      <c r="R39" s="800"/>
      <c r="S39" s="800"/>
      <c r="T39" s="800"/>
      <c r="U39" s="800"/>
      <c r="V39" s="801"/>
      <c r="W39" s="15"/>
    </row>
    <row r="40" spans="1:23" ht="15.95" customHeight="1" x14ac:dyDescent="0.2">
      <c r="A40" s="798"/>
      <c r="B40" s="798"/>
      <c r="C40" s="798"/>
      <c r="D40" s="798"/>
      <c r="E40" s="798"/>
      <c r="F40" s="798"/>
      <c r="G40" s="798"/>
      <c r="H40" s="214"/>
      <c r="I40" s="794"/>
      <c r="J40" s="794"/>
      <c r="K40" s="794"/>
      <c r="L40" s="794"/>
      <c r="M40" s="794"/>
      <c r="N40" s="794"/>
      <c r="O40" s="214"/>
      <c r="P40" s="793"/>
      <c r="Q40" s="793"/>
      <c r="R40" s="793"/>
      <c r="S40" s="793"/>
      <c r="T40" s="793"/>
      <c r="U40" s="793"/>
      <c r="V40" s="795"/>
      <c r="W40" s="15"/>
    </row>
    <row r="41" spans="1:23" ht="18" customHeight="1" x14ac:dyDescent="0.2">
      <c r="A41" s="778" t="s">
        <v>122</v>
      </c>
      <c r="B41" s="779"/>
      <c r="C41" s="779"/>
      <c r="D41" s="779"/>
      <c r="E41" s="779"/>
      <c r="F41" s="779"/>
      <c r="G41" s="779"/>
      <c r="H41" s="15"/>
      <c r="I41" s="779" t="s">
        <v>123</v>
      </c>
      <c r="J41" s="779"/>
      <c r="K41" s="779"/>
      <c r="L41" s="779"/>
      <c r="M41" s="779"/>
      <c r="N41" s="779"/>
      <c r="O41" s="478"/>
      <c r="P41" s="779" t="s">
        <v>165</v>
      </c>
      <c r="Q41" s="779"/>
      <c r="R41" s="779"/>
      <c r="S41" s="779"/>
      <c r="T41" s="779"/>
      <c r="U41" s="779"/>
      <c r="V41" s="780"/>
      <c r="W41" s="15"/>
    </row>
    <row r="42" spans="1:23" ht="15.95" customHeight="1" x14ac:dyDescent="0.2">
      <c r="A42" s="214"/>
      <c r="B42" s="214"/>
      <c r="C42" s="214"/>
      <c r="D42" s="214"/>
      <c r="E42" s="214"/>
      <c r="F42" s="214"/>
      <c r="G42" s="214"/>
      <c r="H42" s="214"/>
      <c r="I42" s="214"/>
      <c r="J42" s="214"/>
      <c r="K42" s="214"/>
      <c r="L42" s="214"/>
      <c r="M42" s="214"/>
      <c r="N42" s="214"/>
      <c r="O42" s="214"/>
      <c r="P42" s="214"/>
      <c r="Q42" s="214"/>
      <c r="R42" s="214"/>
      <c r="S42" s="214"/>
      <c r="T42" s="214"/>
      <c r="U42" s="214"/>
      <c r="V42" s="198"/>
      <c r="W42" s="15"/>
    </row>
    <row r="43" spans="1:23" ht="14.25" customHeight="1" x14ac:dyDescent="0.2">
      <c r="A43" s="104"/>
      <c r="B43" s="15"/>
      <c r="C43" s="15"/>
      <c r="D43" s="15"/>
      <c r="E43" s="15"/>
      <c r="F43" s="15"/>
      <c r="G43" s="15"/>
      <c r="H43" s="15"/>
      <c r="I43" s="15"/>
      <c r="J43" s="15"/>
      <c r="K43" s="15"/>
      <c r="L43" s="15"/>
      <c r="M43" s="15"/>
      <c r="N43" s="15"/>
      <c r="O43" s="15"/>
      <c r="P43" s="15"/>
      <c r="Q43" s="15"/>
      <c r="R43" s="15"/>
      <c r="S43" s="15"/>
      <c r="T43" s="15"/>
      <c r="U43" s="15"/>
      <c r="V43" s="206"/>
      <c r="W43" s="15"/>
    </row>
    <row r="44" spans="1:23" ht="15.95" customHeight="1" x14ac:dyDescent="0.2">
      <c r="A44" s="104" t="s">
        <v>127</v>
      </c>
      <c r="B44" s="15"/>
      <c r="C44" s="451"/>
      <c r="D44" s="451"/>
      <c r="E44" s="451"/>
      <c r="F44" s="213"/>
      <c r="G44" s="15" t="s">
        <v>128</v>
      </c>
      <c r="H44" s="15"/>
      <c r="I44" s="15"/>
      <c r="J44" s="213"/>
      <c r="K44" s="719" t="s">
        <v>131</v>
      </c>
      <c r="L44" s="719"/>
      <c r="M44" s="15"/>
      <c r="N44" s="15"/>
      <c r="O44" s="213"/>
      <c r="P44" s="15" t="s">
        <v>132</v>
      </c>
      <c r="Q44" s="98"/>
      <c r="R44" s="15"/>
      <c r="S44" s="15"/>
      <c r="T44" s="15"/>
      <c r="U44" s="15"/>
      <c r="V44" s="206"/>
      <c r="W44" s="15"/>
    </row>
    <row r="45" spans="1:23" ht="5.0999999999999996" customHeight="1" x14ac:dyDescent="0.2">
      <c r="A45" s="104"/>
      <c r="B45" s="15"/>
      <c r="C45" s="451"/>
      <c r="D45" s="451"/>
      <c r="E45" s="451"/>
      <c r="F45" s="451"/>
      <c r="G45" s="15"/>
      <c r="H45" s="15"/>
      <c r="I45" s="15"/>
      <c r="J45" s="15"/>
      <c r="K45" s="15"/>
      <c r="L45" s="15"/>
      <c r="M45" s="15"/>
      <c r="N45" s="15"/>
      <c r="O45" s="15"/>
      <c r="P45" s="15"/>
      <c r="Q45" s="15"/>
      <c r="R45" s="15"/>
      <c r="S45" s="15"/>
      <c r="T45" s="15"/>
      <c r="U45" s="15"/>
      <c r="V45" s="206"/>
      <c r="W45" s="15"/>
    </row>
    <row r="46" spans="1:23" ht="15.95" customHeight="1" x14ac:dyDescent="0.2">
      <c r="A46" s="802" t="s">
        <v>130</v>
      </c>
      <c r="B46" s="790"/>
      <c r="C46" s="790"/>
      <c r="D46" s="790"/>
      <c r="E46" s="15"/>
      <c r="F46" s="213"/>
      <c r="G46" s="15" t="s">
        <v>166</v>
      </c>
      <c r="H46" s="15"/>
      <c r="I46" s="15"/>
      <c r="J46" s="15"/>
      <c r="K46" s="15"/>
      <c r="L46" s="15"/>
      <c r="M46" s="15"/>
      <c r="N46" s="777"/>
      <c r="O46" s="777"/>
      <c r="P46" s="777"/>
      <c r="Q46" s="777"/>
      <c r="R46" s="777"/>
      <c r="S46" s="777"/>
      <c r="T46" s="777"/>
      <c r="U46" s="777"/>
      <c r="V46" s="206"/>
      <c r="W46" s="15"/>
    </row>
    <row r="47" spans="1:23" ht="15" customHeight="1" x14ac:dyDescent="0.2">
      <c r="A47" s="104"/>
      <c r="B47" s="15"/>
      <c r="C47" s="15"/>
      <c r="D47" s="15"/>
      <c r="E47" s="15"/>
      <c r="F47" s="15"/>
      <c r="G47" s="15"/>
      <c r="H47" s="15"/>
      <c r="I47" s="15"/>
      <c r="J47" s="15"/>
      <c r="K47" s="15"/>
      <c r="L47" s="15"/>
      <c r="M47" s="15"/>
      <c r="N47" s="15"/>
      <c r="O47" s="15"/>
      <c r="P47" s="15"/>
      <c r="Q47" s="15"/>
      <c r="R47" s="15"/>
      <c r="S47" s="15"/>
      <c r="T47" s="15"/>
      <c r="U47" s="15"/>
      <c r="V47" s="206"/>
      <c r="W47" s="15"/>
    </row>
    <row r="48" spans="1:23" ht="15.75" customHeight="1" x14ac:dyDescent="0.2">
      <c r="A48" s="804" t="s">
        <v>133</v>
      </c>
      <c r="B48" s="719"/>
      <c r="C48" s="719"/>
      <c r="D48" s="719"/>
      <c r="E48" s="719"/>
      <c r="F48" s="719"/>
      <c r="G48" s="719"/>
      <c r="H48" s="805"/>
      <c r="I48" s="805"/>
      <c r="J48" s="805"/>
      <c r="K48" s="805"/>
      <c r="L48" s="805"/>
      <c r="M48" s="719" t="s">
        <v>134</v>
      </c>
      <c r="N48" s="719"/>
      <c r="O48" s="719"/>
      <c r="P48" s="805"/>
      <c r="Q48" s="805"/>
      <c r="R48" s="805"/>
      <c r="S48" s="15"/>
      <c r="T48" s="15"/>
      <c r="U48" s="15"/>
      <c r="V48" s="206"/>
      <c r="W48" s="15"/>
    </row>
    <row r="49" spans="1:22" ht="12.75" customHeight="1" x14ac:dyDescent="0.2">
      <c r="A49" s="484"/>
      <c r="B49" s="15"/>
      <c r="C49" s="15"/>
      <c r="D49" s="15"/>
      <c r="E49" s="15"/>
      <c r="F49" s="15"/>
      <c r="G49" s="15"/>
      <c r="H49" s="730" t="s">
        <v>135</v>
      </c>
      <c r="I49" s="730"/>
      <c r="J49" s="730"/>
      <c r="K49" s="730"/>
      <c r="L49" s="730"/>
      <c r="M49" s="15"/>
      <c r="N49" s="15"/>
      <c r="O49" s="15"/>
      <c r="P49" s="779" t="s">
        <v>136</v>
      </c>
      <c r="Q49" s="779"/>
      <c r="R49" s="779"/>
      <c r="S49" s="281"/>
      <c r="T49" s="281"/>
      <c r="U49" s="281"/>
      <c r="V49" s="206"/>
    </row>
    <row r="50" spans="1:22" ht="31.5" customHeight="1" x14ac:dyDescent="0.2">
      <c r="A50" s="790"/>
      <c r="B50" s="790"/>
      <c r="C50" s="790"/>
      <c r="D50" s="790"/>
      <c r="E50" s="790"/>
      <c r="F50" s="15"/>
      <c r="G50" s="805"/>
      <c r="H50" s="805"/>
      <c r="I50" s="805"/>
      <c r="J50" s="805"/>
      <c r="K50" s="805"/>
      <c r="L50" s="15"/>
      <c r="M50" s="805"/>
      <c r="N50" s="805"/>
      <c r="O50" s="805"/>
      <c r="P50" s="805"/>
      <c r="Q50" s="15"/>
      <c r="R50" s="214"/>
      <c r="S50" s="15"/>
      <c r="T50" s="15"/>
      <c r="U50" s="15"/>
      <c r="V50" s="206"/>
    </row>
    <row r="51" spans="1:22" ht="14.25" customHeight="1" x14ac:dyDescent="0.2">
      <c r="A51" s="790"/>
      <c r="B51" s="790"/>
      <c r="C51" s="790"/>
      <c r="D51" s="790"/>
      <c r="E51" s="790"/>
      <c r="F51" s="451"/>
      <c r="G51" s="779" t="s">
        <v>167</v>
      </c>
      <c r="H51" s="779"/>
      <c r="I51" s="779"/>
      <c r="J51" s="779"/>
      <c r="K51" s="779"/>
      <c r="L51" s="15"/>
      <c r="M51" s="779" t="s">
        <v>168</v>
      </c>
      <c r="N51" s="779"/>
      <c r="O51" s="779"/>
      <c r="P51" s="779"/>
      <c r="Q51" s="15"/>
      <c r="R51" s="281" t="s">
        <v>169</v>
      </c>
      <c r="S51" s="281"/>
      <c r="T51" s="281"/>
      <c r="U51" s="281"/>
      <c r="V51" s="206"/>
    </row>
    <row r="52" spans="1:22" ht="15.75" customHeight="1" x14ac:dyDescent="0.2">
      <c r="A52" s="803"/>
      <c r="B52" s="803"/>
      <c r="C52" s="803"/>
      <c r="D52" s="803"/>
      <c r="E52" s="803"/>
      <c r="F52" s="15"/>
      <c r="G52" s="15"/>
      <c r="H52" s="15"/>
      <c r="I52" s="15"/>
      <c r="J52" s="15"/>
      <c r="K52" s="15"/>
      <c r="L52" s="15"/>
      <c r="M52" s="15"/>
      <c r="N52" s="15"/>
      <c r="O52" s="15"/>
      <c r="P52" s="15"/>
      <c r="Q52" s="15"/>
      <c r="R52" s="15"/>
      <c r="S52" s="15"/>
      <c r="T52" s="15"/>
      <c r="U52" s="15"/>
      <c r="V52" s="206"/>
    </row>
    <row r="53" spans="1:22" ht="15.75" customHeight="1" x14ac:dyDescent="0.2">
      <c r="A53" s="802" t="s">
        <v>141</v>
      </c>
      <c r="B53" s="790"/>
      <c r="C53" s="790"/>
      <c r="D53" s="790"/>
      <c r="E53" s="790"/>
      <c r="F53" s="15"/>
      <c r="G53" s="15"/>
      <c r="H53" s="15"/>
      <c r="I53" s="15"/>
      <c r="J53" s="15"/>
      <c r="K53" s="15"/>
      <c r="L53" s="15"/>
      <c r="M53" s="15"/>
      <c r="N53" s="15"/>
      <c r="O53" s="15"/>
      <c r="P53" s="15"/>
      <c r="Q53" s="15"/>
      <c r="R53" s="15"/>
      <c r="S53" s="15"/>
      <c r="T53" s="15"/>
      <c r="U53" s="15"/>
      <c r="V53" s="206"/>
    </row>
    <row r="54" spans="1:22" ht="12.75" customHeight="1" thickBot="1" x14ac:dyDescent="0.25">
      <c r="A54" s="217"/>
      <c r="B54" s="218"/>
      <c r="C54" s="218"/>
      <c r="D54" s="218"/>
      <c r="E54" s="218"/>
      <c r="F54" s="218"/>
      <c r="G54" s="218"/>
      <c r="H54" s="218"/>
      <c r="I54" s="218"/>
      <c r="J54" s="218"/>
      <c r="K54" s="218"/>
      <c r="L54" s="218"/>
      <c r="M54" s="218"/>
      <c r="N54" s="218"/>
      <c r="O54" s="218"/>
      <c r="P54" s="218"/>
      <c r="Q54" s="218"/>
      <c r="R54" s="218"/>
      <c r="S54" s="218"/>
      <c r="T54" s="218"/>
      <c r="U54" s="218"/>
      <c r="V54" s="219"/>
    </row>
    <row r="55" spans="1:22" ht="12.75" customHeight="1" x14ac:dyDescent="0.2">
      <c r="A55" s="15"/>
      <c r="B55" s="15"/>
      <c r="C55" s="15"/>
      <c r="D55" s="15"/>
      <c r="E55" s="15"/>
      <c r="F55" s="15"/>
      <c r="G55" s="15"/>
      <c r="H55" s="15"/>
      <c r="I55" s="15"/>
      <c r="J55" s="15"/>
      <c r="K55" s="15"/>
      <c r="L55" s="15"/>
      <c r="M55" s="15"/>
      <c r="N55" s="15"/>
      <c r="O55" s="15"/>
      <c r="P55" s="15"/>
      <c r="Q55" s="15"/>
      <c r="R55" s="15"/>
      <c r="S55" s="15"/>
      <c r="T55" s="15"/>
      <c r="U55" s="15"/>
      <c r="V55" s="15"/>
    </row>
  </sheetData>
  <sheetProtection algorithmName="SHA-512" hashValue="2ZDLmzVvu4VLzqZITqaZKy8lRaqc7ZfMfgZPnnHyVlwdto/p20wM0B2pvsCMuduWR545i3Xm2vXp0arWbtXCOg==" saltValue="HQWboLWbbpftiG256MQtEw==" spinCount="100000" sheet="1" selectLockedCells="1"/>
  <mergeCells count="51">
    <mergeCell ref="A53:E53"/>
    <mergeCell ref="A50:E52"/>
    <mergeCell ref="A46:D46"/>
    <mergeCell ref="N46:U46"/>
    <mergeCell ref="K44:L44"/>
    <mergeCell ref="A48:G48"/>
    <mergeCell ref="H48:L48"/>
    <mergeCell ref="P48:R48"/>
    <mergeCell ref="M51:P51"/>
    <mergeCell ref="G51:K51"/>
    <mergeCell ref="P49:R49"/>
    <mergeCell ref="M48:O48"/>
    <mergeCell ref="M50:P50"/>
    <mergeCell ref="G50:K50"/>
    <mergeCell ref="H49:L49"/>
    <mergeCell ref="L37:M37"/>
    <mergeCell ref="L36:V36"/>
    <mergeCell ref="L34:M34"/>
    <mergeCell ref="A34:J34"/>
    <mergeCell ref="I40:N40"/>
    <mergeCell ref="P40:V40"/>
    <mergeCell ref="A37:J37"/>
    <mergeCell ref="A38:V38"/>
    <mergeCell ref="A40:G40"/>
    <mergeCell ref="A39:V39"/>
    <mergeCell ref="A41:G41"/>
    <mergeCell ref="I41:N41"/>
    <mergeCell ref="P41:V41"/>
    <mergeCell ref="A1:P1"/>
    <mergeCell ref="A9:V9"/>
    <mergeCell ref="A11:V11"/>
    <mergeCell ref="P5:Q5"/>
    <mergeCell ref="P6:Q6"/>
    <mergeCell ref="A7:Q7"/>
    <mergeCell ref="M5:O5"/>
    <mergeCell ref="M6:O6"/>
    <mergeCell ref="A3:O3"/>
    <mergeCell ref="K2:O2"/>
    <mergeCell ref="Q12:S12"/>
    <mergeCell ref="Q15:S15"/>
    <mergeCell ref="B25:V25"/>
    <mergeCell ref="B26:V26"/>
    <mergeCell ref="B27:V27"/>
    <mergeCell ref="B28:V28"/>
    <mergeCell ref="B29:V29"/>
    <mergeCell ref="A36:J36"/>
    <mergeCell ref="A35:J35"/>
    <mergeCell ref="L35:M35"/>
    <mergeCell ref="B30:V30"/>
    <mergeCell ref="B31:V31"/>
    <mergeCell ref="B32:V32"/>
  </mergeCells>
  <phoneticPr fontId="51" type="noConversion"/>
  <dataValidations count="4">
    <dataValidation type="whole" allowBlank="1" showInputMessage="1" showErrorMessage="1" errorTitle="Enter Full Year" error="Enter full year" sqref="J13" xr:uid="{A900F1FB-DA75-4612-B486-723EFAA8FB2B}">
      <formula1>2020</formula1>
      <formula2>2025</formula2>
    </dataValidation>
    <dataValidation type="date" allowBlank="1" showInputMessage="1" showErrorMessage="1" error="Enter in date format MM/DD/YYYY" prompt="MM/DD/YYYY" sqref="L34:M34" xr:uid="{97ADF258-6602-4B61-A8AB-C20920587ABD}">
      <formula1>44470</formula1>
      <formula2>47848</formula2>
    </dataValidation>
    <dataValidation type="whole" allowBlank="1" showInputMessage="1" showErrorMessage="1" error="Enter only numbers, no ( ) or -" prompt="Enter only numbers, no ( ) or -" sqref="A40:G40 I40:N40" xr:uid="{3A0E27D0-D1F9-4FB9-A416-B8DC567E46BB}">
      <formula1>1000000000</formula1>
      <formula2>99999999999</formula2>
    </dataValidation>
    <dataValidation type="custom" allowBlank="1" showInputMessage="1" showErrorMessage="1" errorTitle="Email Error" error="Please enter valid email" promptTitle="Enter Email" prompt="Please Enter Email Address" sqref="P40:V40" xr:uid="{2621E010-AECF-42A0-B21B-248E965AD5A6}">
      <formula1>AND(FIND("@",B19),FIND(".",B19),ISERROR(FIND(" ",B19)))</formula1>
    </dataValidation>
  </dataValidations>
  <pageMargins left="0.25" right="0.25" top="0.75" bottom="0.75" header="0.3" footer="0.3"/>
  <pageSetup scale="6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V143"/>
  <sheetViews>
    <sheetView zoomScaleNormal="100" workbookViewId="0">
      <pane ySplit="15" topLeftCell="A16" activePane="bottomLeft" state="frozen"/>
      <selection activeCell="B5" sqref="B5"/>
      <selection pane="bottomLeft" sqref="A1:D1"/>
    </sheetView>
  </sheetViews>
  <sheetFormatPr defaultColWidth="4.5703125" defaultRowHeight="12.75" x14ac:dyDescent="0.2"/>
  <cols>
    <col min="1" max="1" width="40.7109375" style="68" customWidth="1"/>
    <col min="2" max="2" width="14.7109375" style="68" customWidth="1"/>
    <col min="3" max="3" width="12" style="68" customWidth="1"/>
    <col min="4" max="4" width="25.7109375" style="68" customWidth="1"/>
    <col min="5" max="5" width="25.5703125" style="68" customWidth="1"/>
    <col min="6" max="6" width="25.7109375" style="68" customWidth="1"/>
    <col min="7" max="7" width="12.7109375" style="70" customWidth="1"/>
    <col min="8" max="8" width="17.140625" style="68" customWidth="1"/>
    <col min="9" max="9" width="17.28515625" style="70" customWidth="1"/>
    <col min="10" max="10" width="20.7109375" style="80" customWidth="1"/>
    <col min="11" max="11" width="15.28515625" style="68" bestFit="1" customWidth="1"/>
    <col min="12" max="12" width="13" style="68" customWidth="1"/>
    <col min="13" max="13" width="15.28515625" style="68" bestFit="1" customWidth="1"/>
    <col min="14" max="14" width="15.28515625" style="68" customWidth="1"/>
    <col min="15" max="15" width="15.28515625" style="68" bestFit="1" customWidth="1"/>
    <col min="16" max="16" width="30.140625" style="68" customWidth="1"/>
    <col min="17" max="17" width="22.140625" style="68" customWidth="1"/>
    <col min="18" max="16384" width="4.5703125" style="68"/>
  </cols>
  <sheetData>
    <row r="1" spans="1:16" s="12" customFormat="1" ht="15.75" x14ac:dyDescent="0.25">
      <c r="A1" s="715" t="str">
        <f>'Exhibit 1-General &amp; Statistical'!A1</f>
        <v xml:space="preserve">PUBLIC HEALTH PROVIDER CHARITY CARE PROGRAM COST REPORT </v>
      </c>
      <c r="B1" s="715"/>
      <c r="C1" s="715"/>
      <c r="D1" s="716"/>
      <c r="F1" s="97"/>
      <c r="G1" s="83"/>
      <c r="H1" s="83"/>
      <c r="I1" s="83"/>
    </row>
    <row r="2" spans="1:16" s="12" customFormat="1" ht="15.75" x14ac:dyDescent="0.25">
      <c r="A2" s="738" t="s">
        <v>27</v>
      </c>
      <c r="B2" s="738"/>
      <c r="C2" s="738"/>
      <c r="D2" s="100"/>
      <c r="E2" s="97"/>
      <c r="F2" s="97"/>
      <c r="G2" s="83"/>
      <c r="H2" s="83"/>
      <c r="I2" s="83"/>
    </row>
    <row r="3" spans="1:16" s="12" customFormat="1" ht="15.75" x14ac:dyDescent="0.25">
      <c r="A3" s="738">
        <f>'Exhibit A - Cover Page'!B34</f>
        <v>0</v>
      </c>
      <c r="B3" s="738"/>
      <c r="C3" s="738"/>
      <c r="D3" s="100"/>
      <c r="E3" s="97"/>
      <c r="F3" s="97"/>
      <c r="G3" s="83"/>
      <c r="H3" s="83"/>
      <c r="I3" s="83"/>
    </row>
    <row r="4" spans="1:16" s="12" customFormat="1" ht="15" x14ac:dyDescent="0.2">
      <c r="B4" s="789" t="s">
        <v>28</v>
      </c>
      <c r="C4" s="789"/>
      <c r="D4" s="115">
        <f>+'Exhibit A - Cover Page'!B9</f>
        <v>555555555</v>
      </c>
      <c r="E4" s="116"/>
      <c r="F4" s="116"/>
      <c r="G4" s="83"/>
      <c r="H4" s="83"/>
      <c r="I4" s="83"/>
    </row>
    <row r="5" spans="1:16" s="12" customFormat="1" ht="15" x14ac:dyDescent="0.2">
      <c r="B5" s="789" t="s">
        <v>29</v>
      </c>
      <c r="C5" s="789"/>
      <c r="D5" s="115">
        <f>+'Exhibit A - Cover Page'!B10</f>
        <v>5555555555</v>
      </c>
      <c r="E5" s="97"/>
      <c r="F5" s="97"/>
      <c r="G5" s="83"/>
      <c r="H5" s="83"/>
      <c r="I5" s="83"/>
    </row>
    <row r="6" spans="1:16" s="12" customFormat="1" ht="16.5" thickBot="1" x14ac:dyDescent="0.3">
      <c r="A6" s="717" t="s">
        <v>3</v>
      </c>
      <c r="B6" s="717"/>
      <c r="C6" s="717"/>
      <c r="D6" s="718"/>
      <c r="E6" s="66"/>
      <c r="F6" s="66"/>
      <c r="G6" s="170"/>
      <c r="H6" s="66"/>
      <c r="I6" s="83"/>
    </row>
    <row r="7" spans="1:16" s="12" customFormat="1" ht="14.45" customHeight="1" x14ac:dyDescent="0.2">
      <c r="A7" s="120"/>
      <c r="B7" s="97"/>
      <c r="C7" s="83"/>
      <c r="D7" s="83"/>
      <c r="E7" s="520"/>
      <c r="F7" s="97"/>
      <c r="G7" s="83"/>
      <c r="H7" s="83"/>
      <c r="I7" s="83"/>
    </row>
    <row r="8" spans="1:16" s="12" customFormat="1" ht="15.95" customHeight="1" x14ac:dyDescent="0.2">
      <c r="A8" s="226" t="s">
        <v>7</v>
      </c>
      <c r="B8" s="113">
        <f>'Exhibit A - Cover Page'!B6</f>
        <v>44470</v>
      </c>
      <c r="D8" s="83"/>
      <c r="E8" s="83"/>
      <c r="F8" s="112"/>
      <c r="G8" s="83"/>
      <c r="H8" s="83"/>
      <c r="I8" s="83"/>
    </row>
    <row r="9" spans="1:16" ht="13.5" customHeight="1" x14ac:dyDescent="0.2">
      <c r="A9" s="226" t="s">
        <v>8</v>
      </c>
      <c r="B9" s="111">
        <f>'Exhibit A - Cover Page'!B7</f>
        <v>44834</v>
      </c>
      <c r="J9" s="68"/>
    </row>
    <row r="10" spans="1:16" ht="30" customHeight="1" x14ac:dyDescent="0.2">
      <c r="A10" s="681" t="s">
        <v>170</v>
      </c>
      <c r="B10" s="682"/>
      <c r="C10" s="682"/>
      <c r="D10" s="682"/>
      <c r="E10" s="682"/>
      <c r="F10" s="682"/>
      <c r="G10" s="682"/>
      <c r="H10" s="682"/>
      <c r="I10" s="682"/>
      <c r="J10" s="682"/>
      <c r="K10" s="682"/>
      <c r="L10" s="682"/>
      <c r="M10" s="682"/>
      <c r="N10" s="682"/>
      <c r="O10" s="682"/>
      <c r="P10" s="682"/>
    </row>
    <row r="11" spans="1:16" ht="20.100000000000001" customHeight="1" x14ac:dyDescent="0.2">
      <c r="A11" s="67"/>
      <c r="J11" s="68"/>
      <c r="L11" s="470">
        <f>ROW(INDEX(A:A,MATCH("VEHICLES:",A:A,0)))-3</f>
        <v>34</v>
      </c>
    </row>
    <row r="12" spans="1:16" s="70" customFormat="1" ht="12.95" customHeight="1" x14ac:dyDescent="0.2">
      <c r="A12" s="84" t="s">
        <v>171</v>
      </c>
      <c r="B12" s="69" t="s">
        <v>172</v>
      </c>
      <c r="C12" s="69" t="s">
        <v>173</v>
      </c>
      <c r="D12" s="69" t="s">
        <v>174</v>
      </c>
      <c r="E12" s="85" t="s">
        <v>175</v>
      </c>
      <c r="F12" s="86" t="s">
        <v>176</v>
      </c>
      <c r="G12" s="85" t="s">
        <v>177</v>
      </c>
      <c r="H12" s="85" t="s">
        <v>178</v>
      </c>
      <c r="I12" s="85" t="s">
        <v>179</v>
      </c>
      <c r="J12" s="85" t="s">
        <v>180</v>
      </c>
      <c r="K12" s="85" t="s">
        <v>181</v>
      </c>
      <c r="L12" s="85" t="s">
        <v>182</v>
      </c>
      <c r="M12" s="85" t="s">
        <v>183</v>
      </c>
      <c r="N12" s="85" t="s">
        <v>184</v>
      </c>
      <c r="O12" s="85" t="s">
        <v>185</v>
      </c>
      <c r="P12" s="564" t="s">
        <v>186</v>
      </c>
    </row>
    <row r="13" spans="1:16" s="70" customFormat="1" ht="12.75" customHeight="1" x14ac:dyDescent="0.2">
      <c r="A13" s="109" t="s">
        <v>187</v>
      </c>
      <c r="B13" s="110" t="s">
        <v>188</v>
      </c>
      <c r="C13" s="109" t="s">
        <v>189</v>
      </c>
      <c r="D13" s="72"/>
      <c r="F13" s="109" t="s">
        <v>190</v>
      </c>
      <c r="G13" s="109" t="s">
        <v>191</v>
      </c>
      <c r="H13" s="88" t="s">
        <v>192</v>
      </c>
      <c r="I13" s="88" t="s">
        <v>188</v>
      </c>
      <c r="J13" s="88" t="s">
        <v>193</v>
      </c>
      <c r="K13" s="88" t="s">
        <v>194</v>
      </c>
      <c r="L13" s="88" t="s">
        <v>195</v>
      </c>
      <c r="M13" s="88" t="s">
        <v>193</v>
      </c>
      <c r="N13" s="88"/>
      <c r="O13" s="88" t="s">
        <v>196</v>
      </c>
      <c r="P13" s="549" t="s">
        <v>197</v>
      </c>
    </row>
    <row r="14" spans="1:16" s="70" customFormat="1" ht="12" customHeight="1" x14ac:dyDescent="0.2">
      <c r="A14" s="72" t="s">
        <v>198</v>
      </c>
      <c r="B14" s="89" t="s">
        <v>199</v>
      </c>
      <c r="C14" s="72" t="s">
        <v>200</v>
      </c>
      <c r="D14" s="72" t="s">
        <v>201</v>
      </c>
      <c r="E14" s="87" t="s">
        <v>202</v>
      </c>
      <c r="F14" s="87" t="s">
        <v>203</v>
      </c>
      <c r="G14" s="72" t="s">
        <v>204</v>
      </c>
      <c r="H14" s="90" t="s">
        <v>205</v>
      </c>
      <c r="I14" s="90" t="s">
        <v>206</v>
      </c>
      <c r="J14" s="90" t="s">
        <v>207</v>
      </c>
      <c r="K14" s="90" t="s">
        <v>208</v>
      </c>
      <c r="L14" s="90" t="s">
        <v>200</v>
      </c>
      <c r="M14" s="90" t="s">
        <v>209</v>
      </c>
      <c r="N14" s="90" t="s">
        <v>210</v>
      </c>
      <c r="O14" s="90" t="s">
        <v>211</v>
      </c>
      <c r="P14" s="550" t="s">
        <v>212</v>
      </c>
    </row>
    <row r="15" spans="1:16" s="70" customFormat="1" ht="26.45" customHeight="1" x14ac:dyDescent="0.2">
      <c r="A15" s="523"/>
      <c r="B15" s="91" t="s">
        <v>213</v>
      </c>
      <c r="C15" s="73" t="s">
        <v>214</v>
      </c>
      <c r="D15" s="73" t="s">
        <v>215</v>
      </c>
      <c r="E15" s="563"/>
      <c r="F15" s="92" t="s">
        <v>211</v>
      </c>
      <c r="G15" s="637" t="s">
        <v>216</v>
      </c>
      <c r="H15" s="93" t="s">
        <v>217</v>
      </c>
      <c r="I15" s="93" t="s">
        <v>218</v>
      </c>
      <c r="J15" s="93" t="s">
        <v>219</v>
      </c>
      <c r="K15" s="93"/>
      <c r="L15" s="93" t="s">
        <v>214</v>
      </c>
      <c r="M15" s="93" t="s">
        <v>219</v>
      </c>
      <c r="N15" s="93"/>
      <c r="O15" s="93"/>
      <c r="P15" s="551" t="s">
        <v>220</v>
      </c>
    </row>
    <row r="16" spans="1:16" ht="12" customHeight="1" thickBot="1" x14ac:dyDescent="0.25">
      <c r="A16" s="71"/>
      <c r="B16" s="74"/>
      <c r="C16" s="74"/>
      <c r="D16" s="74"/>
      <c r="E16" s="74"/>
      <c r="F16" s="473"/>
      <c r="G16" s="171"/>
      <c r="J16" s="68"/>
      <c r="P16" s="552"/>
    </row>
    <row r="17" spans="1:22" ht="37.5" hidden="1" customHeight="1" thickBot="1" x14ac:dyDescent="0.25">
      <c r="A17" s="683" t="s">
        <v>221</v>
      </c>
      <c r="B17" s="684" t="s">
        <v>222</v>
      </c>
      <c r="C17" s="684" t="s">
        <v>223</v>
      </c>
      <c r="D17" s="684" t="s">
        <v>224</v>
      </c>
      <c r="E17" s="684" t="s">
        <v>225</v>
      </c>
      <c r="F17" s="684" t="s">
        <v>226</v>
      </c>
      <c r="G17" s="684" t="s">
        <v>227</v>
      </c>
      <c r="H17" s="685" t="s">
        <v>228</v>
      </c>
      <c r="I17" s="684" t="s">
        <v>229</v>
      </c>
      <c r="J17" s="685" t="s">
        <v>230</v>
      </c>
      <c r="K17" s="685" t="s">
        <v>231</v>
      </c>
      <c r="L17" s="685" t="s">
        <v>232</v>
      </c>
      <c r="M17" s="685" t="s">
        <v>233</v>
      </c>
      <c r="N17" s="685" t="s">
        <v>234</v>
      </c>
      <c r="O17" s="685" t="s">
        <v>235</v>
      </c>
      <c r="P17" s="686" t="s">
        <v>236</v>
      </c>
    </row>
    <row r="18" spans="1:22" ht="15.6" customHeight="1" thickBot="1" x14ac:dyDescent="0.25">
      <c r="A18" s="457" t="s">
        <v>237</v>
      </c>
      <c r="B18" s="458"/>
      <c r="C18" s="458"/>
      <c r="D18" s="458"/>
      <c r="E18" s="521"/>
      <c r="F18" s="458"/>
      <c r="G18" s="458"/>
      <c r="H18" s="459"/>
      <c r="I18" s="458"/>
      <c r="J18" s="459"/>
      <c r="K18" s="524"/>
      <c r="L18" s="459"/>
      <c r="M18" s="459"/>
      <c r="N18" s="524"/>
      <c r="O18" s="526"/>
      <c r="P18" s="663"/>
      <c r="V18" s="122"/>
    </row>
    <row r="19" spans="1:22" ht="15.95" customHeight="1" x14ac:dyDescent="0.2">
      <c r="A19" s="188"/>
      <c r="B19" s="433"/>
      <c r="C19" s="188"/>
      <c r="D19" s="463"/>
      <c r="E19" s="555">
        <f t="shared" ref="E19:E33" si="0">D19*0.1</f>
        <v>0</v>
      </c>
      <c r="F19" s="463"/>
      <c r="G19" s="556">
        <f t="shared" ref="G19:G33" si="1">B19+C19*365.25</f>
        <v>0</v>
      </c>
      <c r="H19" s="188"/>
      <c r="I19" s="433"/>
      <c r="J19" s="557" t="str">
        <f t="shared" ref="J19" si="2">IF(AND(B19&gt;=$B$8,B19&lt;=$B$9), "Y", "N")</f>
        <v>N</v>
      </c>
      <c r="K19" s="558">
        <f t="shared" ref="K19" si="3">IF(J19="Y", B19, $B$8)</f>
        <v>44470</v>
      </c>
      <c r="L19" s="559">
        <f t="shared" ref="L19" si="4">C19*12</f>
        <v>0</v>
      </c>
      <c r="M19" s="557" t="str">
        <f t="shared" ref="M19" si="5">IF(AND(G19&gt;=$B$8,G19&lt;=$B$9), "Y", "N")</f>
        <v>N</v>
      </c>
      <c r="N19" s="558">
        <f t="shared" ref="N19" si="6">IF(AND(M19="Y",H19="Y"),MIN(G19,I19),IF(M19="Y",G19,IF(H19="Y",I19,$B$9)))</f>
        <v>44834</v>
      </c>
      <c r="O19" s="560">
        <f t="shared" ref="O19" si="7">(YEAR(N19)-YEAR(K19))*12 + MONTH(N19)-MONTH(K19)+1</f>
        <v>12</v>
      </c>
      <c r="P19" s="553">
        <f t="shared" ref="P19:P33" si="8">IFERROR(((D19-E19)/C19)*(O19/12), 0)</f>
        <v>0</v>
      </c>
    </row>
    <row r="20" spans="1:22" ht="15.95" customHeight="1" x14ac:dyDescent="0.2">
      <c r="A20" s="188"/>
      <c r="B20" s="433"/>
      <c r="C20" s="188"/>
      <c r="D20" s="463"/>
      <c r="E20" s="555">
        <f t="shared" si="0"/>
        <v>0</v>
      </c>
      <c r="F20" s="463"/>
      <c r="G20" s="556">
        <f t="shared" si="1"/>
        <v>0</v>
      </c>
      <c r="H20" s="188"/>
      <c r="I20" s="433"/>
      <c r="J20" s="557" t="str">
        <f t="shared" ref="J20:J33" si="9">IF(AND(B20&gt;=$B$8,B20&lt;=$B$9), "Y", "N")</f>
        <v>N</v>
      </c>
      <c r="K20" s="558">
        <f t="shared" ref="K20:K33" si="10">IF(J20="Y", B20, $B$8)</f>
        <v>44470</v>
      </c>
      <c r="L20" s="559">
        <f t="shared" ref="L20:L33" si="11">C20*12</f>
        <v>0</v>
      </c>
      <c r="M20" s="557" t="str">
        <f t="shared" ref="M20:M33" si="12">IF(AND(G20&gt;=$B$8,G20&lt;=$B$9), "Y", "N")</f>
        <v>N</v>
      </c>
      <c r="N20" s="558">
        <f t="shared" ref="N20:N33" si="13">IF(AND(M20="Y",H20="Y"),MIN(G20,I20),IF(M20="Y",G20,IF(H20="Y",I20,$B$9)))</f>
        <v>44834</v>
      </c>
      <c r="O20" s="560">
        <f t="shared" ref="O20:O33" si="14">(YEAR(N20)-YEAR(K20))*12 + MONTH(N20)-MONTH(K20)+1</f>
        <v>12</v>
      </c>
      <c r="P20" s="553">
        <f t="shared" si="8"/>
        <v>0</v>
      </c>
      <c r="V20" s="122"/>
    </row>
    <row r="21" spans="1:22" ht="15.95" customHeight="1" x14ac:dyDescent="0.2">
      <c r="A21" s="188"/>
      <c r="B21" s="433"/>
      <c r="C21" s="188"/>
      <c r="D21" s="463"/>
      <c r="E21" s="555">
        <f t="shared" si="0"/>
        <v>0</v>
      </c>
      <c r="F21" s="463"/>
      <c r="G21" s="556">
        <f t="shared" si="1"/>
        <v>0</v>
      </c>
      <c r="H21" s="188"/>
      <c r="I21" s="433"/>
      <c r="J21" s="557" t="str">
        <f t="shared" si="9"/>
        <v>N</v>
      </c>
      <c r="K21" s="558">
        <f t="shared" si="10"/>
        <v>44470</v>
      </c>
      <c r="L21" s="559">
        <f t="shared" si="11"/>
        <v>0</v>
      </c>
      <c r="M21" s="557" t="str">
        <f t="shared" si="12"/>
        <v>N</v>
      </c>
      <c r="N21" s="558">
        <f t="shared" si="13"/>
        <v>44834</v>
      </c>
      <c r="O21" s="560">
        <f t="shared" si="14"/>
        <v>12</v>
      </c>
      <c r="P21" s="553">
        <f t="shared" si="8"/>
        <v>0</v>
      </c>
    </row>
    <row r="22" spans="1:22" ht="15.95" customHeight="1" x14ac:dyDescent="0.2">
      <c r="A22" s="188"/>
      <c r="B22" s="433"/>
      <c r="C22" s="188"/>
      <c r="D22" s="463"/>
      <c r="E22" s="555">
        <f t="shared" si="0"/>
        <v>0</v>
      </c>
      <c r="F22" s="463"/>
      <c r="G22" s="556">
        <f t="shared" si="1"/>
        <v>0</v>
      </c>
      <c r="H22" s="188"/>
      <c r="I22" s="433"/>
      <c r="J22" s="557" t="str">
        <f t="shared" si="9"/>
        <v>N</v>
      </c>
      <c r="K22" s="558">
        <f t="shared" si="10"/>
        <v>44470</v>
      </c>
      <c r="L22" s="559">
        <f t="shared" si="11"/>
        <v>0</v>
      </c>
      <c r="M22" s="557" t="str">
        <f t="shared" si="12"/>
        <v>N</v>
      </c>
      <c r="N22" s="558">
        <f t="shared" si="13"/>
        <v>44834</v>
      </c>
      <c r="O22" s="560">
        <f t="shared" si="14"/>
        <v>12</v>
      </c>
      <c r="P22" s="553">
        <f t="shared" si="8"/>
        <v>0</v>
      </c>
    </row>
    <row r="23" spans="1:22" ht="15.95" customHeight="1" x14ac:dyDescent="0.2">
      <c r="A23" s="188"/>
      <c r="B23" s="433"/>
      <c r="C23" s="188"/>
      <c r="D23" s="463"/>
      <c r="E23" s="555">
        <f t="shared" si="0"/>
        <v>0</v>
      </c>
      <c r="F23" s="463"/>
      <c r="G23" s="556">
        <f t="shared" si="1"/>
        <v>0</v>
      </c>
      <c r="H23" s="188"/>
      <c r="I23" s="433"/>
      <c r="J23" s="557" t="str">
        <f t="shared" si="9"/>
        <v>N</v>
      </c>
      <c r="K23" s="558">
        <f t="shared" si="10"/>
        <v>44470</v>
      </c>
      <c r="L23" s="559">
        <f t="shared" si="11"/>
        <v>0</v>
      </c>
      <c r="M23" s="557" t="str">
        <f t="shared" si="12"/>
        <v>N</v>
      </c>
      <c r="N23" s="558">
        <f t="shared" si="13"/>
        <v>44834</v>
      </c>
      <c r="O23" s="560">
        <f t="shared" si="14"/>
        <v>12</v>
      </c>
      <c r="P23" s="553">
        <f t="shared" si="8"/>
        <v>0</v>
      </c>
    </row>
    <row r="24" spans="1:22" ht="15.95" customHeight="1" x14ac:dyDescent="0.2">
      <c r="A24" s="188"/>
      <c r="B24" s="433"/>
      <c r="C24" s="188"/>
      <c r="D24" s="463"/>
      <c r="E24" s="555">
        <f t="shared" si="0"/>
        <v>0</v>
      </c>
      <c r="F24" s="463"/>
      <c r="G24" s="556">
        <f t="shared" si="1"/>
        <v>0</v>
      </c>
      <c r="H24" s="188"/>
      <c r="I24" s="433"/>
      <c r="J24" s="557" t="str">
        <f t="shared" si="9"/>
        <v>N</v>
      </c>
      <c r="K24" s="558">
        <f t="shared" si="10"/>
        <v>44470</v>
      </c>
      <c r="L24" s="559">
        <f t="shared" si="11"/>
        <v>0</v>
      </c>
      <c r="M24" s="557" t="str">
        <f t="shared" si="12"/>
        <v>N</v>
      </c>
      <c r="N24" s="558">
        <f t="shared" si="13"/>
        <v>44834</v>
      </c>
      <c r="O24" s="560">
        <f t="shared" si="14"/>
        <v>12</v>
      </c>
      <c r="P24" s="553">
        <f t="shared" si="8"/>
        <v>0</v>
      </c>
    </row>
    <row r="25" spans="1:22" ht="15.95" customHeight="1" x14ac:dyDescent="0.2">
      <c r="A25" s="188"/>
      <c r="B25" s="433"/>
      <c r="C25" s="188"/>
      <c r="D25" s="463"/>
      <c r="E25" s="555">
        <f t="shared" si="0"/>
        <v>0</v>
      </c>
      <c r="F25" s="463"/>
      <c r="G25" s="556">
        <f t="shared" si="1"/>
        <v>0</v>
      </c>
      <c r="H25" s="188"/>
      <c r="I25" s="433"/>
      <c r="J25" s="557" t="str">
        <f t="shared" si="9"/>
        <v>N</v>
      </c>
      <c r="K25" s="558">
        <f t="shared" si="10"/>
        <v>44470</v>
      </c>
      <c r="L25" s="559">
        <f t="shared" si="11"/>
        <v>0</v>
      </c>
      <c r="M25" s="557" t="str">
        <f t="shared" si="12"/>
        <v>N</v>
      </c>
      <c r="N25" s="558">
        <f t="shared" si="13"/>
        <v>44834</v>
      </c>
      <c r="O25" s="560">
        <f t="shared" si="14"/>
        <v>12</v>
      </c>
      <c r="P25" s="553">
        <f t="shared" si="8"/>
        <v>0</v>
      </c>
    </row>
    <row r="26" spans="1:22" ht="15.95" customHeight="1" x14ac:dyDescent="0.2">
      <c r="A26" s="188"/>
      <c r="B26" s="433"/>
      <c r="C26" s="188"/>
      <c r="D26" s="463"/>
      <c r="E26" s="555">
        <f t="shared" si="0"/>
        <v>0</v>
      </c>
      <c r="F26" s="463"/>
      <c r="G26" s="556">
        <f t="shared" si="1"/>
        <v>0</v>
      </c>
      <c r="H26" s="188"/>
      <c r="I26" s="433"/>
      <c r="J26" s="557" t="str">
        <f t="shared" si="9"/>
        <v>N</v>
      </c>
      <c r="K26" s="558">
        <f t="shared" si="10"/>
        <v>44470</v>
      </c>
      <c r="L26" s="559">
        <f t="shared" si="11"/>
        <v>0</v>
      </c>
      <c r="M26" s="557" t="str">
        <f t="shared" si="12"/>
        <v>N</v>
      </c>
      <c r="N26" s="558">
        <f t="shared" si="13"/>
        <v>44834</v>
      </c>
      <c r="O26" s="560">
        <f t="shared" si="14"/>
        <v>12</v>
      </c>
      <c r="P26" s="553">
        <f t="shared" si="8"/>
        <v>0</v>
      </c>
    </row>
    <row r="27" spans="1:22" ht="15.95" customHeight="1" x14ac:dyDescent="0.2">
      <c r="A27" s="188"/>
      <c r="B27" s="433"/>
      <c r="C27" s="188"/>
      <c r="D27" s="463"/>
      <c r="E27" s="555">
        <f t="shared" si="0"/>
        <v>0</v>
      </c>
      <c r="F27" s="463"/>
      <c r="G27" s="556">
        <f t="shared" si="1"/>
        <v>0</v>
      </c>
      <c r="H27" s="188"/>
      <c r="I27" s="433"/>
      <c r="J27" s="557" t="str">
        <f t="shared" si="9"/>
        <v>N</v>
      </c>
      <c r="K27" s="558">
        <f t="shared" si="10"/>
        <v>44470</v>
      </c>
      <c r="L27" s="559">
        <f t="shared" si="11"/>
        <v>0</v>
      </c>
      <c r="M27" s="557" t="str">
        <f t="shared" si="12"/>
        <v>N</v>
      </c>
      <c r="N27" s="558">
        <f t="shared" si="13"/>
        <v>44834</v>
      </c>
      <c r="O27" s="560">
        <f t="shared" si="14"/>
        <v>12</v>
      </c>
      <c r="P27" s="553">
        <f t="shared" si="8"/>
        <v>0</v>
      </c>
    </row>
    <row r="28" spans="1:22" ht="15.95" customHeight="1" x14ac:dyDescent="0.2">
      <c r="A28" s="188"/>
      <c r="B28" s="433"/>
      <c r="C28" s="188"/>
      <c r="D28" s="463"/>
      <c r="E28" s="555">
        <f t="shared" si="0"/>
        <v>0</v>
      </c>
      <c r="F28" s="463"/>
      <c r="G28" s="556">
        <f t="shared" si="1"/>
        <v>0</v>
      </c>
      <c r="H28" s="188"/>
      <c r="I28" s="433"/>
      <c r="J28" s="557" t="str">
        <f t="shared" si="9"/>
        <v>N</v>
      </c>
      <c r="K28" s="558">
        <f t="shared" si="10"/>
        <v>44470</v>
      </c>
      <c r="L28" s="559">
        <f t="shared" si="11"/>
        <v>0</v>
      </c>
      <c r="M28" s="557" t="str">
        <f t="shared" si="12"/>
        <v>N</v>
      </c>
      <c r="N28" s="558">
        <f t="shared" si="13"/>
        <v>44834</v>
      </c>
      <c r="O28" s="560">
        <f t="shared" si="14"/>
        <v>12</v>
      </c>
      <c r="P28" s="553">
        <f t="shared" si="8"/>
        <v>0</v>
      </c>
    </row>
    <row r="29" spans="1:22" ht="15.95" customHeight="1" x14ac:dyDescent="0.2">
      <c r="A29" s="188"/>
      <c r="B29" s="433"/>
      <c r="C29" s="188"/>
      <c r="D29" s="463"/>
      <c r="E29" s="555">
        <f t="shared" si="0"/>
        <v>0</v>
      </c>
      <c r="F29" s="463"/>
      <c r="G29" s="556">
        <f t="shared" si="1"/>
        <v>0</v>
      </c>
      <c r="H29" s="188"/>
      <c r="I29" s="433"/>
      <c r="J29" s="557" t="str">
        <f t="shared" si="9"/>
        <v>N</v>
      </c>
      <c r="K29" s="558">
        <f t="shared" si="10"/>
        <v>44470</v>
      </c>
      <c r="L29" s="559">
        <f t="shared" si="11"/>
        <v>0</v>
      </c>
      <c r="M29" s="557" t="str">
        <f t="shared" si="12"/>
        <v>N</v>
      </c>
      <c r="N29" s="558">
        <f t="shared" si="13"/>
        <v>44834</v>
      </c>
      <c r="O29" s="560">
        <f t="shared" si="14"/>
        <v>12</v>
      </c>
      <c r="P29" s="553">
        <f t="shared" si="8"/>
        <v>0</v>
      </c>
    </row>
    <row r="30" spans="1:22" ht="15.95" customHeight="1" x14ac:dyDescent="0.2">
      <c r="A30" s="188"/>
      <c r="B30" s="433"/>
      <c r="C30" s="188"/>
      <c r="D30" s="463"/>
      <c r="E30" s="555">
        <f t="shared" si="0"/>
        <v>0</v>
      </c>
      <c r="F30" s="463"/>
      <c r="G30" s="556">
        <f t="shared" si="1"/>
        <v>0</v>
      </c>
      <c r="H30" s="188"/>
      <c r="I30" s="433"/>
      <c r="J30" s="557" t="str">
        <f t="shared" si="9"/>
        <v>N</v>
      </c>
      <c r="K30" s="558">
        <f t="shared" si="10"/>
        <v>44470</v>
      </c>
      <c r="L30" s="559">
        <f t="shared" si="11"/>
        <v>0</v>
      </c>
      <c r="M30" s="557" t="str">
        <f t="shared" si="12"/>
        <v>N</v>
      </c>
      <c r="N30" s="558">
        <f t="shared" si="13"/>
        <v>44834</v>
      </c>
      <c r="O30" s="560">
        <f t="shared" si="14"/>
        <v>12</v>
      </c>
      <c r="P30" s="553">
        <f t="shared" si="8"/>
        <v>0</v>
      </c>
    </row>
    <row r="31" spans="1:22" ht="15.95" customHeight="1" x14ac:dyDescent="0.2">
      <c r="A31" s="188"/>
      <c r="B31" s="433"/>
      <c r="C31" s="188"/>
      <c r="D31" s="463"/>
      <c r="E31" s="555">
        <f t="shared" si="0"/>
        <v>0</v>
      </c>
      <c r="F31" s="463"/>
      <c r="G31" s="556">
        <f t="shared" si="1"/>
        <v>0</v>
      </c>
      <c r="H31" s="188"/>
      <c r="I31" s="433"/>
      <c r="J31" s="557" t="str">
        <f t="shared" si="9"/>
        <v>N</v>
      </c>
      <c r="K31" s="558">
        <f t="shared" si="10"/>
        <v>44470</v>
      </c>
      <c r="L31" s="559">
        <f t="shared" si="11"/>
        <v>0</v>
      </c>
      <c r="M31" s="557" t="str">
        <f t="shared" si="12"/>
        <v>N</v>
      </c>
      <c r="N31" s="558">
        <f t="shared" si="13"/>
        <v>44834</v>
      </c>
      <c r="O31" s="560">
        <f t="shared" si="14"/>
        <v>12</v>
      </c>
      <c r="P31" s="553">
        <f t="shared" si="8"/>
        <v>0</v>
      </c>
    </row>
    <row r="32" spans="1:22" ht="15.75" customHeight="1" x14ac:dyDescent="0.2">
      <c r="A32" s="188"/>
      <c r="B32" s="433"/>
      <c r="C32" s="188"/>
      <c r="D32" s="463"/>
      <c r="E32" s="555">
        <f t="shared" si="0"/>
        <v>0</v>
      </c>
      <c r="F32" s="463"/>
      <c r="G32" s="556">
        <f t="shared" si="1"/>
        <v>0</v>
      </c>
      <c r="H32" s="188"/>
      <c r="I32" s="433"/>
      <c r="J32" s="557" t="str">
        <f t="shared" si="9"/>
        <v>N</v>
      </c>
      <c r="K32" s="558">
        <f t="shared" si="10"/>
        <v>44470</v>
      </c>
      <c r="L32" s="559">
        <f t="shared" si="11"/>
        <v>0</v>
      </c>
      <c r="M32" s="557" t="str">
        <f t="shared" si="12"/>
        <v>N</v>
      </c>
      <c r="N32" s="558">
        <f t="shared" si="13"/>
        <v>44834</v>
      </c>
      <c r="O32" s="560">
        <f t="shared" si="14"/>
        <v>12</v>
      </c>
      <c r="P32" s="553">
        <f t="shared" si="8"/>
        <v>0</v>
      </c>
    </row>
    <row r="33" spans="1:22" s="78" customFormat="1" ht="15.95" customHeight="1" x14ac:dyDescent="0.2">
      <c r="A33" s="461"/>
      <c r="B33" s="462"/>
      <c r="C33" s="474"/>
      <c r="D33" s="475"/>
      <c r="E33" s="555">
        <f t="shared" si="0"/>
        <v>0</v>
      </c>
      <c r="F33" s="475"/>
      <c r="G33" s="556">
        <f t="shared" si="1"/>
        <v>0</v>
      </c>
      <c r="H33" s="461"/>
      <c r="I33" s="462"/>
      <c r="J33" s="557" t="str">
        <f t="shared" si="9"/>
        <v>N</v>
      </c>
      <c r="K33" s="558">
        <f t="shared" si="10"/>
        <v>44470</v>
      </c>
      <c r="L33" s="559">
        <f t="shared" si="11"/>
        <v>0</v>
      </c>
      <c r="M33" s="557" t="str">
        <f t="shared" si="12"/>
        <v>N</v>
      </c>
      <c r="N33" s="558">
        <f t="shared" si="13"/>
        <v>44834</v>
      </c>
      <c r="O33" s="560">
        <f t="shared" si="14"/>
        <v>12</v>
      </c>
      <c r="P33" s="553">
        <f t="shared" si="8"/>
        <v>0</v>
      </c>
    </row>
    <row r="34" spans="1:22" s="78" customFormat="1" ht="14.1" customHeight="1" x14ac:dyDescent="0.2">
      <c r="A34" s="75"/>
      <c r="B34" s="561"/>
      <c r="C34" s="76"/>
      <c r="D34" s="806"/>
      <c r="E34" s="806"/>
      <c r="F34" s="806"/>
      <c r="G34" s="172"/>
      <c r="N34" s="77"/>
      <c r="O34" s="175" t="s">
        <v>238</v>
      </c>
      <c r="P34" s="529">
        <f>SUM(P19:P33)</f>
        <v>0</v>
      </c>
    </row>
    <row r="35" spans="1:22" s="78" customFormat="1" ht="14.1" customHeight="1" thickBot="1" x14ac:dyDescent="0.25">
      <c r="A35" s="528"/>
      <c r="B35" s="562"/>
      <c r="C35" s="476"/>
      <c r="D35" s="486"/>
      <c r="E35" s="486"/>
      <c r="F35" s="486"/>
      <c r="G35" s="173"/>
      <c r="O35" s="173"/>
      <c r="P35" s="530"/>
    </row>
    <row r="36" spans="1:22" ht="15.95" hidden="1" customHeight="1" thickBot="1" x14ac:dyDescent="0.25">
      <c r="A36" s="653" t="s">
        <v>221</v>
      </c>
      <c r="B36" s="654" t="s">
        <v>222</v>
      </c>
      <c r="C36" s="655" t="s">
        <v>223</v>
      </c>
      <c r="D36" s="656" t="s">
        <v>224</v>
      </c>
      <c r="E36" s="657" t="s">
        <v>225</v>
      </c>
      <c r="F36" s="656" t="s">
        <v>226</v>
      </c>
      <c r="G36" s="556" t="s">
        <v>227</v>
      </c>
      <c r="H36" s="655" t="s">
        <v>228</v>
      </c>
      <c r="I36" s="654" t="s">
        <v>229</v>
      </c>
      <c r="J36" s="658" t="s">
        <v>231</v>
      </c>
      <c r="K36" s="558" t="s">
        <v>232</v>
      </c>
      <c r="L36" s="659" t="s">
        <v>233</v>
      </c>
      <c r="M36" s="658" t="s">
        <v>234</v>
      </c>
      <c r="N36" s="558" t="s">
        <v>235</v>
      </c>
      <c r="O36" s="560" t="s">
        <v>236</v>
      </c>
      <c r="P36" s="661" t="s">
        <v>239</v>
      </c>
      <c r="V36" s="122"/>
    </row>
    <row r="37" spans="1:22" ht="15.95" customHeight="1" x14ac:dyDescent="0.2">
      <c r="A37" s="537" t="s">
        <v>240</v>
      </c>
      <c r="B37" s="541"/>
      <c r="C37" s="538"/>
      <c r="D37" s="540"/>
      <c r="E37" s="542"/>
      <c r="F37" s="541"/>
      <c r="G37" s="541"/>
      <c r="H37" s="543"/>
      <c r="I37" s="541"/>
      <c r="J37" s="545"/>
      <c r="K37" s="539"/>
      <c r="L37" s="544"/>
      <c r="M37" s="544"/>
      <c r="N37" s="546"/>
      <c r="O37" s="547"/>
      <c r="P37" s="548"/>
    </row>
    <row r="38" spans="1:22" ht="15.95" customHeight="1" x14ac:dyDescent="0.2">
      <c r="A38" s="534"/>
      <c r="B38" s="433"/>
      <c r="C38" s="188"/>
      <c r="D38" s="463"/>
      <c r="E38" s="463"/>
      <c r="F38" s="463"/>
      <c r="G38" s="556">
        <f t="shared" ref="G38:G55" si="15">B38+C38*365.25</f>
        <v>0</v>
      </c>
      <c r="H38" s="188"/>
      <c r="I38" s="433"/>
      <c r="J38" s="557" t="str">
        <f t="shared" ref="J38" si="16">IF(AND(B38&gt;=$B$8,B38&lt;=$B$9), "Y", "N")</f>
        <v>N</v>
      </c>
      <c r="K38" s="558">
        <f>IF(J38="Y", B38, $B$8)</f>
        <v>44470</v>
      </c>
      <c r="L38" s="559">
        <f>C38*12</f>
        <v>0</v>
      </c>
      <c r="M38" s="557" t="str">
        <f t="shared" ref="M38" si="17">IF(AND(G38&gt;=$B$8,G38&lt;=$B$9), "Y", "N")</f>
        <v>N</v>
      </c>
      <c r="N38" s="558">
        <f>IF(AND(M38="Y",H38="Y"),MIN(G38,I38),IF(M38="Y",G38,IF(H38="Y",I38,$B$9)))</f>
        <v>44834</v>
      </c>
      <c r="O38" s="560">
        <f t="shared" ref="O38" si="18">(YEAR(N38)-YEAR(K38))*12 + MONTH(N38)-MONTH(K38)+1</f>
        <v>12</v>
      </c>
      <c r="P38" s="553">
        <f t="shared" ref="P38" si="19">IFERROR(((D38-E38)/C38)*(O38/12), 0)</f>
        <v>0</v>
      </c>
    </row>
    <row r="39" spans="1:22" ht="15.95" customHeight="1" x14ac:dyDescent="0.2">
      <c r="A39" s="534"/>
      <c r="B39" s="433"/>
      <c r="C39" s="188"/>
      <c r="D39" s="463"/>
      <c r="E39" s="463"/>
      <c r="F39" s="463"/>
      <c r="G39" s="556">
        <f t="shared" si="15"/>
        <v>0</v>
      </c>
      <c r="H39" s="188"/>
      <c r="I39" s="433"/>
      <c r="J39" s="557" t="str">
        <f t="shared" ref="J39:J55" si="20">IF(AND(B39&gt;=$B$8,B39&lt;=$B$9), "Y", "N")</f>
        <v>N</v>
      </c>
      <c r="K39" s="558">
        <f t="shared" ref="K39:K55" si="21">IF(J39="Y", B39, $B$8)</f>
        <v>44470</v>
      </c>
      <c r="L39" s="559">
        <f t="shared" ref="L39:L55" si="22">C39*12</f>
        <v>0</v>
      </c>
      <c r="M39" s="557" t="str">
        <f t="shared" ref="M39:M55" si="23">IF(AND(G39&gt;=$B$8,G39&lt;=$B$9), "Y", "N")</f>
        <v>N</v>
      </c>
      <c r="N39" s="558">
        <f t="shared" ref="N39:N55" si="24">IF(AND(M39="Y",H39="Y"),MIN(G39,I39),IF(M39="Y",G39,IF(H39="Y",I39,$B$9)))</f>
        <v>44834</v>
      </c>
      <c r="O39" s="560">
        <f t="shared" ref="O39:O55" si="25">(YEAR(N39)-YEAR(K39))*12 + MONTH(N39)-MONTH(K39)+1</f>
        <v>12</v>
      </c>
      <c r="P39" s="553">
        <f t="shared" ref="P39:P55" si="26">IFERROR(((D39-E39)/C39)*(O39/12), 0)</f>
        <v>0</v>
      </c>
    </row>
    <row r="40" spans="1:22" ht="15.95" customHeight="1" x14ac:dyDescent="0.2">
      <c r="A40" s="534"/>
      <c r="B40" s="433"/>
      <c r="C40" s="188"/>
      <c r="D40" s="463"/>
      <c r="E40" s="463"/>
      <c r="F40" s="463"/>
      <c r="G40" s="556">
        <f t="shared" si="15"/>
        <v>0</v>
      </c>
      <c r="H40" s="188"/>
      <c r="I40" s="433"/>
      <c r="J40" s="557" t="str">
        <f t="shared" si="20"/>
        <v>N</v>
      </c>
      <c r="K40" s="558">
        <f t="shared" si="21"/>
        <v>44470</v>
      </c>
      <c r="L40" s="559">
        <f t="shared" si="22"/>
        <v>0</v>
      </c>
      <c r="M40" s="557" t="str">
        <f t="shared" si="23"/>
        <v>N</v>
      </c>
      <c r="N40" s="558">
        <f t="shared" si="24"/>
        <v>44834</v>
      </c>
      <c r="O40" s="560">
        <f t="shared" si="25"/>
        <v>12</v>
      </c>
      <c r="P40" s="553">
        <f t="shared" si="26"/>
        <v>0</v>
      </c>
    </row>
    <row r="41" spans="1:22" ht="15.95" customHeight="1" x14ac:dyDescent="0.2">
      <c r="A41" s="534"/>
      <c r="B41" s="433"/>
      <c r="C41" s="188"/>
      <c r="D41" s="463"/>
      <c r="E41" s="463"/>
      <c r="F41" s="463"/>
      <c r="G41" s="556">
        <f t="shared" si="15"/>
        <v>0</v>
      </c>
      <c r="H41" s="188"/>
      <c r="I41" s="433"/>
      <c r="J41" s="557" t="str">
        <f t="shared" si="20"/>
        <v>N</v>
      </c>
      <c r="K41" s="558">
        <f t="shared" si="21"/>
        <v>44470</v>
      </c>
      <c r="L41" s="559">
        <f t="shared" si="22"/>
        <v>0</v>
      </c>
      <c r="M41" s="557" t="str">
        <f t="shared" si="23"/>
        <v>N</v>
      </c>
      <c r="N41" s="558">
        <f t="shared" si="24"/>
        <v>44834</v>
      </c>
      <c r="O41" s="560">
        <f t="shared" si="25"/>
        <v>12</v>
      </c>
      <c r="P41" s="553">
        <f t="shared" si="26"/>
        <v>0</v>
      </c>
    </row>
    <row r="42" spans="1:22" ht="15.95" customHeight="1" x14ac:dyDescent="0.2">
      <c r="A42" s="534"/>
      <c r="B42" s="433"/>
      <c r="C42" s="188"/>
      <c r="D42" s="463"/>
      <c r="E42" s="463"/>
      <c r="F42" s="463"/>
      <c r="G42" s="556">
        <f t="shared" si="15"/>
        <v>0</v>
      </c>
      <c r="H42" s="188"/>
      <c r="I42" s="433"/>
      <c r="J42" s="557" t="str">
        <f t="shared" si="20"/>
        <v>N</v>
      </c>
      <c r="K42" s="558">
        <f t="shared" si="21"/>
        <v>44470</v>
      </c>
      <c r="L42" s="559">
        <f t="shared" si="22"/>
        <v>0</v>
      </c>
      <c r="M42" s="557" t="str">
        <f t="shared" si="23"/>
        <v>N</v>
      </c>
      <c r="N42" s="558">
        <f t="shared" si="24"/>
        <v>44834</v>
      </c>
      <c r="O42" s="560">
        <f t="shared" si="25"/>
        <v>12</v>
      </c>
      <c r="P42" s="553">
        <f t="shared" si="26"/>
        <v>0</v>
      </c>
    </row>
    <row r="43" spans="1:22" ht="15.95" customHeight="1" x14ac:dyDescent="0.2">
      <c r="A43" s="534"/>
      <c r="B43" s="433"/>
      <c r="C43" s="188"/>
      <c r="D43" s="463"/>
      <c r="E43" s="463"/>
      <c r="F43" s="463"/>
      <c r="G43" s="556">
        <f t="shared" si="15"/>
        <v>0</v>
      </c>
      <c r="H43" s="188"/>
      <c r="I43" s="433"/>
      <c r="J43" s="557" t="str">
        <f t="shared" si="20"/>
        <v>N</v>
      </c>
      <c r="K43" s="558">
        <f t="shared" si="21"/>
        <v>44470</v>
      </c>
      <c r="L43" s="559">
        <f t="shared" si="22"/>
        <v>0</v>
      </c>
      <c r="M43" s="557" t="str">
        <f t="shared" si="23"/>
        <v>N</v>
      </c>
      <c r="N43" s="558">
        <f t="shared" si="24"/>
        <v>44834</v>
      </c>
      <c r="O43" s="560">
        <f t="shared" si="25"/>
        <v>12</v>
      </c>
      <c r="P43" s="553">
        <f t="shared" si="26"/>
        <v>0</v>
      </c>
    </row>
    <row r="44" spans="1:22" ht="15.95" customHeight="1" x14ac:dyDescent="0.2">
      <c r="A44" s="534"/>
      <c r="B44" s="433"/>
      <c r="C44" s="188"/>
      <c r="D44" s="463"/>
      <c r="E44" s="463"/>
      <c r="F44" s="463"/>
      <c r="G44" s="556">
        <f t="shared" si="15"/>
        <v>0</v>
      </c>
      <c r="H44" s="188"/>
      <c r="I44" s="433"/>
      <c r="J44" s="557" t="str">
        <f t="shared" si="20"/>
        <v>N</v>
      </c>
      <c r="K44" s="558">
        <f t="shared" si="21"/>
        <v>44470</v>
      </c>
      <c r="L44" s="559">
        <f t="shared" si="22"/>
        <v>0</v>
      </c>
      <c r="M44" s="557" t="str">
        <f t="shared" si="23"/>
        <v>N</v>
      </c>
      <c r="N44" s="558">
        <f t="shared" si="24"/>
        <v>44834</v>
      </c>
      <c r="O44" s="560">
        <f t="shared" si="25"/>
        <v>12</v>
      </c>
      <c r="P44" s="553">
        <f t="shared" si="26"/>
        <v>0</v>
      </c>
    </row>
    <row r="45" spans="1:22" ht="15.95" customHeight="1" x14ac:dyDescent="0.2">
      <c r="A45" s="534"/>
      <c r="B45" s="433"/>
      <c r="C45" s="188"/>
      <c r="D45" s="463"/>
      <c r="E45" s="463"/>
      <c r="F45" s="463"/>
      <c r="G45" s="556">
        <f t="shared" si="15"/>
        <v>0</v>
      </c>
      <c r="H45" s="188"/>
      <c r="I45" s="433"/>
      <c r="J45" s="557" t="str">
        <f t="shared" si="20"/>
        <v>N</v>
      </c>
      <c r="K45" s="558">
        <f t="shared" si="21"/>
        <v>44470</v>
      </c>
      <c r="L45" s="559">
        <f t="shared" si="22"/>
        <v>0</v>
      </c>
      <c r="M45" s="557" t="str">
        <f t="shared" si="23"/>
        <v>N</v>
      </c>
      <c r="N45" s="558">
        <f t="shared" si="24"/>
        <v>44834</v>
      </c>
      <c r="O45" s="560">
        <f t="shared" si="25"/>
        <v>12</v>
      </c>
      <c r="P45" s="553">
        <f t="shared" si="26"/>
        <v>0</v>
      </c>
    </row>
    <row r="46" spans="1:22" ht="15.95" customHeight="1" x14ac:dyDescent="0.2">
      <c r="A46" s="534"/>
      <c r="B46" s="433"/>
      <c r="C46" s="188"/>
      <c r="D46" s="463"/>
      <c r="E46" s="463"/>
      <c r="F46" s="463"/>
      <c r="G46" s="556">
        <f t="shared" si="15"/>
        <v>0</v>
      </c>
      <c r="H46" s="188"/>
      <c r="I46" s="433"/>
      <c r="J46" s="557" t="str">
        <f t="shared" si="20"/>
        <v>N</v>
      </c>
      <c r="K46" s="558">
        <f t="shared" si="21"/>
        <v>44470</v>
      </c>
      <c r="L46" s="559">
        <f t="shared" si="22"/>
        <v>0</v>
      </c>
      <c r="M46" s="557" t="str">
        <f t="shared" si="23"/>
        <v>N</v>
      </c>
      <c r="N46" s="558">
        <f t="shared" si="24"/>
        <v>44834</v>
      </c>
      <c r="O46" s="560">
        <f t="shared" si="25"/>
        <v>12</v>
      </c>
      <c r="P46" s="553">
        <f t="shared" si="26"/>
        <v>0</v>
      </c>
    </row>
    <row r="47" spans="1:22" ht="15.95" customHeight="1" x14ac:dyDescent="0.2">
      <c r="A47" s="534"/>
      <c r="B47" s="433"/>
      <c r="C47" s="188"/>
      <c r="D47" s="463"/>
      <c r="E47" s="463"/>
      <c r="F47" s="463"/>
      <c r="G47" s="556">
        <f t="shared" si="15"/>
        <v>0</v>
      </c>
      <c r="H47" s="188"/>
      <c r="I47" s="433"/>
      <c r="J47" s="557" t="str">
        <f t="shared" si="20"/>
        <v>N</v>
      </c>
      <c r="K47" s="558">
        <f t="shared" si="21"/>
        <v>44470</v>
      </c>
      <c r="L47" s="559">
        <f t="shared" si="22"/>
        <v>0</v>
      </c>
      <c r="M47" s="557" t="str">
        <f t="shared" si="23"/>
        <v>N</v>
      </c>
      <c r="N47" s="558">
        <f t="shared" si="24"/>
        <v>44834</v>
      </c>
      <c r="O47" s="560">
        <f t="shared" si="25"/>
        <v>12</v>
      </c>
      <c r="P47" s="553">
        <f t="shared" si="26"/>
        <v>0</v>
      </c>
    </row>
    <row r="48" spans="1:22" ht="15.95" customHeight="1" x14ac:dyDescent="0.2">
      <c r="A48" s="534"/>
      <c r="B48" s="433"/>
      <c r="C48" s="188"/>
      <c r="D48" s="463"/>
      <c r="E48" s="463"/>
      <c r="F48" s="463"/>
      <c r="G48" s="556">
        <f t="shared" si="15"/>
        <v>0</v>
      </c>
      <c r="H48" s="188"/>
      <c r="I48" s="433"/>
      <c r="J48" s="557" t="str">
        <f t="shared" si="20"/>
        <v>N</v>
      </c>
      <c r="K48" s="558">
        <f t="shared" si="21"/>
        <v>44470</v>
      </c>
      <c r="L48" s="559">
        <f t="shared" si="22"/>
        <v>0</v>
      </c>
      <c r="M48" s="557" t="str">
        <f t="shared" si="23"/>
        <v>N</v>
      </c>
      <c r="N48" s="558">
        <f t="shared" si="24"/>
        <v>44834</v>
      </c>
      <c r="O48" s="560">
        <f t="shared" si="25"/>
        <v>12</v>
      </c>
      <c r="P48" s="553">
        <f t="shared" si="26"/>
        <v>0</v>
      </c>
    </row>
    <row r="49" spans="1:17" ht="15.95" customHeight="1" x14ac:dyDescent="0.2">
      <c r="A49" s="534"/>
      <c r="B49" s="433"/>
      <c r="C49" s="188"/>
      <c r="D49" s="463"/>
      <c r="E49" s="463"/>
      <c r="F49" s="463"/>
      <c r="G49" s="556">
        <f t="shared" si="15"/>
        <v>0</v>
      </c>
      <c r="H49" s="188"/>
      <c r="I49" s="433"/>
      <c r="J49" s="557" t="str">
        <f t="shared" si="20"/>
        <v>N</v>
      </c>
      <c r="K49" s="558">
        <f t="shared" si="21"/>
        <v>44470</v>
      </c>
      <c r="L49" s="559">
        <f t="shared" si="22"/>
        <v>0</v>
      </c>
      <c r="M49" s="557" t="str">
        <f t="shared" si="23"/>
        <v>N</v>
      </c>
      <c r="N49" s="558">
        <f t="shared" si="24"/>
        <v>44834</v>
      </c>
      <c r="O49" s="560">
        <f t="shared" si="25"/>
        <v>12</v>
      </c>
      <c r="P49" s="553">
        <f t="shared" si="26"/>
        <v>0</v>
      </c>
    </row>
    <row r="50" spans="1:17" ht="15.95" customHeight="1" x14ac:dyDescent="0.2">
      <c r="A50" s="534"/>
      <c r="B50" s="433"/>
      <c r="C50" s="188"/>
      <c r="D50" s="463"/>
      <c r="E50" s="463"/>
      <c r="F50" s="463"/>
      <c r="G50" s="556">
        <f t="shared" si="15"/>
        <v>0</v>
      </c>
      <c r="H50" s="188"/>
      <c r="I50" s="433"/>
      <c r="J50" s="557" t="str">
        <f t="shared" si="20"/>
        <v>N</v>
      </c>
      <c r="K50" s="558">
        <f t="shared" si="21"/>
        <v>44470</v>
      </c>
      <c r="L50" s="559">
        <f t="shared" si="22"/>
        <v>0</v>
      </c>
      <c r="M50" s="557" t="str">
        <f t="shared" si="23"/>
        <v>N</v>
      </c>
      <c r="N50" s="558">
        <f t="shared" si="24"/>
        <v>44834</v>
      </c>
      <c r="O50" s="560">
        <f t="shared" si="25"/>
        <v>12</v>
      </c>
      <c r="P50" s="553">
        <f t="shared" si="26"/>
        <v>0</v>
      </c>
    </row>
    <row r="51" spans="1:17" ht="15.95" customHeight="1" x14ac:dyDescent="0.2">
      <c r="A51" s="534"/>
      <c r="B51" s="433"/>
      <c r="C51" s="188"/>
      <c r="D51" s="463"/>
      <c r="E51" s="463"/>
      <c r="F51" s="463"/>
      <c r="G51" s="556">
        <f t="shared" si="15"/>
        <v>0</v>
      </c>
      <c r="H51" s="188"/>
      <c r="I51" s="433"/>
      <c r="J51" s="557" t="str">
        <f t="shared" si="20"/>
        <v>N</v>
      </c>
      <c r="K51" s="558">
        <f t="shared" si="21"/>
        <v>44470</v>
      </c>
      <c r="L51" s="559">
        <f t="shared" si="22"/>
        <v>0</v>
      </c>
      <c r="M51" s="557" t="str">
        <f t="shared" si="23"/>
        <v>N</v>
      </c>
      <c r="N51" s="558">
        <f t="shared" si="24"/>
        <v>44834</v>
      </c>
      <c r="O51" s="560">
        <f t="shared" si="25"/>
        <v>12</v>
      </c>
      <c r="P51" s="553">
        <f t="shared" si="26"/>
        <v>0</v>
      </c>
    </row>
    <row r="52" spans="1:17" ht="15.75" customHeight="1" x14ac:dyDescent="0.2">
      <c r="A52" s="534"/>
      <c r="B52" s="433"/>
      <c r="C52" s="188"/>
      <c r="D52" s="463"/>
      <c r="E52" s="463"/>
      <c r="F52" s="463"/>
      <c r="G52" s="556">
        <f t="shared" si="15"/>
        <v>0</v>
      </c>
      <c r="H52" s="188"/>
      <c r="I52" s="433"/>
      <c r="J52" s="557" t="str">
        <f t="shared" si="20"/>
        <v>N</v>
      </c>
      <c r="K52" s="558">
        <f t="shared" si="21"/>
        <v>44470</v>
      </c>
      <c r="L52" s="559">
        <f t="shared" si="22"/>
        <v>0</v>
      </c>
      <c r="M52" s="557" t="str">
        <f t="shared" si="23"/>
        <v>N</v>
      </c>
      <c r="N52" s="558">
        <f t="shared" si="24"/>
        <v>44834</v>
      </c>
      <c r="O52" s="560">
        <f t="shared" si="25"/>
        <v>12</v>
      </c>
      <c r="P52" s="553">
        <f t="shared" si="26"/>
        <v>0</v>
      </c>
    </row>
    <row r="53" spans="1:17" s="78" customFormat="1" ht="15.95" customHeight="1" x14ac:dyDescent="0.2">
      <c r="A53" s="534"/>
      <c r="B53" s="433"/>
      <c r="C53" s="188"/>
      <c r="D53" s="463"/>
      <c r="E53" s="463"/>
      <c r="F53" s="463"/>
      <c r="G53" s="556">
        <f t="shared" si="15"/>
        <v>0</v>
      </c>
      <c r="H53" s="188"/>
      <c r="I53" s="433"/>
      <c r="J53" s="557" t="str">
        <f t="shared" si="20"/>
        <v>N</v>
      </c>
      <c r="K53" s="558">
        <f t="shared" si="21"/>
        <v>44470</v>
      </c>
      <c r="L53" s="559">
        <f t="shared" si="22"/>
        <v>0</v>
      </c>
      <c r="M53" s="557" t="str">
        <f t="shared" si="23"/>
        <v>N</v>
      </c>
      <c r="N53" s="558">
        <f t="shared" si="24"/>
        <v>44834</v>
      </c>
      <c r="O53" s="560">
        <f t="shared" si="25"/>
        <v>12</v>
      </c>
      <c r="P53" s="553">
        <f t="shared" si="26"/>
        <v>0</v>
      </c>
    </row>
    <row r="54" spans="1:17" s="78" customFormat="1" ht="14.1" customHeight="1" x14ac:dyDescent="0.2">
      <c r="A54" s="534"/>
      <c r="B54" s="433"/>
      <c r="C54" s="188"/>
      <c r="D54" s="463"/>
      <c r="E54" s="463"/>
      <c r="F54" s="463"/>
      <c r="G54" s="556">
        <f t="shared" si="15"/>
        <v>0</v>
      </c>
      <c r="H54" s="188"/>
      <c r="I54" s="433"/>
      <c r="J54" s="557" t="str">
        <f t="shared" si="20"/>
        <v>N</v>
      </c>
      <c r="K54" s="558">
        <f t="shared" si="21"/>
        <v>44470</v>
      </c>
      <c r="L54" s="559">
        <f t="shared" si="22"/>
        <v>0</v>
      </c>
      <c r="M54" s="557" t="str">
        <f t="shared" si="23"/>
        <v>N</v>
      </c>
      <c r="N54" s="558">
        <f t="shared" si="24"/>
        <v>44834</v>
      </c>
      <c r="O54" s="560">
        <f t="shared" si="25"/>
        <v>12</v>
      </c>
      <c r="P54" s="553">
        <f t="shared" si="26"/>
        <v>0</v>
      </c>
    </row>
    <row r="55" spans="1:17" s="78" customFormat="1" ht="14.1" customHeight="1" x14ac:dyDescent="0.2">
      <c r="A55" s="474"/>
      <c r="B55" s="462"/>
      <c r="C55" s="474"/>
      <c r="D55" s="475"/>
      <c r="E55" s="475"/>
      <c r="F55" s="475"/>
      <c r="G55" s="556">
        <f t="shared" si="15"/>
        <v>0</v>
      </c>
      <c r="H55" s="461"/>
      <c r="I55" s="462"/>
      <c r="J55" s="557" t="str">
        <f t="shared" si="20"/>
        <v>N</v>
      </c>
      <c r="K55" s="558">
        <f t="shared" si="21"/>
        <v>44470</v>
      </c>
      <c r="L55" s="559">
        <f t="shared" si="22"/>
        <v>0</v>
      </c>
      <c r="M55" s="557" t="str">
        <f t="shared" si="23"/>
        <v>N</v>
      </c>
      <c r="N55" s="558">
        <f t="shared" si="24"/>
        <v>44834</v>
      </c>
      <c r="O55" s="560">
        <f t="shared" si="25"/>
        <v>12</v>
      </c>
      <c r="P55" s="553">
        <f t="shared" si="26"/>
        <v>0</v>
      </c>
    </row>
    <row r="56" spans="1:17" ht="13.5" thickBot="1" x14ac:dyDescent="0.25">
      <c r="A56" s="75"/>
      <c r="B56" s="460"/>
      <c r="C56" s="76"/>
      <c r="D56" s="806"/>
      <c r="E56" s="806"/>
      <c r="F56" s="806"/>
      <c r="G56" s="172"/>
      <c r="H56" s="78"/>
      <c r="I56" s="78"/>
      <c r="J56" s="78"/>
      <c r="K56" s="78"/>
      <c r="L56" s="78"/>
      <c r="M56" s="78"/>
      <c r="N56" s="77"/>
      <c r="O56" s="175" t="s">
        <v>238</v>
      </c>
      <c r="P56" s="529">
        <f>SUM(P38:P55)</f>
        <v>0</v>
      </c>
    </row>
    <row r="57" spans="1:17" ht="15.75" hidden="1" customHeight="1" thickBot="1" x14ac:dyDescent="0.25">
      <c r="A57" s="535"/>
      <c r="B57" s="476"/>
      <c r="C57" s="476"/>
      <c r="D57" s="476"/>
      <c r="E57" s="531"/>
      <c r="F57" s="476"/>
      <c r="G57" s="476"/>
      <c r="H57" s="486"/>
      <c r="I57" s="476"/>
      <c r="J57" s="486"/>
      <c r="K57" s="486"/>
      <c r="L57" s="532"/>
      <c r="M57" s="486"/>
      <c r="N57" s="486"/>
      <c r="O57" s="532"/>
      <c r="P57" s="533"/>
      <c r="Q57" s="536"/>
    </row>
    <row r="58" spans="1:17" ht="15.75" hidden="1" customHeight="1" thickBot="1" x14ac:dyDescent="0.25">
      <c r="A58" s="653" t="s">
        <v>221</v>
      </c>
      <c r="B58" s="654" t="s">
        <v>222</v>
      </c>
      <c r="C58" s="655" t="s">
        <v>223</v>
      </c>
      <c r="D58" s="656" t="s">
        <v>224</v>
      </c>
      <c r="E58" s="657" t="s">
        <v>225</v>
      </c>
      <c r="F58" s="656" t="s">
        <v>226</v>
      </c>
      <c r="G58" s="556" t="s">
        <v>227</v>
      </c>
      <c r="H58" s="655" t="s">
        <v>228</v>
      </c>
      <c r="I58" s="654" t="s">
        <v>229</v>
      </c>
      <c r="J58" s="658" t="s">
        <v>231</v>
      </c>
      <c r="K58" s="558" t="s">
        <v>232</v>
      </c>
      <c r="L58" s="659" t="s">
        <v>233</v>
      </c>
      <c r="M58" s="658" t="s">
        <v>234</v>
      </c>
      <c r="N58" s="558" t="s">
        <v>235</v>
      </c>
      <c r="O58" s="560" t="s">
        <v>236</v>
      </c>
      <c r="P58" s="660" t="s">
        <v>239</v>
      </c>
    </row>
    <row r="59" spans="1:17" ht="15.75" customHeight="1" thickBot="1" x14ac:dyDescent="0.25">
      <c r="A59" s="516" t="s">
        <v>241</v>
      </c>
      <c r="B59" s="517"/>
      <c r="C59" s="517"/>
      <c r="D59" s="517"/>
      <c r="E59" s="522"/>
      <c r="F59" s="517"/>
      <c r="G59" s="517"/>
      <c r="H59" s="518"/>
      <c r="I59" s="517"/>
      <c r="J59" s="518"/>
      <c r="K59" s="525"/>
      <c r="L59" s="518"/>
      <c r="M59" s="518"/>
      <c r="N59" s="525"/>
      <c r="O59" s="527"/>
      <c r="P59" s="519"/>
    </row>
    <row r="60" spans="1:17" ht="15.6" customHeight="1" x14ac:dyDescent="0.2">
      <c r="A60" s="534"/>
      <c r="B60" s="433"/>
      <c r="C60" s="188"/>
      <c r="D60" s="463"/>
      <c r="E60" s="463"/>
      <c r="F60" s="463"/>
      <c r="G60" s="556">
        <f>B60+C60*365.25</f>
        <v>0</v>
      </c>
      <c r="H60" s="188"/>
      <c r="I60" s="433"/>
      <c r="J60" s="557" t="str">
        <f t="shared" ref="J60" si="27">IF(AND(B60&gt;=$B$8,B60&lt;=$B$9), "Y", "N")</f>
        <v>N</v>
      </c>
      <c r="K60" s="558">
        <f>IF(J60="Y", B60, $B$8)</f>
        <v>44470</v>
      </c>
      <c r="L60" s="559">
        <f>C60*12</f>
        <v>0</v>
      </c>
      <c r="M60" s="557" t="str">
        <f t="shared" ref="M60" si="28">IF(AND(G60&gt;=$B$8,G60&lt;=$B$9), "Y", "N")</f>
        <v>N</v>
      </c>
      <c r="N60" s="558">
        <f>IF(AND(M60="Y",H60="Y"),MIN(G60,I60),IF(M60="Y",G60,IF(H60="Y",I60,$B$9)))</f>
        <v>44834</v>
      </c>
      <c r="O60" s="560">
        <f>(YEAR(N60)-YEAR(K60))*12 + MONTH(N60)-MONTH(K60)+1</f>
        <v>12</v>
      </c>
      <c r="P60" s="553">
        <f>IFERROR(((D60-E60)/C60)*(O60/12), 0)</f>
        <v>0</v>
      </c>
    </row>
    <row r="61" spans="1:17" ht="15.75" customHeight="1" x14ac:dyDescent="0.2">
      <c r="A61" s="534"/>
      <c r="B61" s="433"/>
      <c r="C61" s="188"/>
      <c r="D61" s="463"/>
      <c r="E61" s="463"/>
      <c r="F61" s="463"/>
      <c r="G61" s="556">
        <f t="shared" ref="G61:G124" si="29">B61+C61*365.25</f>
        <v>0</v>
      </c>
      <c r="H61" s="188"/>
      <c r="I61" s="433"/>
      <c r="J61" s="557" t="str">
        <f t="shared" ref="J61:J124" si="30">IF(AND(B61&gt;=$B$8,B61&lt;=$B$9), "Y", "N")</f>
        <v>N</v>
      </c>
      <c r="K61" s="558">
        <f t="shared" ref="K61:K124" si="31">IF(J61="Y", B61, $B$8)</f>
        <v>44470</v>
      </c>
      <c r="L61" s="559">
        <f t="shared" ref="L61:L124" si="32">C61*12</f>
        <v>0</v>
      </c>
      <c r="M61" s="557" t="str">
        <f t="shared" ref="M61:M124" si="33">IF(AND(G61&gt;=$B$8,G61&lt;=$B$9), "Y", "N")</f>
        <v>N</v>
      </c>
      <c r="N61" s="558">
        <f t="shared" ref="N61:N124" si="34">IF(AND(M61="Y",H61="Y"),MIN(G61,I61),IF(M61="Y",G61,IF(H61="Y",I61,$B$9)))</f>
        <v>44834</v>
      </c>
      <c r="O61" s="560">
        <f t="shared" ref="O61:O124" si="35">(YEAR(N61)-YEAR(K61))*12 + MONTH(N61)-MONTH(K61)+1</f>
        <v>12</v>
      </c>
      <c r="P61" s="553">
        <f t="shared" ref="P61:P124" si="36">IFERROR(((D61-E61)/C61)*(O61/12), 0)</f>
        <v>0</v>
      </c>
    </row>
    <row r="62" spans="1:17" ht="15.75" customHeight="1" x14ac:dyDescent="0.2">
      <c r="A62" s="534"/>
      <c r="B62" s="433"/>
      <c r="C62" s="188"/>
      <c r="D62" s="463"/>
      <c r="E62" s="463"/>
      <c r="F62" s="463"/>
      <c r="G62" s="556">
        <f t="shared" si="29"/>
        <v>0</v>
      </c>
      <c r="H62" s="188"/>
      <c r="I62" s="433"/>
      <c r="J62" s="557" t="str">
        <f t="shared" si="30"/>
        <v>N</v>
      </c>
      <c r="K62" s="558">
        <f t="shared" si="31"/>
        <v>44470</v>
      </c>
      <c r="L62" s="559">
        <f t="shared" si="32"/>
        <v>0</v>
      </c>
      <c r="M62" s="557" t="str">
        <f t="shared" si="33"/>
        <v>N</v>
      </c>
      <c r="N62" s="558">
        <f t="shared" si="34"/>
        <v>44834</v>
      </c>
      <c r="O62" s="560">
        <f t="shared" si="35"/>
        <v>12</v>
      </c>
      <c r="P62" s="553">
        <f t="shared" si="36"/>
        <v>0</v>
      </c>
    </row>
    <row r="63" spans="1:17" ht="15.75" customHeight="1" x14ac:dyDescent="0.2">
      <c r="A63" s="534"/>
      <c r="B63" s="433"/>
      <c r="C63" s="188"/>
      <c r="D63" s="463"/>
      <c r="E63" s="463"/>
      <c r="F63" s="463"/>
      <c r="G63" s="556">
        <f t="shared" si="29"/>
        <v>0</v>
      </c>
      <c r="H63" s="188"/>
      <c r="I63" s="433"/>
      <c r="J63" s="557" t="str">
        <f t="shared" si="30"/>
        <v>N</v>
      </c>
      <c r="K63" s="558">
        <f t="shared" si="31"/>
        <v>44470</v>
      </c>
      <c r="L63" s="559">
        <f t="shared" si="32"/>
        <v>0</v>
      </c>
      <c r="M63" s="557" t="str">
        <f t="shared" si="33"/>
        <v>N</v>
      </c>
      <c r="N63" s="558">
        <f t="shared" si="34"/>
        <v>44834</v>
      </c>
      <c r="O63" s="560">
        <f t="shared" si="35"/>
        <v>12</v>
      </c>
      <c r="P63" s="553">
        <f t="shared" si="36"/>
        <v>0</v>
      </c>
    </row>
    <row r="64" spans="1:17" ht="15.75" customHeight="1" x14ac:dyDescent="0.2">
      <c r="A64" s="534"/>
      <c r="B64" s="433"/>
      <c r="C64" s="188"/>
      <c r="D64" s="463"/>
      <c r="E64" s="463"/>
      <c r="F64" s="463"/>
      <c r="G64" s="556">
        <f t="shared" si="29"/>
        <v>0</v>
      </c>
      <c r="H64" s="188"/>
      <c r="I64" s="433"/>
      <c r="J64" s="557" t="str">
        <f t="shared" si="30"/>
        <v>N</v>
      </c>
      <c r="K64" s="558">
        <f t="shared" si="31"/>
        <v>44470</v>
      </c>
      <c r="L64" s="559">
        <f t="shared" si="32"/>
        <v>0</v>
      </c>
      <c r="M64" s="557" t="str">
        <f t="shared" si="33"/>
        <v>N</v>
      </c>
      <c r="N64" s="558">
        <f t="shared" si="34"/>
        <v>44834</v>
      </c>
      <c r="O64" s="560">
        <f t="shared" si="35"/>
        <v>12</v>
      </c>
      <c r="P64" s="553">
        <f t="shared" si="36"/>
        <v>0</v>
      </c>
    </row>
    <row r="65" spans="1:16" ht="15.75" customHeight="1" x14ac:dyDescent="0.2">
      <c r="A65" s="534"/>
      <c r="B65" s="433"/>
      <c r="C65" s="188"/>
      <c r="D65" s="463"/>
      <c r="E65" s="463"/>
      <c r="F65" s="463"/>
      <c r="G65" s="556">
        <f t="shared" si="29"/>
        <v>0</v>
      </c>
      <c r="H65" s="188"/>
      <c r="I65" s="433"/>
      <c r="J65" s="557" t="str">
        <f t="shared" si="30"/>
        <v>N</v>
      </c>
      <c r="K65" s="558">
        <f t="shared" si="31"/>
        <v>44470</v>
      </c>
      <c r="L65" s="559">
        <f t="shared" si="32"/>
        <v>0</v>
      </c>
      <c r="M65" s="557" t="str">
        <f t="shared" si="33"/>
        <v>N</v>
      </c>
      <c r="N65" s="558">
        <f t="shared" si="34"/>
        <v>44834</v>
      </c>
      <c r="O65" s="560">
        <f t="shared" si="35"/>
        <v>12</v>
      </c>
      <c r="P65" s="553">
        <f t="shared" si="36"/>
        <v>0</v>
      </c>
    </row>
    <row r="66" spans="1:16" ht="15.75" customHeight="1" x14ac:dyDescent="0.2">
      <c r="A66" s="534"/>
      <c r="B66" s="433"/>
      <c r="C66" s="188"/>
      <c r="D66" s="463"/>
      <c r="E66" s="463"/>
      <c r="F66" s="463"/>
      <c r="G66" s="556">
        <f t="shared" si="29"/>
        <v>0</v>
      </c>
      <c r="H66" s="188"/>
      <c r="I66" s="433"/>
      <c r="J66" s="557" t="str">
        <f t="shared" si="30"/>
        <v>N</v>
      </c>
      <c r="K66" s="558">
        <f t="shared" si="31"/>
        <v>44470</v>
      </c>
      <c r="L66" s="559">
        <f t="shared" si="32"/>
        <v>0</v>
      </c>
      <c r="M66" s="557" t="str">
        <f t="shared" si="33"/>
        <v>N</v>
      </c>
      <c r="N66" s="558">
        <f t="shared" si="34"/>
        <v>44834</v>
      </c>
      <c r="O66" s="560">
        <f t="shared" si="35"/>
        <v>12</v>
      </c>
      <c r="P66" s="553">
        <f t="shared" si="36"/>
        <v>0</v>
      </c>
    </row>
    <row r="67" spans="1:16" ht="15.75" customHeight="1" x14ac:dyDescent="0.2">
      <c r="A67" s="534"/>
      <c r="B67" s="433"/>
      <c r="C67" s="188"/>
      <c r="D67" s="463"/>
      <c r="E67" s="463"/>
      <c r="F67" s="463"/>
      <c r="G67" s="556">
        <f t="shared" si="29"/>
        <v>0</v>
      </c>
      <c r="H67" s="188"/>
      <c r="I67" s="433"/>
      <c r="J67" s="557" t="str">
        <f t="shared" si="30"/>
        <v>N</v>
      </c>
      <c r="K67" s="558">
        <f t="shared" si="31"/>
        <v>44470</v>
      </c>
      <c r="L67" s="559">
        <f t="shared" si="32"/>
        <v>0</v>
      </c>
      <c r="M67" s="557" t="str">
        <f t="shared" si="33"/>
        <v>N</v>
      </c>
      <c r="N67" s="558">
        <f t="shared" si="34"/>
        <v>44834</v>
      </c>
      <c r="O67" s="560">
        <f t="shared" si="35"/>
        <v>12</v>
      </c>
      <c r="P67" s="553">
        <f t="shared" si="36"/>
        <v>0</v>
      </c>
    </row>
    <row r="68" spans="1:16" ht="15.75" customHeight="1" x14ac:dyDescent="0.2">
      <c r="A68" s="534"/>
      <c r="B68" s="433"/>
      <c r="C68" s="188"/>
      <c r="D68" s="463"/>
      <c r="E68" s="463"/>
      <c r="F68" s="463"/>
      <c r="G68" s="556">
        <f t="shared" si="29"/>
        <v>0</v>
      </c>
      <c r="H68" s="188"/>
      <c r="I68" s="433"/>
      <c r="J68" s="557" t="str">
        <f t="shared" si="30"/>
        <v>N</v>
      </c>
      <c r="K68" s="558">
        <f t="shared" si="31"/>
        <v>44470</v>
      </c>
      <c r="L68" s="559">
        <f t="shared" si="32"/>
        <v>0</v>
      </c>
      <c r="M68" s="557" t="str">
        <f t="shared" si="33"/>
        <v>N</v>
      </c>
      <c r="N68" s="558">
        <f t="shared" si="34"/>
        <v>44834</v>
      </c>
      <c r="O68" s="560">
        <f t="shared" si="35"/>
        <v>12</v>
      </c>
      <c r="P68" s="553">
        <f t="shared" si="36"/>
        <v>0</v>
      </c>
    </row>
    <row r="69" spans="1:16" ht="15.75" customHeight="1" x14ac:dyDescent="0.2">
      <c r="A69" s="534"/>
      <c r="B69" s="433"/>
      <c r="C69" s="188"/>
      <c r="D69" s="463"/>
      <c r="E69" s="463"/>
      <c r="F69" s="463"/>
      <c r="G69" s="556">
        <f t="shared" si="29"/>
        <v>0</v>
      </c>
      <c r="H69" s="188"/>
      <c r="I69" s="433"/>
      <c r="J69" s="557" t="str">
        <f t="shared" si="30"/>
        <v>N</v>
      </c>
      <c r="K69" s="558">
        <f t="shared" si="31"/>
        <v>44470</v>
      </c>
      <c r="L69" s="559">
        <f t="shared" si="32"/>
        <v>0</v>
      </c>
      <c r="M69" s="557" t="str">
        <f t="shared" si="33"/>
        <v>N</v>
      </c>
      <c r="N69" s="558">
        <f t="shared" si="34"/>
        <v>44834</v>
      </c>
      <c r="O69" s="560">
        <f t="shared" si="35"/>
        <v>12</v>
      </c>
      <c r="P69" s="553">
        <f t="shared" si="36"/>
        <v>0</v>
      </c>
    </row>
    <row r="70" spans="1:16" ht="15.75" customHeight="1" x14ac:dyDescent="0.2">
      <c r="A70" s="534"/>
      <c r="B70" s="433"/>
      <c r="C70" s="188"/>
      <c r="D70" s="463"/>
      <c r="E70" s="463"/>
      <c r="F70" s="463"/>
      <c r="G70" s="556">
        <f t="shared" si="29"/>
        <v>0</v>
      </c>
      <c r="H70" s="188"/>
      <c r="I70" s="433"/>
      <c r="J70" s="557" t="str">
        <f t="shared" si="30"/>
        <v>N</v>
      </c>
      <c r="K70" s="558">
        <f t="shared" si="31"/>
        <v>44470</v>
      </c>
      <c r="L70" s="559">
        <f t="shared" si="32"/>
        <v>0</v>
      </c>
      <c r="M70" s="557" t="str">
        <f t="shared" si="33"/>
        <v>N</v>
      </c>
      <c r="N70" s="558">
        <f t="shared" si="34"/>
        <v>44834</v>
      </c>
      <c r="O70" s="560">
        <f t="shared" si="35"/>
        <v>12</v>
      </c>
      <c r="P70" s="553">
        <f t="shared" si="36"/>
        <v>0</v>
      </c>
    </row>
    <row r="71" spans="1:16" ht="15.75" customHeight="1" x14ac:dyDescent="0.2">
      <c r="A71" s="534"/>
      <c r="B71" s="433"/>
      <c r="C71" s="188"/>
      <c r="D71" s="463"/>
      <c r="E71" s="463"/>
      <c r="F71" s="463"/>
      <c r="G71" s="556">
        <f t="shared" si="29"/>
        <v>0</v>
      </c>
      <c r="H71" s="188"/>
      <c r="I71" s="433"/>
      <c r="J71" s="557" t="str">
        <f t="shared" si="30"/>
        <v>N</v>
      </c>
      <c r="K71" s="558">
        <f t="shared" si="31"/>
        <v>44470</v>
      </c>
      <c r="L71" s="559">
        <f t="shared" si="32"/>
        <v>0</v>
      </c>
      <c r="M71" s="557" t="str">
        <f t="shared" si="33"/>
        <v>N</v>
      </c>
      <c r="N71" s="558">
        <f t="shared" si="34"/>
        <v>44834</v>
      </c>
      <c r="O71" s="560">
        <f t="shared" si="35"/>
        <v>12</v>
      </c>
      <c r="P71" s="553">
        <f t="shared" si="36"/>
        <v>0</v>
      </c>
    </row>
    <row r="72" spans="1:16" ht="15.75" customHeight="1" x14ac:dyDescent="0.2">
      <c r="A72" s="534"/>
      <c r="B72" s="433"/>
      <c r="C72" s="188"/>
      <c r="D72" s="463"/>
      <c r="E72" s="463"/>
      <c r="F72" s="463"/>
      <c r="G72" s="556">
        <f t="shared" si="29"/>
        <v>0</v>
      </c>
      <c r="H72" s="188"/>
      <c r="I72" s="433"/>
      <c r="J72" s="557" t="str">
        <f t="shared" si="30"/>
        <v>N</v>
      </c>
      <c r="K72" s="558">
        <f t="shared" si="31"/>
        <v>44470</v>
      </c>
      <c r="L72" s="559">
        <f t="shared" si="32"/>
        <v>0</v>
      </c>
      <c r="M72" s="557" t="str">
        <f t="shared" si="33"/>
        <v>N</v>
      </c>
      <c r="N72" s="558">
        <f t="shared" si="34"/>
        <v>44834</v>
      </c>
      <c r="O72" s="560">
        <f t="shared" si="35"/>
        <v>12</v>
      </c>
      <c r="P72" s="553">
        <f t="shared" si="36"/>
        <v>0</v>
      </c>
    </row>
    <row r="73" spans="1:16" ht="15.75" customHeight="1" x14ac:dyDescent="0.2">
      <c r="A73" s="534"/>
      <c r="B73" s="433"/>
      <c r="C73" s="188"/>
      <c r="D73" s="463"/>
      <c r="E73" s="463"/>
      <c r="F73" s="463"/>
      <c r="G73" s="556">
        <f t="shared" si="29"/>
        <v>0</v>
      </c>
      <c r="H73" s="188"/>
      <c r="I73" s="433"/>
      <c r="J73" s="557" t="str">
        <f t="shared" si="30"/>
        <v>N</v>
      </c>
      <c r="K73" s="558">
        <f t="shared" si="31"/>
        <v>44470</v>
      </c>
      <c r="L73" s="559">
        <f t="shared" si="32"/>
        <v>0</v>
      </c>
      <c r="M73" s="557" t="str">
        <f t="shared" si="33"/>
        <v>N</v>
      </c>
      <c r="N73" s="558">
        <f t="shared" si="34"/>
        <v>44834</v>
      </c>
      <c r="O73" s="560">
        <f t="shared" si="35"/>
        <v>12</v>
      </c>
      <c r="P73" s="553">
        <f t="shared" si="36"/>
        <v>0</v>
      </c>
    </row>
    <row r="74" spans="1:16" ht="15.75" customHeight="1" x14ac:dyDescent="0.2">
      <c r="A74" s="534"/>
      <c r="B74" s="433"/>
      <c r="C74" s="188"/>
      <c r="D74" s="463"/>
      <c r="E74" s="463"/>
      <c r="F74" s="463"/>
      <c r="G74" s="556">
        <f t="shared" si="29"/>
        <v>0</v>
      </c>
      <c r="H74" s="188"/>
      <c r="I74" s="433"/>
      <c r="J74" s="557" t="str">
        <f t="shared" si="30"/>
        <v>N</v>
      </c>
      <c r="K74" s="558">
        <f t="shared" si="31"/>
        <v>44470</v>
      </c>
      <c r="L74" s="559">
        <f t="shared" si="32"/>
        <v>0</v>
      </c>
      <c r="M74" s="557" t="str">
        <f t="shared" si="33"/>
        <v>N</v>
      </c>
      <c r="N74" s="558">
        <f t="shared" si="34"/>
        <v>44834</v>
      </c>
      <c r="O74" s="560">
        <f t="shared" si="35"/>
        <v>12</v>
      </c>
      <c r="P74" s="553">
        <f t="shared" si="36"/>
        <v>0</v>
      </c>
    </row>
    <row r="75" spans="1:16" ht="15.75" customHeight="1" x14ac:dyDescent="0.2">
      <c r="A75" s="534"/>
      <c r="B75" s="433"/>
      <c r="C75" s="188"/>
      <c r="D75" s="463"/>
      <c r="E75" s="463"/>
      <c r="F75" s="463"/>
      <c r="G75" s="556">
        <f t="shared" si="29"/>
        <v>0</v>
      </c>
      <c r="H75" s="188"/>
      <c r="I75" s="433"/>
      <c r="J75" s="557" t="str">
        <f t="shared" si="30"/>
        <v>N</v>
      </c>
      <c r="K75" s="558">
        <f t="shared" si="31"/>
        <v>44470</v>
      </c>
      <c r="L75" s="559">
        <f t="shared" si="32"/>
        <v>0</v>
      </c>
      <c r="M75" s="557" t="str">
        <f t="shared" si="33"/>
        <v>N</v>
      </c>
      <c r="N75" s="558">
        <f t="shared" si="34"/>
        <v>44834</v>
      </c>
      <c r="O75" s="560">
        <f t="shared" si="35"/>
        <v>12</v>
      </c>
      <c r="P75" s="553">
        <f t="shared" si="36"/>
        <v>0</v>
      </c>
    </row>
    <row r="76" spans="1:16" ht="15.75" customHeight="1" x14ac:dyDescent="0.2">
      <c r="A76" s="534"/>
      <c r="B76" s="433"/>
      <c r="C76" s="188"/>
      <c r="D76" s="463"/>
      <c r="E76" s="463"/>
      <c r="F76" s="463"/>
      <c r="G76" s="556">
        <f t="shared" si="29"/>
        <v>0</v>
      </c>
      <c r="H76" s="188"/>
      <c r="I76" s="433"/>
      <c r="J76" s="557" t="str">
        <f t="shared" si="30"/>
        <v>N</v>
      </c>
      <c r="K76" s="558">
        <f t="shared" si="31"/>
        <v>44470</v>
      </c>
      <c r="L76" s="559">
        <f t="shared" si="32"/>
        <v>0</v>
      </c>
      <c r="M76" s="557" t="str">
        <f t="shared" si="33"/>
        <v>N</v>
      </c>
      <c r="N76" s="558">
        <f t="shared" si="34"/>
        <v>44834</v>
      </c>
      <c r="O76" s="560">
        <f t="shared" si="35"/>
        <v>12</v>
      </c>
      <c r="P76" s="553">
        <f t="shared" si="36"/>
        <v>0</v>
      </c>
    </row>
    <row r="77" spans="1:16" ht="15.75" customHeight="1" x14ac:dyDescent="0.2">
      <c r="A77" s="534"/>
      <c r="B77" s="433"/>
      <c r="C77" s="188"/>
      <c r="D77" s="463"/>
      <c r="E77" s="463"/>
      <c r="F77" s="463"/>
      <c r="G77" s="556">
        <f t="shared" si="29"/>
        <v>0</v>
      </c>
      <c r="H77" s="188"/>
      <c r="I77" s="433"/>
      <c r="J77" s="557" t="str">
        <f t="shared" si="30"/>
        <v>N</v>
      </c>
      <c r="K77" s="558">
        <f t="shared" si="31"/>
        <v>44470</v>
      </c>
      <c r="L77" s="559">
        <f t="shared" si="32"/>
        <v>0</v>
      </c>
      <c r="M77" s="557" t="str">
        <f t="shared" si="33"/>
        <v>N</v>
      </c>
      <c r="N77" s="558">
        <f t="shared" si="34"/>
        <v>44834</v>
      </c>
      <c r="O77" s="560">
        <f t="shared" si="35"/>
        <v>12</v>
      </c>
      <c r="P77" s="553">
        <f t="shared" si="36"/>
        <v>0</v>
      </c>
    </row>
    <row r="78" spans="1:16" ht="15.75" hidden="1" customHeight="1" x14ac:dyDescent="0.2">
      <c r="A78" s="534"/>
      <c r="B78" s="433"/>
      <c r="C78" s="188"/>
      <c r="D78" s="463"/>
      <c r="E78" s="463"/>
      <c r="F78" s="463"/>
      <c r="G78" s="556">
        <f t="shared" si="29"/>
        <v>0</v>
      </c>
      <c r="H78" s="188"/>
      <c r="I78" s="433"/>
      <c r="J78" s="557" t="str">
        <f t="shared" si="30"/>
        <v>N</v>
      </c>
      <c r="K78" s="558">
        <f t="shared" si="31"/>
        <v>44470</v>
      </c>
      <c r="L78" s="559">
        <f t="shared" si="32"/>
        <v>0</v>
      </c>
      <c r="M78" s="557" t="str">
        <f t="shared" si="33"/>
        <v>N</v>
      </c>
      <c r="N78" s="558">
        <f t="shared" si="34"/>
        <v>44834</v>
      </c>
      <c r="O78" s="560">
        <f t="shared" si="35"/>
        <v>12</v>
      </c>
      <c r="P78" s="553">
        <f t="shared" si="36"/>
        <v>0</v>
      </c>
    </row>
    <row r="79" spans="1:16" ht="15.75" hidden="1" customHeight="1" x14ac:dyDescent="0.2">
      <c r="A79" s="534"/>
      <c r="B79" s="433"/>
      <c r="C79" s="188"/>
      <c r="D79" s="463"/>
      <c r="E79" s="463"/>
      <c r="F79" s="463"/>
      <c r="G79" s="556">
        <f t="shared" si="29"/>
        <v>0</v>
      </c>
      <c r="H79" s="188"/>
      <c r="I79" s="433"/>
      <c r="J79" s="557" t="str">
        <f t="shared" si="30"/>
        <v>N</v>
      </c>
      <c r="K79" s="558">
        <f t="shared" si="31"/>
        <v>44470</v>
      </c>
      <c r="L79" s="559">
        <f t="shared" si="32"/>
        <v>0</v>
      </c>
      <c r="M79" s="557" t="str">
        <f t="shared" si="33"/>
        <v>N</v>
      </c>
      <c r="N79" s="558">
        <f t="shared" si="34"/>
        <v>44834</v>
      </c>
      <c r="O79" s="560">
        <f t="shared" si="35"/>
        <v>12</v>
      </c>
      <c r="P79" s="553">
        <f t="shared" si="36"/>
        <v>0</v>
      </c>
    </row>
    <row r="80" spans="1:16" ht="15.75" hidden="1" customHeight="1" x14ac:dyDescent="0.2">
      <c r="A80" s="534"/>
      <c r="B80" s="433"/>
      <c r="C80" s="188"/>
      <c r="D80" s="463"/>
      <c r="E80" s="463"/>
      <c r="F80" s="463"/>
      <c r="G80" s="556">
        <f t="shared" si="29"/>
        <v>0</v>
      </c>
      <c r="H80" s="188"/>
      <c r="I80" s="433"/>
      <c r="J80" s="557" t="str">
        <f t="shared" si="30"/>
        <v>N</v>
      </c>
      <c r="K80" s="558">
        <f t="shared" si="31"/>
        <v>44470</v>
      </c>
      <c r="L80" s="559">
        <f t="shared" si="32"/>
        <v>0</v>
      </c>
      <c r="M80" s="557" t="str">
        <f t="shared" si="33"/>
        <v>N</v>
      </c>
      <c r="N80" s="558">
        <f t="shared" si="34"/>
        <v>44834</v>
      </c>
      <c r="O80" s="560">
        <f t="shared" si="35"/>
        <v>12</v>
      </c>
      <c r="P80" s="553">
        <f t="shared" si="36"/>
        <v>0</v>
      </c>
    </row>
    <row r="81" spans="1:16" ht="15.75" hidden="1" customHeight="1" x14ac:dyDescent="0.2">
      <c r="A81" s="534"/>
      <c r="B81" s="433"/>
      <c r="C81" s="188"/>
      <c r="D81" s="463"/>
      <c r="E81" s="463"/>
      <c r="F81" s="463"/>
      <c r="G81" s="556">
        <f t="shared" si="29"/>
        <v>0</v>
      </c>
      <c r="H81" s="188"/>
      <c r="I81" s="433"/>
      <c r="J81" s="557" t="str">
        <f t="shared" si="30"/>
        <v>N</v>
      </c>
      <c r="K81" s="558">
        <f t="shared" si="31"/>
        <v>44470</v>
      </c>
      <c r="L81" s="559">
        <f t="shared" si="32"/>
        <v>0</v>
      </c>
      <c r="M81" s="557" t="str">
        <f t="shared" si="33"/>
        <v>N</v>
      </c>
      <c r="N81" s="558">
        <f t="shared" si="34"/>
        <v>44834</v>
      </c>
      <c r="O81" s="560">
        <f t="shared" si="35"/>
        <v>12</v>
      </c>
      <c r="P81" s="553">
        <f t="shared" si="36"/>
        <v>0</v>
      </c>
    </row>
    <row r="82" spans="1:16" ht="15.75" hidden="1" customHeight="1" x14ac:dyDescent="0.2">
      <c r="A82" s="534"/>
      <c r="B82" s="433"/>
      <c r="C82" s="188"/>
      <c r="D82" s="463"/>
      <c r="E82" s="463"/>
      <c r="F82" s="463"/>
      <c r="G82" s="556">
        <f t="shared" si="29"/>
        <v>0</v>
      </c>
      <c r="H82" s="188"/>
      <c r="I82" s="433"/>
      <c r="J82" s="557" t="str">
        <f t="shared" si="30"/>
        <v>N</v>
      </c>
      <c r="K82" s="558">
        <f t="shared" si="31"/>
        <v>44470</v>
      </c>
      <c r="L82" s="559">
        <f t="shared" si="32"/>
        <v>0</v>
      </c>
      <c r="M82" s="557" t="str">
        <f t="shared" si="33"/>
        <v>N</v>
      </c>
      <c r="N82" s="558">
        <f t="shared" si="34"/>
        <v>44834</v>
      </c>
      <c r="O82" s="560">
        <f t="shared" si="35"/>
        <v>12</v>
      </c>
      <c r="P82" s="553">
        <f t="shared" si="36"/>
        <v>0</v>
      </c>
    </row>
    <row r="83" spans="1:16" ht="15.75" hidden="1" customHeight="1" x14ac:dyDescent="0.2">
      <c r="A83" s="534"/>
      <c r="B83" s="433"/>
      <c r="C83" s="188"/>
      <c r="D83" s="463"/>
      <c r="E83" s="463"/>
      <c r="F83" s="463"/>
      <c r="G83" s="556">
        <f t="shared" si="29"/>
        <v>0</v>
      </c>
      <c r="H83" s="188"/>
      <c r="I83" s="433"/>
      <c r="J83" s="557" t="str">
        <f t="shared" si="30"/>
        <v>N</v>
      </c>
      <c r="K83" s="558">
        <f t="shared" si="31"/>
        <v>44470</v>
      </c>
      <c r="L83" s="559">
        <f t="shared" si="32"/>
        <v>0</v>
      </c>
      <c r="M83" s="557" t="str">
        <f t="shared" si="33"/>
        <v>N</v>
      </c>
      <c r="N83" s="558">
        <f t="shared" si="34"/>
        <v>44834</v>
      </c>
      <c r="O83" s="560">
        <f t="shared" si="35"/>
        <v>12</v>
      </c>
      <c r="P83" s="553">
        <f t="shared" si="36"/>
        <v>0</v>
      </c>
    </row>
    <row r="84" spans="1:16" ht="15.75" hidden="1" customHeight="1" x14ac:dyDescent="0.2">
      <c r="A84" s="534"/>
      <c r="B84" s="433"/>
      <c r="C84" s="188"/>
      <c r="D84" s="463"/>
      <c r="E84" s="463"/>
      <c r="F84" s="463"/>
      <c r="G84" s="556">
        <f t="shared" si="29"/>
        <v>0</v>
      </c>
      <c r="H84" s="188"/>
      <c r="I84" s="433"/>
      <c r="J84" s="557" t="str">
        <f t="shared" si="30"/>
        <v>N</v>
      </c>
      <c r="K84" s="558">
        <f t="shared" si="31"/>
        <v>44470</v>
      </c>
      <c r="L84" s="559">
        <f t="shared" si="32"/>
        <v>0</v>
      </c>
      <c r="M84" s="557" t="str">
        <f t="shared" si="33"/>
        <v>N</v>
      </c>
      <c r="N84" s="558">
        <f t="shared" si="34"/>
        <v>44834</v>
      </c>
      <c r="O84" s="560">
        <f t="shared" si="35"/>
        <v>12</v>
      </c>
      <c r="P84" s="553">
        <f t="shared" si="36"/>
        <v>0</v>
      </c>
    </row>
    <row r="85" spans="1:16" ht="15.75" hidden="1" customHeight="1" x14ac:dyDescent="0.2">
      <c r="A85" s="534"/>
      <c r="B85" s="433"/>
      <c r="C85" s="188"/>
      <c r="D85" s="463"/>
      <c r="E85" s="463"/>
      <c r="F85" s="463"/>
      <c r="G85" s="556">
        <f t="shared" si="29"/>
        <v>0</v>
      </c>
      <c r="H85" s="188"/>
      <c r="I85" s="433"/>
      <c r="J85" s="557" t="str">
        <f t="shared" si="30"/>
        <v>N</v>
      </c>
      <c r="K85" s="558">
        <f t="shared" si="31"/>
        <v>44470</v>
      </c>
      <c r="L85" s="559">
        <f t="shared" si="32"/>
        <v>0</v>
      </c>
      <c r="M85" s="557" t="str">
        <f t="shared" si="33"/>
        <v>N</v>
      </c>
      <c r="N85" s="558">
        <f t="shared" si="34"/>
        <v>44834</v>
      </c>
      <c r="O85" s="560">
        <f t="shared" si="35"/>
        <v>12</v>
      </c>
      <c r="P85" s="553">
        <f t="shared" si="36"/>
        <v>0</v>
      </c>
    </row>
    <row r="86" spans="1:16" ht="15.75" hidden="1" customHeight="1" x14ac:dyDescent="0.2">
      <c r="A86" s="534"/>
      <c r="B86" s="433"/>
      <c r="C86" s="188"/>
      <c r="D86" s="463"/>
      <c r="E86" s="463"/>
      <c r="F86" s="463"/>
      <c r="G86" s="556">
        <f t="shared" si="29"/>
        <v>0</v>
      </c>
      <c r="H86" s="188"/>
      <c r="I86" s="433"/>
      <c r="J86" s="557" t="str">
        <f t="shared" si="30"/>
        <v>N</v>
      </c>
      <c r="K86" s="558">
        <f t="shared" si="31"/>
        <v>44470</v>
      </c>
      <c r="L86" s="559">
        <f t="shared" si="32"/>
        <v>0</v>
      </c>
      <c r="M86" s="557" t="str">
        <f t="shared" si="33"/>
        <v>N</v>
      </c>
      <c r="N86" s="558">
        <f t="shared" si="34"/>
        <v>44834</v>
      </c>
      <c r="O86" s="560">
        <f t="shared" si="35"/>
        <v>12</v>
      </c>
      <c r="P86" s="553">
        <f t="shared" si="36"/>
        <v>0</v>
      </c>
    </row>
    <row r="87" spans="1:16" ht="15.75" hidden="1" customHeight="1" x14ac:dyDescent="0.2">
      <c r="A87" s="534"/>
      <c r="B87" s="433"/>
      <c r="C87" s="188"/>
      <c r="D87" s="463"/>
      <c r="E87" s="463"/>
      <c r="F87" s="463"/>
      <c r="G87" s="556">
        <f t="shared" si="29"/>
        <v>0</v>
      </c>
      <c r="H87" s="188"/>
      <c r="I87" s="433"/>
      <c r="J87" s="557" t="str">
        <f t="shared" si="30"/>
        <v>N</v>
      </c>
      <c r="K87" s="558">
        <f t="shared" si="31"/>
        <v>44470</v>
      </c>
      <c r="L87" s="559">
        <f t="shared" si="32"/>
        <v>0</v>
      </c>
      <c r="M87" s="557" t="str">
        <f t="shared" si="33"/>
        <v>N</v>
      </c>
      <c r="N87" s="558">
        <f t="shared" si="34"/>
        <v>44834</v>
      </c>
      <c r="O87" s="560">
        <f t="shared" si="35"/>
        <v>12</v>
      </c>
      <c r="P87" s="553">
        <f t="shared" si="36"/>
        <v>0</v>
      </c>
    </row>
    <row r="88" spans="1:16" ht="15.75" hidden="1" customHeight="1" x14ac:dyDescent="0.2">
      <c r="A88" s="534"/>
      <c r="B88" s="433"/>
      <c r="C88" s="188"/>
      <c r="D88" s="463"/>
      <c r="E88" s="463"/>
      <c r="F88" s="463"/>
      <c r="G88" s="556">
        <f t="shared" si="29"/>
        <v>0</v>
      </c>
      <c r="H88" s="188"/>
      <c r="I88" s="433"/>
      <c r="J88" s="557" t="str">
        <f t="shared" si="30"/>
        <v>N</v>
      </c>
      <c r="K88" s="558">
        <f t="shared" si="31"/>
        <v>44470</v>
      </c>
      <c r="L88" s="559">
        <f t="shared" si="32"/>
        <v>0</v>
      </c>
      <c r="M88" s="557" t="str">
        <f t="shared" si="33"/>
        <v>N</v>
      </c>
      <c r="N88" s="558">
        <f t="shared" si="34"/>
        <v>44834</v>
      </c>
      <c r="O88" s="560">
        <f t="shared" si="35"/>
        <v>12</v>
      </c>
      <c r="P88" s="553">
        <f t="shared" si="36"/>
        <v>0</v>
      </c>
    </row>
    <row r="89" spans="1:16" ht="15.75" hidden="1" customHeight="1" x14ac:dyDescent="0.2">
      <c r="A89" s="534"/>
      <c r="B89" s="433"/>
      <c r="C89" s="188"/>
      <c r="D89" s="463"/>
      <c r="E89" s="463"/>
      <c r="F89" s="463"/>
      <c r="G89" s="556">
        <f t="shared" si="29"/>
        <v>0</v>
      </c>
      <c r="H89" s="188"/>
      <c r="I89" s="433"/>
      <c r="J89" s="557" t="str">
        <f t="shared" si="30"/>
        <v>N</v>
      </c>
      <c r="K89" s="558">
        <f t="shared" si="31"/>
        <v>44470</v>
      </c>
      <c r="L89" s="559">
        <f t="shared" si="32"/>
        <v>0</v>
      </c>
      <c r="M89" s="557" t="str">
        <f t="shared" si="33"/>
        <v>N</v>
      </c>
      <c r="N89" s="558">
        <f t="shared" si="34"/>
        <v>44834</v>
      </c>
      <c r="O89" s="560">
        <f t="shared" si="35"/>
        <v>12</v>
      </c>
      <c r="P89" s="553">
        <f t="shared" si="36"/>
        <v>0</v>
      </c>
    </row>
    <row r="90" spans="1:16" ht="15.75" hidden="1" customHeight="1" x14ac:dyDescent="0.2">
      <c r="A90" s="534"/>
      <c r="B90" s="433"/>
      <c r="C90" s="188"/>
      <c r="D90" s="463"/>
      <c r="E90" s="463"/>
      <c r="F90" s="463"/>
      <c r="G90" s="556">
        <f t="shared" si="29"/>
        <v>0</v>
      </c>
      <c r="H90" s="188"/>
      <c r="I90" s="433"/>
      <c r="J90" s="557" t="str">
        <f t="shared" si="30"/>
        <v>N</v>
      </c>
      <c r="K90" s="558">
        <f t="shared" si="31"/>
        <v>44470</v>
      </c>
      <c r="L90" s="559">
        <f t="shared" si="32"/>
        <v>0</v>
      </c>
      <c r="M90" s="557" t="str">
        <f t="shared" si="33"/>
        <v>N</v>
      </c>
      <c r="N90" s="558">
        <f t="shared" si="34"/>
        <v>44834</v>
      </c>
      <c r="O90" s="560">
        <f t="shared" si="35"/>
        <v>12</v>
      </c>
      <c r="P90" s="553">
        <f t="shared" si="36"/>
        <v>0</v>
      </c>
    </row>
    <row r="91" spans="1:16" ht="15.75" hidden="1" customHeight="1" x14ac:dyDescent="0.2">
      <c r="A91" s="534"/>
      <c r="B91" s="433"/>
      <c r="C91" s="188"/>
      <c r="D91" s="463"/>
      <c r="E91" s="463"/>
      <c r="F91" s="463"/>
      <c r="G91" s="556">
        <f t="shared" si="29"/>
        <v>0</v>
      </c>
      <c r="H91" s="188"/>
      <c r="I91" s="433"/>
      <c r="J91" s="557" t="str">
        <f t="shared" si="30"/>
        <v>N</v>
      </c>
      <c r="K91" s="558">
        <f t="shared" si="31"/>
        <v>44470</v>
      </c>
      <c r="L91" s="559">
        <f t="shared" si="32"/>
        <v>0</v>
      </c>
      <c r="M91" s="557" t="str">
        <f t="shared" si="33"/>
        <v>N</v>
      </c>
      <c r="N91" s="558">
        <f t="shared" si="34"/>
        <v>44834</v>
      </c>
      <c r="O91" s="560">
        <f t="shared" si="35"/>
        <v>12</v>
      </c>
      <c r="P91" s="553">
        <f t="shared" si="36"/>
        <v>0</v>
      </c>
    </row>
    <row r="92" spans="1:16" ht="15.75" hidden="1" customHeight="1" x14ac:dyDescent="0.2">
      <c r="A92" s="534"/>
      <c r="B92" s="433"/>
      <c r="C92" s="188"/>
      <c r="D92" s="463"/>
      <c r="E92" s="463"/>
      <c r="F92" s="463"/>
      <c r="G92" s="556">
        <f t="shared" si="29"/>
        <v>0</v>
      </c>
      <c r="H92" s="188"/>
      <c r="I92" s="433"/>
      <c r="J92" s="557" t="str">
        <f t="shared" si="30"/>
        <v>N</v>
      </c>
      <c r="K92" s="558">
        <f t="shared" si="31"/>
        <v>44470</v>
      </c>
      <c r="L92" s="559">
        <f t="shared" si="32"/>
        <v>0</v>
      </c>
      <c r="M92" s="557" t="str">
        <f t="shared" si="33"/>
        <v>N</v>
      </c>
      <c r="N92" s="558">
        <f t="shared" si="34"/>
        <v>44834</v>
      </c>
      <c r="O92" s="560">
        <f t="shared" si="35"/>
        <v>12</v>
      </c>
      <c r="P92" s="553">
        <f t="shared" si="36"/>
        <v>0</v>
      </c>
    </row>
    <row r="93" spans="1:16" ht="15.75" hidden="1" customHeight="1" x14ac:dyDescent="0.2">
      <c r="A93" s="534"/>
      <c r="B93" s="433"/>
      <c r="C93" s="188"/>
      <c r="D93" s="463"/>
      <c r="E93" s="463"/>
      <c r="F93" s="463"/>
      <c r="G93" s="556">
        <f t="shared" si="29"/>
        <v>0</v>
      </c>
      <c r="H93" s="188"/>
      <c r="I93" s="433"/>
      <c r="J93" s="557" t="str">
        <f t="shared" si="30"/>
        <v>N</v>
      </c>
      <c r="K93" s="558">
        <f t="shared" si="31"/>
        <v>44470</v>
      </c>
      <c r="L93" s="559">
        <f t="shared" si="32"/>
        <v>0</v>
      </c>
      <c r="M93" s="557" t="str">
        <f t="shared" si="33"/>
        <v>N</v>
      </c>
      <c r="N93" s="558">
        <f t="shared" si="34"/>
        <v>44834</v>
      </c>
      <c r="O93" s="560">
        <f t="shared" si="35"/>
        <v>12</v>
      </c>
      <c r="P93" s="553">
        <f t="shared" si="36"/>
        <v>0</v>
      </c>
    </row>
    <row r="94" spans="1:16" ht="15.75" hidden="1" customHeight="1" x14ac:dyDescent="0.2">
      <c r="A94" s="534"/>
      <c r="B94" s="433"/>
      <c r="C94" s="188"/>
      <c r="D94" s="463"/>
      <c r="E94" s="463"/>
      <c r="F94" s="463"/>
      <c r="G94" s="556">
        <f t="shared" si="29"/>
        <v>0</v>
      </c>
      <c r="H94" s="188"/>
      <c r="I94" s="433"/>
      <c r="J94" s="557" t="str">
        <f t="shared" si="30"/>
        <v>N</v>
      </c>
      <c r="K94" s="558">
        <f t="shared" si="31"/>
        <v>44470</v>
      </c>
      <c r="L94" s="559">
        <f t="shared" si="32"/>
        <v>0</v>
      </c>
      <c r="M94" s="557" t="str">
        <f t="shared" si="33"/>
        <v>N</v>
      </c>
      <c r="N94" s="558">
        <f t="shared" si="34"/>
        <v>44834</v>
      </c>
      <c r="O94" s="560">
        <f t="shared" si="35"/>
        <v>12</v>
      </c>
      <c r="P94" s="553">
        <f t="shared" si="36"/>
        <v>0</v>
      </c>
    </row>
    <row r="95" spans="1:16" ht="15.75" hidden="1" customHeight="1" x14ac:dyDescent="0.2">
      <c r="A95" s="534"/>
      <c r="B95" s="433"/>
      <c r="C95" s="188"/>
      <c r="D95" s="463"/>
      <c r="E95" s="463"/>
      <c r="F95" s="463"/>
      <c r="G95" s="556">
        <f t="shared" si="29"/>
        <v>0</v>
      </c>
      <c r="H95" s="188"/>
      <c r="I95" s="433"/>
      <c r="J95" s="557" t="str">
        <f t="shared" si="30"/>
        <v>N</v>
      </c>
      <c r="K95" s="558">
        <f t="shared" si="31"/>
        <v>44470</v>
      </c>
      <c r="L95" s="559">
        <f t="shared" si="32"/>
        <v>0</v>
      </c>
      <c r="M95" s="557" t="str">
        <f t="shared" si="33"/>
        <v>N</v>
      </c>
      <c r="N95" s="558">
        <f t="shared" si="34"/>
        <v>44834</v>
      </c>
      <c r="O95" s="560">
        <f t="shared" si="35"/>
        <v>12</v>
      </c>
      <c r="P95" s="553">
        <f t="shared" si="36"/>
        <v>0</v>
      </c>
    </row>
    <row r="96" spans="1:16" ht="15.75" hidden="1" customHeight="1" x14ac:dyDescent="0.2">
      <c r="A96" s="534"/>
      <c r="B96" s="433"/>
      <c r="C96" s="188"/>
      <c r="D96" s="463"/>
      <c r="E96" s="463"/>
      <c r="F96" s="463"/>
      <c r="G96" s="556">
        <f t="shared" si="29"/>
        <v>0</v>
      </c>
      <c r="H96" s="188"/>
      <c r="I96" s="433"/>
      <c r="J96" s="557" t="str">
        <f t="shared" si="30"/>
        <v>N</v>
      </c>
      <c r="K96" s="558">
        <f t="shared" si="31"/>
        <v>44470</v>
      </c>
      <c r="L96" s="559">
        <f t="shared" si="32"/>
        <v>0</v>
      </c>
      <c r="M96" s="557" t="str">
        <f t="shared" si="33"/>
        <v>N</v>
      </c>
      <c r="N96" s="558">
        <f t="shared" si="34"/>
        <v>44834</v>
      </c>
      <c r="O96" s="560">
        <f t="shared" si="35"/>
        <v>12</v>
      </c>
      <c r="P96" s="553">
        <f t="shared" si="36"/>
        <v>0</v>
      </c>
    </row>
    <row r="97" spans="1:16" ht="15.75" hidden="1" customHeight="1" x14ac:dyDescent="0.2">
      <c r="A97" s="534"/>
      <c r="B97" s="433"/>
      <c r="C97" s="188"/>
      <c r="D97" s="463"/>
      <c r="E97" s="463"/>
      <c r="F97" s="463"/>
      <c r="G97" s="556">
        <f t="shared" si="29"/>
        <v>0</v>
      </c>
      <c r="H97" s="188"/>
      <c r="I97" s="433"/>
      <c r="J97" s="557" t="str">
        <f t="shared" si="30"/>
        <v>N</v>
      </c>
      <c r="K97" s="558">
        <f t="shared" si="31"/>
        <v>44470</v>
      </c>
      <c r="L97" s="559">
        <f t="shared" si="32"/>
        <v>0</v>
      </c>
      <c r="M97" s="557" t="str">
        <f t="shared" si="33"/>
        <v>N</v>
      </c>
      <c r="N97" s="558">
        <f t="shared" si="34"/>
        <v>44834</v>
      </c>
      <c r="O97" s="560">
        <f t="shared" si="35"/>
        <v>12</v>
      </c>
      <c r="P97" s="553">
        <f t="shared" si="36"/>
        <v>0</v>
      </c>
    </row>
    <row r="98" spans="1:16" ht="15.75" hidden="1" customHeight="1" x14ac:dyDescent="0.2">
      <c r="A98" s="534"/>
      <c r="B98" s="433"/>
      <c r="C98" s="188"/>
      <c r="D98" s="463"/>
      <c r="E98" s="463"/>
      <c r="F98" s="463"/>
      <c r="G98" s="556">
        <f t="shared" si="29"/>
        <v>0</v>
      </c>
      <c r="H98" s="188"/>
      <c r="I98" s="433"/>
      <c r="J98" s="557" t="str">
        <f t="shared" si="30"/>
        <v>N</v>
      </c>
      <c r="K98" s="558">
        <f t="shared" si="31"/>
        <v>44470</v>
      </c>
      <c r="L98" s="559">
        <f t="shared" si="32"/>
        <v>0</v>
      </c>
      <c r="M98" s="557" t="str">
        <f t="shared" si="33"/>
        <v>N</v>
      </c>
      <c r="N98" s="558">
        <f t="shared" si="34"/>
        <v>44834</v>
      </c>
      <c r="O98" s="560">
        <f t="shared" si="35"/>
        <v>12</v>
      </c>
      <c r="P98" s="553">
        <f t="shared" si="36"/>
        <v>0</v>
      </c>
    </row>
    <row r="99" spans="1:16" ht="15.75" hidden="1" customHeight="1" x14ac:dyDescent="0.2">
      <c r="A99" s="534"/>
      <c r="B99" s="433"/>
      <c r="C99" s="188"/>
      <c r="D99" s="463"/>
      <c r="E99" s="463"/>
      <c r="F99" s="463"/>
      <c r="G99" s="556">
        <f t="shared" si="29"/>
        <v>0</v>
      </c>
      <c r="H99" s="188"/>
      <c r="I99" s="433"/>
      <c r="J99" s="557" t="str">
        <f t="shared" si="30"/>
        <v>N</v>
      </c>
      <c r="K99" s="558">
        <f t="shared" si="31"/>
        <v>44470</v>
      </c>
      <c r="L99" s="559">
        <f t="shared" si="32"/>
        <v>0</v>
      </c>
      <c r="M99" s="557" t="str">
        <f t="shared" si="33"/>
        <v>N</v>
      </c>
      <c r="N99" s="558">
        <f t="shared" si="34"/>
        <v>44834</v>
      </c>
      <c r="O99" s="560">
        <f t="shared" si="35"/>
        <v>12</v>
      </c>
      <c r="P99" s="553">
        <f t="shared" si="36"/>
        <v>0</v>
      </c>
    </row>
    <row r="100" spans="1:16" ht="15.75" hidden="1" customHeight="1" x14ac:dyDescent="0.2">
      <c r="A100" s="534"/>
      <c r="B100" s="433"/>
      <c r="C100" s="188"/>
      <c r="D100" s="463"/>
      <c r="E100" s="463"/>
      <c r="F100" s="463"/>
      <c r="G100" s="556">
        <f t="shared" si="29"/>
        <v>0</v>
      </c>
      <c r="H100" s="188"/>
      <c r="I100" s="433"/>
      <c r="J100" s="557" t="str">
        <f t="shared" si="30"/>
        <v>N</v>
      </c>
      <c r="K100" s="558">
        <f t="shared" si="31"/>
        <v>44470</v>
      </c>
      <c r="L100" s="559">
        <f t="shared" si="32"/>
        <v>0</v>
      </c>
      <c r="M100" s="557" t="str">
        <f t="shared" si="33"/>
        <v>N</v>
      </c>
      <c r="N100" s="558">
        <f t="shared" si="34"/>
        <v>44834</v>
      </c>
      <c r="O100" s="560">
        <f t="shared" si="35"/>
        <v>12</v>
      </c>
      <c r="P100" s="553">
        <f t="shared" si="36"/>
        <v>0</v>
      </c>
    </row>
    <row r="101" spans="1:16" ht="15.75" hidden="1" customHeight="1" x14ac:dyDescent="0.2">
      <c r="A101" s="534"/>
      <c r="B101" s="433"/>
      <c r="C101" s="188"/>
      <c r="D101" s="463"/>
      <c r="E101" s="463"/>
      <c r="F101" s="463"/>
      <c r="G101" s="556">
        <f t="shared" si="29"/>
        <v>0</v>
      </c>
      <c r="H101" s="188"/>
      <c r="I101" s="433"/>
      <c r="J101" s="557" t="str">
        <f t="shared" si="30"/>
        <v>N</v>
      </c>
      <c r="K101" s="558">
        <f t="shared" si="31"/>
        <v>44470</v>
      </c>
      <c r="L101" s="559">
        <f t="shared" si="32"/>
        <v>0</v>
      </c>
      <c r="M101" s="557" t="str">
        <f t="shared" si="33"/>
        <v>N</v>
      </c>
      <c r="N101" s="558">
        <f t="shared" si="34"/>
        <v>44834</v>
      </c>
      <c r="O101" s="560">
        <f t="shared" si="35"/>
        <v>12</v>
      </c>
      <c r="P101" s="553">
        <f t="shared" si="36"/>
        <v>0</v>
      </c>
    </row>
    <row r="102" spans="1:16" ht="15.75" hidden="1" customHeight="1" x14ac:dyDescent="0.2">
      <c r="A102" s="534"/>
      <c r="B102" s="433"/>
      <c r="C102" s="188"/>
      <c r="D102" s="463"/>
      <c r="E102" s="463"/>
      <c r="F102" s="463"/>
      <c r="G102" s="556">
        <f t="shared" si="29"/>
        <v>0</v>
      </c>
      <c r="H102" s="188"/>
      <c r="I102" s="433"/>
      <c r="J102" s="557" t="str">
        <f t="shared" si="30"/>
        <v>N</v>
      </c>
      <c r="K102" s="558">
        <f t="shared" si="31"/>
        <v>44470</v>
      </c>
      <c r="L102" s="559">
        <f t="shared" si="32"/>
        <v>0</v>
      </c>
      <c r="M102" s="557" t="str">
        <f t="shared" si="33"/>
        <v>N</v>
      </c>
      <c r="N102" s="558">
        <f t="shared" si="34"/>
        <v>44834</v>
      </c>
      <c r="O102" s="560">
        <f t="shared" si="35"/>
        <v>12</v>
      </c>
      <c r="P102" s="553">
        <f t="shared" si="36"/>
        <v>0</v>
      </c>
    </row>
    <row r="103" spans="1:16" ht="15.75" hidden="1" customHeight="1" x14ac:dyDescent="0.2">
      <c r="A103" s="534"/>
      <c r="B103" s="433"/>
      <c r="C103" s="188"/>
      <c r="D103" s="463"/>
      <c r="E103" s="463"/>
      <c r="F103" s="463"/>
      <c r="G103" s="556">
        <f t="shared" si="29"/>
        <v>0</v>
      </c>
      <c r="H103" s="188"/>
      <c r="I103" s="433"/>
      <c r="J103" s="557" t="str">
        <f t="shared" si="30"/>
        <v>N</v>
      </c>
      <c r="K103" s="558">
        <f t="shared" si="31"/>
        <v>44470</v>
      </c>
      <c r="L103" s="559">
        <f t="shared" si="32"/>
        <v>0</v>
      </c>
      <c r="M103" s="557" t="str">
        <f t="shared" si="33"/>
        <v>N</v>
      </c>
      <c r="N103" s="558">
        <f t="shared" si="34"/>
        <v>44834</v>
      </c>
      <c r="O103" s="560">
        <f t="shared" si="35"/>
        <v>12</v>
      </c>
      <c r="P103" s="553">
        <f t="shared" si="36"/>
        <v>0</v>
      </c>
    </row>
    <row r="104" spans="1:16" ht="15.75" hidden="1" customHeight="1" x14ac:dyDescent="0.2">
      <c r="A104" s="534"/>
      <c r="B104" s="433"/>
      <c r="C104" s="188"/>
      <c r="D104" s="463"/>
      <c r="E104" s="463"/>
      <c r="F104" s="463"/>
      <c r="G104" s="556">
        <f t="shared" si="29"/>
        <v>0</v>
      </c>
      <c r="H104" s="188"/>
      <c r="I104" s="433"/>
      <c r="J104" s="557" t="str">
        <f t="shared" si="30"/>
        <v>N</v>
      </c>
      <c r="K104" s="558">
        <f t="shared" si="31"/>
        <v>44470</v>
      </c>
      <c r="L104" s="559">
        <f t="shared" si="32"/>
        <v>0</v>
      </c>
      <c r="M104" s="557" t="str">
        <f t="shared" si="33"/>
        <v>N</v>
      </c>
      <c r="N104" s="558">
        <f t="shared" si="34"/>
        <v>44834</v>
      </c>
      <c r="O104" s="560">
        <f t="shared" si="35"/>
        <v>12</v>
      </c>
      <c r="P104" s="553">
        <f t="shared" si="36"/>
        <v>0</v>
      </c>
    </row>
    <row r="105" spans="1:16" ht="15.75" hidden="1" customHeight="1" x14ac:dyDescent="0.2">
      <c r="A105" s="534"/>
      <c r="B105" s="433"/>
      <c r="C105" s="188"/>
      <c r="D105" s="463"/>
      <c r="E105" s="463"/>
      <c r="F105" s="463"/>
      <c r="G105" s="556">
        <f t="shared" si="29"/>
        <v>0</v>
      </c>
      <c r="H105" s="188"/>
      <c r="I105" s="433"/>
      <c r="J105" s="557" t="str">
        <f t="shared" si="30"/>
        <v>N</v>
      </c>
      <c r="K105" s="558">
        <f t="shared" si="31"/>
        <v>44470</v>
      </c>
      <c r="L105" s="559">
        <f t="shared" si="32"/>
        <v>0</v>
      </c>
      <c r="M105" s="557" t="str">
        <f t="shared" si="33"/>
        <v>N</v>
      </c>
      <c r="N105" s="558">
        <f t="shared" si="34"/>
        <v>44834</v>
      </c>
      <c r="O105" s="560">
        <f t="shared" si="35"/>
        <v>12</v>
      </c>
      <c r="P105" s="553">
        <f t="shared" si="36"/>
        <v>0</v>
      </c>
    </row>
    <row r="106" spans="1:16" ht="15.75" hidden="1" customHeight="1" x14ac:dyDescent="0.2">
      <c r="A106" s="534"/>
      <c r="B106" s="433"/>
      <c r="C106" s="188"/>
      <c r="D106" s="463"/>
      <c r="E106" s="463"/>
      <c r="F106" s="463"/>
      <c r="G106" s="556">
        <f t="shared" si="29"/>
        <v>0</v>
      </c>
      <c r="H106" s="188"/>
      <c r="I106" s="433"/>
      <c r="J106" s="557" t="str">
        <f t="shared" si="30"/>
        <v>N</v>
      </c>
      <c r="K106" s="558">
        <f t="shared" si="31"/>
        <v>44470</v>
      </c>
      <c r="L106" s="559">
        <f t="shared" si="32"/>
        <v>0</v>
      </c>
      <c r="M106" s="557" t="str">
        <f t="shared" si="33"/>
        <v>N</v>
      </c>
      <c r="N106" s="558">
        <f t="shared" si="34"/>
        <v>44834</v>
      </c>
      <c r="O106" s="560">
        <f t="shared" si="35"/>
        <v>12</v>
      </c>
      <c r="P106" s="553">
        <f t="shared" si="36"/>
        <v>0</v>
      </c>
    </row>
    <row r="107" spans="1:16" ht="15.75" hidden="1" customHeight="1" x14ac:dyDescent="0.2">
      <c r="A107" s="534"/>
      <c r="B107" s="433"/>
      <c r="C107" s="188"/>
      <c r="D107" s="463"/>
      <c r="E107" s="463"/>
      <c r="F107" s="463"/>
      <c r="G107" s="556">
        <f t="shared" si="29"/>
        <v>0</v>
      </c>
      <c r="H107" s="188"/>
      <c r="I107" s="433"/>
      <c r="J107" s="557" t="str">
        <f t="shared" si="30"/>
        <v>N</v>
      </c>
      <c r="K107" s="558">
        <f t="shared" si="31"/>
        <v>44470</v>
      </c>
      <c r="L107" s="559">
        <f t="shared" si="32"/>
        <v>0</v>
      </c>
      <c r="M107" s="557" t="str">
        <f t="shared" si="33"/>
        <v>N</v>
      </c>
      <c r="N107" s="558">
        <f t="shared" si="34"/>
        <v>44834</v>
      </c>
      <c r="O107" s="560">
        <f t="shared" si="35"/>
        <v>12</v>
      </c>
      <c r="P107" s="553">
        <f t="shared" si="36"/>
        <v>0</v>
      </c>
    </row>
    <row r="108" spans="1:16" ht="15.75" hidden="1" customHeight="1" x14ac:dyDescent="0.2">
      <c r="A108" s="534"/>
      <c r="B108" s="433"/>
      <c r="C108" s="188"/>
      <c r="D108" s="463"/>
      <c r="E108" s="463"/>
      <c r="F108" s="463"/>
      <c r="G108" s="556">
        <f t="shared" si="29"/>
        <v>0</v>
      </c>
      <c r="H108" s="188"/>
      <c r="I108" s="433"/>
      <c r="J108" s="557" t="str">
        <f t="shared" si="30"/>
        <v>N</v>
      </c>
      <c r="K108" s="558">
        <f t="shared" si="31"/>
        <v>44470</v>
      </c>
      <c r="L108" s="559">
        <f t="shared" si="32"/>
        <v>0</v>
      </c>
      <c r="M108" s="557" t="str">
        <f t="shared" si="33"/>
        <v>N</v>
      </c>
      <c r="N108" s="558">
        <f t="shared" si="34"/>
        <v>44834</v>
      </c>
      <c r="O108" s="560">
        <f t="shared" si="35"/>
        <v>12</v>
      </c>
      <c r="P108" s="553">
        <f t="shared" si="36"/>
        <v>0</v>
      </c>
    </row>
    <row r="109" spans="1:16" ht="15.75" hidden="1" customHeight="1" x14ac:dyDescent="0.2">
      <c r="A109" s="534"/>
      <c r="B109" s="433"/>
      <c r="C109" s="188"/>
      <c r="D109" s="463"/>
      <c r="E109" s="463"/>
      <c r="F109" s="463"/>
      <c r="G109" s="556">
        <f t="shared" si="29"/>
        <v>0</v>
      </c>
      <c r="H109" s="188"/>
      <c r="I109" s="433"/>
      <c r="J109" s="557" t="str">
        <f t="shared" si="30"/>
        <v>N</v>
      </c>
      <c r="K109" s="558">
        <f t="shared" si="31"/>
        <v>44470</v>
      </c>
      <c r="L109" s="559">
        <f t="shared" si="32"/>
        <v>0</v>
      </c>
      <c r="M109" s="557" t="str">
        <f t="shared" si="33"/>
        <v>N</v>
      </c>
      <c r="N109" s="558">
        <f t="shared" si="34"/>
        <v>44834</v>
      </c>
      <c r="O109" s="560">
        <f t="shared" si="35"/>
        <v>12</v>
      </c>
      <c r="P109" s="553">
        <f t="shared" si="36"/>
        <v>0</v>
      </c>
    </row>
    <row r="110" spans="1:16" ht="15.75" hidden="1" customHeight="1" x14ac:dyDescent="0.2">
      <c r="A110" s="534"/>
      <c r="B110" s="433"/>
      <c r="C110" s="188"/>
      <c r="D110" s="463"/>
      <c r="E110" s="463"/>
      <c r="F110" s="463"/>
      <c r="G110" s="556">
        <f t="shared" si="29"/>
        <v>0</v>
      </c>
      <c r="H110" s="188"/>
      <c r="I110" s="433"/>
      <c r="J110" s="557" t="str">
        <f t="shared" si="30"/>
        <v>N</v>
      </c>
      <c r="K110" s="558">
        <f t="shared" si="31"/>
        <v>44470</v>
      </c>
      <c r="L110" s="559">
        <f t="shared" si="32"/>
        <v>0</v>
      </c>
      <c r="M110" s="557" t="str">
        <f t="shared" si="33"/>
        <v>N</v>
      </c>
      <c r="N110" s="558">
        <f t="shared" si="34"/>
        <v>44834</v>
      </c>
      <c r="O110" s="560">
        <f t="shared" si="35"/>
        <v>12</v>
      </c>
      <c r="P110" s="553">
        <f t="shared" si="36"/>
        <v>0</v>
      </c>
    </row>
    <row r="111" spans="1:16" ht="15.75" hidden="1" customHeight="1" x14ac:dyDescent="0.2">
      <c r="A111" s="534"/>
      <c r="B111" s="433"/>
      <c r="C111" s="188"/>
      <c r="D111" s="463"/>
      <c r="E111" s="463"/>
      <c r="F111" s="463"/>
      <c r="G111" s="556">
        <f t="shared" si="29"/>
        <v>0</v>
      </c>
      <c r="H111" s="188"/>
      <c r="I111" s="433"/>
      <c r="J111" s="557" t="str">
        <f t="shared" si="30"/>
        <v>N</v>
      </c>
      <c r="K111" s="558">
        <f t="shared" si="31"/>
        <v>44470</v>
      </c>
      <c r="L111" s="559">
        <f t="shared" si="32"/>
        <v>0</v>
      </c>
      <c r="M111" s="557" t="str">
        <f t="shared" si="33"/>
        <v>N</v>
      </c>
      <c r="N111" s="558">
        <f t="shared" si="34"/>
        <v>44834</v>
      </c>
      <c r="O111" s="560">
        <f t="shared" si="35"/>
        <v>12</v>
      </c>
      <c r="P111" s="553">
        <f t="shared" si="36"/>
        <v>0</v>
      </c>
    </row>
    <row r="112" spans="1:16" ht="15.75" hidden="1" customHeight="1" x14ac:dyDescent="0.2">
      <c r="A112" s="534"/>
      <c r="B112" s="433"/>
      <c r="C112" s="188"/>
      <c r="D112" s="463"/>
      <c r="E112" s="463"/>
      <c r="F112" s="463"/>
      <c r="G112" s="556">
        <f t="shared" si="29"/>
        <v>0</v>
      </c>
      <c r="H112" s="188"/>
      <c r="I112" s="433"/>
      <c r="J112" s="557" t="str">
        <f t="shared" si="30"/>
        <v>N</v>
      </c>
      <c r="K112" s="558">
        <f t="shared" si="31"/>
        <v>44470</v>
      </c>
      <c r="L112" s="559">
        <f t="shared" si="32"/>
        <v>0</v>
      </c>
      <c r="M112" s="557" t="str">
        <f t="shared" si="33"/>
        <v>N</v>
      </c>
      <c r="N112" s="558">
        <f t="shared" si="34"/>
        <v>44834</v>
      </c>
      <c r="O112" s="560">
        <f t="shared" si="35"/>
        <v>12</v>
      </c>
      <c r="P112" s="553">
        <f t="shared" si="36"/>
        <v>0</v>
      </c>
    </row>
    <row r="113" spans="1:16" ht="15.75" hidden="1" customHeight="1" x14ac:dyDescent="0.2">
      <c r="A113" s="534"/>
      <c r="B113" s="433"/>
      <c r="C113" s="188"/>
      <c r="D113" s="463"/>
      <c r="E113" s="463"/>
      <c r="F113" s="463"/>
      <c r="G113" s="556">
        <f t="shared" si="29"/>
        <v>0</v>
      </c>
      <c r="H113" s="188"/>
      <c r="I113" s="433"/>
      <c r="J113" s="557" t="str">
        <f t="shared" si="30"/>
        <v>N</v>
      </c>
      <c r="K113" s="558">
        <f t="shared" si="31"/>
        <v>44470</v>
      </c>
      <c r="L113" s="559">
        <f t="shared" si="32"/>
        <v>0</v>
      </c>
      <c r="M113" s="557" t="str">
        <f t="shared" si="33"/>
        <v>N</v>
      </c>
      <c r="N113" s="558">
        <f t="shared" si="34"/>
        <v>44834</v>
      </c>
      <c r="O113" s="560">
        <f t="shared" si="35"/>
        <v>12</v>
      </c>
      <c r="P113" s="553">
        <f t="shared" si="36"/>
        <v>0</v>
      </c>
    </row>
    <row r="114" spans="1:16" ht="15.75" hidden="1" customHeight="1" x14ac:dyDescent="0.2">
      <c r="A114" s="534"/>
      <c r="B114" s="433"/>
      <c r="C114" s="188"/>
      <c r="D114" s="463"/>
      <c r="E114" s="463"/>
      <c r="F114" s="463"/>
      <c r="G114" s="556">
        <f t="shared" si="29"/>
        <v>0</v>
      </c>
      <c r="H114" s="188"/>
      <c r="I114" s="433"/>
      <c r="J114" s="557" t="str">
        <f t="shared" si="30"/>
        <v>N</v>
      </c>
      <c r="K114" s="558">
        <f t="shared" si="31"/>
        <v>44470</v>
      </c>
      <c r="L114" s="559">
        <f t="shared" si="32"/>
        <v>0</v>
      </c>
      <c r="M114" s="557" t="str">
        <f t="shared" si="33"/>
        <v>N</v>
      </c>
      <c r="N114" s="558">
        <f t="shared" si="34"/>
        <v>44834</v>
      </c>
      <c r="O114" s="560">
        <f t="shared" si="35"/>
        <v>12</v>
      </c>
      <c r="P114" s="553">
        <f t="shared" si="36"/>
        <v>0</v>
      </c>
    </row>
    <row r="115" spans="1:16" ht="15.75" hidden="1" customHeight="1" x14ac:dyDescent="0.2">
      <c r="A115" s="534"/>
      <c r="B115" s="433"/>
      <c r="C115" s="188"/>
      <c r="D115" s="463"/>
      <c r="E115" s="463"/>
      <c r="F115" s="463"/>
      <c r="G115" s="556">
        <f t="shared" si="29"/>
        <v>0</v>
      </c>
      <c r="H115" s="188"/>
      <c r="I115" s="433"/>
      <c r="J115" s="557" t="str">
        <f t="shared" si="30"/>
        <v>N</v>
      </c>
      <c r="K115" s="558">
        <f t="shared" si="31"/>
        <v>44470</v>
      </c>
      <c r="L115" s="559">
        <f t="shared" si="32"/>
        <v>0</v>
      </c>
      <c r="M115" s="557" t="str">
        <f t="shared" si="33"/>
        <v>N</v>
      </c>
      <c r="N115" s="558">
        <f t="shared" si="34"/>
        <v>44834</v>
      </c>
      <c r="O115" s="560">
        <f t="shared" si="35"/>
        <v>12</v>
      </c>
      <c r="P115" s="553">
        <f t="shared" si="36"/>
        <v>0</v>
      </c>
    </row>
    <row r="116" spans="1:16" ht="15.75" hidden="1" customHeight="1" x14ac:dyDescent="0.2">
      <c r="A116" s="534"/>
      <c r="B116" s="433"/>
      <c r="C116" s="188"/>
      <c r="D116" s="463"/>
      <c r="E116" s="463"/>
      <c r="F116" s="463"/>
      <c r="G116" s="556">
        <f t="shared" si="29"/>
        <v>0</v>
      </c>
      <c r="H116" s="188"/>
      <c r="I116" s="433"/>
      <c r="J116" s="557" t="str">
        <f t="shared" si="30"/>
        <v>N</v>
      </c>
      <c r="K116" s="558">
        <f t="shared" si="31"/>
        <v>44470</v>
      </c>
      <c r="L116" s="559">
        <f t="shared" si="32"/>
        <v>0</v>
      </c>
      <c r="M116" s="557" t="str">
        <f t="shared" si="33"/>
        <v>N</v>
      </c>
      <c r="N116" s="558">
        <f t="shared" si="34"/>
        <v>44834</v>
      </c>
      <c r="O116" s="560">
        <f t="shared" si="35"/>
        <v>12</v>
      </c>
      <c r="P116" s="553">
        <f t="shared" si="36"/>
        <v>0</v>
      </c>
    </row>
    <row r="117" spans="1:16" ht="15.75" hidden="1" customHeight="1" x14ac:dyDescent="0.2">
      <c r="A117" s="534"/>
      <c r="B117" s="433"/>
      <c r="C117" s="188"/>
      <c r="D117" s="463"/>
      <c r="E117" s="463"/>
      <c r="F117" s="463"/>
      <c r="G117" s="556">
        <f t="shared" si="29"/>
        <v>0</v>
      </c>
      <c r="H117" s="188"/>
      <c r="I117" s="433"/>
      <c r="J117" s="557" t="str">
        <f t="shared" si="30"/>
        <v>N</v>
      </c>
      <c r="K117" s="558">
        <f t="shared" si="31"/>
        <v>44470</v>
      </c>
      <c r="L117" s="559">
        <f t="shared" si="32"/>
        <v>0</v>
      </c>
      <c r="M117" s="557" t="str">
        <f t="shared" si="33"/>
        <v>N</v>
      </c>
      <c r="N117" s="558">
        <f t="shared" si="34"/>
        <v>44834</v>
      </c>
      <c r="O117" s="560">
        <f t="shared" si="35"/>
        <v>12</v>
      </c>
      <c r="P117" s="553">
        <f t="shared" si="36"/>
        <v>0</v>
      </c>
    </row>
    <row r="118" spans="1:16" ht="15.75" hidden="1" customHeight="1" x14ac:dyDescent="0.2">
      <c r="A118" s="534"/>
      <c r="B118" s="433"/>
      <c r="C118" s="188"/>
      <c r="D118" s="463"/>
      <c r="E118" s="463"/>
      <c r="F118" s="463"/>
      <c r="G118" s="556">
        <f t="shared" si="29"/>
        <v>0</v>
      </c>
      <c r="H118" s="188"/>
      <c r="I118" s="433"/>
      <c r="J118" s="557" t="str">
        <f t="shared" si="30"/>
        <v>N</v>
      </c>
      <c r="K118" s="558">
        <f t="shared" si="31"/>
        <v>44470</v>
      </c>
      <c r="L118" s="559">
        <f t="shared" si="32"/>
        <v>0</v>
      </c>
      <c r="M118" s="557" t="str">
        <f t="shared" si="33"/>
        <v>N</v>
      </c>
      <c r="N118" s="558">
        <f t="shared" si="34"/>
        <v>44834</v>
      </c>
      <c r="O118" s="560">
        <f t="shared" si="35"/>
        <v>12</v>
      </c>
      <c r="P118" s="553">
        <f t="shared" si="36"/>
        <v>0</v>
      </c>
    </row>
    <row r="119" spans="1:16" ht="15.75" hidden="1" customHeight="1" x14ac:dyDescent="0.2">
      <c r="A119" s="534"/>
      <c r="B119" s="433"/>
      <c r="C119" s="188"/>
      <c r="D119" s="463"/>
      <c r="E119" s="463"/>
      <c r="F119" s="463"/>
      <c r="G119" s="556">
        <f t="shared" si="29"/>
        <v>0</v>
      </c>
      <c r="H119" s="188"/>
      <c r="I119" s="433"/>
      <c r="J119" s="557" t="str">
        <f t="shared" si="30"/>
        <v>N</v>
      </c>
      <c r="K119" s="558">
        <f t="shared" si="31"/>
        <v>44470</v>
      </c>
      <c r="L119" s="559">
        <f t="shared" si="32"/>
        <v>0</v>
      </c>
      <c r="M119" s="557" t="str">
        <f t="shared" si="33"/>
        <v>N</v>
      </c>
      <c r="N119" s="558">
        <f t="shared" si="34"/>
        <v>44834</v>
      </c>
      <c r="O119" s="560">
        <f t="shared" si="35"/>
        <v>12</v>
      </c>
      <c r="P119" s="553">
        <f t="shared" si="36"/>
        <v>0</v>
      </c>
    </row>
    <row r="120" spans="1:16" ht="15.75" hidden="1" customHeight="1" x14ac:dyDescent="0.2">
      <c r="A120" s="534"/>
      <c r="B120" s="433"/>
      <c r="C120" s="188"/>
      <c r="D120" s="463"/>
      <c r="E120" s="463"/>
      <c r="F120" s="463"/>
      <c r="G120" s="556">
        <f t="shared" si="29"/>
        <v>0</v>
      </c>
      <c r="H120" s="188"/>
      <c r="I120" s="433"/>
      <c r="J120" s="557" t="str">
        <f t="shared" si="30"/>
        <v>N</v>
      </c>
      <c r="K120" s="558">
        <f t="shared" si="31"/>
        <v>44470</v>
      </c>
      <c r="L120" s="559">
        <f t="shared" si="32"/>
        <v>0</v>
      </c>
      <c r="M120" s="557" t="str">
        <f t="shared" si="33"/>
        <v>N</v>
      </c>
      <c r="N120" s="558">
        <f t="shared" si="34"/>
        <v>44834</v>
      </c>
      <c r="O120" s="560">
        <f t="shared" si="35"/>
        <v>12</v>
      </c>
      <c r="P120" s="553">
        <f t="shared" si="36"/>
        <v>0</v>
      </c>
    </row>
    <row r="121" spans="1:16" ht="15.75" hidden="1" customHeight="1" x14ac:dyDescent="0.2">
      <c r="A121" s="534"/>
      <c r="B121" s="433"/>
      <c r="C121" s="188"/>
      <c r="D121" s="463"/>
      <c r="E121" s="463"/>
      <c r="F121" s="463"/>
      <c r="G121" s="556">
        <f t="shared" si="29"/>
        <v>0</v>
      </c>
      <c r="H121" s="188"/>
      <c r="I121" s="433"/>
      <c r="J121" s="557" t="str">
        <f t="shared" si="30"/>
        <v>N</v>
      </c>
      <c r="K121" s="558">
        <f t="shared" si="31"/>
        <v>44470</v>
      </c>
      <c r="L121" s="559">
        <f t="shared" si="32"/>
        <v>0</v>
      </c>
      <c r="M121" s="557" t="str">
        <f t="shared" si="33"/>
        <v>N</v>
      </c>
      <c r="N121" s="558">
        <f t="shared" si="34"/>
        <v>44834</v>
      </c>
      <c r="O121" s="560">
        <f t="shared" si="35"/>
        <v>12</v>
      </c>
      <c r="P121" s="553">
        <f t="shared" si="36"/>
        <v>0</v>
      </c>
    </row>
    <row r="122" spans="1:16" ht="15.75" hidden="1" customHeight="1" x14ac:dyDescent="0.2">
      <c r="A122" s="534"/>
      <c r="B122" s="433"/>
      <c r="C122" s="188"/>
      <c r="D122" s="463"/>
      <c r="E122" s="463"/>
      <c r="F122" s="463"/>
      <c r="G122" s="556">
        <f t="shared" si="29"/>
        <v>0</v>
      </c>
      <c r="H122" s="188"/>
      <c r="I122" s="433"/>
      <c r="J122" s="557" t="str">
        <f t="shared" si="30"/>
        <v>N</v>
      </c>
      <c r="K122" s="558">
        <f t="shared" si="31"/>
        <v>44470</v>
      </c>
      <c r="L122" s="559">
        <f t="shared" si="32"/>
        <v>0</v>
      </c>
      <c r="M122" s="557" t="str">
        <f t="shared" si="33"/>
        <v>N</v>
      </c>
      <c r="N122" s="558">
        <f t="shared" si="34"/>
        <v>44834</v>
      </c>
      <c r="O122" s="560">
        <f t="shared" si="35"/>
        <v>12</v>
      </c>
      <c r="P122" s="553">
        <f t="shared" si="36"/>
        <v>0</v>
      </c>
    </row>
    <row r="123" spans="1:16" ht="15.75" hidden="1" customHeight="1" x14ac:dyDescent="0.2">
      <c r="A123" s="534"/>
      <c r="B123" s="433"/>
      <c r="C123" s="188"/>
      <c r="D123" s="463"/>
      <c r="E123" s="463"/>
      <c r="F123" s="463"/>
      <c r="G123" s="556">
        <f t="shared" si="29"/>
        <v>0</v>
      </c>
      <c r="H123" s="188"/>
      <c r="I123" s="433"/>
      <c r="J123" s="557" t="str">
        <f t="shared" si="30"/>
        <v>N</v>
      </c>
      <c r="K123" s="558">
        <f t="shared" si="31"/>
        <v>44470</v>
      </c>
      <c r="L123" s="559">
        <f t="shared" si="32"/>
        <v>0</v>
      </c>
      <c r="M123" s="557" t="str">
        <f t="shared" si="33"/>
        <v>N</v>
      </c>
      <c r="N123" s="558">
        <f t="shared" si="34"/>
        <v>44834</v>
      </c>
      <c r="O123" s="560">
        <f t="shared" si="35"/>
        <v>12</v>
      </c>
      <c r="P123" s="553">
        <f t="shared" si="36"/>
        <v>0</v>
      </c>
    </row>
    <row r="124" spans="1:16" ht="15.75" hidden="1" customHeight="1" x14ac:dyDescent="0.2">
      <c r="A124" s="534"/>
      <c r="B124" s="433"/>
      <c r="C124" s="188"/>
      <c r="D124" s="463"/>
      <c r="E124" s="463"/>
      <c r="F124" s="463"/>
      <c r="G124" s="556">
        <f t="shared" si="29"/>
        <v>0</v>
      </c>
      <c r="H124" s="188"/>
      <c r="I124" s="433"/>
      <c r="J124" s="557" t="str">
        <f t="shared" si="30"/>
        <v>N</v>
      </c>
      <c r="K124" s="558">
        <f t="shared" si="31"/>
        <v>44470</v>
      </c>
      <c r="L124" s="559">
        <f t="shared" si="32"/>
        <v>0</v>
      </c>
      <c r="M124" s="557" t="str">
        <f t="shared" si="33"/>
        <v>N</v>
      </c>
      <c r="N124" s="558">
        <f t="shared" si="34"/>
        <v>44834</v>
      </c>
      <c r="O124" s="560">
        <f t="shared" si="35"/>
        <v>12</v>
      </c>
      <c r="P124" s="553">
        <f t="shared" si="36"/>
        <v>0</v>
      </c>
    </row>
    <row r="125" spans="1:16" ht="15.75" hidden="1" customHeight="1" x14ac:dyDescent="0.2">
      <c r="A125" s="534"/>
      <c r="B125" s="433"/>
      <c r="C125" s="188"/>
      <c r="D125" s="463"/>
      <c r="E125" s="463"/>
      <c r="F125" s="463"/>
      <c r="G125" s="556">
        <f t="shared" ref="G125:G139" si="37">B125+C125*365.25</f>
        <v>0</v>
      </c>
      <c r="H125" s="188"/>
      <c r="I125" s="433"/>
      <c r="J125" s="557" t="str">
        <f t="shared" ref="J125:J139" si="38">IF(AND(B125&gt;=$B$8,B125&lt;=$B$9), "Y", "N")</f>
        <v>N</v>
      </c>
      <c r="K125" s="558">
        <f t="shared" ref="K125:K139" si="39">IF(J125="Y", B125, $B$8)</f>
        <v>44470</v>
      </c>
      <c r="L125" s="559">
        <f t="shared" ref="L125:L139" si="40">C125*12</f>
        <v>0</v>
      </c>
      <c r="M125" s="557" t="str">
        <f t="shared" ref="M125:M139" si="41">IF(AND(G125&gt;=$B$8,G125&lt;=$B$9), "Y", "N")</f>
        <v>N</v>
      </c>
      <c r="N125" s="558">
        <f t="shared" ref="N125:N139" si="42">IF(AND(M125="Y",H125="Y"),MIN(G125,I125),IF(M125="Y",G125,IF(H125="Y",I125,$B$9)))</f>
        <v>44834</v>
      </c>
      <c r="O125" s="560">
        <f t="shared" ref="O125:O139" si="43">(YEAR(N125)-YEAR(K125))*12 + MONTH(N125)-MONTH(K125)+1</f>
        <v>12</v>
      </c>
      <c r="P125" s="553">
        <f t="shared" ref="P125:P139" si="44">IFERROR(((D125-E125)/C125)*(O125/12), 0)</f>
        <v>0</v>
      </c>
    </row>
    <row r="126" spans="1:16" ht="15.75" hidden="1" customHeight="1" x14ac:dyDescent="0.2">
      <c r="A126" s="534"/>
      <c r="B126" s="433"/>
      <c r="C126" s="188"/>
      <c r="D126" s="463"/>
      <c r="E126" s="463"/>
      <c r="F126" s="463"/>
      <c r="G126" s="556">
        <f t="shared" si="37"/>
        <v>0</v>
      </c>
      <c r="H126" s="188"/>
      <c r="I126" s="433"/>
      <c r="J126" s="557" t="str">
        <f t="shared" si="38"/>
        <v>N</v>
      </c>
      <c r="K126" s="558">
        <f t="shared" si="39"/>
        <v>44470</v>
      </c>
      <c r="L126" s="559">
        <f t="shared" si="40"/>
        <v>0</v>
      </c>
      <c r="M126" s="557" t="str">
        <f t="shared" si="41"/>
        <v>N</v>
      </c>
      <c r="N126" s="558">
        <f t="shared" si="42"/>
        <v>44834</v>
      </c>
      <c r="O126" s="560">
        <f t="shared" si="43"/>
        <v>12</v>
      </c>
      <c r="P126" s="553">
        <f t="shared" si="44"/>
        <v>0</v>
      </c>
    </row>
    <row r="127" spans="1:16" ht="15.75" hidden="1" customHeight="1" x14ac:dyDescent="0.2">
      <c r="A127" s="534"/>
      <c r="B127" s="433"/>
      <c r="C127" s="188"/>
      <c r="D127" s="463"/>
      <c r="E127" s="463"/>
      <c r="F127" s="463"/>
      <c r="G127" s="556">
        <f t="shared" si="37"/>
        <v>0</v>
      </c>
      <c r="H127" s="188"/>
      <c r="I127" s="433"/>
      <c r="J127" s="557" t="str">
        <f t="shared" si="38"/>
        <v>N</v>
      </c>
      <c r="K127" s="558">
        <f t="shared" si="39"/>
        <v>44470</v>
      </c>
      <c r="L127" s="559">
        <f t="shared" si="40"/>
        <v>0</v>
      </c>
      <c r="M127" s="557" t="str">
        <f t="shared" si="41"/>
        <v>N</v>
      </c>
      <c r="N127" s="558">
        <f t="shared" si="42"/>
        <v>44834</v>
      </c>
      <c r="O127" s="560">
        <f t="shared" si="43"/>
        <v>12</v>
      </c>
      <c r="P127" s="553">
        <f t="shared" si="44"/>
        <v>0</v>
      </c>
    </row>
    <row r="128" spans="1:16" ht="15.75" hidden="1" customHeight="1" x14ac:dyDescent="0.2">
      <c r="A128" s="534"/>
      <c r="B128" s="433"/>
      <c r="C128" s="188"/>
      <c r="D128" s="463"/>
      <c r="E128" s="463"/>
      <c r="F128" s="463"/>
      <c r="G128" s="556">
        <f t="shared" si="37"/>
        <v>0</v>
      </c>
      <c r="H128" s="188"/>
      <c r="I128" s="433"/>
      <c r="J128" s="557" t="str">
        <f t="shared" si="38"/>
        <v>N</v>
      </c>
      <c r="K128" s="558">
        <f t="shared" si="39"/>
        <v>44470</v>
      </c>
      <c r="L128" s="559">
        <f t="shared" si="40"/>
        <v>0</v>
      </c>
      <c r="M128" s="557" t="str">
        <f t="shared" si="41"/>
        <v>N</v>
      </c>
      <c r="N128" s="558">
        <f t="shared" si="42"/>
        <v>44834</v>
      </c>
      <c r="O128" s="560">
        <f t="shared" si="43"/>
        <v>12</v>
      </c>
      <c r="P128" s="553">
        <f t="shared" si="44"/>
        <v>0</v>
      </c>
    </row>
    <row r="129" spans="1:16" ht="15.75" hidden="1" customHeight="1" x14ac:dyDescent="0.2">
      <c r="A129" s="534"/>
      <c r="B129" s="433"/>
      <c r="C129" s="188"/>
      <c r="D129" s="463"/>
      <c r="E129" s="463"/>
      <c r="F129" s="463"/>
      <c r="G129" s="556">
        <f t="shared" si="37"/>
        <v>0</v>
      </c>
      <c r="H129" s="188"/>
      <c r="I129" s="433"/>
      <c r="J129" s="557" t="str">
        <f t="shared" si="38"/>
        <v>N</v>
      </c>
      <c r="K129" s="558">
        <f t="shared" si="39"/>
        <v>44470</v>
      </c>
      <c r="L129" s="559">
        <f t="shared" si="40"/>
        <v>0</v>
      </c>
      <c r="M129" s="557" t="str">
        <f t="shared" si="41"/>
        <v>N</v>
      </c>
      <c r="N129" s="558">
        <f t="shared" si="42"/>
        <v>44834</v>
      </c>
      <c r="O129" s="560">
        <f t="shared" si="43"/>
        <v>12</v>
      </c>
      <c r="P129" s="553">
        <f t="shared" si="44"/>
        <v>0</v>
      </c>
    </row>
    <row r="130" spans="1:16" ht="15.75" hidden="1" customHeight="1" x14ac:dyDescent="0.2">
      <c r="A130" s="534"/>
      <c r="B130" s="433"/>
      <c r="C130" s="188"/>
      <c r="D130" s="463"/>
      <c r="E130" s="463"/>
      <c r="F130" s="463"/>
      <c r="G130" s="556">
        <f t="shared" si="37"/>
        <v>0</v>
      </c>
      <c r="H130" s="188"/>
      <c r="I130" s="433"/>
      <c r="J130" s="557" t="str">
        <f t="shared" si="38"/>
        <v>N</v>
      </c>
      <c r="K130" s="558">
        <f t="shared" si="39"/>
        <v>44470</v>
      </c>
      <c r="L130" s="559">
        <f t="shared" si="40"/>
        <v>0</v>
      </c>
      <c r="M130" s="557" t="str">
        <f t="shared" si="41"/>
        <v>N</v>
      </c>
      <c r="N130" s="558">
        <f t="shared" si="42"/>
        <v>44834</v>
      </c>
      <c r="O130" s="560">
        <f t="shared" si="43"/>
        <v>12</v>
      </c>
      <c r="P130" s="553">
        <f t="shared" si="44"/>
        <v>0</v>
      </c>
    </row>
    <row r="131" spans="1:16" ht="15.75" hidden="1" customHeight="1" x14ac:dyDescent="0.2">
      <c r="A131" s="534"/>
      <c r="B131" s="433"/>
      <c r="C131" s="188"/>
      <c r="D131" s="463"/>
      <c r="E131" s="463"/>
      <c r="F131" s="463"/>
      <c r="G131" s="556">
        <f t="shared" si="37"/>
        <v>0</v>
      </c>
      <c r="H131" s="188"/>
      <c r="I131" s="433"/>
      <c r="J131" s="557" t="str">
        <f t="shared" si="38"/>
        <v>N</v>
      </c>
      <c r="K131" s="558">
        <f t="shared" si="39"/>
        <v>44470</v>
      </c>
      <c r="L131" s="559">
        <f t="shared" si="40"/>
        <v>0</v>
      </c>
      <c r="M131" s="557" t="str">
        <f t="shared" si="41"/>
        <v>N</v>
      </c>
      <c r="N131" s="558">
        <f t="shared" si="42"/>
        <v>44834</v>
      </c>
      <c r="O131" s="560">
        <f t="shared" si="43"/>
        <v>12</v>
      </c>
      <c r="P131" s="553">
        <f t="shared" si="44"/>
        <v>0</v>
      </c>
    </row>
    <row r="132" spans="1:16" ht="15.75" hidden="1" customHeight="1" x14ac:dyDescent="0.2">
      <c r="A132" s="534"/>
      <c r="B132" s="433"/>
      <c r="C132" s="188"/>
      <c r="D132" s="463"/>
      <c r="E132" s="463"/>
      <c r="F132" s="463"/>
      <c r="G132" s="556">
        <f t="shared" si="37"/>
        <v>0</v>
      </c>
      <c r="H132" s="188"/>
      <c r="I132" s="433"/>
      <c r="J132" s="557" t="str">
        <f t="shared" si="38"/>
        <v>N</v>
      </c>
      <c r="K132" s="558">
        <f t="shared" si="39"/>
        <v>44470</v>
      </c>
      <c r="L132" s="559">
        <f t="shared" si="40"/>
        <v>0</v>
      </c>
      <c r="M132" s="557" t="str">
        <f t="shared" si="41"/>
        <v>N</v>
      </c>
      <c r="N132" s="558">
        <f t="shared" si="42"/>
        <v>44834</v>
      </c>
      <c r="O132" s="560">
        <f t="shared" si="43"/>
        <v>12</v>
      </c>
      <c r="P132" s="553">
        <f t="shared" si="44"/>
        <v>0</v>
      </c>
    </row>
    <row r="133" spans="1:16" ht="15.75" hidden="1" customHeight="1" x14ac:dyDescent="0.2">
      <c r="A133" s="534"/>
      <c r="B133" s="433"/>
      <c r="C133" s="188"/>
      <c r="D133" s="463"/>
      <c r="E133" s="463"/>
      <c r="F133" s="463"/>
      <c r="G133" s="556">
        <f t="shared" si="37"/>
        <v>0</v>
      </c>
      <c r="H133" s="188"/>
      <c r="I133" s="433"/>
      <c r="J133" s="557" t="str">
        <f t="shared" si="38"/>
        <v>N</v>
      </c>
      <c r="K133" s="558">
        <f t="shared" si="39"/>
        <v>44470</v>
      </c>
      <c r="L133" s="559">
        <f t="shared" si="40"/>
        <v>0</v>
      </c>
      <c r="M133" s="557" t="str">
        <f t="shared" si="41"/>
        <v>N</v>
      </c>
      <c r="N133" s="558">
        <f t="shared" si="42"/>
        <v>44834</v>
      </c>
      <c r="O133" s="560">
        <f t="shared" si="43"/>
        <v>12</v>
      </c>
      <c r="P133" s="553">
        <f t="shared" si="44"/>
        <v>0</v>
      </c>
    </row>
    <row r="134" spans="1:16" ht="15.75" hidden="1" customHeight="1" x14ac:dyDescent="0.2">
      <c r="A134" s="534"/>
      <c r="B134" s="433"/>
      <c r="C134" s="188"/>
      <c r="D134" s="463"/>
      <c r="E134" s="463"/>
      <c r="F134" s="463"/>
      <c r="G134" s="556">
        <f t="shared" si="37"/>
        <v>0</v>
      </c>
      <c r="H134" s="188"/>
      <c r="I134" s="433"/>
      <c r="J134" s="557" t="str">
        <f t="shared" si="38"/>
        <v>N</v>
      </c>
      <c r="K134" s="558">
        <f t="shared" si="39"/>
        <v>44470</v>
      </c>
      <c r="L134" s="559">
        <f t="shared" si="40"/>
        <v>0</v>
      </c>
      <c r="M134" s="557" t="str">
        <f t="shared" si="41"/>
        <v>N</v>
      </c>
      <c r="N134" s="558">
        <f t="shared" si="42"/>
        <v>44834</v>
      </c>
      <c r="O134" s="560">
        <f t="shared" si="43"/>
        <v>12</v>
      </c>
      <c r="P134" s="553">
        <f t="shared" si="44"/>
        <v>0</v>
      </c>
    </row>
    <row r="135" spans="1:16" ht="15.75" hidden="1" customHeight="1" x14ac:dyDescent="0.2">
      <c r="A135" s="534"/>
      <c r="B135" s="433"/>
      <c r="C135" s="188"/>
      <c r="D135" s="463"/>
      <c r="E135" s="463"/>
      <c r="F135" s="463"/>
      <c r="G135" s="556">
        <f t="shared" si="37"/>
        <v>0</v>
      </c>
      <c r="H135" s="188"/>
      <c r="I135" s="433"/>
      <c r="J135" s="557" t="str">
        <f t="shared" si="38"/>
        <v>N</v>
      </c>
      <c r="K135" s="558">
        <f t="shared" si="39"/>
        <v>44470</v>
      </c>
      <c r="L135" s="559">
        <f t="shared" si="40"/>
        <v>0</v>
      </c>
      <c r="M135" s="557" t="str">
        <f t="shared" si="41"/>
        <v>N</v>
      </c>
      <c r="N135" s="558">
        <f t="shared" si="42"/>
        <v>44834</v>
      </c>
      <c r="O135" s="560">
        <f t="shared" si="43"/>
        <v>12</v>
      </c>
      <c r="P135" s="553">
        <f t="shared" si="44"/>
        <v>0</v>
      </c>
    </row>
    <row r="136" spans="1:16" hidden="1" x14ac:dyDescent="0.2">
      <c r="A136" s="534"/>
      <c r="B136" s="433"/>
      <c r="C136" s="188"/>
      <c r="D136" s="463"/>
      <c r="E136" s="463"/>
      <c r="F136" s="463"/>
      <c r="G136" s="556">
        <f t="shared" si="37"/>
        <v>0</v>
      </c>
      <c r="H136" s="188"/>
      <c r="I136" s="433"/>
      <c r="J136" s="557" t="str">
        <f t="shared" si="38"/>
        <v>N</v>
      </c>
      <c r="K136" s="558">
        <f t="shared" si="39"/>
        <v>44470</v>
      </c>
      <c r="L136" s="559">
        <f t="shared" si="40"/>
        <v>0</v>
      </c>
      <c r="M136" s="557" t="str">
        <f t="shared" si="41"/>
        <v>N</v>
      </c>
      <c r="N136" s="558">
        <f t="shared" si="42"/>
        <v>44834</v>
      </c>
      <c r="O136" s="560">
        <f t="shared" si="43"/>
        <v>12</v>
      </c>
      <c r="P136" s="553">
        <f t="shared" si="44"/>
        <v>0</v>
      </c>
    </row>
    <row r="137" spans="1:16" hidden="1" x14ac:dyDescent="0.2">
      <c r="A137" s="534"/>
      <c r="B137" s="433"/>
      <c r="C137" s="188"/>
      <c r="D137" s="463"/>
      <c r="E137" s="463"/>
      <c r="F137" s="463"/>
      <c r="G137" s="556">
        <f t="shared" si="37"/>
        <v>0</v>
      </c>
      <c r="H137" s="188"/>
      <c r="I137" s="433"/>
      <c r="J137" s="557" t="str">
        <f t="shared" si="38"/>
        <v>N</v>
      </c>
      <c r="K137" s="558">
        <f t="shared" si="39"/>
        <v>44470</v>
      </c>
      <c r="L137" s="559">
        <f t="shared" si="40"/>
        <v>0</v>
      </c>
      <c r="M137" s="557" t="str">
        <f t="shared" si="41"/>
        <v>N</v>
      </c>
      <c r="N137" s="558">
        <f t="shared" si="42"/>
        <v>44834</v>
      </c>
      <c r="O137" s="560">
        <f t="shared" si="43"/>
        <v>12</v>
      </c>
      <c r="P137" s="553">
        <f t="shared" si="44"/>
        <v>0</v>
      </c>
    </row>
    <row r="138" spans="1:16" hidden="1" x14ac:dyDescent="0.2">
      <c r="A138" s="534"/>
      <c r="B138" s="433"/>
      <c r="C138" s="188"/>
      <c r="D138" s="463"/>
      <c r="E138" s="463"/>
      <c r="F138" s="463"/>
      <c r="G138" s="556">
        <f t="shared" si="37"/>
        <v>0</v>
      </c>
      <c r="H138" s="188"/>
      <c r="I138" s="433"/>
      <c r="J138" s="557" t="str">
        <f t="shared" si="38"/>
        <v>N</v>
      </c>
      <c r="K138" s="558">
        <f t="shared" si="39"/>
        <v>44470</v>
      </c>
      <c r="L138" s="559">
        <f t="shared" si="40"/>
        <v>0</v>
      </c>
      <c r="M138" s="557" t="str">
        <f t="shared" si="41"/>
        <v>N</v>
      </c>
      <c r="N138" s="558">
        <f t="shared" si="42"/>
        <v>44834</v>
      </c>
      <c r="O138" s="560">
        <f t="shared" si="43"/>
        <v>12</v>
      </c>
      <c r="P138" s="553">
        <f t="shared" si="44"/>
        <v>0</v>
      </c>
    </row>
    <row r="139" spans="1:16" hidden="1" x14ac:dyDescent="0.2">
      <c r="A139" s="474"/>
      <c r="B139" s="462"/>
      <c r="C139" s="474"/>
      <c r="D139" s="475"/>
      <c r="E139" s="475"/>
      <c r="F139" s="475"/>
      <c r="G139" s="556">
        <f t="shared" si="37"/>
        <v>0</v>
      </c>
      <c r="H139" s="461"/>
      <c r="I139" s="462"/>
      <c r="J139" s="557" t="str">
        <f t="shared" si="38"/>
        <v>N</v>
      </c>
      <c r="K139" s="558">
        <f t="shared" si="39"/>
        <v>44470</v>
      </c>
      <c r="L139" s="559">
        <f t="shared" si="40"/>
        <v>0</v>
      </c>
      <c r="M139" s="557" t="str">
        <f t="shared" si="41"/>
        <v>N</v>
      </c>
      <c r="N139" s="558">
        <f t="shared" si="42"/>
        <v>44834</v>
      </c>
      <c r="O139" s="560">
        <f t="shared" si="43"/>
        <v>12</v>
      </c>
      <c r="P139" s="553">
        <f t="shared" si="44"/>
        <v>0</v>
      </c>
    </row>
    <row r="140" spans="1:16" x14ac:dyDescent="0.2">
      <c r="A140" s="75"/>
      <c r="B140" s="561"/>
      <c r="C140" s="76"/>
      <c r="D140" s="806"/>
      <c r="E140" s="806"/>
      <c r="F140" s="806"/>
      <c r="G140" s="172"/>
      <c r="H140" s="78"/>
      <c r="I140" s="78"/>
      <c r="J140" s="78"/>
      <c r="K140" s="78"/>
      <c r="L140" s="78"/>
      <c r="M140" s="78"/>
      <c r="N140" s="77"/>
      <c r="O140" s="175" t="s">
        <v>238</v>
      </c>
      <c r="P140" s="529">
        <f>SUM(P60:P139)</f>
        <v>0</v>
      </c>
    </row>
    <row r="141" spans="1:16" x14ac:dyDescent="0.2">
      <c r="A141" s="67"/>
      <c r="J141" s="68"/>
      <c r="P141" s="552"/>
    </row>
    <row r="142" spans="1:16" x14ac:dyDescent="0.2">
      <c r="A142" s="79" t="s">
        <v>242</v>
      </c>
      <c r="B142" s="41"/>
      <c r="C142" s="80"/>
      <c r="D142" s="80"/>
      <c r="E142" s="80"/>
      <c r="F142" s="81"/>
      <c r="G142" s="174"/>
      <c r="H142" s="82"/>
      <c r="I142" s="176"/>
      <c r="J142" s="68"/>
      <c r="P142" s="529">
        <f>P34+P56+P140</f>
        <v>0</v>
      </c>
    </row>
    <row r="143" spans="1:16" ht="13.5" thickBot="1" x14ac:dyDescent="0.25">
      <c r="A143" s="223"/>
      <c r="B143" s="224"/>
      <c r="C143" s="224"/>
      <c r="D143" s="224"/>
      <c r="E143" s="224"/>
      <c r="F143" s="224"/>
      <c r="G143" s="169"/>
      <c r="H143" s="224"/>
      <c r="I143" s="169"/>
      <c r="J143" s="224"/>
      <c r="K143" s="224"/>
      <c r="L143" s="224"/>
      <c r="M143" s="224"/>
      <c r="N143" s="224"/>
      <c r="O143" s="224"/>
      <c r="P143" s="554"/>
    </row>
  </sheetData>
  <sheetProtection formatRows="0"/>
  <mergeCells count="9">
    <mergeCell ref="D140:F140"/>
    <mergeCell ref="D56:F56"/>
    <mergeCell ref="D34:F34"/>
    <mergeCell ref="A1:D1"/>
    <mergeCell ref="A3:C3"/>
    <mergeCell ref="A2:C2"/>
    <mergeCell ref="B4:C4"/>
    <mergeCell ref="B5:C5"/>
    <mergeCell ref="A6:D6"/>
  </mergeCells>
  <conditionalFormatting sqref="I19:I33 I60:I139">
    <cfRule type="expression" dxfId="293" priority="10">
      <formula>$H19="N"</formula>
    </cfRule>
  </conditionalFormatting>
  <conditionalFormatting sqref="I38:I55">
    <cfRule type="expression" dxfId="292" priority="2">
      <formula>$H38="N"</formula>
    </cfRule>
  </conditionalFormatting>
  <dataValidations count="2">
    <dataValidation type="list" allowBlank="1" showInputMessage="1" showErrorMessage="1" sqref="H19:H33 H60:H139 H38:H55" xr:uid="{00000000-0002-0000-0500-000000000000}">
      <formula1>"Y, N"</formula1>
    </dataValidation>
    <dataValidation type="date" allowBlank="1" showInputMessage="1" showErrorMessage="1" error="Please use date format MM/DD/YYYY" prompt="Please use date format MM/DD/YYYY" sqref="I19:I33 I38:I55 I60:I139 B60:B140 B38:B56 B19:B35" xr:uid="{557C8156-4FBE-449F-95C0-EAAA6B46D014}">
      <formula1>20090</formula1>
      <formula2>73415</formula2>
    </dataValidation>
  </dataValidations>
  <pageMargins left="0.25" right="0.25" top="0.75" bottom="0.75" header="0.3" footer="0.3"/>
  <pageSetup scale="47" orientation="portrait" r:id="rId1"/>
  <headerFooter alignWithMargins="0"/>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V395"/>
  <sheetViews>
    <sheetView topLeftCell="E1" zoomScale="57" zoomScaleNormal="100" workbookViewId="0">
      <pane ySplit="11" topLeftCell="A170" activePane="bottomLeft" state="frozen"/>
      <selection activeCell="B5" sqref="B5"/>
      <selection pane="bottomLeft" activeCell="B283" activeCellId="48" sqref="A393:U1048576 T391:U392 A391:D392 T307:U390 A307:F390 T285:U306 A285:A306 A281:U284 T258:U280 A258:A280 A254:U257 T231:U253 A231:A253 A227:U230 T204:U226 A204:A226 A200:U203 T177:U199 A177:A199 A173:U176 T169:U172 A169:A172 T150:U168 A150:A168 A146:U149 U123:U145 A123:A145 A119:U122 T96:U118 A96:A118 A92:U95 T69:U91 A69:A91 A65:U68 T41:U64 A41:A64 A38:U40 T15:U37 A15:A37 A1:U14 T123:T145 T391 B391:E391 T300:T390 B307:F390 B300:D306 T285:T299 B285:D299 B283:T284"/>
    </sheetView>
  </sheetViews>
  <sheetFormatPr defaultColWidth="9.140625" defaultRowHeight="15" x14ac:dyDescent="0.2"/>
  <cols>
    <col min="1" max="1" width="1.7109375" style="9" customWidth="1"/>
    <col min="2" max="2" width="14.7109375" style="9" customWidth="1"/>
    <col min="3" max="3" width="13.28515625" style="7" customWidth="1"/>
    <col min="4" max="4" width="13.140625" style="7" customWidth="1"/>
    <col min="5" max="5" width="42.85546875" style="7" customWidth="1"/>
    <col min="6" max="6" width="13.7109375" style="8" customWidth="1"/>
    <col min="7" max="7" width="19.5703125" style="7" customWidth="1"/>
    <col min="8" max="8" width="19.5703125" style="63" customWidth="1"/>
    <col min="9" max="9" width="12.85546875" style="7" customWidth="1"/>
    <col min="10" max="10" width="13.5703125" style="7" bestFit="1" customWidth="1"/>
    <col min="11" max="11" width="13.85546875" style="7" customWidth="1"/>
    <col min="12" max="12" width="14" style="7" bestFit="1" customWidth="1"/>
    <col min="13" max="16" width="14.28515625" style="7" customWidth="1"/>
    <col min="17" max="17" width="16.140625" style="7" customWidth="1"/>
    <col min="18" max="19" width="12.5703125" style="7" customWidth="1"/>
    <col min="20" max="20" width="20.85546875" style="7" customWidth="1"/>
    <col min="21" max="16384" width="9.140625" style="7"/>
  </cols>
  <sheetData>
    <row r="1" spans="1:22" customFormat="1" ht="15.75" x14ac:dyDescent="0.25">
      <c r="A1" s="781" t="str">
        <f>'Exhibit 1-General &amp; Statistical'!A1</f>
        <v xml:space="preserve">PUBLIC HEALTH PROVIDER CHARITY CARE PROGRAM COST REPORT </v>
      </c>
      <c r="B1" s="715"/>
      <c r="C1" s="715"/>
      <c r="D1" s="715"/>
      <c r="E1" s="715"/>
      <c r="F1" s="36"/>
      <c r="H1" s="123"/>
    </row>
    <row r="2" spans="1:22" customFormat="1" ht="18.75" customHeight="1" x14ac:dyDescent="0.25">
      <c r="B2" s="44"/>
      <c r="C2" s="405"/>
      <c r="E2" s="467" t="s">
        <v>243</v>
      </c>
      <c r="F2" s="36"/>
      <c r="H2" s="123"/>
    </row>
    <row r="3" spans="1:22" customFormat="1" ht="18.75" customHeight="1" x14ac:dyDescent="0.25">
      <c r="B3" s="98"/>
      <c r="C3" s="405"/>
      <c r="D3" s="15"/>
      <c r="E3" s="467">
        <f>'Exhibit A - Cover Page'!B34</f>
        <v>0</v>
      </c>
      <c r="F3" s="36"/>
      <c r="H3" s="123"/>
      <c r="S3" s="41"/>
    </row>
    <row r="4" spans="1:22" s="1" customFormat="1" ht="12.75" x14ac:dyDescent="0.2">
      <c r="A4" s="38"/>
      <c r="B4" s="12"/>
      <c r="C4" s="12"/>
      <c r="D4" s="12"/>
      <c r="E4" s="220" t="s">
        <v>28</v>
      </c>
      <c r="F4" s="469">
        <f>+'Exhibit A - Cover Page'!B9</f>
        <v>555555555</v>
      </c>
      <c r="G4" s="56"/>
      <c r="H4" s="124"/>
      <c r="I4" s="56"/>
      <c r="J4" s="56"/>
      <c r="K4" s="56"/>
      <c r="L4" s="56"/>
      <c r="M4" s="12"/>
      <c r="N4" s="12"/>
      <c r="O4" s="12"/>
      <c r="P4" s="12"/>
      <c r="Q4" s="12"/>
      <c r="R4" s="12"/>
      <c r="S4" s="41"/>
      <c r="T4" s="12"/>
      <c r="U4" s="12"/>
      <c r="V4" s="12"/>
    </row>
    <row r="5" spans="1:22" customFormat="1" ht="12.75" x14ac:dyDescent="0.2">
      <c r="A5" s="16"/>
      <c r="C5" s="12"/>
      <c r="E5" s="220" t="s">
        <v>29</v>
      </c>
      <c r="F5" s="469">
        <f>+'Exhibit A - Cover Page'!B10</f>
        <v>5555555555</v>
      </c>
      <c r="H5" s="123"/>
      <c r="S5" s="41"/>
    </row>
    <row r="6" spans="1:22" customFormat="1" ht="13.5" thickBot="1" x14ac:dyDescent="0.25">
      <c r="A6" s="717" t="s">
        <v>3</v>
      </c>
      <c r="B6" s="717"/>
      <c r="C6" s="717"/>
      <c r="D6" s="717"/>
      <c r="E6" s="717"/>
      <c r="F6" s="717"/>
      <c r="G6" s="16"/>
      <c r="H6" s="123"/>
    </row>
    <row r="7" spans="1:22" ht="20.100000000000001" customHeight="1" x14ac:dyDescent="0.3">
      <c r="A7" s="5"/>
      <c r="B7" s="6"/>
      <c r="H7" s="125"/>
    </row>
    <row r="8" spans="1:22" s="24" customFormat="1" ht="32.1" customHeight="1" x14ac:dyDescent="0.2">
      <c r="B8" s="807" t="s">
        <v>244</v>
      </c>
      <c r="C8" s="807"/>
      <c r="D8" s="807"/>
      <c r="E8" s="807"/>
      <c r="F8" s="807"/>
      <c r="G8" s="807"/>
      <c r="H8" s="807"/>
      <c r="I8" s="807"/>
      <c r="J8" s="807"/>
      <c r="K8" s="807"/>
      <c r="L8" s="807"/>
      <c r="M8" s="807"/>
      <c r="N8" s="807"/>
      <c r="O8" s="807"/>
      <c r="P8" s="807"/>
      <c r="Q8" s="807"/>
      <c r="R8" s="807"/>
      <c r="S8" s="807"/>
      <c r="T8" s="807"/>
      <c r="U8" s="221"/>
      <c r="V8" s="221"/>
    </row>
    <row r="9" spans="1:22" ht="21" thickBot="1" x14ac:dyDescent="0.35">
      <c r="A9" s="5"/>
      <c r="B9" s="6"/>
      <c r="H9" s="125"/>
    </row>
    <row r="10" spans="1:22" ht="20.100000000000001" customHeight="1" thickBot="1" x14ac:dyDescent="0.3">
      <c r="A10" s="50"/>
      <c r="B10" s="292" t="s">
        <v>245</v>
      </c>
      <c r="C10" s="293"/>
      <c r="D10" s="294"/>
      <c r="E10" s="294"/>
      <c r="F10" s="295"/>
      <c r="G10" s="296"/>
      <c r="H10" s="397"/>
      <c r="I10" s="296" t="s">
        <v>246</v>
      </c>
      <c r="J10" s="297"/>
      <c r="K10" s="297"/>
      <c r="L10" s="297"/>
      <c r="M10" s="297"/>
      <c r="N10" s="297"/>
      <c r="O10" s="297"/>
      <c r="P10" s="297"/>
      <c r="Q10" s="107"/>
      <c r="R10" s="107" t="s">
        <v>247</v>
      </c>
      <c r="S10" s="107"/>
      <c r="T10" s="295"/>
    </row>
    <row r="11" spans="1:22" ht="90.75" thickBot="1" x14ac:dyDescent="0.3">
      <c r="A11" s="50"/>
      <c r="B11" s="464" t="s">
        <v>248</v>
      </c>
      <c r="C11" s="298" t="s">
        <v>249</v>
      </c>
      <c r="D11" s="299" t="s">
        <v>250</v>
      </c>
      <c r="E11" s="300" t="s">
        <v>251</v>
      </c>
      <c r="F11" s="301" t="s">
        <v>252</v>
      </c>
      <c r="G11" s="302" t="s">
        <v>253</v>
      </c>
      <c r="H11" s="303" t="s">
        <v>254</v>
      </c>
      <c r="I11" s="304" t="s">
        <v>255</v>
      </c>
      <c r="J11" s="305" t="s">
        <v>256</v>
      </c>
      <c r="K11" s="305" t="s">
        <v>58</v>
      </c>
      <c r="L11" s="305" t="s">
        <v>257</v>
      </c>
      <c r="M11" s="305" t="s">
        <v>258</v>
      </c>
      <c r="N11" s="387" t="s">
        <v>62</v>
      </c>
      <c r="O11" s="387" t="s">
        <v>63</v>
      </c>
      <c r="P11" s="386" t="s">
        <v>64</v>
      </c>
      <c r="Q11" s="302" t="s">
        <v>259</v>
      </c>
      <c r="R11" s="305" t="s">
        <v>260</v>
      </c>
      <c r="S11" s="305" t="s">
        <v>261</v>
      </c>
      <c r="T11" s="306" t="s">
        <v>262</v>
      </c>
      <c r="V11" s="179"/>
    </row>
    <row r="12" spans="1:22" ht="9.9499999999999993" customHeight="1" thickBot="1" x14ac:dyDescent="0.3">
      <c r="A12" s="50"/>
      <c r="B12" s="307"/>
      <c r="C12" s="308"/>
      <c r="D12" s="308"/>
      <c r="E12" s="309"/>
      <c r="F12" s="310"/>
      <c r="G12" s="310"/>
      <c r="H12" s="311"/>
      <c r="I12" s="310"/>
      <c r="J12" s="297"/>
      <c r="K12" s="310"/>
      <c r="L12" s="310"/>
      <c r="M12" s="310"/>
      <c r="N12" s="310"/>
      <c r="O12" s="310"/>
      <c r="P12" s="310"/>
      <c r="Q12" s="310"/>
      <c r="R12" s="310"/>
      <c r="S12" s="310"/>
      <c r="T12" s="306"/>
    </row>
    <row r="13" spans="1:22" ht="16.899999999999999" hidden="1" customHeight="1" thickBot="1" x14ac:dyDescent="0.25">
      <c r="A13" s="5"/>
      <c r="B13" s="493" t="s">
        <v>221</v>
      </c>
      <c r="C13" s="493" t="s">
        <v>222</v>
      </c>
      <c r="D13" s="493" t="s">
        <v>223</v>
      </c>
      <c r="E13" s="493" t="s">
        <v>224</v>
      </c>
      <c r="F13" s="494" t="s">
        <v>225</v>
      </c>
      <c r="G13" s="495" t="s">
        <v>226</v>
      </c>
      <c r="H13" s="496" t="s">
        <v>227</v>
      </c>
      <c r="I13" s="495" t="s">
        <v>228</v>
      </c>
      <c r="J13" s="495" t="s">
        <v>229</v>
      </c>
      <c r="K13" s="495" t="s">
        <v>230</v>
      </c>
      <c r="L13" s="495" t="s">
        <v>231</v>
      </c>
      <c r="M13" s="495" t="s">
        <v>232</v>
      </c>
      <c r="N13" s="495" t="s">
        <v>233</v>
      </c>
      <c r="O13" s="495" t="s">
        <v>234</v>
      </c>
      <c r="P13" s="495" t="s">
        <v>235</v>
      </c>
      <c r="Q13" s="497" t="s">
        <v>236</v>
      </c>
      <c r="R13" s="497" t="s">
        <v>239</v>
      </c>
      <c r="S13" s="498" t="s">
        <v>263</v>
      </c>
      <c r="T13" s="499" t="s">
        <v>264</v>
      </c>
    </row>
    <row r="14" spans="1:22" ht="16.899999999999999" customHeight="1" thickBot="1" x14ac:dyDescent="0.25">
      <c r="A14" s="5"/>
      <c r="B14" s="471" t="s">
        <v>265</v>
      </c>
      <c r="C14" s="471"/>
      <c r="D14" s="471"/>
      <c r="E14" s="471"/>
      <c r="F14" s="472"/>
      <c r="G14" s="312"/>
      <c r="H14" s="313"/>
      <c r="I14" s="312"/>
      <c r="J14" s="312"/>
      <c r="K14" s="312"/>
      <c r="L14" s="312"/>
      <c r="M14" s="312"/>
      <c r="N14" s="312"/>
      <c r="O14" s="312"/>
      <c r="P14" s="312"/>
      <c r="Q14" s="314"/>
      <c r="R14" s="314"/>
      <c r="S14" s="315"/>
      <c r="T14" s="491"/>
    </row>
    <row r="15" spans="1:22" ht="16.899999999999999" customHeight="1" x14ac:dyDescent="0.2">
      <c r="A15" s="5"/>
      <c r="B15" s="488"/>
      <c r="C15" s="316"/>
      <c r="D15" s="316"/>
      <c r="E15" s="316"/>
      <c r="F15" s="317"/>
      <c r="G15" s="318"/>
      <c r="H15" s="319"/>
      <c r="I15" s="320"/>
      <c r="J15" s="320"/>
      <c r="K15" s="320"/>
      <c r="L15" s="320"/>
      <c r="M15" s="388"/>
      <c r="N15" s="388"/>
      <c r="O15" s="388"/>
      <c r="P15" s="382"/>
      <c r="Q15" s="444"/>
      <c r="R15" s="320"/>
      <c r="S15" s="320"/>
      <c r="T15" s="492">
        <f>-R15-S15</f>
        <v>0</v>
      </c>
    </row>
    <row r="16" spans="1:22" ht="16.899999999999999" customHeight="1" x14ac:dyDescent="0.2">
      <c r="A16" s="5"/>
      <c r="B16" s="489"/>
      <c r="C16" s="322"/>
      <c r="D16" s="322"/>
      <c r="E16" s="316"/>
      <c r="F16" s="317"/>
      <c r="G16" s="323"/>
      <c r="H16" s="319"/>
      <c r="I16" s="324"/>
      <c r="J16" s="324"/>
      <c r="K16" s="324"/>
      <c r="L16" s="325"/>
      <c r="M16" s="324"/>
      <c r="N16" s="325"/>
      <c r="O16" s="324"/>
      <c r="P16" s="325"/>
      <c r="Q16" s="445"/>
      <c r="R16" s="320"/>
      <c r="S16" s="324"/>
      <c r="T16" s="492">
        <f t="shared" ref="T16:T36" si="0">-R16-S16</f>
        <v>0</v>
      </c>
    </row>
    <row r="17" spans="1:20" ht="16.899999999999999" customHeight="1" x14ac:dyDescent="0.2">
      <c r="A17" s="5"/>
      <c r="B17" s="490"/>
      <c r="C17" s="327"/>
      <c r="D17" s="327"/>
      <c r="E17" s="316"/>
      <c r="F17" s="317"/>
      <c r="G17" s="328"/>
      <c r="H17" s="319"/>
      <c r="I17" s="329"/>
      <c r="J17" s="329"/>
      <c r="K17" s="329"/>
      <c r="L17" s="329"/>
      <c r="M17" s="329"/>
      <c r="N17" s="389"/>
      <c r="O17" s="329"/>
      <c r="P17" s="383"/>
      <c r="Q17" s="446"/>
      <c r="R17" s="320"/>
      <c r="S17" s="329"/>
      <c r="T17" s="492">
        <f t="shared" si="0"/>
        <v>0</v>
      </c>
    </row>
    <row r="18" spans="1:20" ht="16.899999999999999" customHeight="1" x14ac:dyDescent="0.2">
      <c r="A18" s="5"/>
      <c r="B18" s="490"/>
      <c r="C18" s="327"/>
      <c r="D18" s="327"/>
      <c r="E18" s="316"/>
      <c r="F18" s="317"/>
      <c r="G18" s="328"/>
      <c r="H18" s="319"/>
      <c r="I18" s="329"/>
      <c r="J18" s="329"/>
      <c r="K18" s="329"/>
      <c r="L18" s="329"/>
      <c r="M18" s="329"/>
      <c r="N18" s="389"/>
      <c r="O18" s="329"/>
      <c r="P18" s="383"/>
      <c r="Q18" s="446"/>
      <c r="R18" s="320"/>
      <c r="S18" s="329"/>
      <c r="T18" s="492">
        <f t="shared" si="0"/>
        <v>0</v>
      </c>
    </row>
    <row r="19" spans="1:20" ht="16.899999999999999" customHeight="1" x14ac:dyDescent="0.2">
      <c r="A19" s="5"/>
      <c r="B19" s="490"/>
      <c r="C19" s="327"/>
      <c r="D19" s="327"/>
      <c r="E19" s="316"/>
      <c r="F19" s="317"/>
      <c r="G19" s="328"/>
      <c r="H19" s="319"/>
      <c r="I19" s="329"/>
      <c r="J19" s="329"/>
      <c r="K19" s="329"/>
      <c r="L19" s="329"/>
      <c r="M19" s="329"/>
      <c r="N19" s="389"/>
      <c r="O19" s="329"/>
      <c r="P19" s="383"/>
      <c r="Q19" s="446"/>
      <c r="R19" s="320"/>
      <c r="S19" s="329"/>
      <c r="T19" s="492">
        <f t="shared" si="0"/>
        <v>0</v>
      </c>
    </row>
    <row r="20" spans="1:20" ht="16.899999999999999" customHeight="1" x14ac:dyDescent="0.2">
      <c r="A20" s="5"/>
      <c r="B20" s="490"/>
      <c r="C20" s="327"/>
      <c r="D20" s="327"/>
      <c r="E20" s="316"/>
      <c r="F20" s="317"/>
      <c r="G20" s="328"/>
      <c r="H20" s="319"/>
      <c r="I20" s="329"/>
      <c r="J20" s="329"/>
      <c r="K20" s="329"/>
      <c r="L20" s="329"/>
      <c r="M20" s="329"/>
      <c r="N20" s="389"/>
      <c r="O20" s="329"/>
      <c r="P20" s="383"/>
      <c r="Q20" s="446"/>
      <c r="R20" s="320"/>
      <c r="S20" s="329"/>
      <c r="T20" s="492">
        <f t="shared" si="0"/>
        <v>0</v>
      </c>
    </row>
    <row r="21" spans="1:20" ht="16.899999999999999" customHeight="1" x14ac:dyDescent="0.2">
      <c r="A21" s="5"/>
      <c r="B21" s="490"/>
      <c r="C21" s="327"/>
      <c r="D21" s="327"/>
      <c r="E21" s="316"/>
      <c r="F21" s="317"/>
      <c r="G21" s="328"/>
      <c r="H21" s="319"/>
      <c r="I21" s="329"/>
      <c r="J21" s="329"/>
      <c r="K21" s="329"/>
      <c r="L21" s="329"/>
      <c r="M21" s="329"/>
      <c r="N21" s="389"/>
      <c r="O21" s="329"/>
      <c r="P21" s="383"/>
      <c r="Q21" s="446"/>
      <c r="R21" s="320"/>
      <c r="S21" s="329"/>
      <c r="T21" s="492">
        <f t="shared" si="0"/>
        <v>0</v>
      </c>
    </row>
    <row r="22" spans="1:20" ht="16.899999999999999" customHeight="1" x14ac:dyDescent="0.2">
      <c r="A22" s="5"/>
      <c r="B22" s="490"/>
      <c r="C22" s="327"/>
      <c r="D22" s="327"/>
      <c r="E22" s="316"/>
      <c r="F22" s="317"/>
      <c r="G22" s="328"/>
      <c r="H22" s="319"/>
      <c r="I22" s="329"/>
      <c r="J22" s="329"/>
      <c r="K22" s="329"/>
      <c r="L22" s="329"/>
      <c r="M22" s="329"/>
      <c r="N22" s="389"/>
      <c r="O22" s="329"/>
      <c r="P22" s="383"/>
      <c r="Q22" s="446"/>
      <c r="R22" s="320"/>
      <c r="S22" s="329"/>
      <c r="T22" s="492">
        <f t="shared" si="0"/>
        <v>0</v>
      </c>
    </row>
    <row r="23" spans="1:20" ht="16.899999999999999" customHeight="1" x14ac:dyDescent="0.2">
      <c r="A23" s="5"/>
      <c r="B23" s="490"/>
      <c r="C23" s="327"/>
      <c r="D23" s="327"/>
      <c r="E23" s="316"/>
      <c r="F23" s="317"/>
      <c r="G23" s="328"/>
      <c r="H23" s="319"/>
      <c r="I23" s="329"/>
      <c r="J23" s="329"/>
      <c r="K23" s="329"/>
      <c r="L23" s="329"/>
      <c r="M23" s="329"/>
      <c r="N23" s="389"/>
      <c r="O23" s="329"/>
      <c r="P23" s="383"/>
      <c r="Q23" s="446"/>
      <c r="R23" s="320"/>
      <c r="S23" s="329"/>
      <c r="T23" s="492">
        <f t="shared" si="0"/>
        <v>0</v>
      </c>
    </row>
    <row r="24" spans="1:20" ht="16.899999999999999" customHeight="1" x14ac:dyDescent="0.2">
      <c r="A24" s="5"/>
      <c r="B24" s="490"/>
      <c r="C24" s="327"/>
      <c r="D24" s="327"/>
      <c r="E24" s="316"/>
      <c r="F24" s="317"/>
      <c r="G24" s="328"/>
      <c r="H24" s="319"/>
      <c r="I24" s="329"/>
      <c r="J24" s="329"/>
      <c r="K24" s="329"/>
      <c r="L24" s="329"/>
      <c r="M24" s="329"/>
      <c r="N24" s="389"/>
      <c r="O24" s="329"/>
      <c r="P24" s="383"/>
      <c r="Q24" s="446"/>
      <c r="R24" s="320"/>
      <c r="S24" s="329"/>
      <c r="T24" s="492">
        <f t="shared" si="0"/>
        <v>0</v>
      </c>
    </row>
    <row r="25" spans="1:20" ht="16.899999999999999" customHeight="1" x14ac:dyDescent="0.2">
      <c r="A25" s="5"/>
      <c r="B25" s="490"/>
      <c r="C25" s="327"/>
      <c r="D25" s="327"/>
      <c r="E25" s="316"/>
      <c r="F25" s="317"/>
      <c r="G25" s="328"/>
      <c r="H25" s="319"/>
      <c r="I25" s="329"/>
      <c r="J25" s="329"/>
      <c r="K25" s="329"/>
      <c r="L25" s="329"/>
      <c r="M25" s="329"/>
      <c r="N25" s="389"/>
      <c r="O25" s="329"/>
      <c r="P25" s="383"/>
      <c r="Q25" s="446"/>
      <c r="R25" s="320"/>
      <c r="S25" s="329"/>
      <c r="T25" s="492">
        <f t="shared" si="0"/>
        <v>0</v>
      </c>
    </row>
    <row r="26" spans="1:20" ht="16.899999999999999" customHeight="1" x14ac:dyDescent="0.2">
      <c r="A26" s="5"/>
      <c r="B26" s="490"/>
      <c r="C26" s="327"/>
      <c r="D26" s="327"/>
      <c r="E26" s="316"/>
      <c r="F26" s="317"/>
      <c r="G26" s="328"/>
      <c r="H26" s="319"/>
      <c r="I26" s="329"/>
      <c r="J26" s="329"/>
      <c r="K26" s="329"/>
      <c r="L26" s="329"/>
      <c r="M26" s="329"/>
      <c r="N26" s="389"/>
      <c r="O26" s="329"/>
      <c r="P26" s="383"/>
      <c r="Q26" s="446"/>
      <c r="R26" s="320"/>
      <c r="S26" s="329"/>
      <c r="T26" s="492">
        <f t="shared" si="0"/>
        <v>0</v>
      </c>
    </row>
    <row r="27" spans="1:20" ht="16.899999999999999" customHeight="1" x14ac:dyDescent="0.2">
      <c r="A27" s="5"/>
      <c r="B27" s="490"/>
      <c r="C27" s="327"/>
      <c r="D27" s="327"/>
      <c r="E27" s="316"/>
      <c r="F27" s="317"/>
      <c r="G27" s="328"/>
      <c r="H27" s="319"/>
      <c r="I27" s="329"/>
      <c r="J27" s="329"/>
      <c r="K27" s="329"/>
      <c r="L27" s="329"/>
      <c r="M27" s="329"/>
      <c r="N27" s="389"/>
      <c r="O27" s="329"/>
      <c r="P27" s="383"/>
      <c r="Q27" s="446"/>
      <c r="R27" s="320"/>
      <c r="S27" s="329"/>
      <c r="T27" s="492">
        <f t="shared" si="0"/>
        <v>0</v>
      </c>
    </row>
    <row r="28" spans="1:20" ht="16.899999999999999" customHeight="1" x14ac:dyDescent="0.2">
      <c r="A28" s="5"/>
      <c r="B28" s="490"/>
      <c r="C28" s="327"/>
      <c r="D28" s="327"/>
      <c r="E28" s="316"/>
      <c r="F28" s="317"/>
      <c r="G28" s="328"/>
      <c r="H28" s="319"/>
      <c r="I28" s="329"/>
      <c r="J28" s="329"/>
      <c r="K28" s="329"/>
      <c r="L28" s="329"/>
      <c r="M28" s="329"/>
      <c r="N28" s="389"/>
      <c r="O28" s="329"/>
      <c r="P28" s="383"/>
      <c r="Q28" s="446"/>
      <c r="R28" s="320"/>
      <c r="S28" s="329"/>
      <c r="T28" s="492">
        <f t="shared" si="0"/>
        <v>0</v>
      </c>
    </row>
    <row r="29" spans="1:20" ht="16.899999999999999" customHeight="1" x14ac:dyDescent="0.2">
      <c r="A29" s="5"/>
      <c r="B29" s="490"/>
      <c r="C29" s="327"/>
      <c r="D29" s="327"/>
      <c r="E29" s="316"/>
      <c r="F29" s="317"/>
      <c r="G29" s="328"/>
      <c r="H29" s="319"/>
      <c r="I29" s="329"/>
      <c r="J29" s="329"/>
      <c r="K29" s="329"/>
      <c r="L29" s="329"/>
      <c r="M29" s="329"/>
      <c r="N29" s="389"/>
      <c r="O29" s="329"/>
      <c r="P29" s="383"/>
      <c r="Q29" s="446"/>
      <c r="R29" s="320"/>
      <c r="S29" s="329"/>
      <c r="T29" s="492">
        <f t="shared" si="0"/>
        <v>0</v>
      </c>
    </row>
    <row r="30" spans="1:20" ht="16.899999999999999" customHeight="1" x14ac:dyDescent="0.2">
      <c r="A30" s="5"/>
      <c r="B30" s="490"/>
      <c r="C30" s="327"/>
      <c r="D30" s="327"/>
      <c r="E30" s="316"/>
      <c r="F30" s="317"/>
      <c r="G30" s="328"/>
      <c r="H30" s="319"/>
      <c r="I30" s="329"/>
      <c r="J30" s="329"/>
      <c r="K30" s="329"/>
      <c r="L30" s="329"/>
      <c r="M30" s="329"/>
      <c r="N30" s="389"/>
      <c r="O30" s="329"/>
      <c r="P30" s="383"/>
      <c r="Q30" s="446"/>
      <c r="R30" s="320"/>
      <c r="S30" s="329"/>
      <c r="T30" s="492">
        <f t="shared" si="0"/>
        <v>0</v>
      </c>
    </row>
    <row r="31" spans="1:20" ht="16.899999999999999" customHeight="1" x14ac:dyDescent="0.2">
      <c r="A31" s="5"/>
      <c r="B31" s="490"/>
      <c r="C31" s="327"/>
      <c r="D31" s="327"/>
      <c r="E31" s="316"/>
      <c r="F31" s="317"/>
      <c r="G31" s="328"/>
      <c r="H31" s="319"/>
      <c r="I31" s="329"/>
      <c r="J31" s="329"/>
      <c r="K31" s="329"/>
      <c r="L31" s="329"/>
      <c r="M31" s="324"/>
      <c r="N31" s="389"/>
      <c r="O31" s="329"/>
      <c r="P31" s="383"/>
      <c r="Q31" s="446"/>
      <c r="R31" s="320"/>
      <c r="S31" s="329"/>
      <c r="T31" s="492">
        <f t="shared" si="0"/>
        <v>0</v>
      </c>
    </row>
    <row r="32" spans="1:20" ht="16.899999999999999" customHeight="1" x14ac:dyDescent="0.2">
      <c r="A32" s="5"/>
      <c r="B32" s="490"/>
      <c r="C32" s="327"/>
      <c r="D32" s="327"/>
      <c r="E32" s="327"/>
      <c r="F32" s="317"/>
      <c r="G32" s="328"/>
      <c r="H32" s="319"/>
      <c r="I32" s="329"/>
      <c r="J32" s="329"/>
      <c r="K32" s="329"/>
      <c r="L32" s="329"/>
      <c r="M32" s="329"/>
      <c r="N32" s="325"/>
      <c r="O32" s="324"/>
      <c r="P32" s="383"/>
      <c r="Q32" s="446"/>
      <c r="R32" s="320"/>
      <c r="S32" s="329"/>
      <c r="T32" s="492">
        <f t="shared" si="0"/>
        <v>0</v>
      </c>
    </row>
    <row r="33" spans="1:20" ht="16.899999999999999" customHeight="1" x14ac:dyDescent="0.2">
      <c r="A33" s="5"/>
      <c r="B33" s="490"/>
      <c r="C33" s="327"/>
      <c r="D33" s="327"/>
      <c r="E33" s="327"/>
      <c r="F33" s="317"/>
      <c r="G33" s="328"/>
      <c r="H33" s="319"/>
      <c r="I33" s="329"/>
      <c r="J33" s="329"/>
      <c r="K33" s="329"/>
      <c r="L33" s="329"/>
      <c r="M33" s="329"/>
      <c r="N33" s="389"/>
      <c r="O33" s="329"/>
      <c r="P33" s="383"/>
      <c r="Q33" s="446"/>
      <c r="R33" s="320"/>
      <c r="S33" s="329"/>
      <c r="T33" s="492">
        <f t="shared" si="0"/>
        <v>0</v>
      </c>
    </row>
    <row r="34" spans="1:20" ht="16.899999999999999" customHeight="1" x14ac:dyDescent="0.2">
      <c r="A34" s="5"/>
      <c r="B34" s="490"/>
      <c r="C34" s="327"/>
      <c r="D34" s="327"/>
      <c r="E34" s="327"/>
      <c r="F34" s="317"/>
      <c r="G34" s="328"/>
      <c r="H34" s="319"/>
      <c r="I34" s="329"/>
      <c r="J34" s="329"/>
      <c r="K34" s="329"/>
      <c r="L34" s="329"/>
      <c r="M34" s="329"/>
      <c r="N34" s="389"/>
      <c r="O34" s="329"/>
      <c r="P34" s="383"/>
      <c r="Q34" s="446"/>
      <c r="R34" s="320"/>
      <c r="S34" s="329"/>
      <c r="T34" s="492">
        <f t="shared" si="0"/>
        <v>0</v>
      </c>
    </row>
    <row r="35" spans="1:20" ht="16.899999999999999" customHeight="1" x14ac:dyDescent="0.2">
      <c r="A35" s="5"/>
      <c r="B35" s="490"/>
      <c r="C35" s="327"/>
      <c r="D35" s="327"/>
      <c r="E35" s="327"/>
      <c r="F35" s="317"/>
      <c r="G35" s="328"/>
      <c r="H35" s="319"/>
      <c r="I35" s="329"/>
      <c r="J35" s="329"/>
      <c r="K35" s="329"/>
      <c r="L35" s="329"/>
      <c r="M35" s="329"/>
      <c r="N35" s="389"/>
      <c r="O35" s="329"/>
      <c r="P35" s="383"/>
      <c r="Q35" s="446"/>
      <c r="R35" s="320"/>
      <c r="S35" s="329"/>
      <c r="T35" s="492">
        <f t="shared" si="0"/>
        <v>0</v>
      </c>
    </row>
    <row r="36" spans="1:20" ht="16.899999999999999" customHeight="1" x14ac:dyDescent="0.2">
      <c r="A36" s="5"/>
      <c r="B36" s="490"/>
      <c r="C36" s="327"/>
      <c r="D36" s="327"/>
      <c r="E36" s="327"/>
      <c r="F36" s="317"/>
      <c r="G36" s="328"/>
      <c r="H36" s="319"/>
      <c r="I36" s="329"/>
      <c r="J36" s="329"/>
      <c r="K36" s="329"/>
      <c r="L36" s="329"/>
      <c r="M36" s="329"/>
      <c r="N36" s="389"/>
      <c r="O36" s="329"/>
      <c r="P36" s="383"/>
      <c r="Q36" s="446"/>
      <c r="R36" s="320"/>
      <c r="S36" s="329"/>
      <c r="T36" s="492">
        <f t="shared" si="0"/>
        <v>0</v>
      </c>
    </row>
    <row r="37" spans="1:20" ht="16.899999999999999" customHeight="1" x14ac:dyDescent="0.2">
      <c r="A37" s="5"/>
      <c r="B37" s="331" t="s">
        <v>265</v>
      </c>
      <c r="C37" s="331"/>
      <c r="D37" s="331"/>
      <c r="E37" s="332"/>
      <c r="F37" s="333"/>
      <c r="G37" s="334"/>
      <c r="H37" s="319"/>
      <c r="I37" s="335">
        <v>0</v>
      </c>
      <c r="J37" s="335"/>
      <c r="K37" s="335"/>
      <c r="L37" s="335"/>
      <c r="M37" s="335"/>
      <c r="N37" s="390"/>
      <c r="O37" s="335"/>
      <c r="P37" s="383"/>
      <c r="Q37" s="446"/>
      <c r="R37" s="320"/>
      <c r="S37" s="329"/>
      <c r="T37" s="492">
        <f t="shared" ref="T37" si="1">-R37-S37</f>
        <v>0</v>
      </c>
    </row>
    <row r="38" spans="1:20" ht="16.899999999999999" customHeight="1" thickBot="1" x14ac:dyDescent="0.25">
      <c r="A38" s="5"/>
      <c r="B38" s="500" t="s">
        <v>266</v>
      </c>
      <c r="C38" s="374"/>
      <c r="D38" s="374"/>
      <c r="E38" s="374"/>
      <c r="F38" s="501"/>
      <c r="G38" s="502">
        <f t="shared" ref="G38:P38" si="2">SUM(G15:G37)</f>
        <v>0</v>
      </c>
      <c r="H38" s="503">
        <f t="shared" si="2"/>
        <v>0</v>
      </c>
      <c r="I38" s="502">
        <f t="shared" si="2"/>
        <v>0</v>
      </c>
      <c r="J38" s="502">
        <f t="shared" si="2"/>
        <v>0</v>
      </c>
      <c r="K38" s="502">
        <f t="shared" si="2"/>
        <v>0</v>
      </c>
      <c r="L38" s="502">
        <f t="shared" si="2"/>
        <v>0</v>
      </c>
      <c r="M38" s="502">
        <f t="shared" si="2"/>
        <v>0</v>
      </c>
      <c r="N38" s="502">
        <f t="shared" si="2"/>
        <v>0</v>
      </c>
      <c r="O38" s="502">
        <f t="shared" si="2"/>
        <v>0</v>
      </c>
      <c r="P38" s="502">
        <f t="shared" si="2"/>
        <v>0</v>
      </c>
      <c r="Q38" s="504"/>
      <c r="R38" s="505">
        <f>SUM(R15:R37)</f>
        <v>0</v>
      </c>
      <c r="S38" s="505">
        <f>SUM(S15:S37)</f>
        <v>0</v>
      </c>
      <c r="T38" s="505">
        <f>SUM(T15:T37)</f>
        <v>0</v>
      </c>
    </row>
    <row r="39" spans="1:20" ht="16.5" customHeight="1" thickBot="1" x14ac:dyDescent="0.25">
      <c r="A39" s="5"/>
      <c r="B39" s="337"/>
      <c r="C39" s="338"/>
      <c r="D39" s="338"/>
      <c r="E39" s="338"/>
      <c r="F39" s="294"/>
      <c r="G39" s="339"/>
      <c r="H39" s="340"/>
      <c r="I39" s="339"/>
      <c r="J39" s="339"/>
      <c r="K39" s="339"/>
      <c r="L39" s="339"/>
      <c r="M39" s="339"/>
      <c r="N39" s="339"/>
      <c r="O39" s="339"/>
      <c r="P39" s="339"/>
      <c r="Q39" s="341"/>
      <c r="R39" s="341"/>
      <c r="S39" s="342"/>
      <c r="T39" s="343"/>
    </row>
    <row r="40" spans="1:20" ht="16.899999999999999" hidden="1" customHeight="1" thickBot="1" x14ac:dyDescent="0.25">
      <c r="A40" s="5"/>
      <c r="B40" s="493" t="s">
        <v>221</v>
      </c>
      <c r="C40" s="493" t="s">
        <v>222</v>
      </c>
      <c r="D40" s="493" t="s">
        <v>223</v>
      </c>
      <c r="E40" s="493" t="s">
        <v>224</v>
      </c>
      <c r="F40" s="494" t="s">
        <v>225</v>
      </c>
      <c r="G40" s="495" t="s">
        <v>226</v>
      </c>
      <c r="H40" s="496" t="s">
        <v>227</v>
      </c>
      <c r="I40" s="495" t="s">
        <v>228</v>
      </c>
      <c r="J40" s="495" t="s">
        <v>229</v>
      </c>
      <c r="K40" s="495" t="s">
        <v>230</v>
      </c>
      <c r="L40" s="495" t="s">
        <v>231</v>
      </c>
      <c r="M40" s="495" t="s">
        <v>232</v>
      </c>
      <c r="N40" s="495" t="s">
        <v>233</v>
      </c>
      <c r="O40" s="495" t="s">
        <v>234</v>
      </c>
      <c r="P40" s="495" t="s">
        <v>235</v>
      </c>
      <c r="Q40" s="497" t="s">
        <v>236</v>
      </c>
      <c r="R40" s="497" t="s">
        <v>239</v>
      </c>
      <c r="S40" s="498" t="s">
        <v>263</v>
      </c>
      <c r="T40" s="499" t="s">
        <v>264</v>
      </c>
    </row>
    <row r="41" spans="1:20" ht="16.899999999999999" customHeight="1" thickBot="1" x14ac:dyDescent="0.25">
      <c r="A41" s="5"/>
      <c r="B41" s="471" t="s">
        <v>267</v>
      </c>
      <c r="C41" s="471"/>
      <c r="D41" s="471"/>
      <c r="E41" s="471"/>
      <c r="F41" s="472"/>
      <c r="G41" s="312"/>
      <c r="H41" s="313"/>
      <c r="I41" s="312"/>
      <c r="J41" s="312"/>
      <c r="K41" s="312"/>
      <c r="L41" s="312"/>
      <c r="M41" s="312"/>
      <c r="N41" s="312"/>
      <c r="O41" s="312"/>
      <c r="P41" s="312"/>
      <c r="Q41" s="314"/>
      <c r="R41" s="314"/>
      <c r="S41" s="315"/>
      <c r="T41" s="491"/>
    </row>
    <row r="42" spans="1:20" ht="16.899999999999999" customHeight="1" x14ac:dyDescent="0.2">
      <c r="A42" s="5"/>
      <c r="B42" s="488"/>
      <c r="C42" s="316"/>
      <c r="D42" s="316"/>
      <c r="E42" s="316"/>
      <c r="F42" s="317"/>
      <c r="G42" s="318"/>
      <c r="H42" s="319"/>
      <c r="I42" s="320"/>
      <c r="J42" s="320"/>
      <c r="K42" s="320"/>
      <c r="L42" s="320"/>
      <c r="M42" s="388"/>
      <c r="N42" s="382"/>
      <c r="O42" s="388"/>
      <c r="P42" s="382"/>
      <c r="Q42" s="321"/>
      <c r="R42" s="320"/>
      <c r="S42" s="320"/>
      <c r="T42" s="492">
        <f>-R42-S42</f>
        <v>0</v>
      </c>
    </row>
    <row r="43" spans="1:20" ht="16.899999999999999" customHeight="1" x14ac:dyDescent="0.2">
      <c r="A43" s="5"/>
      <c r="B43" s="489"/>
      <c r="C43" s="322"/>
      <c r="D43" s="322"/>
      <c r="E43" s="316"/>
      <c r="F43" s="317"/>
      <c r="G43" s="323"/>
      <c r="H43" s="319"/>
      <c r="I43" s="320"/>
      <c r="J43" s="320"/>
      <c r="K43" s="320"/>
      <c r="L43" s="320"/>
      <c r="M43" s="320"/>
      <c r="N43" s="382"/>
      <c r="O43" s="320"/>
      <c r="P43" s="382"/>
      <c r="Q43" s="326"/>
      <c r="R43" s="320"/>
      <c r="S43" s="324"/>
      <c r="T43" s="492">
        <f t="shared" ref="T43:T63" si="3">-R43-S43</f>
        <v>0</v>
      </c>
    </row>
    <row r="44" spans="1:20" ht="16.899999999999999" customHeight="1" x14ac:dyDescent="0.2">
      <c r="A44" s="5"/>
      <c r="B44" s="490"/>
      <c r="C44" s="327"/>
      <c r="D44" s="327"/>
      <c r="E44" s="316"/>
      <c r="F44" s="317"/>
      <c r="G44" s="328"/>
      <c r="H44" s="319"/>
      <c r="I44" s="329"/>
      <c r="J44" s="320"/>
      <c r="K44" s="320"/>
      <c r="L44" s="320"/>
      <c r="M44" s="320"/>
      <c r="N44" s="382"/>
      <c r="O44" s="320"/>
      <c r="P44" s="382"/>
      <c r="Q44" s="330"/>
      <c r="R44" s="320"/>
      <c r="S44" s="329"/>
      <c r="T44" s="492">
        <f t="shared" si="3"/>
        <v>0</v>
      </c>
    </row>
    <row r="45" spans="1:20" ht="16.899999999999999" customHeight="1" x14ac:dyDescent="0.2">
      <c r="A45" s="5"/>
      <c r="B45" s="490"/>
      <c r="C45" s="327"/>
      <c r="D45" s="327"/>
      <c r="E45" s="316"/>
      <c r="F45" s="317"/>
      <c r="G45" s="328"/>
      <c r="H45" s="319"/>
      <c r="I45" s="329"/>
      <c r="J45" s="320"/>
      <c r="K45" s="320"/>
      <c r="L45" s="320"/>
      <c r="M45" s="320"/>
      <c r="N45" s="382"/>
      <c r="O45" s="320"/>
      <c r="P45" s="382"/>
      <c r="Q45" s="330"/>
      <c r="R45" s="320"/>
      <c r="S45" s="329"/>
      <c r="T45" s="492">
        <f t="shared" si="3"/>
        <v>0</v>
      </c>
    </row>
    <row r="46" spans="1:20" ht="16.899999999999999" customHeight="1" x14ac:dyDescent="0.2">
      <c r="A46" s="5"/>
      <c r="B46" s="490"/>
      <c r="C46" s="327"/>
      <c r="D46" s="327"/>
      <c r="E46" s="316"/>
      <c r="F46" s="317"/>
      <c r="G46" s="328"/>
      <c r="H46" s="319"/>
      <c r="I46" s="329"/>
      <c r="J46" s="320"/>
      <c r="K46" s="320"/>
      <c r="L46" s="320"/>
      <c r="M46" s="320"/>
      <c r="N46" s="382"/>
      <c r="O46" s="320"/>
      <c r="P46" s="382"/>
      <c r="Q46" s="330"/>
      <c r="R46" s="320"/>
      <c r="S46" s="329"/>
      <c r="T46" s="492">
        <f t="shared" si="3"/>
        <v>0</v>
      </c>
    </row>
    <row r="47" spans="1:20" ht="16.899999999999999" customHeight="1" x14ac:dyDescent="0.2">
      <c r="A47" s="5"/>
      <c r="B47" s="490"/>
      <c r="C47" s="327"/>
      <c r="D47" s="327"/>
      <c r="E47" s="316"/>
      <c r="F47" s="317"/>
      <c r="G47" s="328"/>
      <c r="H47" s="319"/>
      <c r="I47" s="329"/>
      <c r="J47" s="320"/>
      <c r="K47" s="320"/>
      <c r="L47" s="320"/>
      <c r="M47" s="320"/>
      <c r="N47" s="382"/>
      <c r="O47" s="320"/>
      <c r="P47" s="382"/>
      <c r="Q47" s="330"/>
      <c r="R47" s="320"/>
      <c r="S47" s="329"/>
      <c r="T47" s="492">
        <f t="shared" si="3"/>
        <v>0</v>
      </c>
    </row>
    <row r="48" spans="1:20" ht="16.899999999999999" customHeight="1" x14ac:dyDescent="0.2">
      <c r="A48" s="5"/>
      <c r="B48" s="490"/>
      <c r="C48" s="327"/>
      <c r="D48" s="327"/>
      <c r="E48" s="316"/>
      <c r="F48" s="317"/>
      <c r="G48" s="328"/>
      <c r="H48" s="319"/>
      <c r="I48" s="329"/>
      <c r="J48" s="329"/>
      <c r="K48" s="320"/>
      <c r="L48" s="320"/>
      <c r="M48" s="320"/>
      <c r="N48" s="382"/>
      <c r="O48" s="320"/>
      <c r="P48" s="382"/>
      <c r="Q48" s="330"/>
      <c r="R48" s="320"/>
      <c r="S48" s="329"/>
      <c r="T48" s="492">
        <f t="shared" si="3"/>
        <v>0</v>
      </c>
    </row>
    <row r="49" spans="1:20" ht="16.899999999999999" customHeight="1" x14ac:dyDescent="0.2">
      <c r="A49" s="5"/>
      <c r="B49" s="490"/>
      <c r="C49" s="327"/>
      <c r="D49" s="327"/>
      <c r="E49" s="316"/>
      <c r="F49" s="317"/>
      <c r="G49" s="328"/>
      <c r="H49" s="319"/>
      <c r="I49" s="329"/>
      <c r="J49" s="329"/>
      <c r="K49" s="320"/>
      <c r="L49" s="320"/>
      <c r="M49" s="320"/>
      <c r="N49" s="382"/>
      <c r="O49" s="320"/>
      <c r="P49" s="382"/>
      <c r="Q49" s="330"/>
      <c r="R49" s="320"/>
      <c r="S49" s="329"/>
      <c r="T49" s="492">
        <f t="shared" si="3"/>
        <v>0</v>
      </c>
    </row>
    <row r="50" spans="1:20" ht="16.899999999999999" customHeight="1" x14ac:dyDescent="0.2">
      <c r="A50" s="5"/>
      <c r="B50" s="490"/>
      <c r="C50" s="327"/>
      <c r="D50" s="327"/>
      <c r="E50" s="316"/>
      <c r="F50" s="317"/>
      <c r="G50" s="328"/>
      <c r="H50" s="319"/>
      <c r="I50" s="329"/>
      <c r="J50" s="329"/>
      <c r="K50" s="320"/>
      <c r="L50" s="320"/>
      <c r="M50" s="320"/>
      <c r="N50" s="382"/>
      <c r="O50" s="320"/>
      <c r="P50" s="382"/>
      <c r="Q50" s="330"/>
      <c r="R50" s="320"/>
      <c r="S50" s="329"/>
      <c r="T50" s="492">
        <f t="shared" si="3"/>
        <v>0</v>
      </c>
    </row>
    <row r="51" spans="1:20" ht="16.899999999999999" customHeight="1" x14ac:dyDescent="0.2">
      <c r="A51" s="5"/>
      <c r="B51" s="490"/>
      <c r="C51" s="327"/>
      <c r="D51" s="327"/>
      <c r="E51" s="316"/>
      <c r="F51" s="317"/>
      <c r="G51" s="328"/>
      <c r="H51" s="319"/>
      <c r="I51" s="329"/>
      <c r="J51" s="329"/>
      <c r="K51" s="320"/>
      <c r="L51" s="320"/>
      <c r="M51" s="320"/>
      <c r="N51" s="382"/>
      <c r="O51" s="320"/>
      <c r="P51" s="382"/>
      <c r="Q51" s="330"/>
      <c r="R51" s="320"/>
      <c r="S51" s="329"/>
      <c r="T51" s="492">
        <f t="shared" si="3"/>
        <v>0</v>
      </c>
    </row>
    <row r="52" spans="1:20" ht="16.899999999999999" customHeight="1" x14ac:dyDescent="0.2">
      <c r="A52" s="5"/>
      <c r="B52" s="490"/>
      <c r="C52" s="327"/>
      <c r="D52" s="327"/>
      <c r="E52" s="316"/>
      <c r="F52" s="317"/>
      <c r="G52" s="328"/>
      <c r="H52" s="319"/>
      <c r="I52" s="329"/>
      <c r="J52" s="329"/>
      <c r="K52" s="320"/>
      <c r="L52" s="320"/>
      <c r="M52" s="320"/>
      <c r="N52" s="382"/>
      <c r="O52" s="320"/>
      <c r="P52" s="382"/>
      <c r="Q52" s="330"/>
      <c r="R52" s="320"/>
      <c r="S52" s="329"/>
      <c r="T52" s="492">
        <f t="shared" si="3"/>
        <v>0</v>
      </c>
    </row>
    <row r="53" spans="1:20" ht="16.899999999999999" customHeight="1" x14ac:dyDescent="0.2">
      <c r="A53" s="5"/>
      <c r="B53" s="490"/>
      <c r="C53" s="327"/>
      <c r="D53" s="327"/>
      <c r="E53" s="316"/>
      <c r="F53" s="317"/>
      <c r="G53" s="328"/>
      <c r="H53" s="319"/>
      <c r="I53" s="329"/>
      <c r="J53" s="329"/>
      <c r="K53" s="320"/>
      <c r="L53" s="320"/>
      <c r="M53" s="320"/>
      <c r="N53" s="382"/>
      <c r="O53" s="320"/>
      <c r="P53" s="382"/>
      <c r="Q53" s="330"/>
      <c r="R53" s="320"/>
      <c r="S53" s="329"/>
      <c r="T53" s="492">
        <f t="shared" si="3"/>
        <v>0</v>
      </c>
    </row>
    <row r="54" spans="1:20" ht="16.899999999999999" customHeight="1" x14ac:dyDescent="0.2">
      <c r="A54" s="5"/>
      <c r="B54" s="490"/>
      <c r="C54" s="327"/>
      <c r="D54" s="327"/>
      <c r="E54" s="316"/>
      <c r="F54" s="317"/>
      <c r="G54" s="328"/>
      <c r="H54" s="319"/>
      <c r="I54" s="329"/>
      <c r="J54" s="329"/>
      <c r="K54" s="320"/>
      <c r="L54" s="320"/>
      <c r="M54" s="324"/>
      <c r="N54" s="382"/>
      <c r="O54" s="320"/>
      <c r="P54" s="382"/>
      <c r="Q54" s="330"/>
      <c r="R54" s="320"/>
      <c r="S54" s="329"/>
      <c r="T54" s="492">
        <f t="shared" si="3"/>
        <v>0</v>
      </c>
    </row>
    <row r="55" spans="1:20" ht="16.899999999999999" customHeight="1" x14ac:dyDescent="0.2">
      <c r="A55" s="5"/>
      <c r="B55" s="490"/>
      <c r="C55" s="327"/>
      <c r="D55" s="327"/>
      <c r="E55" s="316"/>
      <c r="F55" s="317"/>
      <c r="G55" s="328"/>
      <c r="H55" s="319"/>
      <c r="I55" s="329"/>
      <c r="J55" s="329"/>
      <c r="K55" s="320"/>
      <c r="L55" s="320"/>
      <c r="M55" s="320"/>
      <c r="N55" s="382"/>
      <c r="O55" s="320"/>
      <c r="P55" s="382"/>
      <c r="Q55" s="330"/>
      <c r="R55" s="320"/>
      <c r="S55" s="329"/>
      <c r="T55" s="492">
        <f t="shared" si="3"/>
        <v>0</v>
      </c>
    </row>
    <row r="56" spans="1:20" ht="16.899999999999999" customHeight="1" x14ac:dyDescent="0.2">
      <c r="A56" s="5"/>
      <c r="B56" s="490"/>
      <c r="C56" s="327"/>
      <c r="D56" s="327"/>
      <c r="E56" s="316"/>
      <c r="F56" s="317"/>
      <c r="G56" s="328"/>
      <c r="H56" s="319"/>
      <c r="I56" s="329"/>
      <c r="J56" s="329"/>
      <c r="K56" s="320"/>
      <c r="L56" s="320"/>
      <c r="M56" s="320"/>
      <c r="N56" s="382"/>
      <c r="O56" s="320"/>
      <c r="P56" s="382"/>
      <c r="Q56" s="330"/>
      <c r="R56" s="320"/>
      <c r="S56" s="329"/>
      <c r="T56" s="492">
        <f t="shared" si="3"/>
        <v>0</v>
      </c>
    </row>
    <row r="57" spans="1:20" ht="16.899999999999999" customHeight="1" x14ac:dyDescent="0.2">
      <c r="A57" s="5"/>
      <c r="B57" s="490"/>
      <c r="C57" s="327"/>
      <c r="D57" s="327"/>
      <c r="E57" s="316"/>
      <c r="F57" s="317"/>
      <c r="G57" s="328"/>
      <c r="H57" s="319"/>
      <c r="I57" s="329"/>
      <c r="J57" s="329"/>
      <c r="K57" s="320"/>
      <c r="L57" s="320"/>
      <c r="M57" s="320"/>
      <c r="N57" s="382"/>
      <c r="O57" s="320"/>
      <c r="P57" s="382"/>
      <c r="Q57" s="330"/>
      <c r="R57" s="320"/>
      <c r="S57" s="329"/>
      <c r="T57" s="492">
        <f t="shared" si="3"/>
        <v>0</v>
      </c>
    </row>
    <row r="58" spans="1:20" ht="16.899999999999999" customHeight="1" x14ac:dyDescent="0.2">
      <c r="A58" s="5"/>
      <c r="B58" s="490"/>
      <c r="C58" s="327"/>
      <c r="D58" s="327"/>
      <c r="E58" s="316"/>
      <c r="F58" s="317"/>
      <c r="G58" s="328"/>
      <c r="H58" s="319"/>
      <c r="I58" s="329"/>
      <c r="J58" s="329"/>
      <c r="K58" s="320"/>
      <c r="L58" s="320"/>
      <c r="M58" s="320"/>
      <c r="N58" s="382"/>
      <c r="O58" s="320"/>
      <c r="P58" s="382"/>
      <c r="Q58" s="330"/>
      <c r="R58" s="320"/>
      <c r="S58" s="329"/>
      <c r="T58" s="492">
        <f t="shared" si="3"/>
        <v>0</v>
      </c>
    </row>
    <row r="59" spans="1:20" ht="16.899999999999999" customHeight="1" x14ac:dyDescent="0.2">
      <c r="A59" s="5"/>
      <c r="B59" s="490"/>
      <c r="C59" s="327"/>
      <c r="D59" s="327"/>
      <c r="E59" s="327"/>
      <c r="F59" s="317"/>
      <c r="G59" s="328"/>
      <c r="H59" s="319"/>
      <c r="I59" s="329"/>
      <c r="J59" s="329"/>
      <c r="K59" s="320"/>
      <c r="L59" s="320"/>
      <c r="M59" s="320"/>
      <c r="N59" s="382"/>
      <c r="O59" s="320"/>
      <c r="P59" s="382"/>
      <c r="Q59" s="330"/>
      <c r="R59" s="320"/>
      <c r="S59" s="329"/>
      <c r="T59" s="492">
        <f t="shared" si="3"/>
        <v>0</v>
      </c>
    </row>
    <row r="60" spans="1:20" ht="16.899999999999999" customHeight="1" x14ac:dyDescent="0.2">
      <c r="A60" s="5"/>
      <c r="B60" s="490"/>
      <c r="C60" s="327"/>
      <c r="D60" s="327"/>
      <c r="E60" s="327"/>
      <c r="F60" s="317"/>
      <c r="G60" s="328"/>
      <c r="H60" s="319"/>
      <c r="I60" s="329"/>
      <c r="J60" s="329"/>
      <c r="K60" s="320"/>
      <c r="L60" s="320"/>
      <c r="M60" s="320"/>
      <c r="N60" s="382"/>
      <c r="O60" s="320"/>
      <c r="P60" s="382"/>
      <c r="Q60" s="330"/>
      <c r="R60" s="320"/>
      <c r="S60" s="329"/>
      <c r="T60" s="492">
        <f t="shared" si="3"/>
        <v>0</v>
      </c>
    </row>
    <row r="61" spans="1:20" ht="16.899999999999999" customHeight="1" x14ac:dyDescent="0.2">
      <c r="A61" s="5"/>
      <c r="B61" s="490"/>
      <c r="C61" s="327"/>
      <c r="D61" s="327"/>
      <c r="E61" s="327"/>
      <c r="F61" s="317"/>
      <c r="G61" s="328"/>
      <c r="H61" s="319"/>
      <c r="I61" s="329"/>
      <c r="J61" s="329"/>
      <c r="K61" s="320"/>
      <c r="L61" s="320"/>
      <c r="M61" s="320"/>
      <c r="N61" s="382"/>
      <c r="O61" s="320"/>
      <c r="P61" s="382"/>
      <c r="Q61" s="330"/>
      <c r="R61" s="320"/>
      <c r="S61" s="329"/>
      <c r="T61" s="492">
        <f>-R61-S61</f>
        <v>0</v>
      </c>
    </row>
    <row r="62" spans="1:20" ht="16.899999999999999" customHeight="1" x14ac:dyDescent="0.2">
      <c r="A62" s="5"/>
      <c r="B62" s="490"/>
      <c r="C62" s="327"/>
      <c r="D62" s="327"/>
      <c r="E62" s="327"/>
      <c r="F62" s="317"/>
      <c r="G62" s="328"/>
      <c r="H62" s="319"/>
      <c r="I62" s="329"/>
      <c r="J62" s="329"/>
      <c r="K62" s="320"/>
      <c r="L62" s="320"/>
      <c r="M62" s="320"/>
      <c r="N62" s="382"/>
      <c r="O62" s="320"/>
      <c r="P62" s="382"/>
      <c r="Q62" s="330"/>
      <c r="R62" s="320"/>
      <c r="S62" s="329"/>
      <c r="T62" s="492">
        <f t="shared" si="3"/>
        <v>0</v>
      </c>
    </row>
    <row r="63" spans="1:20" ht="16.899999999999999" customHeight="1" x14ac:dyDescent="0.2">
      <c r="A63" s="5"/>
      <c r="B63" s="490"/>
      <c r="C63" s="327"/>
      <c r="D63" s="327"/>
      <c r="E63" s="327"/>
      <c r="F63" s="317"/>
      <c r="G63" s="328"/>
      <c r="H63" s="319"/>
      <c r="I63" s="329"/>
      <c r="J63" s="329"/>
      <c r="K63" s="320"/>
      <c r="L63" s="320"/>
      <c r="M63" s="320"/>
      <c r="N63" s="382"/>
      <c r="O63" s="320"/>
      <c r="P63" s="382"/>
      <c r="Q63" s="330"/>
      <c r="R63" s="320"/>
      <c r="S63" s="329"/>
      <c r="T63" s="492">
        <f t="shared" si="3"/>
        <v>0</v>
      </c>
    </row>
    <row r="64" spans="1:20" ht="16.899999999999999" customHeight="1" x14ac:dyDescent="0.2">
      <c r="A64" s="5"/>
      <c r="B64" s="331" t="s">
        <v>267</v>
      </c>
      <c r="C64" s="331"/>
      <c r="D64" s="331"/>
      <c r="E64" s="332"/>
      <c r="F64" s="333"/>
      <c r="G64" s="334"/>
      <c r="H64" s="319"/>
      <c r="I64" s="335"/>
      <c r="J64" s="335"/>
      <c r="K64" s="320"/>
      <c r="L64" s="320"/>
      <c r="M64" s="394"/>
      <c r="N64" s="384"/>
      <c r="O64" s="391"/>
      <c r="P64" s="384"/>
      <c r="Q64" s="330"/>
      <c r="R64" s="320"/>
      <c r="S64" s="329"/>
      <c r="T64" s="492">
        <f t="shared" ref="T64" si="4">-R64-S64</f>
        <v>0</v>
      </c>
    </row>
    <row r="65" spans="1:20" ht="16.899999999999999" customHeight="1" thickBot="1" x14ac:dyDescent="0.25">
      <c r="A65" s="5"/>
      <c r="B65" s="500" t="s">
        <v>266</v>
      </c>
      <c r="C65" s="374"/>
      <c r="D65" s="374"/>
      <c r="E65" s="374"/>
      <c r="F65" s="501"/>
      <c r="G65" s="502">
        <f t="shared" ref="G65:P65" si="5">SUM(G42:G64)</f>
        <v>0</v>
      </c>
      <c r="H65" s="503">
        <f t="shared" si="5"/>
        <v>0</v>
      </c>
      <c r="I65" s="502">
        <f t="shared" si="5"/>
        <v>0</v>
      </c>
      <c r="J65" s="502">
        <f t="shared" si="5"/>
        <v>0</v>
      </c>
      <c r="K65" s="502">
        <f t="shared" si="5"/>
        <v>0</v>
      </c>
      <c r="L65" s="502">
        <f t="shared" si="5"/>
        <v>0</v>
      </c>
      <c r="M65" s="502">
        <f t="shared" si="5"/>
        <v>0</v>
      </c>
      <c r="N65" s="502">
        <f t="shared" si="5"/>
        <v>0</v>
      </c>
      <c r="O65" s="502">
        <f t="shared" si="5"/>
        <v>0</v>
      </c>
      <c r="P65" s="502">
        <f t="shared" si="5"/>
        <v>0</v>
      </c>
      <c r="Q65" s="504"/>
      <c r="R65" s="505">
        <f>SUM(R42:R64)</f>
        <v>0</v>
      </c>
      <c r="S65" s="505">
        <f>SUM(S42:S64)</f>
        <v>0</v>
      </c>
      <c r="T65" s="505">
        <f>SUM(T42:T64)</f>
        <v>0</v>
      </c>
    </row>
    <row r="66" spans="1:20" ht="16.899999999999999" customHeight="1" thickBot="1" x14ac:dyDescent="0.25">
      <c r="A66" s="5"/>
      <c r="B66" s="345"/>
      <c r="C66" s="346"/>
      <c r="D66" s="346"/>
      <c r="E66" s="346"/>
      <c r="F66" s="347"/>
      <c r="G66" s="348"/>
      <c r="H66" s="349"/>
      <c r="I66" s="348"/>
      <c r="J66" s="348"/>
      <c r="K66" s="348"/>
      <c r="L66" s="348"/>
      <c r="M66" s="348"/>
      <c r="N66" s="348"/>
      <c r="O66" s="392"/>
      <c r="P66" s="348"/>
      <c r="Q66" s="350"/>
      <c r="R66" s="350"/>
      <c r="S66" s="351"/>
      <c r="T66" s="352"/>
    </row>
    <row r="67" spans="1:20" ht="16.899999999999999" hidden="1" customHeight="1" thickBot="1" x14ac:dyDescent="0.25">
      <c r="A67" s="5"/>
      <c r="B67" s="493" t="s">
        <v>221</v>
      </c>
      <c r="C67" s="493" t="s">
        <v>222</v>
      </c>
      <c r="D67" s="493" t="s">
        <v>223</v>
      </c>
      <c r="E67" s="493" t="s">
        <v>224</v>
      </c>
      <c r="F67" s="494" t="s">
        <v>225</v>
      </c>
      <c r="G67" s="495" t="s">
        <v>226</v>
      </c>
      <c r="H67" s="496" t="s">
        <v>227</v>
      </c>
      <c r="I67" s="495" t="s">
        <v>228</v>
      </c>
      <c r="J67" s="495" t="s">
        <v>229</v>
      </c>
      <c r="K67" s="495" t="s">
        <v>230</v>
      </c>
      <c r="L67" s="495" t="s">
        <v>231</v>
      </c>
      <c r="M67" s="495" t="s">
        <v>232</v>
      </c>
      <c r="N67" s="495" t="s">
        <v>233</v>
      </c>
      <c r="O67" s="509" t="s">
        <v>234</v>
      </c>
      <c r="P67" s="495" t="s">
        <v>235</v>
      </c>
      <c r="Q67" s="497" t="s">
        <v>236</v>
      </c>
      <c r="R67" s="497" t="s">
        <v>239</v>
      </c>
      <c r="S67" s="498" t="s">
        <v>263</v>
      </c>
      <c r="T67" s="499" t="s">
        <v>264</v>
      </c>
    </row>
    <row r="68" spans="1:20" ht="16.899999999999999" customHeight="1" thickBot="1" x14ac:dyDescent="0.25">
      <c r="A68" s="5"/>
      <c r="B68" s="471" t="s">
        <v>268</v>
      </c>
      <c r="C68" s="471"/>
      <c r="D68" s="471"/>
      <c r="E68" s="471"/>
      <c r="F68" s="472"/>
      <c r="G68" s="312"/>
      <c r="H68" s="313"/>
      <c r="I68" s="312"/>
      <c r="J68" s="312"/>
      <c r="K68" s="312"/>
      <c r="L68" s="312"/>
      <c r="M68" s="312"/>
      <c r="N68" s="312"/>
      <c r="O68" s="393"/>
      <c r="P68" s="312"/>
      <c r="Q68" s="314"/>
      <c r="R68" s="314"/>
      <c r="S68" s="315"/>
      <c r="T68" s="491"/>
    </row>
    <row r="69" spans="1:20" ht="16.899999999999999" customHeight="1" x14ac:dyDescent="0.2">
      <c r="A69" s="5"/>
      <c r="B69" s="506"/>
      <c r="C69" s="316"/>
      <c r="D69" s="316"/>
      <c r="E69" s="316"/>
      <c r="F69" s="353"/>
      <c r="G69" s="318"/>
      <c r="H69" s="319"/>
      <c r="I69" s="320"/>
      <c r="J69" s="320"/>
      <c r="K69" s="320"/>
      <c r="L69" s="320"/>
      <c r="M69" s="388"/>
      <c r="N69" s="382"/>
      <c r="O69" s="320"/>
      <c r="P69" s="382"/>
      <c r="Q69" s="321"/>
      <c r="R69" s="320"/>
      <c r="S69" s="320"/>
      <c r="T69" s="492">
        <f>-R69-S69</f>
        <v>0</v>
      </c>
    </row>
    <row r="70" spans="1:20" ht="16.899999999999999" customHeight="1" x14ac:dyDescent="0.2">
      <c r="A70" s="5"/>
      <c r="B70" s="507"/>
      <c r="C70" s="322"/>
      <c r="D70" s="322"/>
      <c r="E70" s="322"/>
      <c r="F70" s="354"/>
      <c r="G70" s="323"/>
      <c r="H70" s="319"/>
      <c r="I70" s="320"/>
      <c r="J70" s="320"/>
      <c r="K70" s="320"/>
      <c r="L70" s="320"/>
      <c r="M70" s="320"/>
      <c r="N70" s="382"/>
      <c r="O70" s="320"/>
      <c r="P70" s="382"/>
      <c r="Q70" s="326"/>
      <c r="R70" s="320"/>
      <c r="S70" s="324"/>
      <c r="T70" s="492">
        <f t="shared" ref="T70:T91" si="6">-R70-S70</f>
        <v>0</v>
      </c>
    </row>
    <row r="71" spans="1:20" ht="16.899999999999999" customHeight="1" x14ac:dyDescent="0.2">
      <c r="A71" s="5"/>
      <c r="B71" s="508"/>
      <c r="C71" s="327"/>
      <c r="D71" s="327"/>
      <c r="E71" s="327"/>
      <c r="F71" s="355"/>
      <c r="G71" s="328"/>
      <c r="H71" s="319"/>
      <c r="I71" s="329"/>
      <c r="J71" s="329"/>
      <c r="K71" s="329"/>
      <c r="L71" s="329"/>
      <c r="M71" s="329"/>
      <c r="N71" s="383"/>
      <c r="O71" s="329"/>
      <c r="P71" s="383"/>
      <c r="Q71" s="330"/>
      <c r="R71" s="320"/>
      <c r="S71" s="329"/>
      <c r="T71" s="492">
        <f t="shared" si="6"/>
        <v>0</v>
      </c>
    </row>
    <row r="72" spans="1:20" ht="16.899999999999999" customHeight="1" x14ac:dyDescent="0.2">
      <c r="A72" s="5"/>
      <c r="B72" s="508"/>
      <c r="C72" s="327"/>
      <c r="D72" s="327"/>
      <c r="E72" s="327"/>
      <c r="F72" s="355"/>
      <c r="G72" s="328"/>
      <c r="H72" s="319"/>
      <c r="I72" s="329"/>
      <c r="J72" s="329"/>
      <c r="K72" s="329"/>
      <c r="L72" s="329"/>
      <c r="M72" s="329"/>
      <c r="N72" s="383"/>
      <c r="O72" s="329"/>
      <c r="P72" s="383"/>
      <c r="Q72" s="330"/>
      <c r="R72" s="320"/>
      <c r="S72" s="329"/>
      <c r="T72" s="492">
        <f t="shared" si="6"/>
        <v>0</v>
      </c>
    </row>
    <row r="73" spans="1:20" ht="16.899999999999999" customHeight="1" x14ac:dyDescent="0.2">
      <c r="A73" s="5"/>
      <c r="B73" s="508"/>
      <c r="C73" s="327"/>
      <c r="D73" s="327"/>
      <c r="E73" s="327"/>
      <c r="F73" s="355"/>
      <c r="G73" s="328"/>
      <c r="H73" s="319"/>
      <c r="I73" s="329"/>
      <c r="J73" s="329"/>
      <c r="K73" s="329"/>
      <c r="L73" s="329"/>
      <c r="M73" s="329"/>
      <c r="N73" s="383"/>
      <c r="O73" s="329"/>
      <c r="P73" s="383"/>
      <c r="Q73" s="330"/>
      <c r="R73" s="320"/>
      <c r="S73" s="329"/>
      <c r="T73" s="492">
        <f t="shared" si="6"/>
        <v>0</v>
      </c>
    </row>
    <row r="74" spans="1:20" ht="16.899999999999999" customHeight="1" x14ac:dyDescent="0.2">
      <c r="A74" s="5"/>
      <c r="B74" s="508"/>
      <c r="C74" s="327"/>
      <c r="D74" s="327"/>
      <c r="E74" s="327"/>
      <c r="F74" s="355"/>
      <c r="G74" s="328"/>
      <c r="H74" s="319"/>
      <c r="I74" s="329"/>
      <c r="J74" s="329"/>
      <c r="K74" s="329"/>
      <c r="L74" s="329"/>
      <c r="M74" s="329"/>
      <c r="N74" s="383"/>
      <c r="O74" s="329"/>
      <c r="P74" s="383"/>
      <c r="Q74" s="330"/>
      <c r="R74" s="320"/>
      <c r="S74" s="329"/>
      <c r="T74" s="492">
        <f t="shared" si="6"/>
        <v>0</v>
      </c>
    </row>
    <row r="75" spans="1:20" ht="16.899999999999999" customHeight="1" x14ac:dyDescent="0.2">
      <c r="A75" s="5"/>
      <c r="B75" s="508"/>
      <c r="C75" s="327"/>
      <c r="D75" s="327"/>
      <c r="E75" s="327"/>
      <c r="F75" s="355"/>
      <c r="G75" s="328"/>
      <c r="H75" s="319"/>
      <c r="I75" s="329"/>
      <c r="J75" s="329"/>
      <c r="K75" s="329"/>
      <c r="L75" s="329"/>
      <c r="M75" s="329"/>
      <c r="N75" s="383"/>
      <c r="O75" s="329"/>
      <c r="P75" s="383"/>
      <c r="Q75" s="330"/>
      <c r="R75" s="320"/>
      <c r="S75" s="329"/>
      <c r="T75" s="492">
        <f t="shared" si="6"/>
        <v>0</v>
      </c>
    </row>
    <row r="76" spans="1:20" ht="16.899999999999999" customHeight="1" x14ac:dyDescent="0.2">
      <c r="A76" s="5"/>
      <c r="B76" s="508"/>
      <c r="C76" s="327"/>
      <c r="D76" s="327"/>
      <c r="E76" s="327"/>
      <c r="F76" s="355"/>
      <c r="G76" s="328"/>
      <c r="H76" s="319"/>
      <c r="I76" s="329"/>
      <c r="J76" s="329"/>
      <c r="K76" s="329"/>
      <c r="L76" s="329"/>
      <c r="M76" s="329"/>
      <c r="N76" s="383"/>
      <c r="O76" s="329"/>
      <c r="P76" s="383"/>
      <c r="Q76" s="330"/>
      <c r="R76" s="320"/>
      <c r="S76" s="329"/>
      <c r="T76" s="492">
        <f t="shared" si="6"/>
        <v>0</v>
      </c>
    </row>
    <row r="77" spans="1:20" ht="16.899999999999999" customHeight="1" x14ac:dyDescent="0.2">
      <c r="A77" s="5"/>
      <c r="B77" s="508"/>
      <c r="C77" s="327"/>
      <c r="D77" s="327"/>
      <c r="E77" s="327"/>
      <c r="F77" s="355"/>
      <c r="G77" s="328"/>
      <c r="H77" s="319"/>
      <c r="I77" s="329"/>
      <c r="J77" s="329"/>
      <c r="K77" s="329"/>
      <c r="L77" s="329"/>
      <c r="M77" s="329"/>
      <c r="N77" s="383"/>
      <c r="O77" s="329"/>
      <c r="P77" s="383"/>
      <c r="Q77" s="330"/>
      <c r="R77" s="320"/>
      <c r="S77" s="329"/>
      <c r="T77" s="492">
        <f t="shared" si="6"/>
        <v>0</v>
      </c>
    </row>
    <row r="78" spans="1:20" ht="16.899999999999999" customHeight="1" x14ac:dyDescent="0.2">
      <c r="A78" s="5"/>
      <c r="B78" s="508"/>
      <c r="C78" s="327"/>
      <c r="D78" s="327"/>
      <c r="E78" s="327"/>
      <c r="F78" s="355"/>
      <c r="G78" s="328"/>
      <c r="H78" s="319"/>
      <c r="I78" s="329"/>
      <c r="J78" s="329"/>
      <c r="K78" s="329"/>
      <c r="L78" s="329"/>
      <c r="M78" s="329"/>
      <c r="N78" s="383"/>
      <c r="O78" s="329"/>
      <c r="P78" s="383"/>
      <c r="Q78" s="330"/>
      <c r="R78" s="320"/>
      <c r="S78" s="329"/>
      <c r="T78" s="492">
        <f t="shared" si="6"/>
        <v>0</v>
      </c>
    </row>
    <row r="79" spans="1:20" ht="16.899999999999999" customHeight="1" x14ac:dyDescent="0.2">
      <c r="A79" s="5"/>
      <c r="B79" s="508"/>
      <c r="C79" s="327"/>
      <c r="D79" s="327"/>
      <c r="E79" s="327"/>
      <c r="F79" s="355"/>
      <c r="G79" s="328"/>
      <c r="H79" s="319"/>
      <c r="I79" s="329"/>
      <c r="J79" s="329"/>
      <c r="K79" s="329"/>
      <c r="L79" s="329"/>
      <c r="M79" s="329"/>
      <c r="N79" s="383"/>
      <c r="O79" s="329"/>
      <c r="P79" s="383"/>
      <c r="Q79" s="330"/>
      <c r="R79" s="320"/>
      <c r="S79" s="329"/>
      <c r="T79" s="492">
        <f t="shared" si="6"/>
        <v>0</v>
      </c>
    </row>
    <row r="80" spans="1:20" ht="16.899999999999999" customHeight="1" x14ac:dyDescent="0.2">
      <c r="A80" s="5"/>
      <c r="B80" s="508"/>
      <c r="C80" s="327"/>
      <c r="D80" s="327"/>
      <c r="E80" s="327"/>
      <c r="F80" s="355"/>
      <c r="G80" s="328"/>
      <c r="H80" s="319"/>
      <c r="I80" s="329"/>
      <c r="J80" s="329"/>
      <c r="K80" s="329"/>
      <c r="L80" s="329"/>
      <c r="M80" s="329"/>
      <c r="N80" s="383"/>
      <c r="O80" s="329"/>
      <c r="P80" s="383"/>
      <c r="Q80" s="330"/>
      <c r="R80" s="320"/>
      <c r="S80" s="329"/>
      <c r="T80" s="492">
        <f t="shared" si="6"/>
        <v>0</v>
      </c>
    </row>
    <row r="81" spans="1:20" ht="16.899999999999999" customHeight="1" x14ac:dyDescent="0.2">
      <c r="A81" s="5"/>
      <c r="B81" s="508"/>
      <c r="C81" s="327"/>
      <c r="D81" s="327"/>
      <c r="E81" s="327"/>
      <c r="F81" s="355"/>
      <c r="G81" s="328"/>
      <c r="H81" s="319"/>
      <c r="I81" s="329"/>
      <c r="J81" s="329"/>
      <c r="K81" s="329"/>
      <c r="L81" s="329"/>
      <c r="M81" s="324"/>
      <c r="N81" s="383"/>
      <c r="O81" s="329"/>
      <c r="P81" s="383"/>
      <c r="Q81" s="330"/>
      <c r="R81" s="320"/>
      <c r="S81" s="329"/>
      <c r="T81" s="492">
        <f t="shared" si="6"/>
        <v>0</v>
      </c>
    </row>
    <row r="82" spans="1:20" ht="16.899999999999999" customHeight="1" x14ac:dyDescent="0.2">
      <c r="A82" s="5"/>
      <c r="B82" s="508"/>
      <c r="C82" s="327"/>
      <c r="D82" s="327"/>
      <c r="E82" s="327"/>
      <c r="F82" s="355"/>
      <c r="G82" s="328"/>
      <c r="H82" s="319"/>
      <c r="I82" s="329"/>
      <c r="J82" s="329"/>
      <c r="K82" s="329"/>
      <c r="L82" s="329"/>
      <c r="M82" s="329"/>
      <c r="N82" s="383"/>
      <c r="O82" s="329"/>
      <c r="P82" s="383"/>
      <c r="Q82" s="330"/>
      <c r="R82" s="320"/>
      <c r="S82" s="329"/>
      <c r="T82" s="492">
        <f t="shared" si="6"/>
        <v>0</v>
      </c>
    </row>
    <row r="83" spans="1:20" ht="16.899999999999999" customHeight="1" x14ac:dyDescent="0.2">
      <c r="A83" s="5"/>
      <c r="B83" s="508"/>
      <c r="C83" s="327"/>
      <c r="D83" s="327"/>
      <c r="E83" s="327"/>
      <c r="F83" s="355"/>
      <c r="G83" s="328"/>
      <c r="H83" s="319"/>
      <c r="I83" s="329"/>
      <c r="J83" s="329"/>
      <c r="K83" s="329"/>
      <c r="L83" s="329"/>
      <c r="M83" s="329"/>
      <c r="N83" s="383"/>
      <c r="O83" s="329"/>
      <c r="P83" s="383"/>
      <c r="Q83" s="330"/>
      <c r="R83" s="320"/>
      <c r="S83" s="329"/>
      <c r="T83" s="492">
        <f t="shared" si="6"/>
        <v>0</v>
      </c>
    </row>
    <row r="84" spans="1:20" ht="16.899999999999999" customHeight="1" x14ac:dyDescent="0.2">
      <c r="A84" s="5"/>
      <c r="B84" s="508"/>
      <c r="C84" s="327"/>
      <c r="D84" s="327"/>
      <c r="E84" s="327"/>
      <c r="F84" s="355"/>
      <c r="G84" s="328"/>
      <c r="H84" s="319"/>
      <c r="I84" s="329"/>
      <c r="J84" s="329"/>
      <c r="K84" s="329"/>
      <c r="L84" s="329"/>
      <c r="M84" s="329"/>
      <c r="N84" s="383"/>
      <c r="O84" s="329"/>
      <c r="P84" s="383"/>
      <c r="Q84" s="330"/>
      <c r="R84" s="320"/>
      <c r="S84" s="329"/>
      <c r="T84" s="492">
        <f t="shared" si="6"/>
        <v>0</v>
      </c>
    </row>
    <row r="85" spans="1:20" ht="16.899999999999999" customHeight="1" x14ac:dyDescent="0.2">
      <c r="A85" s="5"/>
      <c r="B85" s="508"/>
      <c r="C85" s="327"/>
      <c r="D85" s="327"/>
      <c r="E85" s="327"/>
      <c r="F85" s="355"/>
      <c r="G85" s="328"/>
      <c r="H85" s="319"/>
      <c r="I85" s="329"/>
      <c r="J85" s="329"/>
      <c r="K85" s="329"/>
      <c r="L85" s="329"/>
      <c r="M85" s="329"/>
      <c r="N85" s="383"/>
      <c r="O85" s="329"/>
      <c r="P85" s="383"/>
      <c r="Q85" s="330"/>
      <c r="R85" s="320"/>
      <c r="S85" s="329"/>
      <c r="T85" s="492">
        <f t="shared" si="6"/>
        <v>0</v>
      </c>
    </row>
    <row r="86" spans="1:20" ht="16.5" customHeight="1" x14ac:dyDescent="0.2">
      <c r="A86" s="5"/>
      <c r="B86" s="508"/>
      <c r="C86" s="327"/>
      <c r="D86" s="327"/>
      <c r="E86" s="327"/>
      <c r="F86" s="355"/>
      <c r="G86" s="328"/>
      <c r="H86" s="319"/>
      <c r="I86" s="329"/>
      <c r="J86" s="329"/>
      <c r="K86" s="329"/>
      <c r="L86" s="329"/>
      <c r="M86" s="329"/>
      <c r="N86" s="383"/>
      <c r="O86" s="329"/>
      <c r="P86" s="383"/>
      <c r="Q86" s="330"/>
      <c r="R86" s="320"/>
      <c r="S86" s="329"/>
      <c r="T86" s="492">
        <f t="shared" si="6"/>
        <v>0</v>
      </c>
    </row>
    <row r="87" spans="1:20" ht="16.899999999999999" customHeight="1" x14ac:dyDescent="0.2">
      <c r="A87" s="5"/>
      <c r="B87" s="508"/>
      <c r="C87" s="327"/>
      <c r="D87" s="327"/>
      <c r="E87" s="327"/>
      <c r="F87" s="355"/>
      <c r="G87" s="328"/>
      <c r="H87" s="319"/>
      <c r="I87" s="329"/>
      <c r="J87" s="329"/>
      <c r="K87" s="329"/>
      <c r="L87" s="329"/>
      <c r="M87" s="329"/>
      <c r="N87" s="383"/>
      <c r="O87" s="329"/>
      <c r="P87" s="383"/>
      <c r="Q87" s="330"/>
      <c r="R87" s="320"/>
      <c r="S87" s="329"/>
      <c r="T87" s="492">
        <f t="shared" si="6"/>
        <v>0</v>
      </c>
    </row>
    <row r="88" spans="1:20" ht="16.899999999999999" customHeight="1" x14ac:dyDescent="0.2">
      <c r="A88" s="5"/>
      <c r="B88" s="508"/>
      <c r="C88" s="327"/>
      <c r="D88" s="327"/>
      <c r="E88" s="327"/>
      <c r="F88" s="355"/>
      <c r="G88" s="328"/>
      <c r="H88" s="319"/>
      <c r="I88" s="329"/>
      <c r="J88" s="329"/>
      <c r="K88" s="329"/>
      <c r="L88" s="329"/>
      <c r="M88" s="329"/>
      <c r="N88" s="383"/>
      <c r="O88" s="329"/>
      <c r="P88" s="383"/>
      <c r="Q88" s="330"/>
      <c r="R88" s="320"/>
      <c r="S88" s="329"/>
      <c r="T88" s="492">
        <f t="shared" si="6"/>
        <v>0</v>
      </c>
    </row>
    <row r="89" spans="1:20" ht="16.899999999999999" customHeight="1" x14ac:dyDescent="0.2">
      <c r="A89" s="5"/>
      <c r="B89" s="508"/>
      <c r="C89" s="327"/>
      <c r="D89" s="327"/>
      <c r="E89" s="327"/>
      <c r="F89" s="355"/>
      <c r="G89" s="328"/>
      <c r="H89" s="319"/>
      <c r="I89" s="329"/>
      <c r="J89" s="329"/>
      <c r="K89" s="329"/>
      <c r="L89" s="329"/>
      <c r="M89" s="329"/>
      <c r="N89" s="383"/>
      <c r="O89" s="329"/>
      <c r="P89" s="383"/>
      <c r="Q89" s="330"/>
      <c r="R89" s="320"/>
      <c r="S89" s="329"/>
      <c r="T89" s="492">
        <f t="shared" si="6"/>
        <v>0</v>
      </c>
    </row>
    <row r="90" spans="1:20" ht="16.899999999999999" customHeight="1" x14ac:dyDescent="0.2">
      <c r="A90" s="5"/>
      <c r="B90" s="508"/>
      <c r="C90" s="327"/>
      <c r="D90" s="327"/>
      <c r="E90" s="327"/>
      <c r="F90" s="355"/>
      <c r="G90" s="328"/>
      <c r="H90" s="319"/>
      <c r="I90" s="329"/>
      <c r="J90" s="329"/>
      <c r="K90" s="329"/>
      <c r="L90" s="329"/>
      <c r="M90" s="329"/>
      <c r="N90" s="383"/>
      <c r="O90" s="329"/>
      <c r="P90" s="383"/>
      <c r="Q90" s="330"/>
      <c r="R90" s="320"/>
      <c r="S90" s="329"/>
      <c r="T90" s="492">
        <f t="shared" si="6"/>
        <v>0</v>
      </c>
    </row>
    <row r="91" spans="1:20" ht="16.899999999999999" customHeight="1" x14ac:dyDescent="0.2">
      <c r="A91" s="5"/>
      <c r="B91" s="331" t="s">
        <v>268</v>
      </c>
      <c r="C91" s="331"/>
      <c r="D91" s="331"/>
      <c r="E91" s="332"/>
      <c r="F91" s="333"/>
      <c r="G91" s="334"/>
      <c r="H91" s="319"/>
      <c r="I91" s="335"/>
      <c r="J91" s="335"/>
      <c r="K91" s="335"/>
      <c r="L91" s="335"/>
      <c r="M91" s="335"/>
      <c r="N91" s="383"/>
      <c r="O91" s="329"/>
      <c r="P91" s="383"/>
      <c r="Q91" s="330"/>
      <c r="R91" s="320"/>
      <c r="S91" s="329"/>
      <c r="T91" s="492">
        <f t="shared" si="6"/>
        <v>0</v>
      </c>
    </row>
    <row r="92" spans="1:20" ht="16.899999999999999" customHeight="1" thickBot="1" x14ac:dyDescent="0.25">
      <c r="A92" s="5"/>
      <c r="B92" s="500" t="s">
        <v>266</v>
      </c>
      <c r="C92" s="374"/>
      <c r="D92" s="374"/>
      <c r="E92" s="374"/>
      <c r="F92" s="501"/>
      <c r="G92" s="502">
        <f t="shared" ref="G92:P92" si="7">SUM(G69:G91)</f>
        <v>0</v>
      </c>
      <c r="H92" s="503">
        <f t="shared" si="7"/>
        <v>0</v>
      </c>
      <c r="I92" s="502">
        <f t="shared" si="7"/>
        <v>0</v>
      </c>
      <c r="J92" s="502">
        <f t="shared" si="7"/>
        <v>0</v>
      </c>
      <c r="K92" s="502">
        <f t="shared" si="7"/>
        <v>0</v>
      </c>
      <c r="L92" s="502">
        <f t="shared" si="7"/>
        <v>0</v>
      </c>
      <c r="M92" s="502">
        <f t="shared" si="7"/>
        <v>0</v>
      </c>
      <c r="N92" s="502">
        <f t="shared" si="7"/>
        <v>0</v>
      </c>
      <c r="O92" s="502">
        <f t="shared" si="7"/>
        <v>0</v>
      </c>
      <c r="P92" s="502">
        <f t="shared" si="7"/>
        <v>0</v>
      </c>
      <c r="Q92" s="504"/>
      <c r="R92" s="505">
        <f>SUM(R69:R91)</f>
        <v>0</v>
      </c>
      <c r="S92" s="505">
        <f>SUM(S69:S91)</f>
        <v>0</v>
      </c>
      <c r="T92" s="505">
        <f>SUM(T69:T91)</f>
        <v>0</v>
      </c>
    </row>
    <row r="93" spans="1:20" ht="16.899999999999999" customHeight="1" thickBot="1" x14ac:dyDescent="0.25">
      <c r="A93" s="5"/>
      <c r="B93" s="345"/>
      <c r="C93" s="346"/>
      <c r="D93" s="346"/>
      <c r="E93" s="346"/>
      <c r="F93" s="347"/>
      <c r="G93" s="348"/>
      <c r="H93" s="349"/>
      <c r="I93" s="348"/>
      <c r="J93" s="348"/>
      <c r="K93" s="348"/>
      <c r="L93" s="348"/>
      <c r="M93" s="348"/>
      <c r="N93" s="348"/>
      <c r="O93" s="392"/>
      <c r="P93" s="348"/>
      <c r="Q93" s="350"/>
      <c r="R93" s="350"/>
      <c r="S93" s="351"/>
      <c r="T93" s="352"/>
    </row>
    <row r="94" spans="1:20" ht="16.899999999999999" hidden="1" customHeight="1" thickBot="1" x14ac:dyDescent="0.25">
      <c r="A94" s="5"/>
      <c r="B94" s="493" t="s">
        <v>221</v>
      </c>
      <c r="C94" s="493" t="s">
        <v>222</v>
      </c>
      <c r="D94" s="493" t="s">
        <v>223</v>
      </c>
      <c r="E94" s="493" t="s">
        <v>224</v>
      </c>
      <c r="F94" s="494" t="s">
        <v>225</v>
      </c>
      <c r="G94" s="495" t="s">
        <v>226</v>
      </c>
      <c r="H94" s="496" t="s">
        <v>227</v>
      </c>
      <c r="I94" s="495" t="s">
        <v>228</v>
      </c>
      <c r="J94" s="495" t="s">
        <v>229</v>
      </c>
      <c r="K94" s="495" t="s">
        <v>230</v>
      </c>
      <c r="L94" s="495" t="s">
        <v>231</v>
      </c>
      <c r="M94" s="495" t="s">
        <v>232</v>
      </c>
      <c r="N94" s="495" t="s">
        <v>233</v>
      </c>
      <c r="O94" s="509" t="s">
        <v>234</v>
      </c>
      <c r="P94" s="495" t="s">
        <v>235</v>
      </c>
      <c r="Q94" s="497" t="s">
        <v>236</v>
      </c>
      <c r="R94" s="497" t="s">
        <v>239</v>
      </c>
      <c r="S94" s="498" t="s">
        <v>263</v>
      </c>
      <c r="T94" s="499" t="s">
        <v>264</v>
      </c>
    </row>
    <row r="95" spans="1:20" ht="16.899999999999999" customHeight="1" thickBot="1" x14ac:dyDescent="0.25">
      <c r="A95" s="5"/>
      <c r="B95" s="471"/>
      <c r="C95" s="471"/>
      <c r="D95" s="471"/>
      <c r="E95" s="471"/>
      <c r="F95" s="472"/>
      <c r="G95" s="312"/>
      <c r="H95" s="313"/>
      <c r="I95" s="312"/>
      <c r="J95" s="312"/>
      <c r="K95" s="312"/>
      <c r="L95" s="312"/>
      <c r="M95" s="312"/>
      <c r="N95" s="312"/>
      <c r="O95" s="393"/>
      <c r="P95" s="312"/>
      <c r="Q95" s="314"/>
      <c r="R95" s="314"/>
      <c r="S95" s="315"/>
      <c r="T95" s="491"/>
    </row>
    <row r="96" spans="1:20" ht="16.899999999999999" customHeight="1" x14ac:dyDescent="0.2">
      <c r="A96" s="5"/>
      <c r="B96" s="506"/>
      <c r="C96" s="316"/>
      <c r="D96" s="316"/>
      <c r="E96" s="316"/>
      <c r="F96" s="353"/>
      <c r="G96" s="318"/>
      <c r="H96" s="319"/>
      <c r="I96" s="320"/>
      <c r="J96" s="320"/>
      <c r="K96" s="320"/>
      <c r="L96" s="320"/>
      <c r="M96" s="388"/>
      <c r="N96" s="382"/>
      <c r="O96" s="320"/>
      <c r="P96" s="382"/>
      <c r="Q96" s="321"/>
      <c r="R96" s="320"/>
      <c r="S96" s="320"/>
      <c r="T96" s="492">
        <f>-R96-S96</f>
        <v>0</v>
      </c>
    </row>
    <row r="97" spans="1:20" ht="16.899999999999999" customHeight="1" x14ac:dyDescent="0.2">
      <c r="A97" s="5"/>
      <c r="B97" s="507"/>
      <c r="C97" s="322"/>
      <c r="D97" s="322"/>
      <c r="E97" s="322"/>
      <c r="F97" s="354"/>
      <c r="G97" s="323"/>
      <c r="H97" s="319"/>
      <c r="I97" s="320"/>
      <c r="J97" s="320"/>
      <c r="K97" s="320"/>
      <c r="L97" s="320"/>
      <c r="M97" s="320"/>
      <c r="N97" s="382"/>
      <c r="O97" s="320"/>
      <c r="P97" s="382"/>
      <c r="Q97" s="326"/>
      <c r="R97" s="320"/>
      <c r="S97" s="324"/>
      <c r="T97" s="492">
        <f t="shared" ref="T97:T118" si="8">-R97-S97</f>
        <v>0</v>
      </c>
    </row>
    <row r="98" spans="1:20" ht="16.899999999999999" customHeight="1" x14ac:dyDescent="0.2">
      <c r="A98" s="5"/>
      <c r="B98" s="508"/>
      <c r="C98" s="327"/>
      <c r="D98" s="327"/>
      <c r="E98" s="327"/>
      <c r="F98" s="355"/>
      <c r="G98" s="328"/>
      <c r="H98" s="319"/>
      <c r="I98" s="329"/>
      <c r="J98" s="329"/>
      <c r="K98" s="329"/>
      <c r="L98" s="329"/>
      <c r="M98" s="329"/>
      <c r="N98" s="383"/>
      <c r="O98" s="329"/>
      <c r="P98" s="383"/>
      <c r="Q98" s="330"/>
      <c r="R98" s="320"/>
      <c r="S98" s="329"/>
      <c r="T98" s="492">
        <f t="shared" si="8"/>
        <v>0</v>
      </c>
    </row>
    <row r="99" spans="1:20" ht="16.899999999999999" customHeight="1" x14ac:dyDescent="0.2">
      <c r="A99" s="5"/>
      <c r="B99" s="508"/>
      <c r="C99" s="327"/>
      <c r="D99" s="327"/>
      <c r="E99" s="327"/>
      <c r="F99" s="355"/>
      <c r="G99" s="328"/>
      <c r="H99" s="319"/>
      <c r="I99" s="329"/>
      <c r="J99" s="329"/>
      <c r="K99" s="329"/>
      <c r="L99" s="329"/>
      <c r="M99" s="329"/>
      <c r="N99" s="383"/>
      <c r="O99" s="329"/>
      <c r="P99" s="383"/>
      <c r="Q99" s="330"/>
      <c r="R99" s="320"/>
      <c r="S99" s="329"/>
      <c r="T99" s="492">
        <f t="shared" si="8"/>
        <v>0</v>
      </c>
    </row>
    <row r="100" spans="1:20" ht="16.899999999999999" customHeight="1" x14ac:dyDescent="0.2">
      <c r="A100" s="5"/>
      <c r="B100" s="508"/>
      <c r="C100" s="327"/>
      <c r="D100" s="327"/>
      <c r="E100" s="327"/>
      <c r="F100" s="355"/>
      <c r="G100" s="328"/>
      <c r="H100" s="319"/>
      <c r="I100" s="329"/>
      <c r="J100" s="329"/>
      <c r="K100" s="329"/>
      <c r="L100" s="329"/>
      <c r="M100" s="329"/>
      <c r="N100" s="383"/>
      <c r="O100" s="329"/>
      <c r="P100" s="383"/>
      <c r="Q100" s="330"/>
      <c r="R100" s="320"/>
      <c r="S100" s="329"/>
      <c r="T100" s="492">
        <f t="shared" si="8"/>
        <v>0</v>
      </c>
    </row>
    <row r="101" spans="1:20" ht="16.899999999999999" customHeight="1" x14ac:dyDescent="0.2">
      <c r="A101" s="5"/>
      <c r="B101" s="508"/>
      <c r="C101" s="327"/>
      <c r="D101" s="327"/>
      <c r="E101" s="327"/>
      <c r="F101" s="355"/>
      <c r="G101" s="328"/>
      <c r="H101" s="319"/>
      <c r="I101" s="329"/>
      <c r="J101" s="329"/>
      <c r="K101" s="329"/>
      <c r="L101" s="329"/>
      <c r="M101" s="329"/>
      <c r="N101" s="383"/>
      <c r="O101" s="329"/>
      <c r="P101" s="383"/>
      <c r="Q101" s="330"/>
      <c r="R101" s="320"/>
      <c r="S101" s="329"/>
      <c r="T101" s="492">
        <f t="shared" si="8"/>
        <v>0</v>
      </c>
    </row>
    <row r="102" spans="1:20" ht="16.899999999999999" customHeight="1" x14ac:dyDescent="0.2">
      <c r="A102" s="5"/>
      <c r="B102" s="508"/>
      <c r="C102" s="327"/>
      <c r="D102" s="327"/>
      <c r="E102" s="327"/>
      <c r="F102" s="355"/>
      <c r="G102" s="328"/>
      <c r="H102" s="319"/>
      <c r="I102" s="329"/>
      <c r="J102" s="329"/>
      <c r="K102" s="329"/>
      <c r="L102" s="329"/>
      <c r="M102" s="329"/>
      <c r="N102" s="383"/>
      <c r="O102" s="329"/>
      <c r="P102" s="383"/>
      <c r="Q102" s="330"/>
      <c r="R102" s="320"/>
      <c r="S102" s="329"/>
      <c r="T102" s="492">
        <f t="shared" si="8"/>
        <v>0</v>
      </c>
    </row>
    <row r="103" spans="1:20" ht="16.899999999999999" customHeight="1" x14ac:dyDescent="0.2">
      <c r="A103" s="5"/>
      <c r="B103" s="508"/>
      <c r="C103" s="327"/>
      <c r="D103" s="327"/>
      <c r="E103" s="327"/>
      <c r="F103" s="355"/>
      <c r="G103" s="328"/>
      <c r="H103" s="319"/>
      <c r="I103" s="329"/>
      <c r="J103" s="329"/>
      <c r="K103" s="329"/>
      <c r="L103" s="329"/>
      <c r="M103" s="329"/>
      <c r="N103" s="383"/>
      <c r="O103" s="329"/>
      <c r="P103" s="383"/>
      <c r="Q103" s="330"/>
      <c r="R103" s="320"/>
      <c r="S103" s="329"/>
      <c r="T103" s="492">
        <f t="shared" si="8"/>
        <v>0</v>
      </c>
    </row>
    <row r="104" spans="1:20" ht="16.899999999999999" customHeight="1" x14ac:dyDescent="0.2">
      <c r="A104" s="5"/>
      <c r="B104" s="508"/>
      <c r="C104" s="327"/>
      <c r="D104" s="327"/>
      <c r="E104" s="327"/>
      <c r="F104" s="355"/>
      <c r="G104" s="328"/>
      <c r="H104" s="319"/>
      <c r="I104" s="329"/>
      <c r="J104" s="329"/>
      <c r="K104" s="329"/>
      <c r="L104" s="329"/>
      <c r="M104" s="329"/>
      <c r="N104" s="383"/>
      <c r="O104" s="329"/>
      <c r="P104" s="383"/>
      <c r="Q104" s="330"/>
      <c r="R104" s="320"/>
      <c r="S104" s="329"/>
      <c r="T104" s="492">
        <f t="shared" si="8"/>
        <v>0</v>
      </c>
    </row>
    <row r="105" spans="1:20" ht="16.899999999999999" customHeight="1" x14ac:dyDescent="0.2">
      <c r="A105" s="5"/>
      <c r="B105" s="508"/>
      <c r="C105" s="327"/>
      <c r="D105" s="327"/>
      <c r="E105" s="327"/>
      <c r="F105" s="355"/>
      <c r="G105" s="328"/>
      <c r="H105" s="319"/>
      <c r="I105" s="329"/>
      <c r="J105" s="329"/>
      <c r="K105" s="329"/>
      <c r="L105" s="329"/>
      <c r="M105" s="329"/>
      <c r="N105" s="383"/>
      <c r="O105" s="329"/>
      <c r="P105" s="383"/>
      <c r="Q105" s="330"/>
      <c r="R105" s="320"/>
      <c r="S105" s="329"/>
      <c r="T105" s="492">
        <f t="shared" si="8"/>
        <v>0</v>
      </c>
    </row>
    <row r="106" spans="1:20" ht="16.899999999999999" customHeight="1" x14ac:dyDescent="0.2">
      <c r="A106" s="5"/>
      <c r="B106" s="508"/>
      <c r="C106" s="327"/>
      <c r="D106" s="327"/>
      <c r="E106" s="327"/>
      <c r="F106" s="355"/>
      <c r="G106" s="328"/>
      <c r="H106" s="319"/>
      <c r="I106" s="329"/>
      <c r="J106" s="329"/>
      <c r="K106" s="329"/>
      <c r="L106" s="329"/>
      <c r="M106" s="329"/>
      <c r="N106" s="383"/>
      <c r="O106" s="329"/>
      <c r="P106" s="383"/>
      <c r="Q106" s="330"/>
      <c r="R106" s="320"/>
      <c r="S106" s="329"/>
      <c r="T106" s="492">
        <f t="shared" si="8"/>
        <v>0</v>
      </c>
    </row>
    <row r="107" spans="1:20" ht="16.899999999999999" customHeight="1" x14ac:dyDescent="0.2">
      <c r="A107" s="5"/>
      <c r="B107" s="508"/>
      <c r="C107" s="327"/>
      <c r="D107" s="327"/>
      <c r="E107" s="327"/>
      <c r="F107" s="355"/>
      <c r="G107" s="328"/>
      <c r="H107" s="319"/>
      <c r="I107" s="329"/>
      <c r="J107" s="329"/>
      <c r="K107" s="329"/>
      <c r="L107" s="329"/>
      <c r="M107" s="329"/>
      <c r="N107" s="383"/>
      <c r="O107" s="329"/>
      <c r="P107" s="383"/>
      <c r="Q107" s="330"/>
      <c r="R107" s="320"/>
      <c r="S107" s="329"/>
      <c r="T107" s="492">
        <f t="shared" si="8"/>
        <v>0</v>
      </c>
    </row>
    <row r="108" spans="1:20" ht="16.899999999999999" customHeight="1" x14ac:dyDescent="0.2">
      <c r="A108" s="5"/>
      <c r="B108" s="508"/>
      <c r="C108" s="327"/>
      <c r="D108" s="327"/>
      <c r="E108" s="327"/>
      <c r="F108" s="355"/>
      <c r="G108" s="328"/>
      <c r="H108" s="319"/>
      <c r="I108" s="329"/>
      <c r="J108" s="329"/>
      <c r="K108" s="329"/>
      <c r="L108" s="329"/>
      <c r="M108" s="329"/>
      <c r="N108" s="383"/>
      <c r="O108" s="329"/>
      <c r="P108" s="383"/>
      <c r="Q108" s="330"/>
      <c r="R108" s="320"/>
      <c r="S108" s="329"/>
      <c r="T108" s="492">
        <f t="shared" si="8"/>
        <v>0</v>
      </c>
    </row>
    <row r="109" spans="1:20" ht="16.899999999999999" customHeight="1" x14ac:dyDescent="0.2">
      <c r="A109" s="5"/>
      <c r="B109" s="508"/>
      <c r="C109" s="327"/>
      <c r="D109" s="327"/>
      <c r="E109" s="327"/>
      <c r="F109" s="355"/>
      <c r="G109" s="328"/>
      <c r="H109" s="319"/>
      <c r="I109" s="329"/>
      <c r="J109" s="329"/>
      <c r="K109" s="329"/>
      <c r="L109" s="329"/>
      <c r="M109" s="329"/>
      <c r="N109" s="383"/>
      <c r="O109" s="329"/>
      <c r="P109" s="383"/>
      <c r="Q109" s="330"/>
      <c r="R109" s="320"/>
      <c r="S109" s="329"/>
      <c r="T109" s="492">
        <f t="shared" si="8"/>
        <v>0</v>
      </c>
    </row>
    <row r="110" spans="1:20" ht="16.899999999999999" customHeight="1" x14ac:dyDescent="0.2">
      <c r="A110" s="5"/>
      <c r="B110" s="508"/>
      <c r="C110" s="327"/>
      <c r="D110" s="327"/>
      <c r="E110" s="327"/>
      <c r="F110" s="355"/>
      <c r="G110" s="328"/>
      <c r="H110" s="319"/>
      <c r="I110" s="329"/>
      <c r="J110" s="329"/>
      <c r="K110" s="329"/>
      <c r="L110" s="329"/>
      <c r="M110" s="329"/>
      <c r="N110" s="383"/>
      <c r="O110" s="329"/>
      <c r="P110" s="383"/>
      <c r="Q110" s="330"/>
      <c r="R110" s="320"/>
      <c r="S110" s="329"/>
      <c r="T110" s="492">
        <f t="shared" si="8"/>
        <v>0</v>
      </c>
    </row>
    <row r="111" spans="1:20" ht="16.899999999999999" customHeight="1" x14ac:dyDescent="0.2">
      <c r="A111" s="5"/>
      <c r="B111" s="508"/>
      <c r="C111" s="327"/>
      <c r="D111" s="327"/>
      <c r="E111" s="327"/>
      <c r="F111" s="355"/>
      <c r="G111" s="328"/>
      <c r="H111" s="319"/>
      <c r="I111" s="329"/>
      <c r="J111" s="329"/>
      <c r="K111" s="329"/>
      <c r="L111" s="329"/>
      <c r="M111" s="324"/>
      <c r="N111" s="383"/>
      <c r="O111" s="329"/>
      <c r="P111" s="383"/>
      <c r="Q111" s="330"/>
      <c r="R111" s="320"/>
      <c r="S111" s="329"/>
      <c r="T111" s="492">
        <f t="shared" si="8"/>
        <v>0</v>
      </c>
    </row>
    <row r="112" spans="1:20" ht="16.899999999999999" customHeight="1" x14ac:dyDescent="0.2">
      <c r="A112" s="5"/>
      <c r="B112" s="508"/>
      <c r="C112" s="327"/>
      <c r="D112" s="327"/>
      <c r="E112" s="327"/>
      <c r="F112" s="355"/>
      <c r="G112" s="328"/>
      <c r="H112" s="319"/>
      <c r="I112" s="329"/>
      <c r="J112" s="329"/>
      <c r="K112" s="329"/>
      <c r="L112" s="329"/>
      <c r="M112" s="329"/>
      <c r="N112" s="383"/>
      <c r="O112" s="329"/>
      <c r="P112" s="383"/>
      <c r="Q112" s="330"/>
      <c r="R112" s="320"/>
      <c r="S112" s="329"/>
      <c r="T112" s="492">
        <f t="shared" si="8"/>
        <v>0</v>
      </c>
    </row>
    <row r="113" spans="1:20" ht="16.899999999999999" customHeight="1" x14ac:dyDescent="0.2">
      <c r="A113" s="5"/>
      <c r="B113" s="508"/>
      <c r="C113" s="327"/>
      <c r="D113" s="327"/>
      <c r="E113" s="327"/>
      <c r="F113" s="355"/>
      <c r="G113" s="328"/>
      <c r="H113" s="319"/>
      <c r="I113" s="329"/>
      <c r="J113" s="329"/>
      <c r="K113" s="329"/>
      <c r="L113" s="329"/>
      <c r="M113" s="329"/>
      <c r="N113" s="383"/>
      <c r="O113" s="329"/>
      <c r="P113" s="383"/>
      <c r="Q113" s="330"/>
      <c r="R113" s="320"/>
      <c r="S113" s="329"/>
      <c r="T113" s="492">
        <f t="shared" si="8"/>
        <v>0</v>
      </c>
    </row>
    <row r="114" spans="1:20" ht="16.899999999999999" customHeight="1" x14ac:dyDescent="0.2">
      <c r="A114" s="5"/>
      <c r="B114" s="508"/>
      <c r="C114" s="327"/>
      <c r="D114" s="327"/>
      <c r="E114" s="327"/>
      <c r="F114" s="355"/>
      <c r="G114" s="328"/>
      <c r="H114" s="319"/>
      <c r="I114" s="329"/>
      <c r="J114" s="329"/>
      <c r="K114" s="329"/>
      <c r="L114" s="329"/>
      <c r="M114" s="329"/>
      <c r="N114" s="383"/>
      <c r="O114" s="329"/>
      <c r="P114" s="383"/>
      <c r="Q114" s="330"/>
      <c r="R114" s="320"/>
      <c r="S114" s="329"/>
      <c r="T114" s="492">
        <f t="shared" si="8"/>
        <v>0</v>
      </c>
    </row>
    <row r="115" spans="1:20" ht="16.899999999999999" customHeight="1" x14ac:dyDescent="0.2">
      <c r="A115" s="5"/>
      <c r="B115" s="508"/>
      <c r="C115" s="327"/>
      <c r="D115" s="327"/>
      <c r="E115" s="327"/>
      <c r="F115" s="355"/>
      <c r="G115" s="328"/>
      <c r="H115" s="319"/>
      <c r="I115" s="329"/>
      <c r="J115" s="329"/>
      <c r="K115" s="329"/>
      <c r="L115" s="329"/>
      <c r="M115" s="329"/>
      <c r="N115" s="383"/>
      <c r="O115" s="329"/>
      <c r="P115" s="383"/>
      <c r="Q115" s="330"/>
      <c r="R115" s="320"/>
      <c r="S115" s="329"/>
      <c r="T115" s="492">
        <f t="shared" si="8"/>
        <v>0</v>
      </c>
    </row>
    <row r="116" spans="1:20" ht="16.899999999999999" customHeight="1" x14ac:dyDescent="0.2">
      <c r="A116" s="5"/>
      <c r="B116" s="508"/>
      <c r="C116" s="327"/>
      <c r="D116" s="327"/>
      <c r="E116" s="327"/>
      <c r="F116" s="355"/>
      <c r="G116" s="328"/>
      <c r="H116" s="319"/>
      <c r="I116" s="329"/>
      <c r="J116" s="329"/>
      <c r="K116" s="329"/>
      <c r="L116" s="329"/>
      <c r="M116" s="329"/>
      <c r="N116" s="383"/>
      <c r="O116" s="329"/>
      <c r="P116" s="383"/>
      <c r="Q116" s="330"/>
      <c r="R116" s="320"/>
      <c r="S116" s="329"/>
      <c r="T116" s="492">
        <f t="shared" si="8"/>
        <v>0</v>
      </c>
    </row>
    <row r="117" spans="1:20" ht="16.899999999999999" customHeight="1" x14ac:dyDescent="0.2">
      <c r="A117" s="5"/>
      <c r="B117" s="508"/>
      <c r="C117" s="327"/>
      <c r="D117" s="327"/>
      <c r="E117" s="327"/>
      <c r="F117" s="355"/>
      <c r="G117" s="328"/>
      <c r="H117" s="319"/>
      <c r="I117" s="329"/>
      <c r="J117" s="329"/>
      <c r="K117" s="329"/>
      <c r="L117" s="329"/>
      <c r="M117" s="329"/>
      <c r="N117" s="383"/>
      <c r="O117" s="329"/>
      <c r="P117" s="383"/>
      <c r="Q117" s="330"/>
      <c r="R117" s="320"/>
      <c r="S117" s="329"/>
      <c r="T117" s="492">
        <f t="shared" si="8"/>
        <v>0</v>
      </c>
    </row>
    <row r="118" spans="1:20" ht="16.899999999999999" customHeight="1" x14ac:dyDescent="0.2">
      <c r="A118" s="5"/>
      <c r="B118" s="331"/>
      <c r="C118" s="331"/>
      <c r="D118" s="331"/>
      <c r="E118" s="332"/>
      <c r="F118" s="333"/>
      <c r="G118" s="334"/>
      <c r="H118" s="319"/>
      <c r="I118" s="335"/>
      <c r="J118" s="335"/>
      <c r="K118" s="335"/>
      <c r="L118" s="335"/>
      <c r="M118" s="335"/>
      <c r="N118" s="385"/>
      <c r="O118" s="335"/>
      <c r="P118" s="385"/>
      <c r="Q118" s="356"/>
      <c r="R118" s="320"/>
      <c r="S118" s="357"/>
      <c r="T118" s="492">
        <f t="shared" si="8"/>
        <v>0</v>
      </c>
    </row>
    <row r="119" spans="1:20" ht="16.899999999999999" customHeight="1" thickBot="1" x14ac:dyDescent="0.25">
      <c r="A119" s="5"/>
      <c r="B119" s="500" t="s">
        <v>266</v>
      </c>
      <c r="C119" s="374"/>
      <c r="D119" s="374"/>
      <c r="E119" s="374"/>
      <c r="F119" s="501"/>
      <c r="G119" s="502">
        <f t="shared" ref="G119:O119" si="9">SUM(G96:G118)</f>
        <v>0</v>
      </c>
      <c r="H119" s="503">
        <f t="shared" si="9"/>
        <v>0</v>
      </c>
      <c r="I119" s="502">
        <f t="shared" si="9"/>
        <v>0</v>
      </c>
      <c r="J119" s="502">
        <f t="shared" si="9"/>
        <v>0</v>
      </c>
      <c r="K119" s="502">
        <f t="shared" si="9"/>
        <v>0</v>
      </c>
      <c r="L119" s="502">
        <f t="shared" si="9"/>
        <v>0</v>
      </c>
      <c r="M119" s="502">
        <f t="shared" si="9"/>
        <v>0</v>
      </c>
      <c r="N119" s="502">
        <f t="shared" si="9"/>
        <v>0</v>
      </c>
      <c r="O119" s="502">
        <f t="shared" si="9"/>
        <v>0</v>
      </c>
      <c r="P119" s="502">
        <f>SUM(P96:P118)</f>
        <v>0</v>
      </c>
      <c r="Q119" s="510"/>
      <c r="R119" s="505">
        <f>SUM(R96:R118)</f>
        <v>0</v>
      </c>
      <c r="S119" s="505">
        <f>SUM(S96:S118)</f>
        <v>0</v>
      </c>
      <c r="T119" s="505">
        <f>SUM(T96:T118)</f>
        <v>0</v>
      </c>
    </row>
    <row r="120" spans="1:20" ht="16.899999999999999" customHeight="1" thickBot="1" x14ac:dyDescent="0.25">
      <c r="A120" s="5"/>
      <c r="B120" s="337"/>
      <c r="C120" s="338"/>
      <c r="D120" s="338"/>
      <c r="E120" s="338"/>
      <c r="F120" s="294"/>
      <c r="G120" s="339"/>
      <c r="H120" s="340"/>
      <c r="I120" s="339"/>
      <c r="J120" s="339"/>
      <c r="K120" s="339"/>
      <c r="L120" s="339"/>
      <c r="M120" s="339"/>
      <c r="N120" s="339"/>
      <c r="O120" s="339"/>
      <c r="P120" s="339"/>
      <c r="Q120" s="341"/>
      <c r="R120" s="341"/>
      <c r="S120" s="342"/>
      <c r="T120" s="343"/>
    </row>
    <row r="121" spans="1:20" ht="16.899999999999999" hidden="1" customHeight="1" thickBot="1" x14ac:dyDescent="0.25">
      <c r="A121" s="5"/>
      <c r="B121" s="493" t="s">
        <v>221</v>
      </c>
      <c r="C121" s="493" t="s">
        <v>222</v>
      </c>
      <c r="D121" s="493" t="s">
        <v>223</v>
      </c>
      <c r="E121" s="493" t="s">
        <v>224</v>
      </c>
      <c r="F121" s="494" t="s">
        <v>225</v>
      </c>
      <c r="G121" s="511" t="s">
        <v>226</v>
      </c>
      <c r="H121" s="512" t="s">
        <v>227</v>
      </c>
      <c r="I121" s="511" t="s">
        <v>228</v>
      </c>
      <c r="J121" s="511" t="s">
        <v>229</v>
      </c>
      <c r="K121" s="511" t="s">
        <v>230</v>
      </c>
      <c r="L121" s="511" t="s">
        <v>231</v>
      </c>
      <c r="M121" s="511" t="s">
        <v>232</v>
      </c>
      <c r="N121" s="511" t="s">
        <v>233</v>
      </c>
      <c r="O121" s="511" t="s">
        <v>234</v>
      </c>
      <c r="P121" s="511" t="s">
        <v>235</v>
      </c>
      <c r="Q121" s="513" t="s">
        <v>236</v>
      </c>
      <c r="R121" s="513" t="s">
        <v>239</v>
      </c>
      <c r="S121" s="514" t="s">
        <v>263</v>
      </c>
      <c r="T121" s="499" t="s">
        <v>264</v>
      </c>
    </row>
    <row r="122" spans="1:20" ht="16.899999999999999" customHeight="1" thickBot="1" x14ac:dyDescent="0.25">
      <c r="A122" s="5"/>
      <c r="B122" s="471"/>
      <c r="C122" s="471"/>
      <c r="D122" s="471"/>
      <c r="E122" s="471"/>
      <c r="F122" s="472"/>
      <c r="G122" s="358"/>
      <c r="H122" s="359"/>
      <c r="I122" s="358"/>
      <c r="J122" s="358"/>
      <c r="K122" s="358"/>
      <c r="L122" s="358"/>
      <c r="M122" s="358"/>
      <c r="N122" s="358"/>
      <c r="O122" s="358"/>
      <c r="P122" s="358"/>
      <c r="Q122" s="360"/>
      <c r="R122" s="360"/>
      <c r="S122" s="361"/>
      <c r="T122" s="491"/>
    </row>
    <row r="123" spans="1:20" ht="16.899999999999999" customHeight="1" x14ac:dyDescent="0.2">
      <c r="A123" s="5"/>
      <c r="B123" s="506"/>
      <c r="C123" s="316"/>
      <c r="D123" s="316"/>
      <c r="E123" s="316"/>
      <c r="F123" s="353"/>
      <c r="G123" s="318"/>
      <c r="H123" s="319"/>
      <c r="I123" s="320"/>
      <c r="J123" s="320"/>
      <c r="K123" s="320"/>
      <c r="L123" s="320"/>
      <c r="M123" s="388"/>
      <c r="N123" s="382"/>
      <c r="O123" s="388"/>
      <c r="P123" s="382"/>
      <c r="Q123" s="321"/>
      <c r="R123" s="320"/>
      <c r="S123" s="320"/>
      <c r="T123" s="492">
        <f>-R123-S123</f>
        <v>0</v>
      </c>
    </row>
    <row r="124" spans="1:20" ht="16.899999999999999" customHeight="1" x14ac:dyDescent="0.2">
      <c r="A124" s="5"/>
      <c r="B124" s="507"/>
      <c r="C124" s="322"/>
      <c r="D124" s="322"/>
      <c r="E124" s="322"/>
      <c r="F124" s="354"/>
      <c r="G124" s="323"/>
      <c r="H124" s="319"/>
      <c r="I124" s="320"/>
      <c r="J124" s="320"/>
      <c r="K124" s="320"/>
      <c r="L124" s="320"/>
      <c r="M124" s="320"/>
      <c r="N124" s="382"/>
      <c r="O124" s="320"/>
      <c r="P124" s="382"/>
      <c r="Q124" s="326"/>
      <c r="R124" s="320"/>
      <c r="S124" s="324"/>
      <c r="T124" s="492">
        <f t="shared" ref="T124:T144" si="10">-R124-S124</f>
        <v>0</v>
      </c>
    </row>
    <row r="125" spans="1:20" ht="16.899999999999999" customHeight="1" x14ac:dyDescent="0.2">
      <c r="A125" s="5"/>
      <c r="B125" s="508"/>
      <c r="C125" s="327"/>
      <c r="D125" s="327"/>
      <c r="E125" s="327"/>
      <c r="F125" s="355"/>
      <c r="G125" s="328"/>
      <c r="H125" s="319"/>
      <c r="I125" s="329"/>
      <c r="J125" s="329"/>
      <c r="K125" s="329"/>
      <c r="L125" s="329"/>
      <c r="M125" s="329"/>
      <c r="N125" s="383"/>
      <c r="O125" s="329"/>
      <c r="P125" s="383"/>
      <c r="Q125" s="330"/>
      <c r="R125" s="320"/>
      <c r="S125" s="329"/>
      <c r="T125" s="492">
        <f t="shared" si="10"/>
        <v>0</v>
      </c>
    </row>
    <row r="126" spans="1:20" ht="16.899999999999999" customHeight="1" x14ac:dyDescent="0.2">
      <c r="A126" s="5"/>
      <c r="B126" s="508"/>
      <c r="C126" s="327"/>
      <c r="D126" s="327"/>
      <c r="E126" s="327"/>
      <c r="F126" s="355"/>
      <c r="G126" s="328"/>
      <c r="H126" s="319"/>
      <c r="I126" s="329"/>
      <c r="J126" s="329"/>
      <c r="K126" s="329"/>
      <c r="L126" s="329"/>
      <c r="M126" s="324"/>
      <c r="N126" s="383"/>
      <c r="O126" s="329"/>
      <c r="P126" s="383"/>
      <c r="Q126" s="330"/>
      <c r="R126" s="320"/>
      <c r="S126" s="329"/>
      <c r="T126" s="492">
        <f t="shared" si="10"/>
        <v>0</v>
      </c>
    </row>
    <row r="127" spans="1:20" ht="16.899999999999999" customHeight="1" x14ac:dyDescent="0.2">
      <c r="A127" s="5"/>
      <c r="B127" s="508"/>
      <c r="C127" s="327"/>
      <c r="D127" s="327"/>
      <c r="E127" s="327"/>
      <c r="F127" s="355"/>
      <c r="G127" s="328"/>
      <c r="H127" s="319"/>
      <c r="I127" s="329"/>
      <c r="J127" s="329"/>
      <c r="K127" s="329"/>
      <c r="L127" s="329"/>
      <c r="M127" s="329"/>
      <c r="N127" s="383"/>
      <c r="O127" s="329"/>
      <c r="P127" s="383"/>
      <c r="Q127" s="330"/>
      <c r="R127" s="320"/>
      <c r="S127" s="329"/>
      <c r="T127" s="492">
        <f t="shared" si="10"/>
        <v>0</v>
      </c>
    </row>
    <row r="128" spans="1:20" ht="16.899999999999999" customHeight="1" x14ac:dyDescent="0.2">
      <c r="A128" s="5"/>
      <c r="B128" s="508"/>
      <c r="C128" s="327"/>
      <c r="D128" s="327"/>
      <c r="E128" s="327"/>
      <c r="F128" s="355"/>
      <c r="G128" s="328"/>
      <c r="H128" s="319"/>
      <c r="I128" s="329"/>
      <c r="J128" s="329"/>
      <c r="K128" s="329"/>
      <c r="L128" s="329"/>
      <c r="M128" s="329"/>
      <c r="N128" s="383"/>
      <c r="O128" s="329"/>
      <c r="P128" s="383"/>
      <c r="Q128" s="330"/>
      <c r="R128" s="320"/>
      <c r="S128" s="329"/>
      <c r="T128" s="492">
        <f t="shared" si="10"/>
        <v>0</v>
      </c>
    </row>
    <row r="129" spans="1:20" ht="16.899999999999999" customHeight="1" x14ac:dyDescent="0.2">
      <c r="A129" s="5"/>
      <c r="B129" s="508"/>
      <c r="C129" s="327"/>
      <c r="D129" s="327"/>
      <c r="E129" s="327"/>
      <c r="F129" s="355"/>
      <c r="G129" s="328"/>
      <c r="H129" s="319"/>
      <c r="I129" s="329"/>
      <c r="J129" s="329"/>
      <c r="K129" s="329"/>
      <c r="L129" s="329"/>
      <c r="M129" s="329"/>
      <c r="N129" s="383"/>
      <c r="O129" s="329"/>
      <c r="P129" s="383"/>
      <c r="Q129" s="330"/>
      <c r="R129" s="320"/>
      <c r="S129" s="329"/>
      <c r="T129" s="492">
        <f t="shared" si="10"/>
        <v>0</v>
      </c>
    </row>
    <row r="130" spans="1:20" ht="16.899999999999999" customHeight="1" x14ac:dyDescent="0.2">
      <c r="A130" s="5"/>
      <c r="B130" s="508"/>
      <c r="C130" s="327"/>
      <c r="D130" s="327"/>
      <c r="E130" s="327"/>
      <c r="F130" s="355"/>
      <c r="G130" s="328"/>
      <c r="H130" s="319"/>
      <c r="I130" s="329"/>
      <c r="J130" s="329"/>
      <c r="K130" s="329"/>
      <c r="L130" s="329"/>
      <c r="M130" s="329"/>
      <c r="N130" s="383"/>
      <c r="O130" s="329"/>
      <c r="P130" s="383"/>
      <c r="Q130" s="330"/>
      <c r="R130" s="320"/>
      <c r="S130" s="329"/>
      <c r="T130" s="492">
        <f t="shared" si="10"/>
        <v>0</v>
      </c>
    </row>
    <row r="131" spans="1:20" ht="16.899999999999999" customHeight="1" x14ac:dyDescent="0.2">
      <c r="A131" s="5"/>
      <c r="B131" s="508"/>
      <c r="C131" s="327"/>
      <c r="D131" s="327"/>
      <c r="E131" s="327"/>
      <c r="F131" s="355"/>
      <c r="G131" s="328"/>
      <c r="H131" s="319"/>
      <c r="I131" s="329"/>
      <c r="J131" s="329"/>
      <c r="K131" s="329"/>
      <c r="L131" s="329"/>
      <c r="M131" s="329"/>
      <c r="N131" s="383"/>
      <c r="O131" s="329"/>
      <c r="P131" s="383"/>
      <c r="Q131" s="330"/>
      <c r="R131" s="320"/>
      <c r="S131" s="329"/>
      <c r="T131" s="492">
        <f t="shared" si="10"/>
        <v>0</v>
      </c>
    </row>
    <row r="132" spans="1:20" ht="16.899999999999999" customHeight="1" x14ac:dyDescent="0.2">
      <c r="A132" s="5"/>
      <c r="B132" s="508"/>
      <c r="C132" s="327"/>
      <c r="D132" s="327"/>
      <c r="E132" s="327"/>
      <c r="F132" s="355"/>
      <c r="G132" s="328"/>
      <c r="H132" s="319"/>
      <c r="I132" s="329"/>
      <c r="J132" s="329"/>
      <c r="K132" s="329"/>
      <c r="L132" s="329"/>
      <c r="M132" s="329"/>
      <c r="N132" s="383"/>
      <c r="O132" s="329"/>
      <c r="P132" s="383"/>
      <c r="Q132" s="330"/>
      <c r="R132" s="320"/>
      <c r="S132" s="329"/>
      <c r="T132" s="492">
        <f t="shared" si="10"/>
        <v>0</v>
      </c>
    </row>
    <row r="133" spans="1:20" ht="16.899999999999999" customHeight="1" x14ac:dyDescent="0.2">
      <c r="A133" s="5"/>
      <c r="B133" s="508"/>
      <c r="C133" s="327"/>
      <c r="D133" s="327"/>
      <c r="E133" s="327"/>
      <c r="F133" s="355"/>
      <c r="G133" s="328"/>
      <c r="H133" s="319"/>
      <c r="I133" s="329"/>
      <c r="J133" s="329"/>
      <c r="K133" s="329"/>
      <c r="L133" s="329"/>
      <c r="M133" s="329"/>
      <c r="N133" s="383"/>
      <c r="O133" s="329"/>
      <c r="P133" s="383"/>
      <c r="Q133" s="330"/>
      <c r="R133" s="320"/>
      <c r="S133" s="329"/>
      <c r="T133" s="492">
        <f t="shared" si="10"/>
        <v>0</v>
      </c>
    </row>
    <row r="134" spans="1:20" ht="16.899999999999999" customHeight="1" x14ac:dyDescent="0.2">
      <c r="A134" s="5"/>
      <c r="B134" s="508"/>
      <c r="C134" s="327"/>
      <c r="D134" s="327"/>
      <c r="E134" s="327"/>
      <c r="F134" s="355"/>
      <c r="G134" s="328"/>
      <c r="H134" s="319"/>
      <c r="I134" s="329"/>
      <c r="J134" s="329"/>
      <c r="K134" s="329"/>
      <c r="L134" s="329"/>
      <c r="M134" s="329"/>
      <c r="N134" s="383"/>
      <c r="O134" s="329"/>
      <c r="P134" s="383"/>
      <c r="Q134" s="330"/>
      <c r="R134" s="320"/>
      <c r="S134" s="329"/>
      <c r="T134" s="492">
        <f t="shared" si="10"/>
        <v>0</v>
      </c>
    </row>
    <row r="135" spans="1:20" ht="16.899999999999999" customHeight="1" x14ac:dyDescent="0.2">
      <c r="A135" s="5"/>
      <c r="B135" s="508"/>
      <c r="C135" s="327"/>
      <c r="D135" s="327"/>
      <c r="E135" s="327"/>
      <c r="F135" s="355"/>
      <c r="G135" s="328"/>
      <c r="H135" s="319"/>
      <c r="I135" s="329"/>
      <c r="J135" s="329"/>
      <c r="K135" s="329"/>
      <c r="L135" s="329"/>
      <c r="M135" s="329"/>
      <c r="N135" s="383"/>
      <c r="O135" s="329"/>
      <c r="P135" s="383"/>
      <c r="Q135" s="330"/>
      <c r="R135" s="320"/>
      <c r="S135" s="329"/>
      <c r="T135" s="492">
        <f t="shared" si="10"/>
        <v>0</v>
      </c>
    </row>
    <row r="136" spans="1:20" ht="16.899999999999999" customHeight="1" x14ac:dyDescent="0.2">
      <c r="A136" s="5"/>
      <c r="B136" s="508"/>
      <c r="C136" s="327"/>
      <c r="D136" s="327"/>
      <c r="E136" s="327"/>
      <c r="F136" s="355"/>
      <c r="G136" s="328"/>
      <c r="H136" s="319"/>
      <c r="I136" s="329"/>
      <c r="J136" s="329"/>
      <c r="K136" s="329"/>
      <c r="L136" s="329"/>
      <c r="M136" s="329"/>
      <c r="N136" s="383"/>
      <c r="O136" s="329"/>
      <c r="P136" s="383"/>
      <c r="Q136" s="330"/>
      <c r="R136" s="320"/>
      <c r="S136" s="329"/>
      <c r="T136" s="492">
        <f t="shared" si="10"/>
        <v>0</v>
      </c>
    </row>
    <row r="137" spans="1:20" ht="16.899999999999999" customHeight="1" x14ac:dyDescent="0.2">
      <c r="A137" s="5"/>
      <c r="B137" s="508"/>
      <c r="C137" s="327"/>
      <c r="D137" s="327"/>
      <c r="E137" s="327"/>
      <c r="F137" s="355"/>
      <c r="G137" s="328"/>
      <c r="H137" s="319"/>
      <c r="I137" s="329"/>
      <c r="J137" s="329"/>
      <c r="K137" s="329"/>
      <c r="L137" s="329"/>
      <c r="M137" s="329"/>
      <c r="N137" s="383"/>
      <c r="O137" s="329"/>
      <c r="P137" s="383"/>
      <c r="Q137" s="330"/>
      <c r="R137" s="320"/>
      <c r="S137" s="329"/>
      <c r="T137" s="492">
        <f t="shared" si="10"/>
        <v>0</v>
      </c>
    </row>
    <row r="138" spans="1:20" ht="16.899999999999999" customHeight="1" x14ac:dyDescent="0.2">
      <c r="A138" s="5"/>
      <c r="B138" s="508"/>
      <c r="C138" s="327"/>
      <c r="D138" s="327"/>
      <c r="E138" s="327"/>
      <c r="F138" s="355"/>
      <c r="G138" s="328"/>
      <c r="H138" s="319"/>
      <c r="I138" s="329"/>
      <c r="J138" s="329"/>
      <c r="K138" s="329"/>
      <c r="L138" s="329"/>
      <c r="M138" s="329"/>
      <c r="N138" s="383"/>
      <c r="O138" s="329"/>
      <c r="P138" s="383"/>
      <c r="Q138" s="330"/>
      <c r="R138" s="320"/>
      <c r="S138" s="329"/>
      <c r="T138" s="492">
        <f t="shared" si="10"/>
        <v>0</v>
      </c>
    </row>
    <row r="139" spans="1:20" ht="16.899999999999999" customHeight="1" x14ac:dyDescent="0.2">
      <c r="A139" s="5"/>
      <c r="B139" s="508"/>
      <c r="C139" s="327"/>
      <c r="D139" s="327"/>
      <c r="E139" s="327"/>
      <c r="F139" s="355"/>
      <c r="G139" s="328"/>
      <c r="H139" s="319"/>
      <c r="I139" s="329"/>
      <c r="J139" s="329"/>
      <c r="K139" s="329"/>
      <c r="L139" s="329"/>
      <c r="M139" s="329"/>
      <c r="N139" s="383"/>
      <c r="O139" s="329"/>
      <c r="P139" s="383"/>
      <c r="Q139" s="330"/>
      <c r="R139" s="320"/>
      <c r="S139" s="329"/>
      <c r="T139" s="492">
        <f t="shared" si="10"/>
        <v>0</v>
      </c>
    </row>
    <row r="140" spans="1:20" ht="16.899999999999999" customHeight="1" x14ac:dyDescent="0.2">
      <c r="A140" s="5"/>
      <c r="B140" s="508"/>
      <c r="C140" s="327"/>
      <c r="D140" s="327"/>
      <c r="E140" s="327"/>
      <c r="F140" s="355"/>
      <c r="G140" s="328"/>
      <c r="H140" s="319"/>
      <c r="I140" s="329"/>
      <c r="J140" s="329"/>
      <c r="K140" s="329"/>
      <c r="L140" s="329"/>
      <c r="M140" s="324"/>
      <c r="N140" s="383"/>
      <c r="O140" s="329"/>
      <c r="P140" s="383"/>
      <c r="Q140" s="330"/>
      <c r="R140" s="320"/>
      <c r="S140" s="329"/>
      <c r="T140" s="492">
        <f t="shared" si="10"/>
        <v>0</v>
      </c>
    </row>
    <row r="141" spans="1:20" ht="16.899999999999999" customHeight="1" x14ac:dyDescent="0.2">
      <c r="A141" s="5"/>
      <c r="B141" s="508"/>
      <c r="C141" s="327"/>
      <c r="D141" s="327"/>
      <c r="E141" s="327"/>
      <c r="F141" s="355"/>
      <c r="G141" s="328"/>
      <c r="H141" s="319"/>
      <c r="I141" s="329"/>
      <c r="J141" s="329"/>
      <c r="K141" s="329"/>
      <c r="L141" s="329"/>
      <c r="M141" s="329"/>
      <c r="N141" s="383"/>
      <c r="O141" s="329"/>
      <c r="P141" s="383"/>
      <c r="Q141" s="330"/>
      <c r="R141" s="320"/>
      <c r="S141" s="329"/>
      <c r="T141" s="492">
        <f t="shared" si="10"/>
        <v>0</v>
      </c>
    </row>
    <row r="142" spans="1:20" ht="16.899999999999999" customHeight="1" x14ac:dyDescent="0.2">
      <c r="A142" s="5"/>
      <c r="B142" s="508"/>
      <c r="C142" s="327"/>
      <c r="D142" s="327"/>
      <c r="E142" s="327"/>
      <c r="F142" s="355"/>
      <c r="G142" s="328"/>
      <c r="H142" s="319"/>
      <c r="I142" s="329"/>
      <c r="J142" s="329"/>
      <c r="K142" s="329"/>
      <c r="L142" s="329"/>
      <c r="M142" s="329"/>
      <c r="N142" s="383"/>
      <c r="O142" s="329"/>
      <c r="P142" s="383"/>
      <c r="Q142" s="330"/>
      <c r="R142" s="320"/>
      <c r="S142" s="329"/>
      <c r="T142" s="492">
        <f t="shared" si="10"/>
        <v>0</v>
      </c>
    </row>
    <row r="143" spans="1:20" ht="16.899999999999999" customHeight="1" x14ac:dyDescent="0.2">
      <c r="A143" s="5"/>
      <c r="B143" s="508"/>
      <c r="C143" s="327"/>
      <c r="D143" s="327"/>
      <c r="E143" s="327"/>
      <c r="F143" s="355"/>
      <c r="G143" s="328"/>
      <c r="H143" s="319"/>
      <c r="I143" s="329"/>
      <c r="J143" s="329"/>
      <c r="K143" s="329"/>
      <c r="L143" s="329"/>
      <c r="M143" s="329"/>
      <c r="N143" s="383"/>
      <c r="O143" s="329"/>
      <c r="P143" s="383"/>
      <c r="Q143" s="330"/>
      <c r="R143" s="320"/>
      <c r="S143" s="329"/>
      <c r="T143" s="492">
        <f t="shared" si="10"/>
        <v>0</v>
      </c>
    </row>
    <row r="144" spans="1:20" ht="16.899999999999999" customHeight="1" x14ac:dyDescent="0.2">
      <c r="A144" s="5"/>
      <c r="B144" s="508"/>
      <c r="C144" s="327"/>
      <c r="D144" s="327"/>
      <c r="E144" s="327"/>
      <c r="F144" s="355"/>
      <c r="G144" s="328"/>
      <c r="H144" s="319"/>
      <c r="I144" s="329"/>
      <c r="J144" s="329"/>
      <c r="K144" s="329"/>
      <c r="L144" s="329"/>
      <c r="M144" s="329"/>
      <c r="N144" s="383"/>
      <c r="O144" s="329"/>
      <c r="P144" s="383"/>
      <c r="Q144" s="330"/>
      <c r="R144" s="320"/>
      <c r="S144" s="329"/>
      <c r="T144" s="492">
        <f t="shared" si="10"/>
        <v>0</v>
      </c>
    </row>
    <row r="145" spans="1:20" ht="16.899999999999999" customHeight="1" x14ac:dyDescent="0.2">
      <c r="A145" s="5"/>
      <c r="B145" s="331"/>
      <c r="C145" s="331"/>
      <c r="D145" s="331"/>
      <c r="E145" s="332"/>
      <c r="F145" s="333"/>
      <c r="G145" s="334"/>
      <c r="H145" s="319"/>
      <c r="I145" s="335"/>
      <c r="J145" s="335"/>
      <c r="K145" s="335"/>
      <c r="L145" s="335"/>
      <c r="M145" s="335"/>
      <c r="N145" s="383"/>
      <c r="O145" s="335"/>
      <c r="P145" s="383"/>
      <c r="Q145" s="330"/>
      <c r="R145" s="320"/>
      <c r="S145" s="329"/>
      <c r="T145" s="492">
        <f t="shared" ref="T145" si="11">-R145-S145</f>
        <v>0</v>
      </c>
    </row>
    <row r="146" spans="1:20" ht="16.899999999999999" customHeight="1" thickBot="1" x14ac:dyDescent="0.25">
      <c r="A146" s="5"/>
      <c r="B146" s="500" t="s">
        <v>266</v>
      </c>
      <c r="C146" s="374"/>
      <c r="D146" s="374"/>
      <c r="E146" s="374"/>
      <c r="F146" s="501"/>
      <c r="G146" s="502">
        <f t="shared" ref="G146:P146" si="12">SUM(G123:G145)</f>
        <v>0</v>
      </c>
      <c r="H146" s="503">
        <f t="shared" si="12"/>
        <v>0</v>
      </c>
      <c r="I146" s="502">
        <f t="shared" si="12"/>
        <v>0</v>
      </c>
      <c r="J146" s="502">
        <f t="shared" si="12"/>
        <v>0</v>
      </c>
      <c r="K146" s="502">
        <f t="shared" si="12"/>
        <v>0</v>
      </c>
      <c r="L146" s="502">
        <f t="shared" si="12"/>
        <v>0</v>
      </c>
      <c r="M146" s="502">
        <f t="shared" si="12"/>
        <v>0</v>
      </c>
      <c r="N146" s="502">
        <f t="shared" si="12"/>
        <v>0</v>
      </c>
      <c r="O146" s="502">
        <f t="shared" si="12"/>
        <v>0</v>
      </c>
      <c r="P146" s="502">
        <f t="shared" si="12"/>
        <v>0</v>
      </c>
      <c r="Q146" s="504"/>
      <c r="R146" s="505">
        <f>SUM(R123:R145)</f>
        <v>0</v>
      </c>
      <c r="S146" s="505">
        <f>SUM(S123:S145)</f>
        <v>0</v>
      </c>
      <c r="T146" s="505">
        <f>SUM(T123:T145)</f>
        <v>0</v>
      </c>
    </row>
    <row r="147" spans="1:20" ht="16.899999999999999" customHeight="1" thickBot="1" x14ac:dyDescent="0.25">
      <c r="A147" s="5"/>
      <c r="B147" s="52"/>
      <c r="C147" s="362"/>
      <c r="D147" s="362"/>
      <c r="E147" s="362"/>
      <c r="F147" s="363"/>
      <c r="G147" s="364"/>
      <c r="H147" s="189"/>
      <c r="I147" s="365"/>
      <c r="J147" s="365"/>
      <c r="K147" s="365"/>
      <c r="L147" s="365"/>
      <c r="M147" s="365"/>
      <c r="N147" s="365"/>
      <c r="O147" s="365"/>
      <c r="P147" s="365"/>
      <c r="Q147" s="366"/>
      <c r="R147" s="365"/>
      <c r="S147" s="365"/>
      <c r="T147" s="367"/>
    </row>
    <row r="148" spans="1:20" ht="16.899999999999999" hidden="1" customHeight="1" thickBot="1" x14ac:dyDescent="0.25">
      <c r="A148" s="5"/>
      <c r="B148" s="493" t="s">
        <v>221</v>
      </c>
      <c r="C148" s="493" t="s">
        <v>222</v>
      </c>
      <c r="D148" s="493" t="s">
        <v>223</v>
      </c>
      <c r="E148" s="493" t="s">
        <v>224</v>
      </c>
      <c r="F148" s="494" t="s">
        <v>225</v>
      </c>
      <c r="G148" s="495" t="s">
        <v>226</v>
      </c>
      <c r="H148" s="496" t="s">
        <v>227</v>
      </c>
      <c r="I148" s="495" t="s">
        <v>228</v>
      </c>
      <c r="J148" s="495" t="s">
        <v>229</v>
      </c>
      <c r="K148" s="495" t="s">
        <v>230</v>
      </c>
      <c r="L148" s="495" t="s">
        <v>231</v>
      </c>
      <c r="M148" s="495" t="s">
        <v>232</v>
      </c>
      <c r="N148" s="495" t="s">
        <v>233</v>
      </c>
      <c r="O148" s="495" t="s">
        <v>234</v>
      </c>
      <c r="P148" s="495" t="s">
        <v>235</v>
      </c>
      <c r="Q148" s="497" t="s">
        <v>236</v>
      </c>
      <c r="R148" s="497" t="s">
        <v>239</v>
      </c>
      <c r="S148" s="498" t="s">
        <v>263</v>
      </c>
      <c r="T148" s="499" t="s">
        <v>264</v>
      </c>
    </row>
    <row r="149" spans="1:20" ht="16.899999999999999" customHeight="1" thickBot="1" x14ac:dyDescent="0.25">
      <c r="A149" s="5"/>
      <c r="B149" s="471"/>
      <c r="C149" s="471"/>
      <c r="D149" s="471"/>
      <c r="E149" s="471"/>
      <c r="F149" s="472"/>
      <c r="G149" s="312"/>
      <c r="H149" s="313"/>
      <c r="I149" s="312"/>
      <c r="J149" s="312"/>
      <c r="K149" s="312"/>
      <c r="L149" s="312"/>
      <c r="M149" s="312"/>
      <c r="N149" s="312"/>
      <c r="O149" s="312"/>
      <c r="P149" s="312"/>
      <c r="Q149" s="314"/>
      <c r="R149" s="314"/>
      <c r="S149" s="315"/>
      <c r="T149" s="491"/>
    </row>
    <row r="150" spans="1:20" ht="16.899999999999999" customHeight="1" x14ac:dyDescent="0.2">
      <c r="A150" s="5"/>
      <c r="B150" s="506"/>
      <c r="C150" s="316"/>
      <c r="D150" s="316"/>
      <c r="E150" s="316"/>
      <c r="F150" s="353"/>
      <c r="G150" s="318"/>
      <c r="H150" s="319"/>
      <c r="I150" s="320"/>
      <c r="J150" s="320"/>
      <c r="K150" s="320"/>
      <c r="L150" s="320"/>
      <c r="M150" s="388"/>
      <c r="N150" s="388"/>
      <c r="O150" s="395"/>
      <c r="P150" s="382"/>
      <c r="Q150" s="321"/>
      <c r="R150" s="320"/>
      <c r="S150" s="320"/>
      <c r="T150" s="492">
        <f>-R150-S150</f>
        <v>0</v>
      </c>
    </row>
    <row r="151" spans="1:20" ht="16.899999999999999" customHeight="1" x14ac:dyDescent="0.2">
      <c r="A151" s="5"/>
      <c r="B151" s="507"/>
      <c r="C151" s="322"/>
      <c r="D151" s="322"/>
      <c r="E151" s="322"/>
      <c r="F151" s="354"/>
      <c r="G151" s="323"/>
      <c r="H151" s="319"/>
      <c r="I151" s="320"/>
      <c r="J151" s="320"/>
      <c r="K151" s="320"/>
      <c r="L151" s="320"/>
      <c r="M151" s="320"/>
      <c r="N151" s="324"/>
      <c r="O151" s="396"/>
      <c r="P151" s="382"/>
      <c r="Q151" s="326"/>
      <c r="R151" s="324"/>
      <c r="S151" s="324"/>
      <c r="T151" s="492">
        <f t="shared" ref="T151:T172" si="13">-R151-S151</f>
        <v>0</v>
      </c>
    </row>
    <row r="152" spans="1:20" ht="16.899999999999999" customHeight="1" x14ac:dyDescent="0.2">
      <c r="A152" s="5"/>
      <c r="B152" s="508"/>
      <c r="C152" s="327"/>
      <c r="D152" s="327"/>
      <c r="E152" s="327"/>
      <c r="F152" s="355"/>
      <c r="G152" s="328"/>
      <c r="H152" s="319"/>
      <c r="I152" s="329"/>
      <c r="J152" s="329"/>
      <c r="K152" s="329"/>
      <c r="L152" s="329"/>
      <c r="M152" s="329"/>
      <c r="N152" s="329"/>
      <c r="O152" s="389"/>
      <c r="P152" s="383"/>
      <c r="Q152" s="330"/>
      <c r="R152" s="329"/>
      <c r="S152" s="329"/>
      <c r="T152" s="492">
        <f t="shared" si="13"/>
        <v>0</v>
      </c>
    </row>
    <row r="153" spans="1:20" ht="16.899999999999999" customHeight="1" x14ac:dyDescent="0.2">
      <c r="A153" s="5"/>
      <c r="B153" s="508"/>
      <c r="C153" s="327"/>
      <c r="D153" s="327"/>
      <c r="E153" s="327"/>
      <c r="F153" s="355"/>
      <c r="G153" s="328"/>
      <c r="H153" s="319"/>
      <c r="I153" s="329"/>
      <c r="J153" s="329"/>
      <c r="K153" s="329"/>
      <c r="L153" s="329"/>
      <c r="M153" s="329"/>
      <c r="N153" s="329"/>
      <c r="O153" s="389"/>
      <c r="P153" s="383"/>
      <c r="Q153" s="330"/>
      <c r="R153" s="329"/>
      <c r="S153" s="329"/>
      <c r="T153" s="492">
        <f t="shared" si="13"/>
        <v>0</v>
      </c>
    </row>
    <row r="154" spans="1:20" ht="16.899999999999999" customHeight="1" x14ac:dyDescent="0.2">
      <c r="A154" s="5"/>
      <c r="B154" s="508"/>
      <c r="C154" s="327"/>
      <c r="D154" s="327"/>
      <c r="E154" s="327"/>
      <c r="F154" s="355"/>
      <c r="G154" s="328"/>
      <c r="H154" s="319"/>
      <c r="I154" s="329"/>
      <c r="J154" s="329"/>
      <c r="K154" s="329"/>
      <c r="L154" s="329"/>
      <c r="M154" s="329"/>
      <c r="N154" s="329"/>
      <c r="O154" s="389"/>
      <c r="P154" s="383"/>
      <c r="Q154" s="330"/>
      <c r="R154" s="329"/>
      <c r="S154" s="329"/>
      <c r="T154" s="492">
        <f t="shared" si="13"/>
        <v>0</v>
      </c>
    </row>
    <row r="155" spans="1:20" ht="16.899999999999999" customHeight="1" x14ac:dyDescent="0.2">
      <c r="A155" s="5"/>
      <c r="B155" s="508"/>
      <c r="C155" s="327"/>
      <c r="D155" s="327"/>
      <c r="E155" s="327"/>
      <c r="F155" s="355"/>
      <c r="G155" s="328"/>
      <c r="H155" s="319"/>
      <c r="I155" s="329"/>
      <c r="J155" s="329"/>
      <c r="K155" s="329"/>
      <c r="L155" s="329"/>
      <c r="M155" s="329"/>
      <c r="N155" s="329"/>
      <c r="O155" s="389"/>
      <c r="P155" s="383"/>
      <c r="Q155" s="330"/>
      <c r="R155" s="329"/>
      <c r="S155" s="329"/>
      <c r="T155" s="492">
        <f t="shared" si="13"/>
        <v>0</v>
      </c>
    </row>
    <row r="156" spans="1:20" ht="16.899999999999999" customHeight="1" x14ac:dyDescent="0.2">
      <c r="A156" s="5"/>
      <c r="B156" s="508"/>
      <c r="C156" s="327"/>
      <c r="D156" s="327"/>
      <c r="E156" s="327"/>
      <c r="F156" s="355"/>
      <c r="G156" s="328"/>
      <c r="H156" s="319"/>
      <c r="I156" s="329"/>
      <c r="J156" s="329"/>
      <c r="K156" s="329"/>
      <c r="L156" s="329"/>
      <c r="M156" s="329"/>
      <c r="N156" s="329"/>
      <c r="O156" s="389"/>
      <c r="P156" s="383"/>
      <c r="Q156" s="330"/>
      <c r="R156" s="329"/>
      <c r="S156" s="329"/>
      <c r="T156" s="492">
        <f t="shared" si="13"/>
        <v>0</v>
      </c>
    </row>
    <row r="157" spans="1:20" ht="16.899999999999999" customHeight="1" x14ac:dyDescent="0.2">
      <c r="A157" s="5"/>
      <c r="B157" s="508"/>
      <c r="C157" s="327"/>
      <c r="D157" s="327"/>
      <c r="E157" s="327"/>
      <c r="F157" s="355"/>
      <c r="G157" s="328"/>
      <c r="H157" s="319"/>
      <c r="I157" s="329"/>
      <c r="J157" s="329"/>
      <c r="K157" s="329"/>
      <c r="L157" s="329"/>
      <c r="M157" s="329"/>
      <c r="N157" s="329"/>
      <c r="O157" s="389"/>
      <c r="P157" s="383"/>
      <c r="Q157" s="330"/>
      <c r="R157" s="329"/>
      <c r="S157" s="329"/>
      <c r="T157" s="492">
        <f t="shared" si="13"/>
        <v>0</v>
      </c>
    </row>
    <row r="158" spans="1:20" ht="16.899999999999999" customHeight="1" x14ac:dyDescent="0.2">
      <c r="A158" s="5"/>
      <c r="B158" s="508"/>
      <c r="C158" s="327"/>
      <c r="D158" s="327"/>
      <c r="E158" s="327"/>
      <c r="F158" s="355"/>
      <c r="G158" s="328"/>
      <c r="H158" s="319"/>
      <c r="I158" s="329"/>
      <c r="J158" s="329"/>
      <c r="K158" s="329"/>
      <c r="L158" s="329"/>
      <c r="M158" s="329"/>
      <c r="N158" s="329"/>
      <c r="O158" s="389"/>
      <c r="P158" s="383"/>
      <c r="Q158" s="330"/>
      <c r="R158" s="329"/>
      <c r="S158" s="329"/>
      <c r="T158" s="492">
        <f t="shared" si="13"/>
        <v>0</v>
      </c>
    </row>
    <row r="159" spans="1:20" ht="16.899999999999999" customHeight="1" x14ac:dyDescent="0.2">
      <c r="A159" s="5"/>
      <c r="B159" s="508"/>
      <c r="C159" s="327"/>
      <c r="D159" s="327"/>
      <c r="E159" s="327"/>
      <c r="F159" s="355"/>
      <c r="G159" s="328"/>
      <c r="H159" s="319"/>
      <c r="I159" s="329"/>
      <c r="J159" s="329"/>
      <c r="K159" s="329"/>
      <c r="L159" s="329"/>
      <c r="M159" s="324"/>
      <c r="N159" s="324"/>
      <c r="O159" s="325"/>
      <c r="P159" s="383"/>
      <c r="Q159" s="330"/>
      <c r="R159" s="329"/>
      <c r="S159" s="329"/>
      <c r="T159" s="492">
        <f t="shared" si="13"/>
        <v>0</v>
      </c>
    </row>
    <row r="160" spans="1:20" ht="16.899999999999999" customHeight="1" x14ac:dyDescent="0.2">
      <c r="A160" s="5"/>
      <c r="B160" s="508"/>
      <c r="C160" s="327"/>
      <c r="D160" s="327"/>
      <c r="E160" s="327"/>
      <c r="F160" s="355"/>
      <c r="G160" s="328"/>
      <c r="H160" s="319"/>
      <c r="I160" s="329"/>
      <c r="J160" s="329"/>
      <c r="K160" s="329"/>
      <c r="L160" s="329"/>
      <c r="M160" s="329"/>
      <c r="N160" s="329"/>
      <c r="O160" s="389"/>
      <c r="P160" s="383"/>
      <c r="Q160" s="330"/>
      <c r="R160" s="329"/>
      <c r="S160" s="329"/>
      <c r="T160" s="492">
        <f t="shared" si="13"/>
        <v>0</v>
      </c>
    </row>
    <row r="161" spans="1:20" ht="16.899999999999999" customHeight="1" x14ac:dyDescent="0.2">
      <c r="A161" s="5"/>
      <c r="B161" s="508"/>
      <c r="C161" s="327"/>
      <c r="D161" s="327"/>
      <c r="E161" s="327"/>
      <c r="F161" s="355"/>
      <c r="G161" s="328"/>
      <c r="H161" s="319"/>
      <c r="I161" s="329"/>
      <c r="J161" s="329"/>
      <c r="K161" s="329"/>
      <c r="L161" s="329"/>
      <c r="M161" s="329"/>
      <c r="N161" s="329"/>
      <c r="O161" s="389"/>
      <c r="P161" s="383"/>
      <c r="Q161" s="330"/>
      <c r="R161" s="329"/>
      <c r="S161" s="329"/>
      <c r="T161" s="492">
        <f t="shared" si="13"/>
        <v>0</v>
      </c>
    </row>
    <row r="162" spans="1:20" ht="16.899999999999999" customHeight="1" x14ac:dyDescent="0.2">
      <c r="A162" s="5"/>
      <c r="B162" s="508"/>
      <c r="C162" s="327"/>
      <c r="D162" s="327"/>
      <c r="E162" s="327"/>
      <c r="F162" s="355"/>
      <c r="G162" s="328"/>
      <c r="H162" s="319"/>
      <c r="I162" s="329"/>
      <c r="J162" s="329"/>
      <c r="K162" s="329"/>
      <c r="L162" s="329"/>
      <c r="M162" s="329"/>
      <c r="N162" s="329"/>
      <c r="O162" s="389"/>
      <c r="P162" s="383"/>
      <c r="Q162" s="330"/>
      <c r="R162" s="329"/>
      <c r="S162" s="329"/>
      <c r="T162" s="492">
        <f t="shared" si="13"/>
        <v>0</v>
      </c>
    </row>
    <row r="163" spans="1:20" ht="16.899999999999999" customHeight="1" x14ac:dyDescent="0.2">
      <c r="A163" s="5"/>
      <c r="B163" s="508"/>
      <c r="C163" s="327"/>
      <c r="D163" s="327"/>
      <c r="E163" s="327"/>
      <c r="F163" s="355"/>
      <c r="G163" s="328"/>
      <c r="H163" s="319"/>
      <c r="I163" s="329"/>
      <c r="J163" s="329"/>
      <c r="K163" s="329"/>
      <c r="L163" s="329"/>
      <c r="M163" s="329"/>
      <c r="N163" s="329"/>
      <c r="O163" s="389"/>
      <c r="P163" s="383"/>
      <c r="Q163" s="330"/>
      <c r="R163" s="329"/>
      <c r="S163" s="329"/>
      <c r="T163" s="492">
        <f t="shared" si="13"/>
        <v>0</v>
      </c>
    </row>
    <row r="164" spans="1:20" ht="16.899999999999999" customHeight="1" x14ac:dyDescent="0.2">
      <c r="A164" s="5"/>
      <c r="B164" s="508"/>
      <c r="C164" s="327"/>
      <c r="D164" s="327"/>
      <c r="E164" s="327"/>
      <c r="F164" s="355"/>
      <c r="G164" s="328"/>
      <c r="H164" s="319"/>
      <c r="I164" s="329"/>
      <c r="J164" s="329"/>
      <c r="K164" s="329"/>
      <c r="L164" s="329"/>
      <c r="M164" s="329"/>
      <c r="N164" s="329"/>
      <c r="O164" s="389"/>
      <c r="P164" s="383"/>
      <c r="Q164" s="330"/>
      <c r="R164" s="329"/>
      <c r="S164" s="329"/>
      <c r="T164" s="492">
        <f t="shared" si="13"/>
        <v>0</v>
      </c>
    </row>
    <row r="165" spans="1:20" ht="16.899999999999999" customHeight="1" x14ac:dyDescent="0.2">
      <c r="A165" s="5"/>
      <c r="B165" s="508"/>
      <c r="C165" s="327"/>
      <c r="D165" s="327"/>
      <c r="E165" s="327"/>
      <c r="F165" s="355"/>
      <c r="G165" s="328"/>
      <c r="H165" s="319"/>
      <c r="I165" s="329"/>
      <c r="J165" s="329"/>
      <c r="K165" s="329"/>
      <c r="L165" s="329"/>
      <c r="M165" s="329"/>
      <c r="N165" s="329"/>
      <c r="O165" s="389"/>
      <c r="P165" s="383"/>
      <c r="Q165" s="330"/>
      <c r="R165" s="329"/>
      <c r="S165" s="329"/>
      <c r="T165" s="492">
        <f t="shared" si="13"/>
        <v>0</v>
      </c>
    </row>
    <row r="166" spans="1:20" ht="16.899999999999999" customHeight="1" x14ac:dyDescent="0.2">
      <c r="A166" s="5"/>
      <c r="B166" s="508"/>
      <c r="C166" s="327"/>
      <c r="D166" s="327"/>
      <c r="E166" s="327"/>
      <c r="F166" s="355"/>
      <c r="G166" s="328"/>
      <c r="H166" s="319"/>
      <c r="I166" s="329"/>
      <c r="J166" s="329"/>
      <c r="K166" s="329"/>
      <c r="L166" s="329"/>
      <c r="M166" s="329"/>
      <c r="N166" s="329"/>
      <c r="O166" s="389"/>
      <c r="P166" s="383"/>
      <c r="Q166" s="330"/>
      <c r="R166" s="329"/>
      <c r="S166" s="329"/>
      <c r="T166" s="492">
        <f t="shared" si="13"/>
        <v>0</v>
      </c>
    </row>
    <row r="167" spans="1:20" ht="16.899999999999999" customHeight="1" x14ac:dyDescent="0.2">
      <c r="A167" s="5"/>
      <c r="B167" s="508"/>
      <c r="C167" s="327"/>
      <c r="D167" s="327"/>
      <c r="E167" s="327"/>
      <c r="F167" s="355"/>
      <c r="G167" s="328"/>
      <c r="H167" s="319"/>
      <c r="I167" s="329"/>
      <c r="J167" s="329"/>
      <c r="K167" s="329"/>
      <c r="L167" s="329"/>
      <c r="M167" s="329"/>
      <c r="N167" s="324"/>
      <c r="O167" s="389"/>
      <c r="P167" s="383"/>
      <c r="Q167" s="330"/>
      <c r="R167" s="329"/>
      <c r="S167" s="329"/>
      <c r="T167" s="492">
        <f t="shared" si="13"/>
        <v>0</v>
      </c>
    </row>
    <row r="168" spans="1:20" ht="16.899999999999999" customHeight="1" x14ac:dyDescent="0.2">
      <c r="A168" s="5"/>
      <c r="B168" s="508"/>
      <c r="C168" s="327"/>
      <c r="D168" s="327"/>
      <c r="E168" s="327"/>
      <c r="F168" s="355"/>
      <c r="G168" s="328"/>
      <c r="H168" s="319"/>
      <c r="I168" s="329"/>
      <c r="J168" s="329"/>
      <c r="K168" s="329"/>
      <c r="L168" s="329"/>
      <c r="M168" s="324"/>
      <c r="N168" s="329"/>
      <c r="O168" s="325"/>
      <c r="P168" s="383"/>
      <c r="Q168" s="330"/>
      <c r="R168" s="329"/>
      <c r="S168" s="329"/>
      <c r="T168" s="492">
        <f t="shared" si="13"/>
        <v>0</v>
      </c>
    </row>
    <row r="169" spans="1:20" ht="16.899999999999999" customHeight="1" x14ac:dyDescent="0.2">
      <c r="A169" s="5"/>
      <c r="B169" s="508"/>
      <c r="C169" s="327"/>
      <c r="D169" s="327"/>
      <c r="E169" s="327"/>
      <c r="F169" s="355"/>
      <c r="G169" s="328"/>
      <c r="H169" s="319"/>
      <c r="I169" s="329"/>
      <c r="J169" s="329"/>
      <c r="K169" s="329"/>
      <c r="L169" s="329"/>
      <c r="M169" s="329"/>
      <c r="N169" s="329"/>
      <c r="O169" s="329"/>
      <c r="P169" s="383"/>
      <c r="Q169" s="330"/>
      <c r="R169" s="329"/>
      <c r="S169" s="329"/>
      <c r="T169" s="492">
        <f t="shared" si="13"/>
        <v>0</v>
      </c>
    </row>
    <row r="170" spans="1:20" ht="16.899999999999999" customHeight="1" x14ac:dyDescent="0.2">
      <c r="A170" s="5"/>
      <c r="B170" s="508"/>
      <c r="C170" s="327"/>
      <c r="D170" s="327"/>
      <c r="E170" s="327"/>
      <c r="F170" s="355"/>
      <c r="G170" s="328"/>
      <c r="H170" s="319"/>
      <c r="I170" s="329"/>
      <c r="J170" s="329"/>
      <c r="K170" s="329"/>
      <c r="L170" s="329"/>
      <c r="M170" s="329"/>
      <c r="N170" s="329"/>
      <c r="O170" s="329"/>
      <c r="P170" s="383"/>
      <c r="Q170" s="330"/>
      <c r="R170" s="329"/>
      <c r="S170" s="329"/>
      <c r="T170" s="492">
        <f t="shared" si="13"/>
        <v>0</v>
      </c>
    </row>
    <row r="171" spans="1:20" ht="16.899999999999999" customHeight="1" x14ac:dyDescent="0.2">
      <c r="A171" s="5"/>
      <c r="B171" s="508"/>
      <c r="C171" s="327"/>
      <c r="D171" s="327"/>
      <c r="E171" s="327"/>
      <c r="F171" s="355"/>
      <c r="G171" s="328"/>
      <c r="H171" s="319"/>
      <c r="I171" s="329"/>
      <c r="J171" s="329"/>
      <c r="K171" s="329"/>
      <c r="L171" s="329"/>
      <c r="M171" s="329"/>
      <c r="N171" s="329"/>
      <c r="O171" s="329"/>
      <c r="P171" s="383"/>
      <c r="Q171" s="330"/>
      <c r="R171" s="329"/>
      <c r="S171" s="329"/>
      <c r="T171" s="492">
        <f t="shared" si="13"/>
        <v>0</v>
      </c>
    </row>
    <row r="172" spans="1:20" ht="16.899999999999999" customHeight="1" x14ac:dyDescent="0.2">
      <c r="A172" s="5"/>
      <c r="B172" s="331"/>
      <c r="C172" s="331"/>
      <c r="D172" s="331"/>
      <c r="E172" s="332"/>
      <c r="F172" s="333"/>
      <c r="G172" s="334"/>
      <c r="H172" s="319"/>
      <c r="I172" s="335"/>
      <c r="J172" s="335"/>
      <c r="K172" s="335"/>
      <c r="L172" s="335"/>
      <c r="M172" s="335"/>
      <c r="N172" s="335"/>
      <c r="O172" s="335"/>
      <c r="P172" s="385"/>
      <c r="Q172" s="465"/>
      <c r="R172" s="335"/>
      <c r="S172" s="335"/>
      <c r="T172" s="492">
        <f t="shared" si="13"/>
        <v>0</v>
      </c>
    </row>
    <row r="173" spans="1:20" ht="16.899999999999999" customHeight="1" thickBot="1" x14ac:dyDescent="0.25">
      <c r="A173" s="5"/>
      <c r="B173" s="500" t="s">
        <v>266</v>
      </c>
      <c r="C173" s="374"/>
      <c r="D173" s="374"/>
      <c r="E173" s="374"/>
      <c r="F173" s="501"/>
      <c r="G173" s="502">
        <f t="shared" ref="G173:O173" si="14">SUM(G150:G172)</f>
        <v>0</v>
      </c>
      <c r="H173" s="503">
        <f t="shared" si="14"/>
        <v>0</v>
      </c>
      <c r="I173" s="502">
        <f t="shared" si="14"/>
        <v>0</v>
      </c>
      <c r="J173" s="502">
        <f t="shared" si="14"/>
        <v>0</v>
      </c>
      <c r="K173" s="502">
        <f t="shared" si="14"/>
        <v>0</v>
      </c>
      <c r="L173" s="502">
        <f t="shared" si="14"/>
        <v>0</v>
      </c>
      <c r="M173" s="502">
        <f t="shared" si="14"/>
        <v>0</v>
      </c>
      <c r="N173" s="502">
        <f t="shared" si="14"/>
        <v>0</v>
      </c>
      <c r="O173" s="502">
        <f t="shared" si="14"/>
        <v>0</v>
      </c>
      <c r="P173" s="502">
        <f>SUM(P150:P172)</f>
        <v>0</v>
      </c>
      <c r="Q173" s="510"/>
      <c r="R173" s="505">
        <f>SUM(R150:R172)</f>
        <v>0</v>
      </c>
      <c r="S173" s="505">
        <f>SUM(S150:S172)</f>
        <v>0</v>
      </c>
      <c r="T173" s="505">
        <f>SUM(T150:T172)</f>
        <v>0</v>
      </c>
    </row>
    <row r="174" spans="1:20" ht="16.899999999999999" customHeight="1" thickBot="1" x14ac:dyDescent="0.25">
      <c r="A174" s="5"/>
      <c r="B174" s="337"/>
      <c r="C174" s="338"/>
      <c r="D174" s="338"/>
      <c r="E174" s="338"/>
      <c r="F174" s="294"/>
      <c r="G174" s="339"/>
      <c r="H174" s="340"/>
      <c r="I174" s="339"/>
      <c r="J174" s="339"/>
      <c r="K174" s="339"/>
      <c r="L174" s="339"/>
      <c r="M174" s="339"/>
      <c r="N174" s="339"/>
      <c r="O174" s="339"/>
      <c r="P174" s="339"/>
      <c r="Q174" s="341"/>
      <c r="R174" s="341"/>
      <c r="S174" s="342"/>
      <c r="T174" s="343"/>
    </row>
    <row r="175" spans="1:20" ht="16.899999999999999" hidden="1" customHeight="1" thickBot="1" x14ac:dyDescent="0.25">
      <c r="A175" s="5"/>
      <c r="B175" s="493" t="s">
        <v>221</v>
      </c>
      <c r="C175" s="493" t="s">
        <v>222</v>
      </c>
      <c r="D175" s="493" t="s">
        <v>223</v>
      </c>
      <c r="E175" s="493" t="s">
        <v>224</v>
      </c>
      <c r="F175" s="494" t="s">
        <v>225</v>
      </c>
      <c r="G175" s="511" t="s">
        <v>226</v>
      </c>
      <c r="H175" s="512" t="s">
        <v>227</v>
      </c>
      <c r="I175" s="511" t="s">
        <v>228</v>
      </c>
      <c r="J175" s="511" t="s">
        <v>229</v>
      </c>
      <c r="K175" s="511" t="s">
        <v>230</v>
      </c>
      <c r="L175" s="511" t="s">
        <v>231</v>
      </c>
      <c r="M175" s="511" t="s">
        <v>232</v>
      </c>
      <c r="N175" s="511" t="s">
        <v>233</v>
      </c>
      <c r="O175" s="511" t="s">
        <v>234</v>
      </c>
      <c r="P175" s="511" t="s">
        <v>235</v>
      </c>
      <c r="Q175" s="513" t="s">
        <v>236</v>
      </c>
      <c r="R175" s="513" t="s">
        <v>239</v>
      </c>
      <c r="S175" s="514" t="s">
        <v>263</v>
      </c>
      <c r="T175" s="499" t="s">
        <v>264</v>
      </c>
    </row>
    <row r="176" spans="1:20" ht="16.899999999999999" customHeight="1" thickBot="1" x14ac:dyDescent="0.25">
      <c r="A176" s="5"/>
      <c r="B176" s="471"/>
      <c r="C176" s="471"/>
      <c r="D176" s="471"/>
      <c r="E176" s="471"/>
      <c r="F176" s="472"/>
      <c r="G176" s="358"/>
      <c r="H176" s="359"/>
      <c r="I176" s="358"/>
      <c r="J176" s="358"/>
      <c r="K176" s="358"/>
      <c r="L176" s="358"/>
      <c r="M176" s="358"/>
      <c r="N176" s="358"/>
      <c r="O176" s="358"/>
      <c r="P176" s="358"/>
      <c r="Q176" s="360"/>
      <c r="R176" s="360"/>
      <c r="S176" s="361"/>
      <c r="T176" s="491"/>
    </row>
    <row r="177" spans="1:20" ht="16.899999999999999" customHeight="1" x14ac:dyDescent="0.2">
      <c r="A177" s="5"/>
      <c r="B177" s="506"/>
      <c r="C177" s="316"/>
      <c r="D177" s="316"/>
      <c r="E177" s="316"/>
      <c r="F177" s="353"/>
      <c r="G177" s="318"/>
      <c r="H177" s="319"/>
      <c r="I177" s="320"/>
      <c r="J177" s="320"/>
      <c r="K177" s="320"/>
      <c r="L177" s="320"/>
      <c r="M177" s="388"/>
      <c r="N177" s="388"/>
      <c r="O177" s="388"/>
      <c r="P177" s="382"/>
      <c r="Q177" s="321"/>
      <c r="R177" s="320"/>
      <c r="S177" s="320"/>
      <c r="T177" s="492">
        <f>-R177-S177</f>
        <v>0</v>
      </c>
    </row>
    <row r="178" spans="1:20" ht="16.899999999999999" customHeight="1" x14ac:dyDescent="0.2">
      <c r="A178" s="5"/>
      <c r="B178" s="507"/>
      <c r="C178" s="322"/>
      <c r="D178" s="322"/>
      <c r="E178" s="322"/>
      <c r="F178" s="354"/>
      <c r="G178" s="323"/>
      <c r="H178" s="319"/>
      <c r="I178" s="320"/>
      <c r="J178" s="320"/>
      <c r="K178" s="320"/>
      <c r="L178" s="320"/>
      <c r="M178" s="324"/>
      <c r="N178" s="324"/>
      <c r="O178" s="320"/>
      <c r="P178" s="382"/>
      <c r="Q178" s="326"/>
      <c r="R178" s="324"/>
      <c r="S178" s="324"/>
      <c r="T178" s="492">
        <f t="shared" ref="T178:T198" si="15">-R178-S178</f>
        <v>0</v>
      </c>
    </row>
    <row r="179" spans="1:20" ht="16.899999999999999" customHeight="1" x14ac:dyDescent="0.2">
      <c r="A179" s="5"/>
      <c r="B179" s="508"/>
      <c r="C179" s="327"/>
      <c r="D179" s="327"/>
      <c r="E179" s="327"/>
      <c r="F179" s="355"/>
      <c r="G179" s="328"/>
      <c r="H179" s="319"/>
      <c r="I179" s="329"/>
      <c r="J179" s="329"/>
      <c r="K179" s="329"/>
      <c r="L179" s="329"/>
      <c r="M179" s="329"/>
      <c r="N179" s="329"/>
      <c r="O179" s="329"/>
      <c r="P179" s="383"/>
      <c r="Q179" s="330"/>
      <c r="R179" s="329"/>
      <c r="S179" s="329"/>
      <c r="T179" s="492">
        <f t="shared" si="15"/>
        <v>0</v>
      </c>
    </row>
    <row r="180" spans="1:20" ht="16.899999999999999" customHeight="1" x14ac:dyDescent="0.2">
      <c r="A180" s="5"/>
      <c r="B180" s="508"/>
      <c r="C180" s="327"/>
      <c r="D180" s="327"/>
      <c r="E180" s="327"/>
      <c r="F180" s="355"/>
      <c r="G180" s="328"/>
      <c r="H180" s="319"/>
      <c r="I180" s="329"/>
      <c r="J180" s="329"/>
      <c r="K180" s="329"/>
      <c r="L180" s="329"/>
      <c r="M180" s="329"/>
      <c r="N180" s="329"/>
      <c r="O180" s="329"/>
      <c r="P180" s="383"/>
      <c r="Q180" s="330"/>
      <c r="R180" s="329"/>
      <c r="S180" s="329"/>
      <c r="T180" s="492">
        <f t="shared" si="15"/>
        <v>0</v>
      </c>
    </row>
    <row r="181" spans="1:20" ht="16.899999999999999" customHeight="1" x14ac:dyDescent="0.2">
      <c r="A181" s="5"/>
      <c r="B181" s="508"/>
      <c r="C181" s="327"/>
      <c r="D181" s="327"/>
      <c r="E181" s="327"/>
      <c r="F181" s="355"/>
      <c r="G181" s="328"/>
      <c r="H181" s="319"/>
      <c r="I181" s="329"/>
      <c r="J181" s="329"/>
      <c r="K181" s="329"/>
      <c r="L181" s="329"/>
      <c r="M181" s="329"/>
      <c r="N181" s="329"/>
      <c r="O181" s="329"/>
      <c r="P181" s="383"/>
      <c r="Q181" s="330"/>
      <c r="R181" s="329"/>
      <c r="S181" s="329"/>
      <c r="T181" s="492">
        <f t="shared" si="15"/>
        <v>0</v>
      </c>
    </row>
    <row r="182" spans="1:20" ht="16.899999999999999" customHeight="1" x14ac:dyDescent="0.2">
      <c r="A182" s="5"/>
      <c r="B182" s="508"/>
      <c r="C182" s="327"/>
      <c r="D182" s="327"/>
      <c r="E182" s="327"/>
      <c r="F182" s="355"/>
      <c r="G182" s="328"/>
      <c r="H182" s="319"/>
      <c r="I182" s="329"/>
      <c r="J182" s="329"/>
      <c r="K182" s="329"/>
      <c r="L182" s="329"/>
      <c r="M182" s="329"/>
      <c r="N182" s="329"/>
      <c r="O182" s="329"/>
      <c r="P182" s="383"/>
      <c r="Q182" s="330"/>
      <c r="R182" s="329"/>
      <c r="S182" s="329"/>
      <c r="T182" s="492">
        <f t="shared" si="15"/>
        <v>0</v>
      </c>
    </row>
    <row r="183" spans="1:20" ht="16.899999999999999" customHeight="1" x14ac:dyDescent="0.2">
      <c r="A183" s="5"/>
      <c r="B183" s="508"/>
      <c r="C183" s="327"/>
      <c r="D183" s="327"/>
      <c r="E183" s="327"/>
      <c r="F183" s="355"/>
      <c r="G183" s="328"/>
      <c r="H183" s="319"/>
      <c r="I183" s="329"/>
      <c r="J183" s="329"/>
      <c r="K183" s="329"/>
      <c r="L183" s="329"/>
      <c r="M183" s="329"/>
      <c r="N183" s="329"/>
      <c r="O183" s="329"/>
      <c r="P183" s="383"/>
      <c r="Q183" s="330"/>
      <c r="R183" s="329"/>
      <c r="S183" s="329"/>
      <c r="T183" s="492">
        <f t="shared" si="15"/>
        <v>0</v>
      </c>
    </row>
    <row r="184" spans="1:20" ht="16.899999999999999" customHeight="1" x14ac:dyDescent="0.2">
      <c r="A184" s="5"/>
      <c r="B184" s="508"/>
      <c r="C184" s="327"/>
      <c r="D184" s="327"/>
      <c r="E184" s="327"/>
      <c r="F184" s="355"/>
      <c r="G184" s="328"/>
      <c r="H184" s="319"/>
      <c r="I184" s="329"/>
      <c r="J184" s="329"/>
      <c r="K184" s="329"/>
      <c r="L184" s="329"/>
      <c r="M184" s="329"/>
      <c r="N184" s="329"/>
      <c r="O184" s="329"/>
      <c r="P184" s="383"/>
      <c r="Q184" s="330"/>
      <c r="R184" s="329"/>
      <c r="S184" s="329"/>
      <c r="T184" s="492">
        <f t="shared" si="15"/>
        <v>0</v>
      </c>
    </row>
    <row r="185" spans="1:20" ht="16.899999999999999" customHeight="1" x14ac:dyDescent="0.2">
      <c r="A185" s="5"/>
      <c r="B185" s="508"/>
      <c r="C185" s="327"/>
      <c r="D185" s="327"/>
      <c r="E185" s="327"/>
      <c r="F185" s="355"/>
      <c r="G185" s="328"/>
      <c r="H185" s="319"/>
      <c r="I185" s="329"/>
      <c r="J185" s="329"/>
      <c r="K185" s="329"/>
      <c r="L185" s="329"/>
      <c r="M185" s="329"/>
      <c r="N185" s="329"/>
      <c r="O185" s="329"/>
      <c r="P185" s="383"/>
      <c r="Q185" s="330"/>
      <c r="R185" s="329"/>
      <c r="S185" s="329"/>
      <c r="T185" s="492">
        <f t="shared" si="15"/>
        <v>0</v>
      </c>
    </row>
    <row r="186" spans="1:20" ht="16.899999999999999" customHeight="1" x14ac:dyDescent="0.2">
      <c r="A186" s="5"/>
      <c r="B186" s="508"/>
      <c r="C186" s="327"/>
      <c r="D186" s="327"/>
      <c r="E186" s="327"/>
      <c r="F186" s="355"/>
      <c r="G186" s="328"/>
      <c r="H186" s="319"/>
      <c r="I186" s="329"/>
      <c r="J186" s="329"/>
      <c r="K186" s="329"/>
      <c r="L186" s="329"/>
      <c r="M186" s="329"/>
      <c r="N186" s="329"/>
      <c r="O186" s="329"/>
      <c r="P186" s="383"/>
      <c r="Q186" s="330"/>
      <c r="R186" s="329"/>
      <c r="S186" s="329"/>
      <c r="T186" s="492">
        <f t="shared" si="15"/>
        <v>0</v>
      </c>
    </row>
    <row r="187" spans="1:20" ht="16.899999999999999" customHeight="1" x14ac:dyDescent="0.2">
      <c r="A187" s="5"/>
      <c r="B187" s="508"/>
      <c r="C187" s="327"/>
      <c r="D187" s="327"/>
      <c r="E187" s="327"/>
      <c r="F187" s="355"/>
      <c r="G187" s="328"/>
      <c r="H187" s="319"/>
      <c r="I187" s="329"/>
      <c r="J187" s="329"/>
      <c r="K187" s="329"/>
      <c r="L187" s="329"/>
      <c r="M187" s="329"/>
      <c r="N187" s="329"/>
      <c r="O187" s="329"/>
      <c r="P187" s="383"/>
      <c r="Q187" s="330"/>
      <c r="R187" s="329"/>
      <c r="S187" s="329"/>
      <c r="T187" s="492">
        <f t="shared" si="15"/>
        <v>0</v>
      </c>
    </row>
    <row r="188" spans="1:20" ht="16.899999999999999" customHeight="1" x14ac:dyDescent="0.2">
      <c r="A188" s="5"/>
      <c r="B188" s="508"/>
      <c r="C188" s="327"/>
      <c r="D188" s="327"/>
      <c r="E188" s="327"/>
      <c r="F188" s="355"/>
      <c r="G188" s="328"/>
      <c r="H188" s="319"/>
      <c r="I188" s="329"/>
      <c r="J188" s="329"/>
      <c r="K188" s="329"/>
      <c r="L188" s="329"/>
      <c r="M188" s="329"/>
      <c r="N188" s="329"/>
      <c r="O188" s="329"/>
      <c r="P188" s="383"/>
      <c r="Q188" s="330"/>
      <c r="R188" s="329"/>
      <c r="S188" s="329"/>
      <c r="T188" s="492">
        <f t="shared" si="15"/>
        <v>0</v>
      </c>
    </row>
    <row r="189" spans="1:20" ht="16.899999999999999" customHeight="1" x14ac:dyDescent="0.2">
      <c r="A189" s="5"/>
      <c r="B189" s="508"/>
      <c r="C189" s="327"/>
      <c r="D189" s="327"/>
      <c r="E189" s="327"/>
      <c r="F189" s="355"/>
      <c r="G189" s="328"/>
      <c r="H189" s="319"/>
      <c r="I189" s="329"/>
      <c r="J189" s="329"/>
      <c r="K189" s="329"/>
      <c r="L189" s="329"/>
      <c r="M189" s="329"/>
      <c r="N189" s="329"/>
      <c r="O189" s="329"/>
      <c r="P189" s="383"/>
      <c r="Q189" s="330"/>
      <c r="R189" s="329"/>
      <c r="S189" s="329"/>
      <c r="T189" s="492">
        <f t="shared" si="15"/>
        <v>0</v>
      </c>
    </row>
    <row r="190" spans="1:20" ht="16.899999999999999" customHeight="1" x14ac:dyDescent="0.2">
      <c r="A190" s="5"/>
      <c r="B190" s="508"/>
      <c r="C190" s="327"/>
      <c r="D190" s="327"/>
      <c r="E190" s="327"/>
      <c r="F190" s="355"/>
      <c r="G190" s="328"/>
      <c r="H190" s="319"/>
      <c r="I190" s="329"/>
      <c r="J190" s="329"/>
      <c r="K190" s="329"/>
      <c r="L190" s="329"/>
      <c r="M190" s="329"/>
      <c r="N190" s="329"/>
      <c r="O190" s="329"/>
      <c r="P190" s="383"/>
      <c r="Q190" s="330"/>
      <c r="R190" s="329"/>
      <c r="S190" s="329"/>
      <c r="T190" s="492">
        <f t="shared" si="15"/>
        <v>0</v>
      </c>
    </row>
    <row r="191" spans="1:20" ht="16.899999999999999" customHeight="1" x14ac:dyDescent="0.2">
      <c r="A191" s="5"/>
      <c r="B191" s="508"/>
      <c r="C191" s="327"/>
      <c r="D191" s="327"/>
      <c r="E191" s="327"/>
      <c r="F191" s="355"/>
      <c r="G191" s="328"/>
      <c r="H191" s="319"/>
      <c r="I191" s="329"/>
      <c r="J191" s="329"/>
      <c r="K191" s="329"/>
      <c r="L191" s="329"/>
      <c r="M191" s="329"/>
      <c r="N191" s="329"/>
      <c r="O191" s="329"/>
      <c r="P191" s="383"/>
      <c r="Q191" s="330"/>
      <c r="R191" s="329"/>
      <c r="S191" s="329"/>
      <c r="T191" s="492">
        <f t="shared" si="15"/>
        <v>0</v>
      </c>
    </row>
    <row r="192" spans="1:20" ht="16.899999999999999" customHeight="1" x14ac:dyDescent="0.2">
      <c r="A192" s="5"/>
      <c r="B192" s="508"/>
      <c r="C192" s="327"/>
      <c r="D192" s="327"/>
      <c r="E192" s="327"/>
      <c r="F192" s="355"/>
      <c r="G192" s="328"/>
      <c r="H192" s="319"/>
      <c r="I192" s="329"/>
      <c r="J192" s="329"/>
      <c r="K192" s="329"/>
      <c r="L192" s="329"/>
      <c r="M192" s="329"/>
      <c r="N192" s="329"/>
      <c r="O192" s="329"/>
      <c r="P192" s="383"/>
      <c r="Q192" s="330"/>
      <c r="R192" s="329"/>
      <c r="S192" s="329"/>
      <c r="T192" s="492">
        <f t="shared" si="15"/>
        <v>0</v>
      </c>
    </row>
    <row r="193" spans="1:20" ht="16.899999999999999" customHeight="1" x14ac:dyDescent="0.2">
      <c r="A193" s="5"/>
      <c r="B193" s="508"/>
      <c r="C193" s="327"/>
      <c r="D193" s="327"/>
      <c r="E193" s="327"/>
      <c r="F193" s="355"/>
      <c r="G193" s="328"/>
      <c r="H193" s="319"/>
      <c r="I193" s="329"/>
      <c r="J193" s="329"/>
      <c r="K193" s="329"/>
      <c r="L193" s="329"/>
      <c r="M193" s="324"/>
      <c r="N193" s="324"/>
      <c r="O193" s="324"/>
      <c r="P193" s="383"/>
      <c r="Q193" s="330"/>
      <c r="R193" s="329"/>
      <c r="S193" s="329"/>
      <c r="T193" s="492">
        <f t="shared" si="15"/>
        <v>0</v>
      </c>
    </row>
    <row r="194" spans="1:20" ht="16.899999999999999" customHeight="1" x14ac:dyDescent="0.2">
      <c r="A194" s="5"/>
      <c r="B194" s="508"/>
      <c r="C194" s="327"/>
      <c r="D194" s="327"/>
      <c r="E194" s="327"/>
      <c r="F194" s="355"/>
      <c r="G194" s="328"/>
      <c r="H194" s="319"/>
      <c r="I194" s="329"/>
      <c r="J194" s="329"/>
      <c r="K194" s="329"/>
      <c r="L194" s="329"/>
      <c r="M194" s="329"/>
      <c r="N194" s="329"/>
      <c r="O194" s="329"/>
      <c r="P194" s="383"/>
      <c r="Q194" s="330"/>
      <c r="R194" s="329"/>
      <c r="S194" s="329"/>
      <c r="T194" s="492">
        <f t="shared" si="15"/>
        <v>0</v>
      </c>
    </row>
    <row r="195" spans="1:20" ht="16.899999999999999" customHeight="1" x14ac:dyDescent="0.2">
      <c r="A195" s="5"/>
      <c r="B195" s="508"/>
      <c r="C195" s="327"/>
      <c r="D195" s="327"/>
      <c r="E195" s="327"/>
      <c r="F195" s="355"/>
      <c r="G195" s="328"/>
      <c r="H195" s="319"/>
      <c r="I195" s="329"/>
      <c r="J195" s="329"/>
      <c r="K195" s="329"/>
      <c r="L195" s="329"/>
      <c r="M195" s="329"/>
      <c r="N195" s="329"/>
      <c r="O195" s="329"/>
      <c r="P195" s="383"/>
      <c r="Q195" s="330"/>
      <c r="R195" s="329"/>
      <c r="S195" s="329"/>
      <c r="T195" s="492">
        <f t="shared" si="15"/>
        <v>0</v>
      </c>
    </row>
    <row r="196" spans="1:20" ht="16.899999999999999" customHeight="1" x14ac:dyDescent="0.2">
      <c r="A196" s="5"/>
      <c r="B196" s="508"/>
      <c r="C196" s="327"/>
      <c r="D196" s="327"/>
      <c r="E196" s="327"/>
      <c r="F196" s="355"/>
      <c r="G196" s="328"/>
      <c r="H196" s="319"/>
      <c r="I196" s="329"/>
      <c r="J196" s="329"/>
      <c r="K196" s="329"/>
      <c r="L196" s="329"/>
      <c r="M196" s="329"/>
      <c r="N196" s="329"/>
      <c r="O196" s="329"/>
      <c r="P196" s="383"/>
      <c r="Q196" s="330"/>
      <c r="R196" s="329"/>
      <c r="S196" s="329"/>
      <c r="T196" s="492">
        <f t="shared" si="15"/>
        <v>0</v>
      </c>
    </row>
    <row r="197" spans="1:20" ht="16.899999999999999" customHeight="1" x14ac:dyDescent="0.2">
      <c r="A197" s="5"/>
      <c r="B197" s="508"/>
      <c r="C197" s="327"/>
      <c r="D197" s="327"/>
      <c r="E197" s="327"/>
      <c r="F197" s="355"/>
      <c r="G197" s="328"/>
      <c r="H197" s="319"/>
      <c r="I197" s="329"/>
      <c r="J197" s="329"/>
      <c r="K197" s="329"/>
      <c r="L197" s="329"/>
      <c r="M197" s="329"/>
      <c r="N197" s="329"/>
      <c r="O197" s="329"/>
      <c r="P197" s="383"/>
      <c r="Q197" s="330"/>
      <c r="R197" s="329"/>
      <c r="S197" s="329"/>
      <c r="T197" s="492">
        <f t="shared" si="15"/>
        <v>0</v>
      </c>
    </row>
    <row r="198" spans="1:20" ht="16.899999999999999" customHeight="1" x14ac:dyDescent="0.2">
      <c r="A198" s="5"/>
      <c r="B198" s="508"/>
      <c r="C198" s="327"/>
      <c r="D198" s="327"/>
      <c r="E198" s="327"/>
      <c r="F198" s="355"/>
      <c r="G198" s="328"/>
      <c r="H198" s="319"/>
      <c r="I198" s="329"/>
      <c r="J198" s="329"/>
      <c r="K198" s="329"/>
      <c r="L198" s="329"/>
      <c r="M198" s="329"/>
      <c r="N198" s="329"/>
      <c r="O198" s="329"/>
      <c r="P198" s="383"/>
      <c r="Q198" s="330"/>
      <c r="R198" s="329"/>
      <c r="S198" s="329"/>
      <c r="T198" s="492">
        <f t="shared" si="15"/>
        <v>0</v>
      </c>
    </row>
    <row r="199" spans="1:20" ht="16.899999999999999" customHeight="1" x14ac:dyDescent="0.2">
      <c r="A199" s="5"/>
      <c r="B199" s="331"/>
      <c r="C199" s="331"/>
      <c r="D199" s="331"/>
      <c r="E199" s="332"/>
      <c r="F199" s="333"/>
      <c r="G199" s="334"/>
      <c r="H199" s="319"/>
      <c r="I199" s="335"/>
      <c r="J199" s="335"/>
      <c r="K199" s="335"/>
      <c r="L199" s="335"/>
      <c r="M199" s="335"/>
      <c r="N199" s="335"/>
      <c r="O199" s="335"/>
      <c r="P199" s="383"/>
      <c r="Q199" s="330"/>
      <c r="R199" s="329"/>
      <c r="S199" s="329"/>
      <c r="T199" s="492">
        <f t="shared" ref="T199" si="16">-R199-S199</f>
        <v>0</v>
      </c>
    </row>
    <row r="200" spans="1:20" ht="16.899999999999999" customHeight="1" thickBot="1" x14ac:dyDescent="0.25">
      <c r="A200" s="5"/>
      <c r="B200" s="500" t="s">
        <v>266</v>
      </c>
      <c r="C200" s="374"/>
      <c r="D200" s="374"/>
      <c r="E200" s="374"/>
      <c r="F200" s="501"/>
      <c r="G200" s="502">
        <f t="shared" ref="G200:O200" si="17">SUM(G177:G199)</f>
        <v>0</v>
      </c>
      <c r="H200" s="503">
        <f t="shared" si="17"/>
        <v>0</v>
      </c>
      <c r="I200" s="502">
        <f t="shared" si="17"/>
        <v>0</v>
      </c>
      <c r="J200" s="502">
        <f t="shared" si="17"/>
        <v>0</v>
      </c>
      <c r="K200" s="502">
        <f t="shared" si="17"/>
        <v>0</v>
      </c>
      <c r="L200" s="502">
        <f t="shared" si="17"/>
        <v>0</v>
      </c>
      <c r="M200" s="502">
        <f t="shared" si="17"/>
        <v>0</v>
      </c>
      <c r="N200" s="502">
        <f t="shared" si="17"/>
        <v>0</v>
      </c>
      <c r="O200" s="502">
        <f t="shared" si="17"/>
        <v>0</v>
      </c>
      <c r="P200" s="502">
        <f>SUM(P177:P199)</f>
        <v>0</v>
      </c>
      <c r="Q200" s="504"/>
      <c r="R200" s="505">
        <f>SUM(R177:R199)</f>
        <v>0</v>
      </c>
      <c r="S200" s="505">
        <f>SUM(S177:S199)</f>
        <v>0</v>
      </c>
      <c r="T200" s="505">
        <f>SUM(T177:T199)</f>
        <v>0</v>
      </c>
    </row>
    <row r="201" spans="1:20" ht="16.899999999999999" customHeight="1" thickBot="1" x14ac:dyDescent="0.25">
      <c r="A201" s="5"/>
      <c r="B201" s="337"/>
      <c r="C201" s="338"/>
      <c r="D201" s="338"/>
      <c r="E201" s="338"/>
      <c r="F201" s="294"/>
      <c r="G201" s="339"/>
      <c r="H201" s="340"/>
      <c r="I201" s="339"/>
      <c r="J201" s="339"/>
      <c r="K201" s="339"/>
      <c r="L201" s="339"/>
      <c r="M201" s="339"/>
      <c r="N201" s="339"/>
      <c r="O201" s="339"/>
      <c r="P201" s="339"/>
      <c r="Q201" s="341"/>
      <c r="R201" s="341"/>
      <c r="S201" s="342"/>
      <c r="T201" s="343"/>
    </row>
    <row r="202" spans="1:20" ht="16.899999999999999" hidden="1" customHeight="1" thickBot="1" x14ac:dyDescent="0.25">
      <c r="A202" s="5"/>
      <c r="B202" s="493" t="s">
        <v>221</v>
      </c>
      <c r="C202" s="493" t="s">
        <v>222</v>
      </c>
      <c r="D202" s="493" t="s">
        <v>223</v>
      </c>
      <c r="E202" s="493" t="s">
        <v>224</v>
      </c>
      <c r="F202" s="494" t="s">
        <v>225</v>
      </c>
      <c r="G202" s="495" t="s">
        <v>226</v>
      </c>
      <c r="H202" s="496" t="s">
        <v>227</v>
      </c>
      <c r="I202" s="495" t="s">
        <v>228</v>
      </c>
      <c r="J202" s="495" t="s">
        <v>229</v>
      </c>
      <c r="K202" s="495" t="s">
        <v>230</v>
      </c>
      <c r="L202" s="495" t="s">
        <v>231</v>
      </c>
      <c r="M202" s="495" t="s">
        <v>232</v>
      </c>
      <c r="N202" s="495" t="s">
        <v>233</v>
      </c>
      <c r="O202" s="495" t="s">
        <v>234</v>
      </c>
      <c r="P202" s="495" t="s">
        <v>235</v>
      </c>
      <c r="Q202" s="497" t="s">
        <v>236</v>
      </c>
      <c r="R202" s="497" t="s">
        <v>239</v>
      </c>
      <c r="S202" s="498" t="s">
        <v>263</v>
      </c>
      <c r="T202" s="499" t="s">
        <v>264</v>
      </c>
    </row>
    <row r="203" spans="1:20" ht="16.899999999999999" customHeight="1" thickBot="1" x14ac:dyDescent="0.25">
      <c r="A203" s="5"/>
      <c r="B203" s="471"/>
      <c r="C203" s="471"/>
      <c r="D203" s="471"/>
      <c r="E203" s="471"/>
      <c r="F203" s="472"/>
      <c r="G203" s="312"/>
      <c r="H203" s="313"/>
      <c r="I203" s="312"/>
      <c r="J203" s="312"/>
      <c r="K203" s="312"/>
      <c r="L203" s="312"/>
      <c r="M203" s="312"/>
      <c r="N203" s="312"/>
      <c r="O203" s="312"/>
      <c r="P203" s="312"/>
      <c r="Q203" s="314"/>
      <c r="R203" s="314"/>
      <c r="S203" s="315"/>
      <c r="T203" s="491"/>
    </row>
    <row r="204" spans="1:20" ht="16.899999999999999" customHeight="1" x14ac:dyDescent="0.2">
      <c r="A204" s="5"/>
      <c r="B204" s="506"/>
      <c r="C204" s="322"/>
      <c r="D204" s="322"/>
      <c r="E204" s="322"/>
      <c r="F204" s="354"/>
      <c r="G204" s="323"/>
      <c r="H204" s="344"/>
      <c r="I204" s="320"/>
      <c r="J204" s="320"/>
      <c r="K204" s="320"/>
      <c r="L204" s="320"/>
      <c r="M204" s="388"/>
      <c r="N204" s="388"/>
      <c r="O204" s="388"/>
      <c r="P204" s="382"/>
      <c r="Q204" s="321"/>
      <c r="R204" s="320"/>
      <c r="S204" s="320"/>
      <c r="T204" s="492">
        <f>-R204-S204</f>
        <v>0</v>
      </c>
    </row>
    <row r="205" spans="1:20" ht="16.899999999999999" customHeight="1" x14ac:dyDescent="0.2">
      <c r="A205" s="5"/>
      <c r="B205" s="507"/>
      <c r="C205" s="322"/>
      <c r="D205" s="322"/>
      <c r="E205" s="322"/>
      <c r="F205" s="354"/>
      <c r="G205" s="323"/>
      <c r="H205" s="344"/>
      <c r="I205" s="320"/>
      <c r="J205" s="320"/>
      <c r="K205" s="320"/>
      <c r="L205" s="320"/>
      <c r="M205" s="320"/>
      <c r="N205" s="320"/>
      <c r="O205" s="320"/>
      <c r="P205" s="382"/>
      <c r="Q205" s="326"/>
      <c r="R205" s="324"/>
      <c r="S205" s="324"/>
      <c r="T205" s="492">
        <f t="shared" ref="T205:T225" si="18">-R205-S205</f>
        <v>0</v>
      </c>
    </row>
    <row r="206" spans="1:20" ht="16.899999999999999" customHeight="1" x14ac:dyDescent="0.2">
      <c r="A206" s="5"/>
      <c r="B206" s="508"/>
      <c r="C206" s="327"/>
      <c r="D206" s="327"/>
      <c r="E206" s="327"/>
      <c r="F206" s="355"/>
      <c r="G206" s="328"/>
      <c r="H206" s="344"/>
      <c r="I206" s="329"/>
      <c r="J206" s="329"/>
      <c r="K206" s="329"/>
      <c r="L206" s="329"/>
      <c r="M206" s="329"/>
      <c r="N206" s="329"/>
      <c r="O206" s="329"/>
      <c r="P206" s="383"/>
      <c r="Q206" s="330"/>
      <c r="R206" s="329"/>
      <c r="S206" s="329"/>
      <c r="T206" s="492">
        <f t="shared" si="18"/>
        <v>0</v>
      </c>
    </row>
    <row r="207" spans="1:20" ht="16.899999999999999" customHeight="1" x14ac:dyDescent="0.2">
      <c r="A207" s="5"/>
      <c r="B207" s="508"/>
      <c r="C207" s="327"/>
      <c r="D207" s="327"/>
      <c r="E207" s="327"/>
      <c r="F207" s="355"/>
      <c r="G207" s="328"/>
      <c r="H207" s="344"/>
      <c r="I207" s="329"/>
      <c r="J207" s="329"/>
      <c r="K207" s="329"/>
      <c r="L207" s="329"/>
      <c r="M207" s="329"/>
      <c r="N207" s="329"/>
      <c r="O207" s="329"/>
      <c r="P207" s="383"/>
      <c r="Q207" s="330"/>
      <c r="R207" s="329"/>
      <c r="S207" s="329"/>
      <c r="T207" s="492">
        <f t="shared" si="18"/>
        <v>0</v>
      </c>
    </row>
    <row r="208" spans="1:20" ht="16.899999999999999" customHeight="1" x14ac:dyDescent="0.2">
      <c r="A208" s="5"/>
      <c r="B208" s="508"/>
      <c r="C208" s="327"/>
      <c r="D208" s="327"/>
      <c r="E208" s="327"/>
      <c r="F208" s="355"/>
      <c r="G208" s="328"/>
      <c r="H208" s="344"/>
      <c r="I208" s="329"/>
      <c r="J208" s="329"/>
      <c r="K208" s="329"/>
      <c r="L208" s="329"/>
      <c r="M208" s="329"/>
      <c r="N208" s="329"/>
      <c r="O208" s="329"/>
      <c r="P208" s="383"/>
      <c r="Q208" s="330"/>
      <c r="R208" s="329"/>
      <c r="S208" s="329"/>
      <c r="T208" s="492">
        <f t="shared" si="18"/>
        <v>0</v>
      </c>
    </row>
    <row r="209" spans="1:20" ht="16.899999999999999" customHeight="1" x14ac:dyDescent="0.2">
      <c r="A209" s="5"/>
      <c r="B209" s="508"/>
      <c r="C209" s="327"/>
      <c r="D209" s="327"/>
      <c r="E209" s="327"/>
      <c r="F209" s="355"/>
      <c r="G209" s="328"/>
      <c r="H209" s="344"/>
      <c r="I209" s="329"/>
      <c r="J209" s="329"/>
      <c r="K209" s="329"/>
      <c r="L209" s="329"/>
      <c r="M209" s="329"/>
      <c r="N209" s="329"/>
      <c r="O209" s="329"/>
      <c r="P209" s="383"/>
      <c r="Q209" s="330"/>
      <c r="R209" s="329"/>
      <c r="S209" s="329"/>
      <c r="T209" s="492">
        <f t="shared" si="18"/>
        <v>0</v>
      </c>
    </row>
    <row r="210" spans="1:20" ht="16.899999999999999" customHeight="1" x14ac:dyDescent="0.2">
      <c r="A210" s="5"/>
      <c r="B210" s="508"/>
      <c r="C210" s="327"/>
      <c r="D210" s="327"/>
      <c r="E210" s="327"/>
      <c r="F210" s="355"/>
      <c r="G210" s="328"/>
      <c r="H210" s="344"/>
      <c r="I210" s="329"/>
      <c r="J210" s="329"/>
      <c r="K210" s="329"/>
      <c r="L210" s="329"/>
      <c r="M210" s="329"/>
      <c r="N210" s="329"/>
      <c r="O210" s="329"/>
      <c r="P210" s="383"/>
      <c r="Q210" s="330"/>
      <c r="R210" s="329"/>
      <c r="S210" s="329"/>
      <c r="T210" s="492">
        <f t="shared" si="18"/>
        <v>0</v>
      </c>
    </row>
    <row r="211" spans="1:20" ht="16.899999999999999" customHeight="1" x14ac:dyDescent="0.2">
      <c r="A211" s="5"/>
      <c r="B211" s="508"/>
      <c r="C211" s="327"/>
      <c r="D211" s="327"/>
      <c r="E211" s="327"/>
      <c r="F211" s="355"/>
      <c r="G211" s="328"/>
      <c r="H211" s="344"/>
      <c r="I211" s="329"/>
      <c r="J211" s="329"/>
      <c r="K211" s="329"/>
      <c r="L211" s="329"/>
      <c r="M211" s="329"/>
      <c r="N211" s="329"/>
      <c r="O211" s="329"/>
      <c r="P211" s="383"/>
      <c r="Q211" s="330"/>
      <c r="R211" s="329"/>
      <c r="S211" s="329"/>
      <c r="T211" s="492">
        <f t="shared" si="18"/>
        <v>0</v>
      </c>
    </row>
    <row r="212" spans="1:20" ht="16.899999999999999" customHeight="1" x14ac:dyDescent="0.2">
      <c r="A212" s="5"/>
      <c r="B212" s="508"/>
      <c r="C212" s="327"/>
      <c r="D212" s="327"/>
      <c r="E212" s="327"/>
      <c r="F212" s="355"/>
      <c r="G212" s="328"/>
      <c r="H212" s="344"/>
      <c r="I212" s="329"/>
      <c r="J212" s="329"/>
      <c r="K212" s="329"/>
      <c r="L212" s="329"/>
      <c r="M212" s="329"/>
      <c r="N212" s="329"/>
      <c r="O212" s="329"/>
      <c r="P212" s="383"/>
      <c r="Q212" s="330"/>
      <c r="R212" s="329"/>
      <c r="S212" s="329"/>
      <c r="T212" s="492">
        <f t="shared" si="18"/>
        <v>0</v>
      </c>
    </row>
    <row r="213" spans="1:20" ht="16.899999999999999" customHeight="1" x14ac:dyDescent="0.2">
      <c r="A213" s="5"/>
      <c r="B213" s="508"/>
      <c r="C213" s="327"/>
      <c r="D213" s="327"/>
      <c r="E213" s="327"/>
      <c r="F213" s="355"/>
      <c r="G213" s="328"/>
      <c r="H213" s="344"/>
      <c r="I213" s="329"/>
      <c r="J213" s="329"/>
      <c r="K213" s="329"/>
      <c r="L213" s="329"/>
      <c r="M213" s="329"/>
      <c r="N213" s="329"/>
      <c r="O213" s="329"/>
      <c r="P213" s="383"/>
      <c r="Q213" s="330"/>
      <c r="R213" s="329"/>
      <c r="S213" s="329"/>
      <c r="T213" s="492">
        <f t="shared" si="18"/>
        <v>0</v>
      </c>
    </row>
    <row r="214" spans="1:20" ht="16.899999999999999" customHeight="1" x14ac:dyDescent="0.2">
      <c r="A214" s="5"/>
      <c r="B214" s="508"/>
      <c r="C214" s="327"/>
      <c r="D214" s="327"/>
      <c r="E214" s="327"/>
      <c r="F214" s="355"/>
      <c r="G214" s="328"/>
      <c r="H214" s="344"/>
      <c r="I214" s="329"/>
      <c r="J214" s="329"/>
      <c r="K214" s="329"/>
      <c r="L214" s="329"/>
      <c r="M214" s="329"/>
      <c r="N214" s="329"/>
      <c r="O214" s="329"/>
      <c r="P214" s="383"/>
      <c r="Q214" s="330"/>
      <c r="R214" s="329"/>
      <c r="S214" s="329"/>
      <c r="T214" s="492">
        <f t="shared" si="18"/>
        <v>0</v>
      </c>
    </row>
    <row r="215" spans="1:20" ht="16.899999999999999" customHeight="1" x14ac:dyDescent="0.2">
      <c r="A215" s="5"/>
      <c r="B215" s="508"/>
      <c r="C215" s="327"/>
      <c r="D215" s="327"/>
      <c r="E215" s="327"/>
      <c r="F215" s="355"/>
      <c r="G215" s="328"/>
      <c r="H215" s="344"/>
      <c r="I215" s="329"/>
      <c r="J215" s="329"/>
      <c r="K215" s="329"/>
      <c r="L215" s="329"/>
      <c r="M215" s="329"/>
      <c r="N215" s="329"/>
      <c r="O215" s="329"/>
      <c r="P215" s="383"/>
      <c r="Q215" s="330"/>
      <c r="R215" s="329"/>
      <c r="S215" s="329"/>
      <c r="T215" s="492">
        <f t="shared" si="18"/>
        <v>0</v>
      </c>
    </row>
    <row r="216" spans="1:20" ht="16.899999999999999" customHeight="1" x14ac:dyDescent="0.2">
      <c r="A216" s="5"/>
      <c r="B216" s="508"/>
      <c r="C216" s="327"/>
      <c r="D216" s="327"/>
      <c r="E216" s="327"/>
      <c r="F216" s="355"/>
      <c r="G216" s="328"/>
      <c r="H216" s="344"/>
      <c r="I216" s="329"/>
      <c r="J216" s="329"/>
      <c r="K216" s="329"/>
      <c r="L216" s="329"/>
      <c r="M216" s="329"/>
      <c r="N216" s="329"/>
      <c r="O216" s="329"/>
      <c r="P216" s="383"/>
      <c r="Q216" s="330"/>
      <c r="R216" s="329"/>
      <c r="S216" s="329"/>
      <c r="T216" s="492">
        <f t="shared" si="18"/>
        <v>0</v>
      </c>
    </row>
    <row r="217" spans="1:20" ht="16.899999999999999" customHeight="1" x14ac:dyDescent="0.2">
      <c r="A217" s="5"/>
      <c r="B217" s="508"/>
      <c r="C217" s="327"/>
      <c r="D217" s="327"/>
      <c r="E217" s="327"/>
      <c r="F217" s="355"/>
      <c r="G217" s="328"/>
      <c r="H217" s="344"/>
      <c r="I217" s="329"/>
      <c r="J217" s="329"/>
      <c r="K217" s="329"/>
      <c r="L217" s="329"/>
      <c r="M217" s="329"/>
      <c r="N217" s="329"/>
      <c r="O217" s="329"/>
      <c r="P217" s="383"/>
      <c r="Q217" s="330"/>
      <c r="R217" s="329"/>
      <c r="S217" s="329"/>
      <c r="T217" s="492">
        <f t="shared" si="18"/>
        <v>0</v>
      </c>
    </row>
    <row r="218" spans="1:20" ht="16.899999999999999" customHeight="1" x14ac:dyDescent="0.2">
      <c r="A218" s="5"/>
      <c r="B218" s="508"/>
      <c r="C218" s="327"/>
      <c r="D218" s="327"/>
      <c r="E218" s="327"/>
      <c r="F218" s="355"/>
      <c r="G218" s="328"/>
      <c r="H218" s="344"/>
      <c r="I218" s="329"/>
      <c r="J218" s="329"/>
      <c r="K218" s="329"/>
      <c r="L218" s="329"/>
      <c r="M218" s="329"/>
      <c r="N218" s="329"/>
      <c r="O218" s="329"/>
      <c r="P218" s="383"/>
      <c r="Q218" s="330"/>
      <c r="R218" s="329"/>
      <c r="S218" s="329"/>
      <c r="T218" s="492">
        <f t="shared" si="18"/>
        <v>0</v>
      </c>
    </row>
    <row r="219" spans="1:20" ht="16.899999999999999" customHeight="1" x14ac:dyDescent="0.2">
      <c r="A219" s="5"/>
      <c r="B219" s="508"/>
      <c r="C219" s="327"/>
      <c r="D219" s="327"/>
      <c r="E219" s="327"/>
      <c r="F219" s="355"/>
      <c r="G219" s="328"/>
      <c r="H219" s="344"/>
      <c r="I219" s="329"/>
      <c r="J219" s="329"/>
      <c r="K219" s="329"/>
      <c r="L219" s="329"/>
      <c r="M219" s="329"/>
      <c r="N219" s="329"/>
      <c r="O219" s="324"/>
      <c r="P219" s="383"/>
      <c r="Q219" s="330"/>
      <c r="R219" s="329"/>
      <c r="S219" s="329"/>
      <c r="T219" s="492">
        <f t="shared" si="18"/>
        <v>0</v>
      </c>
    </row>
    <row r="220" spans="1:20" ht="16.899999999999999" customHeight="1" x14ac:dyDescent="0.2">
      <c r="A220" s="5"/>
      <c r="B220" s="508"/>
      <c r="C220" s="327"/>
      <c r="D220" s="327"/>
      <c r="E220" s="327"/>
      <c r="F220" s="355"/>
      <c r="G220" s="328"/>
      <c r="H220" s="344"/>
      <c r="I220" s="329"/>
      <c r="J220" s="329"/>
      <c r="K220" s="329"/>
      <c r="L220" s="329"/>
      <c r="M220" s="329"/>
      <c r="N220" s="329"/>
      <c r="O220" s="329"/>
      <c r="P220" s="383"/>
      <c r="Q220" s="330"/>
      <c r="R220" s="329"/>
      <c r="S220" s="329"/>
      <c r="T220" s="492">
        <f t="shared" si="18"/>
        <v>0</v>
      </c>
    </row>
    <row r="221" spans="1:20" ht="16.899999999999999" customHeight="1" x14ac:dyDescent="0.2">
      <c r="A221" s="5"/>
      <c r="B221" s="508"/>
      <c r="C221" s="327"/>
      <c r="D221" s="327"/>
      <c r="E221" s="327"/>
      <c r="F221" s="355"/>
      <c r="G221" s="328"/>
      <c r="H221" s="344"/>
      <c r="I221" s="329"/>
      <c r="J221" s="329"/>
      <c r="K221" s="329"/>
      <c r="L221" s="329"/>
      <c r="M221" s="324"/>
      <c r="N221" s="324"/>
      <c r="O221" s="329"/>
      <c r="P221" s="383"/>
      <c r="Q221" s="330"/>
      <c r="R221" s="329"/>
      <c r="S221" s="329"/>
      <c r="T221" s="492">
        <f t="shared" si="18"/>
        <v>0</v>
      </c>
    </row>
    <row r="222" spans="1:20" ht="16.899999999999999" customHeight="1" x14ac:dyDescent="0.2">
      <c r="A222" s="5"/>
      <c r="B222" s="508"/>
      <c r="C222" s="327"/>
      <c r="D222" s="327"/>
      <c r="E222" s="327"/>
      <c r="F222" s="355"/>
      <c r="G222" s="328"/>
      <c r="H222" s="344"/>
      <c r="I222" s="329"/>
      <c r="J222" s="329"/>
      <c r="K222" s="329"/>
      <c r="L222" s="329"/>
      <c r="M222" s="329"/>
      <c r="N222" s="329"/>
      <c r="O222" s="329"/>
      <c r="P222" s="383"/>
      <c r="Q222" s="330"/>
      <c r="R222" s="329"/>
      <c r="S222" s="329"/>
      <c r="T222" s="492">
        <f t="shared" si="18"/>
        <v>0</v>
      </c>
    </row>
    <row r="223" spans="1:20" ht="16.899999999999999" customHeight="1" x14ac:dyDescent="0.2">
      <c r="A223" s="5"/>
      <c r="B223" s="508"/>
      <c r="C223" s="327"/>
      <c r="D223" s="327"/>
      <c r="E223" s="327"/>
      <c r="F223" s="355"/>
      <c r="G223" s="328"/>
      <c r="H223" s="344"/>
      <c r="I223" s="329"/>
      <c r="J223" s="329"/>
      <c r="K223" s="329"/>
      <c r="L223" s="329"/>
      <c r="M223" s="329"/>
      <c r="N223" s="329"/>
      <c r="O223" s="329"/>
      <c r="P223" s="383"/>
      <c r="Q223" s="330"/>
      <c r="R223" s="329"/>
      <c r="S223" s="329"/>
      <c r="T223" s="492">
        <f t="shared" si="18"/>
        <v>0</v>
      </c>
    </row>
    <row r="224" spans="1:20" ht="16.899999999999999" customHeight="1" x14ac:dyDescent="0.2">
      <c r="A224" s="5"/>
      <c r="B224" s="508"/>
      <c r="C224" s="327"/>
      <c r="D224" s="327"/>
      <c r="E224" s="327"/>
      <c r="F224" s="355"/>
      <c r="G224" s="328"/>
      <c r="H224" s="344"/>
      <c r="I224" s="329"/>
      <c r="J224" s="329"/>
      <c r="K224" s="329"/>
      <c r="L224" s="329"/>
      <c r="M224" s="329"/>
      <c r="N224" s="329"/>
      <c r="O224" s="329"/>
      <c r="P224" s="383"/>
      <c r="Q224" s="330"/>
      <c r="R224" s="329"/>
      <c r="S224" s="329"/>
      <c r="T224" s="492">
        <f t="shared" si="18"/>
        <v>0</v>
      </c>
    </row>
    <row r="225" spans="1:20" ht="16.899999999999999" customHeight="1" x14ac:dyDescent="0.2">
      <c r="A225" s="5"/>
      <c r="B225" s="508"/>
      <c r="C225" s="327"/>
      <c r="D225" s="327"/>
      <c r="E225" s="327"/>
      <c r="F225" s="355"/>
      <c r="G225" s="328"/>
      <c r="H225" s="344"/>
      <c r="I225" s="329"/>
      <c r="J225" s="329"/>
      <c r="K225" s="329"/>
      <c r="L225" s="329"/>
      <c r="M225" s="329"/>
      <c r="N225" s="329"/>
      <c r="O225" s="329"/>
      <c r="P225" s="383"/>
      <c r="Q225" s="330"/>
      <c r="R225" s="329"/>
      <c r="S225" s="329"/>
      <c r="T225" s="492">
        <f t="shared" si="18"/>
        <v>0</v>
      </c>
    </row>
    <row r="226" spans="1:20" ht="16.899999999999999" customHeight="1" x14ac:dyDescent="0.2">
      <c r="A226" s="5"/>
      <c r="B226" s="331"/>
      <c r="C226" s="331"/>
      <c r="D226" s="331"/>
      <c r="E226" s="332"/>
      <c r="F226" s="333"/>
      <c r="G226" s="334"/>
      <c r="H226" s="344"/>
      <c r="I226" s="335"/>
      <c r="J226" s="335"/>
      <c r="K226" s="335"/>
      <c r="L226" s="335"/>
      <c r="M226" s="335"/>
      <c r="N226" s="335"/>
      <c r="O226" s="335"/>
      <c r="P226" s="383"/>
      <c r="Q226" s="330"/>
      <c r="R226" s="329"/>
      <c r="S226" s="329"/>
      <c r="T226" s="492">
        <f t="shared" ref="T226" si="19">-R226-S226</f>
        <v>0</v>
      </c>
    </row>
    <row r="227" spans="1:20" ht="16.899999999999999" customHeight="1" thickBot="1" x14ac:dyDescent="0.25">
      <c r="A227" s="5"/>
      <c r="B227" s="500" t="s">
        <v>266</v>
      </c>
      <c r="C227" s="374"/>
      <c r="D227" s="374"/>
      <c r="E227" s="374"/>
      <c r="F227" s="501"/>
      <c r="G227" s="502">
        <f t="shared" ref="G227:P227" si="20">SUM(G204:G226)</f>
        <v>0</v>
      </c>
      <c r="H227" s="503">
        <f t="shared" si="20"/>
        <v>0</v>
      </c>
      <c r="I227" s="502">
        <f t="shared" si="20"/>
        <v>0</v>
      </c>
      <c r="J227" s="502">
        <f t="shared" si="20"/>
        <v>0</v>
      </c>
      <c r="K227" s="502">
        <f t="shared" si="20"/>
        <v>0</v>
      </c>
      <c r="L227" s="502">
        <f t="shared" si="20"/>
        <v>0</v>
      </c>
      <c r="M227" s="502">
        <f t="shared" si="20"/>
        <v>0</v>
      </c>
      <c r="N227" s="502">
        <f t="shared" si="20"/>
        <v>0</v>
      </c>
      <c r="O227" s="502">
        <f t="shared" si="20"/>
        <v>0</v>
      </c>
      <c r="P227" s="502">
        <f t="shared" si="20"/>
        <v>0</v>
      </c>
      <c r="Q227" s="504"/>
      <c r="R227" s="505">
        <f>SUM(R204:R226)</f>
        <v>0</v>
      </c>
      <c r="S227" s="505">
        <f>SUM(S204:S226)</f>
        <v>0</v>
      </c>
      <c r="T227" s="505">
        <f>SUM(T204:T226)</f>
        <v>0</v>
      </c>
    </row>
    <row r="228" spans="1:20" ht="16.899999999999999" customHeight="1" thickBot="1" x14ac:dyDescent="0.25">
      <c r="A228" s="5"/>
      <c r="B228" s="337"/>
      <c r="C228" s="338"/>
      <c r="D228" s="338"/>
      <c r="E228" s="338"/>
      <c r="F228" s="294"/>
      <c r="G228" s="339"/>
      <c r="H228" s="340"/>
      <c r="I228" s="339"/>
      <c r="J228" s="339"/>
      <c r="K228" s="339"/>
      <c r="L228" s="339"/>
      <c r="M228" s="339"/>
      <c r="N228" s="339"/>
      <c r="O228" s="339"/>
      <c r="P228" s="339"/>
      <c r="Q228" s="341"/>
      <c r="R228" s="341"/>
      <c r="S228" s="342"/>
      <c r="T228" s="343"/>
    </row>
    <row r="229" spans="1:20" ht="16.899999999999999" hidden="1" customHeight="1" thickBot="1" x14ac:dyDescent="0.25">
      <c r="A229" s="5"/>
      <c r="B229" s="493" t="s">
        <v>221</v>
      </c>
      <c r="C229" s="493" t="s">
        <v>222</v>
      </c>
      <c r="D229" s="493" t="s">
        <v>223</v>
      </c>
      <c r="E229" s="493" t="s">
        <v>224</v>
      </c>
      <c r="F229" s="494" t="s">
        <v>225</v>
      </c>
      <c r="G229" s="495" t="s">
        <v>226</v>
      </c>
      <c r="H229" s="496" t="s">
        <v>227</v>
      </c>
      <c r="I229" s="495" t="s">
        <v>228</v>
      </c>
      <c r="J229" s="495" t="s">
        <v>229</v>
      </c>
      <c r="K229" s="495" t="s">
        <v>230</v>
      </c>
      <c r="L229" s="495" t="s">
        <v>231</v>
      </c>
      <c r="M229" s="495" t="s">
        <v>232</v>
      </c>
      <c r="N229" s="495" t="s">
        <v>233</v>
      </c>
      <c r="O229" s="495" t="s">
        <v>234</v>
      </c>
      <c r="P229" s="495" t="s">
        <v>235</v>
      </c>
      <c r="Q229" s="497" t="s">
        <v>236</v>
      </c>
      <c r="R229" s="497" t="s">
        <v>239</v>
      </c>
      <c r="S229" s="498" t="s">
        <v>263</v>
      </c>
      <c r="T229" s="499" t="s">
        <v>264</v>
      </c>
    </row>
    <row r="230" spans="1:20" ht="16.899999999999999" customHeight="1" thickBot="1" x14ac:dyDescent="0.25">
      <c r="A230" s="5"/>
      <c r="B230" s="471"/>
      <c r="C230" s="471"/>
      <c r="D230" s="471"/>
      <c r="E230" s="471"/>
      <c r="F230" s="472"/>
      <c r="G230" s="312"/>
      <c r="H230" s="313"/>
      <c r="I230" s="312"/>
      <c r="J230" s="312"/>
      <c r="K230" s="312"/>
      <c r="L230" s="312"/>
      <c r="M230" s="312"/>
      <c r="N230" s="312"/>
      <c r="O230" s="312"/>
      <c r="P230" s="312"/>
      <c r="Q230" s="314"/>
      <c r="R230" s="314"/>
      <c r="S230" s="315"/>
      <c r="T230" s="491"/>
    </row>
    <row r="231" spans="1:20" ht="16.899999999999999" customHeight="1" x14ac:dyDescent="0.2">
      <c r="A231" s="5"/>
      <c r="B231" s="506"/>
      <c r="C231" s="316"/>
      <c r="D231" s="316"/>
      <c r="E231" s="316"/>
      <c r="F231" s="353"/>
      <c r="G231" s="318"/>
      <c r="H231" s="319"/>
      <c r="I231" s="320"/>
      <c r="J231" s="320"/>
      <c r="K231" s="320"/>
      <c r="L231" s="320"/>
      <c r="M231" s="388"/>
      <c r="N231" s="388"/>
      <c r="O231" s="388"/>
      <c r="P231" s="382"/>
      <c r="Q231" s="321"/>
      <c r="R231" s="320"/>
      <c r="S231" s="320"/>
      <c r="T231" s="492">
        <f>-R231-S231</f>
        <v>0</v>
      </c>
    </row>
    <row r="232" spans="1:20" ht="16.899999999999999" customHeight="1" x14ac:dyDescent="0.2">
      <c r="A232" s="5"/>
      <c r="B232" s="507"/>
      <c r="C232" s="322"/>
      <c r="D232" s="322"/>
      <c r="E232" s="322"/>
      <c r="F232" s="354"/>
      <c r="G232" s="323"/>
      <c r="H232" s="319"/>
      <c r="I232" s="320"/>
      <c r="J232" s="320"/>
      <c r="K232" s="320"/>
      <c r="L232" s="320"/>
      <c r="M232" s="320"/>
      <c r="N232" s="320"/>
      <c r="O232" s="320"/>
      <c r="P232" s="382"/>
      <c r="Q232" s="326"/>
      <c r="R232" s="324"/>
      <c r="S232" s="324"/>
      <c r="T232" s="492">
        <f t="shared" ref="T232:T252" si="21">-R232-S232</f>
        <v>0</v>
      </c>
    </row>
    <row r="233" spans="1:20" ht="16.899999999999999" customHeight="1" x14ac:dyDescent="0.2">
      <c r="A233" s="5"/>
      <c r="B233" s="508"/>
      <c r="C233" s="327"/>
      <c r="D233" s="327"/>
      <c r="E233" s="327"/>
      <c r="F233" s="355"/>
      <c r="G233" s="328"/>
      <c r="H233" s="319"/>
      <c r="I233" s="329"/>
      <c r="J233" s="329"/>
      <c r="K233" s="329"/>
      <c r="L233" s="329"/>
      <c r="M233" s="329"/>
      <c r="N233" s="329"/>
      <c r="O233" s="329"/>
      <c r="P233" s="383"/>
      <c r="Q233" s="330"/>
      <c r="R233" s="329"/>
      <c r="S233" s="329"/>
      <c r="T233" s="492">
        <f t="shared" si="21"/>
        <v>0</v>
      </c>
    </row>
    <row r="234" spans="1:20" ht="16.899999999999999" customHeight="1" x14ac:dyDescent="0.2">
      <c r="A234" s="5"/>
      <c r="B234" s="508"/>
      <c r="C234" s="327"/>
      <c r="D234" s="327"/>
      <c r="E234" s="327"/>
      <c r="F234" s="355"/>
      <c r="G234" s="328"/>
      <c r="H234" s="319"/>
      <c r="I234" s="329"/>
      <c r="J234" s="329"/>
      <c r="K234" s="329"/>
      <c r="L234" s="329"/>
      <c r="M234" s="329"/>
      <c r="N234" s="329"/>
      <c r="O234" s="329"/>
      <c r="P234" s="383"/>
      <c r="Q234" s="330"/>
      <c r="R234" s="329"/>
      <c r="S234" s="329"/>
      <c r="T234" s="492">
        <f t="shared" si="21"/>
        <v>0</v>
      </c>
    </row>
    <row r="235" spans="1:20" ht="16.899999999999999" customHeight="1" x14ac:dyDescent="0.2">
      <c r="A235" s="5"/>
      <c r="B235" s="508"/>
      <c r="C235" s="327"/>
      <c r="D235" s="327"/>
      <c r="E235" s="327"/>
      <c r="F235" s="355"/>
      <c r="G235" s="328"/>
      <c r="H235" s="319"/>
      <c r="I235" s="329"/>
      <c r="J235" s="329"/>
      <c r="K235" s="329"/>
      <c r="L235" s="329"/>
      <c r="M235" s="329"/>
      <c r="N235" s="329"/>
      <c r="O235" s="329"/>
      <c r="P235" s="383"/>
      <c r="Q235" s="330"/>
      <c r="R235" s="329"/>
      <c r="S235" s="329"/>
      <c r="T235" s="492">
        <f t="shared" si="21"/>
        <v>0</v>
      </c>
    </row>
    <row r="236" spans="1:20" ht="16.899999999999999" customHeight="1" x14ac:dyDescent="0.2">
      <c r="A236" s="5"/>
      <c r="B236" s="508"/>
      <c r="C236" s="327"/>
      <c r="D236" s="327"/>
      <c r="E236" s="327"/>
      <c r="F236" s="355"/>
      <c r="G236" s="328"/>
      <c r="H236" s="319"/>
      <c r="I236" s="329"/>
      <c r="J236" s="329"/>
      <c r="K236" s="329"/>
      <c r="L236" s="329"/>
      <c r="M236" s="329"/>
      <c r="N236" s="329"/>
      <c r="O236" s="329"/>
      <c r="P236" s="383"/>
      <c r="Q236" s="330"/>
      <c r="R236" s="329"/>
      <c r="S236" s="329"/>
      <c r="T236" s="492">
        <f t="shared" si="21"/>
        <v>0</v>
      </c>
    </row>
    <row r="237" spans="1:20" ht="16.899999999999999" customHeight="1" x14ac:dyDescent="0.2">
      <c r="A237" s="5"/>
      <c r="B237" s="508"/>
      <c r="C237" s="327"/>
      <c r="D237" s="327"/>
      <c r="E237" s="327"/>
      <c r="F237" s="355"/>
      <c r="G237" s="328"/>
      <c r="H237" s="319"/>
      <c r="I237" s="329"/>
      <c r="J237" s="329"/>
      <c r="K237" s="329"/>
      <c r="L237" s="329"/>
      <c r="M237" s="329"/>
      <c r="N237" s="329"/>
      <c r="O237" s="329"/>
      <c r="P237" s="383"/>
      <c r="Q237" s="330"/>
      <c r="R237" s="329"/>
      <c r="S237" s="329"/>
      <c r="T237" s="492">
        <f t="shared" si="21"/>
        <v>0</v>
      </c>
    </row>
    <row r="238" spans="1:20" ht="16.899999999999999" customHeight="1" x14ac:dyDescent="0.2">
      <c r="A238" s="5"/>
      <c r="B238" s="508"/>
      <c r="C238" s="327"/>
      <c r="D238" s="327"/>
      <c r="E238" s="327"/>
      <c r="F238" s="355"/>
      <c r="G238" s="328"/>
      <c r="H238" s="319"/>
      <c r="I238" s="329"/>
      <c r="J238" s="329"/>
      <c r="K238" s="329"/>
      <c r="L238" s="329"/>
      <c r="M238" s="329"/>
      <c r="N238" s="329"/>
      <c r="O238" s="329"/>
      <c r="P238" s="383"/>
      <c r="Q238" s="330"/>
      <c r="R238" s="329"/>
      <c r="S238" s="329"/>
      <c r="T238" s="492">
        <f t="shared" si="21"/>
        <v>0</v>
      </c>
    </row>
    <row r="239" spans="1:20" ht="16.899999999999999" customHeight="1" x14ac:dyDescent="0.2">
      <c r="A239" s="5"/>
      <c r="B239" s="508"/>
      <c r="C239" s="327"/>
      <c r="D239" s="327"/>
      <c r="E239" s="327"/>
      <c r="F239" s="355"/>
      <c r="G239" s="328"/>
      <c r="H239" s="319"/>
      <c r="I239" s="329"/>
      <c r="J239" s="329"/>
      <c r="K239" s="329"/>
      <c r="L239" s="329"/>
      <c r="M239" s="329"/>
      <c r="N239" s="329"/>
      <c r="O239" s="329"/>
      <c r="P239" s="383"/>
      <c r="Q239" s="330"/>
      <c r="R239" s="329"/>
      <c r="S239" s="329"/>
      <c r="T239" s="492">
        <f t="shared" si="21"/>
        <v>0</v>
      </c>
    </row>
    <row r="240" spans="1:20" ht="16.899999999999999" customHeight="1" x14ac:dyDescent="0.2">
      <c r="A240" s="5"/>
      <c r="B240" s="508"/>
      <c r="C240" s="327"/>
      <c r="D240" s="327"/>
      <c r="E240" s="327"/>
      <c r="F240" s="355"/>
      <c r="G240" s="328"/>
      <c r="H240" s="319"/>
      <c r="I240" s="329"/>
      <c r="J240" s="329"/>
      <c r="K240" s="329"/>
      <c r="L240" s="329"/>
      <c r="M240" s="329"/>
      <c r="N240" s="329"/>
      <c r="O240" s="329"/>
      <c r="P240" s="383"/>
      <c r="Q240" s="330"/>
      <c r="R240" s="329"/>
      <c r="S240" s="329"/>
      <c r="T240" s="492">
        <f t="shared" si="21"/>
        <v>0</v>
      </c>
    </row>
    <row r="241" spans="1:20" ht="16.899999999999999" customHeight="1" x14ac:dyDescent="0.2">
      <c r="A241" s="5"/>
      <c r="B241" s="508"/>
      <c r="C241" s="327"/>
      <c r="D241" s="327"/>
      <c r="E241" s="327"/>
      <c r="F241" s="355"/>
      <c r="G241" s="328"/>
      <c r="H241" s="319"/>
      <c r="I241" s="329"/>
      <c r="J241" s="329"/>
      <c r="K241" s="329"/>
      <c r="L241" s="329"/>
      <c r="M241" s="329"/>
      <c r="N241" s="329"/>
      <c r="O241" s="329"/>
      <c r="P241" s="383"/>
      <c r="Q241" s="330"/>
      <c r="R241" s="329"/>
      <c r="S241" s="329"/>
      <c r="T241" s="492">
        <f t="shared" si="21"/>
        <v>0</v>
      </c>
    </row>
    <row r="242" spans="1:20" ht="16.899999999999999" customHeight="1" x14ac:dyDescent="0.2">
      <c r="A242" s="5"/>
      <c r="B242" s="508"/>
      <c r="C242" s="327"/>
      <c r="D242" s="327"/>
      <c r="E242" s="327"/>
      <c r="F242" s="355"/>
      <c r="G242" s="328"/>
      <c r="H242" s="319"/>
      <c r="I242" s="329"/>
      <c r="J242" s="329"/>
      <c r="K242" s="329"/>
      <c r="L242" s="329"/>
      <c r="M242" s="329"/>
      <c r="N242" s="329"/>
      <c r="O242" s="329"/>
      <c r="P242" s="383"/>
      <c r="Q242" s="330"/>
      <c r="R242" s="329"/>
      <c r="S242" s="329"/>
      <c r="T242" s="492">
        <f t="shared" si="21"/>
        <v>0</v>
      </c>
    </row>
    <row r="243" spans="1:20" ht="16.899999999999999" customHeight="1" x14ac:dyDescent="0.2">
      <c r="A243" s="5"/>
      <c r="B243" s="508"/>
      <c r="C243" s="327"/>
      <c r="D243" s="327"/>
      <c r="E243" s="327"/>
      <c r="F243" s="355"/>
      <c r="G243" s="328"/>
      <c r="H243" s="319"/>
      <c r="I243" s="329"/>
      <c r="J243" s="329"/>
      <c r="K243" s="329"/>
      <c r="L243" s="329"/>
      <c r="M243" s="329"/>
      <c r="N243" s="329"/>
      <c r="O243" s="329"/>
      <c r="P243" s="383"/>
      <c r="Q243" s="330"/>
      <c r="R243" s="329"/>
      <c r="S243" s="329"/>
      <c r="T243" s="492">
        <f t="shared" si="21"/>
        <v>0</v>
      </c>
    </row>
    <row r="244" spans="1:20" ht="16.899999999999999" customHeight="1" x14ac:dyDescent="0.2">
      <c r="A244" s="5"/>
      <c r="B244" s="508"/>
      <c r="C244" s="327"/>
      <c r="D244" s="327"/>
      <c r="E244" s="327"/>
      <c r="F244" s="355"/>
      <c r="G244" s="328"/>
      <c r="H244" s="319"/>
      <c r="I244" s="329"/>
      <c r="J244" s="329"/>
      <c r="K244" s="329"/>
      <c r="L244" s="329"/>
      <c r="M244" s="329"/>
      <c r="N244" s="329"/>
      <c r="O244" s="329"/>
      <c r="P244" s="383"/>
      <c r="Q244" s="330"/>
      <c r="R244" s="329"/>
      <c r="S244" s="329"/>
      <c r="T244" s="492">
        <f t="shared" si="21"/>
        <v>0</v>
      </c>
    </row>
    <row r="245" spans="1:20" ht="16.899999999999999" customHeight="1" x14ac:dyDescent="0.2">
      <c r="A245" s="5"/>
      <c r="B245" s="508"/>
      <c r="C245" s="327"/>
      <c r="D245" s="327"/>
      <c r="E245" s="327"/>
      <c r="F245" s="355"/>
      <c r="G245" s="328"/>
      <c r="H245" s="319"/>
      <c r="I245" s="329"/>
      <c r="J245" s="329"/>
      <c r="K245" s="329"/>
      <c r="L245" s="329"/>
      <c r="M245" s="329"/>
      <c r="N245" s="329"/>
      <c r="O245" s="329"/>
      <c r="P245" s="383"/>
      <c r="Q245" s="330"/>
      <c r="R245" s="329"/>
      <c r="S245" s="329"/>
      <c r="T245" s="492">
        <f t="shared" si="21"/>
        <v>0</v>
      </c>
    </row>
    <row r="246" spans="1:20" ht="16.899999999999999" customHeight="1" x14ac:dyDescent="0.2">
      <c r="A246" s="5"/>
      <c r="B246" s="508"/>
      <c r="C246" s="327"/>
      <c r="D246" s="327"/>
      <c r="E246" s="327"/>
      <c r="F246" s="355"/>
      <c r="G246" s="328"/>
      <c r="H246" s="319"/>
      <c r="I246" s="329"/>
      <c r="J246" s="329"/>
      <c r="K246" s="329"/>
      <c r="L246" s="329"/>
      <c r="M246" s="324"/>
      <c r="N246" s="324"/>
      <c r="O246" s="324"/>
      <c r="P246" s="383"/>
      <c r="Q246" s="330"/>
      <c r="R246" s="329"/>
      <c r="S246" s="329"/>
      <c r="T246" s="492">
        <f t="shared" si="21"/>
        <v>0</v>
      </c>
    </row>
    <row r="247" spans="1:20" ht="16.899999999999999" customHeight="1" x14ac:dyDescent="0.2">
      <c r="A247" s="5"/>
      <c r="B247" s="508"/>
      <c r="C247" s="327"/>
      <c r="D247" s="327"/>
      <c r="E247" s="327"/>
      <c r="F247" s="355"/>
      <c r="G247" s="328"/>
      <c r="H247" s="319"/>
      <c r="I247" s="329"/>
      <c r="J247" s="329"/>
      <c r="K247" s="329"/>
      <c r="L247" s="329"/>
      <c r="M247" s="329"/>
      <c r="N247" s="329"/>
      <c r="O247" s="329"/>
      <c r="P247" s="383"/>
      <c r="Q247" s="330"/>
      <c r="R247" s="329"/>
      <c r="S247" s="329"/>
      <c r="T247" s="492">
        <f t="shared" si="21"/>
        <v>0</v>
      </c>
    </row>
    <row r="248" spans="1:20" ht="16.899999999999999" customHeight="1" x14ac:dyDescent="0.2">
      <c r="A248" s="5"/>
      <c r="B248" s="508"/>
      <c r="C248" s="327"/>
      <c r="D248" s="327"/>
      <c r="E248" s="327"/>
      <c r="F248" s="355"/>
      <c r="G248" s="328"/>
      <c r="H248" s="319"/>
      <c r="I248" s="329"/>
      <c r="J248" s="329"/>
      <c r="K248" s="329"/>
      <c r="L248" s="329"/>
      <c r="M248" s="329"/>
      <c r="N248" s="329"/>
      <c r="O248" s="329"/>
      <c r="P248" s="383"/>
      <c r="Q248" s="330"/>
      <c r="R248" s="329"/>
      <c r="S248" s="329"/>
      <c r="T248" s="492">
        <f t="shared" si="21"/>
        <v>0</v>
      </c>
    </row>
    <row r="249" spans="1:20" ht="16.899999999999999" customHeight="1" x14ac:dyDescent="0.2">
      <c r="A249" s="5"/>
      <c r="B249" s="508"/>
      <c r="C249" s="327"/>
      <c r="D249" s="327"/>
      <c r="E249" s="327"/>
      <c r="F249" s="355"/>
      <c r="G249" s="328"/>
      <c r="H249" s="319"/>
      <c r="I249" s="329"/>
      <c r="J249" s="329"/>
      <c r="K249" s="329"/>
      <c r="L249" s="329"/>
      <c r="M249" s="329"/>
      <c r="N249" s="329"/>
      <c r="O249" s="329"/>
      <c r="P249" s="383"/>
      <c r="Q249" s="330"/>
      <c r="R249" s="329"/>
      <c r="S249" s="329"/>
      <c r="T249" s="492">
        <f t="shared" si="21"/>
        <v>0</v>
      </c>
    </row>
    <row r="250" spans="1:20" ht="16.899999999999999" customHeight="1" x14ac:dyDescent="0.2">
      <c r="A250" s="5"/>
      <c r="B250" s="508"/>
      <c r="C250" s="327"/>
      <c r="D250" s="327"/>
      <c r="E250" s="327"/>
      <c r="F250" s="355"/>
      <c r="G250" s="328"/>
      <c r="H250" s="319"/>
      <c r="I250" s="329"/>
      <c r="J250" s="329"/>
      <c r="K250" s="329"/>
      <c r="L250" s="329"/>
      <c r="M250" s="329"/>
      <c r="N250" s="329"/>
      <c r="O250" s="329"/>
      <c r="P250" s="383"/>
      <c r="Q250" s="330"/>
      <c r="R250" s="329"/>
      <c r="S250" s="329"/>
      <c r="T250" s="492">
        <f t="shared" si="21"/>
        <v>0</v>
      </c>
    </row>
    <row r="251" spans="1:20" ht="16.899999999999999" customHeight="1" x14ac:dyDescent="0.2">
      <c r="A251" s="5"/>
      <c r="B251" s="508"/>
      <c r="C251" s="327"/>
      <c r="D251" s="327"/>
      <c r="E251" s="327"/>
      <c r="F251" s="355"/>
      <c r="G251" s="328"/>
      <c r="H251" s="319"/>
      <c r="I251" s="329"/>
      <c r="J251" s="329"/>
      <c r="K251" s="329"/>
      <c r="L251" s="329"/>
      <c r="M251" s="329"/>
      <c r="N251" s="329"/>
      <c r="O251" s="329"/>
      <c r="P251" s="383"/>
      <c r="Q251" s="330"/>
      <c r="R251" s="329"/>
      <c r="S251" s="329"/>
      <c r="T251" s="492">
        <f t="shared" si="21"/>
        <v>0</v>
      </c>
    </row>
    <row r="252" spans="1:20" ht="16.899999999999999" customHeight="1" x14ac:dyDescent="0.2">
      <c r="A252" s="5"/>
      <c r="B252" s="508"/>
      <c r="C252" s="327"/>
      <c r="D252" s="327"/>
      <c r="E252" s="327"/>
      <c r="F252" s="355"/>
      <c r="G252" s="328"/>
      <c r="H252" s="319"/>
      <c r="I252" s="329"/>
      <c r="J252" s="329"/>
      <c r="K252" s="329"/>
      <c r="L252" s="329"/>
      <c r="M252" s="329"/>
      <c r="N252" s="329"/>
      <c r="O252" s="329"/>
      <c r="P252" s="383"/>
      <c r="Q252" s="330"/>
      <c r="R252" s="329"/>
      <c r="S252" s="329"/>
      <c r="T252" s="492">
        <f t="shared" si="21"/>
        <v>0</v>
      </c>
    </row>
    <row r="253" spans="1:20" ht="16.899999999999999" customHeight="1" x14ac:dyDescent="0.2">
      <c r="A253" s="5"/>
      <c r="B253" s="331"/>
      <c r="C253" s="331"/>
      <c r="D253" s="331"/>
      <c r="E253" s="332"/>
      <c r="F253" s="333"/>
      <c r="G253" s="334"/>
      <c r="H253" s="319"/>
      <c r="I253" s="335"/>
      <c r="J253" s="335"/>
      <c r="K253" s="335"/>
      <c r="L253" s="335"/>
      <c r="M253" s="335"/>
      <c r="N253" s="335"/>
      <c r="O253" s="335"/>
      <c r="P253" s="383"/>
      <c r="Q253" s="330"/>
      <c r="R253" s="329"/>
      <c r="S253" s="329"/>
      <c r="T253" s="492">
        <f t="shared" ref="T253" si="22">-R253-S253</f>
        <v>0</v>
      </c>
    </row>
    <row r="254" spans="1:20" ht="16.899999999999999" customHeight="1" thickBot="1" x14ac:dyDescent="0.25">
      <c r="A254" s="5"/>
      <c r="B254" s="500" t="s">
        <v>266</v>
      </c>
      <c r="C254" s="374"/>
      <c r="D254" s="374"/>
      <c r="E254" s="374"/>
      <c r="F254" s="501"/>
      <c r="G254" s="502">
        <f t="shared" ref="G254:P254" si="23">SUM(G231:G253)</f>
        <v>0</v>
      </c>
      <c r="H254" s="503">
        <f t="shared" si="23"/>
        <v>0</v>
      </c>
      <c r="I254" s="502">
        <f t="shared" si="23"/>
        <v>0</v>
      </c>
      <c r="J254" s="502">
        <f t="shared" si="23"/>
        <v>0</v>
      </c>
      <c r="K254" s="502">
        <f t="shared" si="23"/>
        <v>0</v>
      </c>
      <c r="L254" s="502">
        <f t="shared" si="23"/>
        <v>0</v>
      </c>
      <c r="M254" s="502">
        <f t="shared" si="23"/>
        <v>0</v>
      </c>
      <c r="N254" s="502">
        <f t="shared" si="23"/>
        <v>0</v>
      </c>
      <c r="O254" s="502">
        <f t="shared" si="23"/>
        <v>0</v>
      </c>
      <c r="P254" s="502">
        <f t="shared" si="23"/>
        <v>0</v>
      </c>
      <c r="Q254" s="504"/>
      <c r="R254" s="505">
        <f>SUM(R231:R253)</f>
        <v>0</v>
      </c>
      <c r="S254" s="505">
        <f>SUM(S231:S253)</f>
        <v>0</v>
      </c>
      <c r="T254" s="505">
        <f>SUM(T231:T253)</f>
        <v>0</v>
      </c>
    </row>
    <row r="255" spans="1:20" ht="16.899999999999999" customHeight="1" thickBot="1" x14ac:dyDescent="0.25">
      <c r="A255" s="5"/>
      <c r="B255" s="368"/>
      <c r="C255" s="362"/>
      <c r="D255" s="362"/>
      <c r="E255" s="362"/>
      <c r="F255" s="363"/>
      <c r="G255" s="221"/>
      <c r="H255" s="189"/>
      <c r="I255" s="221"/>
      <c r="J255" s="221"/>
      <c r="K255" s="221"/>
      <c r="L255" s="221"/>
      <c r="M255" s="221"/>
      <c r="N255" s="221"/>
      <c r="O255" s="221"/>
      <c r="P255" s="221"/>
      <c r="Q255" s="221"/>
      <c r="R255" s="221"/>
      <c r="S255" s="221"/>
      <c r="T255" s="369"/>
    </row>
    <row r="256" spans="1:20" ht="16.899999999999999" hidden="1" customHeight="1" thickBot="1" x14ac:dyDescent="0.25">
      <c r="A256" s="5"/>
      <c r="B256" s="493" t="s">
        <v>221</v>
      </c>
      <c r="C256" s="493" t="s">
        <v>222</v>
      </c>
      <c r="D256" s="493" t="s">
        <v>223</v>
      </c>
      <c r="E256" s="493" t="s">
        <v>224</v>
      </c>
      <c r="F256" s="494" t="s">
        <v>225</v>
      </c>
      <c r="G256" s="495" t="s">
        <v>226</v>
      </c>
      <c r="H256" s="496" t="s">
        <v>227</v>
      </c>
      <c r="I256" s="495" t="s">
        <v>228</v>
      </c>
      <c r="J256" s="495" t="s">
        <v>229</v>
      </c>
      <c r="K256" s="495" t="s">
        <v>230</v>
      </c>
      <c r="L256" s="495" t="s">
        <v>231</v>
      </c>
      <c r="M256" s="495" t="s">
        <v>232</v>
      </c>
      <c r="N256" s="495" t="s">
        <v>233</v>
      </c>
      <c r="O256" s="495" t="s">
        <v>234</v>
      </c>
      <c r="P256" s="495" t="s">
        <v>235</v>
      </c>
      <c r="Q256" s="497" t="s">
        <v>236</v>
      </c>
      <c r="R256" s="497" t="s">
        <v>239</v>
      </c>
      <c r="S256" s="498" t="s">
        <v>263</v>
      </c>
      <c r="T256" s="499" t="s">
        <v>264</v>
      </c>
    </row>
    <row r="257" spans="1:20" ht="16.899999999999999" customHeight="1" thickBot="1" x14ac:dyDescent="0.25">
      <c r="A257" s="5"/>
      <c r="B257" s="471"/>
      <c r="C257" s="471"/>
      <c r="D257" s="471"/>
      <c r="E257" s="471"/>
      <c r="F257" s="472"/>
      <c r="G257" s="312"/>
      <c r="H257" s="313"/>
      <c r="I257" s="312"/>
      <c r="J257" s="312"/>
      <c r="K257" s="312"/>
      <c r="L257" s="312"/>
      <c r="M257" s="312"/>
      <c r="N257" s="312"/>
      <c r="O257" s="312"/>
      <c r="P257" s="312"/>
      <c r="Q257" s="314"/>
      <c r="R257" s="314"/>
      <c r="S257" s="315"/>
      <c r="T257" s="491"/>
    </row>
    <row r="258" spans="1:20" ht="16.899999999999999" customHeight="1" x14ac:dyDescent="0.2">
      <c r="A258" s="5"/>
      <c r="B258" s="506"/>
      <c r="C258" s="316"/>
      <c r="D258" s="316"/>
      <c r="E258" s="316"/>
      <c r="F258" s="353"/>
      <c r="G258" s="318"/>
      <c r="H258" s="319"/>
      <c r="I258" s="320"/>
      <c r="J258" s="320"/>
      <c r="K258" s="320"/>
      <c r="L258" s="320"/>
      <c r="M258" s="388"/>
      <c r="N258" s="388"/>
      <c r="O258" s="388"/>
      <c r="P258" s="382"/>
      <c r="Q258" s="321"/>
      <c r="R258" s="320"/>
      <c r="S258" s="320"/>
      <c r="T258" s="492">
        <f>-R258-S258</f>
        <v>0</v>
      </c>
    </row>
    <row r="259" spans="1:20" ht="16.899999999999999" customHeight="1" x14ac:dyDescent="0.2">
      <c r="A259" s="5"/>
      <c r="B259" s="507"/>
      <c r="C259" s="322"/>
      <c r="D259" s="322"/>
      <c r="E259" s="322"/>
      <c r="F259" s="354"/>
      <c r="G259" s="323"/>
      <c r="H259" s="319"/>
      <c r="I259" s="320"/>
      <c r="J259" s="320"/>
      <c r="K259" s="320"/>
      <c r="L259" s="320"/>
      <c r="M259" s="320"/>
      <c r="N259" s="320"/>
      <c r="O259" s="320"/>
      <c r="P259" s="382"/>
      <c r="Q259" s="326"/>
      <c r="R259" s="324"/>
      <c r="S259" s="324"/>
      <c r="T259" s="492">
        <f t="shared" ref="T259:T279" si="24">-R259-S259</f>
        <v>0</v>
      </c>
    </row>
    <row r="260" spans="1:20" ht="16.899999999999999" customHeight="1" x14ac:dyDescent="0.2">
      <c r="A260" s="5"/>
      <c r="B260" s="508"/>
      <c r="C260" s="327"/>
      <c r="D260" s="327"/>
      <c r="E260" s="327"/>
      <c r="F260" s="355"/>
      <c r="G260" s="328"/>
      <c r="H260" s="319"/>
      <c r="I260" s="329"/>
      <c r="J260" s="329"/>
      <c r="K260" s="329"/>
      <c r="L260" s="329"/>
      <c r="M260" s="329"/>
      <c r="N260" s="329"/>
      <c r="O260" s="329"/>
      <c r="P260" s="383"/>
      <c r="Q260" s="330"/>
      <c r="R260" s="329"/>
      <c r="S260" s="329"/>
      <c r="T260" s="492">
        <f t="shared" si="24"/>
        <v>0</v>
      </c>
    </row>
    <row r="261" spans="1:20" ht="16.899999999999999" customHeight="1" x14ac:dyDescent="0.2">
      <c r="A261" s="5"/>
      <c r="B261" s="508"/>
      <c r="C261" s="327"/>
      <c r="D261" s="327"/>
      <c r="E261" s="327"/>
      <c r="F261" s="355"/>
      <c r="G261" s="328"/>
      <c r="H261" s="319"/>
      <c r="I261" s="329"/>
      <c r="J261" s="329"/>
      <c r="K261" s="329"/>
      <c r="L261" s="329"/>
      <c r="M261" s="329"/>
      <c r="N261" s="329"/>
      <c r="O261" s="329"/>
      <c r="P261" s="383"/>
      <c r="Q261" s="330"/>
      <c r="R261" s="329"/>
      <c r="S261" s="329"/>
      <c r="T261" s="492">
        <f t="shared" si="24"/>
        <v>0</v>
      </c>
    </row>
    <row r="262" spans="1:20" ht="16.899999999999999" customHeight="1" x14ac:dyDescent="0.2">
      <c r="A262" s="5"/>
      <c r="B262" s="508"/>
      <c r="C262" s="327"/>
      <c r="D262" s="327"/>
      <c r="E262" s="327"/>
      <c r="F262" s="355"/>
      <c r="G262" s="328"/>
      <c r="H262" s="319"/>
      <c r="I262" s="329"/>
      <c r="J262" s="329"/>
      <c r="K262" s="329"/>
      <c r="L262" s="329"/>
      <c r="M262" s="329"/>
      <c r="N262" s="329"/>
      <c r="O262" s="329"/>
      <c r="P262" s="383"/>
      <c r="Q262" s="330"/>
      <c r="R262" s="329"/>
      <c r="S262" s="329"/>
      <c r="T262" s="492">
        <f t="shared" si="24"/>
        <v>0</v>
      </c>
    </row>
    <row r="263" spans="1:20" ht="16.899999999999999" customHeight="1" x14ac:dyDescent="0.2">
      <c r="A263" s="5"/>
      <c r="B263" s="508"/>
      <c r="C263" s="327"/>
      <c r="D263" s="327"/>
      <c r="E263" s="327"/>
      <c r="F263" s="355"/>
      <c r="G263" s="328"/>
      <c r="H263" s="319"/>
      <c r="I263" s="329"/>
      <c r="J263" s="329"/>
      <c r="K263" s="329"/>
      <c r="L263" s="329"/>
      <c r="M263" s="329"/>
      <c r="N263" s="329"/>
      <c r="O263" s="329"/>
      <c r="P263" s="383"/>
      <c r="Q263" s="330"/>
      <c r="R263" s="329"/>
      <c r="S263" s="329"/>
      <c r="T263" s="492">
        <f t="shared" si="24"/>
        <v>0</v>
      </c>
    </row>
    <row r="264" spans="1:20" ht="16.899999999999999" customHeight="1" x14ac:dyDescent="0.2">
      <c r="A264" s="5"/>
      <c r="B264" s="508"/>
      <c r="C264" s="327"/>
      <c r="D264" s="327"/>
      <c r="E264" s="327"/>
      <c r="F264" s="355"/>
      <c r="G264" s="328"/>
      <c r="H264" s="319"/>
      <c r="I264" s="329"/>
      <c r="J264" s="329"/>
      <c r="K264" s="329"/>
      <c r="L264" s="329"/>
      <c r="M264" s="329"/>
      <c r="N264" s="329"/>
      <c r="O264" s="329"/>
      <c r="P264" s="383"/>
      <c r="Q264" s="330"/>
      <c r="R264" s="329"/>
      <c r="S264" s="329"/>
      <c r="T264" s="492">
        <f t="shared" si="24"/>
        <v>0</v>
      </c>
    </row>
    <row r="265" spans="1:20" ht="16.899999999999999" customHeight="1" x14ac:dyDescent="0.2">
      <c r="A265" s="5"/>
      <c r="B265" s="508"/>
      <c r="C265" s="327"/>
      <c r="D265" s="327"/>
      <c r="E265" s="327"/>
      <c r="F265" s="355"/>
      <c r="G265" s="328"/>
      <c r="H265" s="319"/>
      <c r="I265" s="329"/>
      <c r="J265" s="329"/>
      <c r="K265" s="329"/>
      <c r="L265" s="329"/>
      <c r="M265" s="329"/>
      <c r="N265" s="329"/>
      <c r="O265" s="329"/>
      <c r="P265" s="383"/>
      <c r="Q265" s="330"/>
      <c r="R265" s="329"/>
      <c r="S265" s="329"/>
      <c r="T265" s="492">
        <f t="shared" si="24"/>
        <v>0</v>
      </c>
    </row>
    <row r="266" spans="1:20" ht="16.899999999999999" customHeight="1" x14ac:dyDescent="0.2">
      <c r="A266" s="5"/>
      <c r="B266" s="508"/>
      <c r="C266" s="327"/>
      <c r="D266" s="327"/>
      <c r="E266" s="327"/>
      <c r="F266" s="355"/>
      <c r="G266" s="328"/>
      <c r="H266" s="319"/>
      <c r="I266" s="329"/>
      <c r="J266" s="329"/>
      <c r="K266" s="329"/>
      <c r="L266" s="329"/>
      <c r="M266" s="329"/>
      <c r="N266" s="329"/>
      <c r="O266" s="329"/>
      <c r="P266" s="383"/>
      <c r="Q266" s="330"/>
      <c r="R266" s="329"/>
      <c r="S266" s="329"/>
      <c r="T266" s="492">
        <f t="shared" si="24"/>
        <v>0</v>
      </c>
    </row>
    <row r="267" spans="1:20" ht="16.899999999999999" customHeight="1" x14ac:dyDescent="0.2">
      <c r="A267" s="5"/>
      <c r="B267" s="508"/>
      <c r="C267" s="327"/>
      <c r="D267" s="327"/>
      <c r="E267" s="327"/>
      <c r="F267" s="355"/>
      <c r="G267" s="328"/>
      <c r="H267" s="319"/>
      <c r="I267" s="329"/>
      <c r="J267" s="329"/>
      <c r="K267" s="329"/>
      <c r="L267" s="329"/>
      <c r="M267" s="329"/>
      <c r="N267" s="329"/>
      <c r="O267" s="329"/>
      <c r="P267" s="383"/>
      <c r="Q267" s="330"/>
      <c r="R267" s="329"/>
      <c r="S267" s="329"/>
      <c r="T267" s="492">
        <f t="shared" si="24"/>
        <v>0</v>
      </c>
    </row>
    <row r="268" spans="1:20" ht="16.899999999999999" customHeight="1" x14ac:dyDescent="0.2">
      <c r="A268" s="5"/>
      <c r="B268" s="508"/>
      <c r="C268" s="327"/>
      <c r="D268" s="327"/>
      <c r="E268" s="327"/>
      <c r="F268" s="355"/>
      <c r="G268" s="328"/>
      <c r="H268" s="319"/>
      <c r="I268" s="329"/>
      <c r="J268" s="329"/>
      <c r="K268" s="329"/>
      <c r="L268" s="329"/>
      <c r="M268" s="329"/>
      <c r="N268" s="329"/>
      <c r="O268" s="329"/>
      <c r="P268" s="383"/>
      <c r="Q268" s="330"/>
      <c r="R268" s="329"/>
      <c r="S268" s="329"/>
      <c r="T268" s="492">
        <f t="shared" si="24"/>
        <v>0</v>
      </c>
    </row>
    <row r="269" spans="1:20" ht="16.899999999999999" customHeight="1" x14ac:dyDescent="0.2">
      <c r="A269" s="5"/>
      <c r="B269" s="508"/>
      <c r="C269" s="327"/>
      <c r="D269" s="327"/>
      <c r="E269" s="327"/>
      <c r="F269" s="355"/>
      <c r="G269" s="328"/>
      <c r="H269" s="319"/>
      <c r="I269" s="329"/>
      <c r="J269" s="329"/>
      <c r="K269" s="329"/>
      <c r="L269" s="329"/>
      <c r="M269" s="329"/>
      <c r="N269" s="329"/>
      <c r="O269" s="329"/>
      <c r="P269" s="383"/>
      <c r="Q269" s="330"/>
      <c r="R269" s="329"/>
      <c r="S269" s="329"/>
      <c r="T269" s="492">
        <f t="shared" si="24"/>
        <v>0</v>
      </c>
    </row>
    <row r="270" spans="1:20" ht="16.899999999999999" customHeight="1" x14ac:dyDescent="0.2">
      <c r="A270" s="5"/>
      <c r="B270" s="508"/>
      <c r="C270" s="327"/>
      <c r="D270" s="327"/>
      <c r="E270" s="327"/>
      <c r="F270" s="355"/>
      <c r="G270" s="328"/>
      <c r="H270" s="319"/>
      <c r="I270" s="329"/>
      <c r="J270" s="329"/>
      <c r="K270" s="329"/>
      <c r="L270" s="329"/>
      <c r="M270" s="329"/>
      <c r="N270" s="329"/>
      <c r="O270" s="329"/>
      <c r="P270" s="383"/>
      <c r="Q270" s="330"/>
      <c r="R270" s="329"/>
      <c r="S270" s="329"/>
      <c r="T270" s="492">
        <f t="shared" si="24"/>
        <v>0</v>
      </c>
    </row>
    <row r="271" spans="1:20" ht="16.899999999999999" customHeight="1" x14ac:dyDescent="0.2">
      <c r="A271" s="5"/>
      <c r="B271" s="508"/>
      <c r="C271" s="327"/>
      <c r="D271" s="327"/>
      <c r="E271" s="327"/>
      <c r="F271" s="355"/>
      <c r="G271" s="328"/>
      <c r="H271" s="319"/>
      <c r="I271" s="329"/>
      <c r="J271" s="329"/>
      <c r="K271" s="329"/>
      <c r="L271" s="329"/>
      <c r="M271" s="324"/>
      <c r="N271" s="324"/>
      <c r="O271" s="324"/>
      <c r="P271" s="383"/>
      <c r="Q271" s="330"/>
      <c r="R271" s="329"/>
      <c r="S271" s="329"/>
      <c r="T271" s="492">
        <f t="shared" si="24"/>
        <v>0</v>
      </c>
    </row>
    <row r="272" spans="1:20" ht="16.899999999999999" customHeight="1" x14ac:dyDescent="0.2">
      <c r="A272" s="5"/>
      <c r="B272" s="508"/>
      <c r="C272" s="327"/>
      <c r="D272" s="327"/>
      <c r="E272" s="327"/>
      <c r="F272" s="355"/>
      <c r="G272" s="328"/>
      <c r="H272" s="319"/>
      <c r="I272" s="329"/>
      <c r="J272" s="329"/>
      <c r="K272" s="329"/>
      <c r="L272" s="329"/>
      <c r="M272" s="329"/>
      <c r="N272" s="329"/>
      <c r="O272" s="329"/>
      <c r="P272" s="383"/>
      <c r="Q272" s="330"/>
      <c r="R272" s="329"/>
      <c r="S272" s="329"/>
      <c r="T272" s="492">
        <f t="shared" si="24"/>
        <v>0</v>
      </c>
    </row>
    <row r="273" spans="1:20" ht="16.899999999999999" customHeight="1" x14ac:dyDescent="0.2">
      <c r="A273" s="5"/>
      <c r="B273" s="508"/>
      <c r="C273" s="327"/>
      <c r="D273" s="327"/>
      <c r="E273" s="327"/>
      <c r="F273" s="355"/>
      <c r="G273" s="328"/>
      <c r="H273" s="319"/>
      <c r="I273" s="329"/>
      <c r="J273" s="329"/>
      <c r="K273" s="329"/>
      <c r="L273" s="329"/>
      <c r="M273" s="329"/>
      <c r="N273" s="329"/>
      <c r="O273" s="329"/>
      <c r="P273" s="383"/>
      <c r="Q273" s="330"/>
      <c r="R273" s="329"/>
      <c r="S273" s="329"/>
      <c r="T273" s="492">
        <f t="shared" si="24"/>
        <v>0</v>
      </c>
    </row>
    <row r="274" spans="1:20" ht="16.899999999999999" customHeight="1" x14ac:dyDescent="0.2">
      <c r="A274" s="5"/>
      <c r="B274" s="508"/>
      <c r="C274" s="327"/>
      <c r="D274" s="327"/>
      <c r="E274" s="327"/>
      <c r="F274" s="355"/>
      <c r="G274" s="328"/>
      <c r="H274" s="319"/>
      <c r="I274" s="329"/>
      <c r="J274" s="329"/>
      <c r="K274" s="329"/>
      <c r="L274" s="329"/>
      <c r="M274" s="329"/>
      <c r="N274" s="329"/>
      <c r="O274" s="329"/>
      <c r="P274" s="383"/>
      <c r="Q274" s="330"/>
      <c r="R274" s="329"/>
      <c r="S274" s="329"/>
      <c r="T274" s="492">
        <f t="shared" si="24"/>
        <v>0</v>
      </c>
    </row>
    <row r="275" spans="1:20" ht="16.899999999999999" customHeight="1" x14ac:dyDescent="0.2">
      <c r="A275" s="5"/>
      <c r="B275" s="508"/>
      <c r="C275" s="327"/>
      <c r="D275" s="327"/>
      <c r="E275" s="327"/>
      <c r="F275" s="355"/>
      <c r="G275" s="328"/>
      <c r="H275" s="319"/>
      <c r="I275" s="329"/>
      <c r="J275" s="329"/>
      <c r="K275" s="329"/>
      <c r="L275" s="329"/>
      <c r="M275" s="329"/>
      <c r="N275" s="329"/>
      <c r="O275" s="329"/>
      <c r="P275" s="383"/>
      <c r="Q275" s="330"/>
      <c r="R275" s="329"/>
      <c r="S275" s="329"/>
      <c r="T275" s="492">
        <f t="shared" si="24"/>
        <v>0</v>
      </c>
    </row>
    <row r="276" spans="1:20" ht="16.899999999999999" customHeight="1" x14ac:dyDescent="0.2">
      <c r="A276" s="5"/>
      <c r="B276" s="508"/>
      <c r="C276" s="327"/>
      <c r="D276" s="327"/>
      <c r="E276" s="327"/>
      <c r="F276" s="355"/>
      <c r="G276" s="328"/>
      <c r="H276" s="319"/>
      <c r="I276" s="329"/>
      <c r="J276" s="329"/>
      <c r="K276" s="329"/>
      <c r="L276" s="329"/>
      <c r="M276" s="329"/>
      <c r="N276" s="329"/>
      <c r="O276" s="329"/>
      <c r="P276" s="383"/>
      <c r="Q276" s="330"/>
      <c r="R276" s="329"/>
      <c r="S276" s="329"/>
      <c r="T276" s="492">
        <f t="shared" si="24"/>
        <v>0</v>
      </c>
    </row>
    <row r="277" spans="1:20" ht="16.899999999999999" customHeight="1" x14ac:dyDescent="0.2">
      <c r="A277" s="5"/>
      <c r="B277" s="508"/>
      <c r="C277" s="327"/>
      <c r="D277" s="327"/>
      <c r="E277" s="327"/>
      <c r="F277" s="355"/>
      <c r="G277" s="328"/>
      <c r="H277" s="319"/>
      <c r="I277" s="329"/>
      <c r="J277" s="329"/>
      <c r="K277" s="329"/>
      <c r="L277" s="329"/>
      <c r="M277" s="329"/>
      <c r="N277" s="329"/>
      <c r="O277" s="329"/>
      <c r="P277" s="383"/>
      <c r="Q277" s="330"/>
      <c r="R277" s="329"/>
      <c r="S277" s="329"/>
      <c r="T277" s="492">
        <f t="shared" si="24"/>
        <v>0</v>
      </c>
    </row>
    <row r="278" spans="1:20" ht="16.899999999999999" customHeight="1" x14ac:dyDescent="0.2">
      <c r="A278" s="5"/>
      <c r="B278" s="508"/>
      <c r="C278" s="327"/>
      <c r="D278" s="327"/>
      <c r="E278" s="327"/>
      <c r="F278" s="355"/>
      <c r="G278" s="328"/>
      <c r="H278" s="319"/>
      <c r="I278" s="329"/>
      <c r="J278" s="329"/>
      <c r="K278" s="329"/>
      <c r="L278" s="329"/>
      <c r="M278" s="329"/>
      <c r="N278" s="329"/>
      <c r="O278" s="329"/>
      <c r="P278" s="383"/>
      <c r="Q278" s="330"/>
      <c r="R278" s="329"/>
      <c r="S278" s="329"/>
      <c r="T278" s="492">
        <f t="shared" si="24"/>
        <v>0</v>
      </c>
    </row>
    <row r="279" spans="1:20" ht="16.899999999999999" customHeight="1" x14ac:dyDescent="0.2">
      <c r="A279" s="5"/>
      <c r="B279" s="508"/>
      <c r="C279" s="327"/>
      <c r="D279" s="327"/>
      <c r="E279" s="327"/>
      <c r="F279" s="355"/>
      <c r="G279" s="328"/>
      <c r="H279" s="319"/>
      <c r="I279" s="329"/>
      <c r="J279" s="329"/>
      <c r="K279" s="329"/>
      <c r="L279" s="329"/>
      <c r="M279" s="329"/>
      <c r="N279" s="329"/>
      <c r="O279" s="329"/>
      <c r="P279" s="383"/>
      <c r="Q279" s="330"/>
      <c r="R279" s="329"/>
      <c r="S279" s="329"/>
      <c r="T279" s="492">
        <f t="shared" si="24"/>
        <v>0</v>
      </c>
    </row>
    <row r="280" spans="1:20" ht="16.899999999999999" customHeight="1" x14ac:dyDescent="0.2">
      <c r="A280" s="5"/>
      <c r="B280" s="331"/>
      <c r="C280" s="331"/>
      <c r="D280" s="331"/>
      <c r="E280" s="332"/>
      <c r="F280" s="333"/>
      <c r="G280" s="334"/>
      <c r="H280" s="319"/>
      <c r="I280" s="335"/>
      <c r="J280" s="335"/>
      <c r="K280" s="335"/>
      <c r="L280" s="335"/>
      <c r="M280" s="335"/>
      <c r="N280" s="335"/>
      <c r="O280" s="335"/>
      <c r="P280" s="383"/>
      <c r="Q280" s="330"/>
      <c r="R280" s="329"/>
      <c r="S280" s="329"/>
      <c r="T280" s="492">
        <f t="shared" ref="T280" si="25">-R280-S280</f>
        <v>0</v>
      </c>
    </row>
    <row r="281" spans="1:20" ht="16.899999999999999" customHeight="1" thickBot="1" x14ac:dyDescent="0.25">
      <c r="A281" s="5"/>
      <c r="B281" s="500" t="s">
        <v>266</v>
      </c>
      <c r="C281" s="374"/>
      <c r="D281" s="374"/>
      <c r="E281" s="374"/>
      <c r="F281" s="501"/>
      <c r="G281" s="502">
        <f t="shared" ref="G281:P281" si="26">SUM(G258:G280)</f>
        <v>0</v>
      </c>
      <c r="H281" s="503">
        <f t="shared" si="26"/>
        <v>0</v>
      </c>
      <c r="I281" s="502">
        <f t="shared" si="26"/>
        <v>0</v>
      </c>
      <c r="J281" s="502">
        <f t="shared" si="26"/>
        <v>0</v>
      </c>
      <c r="K281" s="502">
        <f t="shared" si="26"/>
        <v>0</v>
      </c>
      <c r="L281" s="502">
        <f t="shared" si="26"/>
        <v>0</v>
      </c>
      <c r="M281" s="502">
        <f t="shared" si="26"/>
        <v>0</v>
      </c>
      <c r="N281" s="502">
        <f t="shared" si="26"/>
        <v>0</v>
      </c>
      <c r="O281" s="502">
        <f t="shared" si="26"/>
        <v>0</v>
      </c>
      <c r="P281" s="502">
        <f t="shared" si="26"/>
        <v>0</v>
      </c>
      <c r="Q281" s="504"/>
      <c r="R281" s="505">
        <f>SUM(R258:R280)</f>
        <v>0</v>
      </c>
      <c r="S281" s="505">
        <f>SUM(S258:S280)</f>
        <v>0</v>
      </c>
      <c r="T281" s="505">
        <f>SUM(T258:T280)</f>
        <v>0</v>
      </c>
    </row>
    <row r="282" spans="1:20" ht="16.899999999999999" customHeight="1" thickBot="1" x14ac:dyDescent="0.25">
      <c r="A282" s="5"/>
      <c r="B282" s="368"/>
      <c r="C282" s="362"/>
      <c r="D282" s="362"/>
      <c r="E282" s="362"/>
      <c r="F282" s="363"/>
      <c r="G282" s="221"/>
      <c r="H282" s="189"/>
      <c r="I282" s="221"/>
      <c r="J282" s="221"/>
      <c r="K282" s="221"/>
      <c r="L282" s="221"/>
      <c r="M282" s="221"/>
      <c r="N282" s="221"/>
      <c r="O282" s="221"/>
      <c r="P282" s="221"/>
      <c r="Q282" s="221"/>
      <c r="R282" s="221"/>
      <c r="S282" s="221"/>
      <c r="T282" s="369"/>
    </row>
    <row r="283" spans="1:20" ht="16.899999999999999" hidden="1" customHeight="1" thickBot="1" x14ac:dyDescent="0.25">
      <c r="A283" s="5"/>
      <c r="B283" s="493" t="s">
        <v>221</v>
      </c>
      <c r="C283" s="493" t="s">
        <v>222</v>
      </c>
      <c r="D283" s="493" t="s">
        <v>223</v>
      </c>
      <c r="E283" s="493" t="s">
        <v>224</v>
      </c>
      <c r="F283" s="494" t="s">
        <v>225</v>
      </c>
      <c r="G283" s="495" t="s">
        <v>226</v>
      </c>
      <c r="H283" s="496" t="s">
        <v>227</v>
      </c>
      <c r="I283" s="495" t="s">
        <v>228</v>
      </c>
      <c r="J283" s="495" t="s">
        <v>229</v>
      </c>
      <c r="K283" s="495" t="s">
        <v>230</v>
      </c>
      <c r="L283" s="495" t="s">
        <v>231</v>
      </c>
      <c r="M283" s="495" t="s">
        <v>232</v>
      </c>
      <c r="N283" s="495" t="s">
        <v>233</v>
      </c>
      <c r="O283" s="495" t="s">
        <v>234</v>
      </c>
      <c r="P283" s="495" t="s">
        <v>235</v>
      </c>
      <c r="Q283" s="497" t="s">
        <v>236</v>
      </c>
      <c r="R283" s="497" t="s">
        <v>239</v>
      </c>
      <c r="S283" s="498" t="s">
        <v>263</v>
      </c>
      <c r="T283" s="499" t="s">
        <v>264</v>
      </c>
    </row>
    <row r="284" spans="1:20" ht="16.899999999999999" customHeight="1" thickBot="1" x14ac:dyDescent="0.25">
      <c r="A284" s="5"/>
      <c r="B284" s="471"/>
      <c r="C284" s="471"/>
      <c r="D284" s="471"/>
      <c r="E284" s="471"/>
      <c r="F284" s="472"/>
      <c r="G284" s="312"/>
      <c r="H284" s="313"/>
      <c r="I284" s="312"/>
      <c r="J284" s="312"/>
      <c r="K284" s="312"/>
      <c r="L284" s="312"/>
      <c r="M284" s="312"/>
      <c r="N284" s="312"/>
      <c r="O284" s="312"/>
      <c r="P284" s="312"/>
      <c r="Q284" s="314"/>
      <c r="R284" s="314"/>
      <c r="S284" s="315"/>
      <c r="T284" s="491"/>
    </row>
    <row r="285" spans="1:20" ht="16.899999999999999" customHeight="1" x14ac:dyDescent="0.2">
      <c r="A285" s="5"/>
      <c r="B285" s="506"/>
      <c r="C285" s="316"/>
      <c r="D285" s="316"/>
      <c r="E285" s="316"/>
      <c r="F285" s="353"/>
      <c r="G285" s="318"/>
      <c r="H285" s="370"/>
      <c r="I285" s="320"/>
      <c r="J285" s="320"/>
      <c r="K285" s="320"/>
      <c r="L285" s="320"/>
      <c r="M285" s="388"/>
      <c r="N285" s="388"/>
      <c r="O285" s="329"/>
      <c r="P285" s="383"/>
      <c r="Q285" s="321"/>
      <c r="R285" s="320"/>
      <c r="S285" s="320"/>
      <c r="T285" s="492">
        <f>-R285-S285</f>
        <v>0</v>
      </c>
    </row>
    <row r="286" spans="1:20" ht="16.899999999999999" customHeight="1" x14ac:dyDescent="0.2">
      <c r="A286" s="5"/>
      <c r="B286" s="507"/>
      <c r="C286" s="322"/>
      <c r="D286" s="322"/>
      <c r="E286" s="322"/>
      <c r="F286" s="354"/>
      <c r="G286" s="323"/>
      <c r="H286" s="370"/>
      <c r="I286" s="324"/>
      <c r="J286" s="324"/>
      <c r="K286" s="324"/>
      <c r="L286" s="324"/>
      <c r="M286" s="324"/>
      <c r="N286" s="324"/>
      <c r="O286" s="329"/>
      <c r="P286" s="383"/>
      <c r="Q286" s="326"/>
      <c r="R286" s="324"/>
      <c r="S286" s="324"/>
      <c r="T286" s="492">
        <f t="shared" ref="T286:T390" si="27">-R286-S286</f>
        <v>0</v>
      </c>
    </row>
    <row r="287" spans="1:20" ht="16.899999999999999" customHeight="1" x14ac:dyDescent="0.2">
      <c r="A287" s="5"/>
      <c r="B287" s="508"/>
      <c r="C287" s="327"/>
      <c r="D287" s="327"/>
      <c r="E287" s="327"/>
      <c r="F287" s="355"/>
      <c r="G287" s="328"/>
      <c r="H287" s="370"/>
      <c r="I287" s="329"/>
      <c r="J287" s="329"/>
      <c r="K287" s="329"/>
      <c r="L287" s="329"/>
      <c r="M287" s="329"/>
      <c r="N287" s="329"/>
      <c r="O287" s="329"/>
      <c r="P287" s="383"/>
      <c r="Q287" s="330"/>
      <c r="R287" s="329"/>
      <c r="S287" s="329"/>
      <c r="T287" s="492">
        <f t="shared" si="27"/>
        <v>0</v>
      </c>
    </row>
    <row r="288" spans="1:20" ht="16.899999999999999" customHeight="1" x14ac:dyDescent="0.2">
      <c r="A288" s="5"/>
      <c r="B288" s="508"/>
      <c r="C288" s="327"/>
      <c r="D288" s="327"/>
      <c r="E288" s="327"/>
      <c r="F288" s="355"/>
      <c r="G288" s="328"/>
      <c r="H288" s="370"/>
      <c r="I288" s="329"/>
      <c r="J288" s="329"/>
      <c r="K288" s="329"/>
      <c r="L288" s="329"/>
      <c r="M288" s="329"/>
      <c r="N288" s="329"/>
      <c r="O288" s="329"/>
      <c r="P288" s="383"/>
      <c r="Q288" s="330"/>
      <c r="R288" s="329"/>
      <c r="S288" s="329"/>
      <c r="T288" s="492">
        <f t="shared" si="27"/>
        <v>0</v>
      </c>
    </row>
    <row r="289" spans="1:22" ht="16.899999999999999" customHeight="1" x14ac:dyDescent="0.2">
      <c r="A289" s="5"/>
      <c r="B289" s="508"/>
      <c r="C289" s="327"/>
      <c r="D289" s="327"/>
      <c r="E289" s="327"/>
      <c r="F289" s="355"/>
      <c r="G289" s="328"/>
      <c r="H289" s="370"/>
      <c r="I289" s="329"/>
      <c r="J289" s="329"/>
      <c r="K289" s="329"/>
      <c r="L289" s="329"/>
      <c r="M289" s="329"/>
      <c r="N289" s="329"/>
      <c r="O289" s="329"/>
      <c r="P289" s="383"/>
      <c r="Q289" s="330"/>
      <c r="R289" s="329"/>
      <c r="S289" s="329"/>
      <c r="T289" s="492">
        <f t="shared" si="27"/>
        <v>0</v>
      </c>
    </row>
    <row r="290" spans="1:22" ht="16.899999999999999" customHeight="1" x14ac:dyDescent="0.2">
      <c r="A290" s="5"/>
      <c r="B290" s="508"/>
      <c r="C290" s="327"/>
      <c r="D290" s="327"/>
      <c r="E290" s="327"/>
      <c r="F290" s="355"/>
      <c r="G290" s="328"/>
      <c r="H290" s="370"/>
      <c r="I290" s="329"/>
      <c r="J290" s="329"/>
      <c r="K290" s="329"/>
      <c r="L290" s="329"/>
      <c r="M290" s="329"/>
      <c r="N290" s="329"/>
      <c r="O290" s="329"/>
      <c r="P290" s="383"/>
      <c r="Q290" s="330"/>
      <c r="R290" s="329"/>
      <c r="S290" s="329"/>
      <c r="T290" s="492">
        <f t="shared" si="27"/>
        <v>0</v>
      </c>
    </row>
    <row r="291" spans="1:22" ht="16.899999999999999" customHeight="1" x14ac:dyDescent="0.2">
      <c r="A291" s="5"/>
      <c r="B291" s="508"/>
      <c r="C291" s="327"/>
      <c r="D291" s="327"/>
      <c r="E291" s="327"/>
      <c r="F291" s="355"/>
      <c r="G291" s="328"/>
      <c r="H291" s="370"/>
      <c r="I291" s="329"/>
      <c r="J291" s="329"/>
      <c r="K291" s="329"/>
      <c r="L291" s="329"/>
      <c r="M291" s="329"/>
      <c r="N291" s="329"/>
      <c r="O291" s="329"/>
      <c r="P291" s="383"/>
      <c r="Q291" s="330"/>
      <c r="R291" s="329"/>
      <c r="S291" s="329"/>
      <c r="T291" s="492">
        <f t="shared" si="27"/>
        <v>0</v>
      </c>
    </row>
    <row r="292" spans="1:22" ht="16.899999999999999" customHeight="1" x14ac:dyDescent="0.2">
      <c r="A292" s="5"/>
      <c r="B292" s="508"/>
      <c r="C292" s="327"/>
      <c r="D292" s="327"/>
      <c r="E292" s="327"/>
      <c r="F292" s="355"/>
      <c r="G292" s="328"/>
      <c r="H292" s="370"/>
      <c r="I292" s="329"/>
      <c r="J292" s="329"/>
      <c r="K292" s="329"/>
      <c r="L292" s="329"/>
      <c r="M292" s="329"/>
      <c r="N292" s="329"/>
      <c r="O292" s="329"/>
      <c r="P292" s="383"/>
      <c r="Q292" s="330"/>
      <c r="R292" s="329"/>
      <c r="S292" s="329"/>
      <c r="T292" s="492">
        <f t="shared" si="27"/>
        <v>0</v>
      </c>
    </row>
    <row r="293" spans="1:22" ht="16.149999999999999" customHeight="1" x14ac:dyDescent="0.2">
      <c r="A293" s="5"/>
      <c r="B293" s="508"/>
      <c r="C293" s="327"/>
      <c r="D293" s="327"/>
      <c r="E293" s="327"/>
      <c r="F293" s="355"/>
      <c r="G293" s="328"/>
      <c r="H293" s="370"/>
      <c r="I293" s="329"/>
      <c r="J293" s="329"/>
      <c r="K293" s="329"/>
      <c r="L293" s="329"/>
      <c r="M293" s="329"/>
      <c r="N293" s="329"/>
      <c r="O293" s="329"/>
      <c r="P293" s="383"/>
      <c r="Q293" s="330"/>
      <c r="R293" s="329"/>
      <c r="S293" s="329"/>
      <c r="T293" s="492">
        <f t="shared" si="27"/>
        <v>0</v>
      </c>
    </row>
    <row r="294" spans="1:22" ht="16.149999999999999" customHeight="1" x14ac:dyDescent="0.2">
      <c r="A294" s="5"/>
      <c r="B294" s="508"/>
      <c r="C294" s="327"/>
      <c r="D294" s="327"/>
      <c r="E294" s="327"/>
      <c r="F294" s="355"/>
      <c r="G294" s="328"/>
      <c r="H294" s="370"/>
      <c r="I294" s="329"/>
      <c r="J294" s="329"/>
      <c r="K294" s="329"/>
      <c r="L294" s="329"/>
      <c r="M294" s="329"/>
      <c r="N294" s="329"/>
      <c r="O294" s="329"/>
      <c r="P294" s="383"/>
      <c r="Q294" s="330"/>
      <c r="R294" s="329"/>
      <c r="S294" s="329"/>
      <c r="T294" s="492">
        <f>-R294-S294</f>
        <v>0</v>
      </c>
    </row>
    <row r="295" spans="1:22" ht="16.899999999999999" customHeight="1" x14ac:dyDescent="0.2">
      <c r="A295" s="5"/>
      <c r="B295" s="508"/>
      <c r="C295" s="327"/>
      <c r="D295" s="327"/>
      <c r="E295" s="327"/>
      <c r="F295" s="355"/>
      <c r="G295" s="328"/>
      <c r="H295" s="370"/>
      <c r="I295" s="329"/>
      <c r="J295" s="329"/>
      <c r="K295" s="329"/>
      <c r="L295" s="329"/>
      <c r="M295" s="329"/>
      <c r="N295" s="329"/>
      <c r="O295" s="329"/>
      <c r="P295" s="383"/>
      <c r="Q295" s="330"/>
      <c r="R295" s="329"/>
      <c r="S295" s="329"/>
      <c r="T295" s="492">
        <f t="shared" si="27"/>
        <v>0</v>
      </c>
    </row>
    <row r="296" spans="1:22" ht="16.899999999999999" customHeight="1" x14ac:dyDescent="0.2">
      <c r="A296" s="5"/>
      <c r="B296" s="508"/>
      <c r="C296" s="327"/>
      <c r="D296" s="327"/>
      <c r="E296" s="327"/>
      <c r="F296" s="355"/>
      <c r="G296" s="328"/>
      <c r="H296" s="370"/>
      <c r="I296" s="329"/>
      <c r="J296" s="329"/>
      <c r="K296" s="329"/>
      <c r="L296" s="329"/>
      <c r="M296" s="329"/>
      <c r="N296" s="329"/>
      <c r="O296" s="329"/>
      <c r="P296" s="383"/>
      <c r="Q296" s="330"/>
      <c r="R296" s="329"/>
      <c r="S296" s="329"/>
      <c r="T296" s="492">
        <f t="shared" si="27"/>
        <v>0</v>
      </c>
    </row>
    <row r="297" spans="1:22" ht="16.899999999999999" customHeight="1" x14ac:dyDescent="0.2">
      <c r="A297" s="5"/>
      <c r="B297" s="508"/>
      <c r="C297" s="327"/>
      <c r="D297" s="327"/>
      <c r="E297" s="327"/>
      <c r="F297" s="355"/>
      <c r="G297" s="328"/>
      <c r="H297" s="370"/>
      <c r="I297" s="329"/>
      <c r="J297" s="329"/>
      <c r="K297" s="329"/>
      <c r="L297" s="329"/>
      <c r="M297" s="329"/>
      <c r="N297" s="329"/>
      <c r="O297" s="329"/>
      <c r="P297" s="383"/>
      <c r="Q297" s="330"/>
      <c r="R297" s="329"/>
      <c r="S297" s="329"/>
      <c r="T297" s="492">
        <f t="shared" si="27"/>
        <v>0</v>
      </c>
    </row>
    <row r="298" spans="1:22" ht="16.899999999999999" customHeight="1" x14ac:dyDescent="0.2">
      <c r="A298" s="5"/>
      <c r="B298" s="508"/>
      <c r="C298" s="327"/>
      <c r="D298" s="327"/>
      <c r="E298" s="327"/>
      <c r="F298" s="355"/>
      <c r="G298" s="328"/>
      <c r="H298" s="370"/>
      <c r="I298" s="329"/>
      <c r="J298" s="329"/>
      <c r="K298" s="329"/>
      <c r="L298" s="329"/>
      <c r="M298" s="329"/>
      <c r="N298" s="329"/>
      <c r="O298" s="329"/>
      <c r="P298" s="383"/>
      <c r="Q298" s="330"/>
      <c r="R298" s="329"/>
      <c r="S298" s="329"/>
      <c r="T298" s="492">
        <f t="shared" si="27"/>
        <v>0</v>
      </c>
    </row>
    <row r="299" spans="1:22" ht="16.899999999999999" customHeight="1" x14ac:dyDescent="0.2">
      <c r="A299" s="5"/>
      <c r="B299" s="508"/>
      <c r="C299" s="327"/>
      <c r="D299" s="327"/>
      <c r="E299" s="327"/>
      <c r="F299" s="355"/>
      <c r="G299" s="328"/>
      <c r="H299" s="370"/>
      <c r="I299" s="329"/>
      <c r="J299" s="329"/>
      <c r="K299" s="329"/>
      <c r="L299" s="329"/>
      <c r="M299" s="329"/>
      <c r="N299" s="329"/>
      <c r="O299" s="329"/>
      <c r="P299" s="383"/>
      <c r="Q299" s="330"/>
      <c r="R299" s="329"/>
      <c r="S299" s="329"/>
      <c r="T299" s="492">
        <f t="shared" si="27"/>
        <v>0</v>
      </c>
    </row>
    <row r="300" spans="1:22" ht="16.899999999999999" customHeight="1" x14ac:dyDescent="0.25">
      <c r="A300" s="5"/>
      <c r="B300" s="508"/>
      <c r="C300" s="327"/>
      <c r="D300" s="327"/>
      <c r="E300" s="327"/>
      <c r="F300" s="355"/>
      <c r="G300" s="328"/>
      <c r="H300" s="370"/>
      <c r="I300" s="329"/>
      <c r="J300" s="329"/>
      <c r="K300" s="329"/>
      <c r="L300" s="329"/>
      <c r="M300" s="329"/>
      <c r="N300" s="329"/>
      <c r="O300" s="329"/>
      <c r="P300" s="383"/>
      <c r="Q300" s="330"/>
      <c r="R300" s="329"/>
      <c r="S300" s="329"/>
      <c r="T300" s="492">
        <f t="shared" si="27"/>
        <v>0</v>
      </c>
      <c r="V300" s="182"/>
    </row>
    <row r="301" spans="1:22" ht="16.899999999999999" customHeight="1" x14ac:dyDescent="0.2">
      <c r="A301" s="10"/>
      <c r="B301" s="508"/>
      <c r="C301" s="327"/>
      <c r="D301" s="327"/>
      <c r="E301" s="327"/>
      <c r="F301" s="355"/>
      <c r="G301" s="328"/>
      <c r="H301" s="370"/>
      <c r="I301" s="329"/>
      <c r="J301" s="329"/>
      <c r="K301" s="329"/>
      <c r="L301" s="329"/>
      <c r="M301" s="329"/>
      <c r="N301" s="329"/>
      <c r="O301" s="329"/>
      <c r="P301" s="383"/>
      <c r="Q301" s="330"/>
      <c r="R301" s="329"/>
      <c r="S301" s="329"/>
      <c r="T301" s="492">
        <f t="shared" si="27"/>
        <v>0</v>
      </c>
    </row>
    <row r="302" spans="1:22" x14ac:dyDescent="0.2">
      <c r="B302" s="508"/>
      <c r="C302" s="327"/>
      <c r="D302" s="327"/>
      <c r="E302" s="327"/>
      <c r="F302" s="355"/>
      <c r="G302" s="328"/>
      <c r="H302" s="370"/>
      <c r="I302" s="329"/>
      <c r="J302" s="329"/>
      <c r="K302" s="329"/>
      <c r="L302" s="329"/>
      <c r="M302" s="329"/>
      <c r="N302" s="329"/>
      <c r="O302" s="329"/>
      <c r="P302" s="383"/>
      <c r="Q302" s="330"/>
      <c r="R302" s="329"/>
      <c r="S302" s="329"/>
      <c r="T302" s="492">
        <f t="shared" si="27"/>
        <v>0</v>
      </c>
    </row>
    <row r="303" spans="1:22" x14ac:dyDescent="0.2">
      <c r="B303" s="508"/>
      <c r="C303" s="327"/>
      <c r="D303" s="327"/>
      <c r="E303" s="327"/>
      <c r="F303" s="355"/>
      <c r="G303" s="328"/>
      <c r="H303" s="370"/>
      <c r="I303" s="329"/>
      <c r="J303" s="329"/>
      <c r="K303" s="329"/>
      <c r="L303" s="329"/>
      <c r="M303" s="329"/>
      <c r="N303" s="329"/>
      <c r="O303" s="329"/>
      <c r="P303" s="383"/>
      <c r="Q303" s="330"/>
      <c r="R303" s="329"/>
      <c r="S303" s="329"/>
      <c r="T303" s="492">
        <f t="shared" si="27"/>
        <v>0</v>
      </c>
    </row>
    <row r="304" spans="1:22" x14ac:dyDescent="0.2">
      <c r="B304" s="508"/>
      <c r="C304" s="327"/>
      <c r="D304" s="327"/>
      <c r="E304" s="327"/>
      <c r="F304" s="355"/>
      <c r="G304" s="328"/>
      <c r="H304" s="370"/>
      <c r="I304" s="329"/>
      <c r="J304" s="329"/>
      <c r="K304" s="329"/>
      <c r="L304" s="329"/>
      <c r="M304" s="329"/>
      <c r="N304" s="329"/>
      <c r="O304" s="329"/>
      <c r="P304" s="383"/>
      <c r="Q304" s="330"/>
      <c r="R304" s="329"/>
      <c r="S304" s="329"/>
      <c r="T304" s="492">
        <f t="shared" si="27"/>
        <v>0</v>
      </c>
    </row>
    <row r="305" spans="2:20" x14ac:dyDescent="0.2">
      <c r="B305" s="508"/>
      <c r="C305" s="327"/>
      <c r="D305" s="327"/>
      <c r="E305" s="327"/>
      <c r="F305" s="355"/>
      <c r="G305" s="328"/>
      <c r="H305" s="370"/>
      <c r="I305" s="329"/>
      <c r="J305" s="329"/>
      <c r="K305" s="329"/>
      <c r="L305" s="329"/>
      <c r="M305" s="329"/>
      <c r="N305" s="329"/>
      <c r="O305" s="329"/>
      <c r="P305" s="383"/>
      <c r="Q305" s="330"/>
      <c r="R305" s="329"/>
      <c r="S305" s="329"/>
      <c r="T305" s="492">
        <f t="shared" si="27"/>
        <v>0</v>
      </c>
    </row>
    <row r="306" spans="2:20" x14ac:dyDescent="0.2">
      <c r="B306" s="508"/>
      <c r="C306" s="327"/>
      <c r="D306" s="327"/>
      <c r="E306" s="327"/>
      <c r="F306" s="355"/>
      <c r="G306" s="328"/>
      <c r="H306" s="370"/>
      <c r="I306" s="329"/>
      <c r="J306" s="329"/>
      <c r="K306" s="329"/>
      <c r="L306" s="329"/>
      <c r="M306" s="329"/>
      <c r="N306" s="329"/>
      <c r="O306" s="329"/>
      <c r="P306" s="383"/>
      <c r="Q306" s="330"/>
      <c r="R306" s="329"/>
      <c r="S306" s="329"/>
      <c r="T306" s="492">
        <f t="shared" si="27"/>
        <v>0</v>
      </c>
    </row>
    <row r="307" spans="2:20" hidden="1" x14ac:dyDescent="0.2">
      <c r="B307" s="508"/>
      <c r="C307" s="327"/>
      <c r="D307" s="327"/>
      <c r="E307" s="327"/>
      <c r="F307" s="355"/>
      <c r="G307" s="328"/>
      <c r="H307" s="370"/>
      <c r="I307" s="329"/>
      <c r="J307" s="329"/>
      <c r="K307" s="329"/>
      <c r="L307" s="329"/>
      <c r="M307" s="329"/>
      <c r="N307" s="329"/>
      <c r="O307" s="329"/>
      <c r="P307" s="383"/>
      <c r="Q307" s="330"/>
      <c r="R307" s="329"/>
      <c r="S307" s="329"/>
      <c r="T307" s="492">
        <f t="shared" ref="T307:T327" si="28">-R307-S307</f>
        <v>0</v>
      </c>
    </row>
    <row r="308" spans="2:20" hidden="1" x14ac:dyDescent="0.2">
      <c r="B308" s="666"/>
      <c r="C308" s="667"/>
      <c r="D308" s="667"/>
      <c r="E308" s="667"/>
      <c r="F308" s="668"/>
      <c r="G308" s="328"/>
      <c r="H308" s="370"/>
      <c r="I308" s="329"/>
      <c r="J308" s="329"/>
      <c r="K308" s="329"/>
      <c r="L308" s="329"/>
      <c r="M308" s="329"/>
      <c r="N308" s="329"/>
      <c r="O308" s="329"/>
      <c r="P308" s="383"/>
      <c r="Q308" s="330"/>
      <c r="R308" s="329"/>
      <c r="S308" s="329"/>
      <c r="T308" s="492">
        <f t="shared" si="28"/>
        <v>0</v>
      </c>
    </row>
    <row r="309" spans="2:20" hidden="1" x14ac:dyDescent="0.2">
      <c r="B309" s="666"/>
      <c r="C309" s="667"/>
      <c r="D309" s="667"/>
      <c r="E309" s="667"/>
      <c r="F309" s="668"/>
      <c r="G309" s="328"/>
      <c r="H309" s="370"/>
      <c r="I309" s="329"/>
      <c r="J309" s="329"/>
      <c r="K309" s="329"/>
      <c r="L309" s="329"/>
      <c r="M309" s="329"/>
      <c r="N309" s="329"/>
      <c r="O309" s="329"/>
      <c r="P309" s="383"/>
      <c r="Q309" s="330"/>
      <c r="R309" s="329"/>
      <c r="S309" s="329"/>
      <c r="T309" s="492">
        <f t="shared" si="28"/>
        <v>0</v>
      </c>
    </row>
    <row r="310" spans="2:20" hidden="1" x14ac:dyDescent="0.2">
      <c r="B310" s="666"/>
      <c r="C310" s="667"/>
      <c r="D310" s="667"/>
      <c r="E310" s="667"/>
      <c r="F310" s="668"/>
      <c r="G310" s="328"/>
      <c r="H310" s="370"/>
      <c r="I310" s="329"/>
      <c r="J310" s="329"/>
      <c r="K310" s="329"/>
      <c r="L310" s="329"/>
      <c r="M310" s="329"/>
      <c r="N310" s="329"/>
      <c r="O310" s="329"/>
      <c r="P310" s="383"/>
      <c r="Q310" s="330"/>
      <c r="R310" s="329"/>
      <c r="S310" s="329"/>
      <c r="T310" s="492">
        <f t="shared" si="28"/>
        <v>0</v>
      </c>
    </row>
    <row r="311" spans="2:20" hidden="1" x14ac:dyDescent="0.2">
      <c r="B311" s="666"/>
      <c r="C311" s="667"/>
      <c r="D311" s="667"/>
      <c r="E311" s="667"/>
      <c r="F311" s="668"/>
      <c r="G311" s="328"/>
      <c r="H311" s="370"/>
      <c r="I311" s="329"/>
      <c r="J311" s="329"/>
      <c r="K311" s="329"/>
      <c r="L311" s="329"/>
      <c r="M311" s="329"/>
      <c r="N311" s="329"/>
      <c r="O311" s="329"/>
      <c r="P311" s="383"/>
      <c r="Q311" s="330"/>
      <c r="R311" s="329"/>
      <c r="S311" s="329"/>
      <c r="T311" s="492">
        <f t="shared" si="28"/>
        <v>0</v>
      </c>
    </row>
    <row r="312" spans="2:20" hidden="1" x14ac:dyDescent="0.2">
      <c r="B312" s="666"/>
      <c r="C312" s="667"/>
      <c r="D312" s="667"/>
      <c r="E312" s="667"/>
      <c r="F312" s="668"/>
      <c r="G312" s="328"/>
      <c r="H312" s="370"/>
      <c r="I312" s="329"/>
      <c r="J312" s="329"/>
      <c r="K312" s="329"/>
      <c r="L312" s="329"/>
      <c r="M312" s="329"/>
      <c r="N312" s="329"/>
      <c r="O312" s="329"/>
      <c r="P312" s="383"/>
      <c r="Q312" s="330"/>
      <c r="R312" s="329"/>
      <c r="S312" s="329"/>
      <c r="T312" s="492">
        <f t="shared" si="28"/>
        <v>0</v>
      </c>
    </row>
    <row r="313" spans="2:20" hidden="1" x14ac:dyDescent="0.2">
      <c r="B313" s="666"/>
      <c r="C313" s="667"/>
      <c r="D313" s="667"/>
      <c r="E313" s="667"/>
      <c r="F313" s="668"/>
      <c r="G313" s="328"/>
      <c r="H313" s="370"/>
      <c r="I313" s="329"/>
      <c r="J313" s="329"/>
      <c r="K313" s="329"/>
      <c r="L313" s="329"/>
      <c r="M313" s="329"/>
      <c r="N313" s="329"/>
      <c r="O313" s="329"/>
      <c r="P313" s="383"/>
      <c r="Q313" s="330"/>
      <c r="R313" s="329"/>
      <c r="S313" s="329"/>
      <c r="T313" s="492">
        <f t="shared" si="28"/>
        <v>0</v>
      </c>
    </row>
    <row r="314" spans="2:20" hidden="1" x14ac:dyDescent="0.2">
      <c r="B314" s="666"/>
      <c r="C314" s="667"/>
      <c r="D314" s="667"/>
      <c r="E314" s="667"/>
      <c r="F314" s="668"/>
      <c r="G314" s="328"/>
      <c r="H314" s="370"/>
      <c r="I314" s="329"/>
      <c r="J314" s="329"/>
      <c r="K314" s="329"/>
      <c r="L314" s="329"/>
      <c r="M314" s="329"/>
      <c r="N314" s="329"/>
      <c r="O314" s="329"/>
      <c r="P314" s="383"/>
      <c r="Q314" s="330"/>
      <c r="R314" s="329"/>
      <c r="S314" s="329"/>
      <c r="T314" s="492">
        <f t="shared" si="28"/>
        <v>0</v>
      </c>
    </row>
    <row r="315" spans="2:20" hidden="1" x14ac:dyDescent="0.2">
      <c r="B315" s="666"/>
      <c r="C315" s="667"/>
      <c r="D315" s="667"/>
      <c r="E315" s="667"/>
      <c r="F315" s="668"/>
      <c r="G315" s="328"/>
      <c r="H315" s="370"/>
      <c r="I315" s="329"/>
      <c r="J315" s="329"/>
      <c r="K315" s="329"/>
      <c r="L315" s="329"/>
      <c r="M315" s="329"/>
      <c r="N315" s="329"/>
      <c r="O315" s="329"/>
      <c r="P315" s="383"/>
      <c r="Q315" s="330"/>
      <c r="R315" s="329"/>
      <c r="S315" s="329"/>
      <c r="T315" s="492">
        <f t="shared" si="28"/>
        <v>0</v>
      </c>
    </row>
    <row r="316" spans="2:20" hidden="1" x14ac:dyDescent="0.2">
      <c r="B316" s="666"/>
      <c r="C316" s="667"/>
      <c r="D316" s="667"/>
      <c r="E316" s="667"/>
      <c r="F316" s="668"/>
      <c r="G316" s="328"/>
      <c r="H316" s="370"/>
      <c r="I316" s="329"/>
      <c r="J316" s="329"/>
      <c r="K316" s="329"/>
      <c r="L316" s="329"/>
      <c r="M316" s="329"/>
      <c r="N316" s="329"/>
      <c r="O316" s="329"/>
      <c r="P316" s="383"/>
      <c r="Q316" s="330"/>
      <c r="R316" s="329"/>
      <c r="S316" s="329"/>
      <c r="T316" s="492">
        <f t="shared" si="28"/>
        <v>0</v>
      </c>
    </row>
    <row r="317" spans="2:20" hidden="1" x14ac:dyDescent="0.2">
      <c r="B317" s="666"/>
      <c r="C317" s="667"/>
      <c r="D317" s="667"/>
      <c r="E317" s="667"/>
      <c r="F317" s="668"/>
      <c r="G317" s="328"/>
      <c r="H317" s="370"/>
      <c r="I317" s="329"/>
      <c r="J317" s="329"/>
      <c r="K317" s="329"/>
      <c r="L317" s="329"/>
      <c r="M317" s="329"/>
      <c r="N317" s="329"/>
      <c r="O317" s="329"/>
      <c r="P317" s="383"/>
      <c r="Q317" s="330"/>
      <c r="R317" s="329"/>
      <c r="S317" s="329"/>
      <c r="T317" s="492">
        <f t="shared" si="28"/>
        <v>0</v>
      </c>
    </row>
    <row r="318" spans="2:20" hidden="1" x14ac:dyDescent="0.2">
      <c r="B318" s="666"/>
      <c r="C318" s="667"/>
      <c r="D318" s="667"/>
      <c r="E318" s="667"/>
      <c r="F318" s="668"/>
      <c r="G318" s="328"/>
      <c r="H318" s="370"/>
      <c r="I318" s="329"/>
      <c r="J318" s="329"/>
      <c r="K318" s="329"/>
      <c r="L318" s="329"/>
      <c r="M318" s="329"/>
      <c r="N318" s="329"/>
      <c r="O318" s="329"/>
      <c r="P318" s="383"/>
      <c r="Q318" s="330"/>
      <c r="R318" s="329"/>
      <c r="S318" s="329"/>
      <c r="T318" s="492">
        <f t="shared" si="28"/>
        <v>0</v>
      </c>
    </row>
    <row r="319" spans="2:20" hidden="1" x14ac:dyDescent="0.2">
      <c r="B319" s="666"/>
      <c r="C319" s="667"/>
      <c r="D319" s="667"/>
      <c r="E319" s="667"/>
      <c r="F319" s="668"/>
      <c r="G319" s="328"/>
      <c r="H319" s="370"/>
      <c r="I319" s="329"/>
      <c r="J319" s="329"/>
      <c r="K319" s="329"/>
      <c r="L319" s="329"/>
      <c r="M319" s="329"/>
      <c r="N319" s="329"/>
      <c r="O319" s="329"/>
      <c r="P319" s="383"/>
      <c r="Q319" s="330"/>
      <c r="R319" s="329"/>
      <c r="S319" s="329"/>
      <c r="T319" s="492">
        <f t="shared" si="28"/>
        <v>0</v>
      </c>
    </row>
    <row r="320" spans="2:20" hidden="1" x14ac:dyDescent="0.2">
      <c r="B320" s="666"/>
      <c r="C320" s="667"/>
      <c r="D320" s="667"/>
      <c r="E320" s="667"/>
      <c r="F320" s="668"/>
      <c r="G320" s="328"/>
      <c r="H320" s="370"/>
      <c r="I320" s="329"/>
      <c r="J320" s="329"/>
      <c r="K320" s="329"/>
      <c r="L320" s="329"/>
      <c r="M320" s="329"/>
      <c r="N320" s="329"/>
      <c r="O320" s="329"/>
      <c r="P320" s="383"/>
      <c r="Q320" s="330"/>
      <c r="R320" s="329"/>
      <c r="S320" s="329"/>
      <c r="T320" s="492">
        <f t="shared" si="28"/>
        <v>0</v>
      </c>
    </row>
    <row r="321" spans="2:20" hidden="1" x14ac:dyDescent="0.2">
      <c r="B321" s="666"/>
      <c r="C321" s="667"/>
      <c r="D321" s="667"/>
      <c r="E321" s="667"/>
      <c r="F321" s="668"/>
      <c r="G321" s="328"/>
      <c r="H321" s="370"/>
      <c r="I321" s="329"/>
      <c r="J321" s="329"/>
      <c r="K321" s="329"/>
      <c r="L321" s="329"/>
      <c r="M321" s="329"/>
      <c r="N321" s="329"/>
      <c r="O321" s="329"/>
      <c r="P321" s="383"/>
      <c r="Q321" s="330"/>
      <c r="R321" s="329"/>
      <c r="S321" s="329"/>
      <c r="T321" s="492">
        <f t="shared" si="28"/>
        <v>0</v>
      </c>
    </row>
    <row r="322" spans="2:20" hidden="1" x14ac:dyDescent="0.2">
      <c r="B322" s="666"/>
      <c r="C322" s="667"/>
      <c r="D322" s="667"/>
      <c r="E322" s="667"/>
      <c r="F322" s="668"/>
      <c r="G322" s="328"/>
      <c r="H322" s="370"/>
      <c r="I322" s="329"/>
      <c r="J322" s="329"/>
      <c r="K322" s="329"/>
      <c r="L322" s="329"/>
      <c r="M322" s="329"/>
      <c r="N322" s="329"/>
      <c r="O322" s="329"/>
      <c r="P322" s="383"/>
      <c r="Q322" s="330"/>
      <c r="R322" s="329"/>
      <c r="S322" s="329"/>
      <c r="T322" s="492">
        <f t="shared" si="28"/>
        <v>0</v>
      </c>
    </row>
    <row r="323" spans="2:20" hidden="1" x14ac:dyDescent="0.2">
      <c r="B323" s="666"/>
      <c r="C323" s="667"/>
      <c r="D323" s="667"/>
      <c r="E323" s="667"/>
      <c r="F323" s="668"/>
      <c r="G323" s="328"/>
      <c r="H323" s="370"/>
      <c r="I323" s="329"/>
      <c r="J323" s="329"/>
      <c r="K323" s="329"/>
      <c r="L323" s="329"/>
      <c r="M323" s="329"/>
      <c r="N323" s="329"/>
      <c r="O323" s="329"/>
      <c r="P323" s="383"/>
      <c r="Q323" s="330"/>
      <c r="R323" s="329"/>
      <c r="S323" s="329"/>
      <c r="T323" s="492">
        <f t="shared" si="28"/>
        <v>0</v>
      </c>
    </row>
    <row r="324" spans="2:20" hidden="1" x14ac:dyDescent="0.2">
      <c r="B324" s="666"/>
      <c r="C324" s="667"/>
      <c r="D324" s="667"/>
      <c r="E324" s="667"/>
      <c r="F324" s="668"/>
      <c r="G324" s="328"/>
      <c r="H324" s="370"/>
      <c r="I324" s="329"/>
      <c r="J324" s="329"/>
      <c r="K324" s="329"/>
      <c r="L324" s="329"/>
      <c r="M324" s="329"/>
      <c r="N324" s="329"/>
      <c r="O324" s="329"/>
      <c r="P324" s="383"/>
      <c r="Q324" s="330"/>
      <c r="R324" s="329"/>
      <c r="S324" s="329"/>
      <c r="T324" s="492">
        <f t="shared" si="28"/>
        <v>0</v>
      </c>
    </row>
    <row r="325" spans="2:20" hidden="1" x14ac:dyDescent="0.2">
      <c r="B325" s="666"/>
      <c r="C325" s="667"/>
      <c r="D325" s="667"/>
      <c r="E325" s="667"/>
      <c r="F325" s="668"/>
      <c r="G325" s="328"/>
      <c r="H325" s="370"/>
      <c r="I325" s="329"/>
      <c r="J325" s="329"/>
      <c r="K325" s="329"/>
      <c r="L325" s="329"/>
      <c r="M325" s="329"/>
      <c r="N325" s="329"/>
      <c r="O325" s="329"/>
      <c r="P325" s="383"/>
      <c r="Q325" s="330"/>
      <c r="R325" s="329"/>
      <c r="S325" s="329"/>
      <c r="T325" s="492">
        <f t="shared" si="28"/>
        <v>0</v>
      </c>
    </row>
    <row r="326" spans="2:20" hidden="1" x14ac:dyDescent="0.2">
      <c r="B326" s="666"/>
      <c r="C326" s="667"/>
      <c r="D326" s="667"/>
      <c r="E326" s="667"/>
      <c r="F326" s="668"/>
      <c r="G326" s="328"/>
      <c r="H326" s="370"/>
      <c r="I326" s="329"/>
      <c r="J326" s="329"/>
      <c r="K326" s="329"/>
      <c r="L326" s="329"/>
      <c r="M326" s="329"/>
      <c r="N326" s="329"/>
      <c r="O326" s="329"/>
      <c r="P326" s="383"/>
      <c r="Q326" s="330"/>
      <c r="R326" s="329"/>
      <c r="S326" s="329"/>
      <c r="T326" s="492">
        <f t="shared" si="28"/>
        <v>0</v>
      </c>
    </row>
    <row r="327" spans="2:20" hidden="1" x14ac:dyDescent="0.2">
      <c r="B327" s="666"/>
      <c r="C327" s="667"/>
      <c r="D327" s="667"/>
      <c r="E327" s="667"/>
      <c r="F327" s="668"/>
      <c r="G327" s="328"/>
      <c r="H327" s="370"/>
      <c r="I327" s="329"/>
      <c r="J327" s="329"/>
      <c r="K327" s="329"/>
      <c r="L327" s="329"/>
      <c r="M327" s="329"/>
      <c r="N327" s="329"/>
      <c r="O327" s="329"/>
      <c r="P327" s="383"/>
      <c r="Q327" s="330"/>
      <c r="R327" s="329"/>
      <c r="S327" s="329"/>
      <c r="T327" s="492">
        <f t="shared" si="28"/>
        <v>0</v>
      </c>
    </row>
    <row r="328" spans="2:20" hidden="1" x14ac:dyDescent="0.2">
      <c r="B328" s="508"/>
      <c r="C328" s="327"/>
      <c r="D328" s="327"/>
      <c r="E328" s="327"/>
      <c r="F328" s="355"/>
      <c r="G328" s="328"/>
      <c r="H328" s="370"/>
      <c r="I328" s="329"/>
      <c r="J328" s="329"/>
      <c r="K328" s="329"/>
      <c r="L328" s="329"/>
      <c r="M328" s="329"/>
      <c r="N328" s="329"/>
      <c r="O328" s="329"/>
      <c r="P328" s="383"/>
      <c r="Q328" s="330"/>
      <c r="R328" s="329"/>
      <c r="S328" s="329"/>
      <c r="T328" s="492">
        <f t="shared" ref="T328:T348" si="29">-R328-S328</f>
        <v>0</v>
      </c>
    </row>
    <row r="329" spans="2:20" hidden="1" x14ac:dyDescent="0.2">
      <c r="B329" s="666"/>
      <c r="C329" s="667"/>
      <c r="D329" s="667"/>
      <c r="E329" s="667"/>
      <c r="F329" s="668"/>
      <c r="G329" s="328"/>
      <c r="H329" s="370"/>
      <c r="I329" s="329"/>
      <c r="J329" s="329"/>
      <c r="K329" s="329"/>
      <c r="L329" s="329"/>
      <c r="M329" s="329"/>
      <c r="N329" s="329"/>
      <c r="O329" s="329"/>
      <c r="P329" s="383"/>
      <c r="Q329" s="330"/>
      <c r="R329" s="329"/>
      <c r="S329" s="329"/>
      <c r="T329" s="492">
        <f t="shared" si="29"/>
        <v>0</v>
      </c>
    </row>
    <row r="330" spans="2:20" hidden="1" x14ac:dyDescent="0.2">
      <c r="B330" s="666"/>
      <c r="C330" s="667"/>
      <c r="D330" s="667"/>
      <c r="E330" s="667"/>
      <c r="F330" s="668"/>
      <c r="G330" s="328"/>
      <c r="H330" s="370"/>
      <c r="I330" s="329"/>
      <c r="J330" s="329"/>
      <c r="K330" s="329"/>
      <c r="L330" s="329"/>
      <c r="M330" s="329"/>
      <c r="N330" s="329"/>
      <c r="O330" s="329"/>
      <c r="P330" s="383"/>
      <c r="Q330" s="330"/>
      <c r="R330" s="329"/>
      <c r="S330" s="329"/>
      <c r="T330" s="492">
        <f t="shared" si="29"/>
        <v>0</v>
      </c>
    </row>
    <row r="331" spans="2:20" hidden="1" x14ac:dyDescent="0.2">
      <c r="B331" s="666"/>
      <c r="C331" s="667"/>
      <c r="D331" s="667"/>
      <c r="E331" s="667"/>
      <c r="F331" s="668"/>
      <c r="G331" s="328"/>
      <c r="H331" s="370"/>
      <c r="I331" s="329"/>
      <c r="J331" s="329"/>
      <c r="K331" s="329"/>
      <c r="L331" s="329"/>
      <c r="M331" s="329"/>
      <c r="N331" s="329"/>
      <c r="O331" s="329"/>
      <c r="P331" s="383"/>
      <c r="Q331" s="330"/>
      <c r="R331" s="329"/>
      <c r="S331" s="329"/>
      <c r="T331" s="492">
        <f t="shared" si="29"/>
        <v>0</v>
      </c>
    </row>
    <row r="332" spans="2:20" hidden="1" x14ac:dyDescent="0.2">
      <c r="B332" s="666"/>
      <c r="C332" s="667"/>
      <c r="D332" s="667"/>
      <c r="E332" s="667"/>
      <c r="F332" s="668"/>
      <c r="G332" s="328"/>
      <c r="H332" s="370"/>
      <c r="I332" s="329"/>
      <c r="J332" s="329"/>
      <c r="K332" s="329"/>
      <c r="L332" s="329"/>
      <c r="M332" s="329"/>
      <c r="N332" s="329"/>
      <c r="O332" s="329"/>
      <c r="P332" s="383"/>
      <c r="Q332" s="330"/>
      <c r="R332" s="329"/>
      <c r="S332" s="329"/>
      <c r="T332" s="492">
        <f t="shared" si="29"/>
        <v>0</v>
      </c>
    </row>
    <row r="333" spans="2:20" hidden="1" x14ac:dyDescent="0.2">
      <c r="B333" s="666"/>
      <c r="C333" s="667"/>
      <c r="D333" s="667"/>
      <c r="E333" s="667"/>
      <c r="F333" s="668"/>
      <c r="G333" s="328"/>
      <c r="H333" s="370"/>
      <c r="I333" s="329"/>
      <c r="J333" s="329"/>
      <c r="K333" s="329"/>
      <c r="L333" s="329"/>
      <c r="M333" s="329"/>
      <c r="N333" s="329"/>
      <c r="O333" s="329"/>
      <c r="P333" s="383"/>
      <c r="Q333" s="330"/>
      <c r="R333" s="329"/>
      <c r="S333" s="329"/>
      <c r="T333" s="492">
        <f t="shared" si="29"/>
        <v>0</v>
      </c>
    </row>
    <row r="334" spans="2:20" hidden="1" x14ac:dyDescent="0.2">
      <c r="B334" s="666"/>
      <c r="C334" s="667"/>
      <c r="D334" s="667"/>
      <c r="E334" s="667"/>
      <c r="F334" s="668"/>
      <c r="G334" s="328"/>
      <c r="H334" s="370"/>
      <c r="I334" s="329"/>
      <c r="J334" s="329"/>
      <c r="K334" s="329"/>
      <c r="L334" s="329"/>
      <c r="M334" s="329"/>
      <c r="N334" s="329"/>
      <c r="O334" s="329"/>
      <c r="P334" s="383"/>
      <c r="Q334" s="330"/>
      <c r="R334" s="329"/>
      <c r="S334" s="329"/>
      <c r="T334" s="492">
        <f t="shared" si="29"/>
        <v>0</v>
      </c>
    </row>
    <row r="335" spans="2:20" hidden="1" x14ac:dyDescent="0.2">
      <c r="B335" s="666"/>
      <c r="C335" s="667"/>
      <c r="D335" s="667"/>
      <c r="E335" s="667"/>
      <c r="F335" s="668"/>
      <c r="G335" s="328"/>
      <c r="H335" s="370"/>
      <c r="I335" s="329"/>
      <c r="J335" s="329"/>
      <c r="K335" s="329"/>
      <c r="L335" s="329"/>
      <c r="M335" s="329"/>
      <c r="N335" s="329"/>
      <c r="O335" s="329"/>
      <c r="P335" s="383"/>
      <c r="Q335" s="330"/>
      <c r="R335" s="329"/>
      <c r="S335" s="329"/>
      <c r="T335" s="492">
        <f t="shared" si="29"/>
        <v>0</v>
      </c>
    </row>
    <row r="336" spans="2:20" hidden="1" x14ac:dyDescent="0.2">
      <c r="B336" s="666"/>
      <c r="C336" s="667"/>
      <c r="D336" s="667"/>
      <c r="E336" s="667"/>
      <c r="F336" s="668"/>
      <c r="G336" s="328"/>
      <c r="H336" s="370"/>
      <c r="I336" s="329"/>
      <c r="J336" s="329"/>
      <c r="K336" s="329"/>
      <c r="L336" s="329"/>
      <c r="M336" s="329"/>
      <c r="N336" s="329"/>
      <c r="O336" s="329"/>
      <c r="P336" s="383"/>
      <c r="Q336" s="330"/>
      <c r="R336" s="329"/>
      <c r="S336" s="329"/>
      <c r="T336" s="492">
        <f t="shared" si="29"/>
        <v>0</v>
      </c>
    </row>
    <row r="337" spans="2:20" hidden="1" x14ac:dyDescent="0.2">
      <c r="B337" s="666"/>
      <c r="C337" s="667"/>
      <c r="D337" s="667"/>
      <c r="E337" s="667"/>
      <c r="F337" s="668"/>
      <c r="G337" s="328"/>
      <c r="H337" s="370"/>
      <c r="I337" s="329"/>
      <c r="J337" s="329"/>
      <c r="K337" s="329"/>
      <c r="L337" s="329"/>
      <c r="M337" s="329"/>
      <c r="N337" s="329"/>
      <c r="O337" s="329"/>
      <c r="P337" s="383"/>
      <c r="Q337" s="330"/>
      <c r="R337" s="329"/>
      <c r="S337" s="329"/>
      <c r="T337" s="492">
        <f t="shared" si="29"/>
        <v>0</v>
      </c>
    </row>
    <row r="338" spans="2:20" hidden="1" x14ac:dyDescent="0.2">
      <c r="B338" s="666"/>
      <c r="C338" s="667"/>
      <c r="D338" s="667"/>
      <c r="E338" s="667"/>
      <c r="F338" s="668"/>
      <c r="G338" s="328"/>
      <c r="H338" s="370"/>
      <c r="I338" s="329"/>
      <c r="J338" s="329"/>
      <c r="K338" s="329"/>
      <c r="L338" s="329"/>
      <c r="M338" s="329"/>
      <c r="N338" s="329"/>
      <c r="O338" s="329"/>
      <c r="P338" s="383"/>
      <c r="Q338" s="330"/>
      <c r="R338" s="329"/>
      <c r="S338" s="329"/>
      <c r="T338" s="492">
        <f t="shared" si="29"/>
        <v>0</v>
      </c>
    </row>
    <row r="339" spans="2:20" hidden="1" x14ac:dyDescent="0.2">
      <c r="B339" s="666"/>
      <c r="C339" s="667"/>
      <c r="D339" s="667"/>
      <c r="E339" s="667"/>
      <c r="F339" s="668"/>
      <c r="G339" s="328"/>
      <c r="H339" s="370"/>
      <c r="I339" s="329"/>
      <c r="J339" s="329"/>
      <c r="K339" s="329"/>
      <c r="L339" s="329"/>
      <c r="M339" s="329"/>
      <c r="N339" s="329"/>
      <c r="O339" s="329"/>
      <c r="P339" s="383"/>
      <c r="Q339" s="330"/>
      <c r="R339" s="329"/>
      <c r="S339" s="329"/>
      <c r="T339" s="492">
        <f t="shared" si="29"/>
        <v>0</v>
      </c>
    </row>
    <row r="340" spans="2:20" hidden="1" x14ac:dyDescent="0.2">
      <c r="B340" s="666"/>
      <c r="C340" s="667"/>
      <c r="D340" s="667"/>
      <c r="E340" s="667"/>
      <c r="F340" s="668"/>
      <c r="G340" s="328"/>
      <c r="H340" s="370"/>
      <c r="I340" s="329"/>
      <c r="J340" s="329"/>
      <c r="K340" s="329"/>
      <c r="L340" s="329"/>
      <c r="M340" s="329"/>
      <c r="N340" s="329"/>
      <c r="O340" s="329"/>
      <c r="P340" s="383"/>
      <c r="Q340" s="330"/>
      <c r="R340" s="329"/>
      <c r="S340" s="329"/>
      <c r="T340" s="492">
        <f t="shared" si="29"/>
        <v>0</v>
      </c>
    </row>
    <row r="341" spans="2:20" hidden="1" x14ac:dyDescent="0.2">
      <c r="B341" s="666"/>
      <c r="C341" s="667"/>
      <c r="D341" s="667"/>
      <c r="E341" s="667"/>
      <c r="F341" s="668"/>
      <c r="G341" s="328"/>
      <c r="H341" s="370"/>
      <c r="I341" s="329"/>
      <c r="J341" s="329"/>
      <c r="K341" s="329"/>
      <c r="L341" s="329"/>
      <c r="M341" s="329"/>
      <c r="N341" s="329"/>
      <c r="O341" s="329"/>
      <c r="P341" s="383"/>
      <c r="Q341" s="330"/>
      <c r="R341" s="329"/>
      <c r="S341" s="329"/>
      <c r="T341" s="492">
        <f t="shared" si="29"/>
        <v>0</v>
      </c>
    </row>
    <row r="342" spans="2:20" hidden="1" x14ac:dyDescent="0.2">
      <c r="B342" s="666"/>
      <c r="C342" s="667"/>
      <c r="D342" s="667"/>
      <c r="E342" s="667"/>
      <c r="F342" s="668"/>
      <c r="G342" s="328"/>
      <c r="H342" s="370"/>
      <c r="I342" s="329"/>
      <c r="J342" s="329"/>
      <c r="K342" s="329"/>
      <c r="L342" s="329"/>
      <c r="M342" s="329"/>
      <c r="N342" s="329"/>
      <c r="O342" s="329"/>
      <c r="P342" s="383"/>
      <c r="Q342" s="330"/>
      <c r="R342" s="329"/>
      <c r="S342" s="329"/>
      <c r="T342" s="492">
        <f t="shared" si="29"/>
        <v>0</v>
      </c>
    </row>
    <row r="343" spans="2:20" hidden="1" x14ac:dyDescent="0.2">
      <c r="B343" s="666"/>
      <c r="C343" s="667"/>
      <c r="D343" s="667"/>
      <c r="E343" s="667"/>
      <c r="F343" s="668"/>
      <c r="G343" s="328"/>
      <c r="H343" s="370"/>
      <c r="I343" s="329"/>
      <c r="J343" s="329"/>
      <c r="K343" s="329"/>
      <c r="L343" s="329"/>
      <c r="M343" s="329"/>
      <c r="N343" s="329"/>
      <c r="O343" s="329"/>
      <c r="P343" s="383"/>
      <c r="Q343" s="330"/>
      <c r="R343" s="329"/>
      <c r="S343" s="329"/>
      <c r="T343" s="492">
        <f t="shared" si="29"/>
        <v>0</v>
      </c>
    </row>
    <row r="344" spans="2:20" hidden="1" x14ac:dyDescent="0.2">
      <c r="B344" s="666"/>
      <c r="C344" s="667"/>
      <c r="D344" s="667"/>
      <c r="E344" s="667"/>
      <c r="F344" s="668"/>
      <c r="G344" s="328"/>
      <c r="H344" s="370"/>
      <c r="I344" s="329"/>
      <c r="J344" s="329"/>
      <c r="K344" s="329"/>
      <c r="L344" s="329"/>
      <c r="M344" s="329"/>
      <c r="N344" s="329"/>
      <c r="O344" s="329"/>
      <c r="P344" s="383"/>
      <c r="Q344" s="330"/>
      <c r="R344" s="329"/>
      <c r="S344" s="329"/>
      <c r="T344" s="492">
        <f t="shared" si="29"/>
        <v>0</v>
      </c>
    </row>
    <row r="345" spans="2:20" hidden="1" x14ac:dyDescent="0.2">
      <c r="B345" s="666"/>
      <c r="C345" s="667"/>
      <c r="D345" s="667"/>
      <c r="E345" s="667"/>
      <c r="F345" s="668"/>
      <c r="G345" s="328"/>
      <c r="H345" s="370"/>
      <c r="I345" s="329"/>
      <c r="J345" s="329"/>
      <c r="K345" s="329"/>
      <c r="L345" s="329"/>
      <c r="M345" s="329"/>
      <c r="N345" s="329"/>
      <c r="O345" s="329"/>
      <c r="P345" s="383"/>
      <c r="Q345" s="330"/>
      <c r="R345" s="329"/>
      <c r="S345" s="329"/>
      <c r="T345" s="492">
        <f t="shared" si="29"/>
        <v>0</v>
      </c>
    </row>
    <row r="346" spans="2:20" hidden="1" x14ac:dyDescent="0.2">
      <c r="B346" s="666"/>
      <c r="C346" s="667"/>
      <c r="D346" s="667"/>
      <c r="E346" s="667"/>
      <c r="F346" s="668"/>
      <c r="G346" s="328"/>
      <c r="H346" s="370"/>
      <c r="I346" s="329"/>
      <c r="J346" s="329"/>
      <c r="K346" s="329"/>
      <c r="L346" s="329"/>
      <c r="M346" s="329"/>
      <c r="N346" s="329"/>
      <c r="O346" s="329"/>
      <c r="P346" s="383"/>
      <c r="Q346" s="330"/>
      <c r="R346" s="329"/>
      <c r="S346" s="329"/>
      <c r="T346" s="492">
        <f t="shared" si="29"/>
        <v>0</v>
      </c>
    </row>
    <row r="347" spans="2:20" hidden="1" x14ac:dyDescent="0.2">
      <c r="B347" s="666"/>
      <c r="C347" s="667"/>
      <c r="D347" s="667"/>
      <c r="E347" s="667"/>
      <c r="F347" s="668"/>
      <c r="G347" s="328"/>
      <c r="H347" s="370"/>
      <c r="I347" s="329"/>
      <c r="J347" s="329"/>
      <c r="K347" s="329"/>
      <c r="L347" s="329"/>
      <c r="M347" s="329"/>
      <c r="N347" s="329"/>
      <c r="O347" s="329"/>
      <c r="P347" s="383"/>
      <c r="Q347" s="330"/>
      <c r="R347" s="329"/>
      <c r="S347" s="329"/>
      <c r="T347" s="492">
        <f t="shared" si="29"/>
        <v>0</v>
      </c>
    </row>
    <row r="348" spans="2:20" hidden="1" x14ac:dyDescent="0.2">
      <c r="B348" s="666"/>
      <c r="C348" s="667"/>
      <c r="D348" s="667"/>
      <c r="E348" s="667"/>
      <c r="F348" s="668"/>
      <c r="G348" s="328"/>
      <c r="H348" s="370"/>
      <c r="I348" s="329"/>
      <c r="J348" s="329"/>
      <c r="K348" s="329"/>
      <c r="L348" s="329"/>
      <c r="M348" s="329"/>
      <c r="N348" s="329"/>
      <c r="O348" s="329"/>
      <c r="P348" s="383"/>
      <c r="Q348" s="330"/>
      <c r="R348" s="329"/>
      <c r="S348" s="329"/>
      <c r="T348" s="492">
        <f t="shared" si="29"/>
        <v>0</v>
      </c>
    </row>
    <row r="349" spans="2:20" hidden="1" x14ac:dyDescent="0.2">
      <c r="B349" s="508"/>
      <c r="C349" s="327"/>
      <c r="D349" s="327"/>
      <c r="E349" s="327"/>
      <c r="F349" s="355"/>
      <c r="G349" s="328"/>
      <c r="H349" s="370"/>
      <c r="I349" s="329"/>
      <c r="J349" s="329"/>
      <c r="K349" s="329"/>
      <c r="L349" s="329"/>
      <c r="M349" s="329"/>
      <c r="N349" s="329"/>
      <c r="O349" s="329"/>
      <c r="P349" s="383"/>
      <c r="Q349" s="330"/>
      <c r="R349" s="329"/>
      <c r="S349" s="329"/>
      <c r="T349" s="492">
        <f t="shared" ref="T349:T369" si="30">-R349-S349</f>
        <v>0</v>
      </c>
    </row>
    <row r="350" spans="2:20" hidden="1" x14ac:dyDescent="0.2">
      <c r="B350" s="666"/>
      <c r="C350" s="667"/>
      <c r="D350" s="667"/>
      <c r="E350" s="667"/>
      <c r="F350" s="668"/>
      <c r="G350" s="328"/>
      <c r="H350" s="370"/>
      <c r="I350" s="329"/>
      <c r="J350" s="329"/>
      <c r="K350" s="329"/>
      <c r="L350" s="329"/>
      <c r="M350" s="329"/>
      <c r="N350" s="329"/>
      <c r="O350" s="329"/>
      <c r="P350" s="383"/>
      <c r="Q350" s="330"/>
      <c r="R350" s="329"/>
      <c r="S350" s="329"/>
      <c r="T350" s="492">
        <f t="shared" si="30"/>
        <v>0</v>
      </c>
    </row>
    <row r="351" spans="2:20" hidden="1" x14ac:dyDescent="0.2">
      <c r="B351" s="666"/>
      <c r="C351" s="667"/>
      <c r="D351" s="667"/>
      <c r="E351" s="667"/>
      <c r="F351" s="668"/>
      <c r="G351" s="328"/>
      <c r="H351" s="370"/>
      <c r="I351" s="329"/>
      <c r="J351" s="329"/>
      <c r="K351" s="329"/>
      <c r="L351" s="329"/>
      <c r="M351" s="329"/>
      <c r="N351" s="329"/>
      <c r="O351" s="329"/>
      <c r="P351" s="383"/>
      <c r="Q351" s="330"/>
      <c r="R351" s="329"/>
      <c r="S351" s="329"/>
      <c r="T351" s="492">
        <f t="shared" si="30"/>
        <v>0</v>
      </c>
    </row>
    <row r="352" spans="2:20" hidden="1" x14ac:dyDescent="0.2">
      <c r="B352" s="666"/>
      <c r="C352" s="667"/>
      <c r="D352" s="667"/>
      <c r="E352" s="667"/>
      <c r="F352" s="668"/>
      <c r="G352" s="328"/>
      <c r="H352" s="370"/>
      <c r="I352" s="329"/>
      <c r="J352" s="329"/>
      <c r="K352" s="329"/>
      <c r="L352" s="329"/>
      <c r="M352" s="329"/>
      <c r="N352" s="329"/>
      <c r="O352" s="329"/>
      <c r="P352" s="383"/>
      <c r="Q352" s="330"/>
      <c r="R352" s="329"/>
      <c r="S352" s="329"/>
      <c r="T352" s="492">
        <f t="shared" si="30"/>
        <v>0</v>
      </c>
    </row>
    <row r="353" spans="2:20" hidden="1" x14ac:dyDescent="0.2">
      <c r="B353" s="666"/>
      <c r="C353" s="667"/>
      <c r="D353" s="667"/>
      <c r="E353" s="667"/>
      <c r="F353" s="668"/>
      <c r="G353" s="328"/>
      <c r="H353" s="370"/>
      <c r="I353" s="329"/>
      <c r="J353" s="329"/>
      <c r="K353" s="329"/>
      <c r="L353" s="329"/>
      <c r="M353" s="329"/>
      <c r="N353" s="329"/>
      <c r="O353" s="329"/>
      <c r="P353" s="383"/>
      <c r="Q353" s="330"/>
      <c r="R353" s="329"/>
      <c r="S353" s="329"/>
      <c r="T353" s="492">
        <f t="shared" si="30"/>
        <v>0</v>
      </c>
    </row>
    <row r="354" spans="2:20" hidden="1" x14ac:dyDescent="0.2">
      <c r="B354" s="666"/>
      <c r="C354" s="667"/>
      <c r="D354" s="667"/>
      <c r="E354" s="667"/>
      <c r="F354" s="668"/>
      <c r="G354" s="328"/>
      <c r="H354" s="370"/>
      <c r="I354" s="329"/>
      <c r="J354" s="329"/>
      <c r="K354" s="329"/>
      <c r="L354" s="329"/>
      <c r="M354" s="329"/>
      <c r="N354" s="329"/>
      <c r="O354" s="329"/>
      <c r="P354" s="383"/>
      <c r="Q354" s="330"/>
      <c r="R354" s="329"/>
      <c r="S354" s="329"/>
      <c r="T354" s="492">
        <f t="shared" si="30"/>
        <v>0</v>
      </c>
    </row>
    <row r="355" spans="2:20" hidden="1" x14ac:dyDescent="0.2">
      <c r="B355" s="666"/>
      <c r="C355" s="667"/>
      <c r="D355" s="667"/>
      <c r="E355" s="667"/>
      <c r="F355" s="668"/>
      <c r="G355" s="328"/>
      <c r="H355" s="370"/>
      <c r="I355" s="329"/>
      <c r="J355" s="329"/>
      <c r="K355" s="329"/>
      <c r="L355" s="329"/>
      <c r="M355" s="329"/>
      <c r="N355" s="329"/>
      <c r="O355" s="329"/>
      <c r="P355" s="383"/>
      <c r="Q355" s="330"/>
      <c r="R355" s="329"/>
      <c r="S355" s="329"/>
      <c r="T355" s="492">
        <f t="shared" si="30"/>
        <v>0</v>
      </c>
    </row>
    <row r="356" spans="2:20" hidden="1" x14ac:dyDescent="0.2">
      <c r="B356" s="666"/>
      <c r="C356" s="667"/>
      <c r="D356" s="667"/>
      <c r="E356" s="667"/>
      <c r="F356" s="668"/>
      <c r="G356" s="328"/>
      <c r="H356" s="370"/>
      <c r="I356" s="329"/>
      <c r="J356" s="329"/>
      <c r="K356" s="329"/>
      <c r="L356" s="329"/>
      <c r="M356" s="329"/>
      <c r="N356" s="329"/>
      <c r="O356" s="329"/>
      <c r="P356" s="383"/>
      <c r="Q356" s="330"/>
      <c r="R356" s="329"/>
      <c r="S356" s="329"/>
      <c r="T356" s="492">
        <f t="shared" si="30"/>
        <v>0</v>
      </c>
    </row>
    <row r="357" spans="2:20" hidden="1" x14ac:dyDescent="0.2">
      <c r="B357" s="666"/>
      <c r="C357" s="667"/>
      <c r="D357" s="667"/>
      <c r="E357" s="667"/>
      <c r="F357" s="668"/>
      <c r="G357" s="328"/>
      <c r="H357" s="370"/>
      <c r="I357" s="329"/>
      <c r="J357" s="329"/>
      <c r="K357" s="329"/>
      <c r="L357" s="329"/>
      <c r="M357" s="329"/>
      <c r="N357" s="329"/>
      <c r="O357" s="329"/>
      <c r="P357" s="383"/>
      <c r="Q357" s="330"/>
      <c r="R357" s="329"/>
      <c r="S357" s="329"/>
      <c r="T357" s="492">
        <f t="shared" si="30"/>
        <v>0</v>
      </c>
    </row>
    <row r="358" spans="2:20" hidden="1" x14ac:dyDescent="0.2">
      <c r="B358" s="666"/>
      <c r="C358" s="667"/>
      <c r="D358" s="667"/>
      <c r="E358" s="667"/>
      <c r="F358" s="668"/>
      <c r="G358" s="328"/>
      <c r="H358" s="370"/>
      <c r="I358" s="329"/>
      <c r="J358" s="329"/>
      <c r="K358" s="329"/>
      <c r="L358" s="329"/>
      <c r="M358" s="329"/>
      <c r="N358" s="329"/>
      <c r="O358" s="329"/>
      <c r="P358" s="383"/>
      <c r="Q358" s="330"/>
      <c r="R358" s="329"/>
      <c r="S358" s="329"/>
      <c r="T358" s="492">
        <f t="shared" si="30"/>
        <v>0</v>
      </c>
    </row>
    <row r="359" spans="2:20" hidden="1" x14ac:dyDescent="0.2">
      <c r="B359" s="666"/>
      <c r="C359" s="667"/>
      <c r="D359" s="667"/>
      <c r="E359" s="667"/>
      <c r="F359" s="668"/>
      <c r="G359" s="328"/>
      <c r="H359" s="370"/>
      <c r="I359" s="329"/>
      <c r="J359" s="329"/>
      <c r="K359" s="329"/>
      <c r="L359" s="329"/>
      <c r="M359" s="329"/>
      <c r="N359" s="329"/>
      <c r="O359" s="329"/>
      <c r="P359" s="383"/>
      <c r="Q359" s="330"/>
      <c r="R359" s="329"/>
      <c r="S359" s="329"/>
      <c r="T359" s="492">
        <f t="shared" si="30"/>
        <v>0</v>
      </c>
    </row>
    <row r="360" spans="2:20" hidden="1" x14ac:dyDescent="0.2">
      <c r="B360" s="666"/>
      <c r="C360" s="667"/>
      <c r="D360" s="667"/>
      <c r="E360" s="667"/>
      <c r="F360" s="668"/>
      <c r="G360" s="328"/>
      <c r="H360" s="370"/>
      <c r="I360" s="329"/>
      <c r="J360" s="329"/>
      <c r="K360" s="329"/>
      <c r="L360" s="329"/>
      <c r="M360" s="329"/>
      <c r="N360" s="329"/>
      <c r="O360" s="329"/>
      <c r="P360" s="383"/>
      <c r="Q360" s="330"/>
      <c r="R360" s="329"/>
      <c r="S360" s="329"/>
      <c r="T360" s="492">
        <f t="shared" si="30"/>
        <v>0</v>
      </c>
    </row>
    <row r="361" spans="2:20" hidden="1" x14ac:dyDescent="0.2">
      <c r="B361" s="666"/>
      <c r="C361" s="667"/>
      <c r="D361" s="667"/>
      <c r="E361" s="667"/>
      <c r="F361" s="668"/>
      <c r="G361" s="328"/>
      <c r="H361" s="370"/>
      <c r="I361" s="329"/>
      <c r="J361" s="329"/>
      <c r="K361" s="329"/>
      <c r="L361" s="329"/>
      <c r="M361" s="329"/>
      <c r="N361" s="329"/>
      <c r="O361" s="329"/>
      <c r="P361" s="383"/>
      <c r="Q361" s="330"/>
      <c r="R361" s="329"/>
      <c r="S361" s="329"/>
      <c r="T361" s="492">
        <f t="shared" si="30"/>
        <v>0</v>
      </c>
    </row>
    <row r="362" spans="2:20" hidden="1" x14ac:dyDescent="0.2">
      <c r="B362" s="666"/>
      <c r="C362" s="667"/>
      <c r="D362" s="667"/>
      <c r="E362" s="667"/>
      <c r="F362" s="668"/>
      <c r="G362" s="328"/>
      <c r="H362" s="370"/>
      <c r="I362" s="329"/>
      <c r="J362" s="329"/>
      <c r="K362" s="329"/>
      <c r="L362" s="329"/>
      <c r="M362" s="329"/>
      <c r="N362" s="329"/>
      <c r="O362" s="329"/>
      <c r="P362" s="383"/>
      <c r="Q362" s="330"/>
      <c r="R362" s="329"/>
      <c r="S362" s="329"/>
      <c r="T362" s="492">
        <f t="shared" si="30"/>
        <v>0</v>
      </c>
    </row>
    <row r="363" spans="2:20" hidden="1" x14ac:dyDescent="0.2">
      <c r="B363" s="666"/>
      <c r="C363" s="667"/>
      <c r="D363" s="667"/>
      <c r="E363" s="667"/>
      <c r="F363" s="668"/>
      <c r="G363" s="328"/>
      <c r="H363" s="370"/>
      <c r="I363" s="329"/>
      <c r="J363" s="329"/>
      <c r="K363" s="329"/>
      <c r="L363" s="329"/>
      <c r="M363" s="329"/>
      <c r="N363" s="329"/>
      <c r="O363" s="329"/>
      <c r="P363" s="383"/>
      <c r="Q363" s="330"/>
      <c r="R363" s="329"/>
      <c r="S363" s="329"/>
      <c r="T363" s="492">
        <f t="shared" si="30"/>
        <v>0</v>
      </c>
    </row>
    <row r="364" spans="2:20" hidden="1" x14ac:dyDescent="0.2">
      <c r="B364" s="666"/>
      <c r="C364" s="667"/>
      <c r="D364" s="667"/>
      <c r="E364" s="667"/>
      <c r="F364" s="668"/>
      <c r="G364" s="328"/>
      <c r="H364" s="370"/>
      <c r="I364" s="329"/>
      <c r="J364" s="329"/>
      <c r="K364" s="329"/>
      <c r="L364" s="329"/>
      <c r="M364" s="329"/>
      <c r="N364" s="329"/>
      <c r="O364" s="329"/>
      <c r="P364" s="383"/>
      <c r="Q364" s="330"/>
      <c r="R364" s="329"/>
      <c r="S364" s="329"/>
      <c r="T364" s="492">
        <f t="shared" si="30"/>
        <v>0</v>
      </c>
    </row>
    <row r="365" spans="2:20" hidden="1" x14ac:dyDescent="0.2">
      <c r="B365" s="666"/>
      <c r="C365" s="667"/>
      <c r="D365" s="667"/>
      <c r="E365" s="667"/>
      <c r="F365" s="668"/>
      <c r="G365" s="328"/>
      <c r="H365" s="370"/>
      <c r="I365" s="329"/>
      <c r="J365" s="329"/>
      <c r="K365" s="329"/>
      <c r="L365" s="329"/>
      <c r="M365" s="329"/>
      <c r="N365" s="329"/>
      <c r="O365" s="329"/>
      <c r="P365" s="383"/>
      <c r="Q365" s="330"/>
      <c r="R365" s="329"/>
      <c r="S365" s="329"/>
      <c r="T365" s="492">
        <f t="shared" si="30"/>
        <v>0</v>
      </c>
    </row>
    <row r="366" spans="2:20" hidden="1" x14ac:dyDescent="0.2">
      <c r="B366" s="666"/>
      <c r="C366" s="667"/>
      <c r="D366" s="667"/>
      <c r="E366" s="667"/>
      <c r="F366" s="668"/>
      <c r="G366" s="328"/>
      <c r="H366" s="370"/>
      <c r="I366" s="329"/>
      <c r="J366" s="329"/>
      <c r="K366" s="329"/>
      <c r="L366" s="329"/>
      <c r="M366" s="329"/>
      <c r="N366" s="329"/>
      <c r="O366" s="329"/>
      <c r="P366" s="383"/>
      <c r="Q366" s="330"/>
      <c r="R366" s="329"/>
      <c r="S366" s="329"/>
      <c r="T366" s="492">
        <f t="shared" si="30"/>
        <v>0</v>
      </c>
    </row>
    <row r="367" spans="2:20" hidden="1" x14ac:dyDescent="0.2">
      <c r="B367" s="666"/>
      <c r="C367" s="667"/>
      <c r="D367" s="667"/>
      <c r="E367" s="667"/>
      <c r="F367" s="668"/>
      <c r="G367" s="328"/>
      <c r="H367" s="370"/>
      <c r="I367" s="329"/>
      <c r="J367" s="329"/>
      <c r="K367" s="329"/>
      <c r="L367" s="329"/>
      <c r="M367" s="329"/>
      <c r="N367" s="329"/>
      <c r="O367" s="329"/>
      <c r="P367" s="383"/>
      <c r="Q367" s="330"/>
      <c r="R367" s="329"/>
      <c r="S367" s="329"/>
      <c r="T367" s="492">
        <f t="shared" si="30"/>
        <v>0</v>
      </c>
    </row>
    <row r="368" spans="2:20" hidden="1" x14ac:dyDescent="0.2">
      <c r="B368" s="666"/>
      <c r="C368" s="667"/>
      <c r="D368" s="667"/>
      <c r="E368" s="667"/>
      <c r="F368" s="668"/>
      <c r="G368" s="328"/>
      <c r="H368" s="370"/>
      <c r="I368" s="329"/>
      <c r="J368" s="329"/>
      <c r="K368" s="329"/>
      <c r="L368" s="329"/>
      <c r="M368" s="329"/>
      <c r="N368" s="329"/>
      <c r="O368" s="329"/>
      <c r="P368" s="383"/>
      <c r="Q368" s="330"/>
      <c r="R368" s="329"/>
      <c r="S368" s="329"/>
      <c r="T368" s="492">
        <f t="shared" si="30"/>
        <v>0</v>
      </c>
    </row>
    <row r="369" spans="2:20" hidden="1" x14ac:dyDescent="0.2">
      <c r="B369" s="666"/>
      <c r="C369" s="667"/>
      <c r="D369" s="667"/>
      <c r="E369" s="667"/>
      <c r="F369" s="668"/>
      <c r="G369" s="328"/>
      <c r="H369" s="370"/>
      <c r="I369" s="329"/>
      <c r="J369" s="329"/>
      <c r="K369" s="329"/>
      <c r="L369" s="329"/>
      <c r="M369" s="329"/>
      <c r="N369" s="329"/>
      <c r="O369" s="329"/>
      <c r="P369" s="383"/>
      <c r="Q369" s="330"/>
      <c r="R369" s="329"/>
      <c r="S369" s="329"/>
      <c r="T369" s="492">
        <f t="shared" si="30"/>
        <v>0</v>
      </c>
    </row>
    <row r="370" spans="2:20" hidden="1" x14ac:dyDescent="0.2">
      <c r="B370" s="508"/>
      <c r="C370" s="327"/>
      <c r="D370" s="327"/>
      <c r="E370" s="327"/>
      <c r="F370" s="355"/>
      <c r="G370" s="328"/>
      <c r="H370" s="370"/>
      <c r="I370" s="329"/>
      <c r="J370" s="329"/>
      <c r="K370" s="329"/>
      <c r="L370" s="329"/>
      <c r="M370" s="329"/>
      <c r="N370" s="329"/>
      <c r="O370" s="329"/>
      <c r="P370" s="383"/>
      <c r="Q370" s="330"/>
      <c r="R370" s="329"/>
      <c r="S370" s="329"/>
      <c r="T370" s="492">
        <f t="shared" ref="T370:T372" si="31">-R370-S370</f>
        <v>0</v>
      </c>
    </row>
    <row r="371" spans="2:20" hidden="1" x14ac:dyDescent="0.2">
      <c r="B371" s="666"/>
      <c r="C371" s="667"/>
      <c r="D371" s="667"/>
      <c r="E371" s="667"/>
      <c r="F371" s="668"/>
      <c r="G371" s="328"/>
      <c r="H371" s="370"/>
      <c r="I371" s="329"/>
      <c r="J371" s="329"/>
      <c r="K371" s="329"/>
      <c r="L371" s="329"/>
      <c r="M371" s="329"/>
      <c r="N371" s="329"/>
      <c r="O371" s="329"/>
      <c r="P371" s="383"/>
      <c r="Q371" s="330"/>
      <c r="R371" s="329"/>
      <c r="S371" s="329"/>
      <c r="T371" s="492">
        <f t="shared" si="31"/>
        <v>0</v>
      </c>
    </row>
    <row r="372" spans="2:20" hidden="1" x14ac:dyDescent="0.2">
      <c r="B372" s="666"/>
      <c r="C372" s="667"/>
      <c r="D372" s="667"/>
      <c r="E372" s="667"/>
      <c r="F372" s="668"/>
      <c r="G372" s="328"/>
      <c r="H372" s="370"/>
      <c r="I372" s="329"/>
      <c r="J372" s="329"/>
      <c r="K372" s="329"/>
      <c r="L372" s="329"/>
      <c r="M372" s="329"/>
      <c r="N372" s="329"/>
      <c r="O372" s="329"/>
      <c r="P372" s="383"/>
      <c r="Q372" s="330"/>
      <c r="R372" s="329"/>
      <c r="S372" s="329"/>
      <c r="T372" s="492">
        <f t="shared" si="31"/>
        <v>0</v>
      </c>
    </row>
    <row r="373" spans="2:20" hidden="1" x14ac:dyDescent="0.2">
      <c r="B373" s="508"/>
      <c r="C373" s="327"/>
      <c r="D373" s="327"/>
      <c r="E373" s="327"/>
      <c r="F373" s="355"/>
      <c r="G373" s="328"/>
      <c r="H373" s="370"/>
      <c r="I373" s="329"/>
      <c r="J373" s="329"/>
      <c r="K373" s="329"/>
      <c r="L373" s="329"/>
      <c r="M373" s="329"/>
      <c r="N373" s="329"/>
      <c r="O373" s="329"/>
      <c r="P373" s="383"/>
      <c r="Q373" s="330"/>
      <c r="R373" s="329"/>
      <c r="S373" s="329"/>
      <c r="T373" s="492">
        <f t="shared" ref="T373:T375" si="32">-R373-S373</f>
        <v>0</v>
      </c>
    </row>
    <row r="374" spans="2:20" hidden="1" x14ac:dyDescent="0.2">
      <c r="B374" s="666"/>
      <c r="C374" s="667"/>
      <c r="D374" s="667"/>
      <c r="E374" s="667"/>
      <c r="F374" s="668"/>
      <c r="G374" s="328"/>
      <c r="H374" s="370"/>
      <c r="I374" s="329"/>
      <c r="J374" s="329"/>
      <c r="K374" s="329"/>
      <c r="L374" s="329"/>
      <c r="M374" s="329"/>
      <c r="N374" s="329"/>
      <c r="O374" s="329"/>
      <c r="P374" s="383"/>
      <c r="Q374" s="330"/>
      <c r="R374" s="329"/>
      <c r="S374" s="329"/>
      <c r="T374" s="492">
        <f t="shared" si="32"/>
        <v>0</v>
      </c>
    </row>
    <row r="375" spans="2:20" hidden="1" x14ac:dyDescent="0.2">
      <c r="B375" s="666"/>
      <c r="C375" s="667"/>
      <c r="D375" s="667"/>
      <c r="E375" s="667"/>
      <c r="F375" s="668"/>
      <c r="G375" s="328"/>
      <c r="H375" s="370"/>
      <c r="I375" s="329"/>
      <c r="J375" s="329"/>
      <c r="K375" s="329"/>
      <c r="L375" s="329"/>
      <c r="M375" s="329"/>
      <c r="N375" s="329"/>
      <c r="O375" s="329"/>
      <c r="P375" s="383"/>
      <c r="Q375" s="330"/>
      <c r="R375" s="329"/>
      <c r="S375" s="329"/>
      <c r="T375" s="492">
        <f t="shared" si="32"/>
        <v>0</v>
      </c>
    </row>
    <row r="376" spans="2:20" hidden="1" x14ac:dyDescent="0.2">
      <c r="B376" s="508"/>
      <c r="C376" s="327"/>
      <c r="D376" s="327"/>
      <c r="E376" s="327"/>
      <c r="F376" s="355"/>
      <c r="G376" s="328"/>
      <c r="H376" s="370"/>
      <c r="I376" s="329"/>
      <c r="J376" s="329"/>
      <c r="K376" s="329"/>
      <c r="L376" s="329"/>
      <c r="M376" s="329"/>
      <c r="N376" s="329"/>
      <c r="O376" s="329"/>
      <c r="P376" s="383"/>
      <c r="Q376" s="330"/>
      <c r="R376" s="329"/>
      <c r="S376" s="329"/>
      <c r="T376" s="492">
        <f t="shared" ref="T376:T378" si="33">-R376-S376</f>
        <v>0</v>
      </c>
    </row>
    <row r="377" spans="2:20" hidden="1" x14ac:dyDescent="0.2">
      <c r="B377" s="666"/>
      <c r="C377" s="667"/>
      <c r="D377" s="667"/>
      <c r="E377" s="667"/>
      <c r="F377" s="668"/>
      <c r="G377" s="328"/>
      <c r="H377" s="370"/>
      <c r="I377" s="329"/>
      <c r="J377" s="329"/>
      <c r="K377" s="329"/>
      <c r="L377" s="329"/>
      <c r="M377" s="329"/>
      <c r="N377" s="329"/>
      <c r="O377" s="329"/>
      <c r="P377" s="383"/>
      <c r="Q377" s="330"/>
      <c r="R377" s="329"/>
      <c r="S377" s="329"/>
      <c r="T377" s="492">
        <f t="shared" si="33"/>
        <v>0</v>
      </c>
    </row>
    <row r="378" spans="2:20" hidden="1" x14ac:dyDescent="0.2">
      <c r="B378" s="666"/>
      <c r="C378" s="667"/>
      <c r="D378" s="667"/>
      <c r="E378" s="667"/>
      <c r="F378" s="668"/>
      <c r="G378" s="328"/>
      <c r="H378" s="370"/>
      <c r="I378" s="329"/>
      <c r="J378" s="329"/>
      <c r="K378" s="329"/>
      <c r="L378" s="329"/>
      <c r="M378" s="329"/>
      <c r="N378" s="329"/>
      <c r="O378" s="329"/>
      <c r="P378" s="383"/>
      <c r="Q378" s="330"/>
      <c r="R378" s="329"/>
      <c r="S378" s="329"/>
      <c r="T378" s="492">
        <f t="shared" si="33"/>
        <v>0</v>
      </c>
    </row>
    <row r="379" spans="2:20" hidden="1" x14ac:dyDescent="0.2">
      <c r="B379" s="508"/>
      <c r="C379" s="327"/>
      <c r="D379" s="327"/>
      <c r="E379" s="327"/>
      <c r="F379" s="355"/>
      <c r="G379" s="328"/>
      <c r="H379" s="370"/>
      <c r="I379" s="329"/>
      <c r="J379" s="329"/>
      <c r="K379" s="329"/>
      <c r="L379" s="329"/>
      <c r="M379" s="329"/>
      <c r="N379" s="329"/>
      <c r="O379" s="329"/>
      <c r="P379" s="383"/>
      <c r="Q379" s="330"/>
      <c r="R379" s="329"/>
      <c r="S379" s="329"/>
      <c r="T379" s="492">
        <f t="shared" ref="T379:T381" si="34">-R379-S379</f>
        <v>0</v>
      </c>
    </row>
    <row r="380" spans="2:20" hidden="1" x14ac:dyDescent="0.2">
      <c r="B380" s="666"/>
      <c r="C380" s="667"/>
      <c r="D380" s="667"/>
      <c r="E380" s="667"/>
      <c r="F380" s="668"/>
      <c r="G380" s="328"/>
      <c r="H380" s="370"/>
      <c r="I380" s="329"/>
      <c r="J380" s="329"/>
      <c r="K380" s="329"/>
      <c r="L380" s="329"/>
      <c r="M380" s="329"/>
      <c r="N380" s="329"/>
      <c r="O380" s="329"/>
      <c r="P380" s="383"/>
      <c r="Q380" s="330"/>
      <c r="R380" s="329"/>
      <c r="S380" s="329"/>
      <c r="T380" s="492">
        <f t="shared" si="34"/>
        <v>0</v>
      </c>
    </row>
    <row r="381" spans="2:20" hidden="1" x14ac:dyDescent="0.2">
      <c r="B381" s="666"/>
      <c r="C381" s="667"/>
      <c r="D381" s="667"/>
      <c r="E381" s="667"/>
      <c r="F381" s="668"/>
      <c r="G381" s="328"/>
      <c r="H381" s="370"/>
      <c r="I381" s="329"/>
      <c r="J381" s="329"/>
      <c r="K381" s="329"/>
      <c r="L381" s="329"/>
      <c r="M381" s="329"/>
      <c r="N381" s="329"/>
      <c r="O381" s="329"/>
      <c r="P381" s="383"/>
      <c r="Q381" s="330"/>
      <c r="R381" s="329"/>
      <c r="S381" s="329"/>
      <c r="T381" s="492">
        <f t="shared" si="34"/>
        <v>0</v>
      </c>
    </row>
    <row r="382" spans="2:20" hidden="1" x14ac:dyDescent="0.2">
      <c r="B382" s="508"/>
      <c r="C382" s="327"/>
      <c r="D382" s="327"/>
      <c r="E382" s="327"/>
      <c r="F382" s="355"/>
      <c r="G382" s="328"/>
      <c r="H382" s="370"/>
      <c r="I382" s="329"/>
      <c r="J382" s="329"/>
      <c r="K382" s="329"/>
      <c r="L382" s="329"/>
      <c r="M382" s="329"/>
      <c r="N382" s="329"/>
      <c r="O382" s="329"/>
      <c r="P382" s="383"/>
      <c r="Q382" s="330"/>
      <c r="R382" s="329"/>
      <c r="S382" s="329"/>
      <c r="T382" s="492">
        <f t="shared" ref="T382:T384" si="35">-R382-S382</f>
        <v>0</v>
      </c>
    </row>
    <row r="383" spans="2:20" hidden="1" x14ac:dyDescent="0.2">
      <c r="B383" s="666"/>
      <c r="C383" s="667"/>
      <c r="D383" s="667"/>
      <c r="E383" s="667"/>
      <c r="F383" s="668"/>
      <c r="G383" s="328"/>
      <c r="H383" s="370"/>
      <c r="I383" s="329"/>
      <c r="J383" s="329"/>
      <c r="K383" s="329"/>
      <c r="L383" s="329"/>
      <c r="M383" s="329"/>
      <c r="N383" s="329"/>
      <c r="O383" s="329"/>
      <c r="P383" s="383"/>
      <c r="Q383" s="330"/>
      <c r="R383" s="329"/>
      <c r="S383" s="329"/>
      <c r="T383" s="492">
        <f t="shared" si="35"/>
        <v>0</v>
      </c>
    </row>
    <row r="384" spans="2:20" hidden="1" x14ac:dyDescent="0.2">
      <c r="B384" s="666"/>
      <c r="C384" s="667"/>
      <c r="D384" s="667"/>
      <c r="E384" s="667"/>
      <c r="F384" s="668"/>
      <c r="G384" s="328"/>
      <c r="H384" s="370"/>
      <c r="I384" s="329"/>
      <c r="J384" s="329"/>
      <c r="K384" s="329"/>
      <c r="L384" s="329"/>
      <c r="M384" s="329"/>
      <c r="N384" s="329"/>
      <c r="O384" s="329"/>
      <c r="P384" s="383"/>
      <c r="Q384" s="330"/>
      <c r="R384" s="329"/>
      <c r="S384" s="329"/>
      <c r="T384" s="492">
        <f t="shared" si="35"/>
        <v>0</v>
      </c>
    </row>
    <row r="385" spans="2:20" hidden="1" x14ac:dyDescent="0.2">
      <c r="B385" s="508"/>
      <c r="C385" s="327"/>
      <c r="D385" s="327"/>
      <c r="E385" s="327"/>
      <c r="F385" s="355"/>
      <c r="G385" s="328"/>
      <c r="H385" s="370"/>
      <c r="I385" s="329"/>
      <c r="J385" s="329"/>
      <c r="K385" s="329"/>
      <c r="L385" s="329"/>
      <c r="M385" s="329"/>
      <c r="N385" s="329"/>
      <c r="O385" s="329"/>
      <c r="P385" s="383"/>
      <c r="Q385" s="330"/>
      <c r="R385" s="329"/>
      <c r="S385" s="329"/>
      <c r="T385" s="492">
        <f t="shared" ref="T385:T387" si="36">-R385-S385</f>
        <v>0</v>
      </c>
    </row>
    <row r="386" spans="2:20" hidden="1" x14ac:dyDescent="0.2">
      <c r="B386" s="666"/>
      <c r="C386" s="667"/>
      <c r="D386" s="667"/>
      <c r="E386" s="667"/>
      <c r="F386" s="668"/>
      <c r="G386" s="328"/>
      <c r="H386" s="370"/>
      <c r="I386" s="329"/>
      <c r="J386" s="329"/>
      <c r="K386" s="329"/>
      <c r="L386" s="329"/>
      <c r="M386" s="329"/>
      <c r="N386" s="329"/>
      <c r="O386" s="329"/>
      <c r="P386" s="383"/>
      <c r="Q386" s="330"/>
      <c r="R386" s="329"/>
      <c r="S386" s="329"/>
      <c r="T386" s="492">
        <f t="shared" si="36"/>
        <v>0</v>
      </c>
    </row>
    <row r="387" spans="2:20" hidden="1" x14ac:dyDescent="0.2">
      <c r="B387" s="666"/>
      <c r="C387" s="667"/>
      <c r="D387" s="667"/>
      <c r="E387" s="667"/>
      <c r="F387" s="668"/>
      <c r="G387" s="328"/>
      <c r="H387" s="370"/>
      <c r="I387" s="329"/>
      <c r="J387" s="329"/>
      <c r="K387" s="329"/>
      <c r="L387" s="329"/>
      <c r="M387" s="329"/>
      <c r="N387" s="329"/>
      <c r="O387" s="329"/>
      <c r="P387" s="383"/>
      <c r="Q387" s="330"/>
      <c r="R387" s="329"/>
      <c r="S387" s="329"/>
      <c r="T387" s="492">
        <f t="shared" si="36"/>
        <v>0</v>
      </c>
    </row>
    <row r="388" spans="2:20" hidden="1" x14ac:dyDescent="0.2">
      <c r="B388" s="508"/>
      <c r="C388" s="327"/>
      <c r="D388" s="327"/>
      <c r="E388" s="327"/>
      <c r="F388" s="355"/>
      <c r="G388" s="328"/>
      <c r="H388" s="370"/>
      <c r="I388" s="329"/>
      <c r="J388" s="329"/>
      <c r="K388" s="329"/>
      <c r="L388" s="329"/>
      <c r="M388" s="329"/>
      <c r="N388" s="329"/>
      <c r="O388" s="329"/>
      <c r="P388" s="383"/>
      <c r="Q388" s="330"/>
      <c r="R388" s="329"/>
      <c r="S388" s="329"/>
      <c r="T388" s="492">
        <f>-R388-S388</f>
        <v>0</v>
      </c>
    </row>
    <row r="389" spans="2:20" hidden="1" x14ac:dyDescent="0.2">
      <c r="B389" s="508"/>
      <c r="C389" s="327"/>
      <c r="D389" s="327"/>
      <c r="E389" s="327"/>
      <c r="F389" s="355"/>
      <c r="G389" s="328"/>
      <c r="H389" s="370"/>
      <c r="I389" s="329"/>
      <c r="J389" s="329"/>
      <c r="K389" s="329"/>
      <c r="L389" s="329"/>
      <c r="M389" s="329"/>
      <c r="N389" s="329"/>
      <c r="O389" s="329"/>
      <c r="P389" s="383"/>
      <c r="Q389" s="330"/>
      <c r="R389" s="329"/>
      <c r="S389" s="329"/>
      <c r="T389" s="492">
        <f>-R389-S389</f>
        <v>0</v>
      </c>
    </row>
    <row r="390" spans="2:20" hidden="1" x14ac:dyDescent="0.2">
      <c r="B390" s="508"/>
      <c r="C390" s="327"/>
      <c r="D390" s="327"/>
      <c r="E390" s="327"/>
      <c r="F390" s="355"/>
      <c r="G390" s="328"/>
      <c r="H390" s="370"/>
      <c r="I390" s="329"/>
      <c r="J390" s="329"/>
      <c r="K390" s="329"/>
      <c r="L390" s="329"/>
      <c r="M390" s="329"/>
      <c r="N390" s="329"/>
      <c r="O390" s="329"/>
      <c r="P390" s="383"/>
      <c r="Q390" s="330"/>
      <c r="R390" s="329"/>
      <c r="S390" s="329"/>
      <c r="T390" s="492">
        <f t="shared" si="27"/>
        <v>0</v>
      </c>
    </row>
    <row r="391" spans="2:20" x14ac:dyDescent="0.2">
      <c r="B391" s="331"/>
      <c r="C391" s="331"/>
      <c r="D391" s="331"/>
      <c r="E391" s="332"/>
      <c r="F391" s="333"/>
      <c r="G391" s="334">
        <v>0</v>
      </c>
      <c r="H391" s="370"/>
      <c r="I391" s="335"/>
      <c r="J391" s="335"/>
      <c r="K391" s="335"/>
      <c r="L391" s="335"/>
      <c r="M391" s="329"/>
      <c r="N391" s="329"/>
      <c r="O391" s="329"/>
      <c r="P391" s="383"/>
      <c r="Q391" s="330"/>
      <c r="R391" s="329"/>
      <c r="S391" s="329"/>
      <c r="T391" s="492">
        <f t="shared" ref="T391" si="37">-R391-S391</f>
        <v>0</v>
      </c>
    </row>
    <row r="392" spans="2:20" ht="15.75" thickBot="1" x14ac:dyDescent="0.25">
      <c r="B392" s="500" t="s">
        <v>266</v>
      </c>
      <c r="C392" s="374"/>
      <c r="D392" s="374"/>
      <c r="E392" s="374"/>
      <c r="F392" s="501"/>
      <c r="G392" s="502">
        <f t="shared" ref="G392:P392" si="38">SUM(G285:G391)</f>
        <v>0</v>
      </c>
      <c r="H392" s="503">
        <f>SUM(H285:H391)</f>
        <v>0</v>
      </c>
      <c r="I392" s="502">
        <f t="shared" si="38"/>
        <v>0</v>
      </c>
      <c r="J392" s="502">
        <f t="shared" si="38"/>
        <v>0</v>
      </c>
      <c r="K392" s="502">
        <f t="shared" si="38"/>
        <v>0</v>
      </c>
      <c r="L392" s="502">
        <f t="shared" si="38"/>
        <v>0</v>
      </c>
      <c r="M392" s="502">
        <f t="shared" si="38"/>
        <v>0</v>
      </c>
      <c r="N392" s="502">
        <f t="shared" si="38"/>
        <v>0</v>
      </c>
      <c r="O392" s="502">
        <f t="shared" si="38"/>
        <v>0</v>
      </c>
      <c r="P392" s="502">
        <f t="shared" si="38"/>
        <v>0</v>
      </c>
      <c r="Q392" s="504"/>
      <c r="R392" s="505">
        <f>SUM(R285:R391)</f>
        <v>0</v>
      </c>
      <c r="S392" s="505">
        <f>SUM(S285:S391)</f>
        <v>0</v>
      </c>
      <c r="T392" s="505">
        <f>SUM(T285:T391)</f>
        <v>0</v>
      </c>
    </row>
    <row r="393" spans="2:20" x14ac:dyDescent="0.2">
      <c r="B393" s="368"/>
      <c r="C393" s="362"/>
      <c r="D393" s="362"/>
      <c r="E393" s="362"/>
      <c r="F393" s="363"/>
      <c r="G393" s="221"/>
      <c r="H393" s="189"/>
      <c r="I393" s="221"/>
      <c r="J393" s="221"/>
      <c r="K393" s="221"/>
      <c r="L393" s="221"/>
      <c r="M393" s="221"/>
      <c r="N393" s="221"/>
      <c r="O393" s="221"/>
      <c r="P393" s="221"/>
      <c r="Q393" s="221"/>
      <c r="R393" s="221"/>
      <c r="S393" s="221"/>
      <c r="T393" s="369"/>
    </row>
    <row r="394" spans="2:20" ht="15.75" thickBot="1" x14ac:dyDescent="0.25">
      <c r="B394" s="51"/>
      <c r="C394" s="336"/>
      <c r="D394" s="336"/>
      <c r="E394" s="336"/>
      <c r="F394" s="53" t="s">
        <v>269</v>
      </c>
      <c r="G394" s="447">
        <f t="shared" ref="G394:P394" si="39">+G392+G281+G254+G227+G200+G173+G146+G119+G92+G65+G38</f>
        <v>0</v>
      </c>
      <c r="H394" s="371">
        <f t="shared" si="39"/>
        <v>0</v>
      </c>
      <c r="I394" s="447">
        <f t="shared" si="39"/>
        <v>0</v>
      </c>
      <c r="J394" s="447">
        <f t="shared" si="39"/>
        <v>0</v>
      </c>
      <c r="K394" s="447">
        <f t="shared" si="39"/>
        <v>0</v>
      </c>
      <c r="L394" s="447">
        <f t="shared" si="39"/>
        <v>0</v>
      </c>
      <c r="M394" s="447">
        <f t="shared" si="39"/>
        <v>0</v>
      </c>
      <c r="N394" s="447">
        <f t="shared" si="39"/>
        <v>0</v>
      </c>
      <c r="O394" s="447">
        <f t="shared" si="39"/>
        <v>0</v>
      </c>
      <c r="P394" s="447">
        <f t="shared" si="39"/>
        <v>0</v>
      </c>
      <c r="Q394" s="372"/>
      <c r="R394" s="447">
        <f>+R392+R281+R254+R227+R200+R173+R146+R119+R92+R65+R38</f>
        <v>0</v>
      </c>
      <c r="S394" s="447">
        <f>+S392+S281+S254+S227+S200+S173+S146+S119+S92+S65+S38</f>
        <v>0</v>
      </c>
      <c r="T394" s="448">
        <f>+T392+T281+T254+T227+T200+T173+T146+T119+T92+T65+T38</f>
        <v>0</v>
      </c>
    </row>
    <row r="395" spans="2:20" ht="15.75" thickBot="1" x14ac:dyDescent="0.25">
      <c r="B395" s="373"/>
      <c r="C395" s="374"/>
      <c r="D395" s="374"/>
      <c r="E395" s="374"/>
      <c r="F395" s="375"/>
      <c r="G395" s="376"/>
      <c r="H395" s="377"/>
      <c r="I395" s="376"/>
      <c r="J395" s="376"/>
      <c r="K395" s="376"/>
      <c r="L395" s="376"/>
      <c r="M395" s="376"/>
      <c r="N395" s="376"/>
      <c r="O395" s="376"/>
      <c r="P395" s="376"/>
      <c r="Q395" s="376"/>
      <c r="R395" s="376"/>
      <c r="S395" s="376"/>
      <c r="T395" s="378"/>
    </row>
  </sheetData>
  <sheetProtection algorithmName="SHA-512" hashValue="ksl9ZMWa0/c7+QtpEPPFkJV1a1E33lKoPQHbSyS5EuPJCFqy4tMKsK615kRBqElwk7PbzJ6woAV4/UPMYqSKwQ==" saltValue="RRyWsBu+JykgLS3h3G9oAA==" spinCount="100000" sheet="1" formatRows="0"/>
  <mergeCells count="3">
    <mergeCell ref="A1:E1"/>
    <mergeCell ref="A6:F6"/>
    <mergeCell ref="B8:T8"/>
  </mergeCells>
  <phoneticPr fontId="0" type="noConversion"/>
  <conditionalFormatting sqref="H15:H37">
    <cfRule type="cellIs" dxfId="236" priority="17" operator="greaterThan">
      <formula>2280</formula>
    </cfRule>
  </conditionalFormatting>
  <conditionalFormatting sqref="H42:H64">
    <cfRule type="cellIs" dxfId="235" priority="16" operator="greaterThan">
      <formula>2280</formula>
    </cfRule>
  </conditionalFormatting>
  <conditionalFormatting sqref="H69:H91">
    <cfRule type="cellIs" dxfId="234" priority="15" operator="greaterThan">
      <formula>2280</formula>
    </cfRule>
  </conditionalFormatting>
  <conditionalFormatting sqref="H96:H118">
    <cfRule type="cellIs" dxfId="233" priority="14" operator="greaterThan">
      <formula>2280</formula>
    </cfRule>
  </conditionalFormatting>
  <conditionalFormatting sqref="H123:H145">
    <cfRule type="cellIs" dxfId="232" priority="13" operator="greaterThan">
      <formula>2280</formula>
    </cfRule>
  </conditionalFormatting>
  <conditionalFormatting sqref="H150:H172">
    <cfRule type="cellIs" dxfId="231" priority="12" operator="greaterThan">
      <formula>2280</formula>
    </cfRule>
  </conditionalFormatting>
  <conditionalFormatting sqref="H177:H199">
    <cfRule type="cellIs" dxfId="230" priority="11" operator="greaterThan">
      <formula>2280</formula>
    </cfRule>
  </conditionalFormatting>
  <conditionalFormatting sqref="H204:H226">
    <cfRule type="cellIs" dxfId="229" priority="10" operator="greaterThan">
      <formula>2280</formula>
    </cfRule>
  </conditionalFormatting>
  <conditionalFormatting sqref="H231:H253">
    <cfRule type="cellIs" dxfId="228" priority="9" operator="greaterThan">
      <formula>2280</formula>
    </cfRule>
  </conditionalFormatting>
  <conditionalFormatting sqref="H258:H280">
    <cfRule type="cellIs" dxfId="227" priority="8" operator="greaterThan">
      <formula>2280</formula>
    </cfRule>
  </conditionalFormatting>
  <conditionalFormatting sqref="H285:H391">
    <cfRule type="cellIs" dxfId="226" priority="7" operator="greaterThan">
      <formula>2280</formula>
    </cfRule>
  </conditionalFormatting>
  <conditionalFormatting sqref="R15:R37">
    <cfRule type="expression" dxfId="225" priority="6">
      <formula>$Q15="YES"</formula>
    </cfRule>
  </conditionalFormatting>
  <conditionalFormatting sqref="R42:R64">
    <cfRule type="expression" dxfId="224" priority="5">
      <formula>$Q42="YES"</formula>
    </cfRule>
  </conditionalFormatting>
  <conditionalFormatting sqref="R69:R91">
    <cfRule type="expression" dxfId="223" priority="4">
      <formula>$Q69="YES"</formula>
    </cfRule>
  </conditionalFormatting>
  <conditionalFormatting sqref="R96:R118">
    <cfRule type="expression" dxfId="222" priority="3">
      <formula>$Q96="YES"</formula>
    </cfRule>
  </conditionalFormatting>
  <conditionalFormatting sqref="R123:R145">
    <cfRule type="expression" dxfId="221" priority="2">
      <formula>$Q123="YES"</formula>
    </cfRule>
  </conditionalFormatting>
  <conditionalFormatting sqref="R15:R37">
    <cfRule type="expression" dxfId="220" priority="1">
      <formula>Q15="No"</formula>
    </cfRule>
  </conditionalFormatting>
  <dataValidations disablePrompts="1" count="3">
    <dataValidation type="decimal" operator="greaterThanOrEqual" allowBlank="1" showInputMessage="1" showErrorMessage="1" sqref="G15:P37 G42:P64 G69:P91 G96:P118 G123:P145 G150:P172 G177:P199 G204:P226 G231:P253 G258:P280 G285:P391" xr:uid="{590D3C85-F462-4EE4-9FBF-5D4D02A4B885}">
      <formula1>0</formula1>
    </dataValidation>
    <dataValidation type="list" allowBlank="1" showInputMessage="1" showErrorMessage="1" sqref="Q15:Q37 Q42:Q64 Q69:Q91 Q96:Q118 Q123:Q145 Q150:Q172 Q177:Q199 Q204:Q226 Q231:Q253 Q258:Q280 Q285:Q391" xr:uid="{2EF98F7C-1765-4B91-A9D5-9F446B0A6C1A}">
      <formula1>"YES, NO"</formula1>
    </dataValidation>
    <dataValidation type="decimal" operator="notEqual" allowBlank="1" sqref="R15 R42:R64 R69:R91 R96:R118 R123:R145" xr:uid="{A1E682AE-461F-4EB2-97BB-90A5A64E7144}">
      <formula1>0</formula1>
    </dataValidation>
  </dataValidations>
  <printOptions horizontalCentered="1" headings="1"/>
  <pageMargins left="0.2" right="0.2" top="0.25" bottom="0.3" header="0.5" footer="0.2"/>
  <pageSetup scale="70" firstPageNumber="7" fitToHeight="15" orientation="landscape" r:id="rId1"/>
  <headerFooter alignWithMargins="0">
    <oddFooter>&amp;L&amp;"Arial,Bold"Exhibit: &amp;A&amp;CPage &amp;P of &amp;N&amp;RCompleted: &amp;D</oddFooter>
  </headerFooter>
  <rowBreaks count="1" manualBreakCount="1">
    <brk id="193" max="16" man="1"/>
  </rowBreaks>
  <tableParts count="11">
    <tablePart r:id="rId2"/>
    <tablePart r:id="rId3"/>
    <tablePart r:id="rId4"/>
    <tablePart r:id="rId5"/>
    <tablePart r:id="rId6"/>
    <tablePart r:id="rId7"/>
    <tablePart r:id="rId8"/>
    <tablePart r:id="rId9"/>
    <tablePart r:id="rId10"/>
    <tablePart r:id="rId11"/>
    <tablePart r:id="rId1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P16"/>
  <sheetViews>
    <sheetView zoomScaleNormal="100" workbookViewId="0">
      <selection activeCell="B15" sqref="B15"/>
    </sheetView>
  </sheetViews>
  <sheetFormatPr defaultColWidth="9.140625" defaultRowHeight="12.75" x14ac:dyDescent="0.2"/>
  <cols>
    <col min="1" max="1" width="9" customWidth="1"/>
    <col min="2" max="2" width="75.7109375" customWidth="1"/>
    <col min="3" max="3" width="22.140625" customWidth="1"/>
    <col min="4" max="6" width="18.7109375" customWidth="1"/>
    <col min="7" max="7" width="12" customWidth="1"/>
    <col min="8" max="8" width="13.140625" customWidth="1"/>
    <col min="9" max="9" width="15" customWidth="1"/>
    <col min="10" max="11" width="9.42578125" customWidth="1"/>
    <col min="12" max="12" width="12.140625" customWidth="1"/>
    <col min="14" max="14" width="6.28515625" customWidth="1"/>
  </cols>
  <sheetData>
    <row r="1" spans="1:16" s="1" customFormat="1" ht="20.100000000000001" customHeight="1" x14ac:dyDescent="0.25">
      <c r="A1" s="813" t="str">
        <f>'Exhibit 5-Schedule A'!A1</f>
        <v xml:space="preserve">PUBLIC HEALTH PROVIDER CHARITY CARE PROGRAM COST REPORT </v>
      </c>
      <c r="B1" s="813"/>
      <c r="C1" s="814"/>
      <c r="D1" s="467"/>
      <c r="E1" s="467"/>
      <c r="F1" s="467"/>
      <c r="G1" s="220"/>
      <c r="H1" s="121"/>
      <c r="I1" s="97"/>
      <c r="J1" s="221"/>
      <c r="K1" s="12"/>
      <c r="L1" s="221"/>
      <c r="M1" s="12"/>
      <c r="N1" s="83"/>
      <c r="O1" s="11"/>
      <c r="P1" s="12"/>
    </row>
    <row r="2" spans="1:16" s="1" customFormat="1" ht="15.95" customHeight="1" x14ac:dyDescent="0.25">
      <c r="A2" s="738" t="s">
        <v>27</v>
      </c>
      <c r="B2" s="738"/>
      <c r="C2" s="468"/>
      <c r="D2" s="467"/>
      <c r="E2" s="467"/>
      <c r="F2" s="97"/>
      <c r="G2" s="83"/>
      <c r="H2" s="220"/>
      <c r="I2" s="222"/>
      <c r="J2" s="12"/>
      <c r="K2" s="220"/>
      <c r="L2" s="222"/>
      <c r="M2" s="12"/>
      <c r="N2" s="83"/>
      <c r="O2" s="11"/>
      <c r="P2" s="12"/>
    </row>
    <row r="3" spans="1:16" ht="15.75" x14ac:dyDescent="0.25">
      <c r="A3" s="738">
        <f>'Exhibit A - Cover Page'!B34</f>
        <v>0</v>
      </c>
      <c r="B3" s="738"/>
      <c r="C3" s="468"/>
      <c r="D3" s="467"/>
      <c r="E3" s="467"/>
      <c r="F3" s="45"/>
      <c r="G3" s="45"/>
      <c r="H3" s="45"/>
      <c r="I3" s="45"/>
      <c r="J3" s="45"/>
      <c r="K3" s="45"/>
      <c r="L3" s="45"/>
      <c r="M3" s="45"/>
      <c r="N3" s="45"/>
      <c r="O3" s="45"/>
    </row>
    <row r="4" spans="1:16" ht="15" x14ac:dyDescent="0.2">
      <c r="B4" s="114" t="s">
        <v>28</v>
      </c>
      <c r="C4" s="115">
        <f>+'Exhibit A - Cover Page'!B9</f>
        <v>555555555</v>
      </c>
      <c r="E4" s="567"/>
      <c r="F4" s="116"/>
      <c r="G4" s="116"/>
      <c r="H4" s="116"/>
      <c r="I4" s="429"/>
      <c r="J4" s="429"/>
      <c r="K4" s="430"/>
      <c r="L4" s="431"/>
      <c r="M4" s="120"/>
      <c r="N4" s="120"/>
      <c r="O4" s="120"/>
    </row>
    <row r="5" spans="1:16" ht="15" x14ac:dyDescent="0.2">
      <c r="B5" s="114" t="s">
        <v>29</v>
      </c>
      <c r="C5" s="115">
        <f>+'Exhibit A - Cover Page'!B10</f>
        <v>5555555555</v>
      </c>
      <c r="E5" s="567"/>
      <c r="F5" s="97"/>
      <c r="G5" s="83"/>
      <c r="H5" s="83"/>
      <c r="I5" s="83"/>
      <c r="J5" s="83"/>
      <c r="K5" s="83"/>
      <c r="M5" s="83"/>
      <c r="N5" s="83"/>
      <c r="O5" s="83"/>
    </row>
    <row r="6" spans="1:16" ht="13.5" thickBot="1" x14ac:dyDescent="0.25">
      <c r="A6" s="758" t="s">
        <v>3</v>
      </c>
      <c r="B6" s="717"/>
      <c r="C6" s="717"/>
      <c r="D6" s="38"/>
      <c r="E6" s="97"/>
      <c r="F6" s="97"/>
      <c r="G6" s="83"/>
      <c r="H6" s="83"/>
      <c r="I6" s="83"/>
      <c r="J6" s="83"/>
      <c r="K6" s="83"/>
      <c r="L6" s="83"/>
      <c r="M6" s="83"/>
      <c r="N6" s="83"/>
      <c r="O6" s="83"/>
    </row>
    <row r="7" spans="1:16" ht="12.75" customHeight="1" x14ac:dyDescent="0.25">
      <c r="A7" s="43"/>
      <c r="B7" s="44"/>
      <c r="C7" s="83"/>
      <c r="D7" s="83"/>
      <c r="E7" s="97"/>
      <c r="F7" s="97"/>
      <c r="G7" s="83"/>
      <c r="H7" s="83"/>
      <c r="I7" s="83"/>
      <c r="J7" s="83"/>
      <c r="K7" s="12"/>
      <c r="L7" s="83"/>
      <c r="M7" s="11"/>
      <c r="N7" s="83"/>
      <c r="O7" s="83"/>
    </row>
    <row r="8" spans="1:16" ht="15.75" x14ac:dyDescent="0.25">
      <c r="A8" s="14"/>
      <c r="B8" s="55"/>
      <c r="C8" s="55"/>
      <c r="D8" s="55"/>
      <c r="E8" s="2"/>
      <c r="F8" s="55"/>
      <c r="G8" s="55"/>
      <c r="H8" s="55"/>
      <c r="I8" s="55"/>
      <c r="J8" s="55"/>
      <c r="K8" s="55"/>
      <c r="L8" s="55"/>
      <c r="M8" s="55"/>
      <c r="N8" s="55"/>
      <c r="O8" s="55"/>
    </row>
    <row r="9" spans="1:16" ht="16.5" thickBot="1" x14ac:dyDescent="0.25">
      <c r="A9" s="810" t="s">
        <v>270</v>
      </c>
      <c r="B9" s="811"/>
      <c r="C9" s="811"/>
      <c r="D9" s="811"/>
      <c r="E9" s="812"/>
      <c r="F9" s="451"/>
      <c r="G9" s="451"/>
      <c r="I9" s="451"/>
      <c r="J9" s="451"/>
      <c r="K9" s="451"/>
      <c r="L9" s="451"/>
      <c r="M9" s="451"/>
      <c r="N9" s="451"/>
      <c r="O9" s="451"/>
    </row>
    <row r="10" spans="1:16" ht="13.5" thickBot="1" x14ac:dyDescent="0.25">
      <c r="A10" s="20"/>
      <c r="B10" s="21"/>
      <c r="C10" s="21"/>
      <c r="D10" s="21"/>
      <c r="E10" s="22"/>
    </row>
    <row r="11" spans="1:16" ht="28.5" customHeight="1" x14ac:dyDescent="0.2">
      <c r="A11" s="568" t="s">
        <v>271</v>
      </c>
      <c r="B11" s="808" t="s">
        <v>272</v>
      </c>
      <c r="C11" s="808"/>
      <c r="D11" s="808"/>
      <c r="E11" s="809"/>
      <c r="F11" s="103"/>
      <c r="G11" s="103"/>
      <c r="H11" s="103"/>
      <c r="I11" s="103"/>
      <c r="J11" s="103"/>
      <c r="K11" s="103"/>
      <c r="L11" s="103"/>
      <c r="M11" s="103"/>
      <c r="N11" s="103"/>
      <c r="O11" s="103"/>
    </row>
    <row r="12" spans="1:16" ht="12.75" customHeight="1" x14ac:dyDescent="0.2">
      <c r="A12" s="23"/>
      <c r="B12" s="570"/>
      <c r="D12" s="103"/>
      <c r="E12" s="108"/>
      <c r="F12" s="103"/>
      <c r="G12" s="103"/>
      <c r="H12" s="103"/>
      <c r="I12" s="103"/>
      <c r="J12" s="103"/>
      <c r="K12" s="103"/>
      <c r="L12" s="103"/>
      <c r="M12" s="103"/>
      <c r="N12" s="103"/>
      <c r="O12" s="103"/>
    </row>
    <row r="13" spans="1:16" ht="15.75" customHeight="1" x14ac:dyDescent="0.2">
      <c r="A13" s="569" t="s">
        <v>273</v>
      </c>
      <c r="B13" s="719" t="s">
        <v>274</v>
      </c>
      <c r="C13" s="719"/>
      <c r="D13" s="719"/>
      <c r="E13" s="719"/>
      <c r="F13" s="104"/>
      <c r="G13" s="15"/>
      <c r="H13" s="15"/>
      <c r="I13" s="15"/>
      <c r="J13" s="15"/>
      <c r="K13" s="15"/>
      <c r="L13" s="15"/>
      <c r="M13" s="15"/>
      <c r="N13" s="15"/>
      <c r="O13" s="15"/>
    </row>
    <row r="14" spans="1:16" ht="12.75" customHeight="1" thickBot="1" x14ac:dyDescent="0.25">
      <c r="A14" s="379"/>
      <c r="B14" s="380"/>
      <c r="C14" s="380"/>
      <c r="D14" s="380"/>
      <c r="E14" s="381"/>
      <c r="F14" s="54"/>
      <c r="G14" s="54"/>
      <c r="H14" s="54"/>
      <c r="I14" s="54"/>
      <c r="J14" s="54"/>
      <c r="K14" s="54"/>
      <c r="L14" s="54"/>
      <c r="M14" s="54"/>
      <c r="N14" s="54"/>
      <c r="O14" s="54"/>
    </row>
    <row r="15" spans="1:16" ht="14.25" customHeight="1" x14ac:dyDescent="0.2">
      <c r="A15" s="21"/>
      <c r="B15" s="180"/>
      <c r="C15" s="432"/>
      <c r="D15" s="432"/>
      <c r="E15" s="432"/>
      <c r="F15" s="432"/>
      <c r="G15" s="432"/>
      <c r="H15" s="432"/>
      <c r="I15" s="432"/>
      <c r="J15" s="432"/>
      <c r="K15" s="432"/>
      <c r="L15" s="432"/>
      <c r="M15" s="432"/>
      <c r="N15" s="432"/>
      <c r="O15" s="432"/>
      <c r="P15" s="181"/>
    </row>
    <row r="16" spans="1:16" x14ac:dyDescent="0.2">
      <c r="B16" s="54"/>
      <c r="C16" s="54"/>
      <c r="D16" s="54"/>
      <c r="E16" s="54"/>
      <c r="F16" s="54"/>
    </row>
  </sheetData>
  <sheetProtection algorithmName="SHA-512" hashValue="WpADGspRfBW65CCSiHNWjZJN9+YlpvM1KWIYnfkft9FXuLdmTqDYT3OtuelMZN91rZT58P8mjPgG8jQhbqjsWw==" saltValue="f7x6kwl3JqQ5I3seHu5SLQ==" spinCount="100000" sheet="1" insertRows="0"/>
  <mergeCells count="7">
    <mergeCell ref="B11:E11"/>
    <mergeCell ref="B13:E13"/>
    <mergeCell ref="A9:E9"/>
    <mergeCell ref="A6:C6"/>
    <mergeCell ref="A1:C1"/>
    <mergeCell ref="A2:B2"/>
    <mergeCell ref="A3:B3"/>
  </mergeCells>
  <dataValidations count="1">
    <dataValidation type="list" showInputMessage="1" showErrorMessage="1" sqref="B12" xr:uid="{E00EF647-AFB9-4024-9255-62E7D46A2010}">
      <formula1>"YES, NO"</formula1>
    </dataValidation>
  </dataValidations>
  <pageMargins left="0.7" right="0.7" top="0.75" bottom="0.75" header="0.3" footer="0.3"/>
  <pageSetup scale="80" orientation="landscape"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N52"/>
  <sheetViews>
    <sheetView topLeftCell="B1" zoomScale="58" zoomScaleNormal="100" workbookViewId="0">
      <selection activeCell="I29" sqref="I29"/>
    </sheetView>
  </sheetViews>
  <sheetFormatPr defaultColWidth="9.140625" defaultRowHeight="12.75" x14ac:dyDescent="0.2"/>
  <cols>
    <col min="1" max="1" width="45.85546875" customWidth="1"/>
    <col min="2" max="2" width="32.28515625" style="45" customWidth="1"/>
    <col min="3" max="3" width="18" customWidth="1"/>
    <col min="4" max="4" width="20.42578125" customWidth="1"/>
    <col min="5" max="5" width="16" customWidth="1"/>
    <col min="6" max="6" width="12.5703125" customWidth="1"/>
    <col min="7" max="7" width="17.85546875" customWidth="1"/>
    <col min="8" max="8" width="13.28515625" style="123" customWidth="1"/>
    <col min="9" max="9" width="14.85546875" style="149" customWidth="1"/>
    <col min="10" max="10" width="13.7109375" style="149" customWidth="1"/>
    <col min="11" max="11" width="17" customWidth="1"/>
    <col min="12" max="12" width="13" customWidth="1"/>
    <col min="13" max="13" width="20" customWidth="1"/>
  </cols>
  <sheetData>
    <row r="1" spans="1:14" s="12" customFormat="1" ht="15.75" customHeight="1" x14ac:dyDescent="0.25">
      <c r="A1" s="813" t="str">
        <f>'Exhibit 5-Schedule A'!A1</f>
        <v xml:space="preserve">PUBLIC HEALTH PROVIDER CHARITY CARE PROGRAM COST REPORT </v>
      </c>
      <c r="B1" s="813"/>
      <c r="C1" s="814"/>
      <c r="D1" s="150"/>
      <c r="E1" s="150"/>
      <c r="F1" s="150"/>
      <c r="G1" s="827"/>
      <c r="H1" s="827"/>
      <c r="I1" s="827"/>
      <c r="J1" s="827"/>
      <c r="K1" s="827"/>
      <c r="L1" s="827"/>
      <c r="M1" s="827"/>
      <c r="N1" s="128"/>
    </row>
    <row r="2" spans="1:14" s="12" customFormat="1" ht="15.95" customHeight="1" x14ac:dyDescent="0.25">
      <c r="A2" s="738" t="s">
        <v>27</v>
      </c>
      <c r="B2" s="738"/>
      <c r="C2" s="468"/>
      <c r="D2" s="120"/>
      <c r="E2" s="120"/>
      <c r="F2" s="120"/>
      <c r="G2" s="120"/>
      <c r="H2" s="130"/>
      <c r="I2" s="131"/>
      <c r="J2" s="131"/>
      <c r="N2" s="132"/>
    </row>
    <row r="3" spans="1:14" s="12" customFormat="1" ht="15.95" customHeight="1" x14ac:dyDescent="0.25">
      <c r="A3" s="738">
        <f>'Exhibit A - Cover Page'!B34</f>
        <v>0</v>
      </c>
      <c r="B3" s="738"/>
      <c r="C3" s="468"/>
      <c r="D3" s="120"/>
      <c r="E3" s="83"/>
      <c r="F3" s="83"/>
      <c r="G3" s="97"/>
      <c r="H3" s="151"/>
      <c r="I3" s="131"/>
      <c r="J3" s="131"/>
      <c r="N3" s="132"/>
    </row>
    <row r="4" spans="1:14" s="12" customFormat="1" ht="15.95" customHeight="1" x14ac:dyDescent="0.25">
      <c r="A4"/>
      <c r="B4" s="114" t="s">
        <v>28</v>
      </c>
      <c r="C4" s="115">
        <f>+'Exhibit A - Cover Page'!B9</f>
        <v>555555555</v>
      </c>
      <c r="D4" s="66"/>
      <c r="E4" s="66"/>
      <c r="F4" s="66"/>
      <c r="G4" s="97"/>
      <c r="H4" s="151"/>
      <c r="I4" s="131"/>
      <c r="J4" s="131"/>
      <c r="K4"/>
      <c r="L4"/>
      <c r="M4"/>
      <c r="N4" s="132"/>
    </row>
    <row r="5" spans="1:14" ht="15" x14ac:dyDescent="0.2">
      <c r="B5" s="114" t="s">
        <v>29</v>
      </c>
      <c r="C5" s="115">
        <f>+'Exhibit A - Cover Page'!B10</f>
        <v>5555555555</v>
      </c>
      <c r="H5" s="17"/>
      <c r="I5" s="133"/>
      <c r="J5" s="133"/>
      <c r="N5" s="36"/>
    </row>
    <row r="6" spans="1:14" ht="13.5" thickBot="1" x14ac:dyDescent="0.25">
      <c r="A6" s="758" t="s">
        <v>3</v>
      </c>
      <c r="B6" s="717"/>
      <c r="C6" s="717"/>
      <c r="D6" s="16"/>
      <c r="H6" s="17"/>
      <c r="I6" s="133"/>
      <c r="J6" s="133"/>
      <c r="N6" s="36"/>
    </row>
    <row r="7" spans="1:14" ht="15.75" customHeight="1" x14ac:dyDescent="0.25">
      <c r="A7" s="127"/>
      <c r="C7" s="134"/>
      <c r="D7" s="134"/>
      <c r="E7" s="571"/>
      <c r="F7" s="66"/>
      <c r="H7" s="17"/>
      <c r="I7" s="135"/>
      <c r="J7" s="135"/>
      <c r="N7" s="36"/>
    </row>
    <row r="8" spans="1:14" ht="15.75" customHeight="1" x14ac:dyDescent="0.25">
      <c r="A8" s="129"/>
      <c r="C8" s="134"/>
      <c r="D8" s="134"/>
      <c r="E8" s="571"/>
      <c r="F8" s="66"/>
      <c r="H8" s="17"/>
      <c r="I8" s="135"/>
      <c r="J8" s="135"/>
      <c r="N8" s="36"/>
    </row>
    <row r="9" spans="1:14" x14ac:dyDescent="0.2">
      <c r="A9" s="129"/>
      <c r="C9" s="134"/>
      <c r="D9" s="134"/>
      <c r="H9" s="17"/>
      <c r="I9" s="135"/>
      <c r="J9" s="135"/>
      <c r="N9" s="36"/>
    </row>
    <row r="10" spans="1:14" ht="15.75" x14ac:dyDescent="0.25">
      <c r="A10" s="129"/>
      <c r="C10" s="134"/>
      <c r="D10" s="134"/>
      <c r="E10" s="635"/>
      <c r="F10" s="66"/>
      <c r="H10" s="17"/>
      <c r="I10" s="135"/>
      <c r="J10" s="135"/>
      <c r="N10" s="36"/>
    </row>
    <row r="11" spans="1:14" x14ac:dyDescent="0.2">
      <c r="A11" s="129"/>
      <c r="H11" s="17"/>
      <c r="I11" s="133"/>
      <c r="J11" s="133"/>
      <c r="N11" s="36"/>
    </row>
    <row r="12" spans="1:14" s="15" customFormat="1" ht="23.25" x14ac:dyDescent="0.35">
      <c r="A12" s="104"/>
      <c r="B12" s="136" t="s">
        <v>275</v>
      </c>
      <c r="C12" s="137"/>
      <c r="D12" s="138"/>
      <c r="H12" s="582"/>
      <c r="I12" s="583"/>
      <c r="J12" s="583"/>
      <c r="N12" s="206"/>
    </row>
    <row r="13" spans="1:14" s="15" customFormat="1" ht="1.5" customHeight="1" thickBot="1" x14ac:dyDescent="0.25">
      <c r="A13" s="104"/>
      <c r="B13" s="451"/>
      <c r="H13" s="582"/>
      <c r="I13" s="583"/>
      <c r="J13" s="583"/>
      <c r="N13" s="206"/>
    </row>
    <row r="14" spans="1:14" s="15" customFormat="1" ht="17.25" thickBot="1" x14ac:dyDescent="0.3">
      <c r="A14" s="104"/>
      <c r="B14" s="152" t="s">
        <v>276</v>
      </c>
      <c r="C14" s="153"/>
      <c r="D14" s="153"/>
      <c r="E14" s="153"/>
      <c r="F14" s="153"/>
      <c r="G14" s="153"/>
      <c r="H14" s="153"/>
      <c r="I14" s="153"/>
      <c r="J14" s="153"/>
      <c r="K14" s="153"/>
      <c r="L14" s="153"/>
      <c r="M14" s="154"/>
      <c r="N14" s="206"/>
    </row>
    <row r="15" spans="1:14" s="15" customFormat="1" x14ac:dyDescent="0.2">
      <c r="A15" s="104"/>
      <c r="B15" s="139" t="s">
        <v>277</v>
      </c>
      <c r="C15" s="139" t="s">
        <v>278</v>
      </c>
      <c r="D15" s="139" t="s">
        <v>279</v>
      </c>
      <c r="E15" s="139" t="s">
        <v>280</v>
      </c>
      <c r="F15" s="139" t="s">
        <v>281</v>
      </c>
      <c r="G15" s="139" t="s">
        <v>282</v>
      </c>
      <c r="H15" s="140" t="s">
        <v>283</v>
      </c>
      <c r="I15" s="139" t="s">
        <v>284</v>
      </c>
      <c r="J15" s="139" t="s">
        <v>285</v>
      </c>
      <c r="K15" s="139" t="s">
        <v>286</v>
      </c>
      <c r="L15" s="139" t="s">
        <v>287</v>
      </c>
      <c r="M15" s="139" t="s">
        <v>288</v>
      </c>
      <c r="N15" s="206"/>
    </row>
    <row r="16" spans="1:14" s="577" customFormat="1" ht="55.5" customHeight="1" x14ac:dyDescent="0.2">
      <c r="A16" s="104"/>
      <c r="B16" s="141" t="s">
        <v>289</v>
      </c>
      <c r="C16" s="142" t="s">
        <v>290</v>
      </c>
      <c r="D16" s="142" t="s">
        <v>291</v>
      </c>
      <c r="E16" s="142" t="s">
        <v>292</v>
      </c>
      <c r="F16" s="142" t="s">
        <v>293</v>
      </c>
      <c r="G16" s="142" t="s">
        <v>294</v>
      </c>
      <c r="H16" s="143" t="s">
        <v>295</v>
      </c>
      <c r="I16" s="144" t="s">
        <v>296</v>
      </c>
      <c r="J16" s="144" t="s">
        <v>297</v>
      </c>
      <c r="K16" s="141" t="s">
        <v>298</v>
      </c>
      <c r="L16" s="141" t="s">
        <v>299</v>
      </c>
      <c r="M16" s="141" t="s">
        <v>300</v>
      </c>
      <c r="N16" s="584"/>
    </row>
    <row r="17" spans="1:14" s="15" customFormat="1" ht="13.5" thickBot="1" x14ac:dyDescent="0.25">
      <c r="A17" s="104"/>
      <c r="B17" s="585"/>
      <c r="C17" s="586"/>
      <c r="D17" s="586"/>
      <c r="E17" s="586"/>
      <c r="F17" s="586"/>
      <c r="G17" s="586"/>
      <c r="H17" s="145"/>
      <c r="I17" s="146"/>
      <c r="J17" s="146"/>
      <c r="K17" s="587"/>
      <c r="L17" s="147"/>
      <c r="M17" s="147"/>
      <c r="N17" s="206"/>
    </row>
    <row r="18" spans="1:14" s="15" customFormat="1" ht="31.5" x14ac:dyDescent="0.25">
      <c r="A18" s="104"/>
      <c r="B18" s="588">
        <v>12345</v>
      </c>
      <c r="C18" s="588" t="s">
        <v>301</v>
      </c>
      <c r="D18" s="589" t="s">
        <v>302</v>
      </c>
      <c r="E18" s="590">
        <v>41183</v>
      </c>
      <c r="F18" s="590" t="s">
        <v>303</v>
      </c>
      <c r="G18" s="591" t="s">
        <v>304</v>
      </c>
      <c r="H18" s="592" t="s">
        <v>305</v>
      </c>
      <c r="I18" s="593">
        <v>840</v>
      </c>
      <c r="J18" s="593">
        <v>15</v>
      </c>
      <c r="K18" s="594">
        <v>41289</v>
      </c>
      <c r="L18" s="595" t="s">
        <v>304</v>
      </c>
      <c r="M18" s="596"/>
      <c r="N18" s="206"/>
    </row>
    <row r="19" spans="1:14" s="15" customFormat="1" ht="15.75" x14ac:dyDescent="0.25">
      <c r="A19" s="104"/>
      <c r="B19" s="597"/>
      <c r="C19" s="597"/>
      <c r="D19" s="597"/>
      <c r="E19" s="598"/>
      <c r="F19" s="598"/>
      <c r="G19" s="599"/>
      <c r="H19" s="600"/>
      <c r="I19" s="601"/>
      <c r="J19" s="601"/>
      <c r="K19" s="602">
        <v>41320</v>
      </c>
      <c r="L19" s="603" t="s">
        <v>304</v>
      </c>
      <c r="M19" s="604"/>
      <c r="N19" s="206"/>
    </row>
    <row r="20" spans="1:14" s="15" customFormat="1" ht="16.5" thickBot="1" x14ac:dyDescent="0.3">
      <c r="A20" s="104"/>
      <c r="B20" s="605"/>
      <c r="C20" s="605"/>
      <c r="D20" s="605"/>
      <c r="E20" s="606"/>
      <c r="F20" s="606"/>
      <c r="G20" s="607"/>
      <c r="H20" s="608"/>
      <c r="I20" s="609"/>
      <c r="J20" s="609"/>
      <c r="K20" s="610">
        <v>41348</v>
      </c>
      <c r="L20" s="610">
        <v>41379</v>
      </c>
      <c r="M20" s="611">
        <v>825</v>
      </c>
      <c r="N20" s="206"/>
    </row>
    <row r="21" spans="1:14" s="15" customFormat="1" ht="32.25" thickBot="1" x14ac:dyDescent="0.3">
      <c r="A21" s="104"/>
      <c r="B21" s="588">
        <v>78945</v>
      </c>
      <c r="C21" s="588" t="s">
        <v>306</v>
      </c>
      <c r="D21" s="589" t="s">
        <v>307</v>
      </c>
      <c r="E21" s="612">
        <v>41225</v>
      </c>
      <c r="F21" s="612" t="s">
        <v>308</v>
      </c>
      <c r="G21" s="599" t="s">
        <v>309</v>
      </c>
      <c r="H21" s="600">
        <v>1</v>
      </c>
      <c r="I21" s="601">
        <v>435.1</v>
      </c>
      <c r="J21" s="601">
        <v>435.1</v>
      </c>
      <c r="K21" s="603" t="s">
        <v>304</v>
      </c>
      <c r="L21" s="603" t="s">
        <v>304</v>
      </c>
      <c r="M21" s="604">
        <v>0</v>
      </c>
      <c r="N21" s="206"/>
    </row>
    <row r="22" spans="1:14" s="15" customFormat="1" ht="31.5" x14ac:dyDescent="0.25">
      <c r="A22" s="613"/>
      <c r="B22" s="614">
        <v>25687</v>
      </c>
      <c r="C22" s="588" t="s">
        <v>310</v>
      </c>
      <c r="D22" s="589" t="s">
        <v>311</v>
      </c>
      <c r="E22" s="594">
        <v>41228</v>
      </c>
      <c r="F22" s="590" t="s">
        <v>303</v>
      </c>
      <c r="G22" s="591" t="s">
        <v>304</v>
      </c>
      <c r="H22" s="615">
        <v>20</v>
      </c>
      <c r="I22" s="593">
        <f>20*6.94</f>
        <v>138.80000000000001</v>
      </c>
      <c r="J22" s="593">
        <v>90</v>
      </c>
      <c r="K22" s="594">
        <v>41258</v>
      </c>
      <c r="L22" s="595"/>
      <c r="M22" s="593"/>
      <c r="N22" s="206"/>
    </row>
    <row r="23" spans="1:14" s="15" customFormat="1" ht="15.75" x14ac:dyDescent="0.25">
      <c r="A23" s="104"/>
      <c r="B23" s="598"/>
      <c r="C23" s="603"/>
      <c r="D23" s="603"/>
      <c r="E23" s="603"/>
      <c r="F23" s="598"/>
      <c r="G23" s="599"/>
      <c r="H23" s="616"/>
      <c r="I23" s="601"/>
      <c r="J23" s="601"/>
      <c r="K23" s="602">
        <v>41289</v>
      </c>
      <c r="L23" s="603"/>
      <c r="M23" s="601"/>
      <c r="N23" s="206"/>
    </row>
    <row r="24" spans="1:14" s="15" customFormat="1" ht="16.5" thickBot="1" x14ac:dyDescent="0.3">
      <c r="A24" s="104"/>
      <c r="B24" s="606"/>
      <c r="C24" s="617"/>
      <c r="D24" s="617"/>
      <c r="E24" s="617"/>
      <c r="F24" s="606"/>
      <c r="G24" s="607"/>
      <c r="H24" s="618"/>
      <c r="I24" s="609"/>
      <c r="J24" s="609"/>
      <c r="K24" s="617"/>
      <c r="L24" s="617" t="s">
        <v>304</v>
      </c>
      <c r="M24" s="609">
        <v>0</v>
      </c>
      <c r="N24" s="206"/>
    </row>
    <row r="25" spans="1:14" s="15" customFormat="1" ht="15.75" hidden="1" customHeight="1" x14ac:dyDescent="0.25">
      <c r="A25" s="104"/>
      <c r="B25" s="619"/>
      <c r="C25" s="620"/>
      <c r="D25" s="620"/>
      <c r="E25" s="620"/>
      <c r="F25" s="619"/>
      <c r="G25" s="621"/>
      <c r="H25" s="622"/>
      <c r="I25" s="623"/>
      <c r="J25" s="623"/>
      <c r="K25" s="620"/>
      <c r="L25" s="620"/>
      <c r="M25" s="623"/>
      <c r="N25" s="206"/>
    </row>
    <row r="26" spans="1:14" s="15" customFormat="1" ht="15.75" hidden="1" customHeight="1" x14ac:dyDescent="0.25">
      <c r="A26" s="104"/>
      <c r="B26" s="624"/>
      <c r="C26" s="625"/>
      <c r="D26" s="625"/>
      <c r="E26" s="625"/>
      <c r="F26" s="624"/>
      <c r="G26" s="626"/>
      <c r="H26" s="627"/>
      <c r="I26" s="628"/>
      <c r="J26" s="628"/>
      <c r="K26" s="625"/>
      <c r="L26" s="625"/>
      <c r="M26" s="628"/>
      <c r="N26" s="206"/>
    </row>
    <row r="27" spans="1:14" s="15" customFormat="1" ht="15.75" hidden="1" customHeight="1" x14ac:dyDescent="0.25">
      <c r="A27" s="104"/>
      <c r="B27" s="624"/>
      <c r="C27" s="625"/>
      <c r="D27" s="625"/>
      <c r="E27" s="625"/>
      <c r="F27" s="624"/>
      <c r="G27" s="626"/>
      <c r="H27" s="627"/>
      <c r="I27" s="628"/>
      <c r="J27" s="628"/>
      <c r="K27" s="625"/>
      <c r="L27" s="625"/>
      <c r="M27" s="628"/>
      <c r="N27" s="206"/>
    </row>
    <row r="28" spans="1:14" s="15" customFormat="1" ht="15.75" hidden="1" customHeight="1" x14ac:dyDescent="0.25">
      <c r="A28" s="104"/>
      <c r="B28" s="624"/>
      <c r="C28" s="625"/>
      <c r="D28" s="625"/>
      <c r="E28" s="625"/>
      <c r="F28" s="624"/>
      <c r="G28" s="626"/>
      <c r="H28" s="627"/>
      <c r="I28" s="628"/>
      <c r="J28" s="628"/>
      <c r="K28" s="625"/>
      <c r="L28" s="625"/>
      <c r="M28" s="628"/>
      <c r="N28" s="206"/>
    </row>
    <row r="29" spans="1:14" s="15" customFormat="1" ht="31.5" x14ac:dyDescent="0.25">
      <c r="A29" s="104"/>
      <c r="B29" s="624">
        <v>10425</v>
      </c>
      <c r="C29" s="588" t="s">
        <v>312</v>
      </c>
      <c r="D29" s="589" t="s">
        <v>313</v>
      </c>
      <c r="E29" s="629">
        <v>41244</v>
      </c>
      <c r="F29" s="624" t="s">
        <v>314</v>
      </c>
      <c r="G29" s="626" t="s">
        <v>315</v>
      </c>
      <c r="H29" s="627">
        <v>25</v>
      </c>
      <c r="I29" s="628">
        <v>525.65</v>
      </c>
      <c r="J29" s="628">
        <v>117.75</v>
      </c>
      <c r="K29" s="625"/>
      <c r="L29" s="625"/>
      <c r="M29" s="628"/>
      <c r="N29" s="206"/>
    </row>
    <row r="30" spans="1:14" s="15" customFormat="1" ht="15.75" x14ac:dyDescent="0.25">
      <c r="A30" s="104"/>
      <c r="B30" s="630" t="s">
        <v>316</v>
      </c>
      <c r="C30" s="631"/>
      <c r="D30" s="631"/>
      <c r="E30" s="631"/>
      <c r="F30" s="631"/>
      <c r="G30" s="631"/>
      <c r="H30" s="631"/>
      <c r="I30" s="633">
        <f>SUM(I19:I29)</f>
        <v>1099.5500000000002</v>
      </c>
      <c r="J30" s="633">
        <f>SUM(J19:J29)</f>
        <v>642.85</v>
      </c>
      <c r="K30" s="631"/>
      <c r="L30" s="632"/>
      <c r="M30" s="633">
        <f>SUM(M19:M29)</f>
        <v>825</v>
      </c>
      <c r="N30" s="206"/>
    </row>
    <row r="31" spans="1:14" ht="13.5" thickBot="1" x14ac:dyDescent="0.25">
      <c r="A31" s="18"/>
      <c r="B31" s="572"/>
      <c r="D31" s="19"/>
      <c r="E31" s="19"/>
      <c r="F31" s="19"/>
      <c r="G31" s="19"/>
      <c r="H31" s="662"/>
      <c r="I31" s="148"/>
      <c r="J31" s="148"/>
      <c r="K31" s="19"/>
      <c r="L31" s="19"/>
      <c r="M31" s="19"/>
      <c r="N31" s="37"/>
    </row>
    <row r="32" spans="1:14" x14ac:dyDescent="0.2">
      <c r="C32" s="21"/>
    </row>
    <row r="33" spans="1:13" x14ac:dyDescent="0.2">
      <c r="A33" s="579" t="s">
        <v>317</v>
      </c>
      <c r="B33" s="826" t="s">
        <v>318</v>
      </c>
      <c r="C33" s="826"/>
      <c r="D33" s="826"/>
      <c r="E33" s="826"/>
      <c r="F33" s="826"/>
      <c r="G33" s="826"/>
    </row>
    <row r="34" spans="1:13" x14ac:dyDescent="0.2">
      <c r="A34" s="579" t="s">
        <v>319</v>
      </c>
      <c r="B34" s="719" t="s">
        <v>320</v>
      </c>
      <c r="C34" s="719"/>
      <c r="D34" s="719"/>
      <c r="E34" s="719"/>
      <c r="F34" s="719"/>
      <c r="G34" s="719"/>
    </row>
    <row r="35" spans="1:13" x14ac:dyDescent="0.2">
      <c r="A35" s="579" t="s">
        <v>321</v>
      </c>
      <c r="B35" s="719" t="s">
        <v>322</v>
      </c>
      <c r="C35" s="719"/>
      <c r="D35" s="719"/>
      <c r="E35" s="719"/>
      <c r="F35" s="719"/>
      <c r="G35" s="719"/>
    </row>
    <row r="36" spans="1:13" x14ac:dyDescent="0.2">
      <c r="A36" s="579" t="s">
        <v>323</v>
      </c>
      <c r="B36" s="719" t="s">
        <v>324</v>
      </c>
      <c r="C36" s="729"/>
      <c r="D36" s="729"/>
      <c r="E36" s="729"/>
      <c r="F36" s="729"/>
      <c r="G36" s="729"/>
    </row>
    <row r="37" spans="1:13" x14ac:dyDescent="0.2">
      <c r="A37" s="579" t="s">
        <v>325</v>
      </c>
      <c r="B37" s="719" t="s">
        <v>326</v>
      </c>
      <c r="C37" s="719"/>
      <c r="D37" s="719"/>
      <c r="E37" s="719"/>
      <c r="F37" s="719"/>
      <c r="G37" s="719"/>
    </row>
    <row r="38" spans="1:13" x14ac:dyDescent="0.2">
      <c r="A38" s="579" t="s">
        <v>327</v>
      </c>
      <c r="B38" s="775" t="s">
        <v>328</v>
      </c>
      <c r="C38" s="775"/>
      <c r="D38" s="775"/>
      <c r="E38" s="775"/>
      <c r="F38" s="775"/>
      <c r="G38" s="775"/>
    </row>
    <row r="39" spans="1:13" x14ac:dyDescent="0.2">
      <c r="A39" s="579" t="s">
        <v>329</v>
      </c>
      <c r="B39" s="719" t="s">
        <v>330</v>
      </c>
      <c r="C39" s="729"/>
      <c r="D39" s="729"/>
      <c r="E39" s="729"/>
      <c r="F39" s="729"/>
      <c r="G39" s="729"/>
    </row>
    <row r="40" spans="1:13" x14ac:dyDescent="0.2">
      <c r="A40" s="579" t="s">
        <v>331</v>
      </c>
      <c r="B40" s="719" t="s">
        <v>332</v>
      </c>
      <c r="C40" s="719"/>
      <c r="D40" s="719"/>
      <c r="E40" s="719"/>
      <c r="F40" s="719"/>
      <c r="G40" s="719"/>
    </row>
    <row r="41" spans="1:13" x14ac:dyDescent="0.2">
      <c r="A41" s="579" t="s">
        <v>333</v>
      </c>
      <c r="B41" s="719" t="s">
        <v>334</v>
      </c>
      <c r="C41" s="719"/>
      <c r="D41" s="719"/>
      <c r="E41" s="719"/>
      <c r="F41" s="719"/>
      <c r="G41" s="719"/>
    </row>
    <row r="42" spans="1:13" ht="25.5" x14ac:dyDescent="0.2">
      <c r="A42" s="579" t="s">
        <v>335</v>
      </c>
      <c r="B42" s="719" t="s">
        <v>336</v>
      </c>
      <c r="C42" s="719"/>
      <c r="D42" s="719"/>
      <c r="E42" s="719"/>
      <c r="F42" s="719"/>
      <c r="G42" s="719"/>
    </row>
    <row r="43" spans="1:13" ht="25.5" x14ac:dyDescent="0.2">
      <c r="A43" s="579" t="s">
        <v>337</v>
      </c>
      <c r="B43" s="719" t="s">
        <v>338</v>
      </c>
      <c r="C43" s="719"/>
      <c r="D43" s="719"/>
      <c r="E43" s="719"/>
      <c r="F43" s="719"/>
      <c r="G43" s="719"/>
      <c r="H43" s="189"/>
      <c r="I43" s="573"/>
      <c r="J43" s="573"/>
    </row>
    <row r="44" spans="1:13" ht="15.75" x14ac:dyDescent="0.2">
      <c r="A44" s="579" t="s">
        <v>339</v>
      </c>
      <c r="B44" s="729" t="s">
        <v>340</v>
      </c>
      <c r="C44" s="729"/>
      <c r="D44" s="729"/>
      <c r="E44" s="729"/>
      <c r="F44" s="729"/>
      <c r="G44" s="729"/>
      <c r="H44" s="574"/>
      <c r="I44" s="574"/>
      <c r="J44" s="574"/>
      <c r="K44" s="574"/>
      <c r="L44" s="574"/>
      <c r="M44" s="574"/>
    </row>
    <row r="45" spans="1:13" ht="13.5" customHeight="1" thickBot="1" x14ac:dyDescent="0.25">
      <c r="B45" s="578"/>
      <c r="C45" s="575"/>
      <c r="D45" s="574"/>
      <c r="E45" s="574"/>
      <c r="F45" s="574"/>
      <c r="G45" s="574"/>
      <c r="H45" s="574"/>
      <c r="I45" s="574"/>
      <c r="J45" s="574"/>
      <c r="K45" s="574"/>
      <c r="L45" s="574"/>
      <c r="M45" s="574"/>
    </row>
    <row r="46" spans="1:13" s="103" customFormat="1" x14ac:dyDescent="0.2">
      <c r="A46" s="821" t="s">
        <v>341</v>
      </c>
      <c r="B46" s="822"/>
      <c r="C46" s="822"/>
      <c r="D46" s="822"/>
      <c r="E46" s="822"/>
      <c r="F46" s="822"/>
      <c r="G46" s="822"/>
      <c r="H46" s="823"/>
      <c r="I46" s="581"/>
      <c r="J46" s="581"/>
      <c r="K46" s="581"/>
      <c r="L46" s="581"/>
      <c r="M46" s="581"/>
    </row>
    <row r="47" spans="1:13" s="103" customFormat="1" ht="51.75" customHeight="1" x14ac:dyDescent="0.2">
      <c r="A47" s="818" t="s">
        <v>342</v>
      </c>
      <c r="B47" s="819"/>
      <c r="C47" s="819"/>
      <c r="D47" s="819"/>
      <c r="E47" s="819"/>
      <c r="F47" s="819"/>
      <c r="G47" s="819"/>
      <c r="H47" s="820"/>
      <c r="I47" s="634"/>
      <c r="J47" s="580"/>
      <c r="M47" s="636"/>
    </row>
    <row r="48" spans="1:13" s="103" customFormat="1" ht="48.75" customHeight="1" x14ac:dyDescent="0.2">
      <c r="A48" s="824" t="s">
        <v>343</v>
      </c>
      <c r="B48" s="825"/>
      <c r="C48" s="825"/>
      <c r="D48" s="825"/>
      <c r="E48" s="825"/>
      <c r="F48" s="825"/>
      <c r="G48" s="825"/>
      <c r="H48" s="825"/>
      <c r="I48" s="634"/>
      <c r="J48" s="580"/>
      <c r="M48" s="636"/>
    </row>
    <row r="49" spans="1:13" s="103" customFormat="1" ht="20.25" customHeight="1" x14ac:dyDescent="0.2">
      <c r="A49" s="818" t="s">
        <v>344</v>
      </c>
      <c r="B49" s="819"/>
      <c r="C49" s="819"/>
      <c r="D49" s="819"/>
      <c r="E49" s="819"/>
      <c r="F49" s="819"/>
      <c r="G49" s="819"/>
      <c r="H49" s="820"/>
      <c r="I49" s="634"/>
      <c r="J49" s="580"/>
      <c r="M49" s="636"/>
    </row>
    <row r="50" spans="1:13" s="103" customFormat="1" ht="95.25" customHeight="1" x14ac:dyDescent="0.2">
      <c r="A50" s="818" t="s">
        <v>345</v>
      </c>
      <c r="B50" s="819"/>
      <c r="C50" s="819"/>
      <c r="D50" s="819"/>
      <c r="E50" s="819"/>
      <c r="F50" s="819"/>
      <c r="G50" s="819"/>
      <c r="H50" s="820"/>
      <c r="I50" s="580"/>
      <c r="J50" s="580"/>
    </row>
    <row r="51" spans="1:13" s="103" customFormat="1" ht="30" customHeight="1" thickBot="1" x14ac:dyDescent="0.25">
      <c r="A51" s="815" t="s">
        <v>346</v>
      </c>
      <c r="B51" s="816"/>
      <c r="C51" s="816"/>
      <c r="D51" s="816"/>
      <c r="E51" s="816"/>
      <c r="F51" s="816"/>
      <c r="G51" s="816"/>
      <c r="H51" s="817"/>
      <c r="I51" s="634"/>
      <c r="J51" s="580"/>
    </row>
    <row r="52" spans="1:13" ht="15.75" x14ac:dyDescent="0.2">
      <c r="A52" s="576"/>
    </row>
  </sheetData>
  <sheetProtection algorithmName="SHA-512" hashValue="bJXM3ek0YoQLr/0iaUIs4TttGxP6O59UNr0O3OHo47YDA4adOVm6S4qjWZDkncZW4SwRE8JasWtZav9XVjyMhg==" saltValue="eQ8QeFyZrq146dHWOWKB8w==" spinCount="100000" sheet="1" objects="1" scenarios="1"/>
  <mergeCells count="23">
    <mergeCell ref="A1:C1"/>
    <mergeCell ref="A2:B2"/>
    <mergeCell ref="A3:B3"/>
    <mergeCell ref="A6:C6"/>
    <mergeCell ref="B33:G33"/>
    <mergeCell ref="G1:M1"/>
    <mergeCell ref="B34:G34"/>
    <mergeCell ref="B35:G35"/>
    <mergeCell ref="B36:G36"/>
    <mergeCell ref="B37:G37"/>
    <mergeCell ref="B38:G38"/>
    <mergeCell ref="A51:H51"/>
    <mergeCell ref="B44:G44"/>
    <mergeCell ref="B39:G39"/>
    <mergeCell ref="B40:G40"/>
    <mergeCell ref="B41:G41"/>
    <mergeCell ref="B42:G42"/>
    <mergeCell ref="B43:G43"/>
    <mergeCell ref="A49:H49"/>
    <mergeCell ref="A46:H46"/>
    <mergeCell ref="A47:H47"/>
    <mergeCell ref="A48:H48"/>
    <mergeCell ref="A50:H5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B Y D A A B Q S w M E F A A C A A g A / U x s U u n 8 W i q m A A A A + A A A A B I A H A B D b 2 5 m a W c v U G F j a 2 F n Z S 5 4 b W w g o h g A K K A U A A A A A A A A A A A A A A A A A A A A A A A A A A A A h Y 8 x D o I w G E a v Q r r T F s R A y E 8 Z X C U x I R r X p l R o h G J o s d z N w S N 5 B U k U d X P 8 X t 7 w v s f t D v n U t d 5 V D k b 1 O k M B p s i T W v S V 0 n W G R n v y E 5 Q z 2 H F x 5 r X 0 Z l m b d D J V h h p r L y k h z j n s V r g f a h J S G p B j s S 1 F I z u O P r L 6 L / t K G 8 u 1 k I j B 4 R X D Q h w n e B 1 H F E d J A G T B U C j 9 V c K 5 G F M g P x A 2 Y 2 v H Q T K p / X 0 J Z J l A 3 i / Y E 1 B L A w Q U A A I A C A D 9 T G x 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U x s U i i K R 7 g O A A A A E Q A A A B M A H A B G b 3 J t d W x h c y 9 T Z W N 0 a W 9 u M S 5 t I K I Y A C i g F A A A A A A A A A A A A A A A A A A A A A A A A A A A A C t O T S 7 J z M 9 T C I b Q h t Y A U E s B A i 0 A F A A C A A g A / U x s U u n 8 W i q m A A A A + A A A A B I A A A A A A A A A A A A A A A A A A A A A A E N v b m Z p Z y 9 Q Y W N r Y W d l L n h t b F B L A Q I t A B Q A A g A I A P 1 M b F I P y u m r p A A A A O k A A A A T A A A A A A A A A A A A A A A A A P I A A A B b Q 2 9 u d G V u d F 9 U e X B l c 1 0 u e G 1 s U E s B A i 0 A F A A C A A g A / U x s U i 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B v U a r q z T K d A v A g S U z h s I q g A A A A A A g A A A A A A A 2 Y A A M A A A A A Q A A A A L x M k 5 M z t f J J x 2 R e d k K 4 G w w A A A A A E g A A A o A A A A B A A A A D o I K P C Z F B 3 6 4 I X x 1 B + 6 H / v U A A A A C h t 0 I F 5 O H F C A S 5 X Y I L t k E q y y e n 4 K 0 u R B 7 R r j 7 B q o D n 4 u g G a a I H l S E 7 f s E 7 g a r d M q p X G Q V c 2 L p 2 2 C Z g y h f H S 6 g y F Y J f w V m E 9 C t 5 y b x I 1 N 2 p H F A A A A O r j U S F m s x j C x 1 c z H f r W Z W z m 8 I X 6 < / D a t a M a s h u p > 
</file>

<file path=customXml/item4.xml><?xml version="1.0" encoding="utf-8"?>
<p:properties xmlns:p="http://schemas.microsoft.com/office/2006/metadata/properties" xmlns:xsi="http://www.w3.org/2001/XMLSchema-instance" xmlns:pc="http://schemas.microsoft.com/office/infopath/2007/PartnerControls">
  <documentManagement>
    <_dlc_DocId xmlns="ea37a463-b99d-470c-8a85-4153a11441a9">Y2PHC7Y2YW5Y-1630869320-17546</_dlc_DocId>
    <_dlc_DocIdUrl xmlns="ea37a463-b99d-470c-8a85-4153a11441a9">
      <Url>https://txhhs.sharepoint.com/sites/hhsc/fs/ra/_layouts/15/DocIdRedir.aspx?ID=Y2PHC7Y2YW5Y-1630869320-17546</Url>
      <Description>Y2PHC7Y2YW5Y-1630869320-17546</Description>
    </_dlc_DocIdUrl>
    <SharedWithUsers xmlns="ea37a463-b99d-470c-8a85-4153a11441a9">
      <UserInfo>
        <DisplayName>Bhattarai,Binita (HHSC)</DisplayName>
        <AccountId>51444</AccountId>
        <AccountType/>
      </UserInfo>
      <UserInfo>
        <DisplayName>Conry,Robert (HHSC)</DisplayName>
        <AccountId>9369</AccountId>
        <AccountType/>
      </UserInfo>
      <UserInfo>
        <DisplayName>Damer,Stephanie (HHSC)</DisplayName>
        <AccountId>41337</AccountId>
        <AccountType/>
      </UserInfo>
      <UserInfo>
        <DisplayName>Hollister,Sarah (HHSC)</DisplayName>
        <AccountId>42664</AccountId>
        <AccountType/>
      </UserInfo>
      <UserInfo>
        <DisplayName>Nawab,Mohib (HHSC)</DisplayName>
        <AccountId>53268</AccountId>
        <AccountType/>
      </UserInfo>
      <UserInfo>
        <DisplayName>Tredway,Nikki (HHSC)</DisplayName>
        <AccountId>51424</AccountId>
        <AccountType/>
      </UserInfo>
      <UserInfo>
        <DisplayName>Burki,Kasmira (HHSC)</DisplayName>
        <AccountId>26991</AccountId>
        <AccountType/>
      </UserInfo>
      <UserInfo>
        <DisplayName>Kilchrist,Kyle (HHSC)</DisplayName>
        <AccountId>51730</AccountId>
        <AccountType/>
      </UserInfo>
      <UserInfo>
        <DisplayName>Hartley,Terry (HHSC)</DisplayName>
        <AccountId>50365</AccountId>
        <AccountType/>
      </UserInfo>
      <UserInfo>
        <DisplayName>Roussel-Methena,Monica (HHSC)</DisplayName>
        <AccountId>43040</AccountId>
        <AccountType/>
      </UserInfo>
      <UserInfo>
        <DisplayName>Minton,Pamela (HHSC)</DisplayName>
        <AccountId>1935</AccountId>
        <AccountType/>
      </UserInfo>
    </SharedWithUsers>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C6C921B3C3E55846861C0589E9EB9FAC" ma:contentTypeVersion="1036" ma:contentTypeDescription="Create a new document." ma:contentTypeScope="" ma:versionID="8789c4152234072edb6f8965681cf814">
  <xsd:schema xmlns:xsd="http://www.w3.org/2001/XMLSchema" xmlns:xs="http://www.w3.org/2001/XMLSchema" xmlns:p="http://schemas.microsoft.com/office/2006/metadata/properties" xmlns:ns2="ea37a463-b99d-470c-8a85-4153a11441a9" xmlns:ns3="1571f4e1-8204-4024-bfd5-977daa3869d8" targetNamespace="http://schemas.microsoft.com/office/2006/metadata/properties" ma:root="true" ma:fieldsID="dcb3d8748bd969eff24e3914294a0898" ns2:_="" ns3:_="">
    <xsd:import namespace="ea37a463-b99d-470c-8a85-4153a11441a9"/>
    <xsd:import namespace="1571f4e1-8204-4024-bfd5-977daa3869d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Tags"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71f4e1-8204-4024-bfd5-977daa3869d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BAECAD-E012-4C8F-8917-0FA247D94807}">
  <ds:schemaRefs>
    <ds:schemaRef ds:uri="http://schemas.microsoft.com/sharepoint/events"/>
  </ds:schemaRefs>
</ds:datastoreItem>
</file>

<file path=customXml/itemProps2.xml><?xml version="1.0" encoding="utf-8"?>
<ds:datastoreItem xmlns:ds="http://schemas.openxmlformats.org/officeDocument/2006/customXml" ds:itemID="{BFF8F7F1-CF06-4BF3-9E47-98C5D16E5450}">
  <ds:schemaRefs>
    <ds:schemaRef ds:uri="http://schemas.microsoft.com/sharepoint/v3/contenttype/forms"/>
  </ds:schemaRefs>
</ds:datastoreItem>
</file>

<file path=customXml/itemProps3.xml><?xml version="1.0" encoding="utf-8"?>
<ds:datastoreItem xmlns:ds="http://schemas.openxmlformats.org/officeDocument/2006/customXml" ds:itemID="{0F2AFAED-1CC2-4A67-8AB4-9FAFF25A7430}">
  <ds:schemaRefs>
    <ds:schemaRef ds:uri="http://schemas.microsoft.com/DataMashup"/>
  </ds:schemaRefs>
</ds:datastoreItem>
</file>

<file path=customXml/itemProps4.xml><?xml version="1.0" encoding="utf-8"?>
<ds:datastoreItem xmlns:ds="http://schemas.openxmlformats.org/officeDocument/2006/customXml" ds:itemID="{44626FEC-717D-460B-8242-C40AD8387531}">
  <ds:schemaRefs>
    <ds:schemaRef ds:uri="http://schemas.microsoft.com/office/2006/metadata/properties"/>
    <ds:schemaRef ds:uri="http://schemas.microsoft.com/office/infopath/2007/PartnerControls"/>
    <ds:schemaRef ds:uri="ea37a463-b99d-470c-8a85-4153a11441a9"/>
  </ds:schemaRefs>
</ds:datastoreItem>
</file>

<file path=customXml/itemProps5.xml><?xml version="1.0" encoding="utf-8"?>
<ds:datastoreItem xmlns:ds="http://schemas.openxmlformats.org/officeDocument/2006/customXml" ds:itemID="{1836642A-3A1A-4FF8-BDC9-0DEE405684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37a463-b99d-470c-8a85-4153a11441a9"/>
    <ds:schemaRef ds:uri="1571f4e1-8204-4024-bfd5-977daa3869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Exhibit A - Cover Page</vt:lpstr>
      <vt:lpstr>Exhibit 1-General &amp; Statistical</vt:lpstr>
      <vt:lpstr>Exhibit 2-Direct Medical</vt:lpstr>
      <vt:lpstr>Exhibit 3- Report Certification</vt:lpstr>
      <vt:lpstr>Exhibit 4-Funds Certification</vt:lpstr>
      <vt:lpstr>Exhibit 5-Schedule A</vt:lpstr>
      <vt:lpstr>Exhibit 6-Schedule B</vt:lpstr>
      <vt:lpstr>Exhibit 7 Schedule C </vt:lpstr>
      <vt:lpstr>Exhibit 8 -Schedule D </vt:lpstr>
      <vt:lpstr>'Exhibit 1-General &amp; Statistical'!Print_Area</vt:lpstr>
      <vt:lpstr>'Exhibit 2-Direct Medical'!Print_Area</vt:lpstr>
      <vt:lpstr>'Exhibit 3- Report Certification'!Print_Area</vt:lpstr>
      <vt:lpstr>'Exhibit 4-Funds Certification'!Print_Area</vt:lpstr>
      <vt:lpstr>'Exhibit 5-Schedule A'!Print_Area</vt:lpstr>
      <vt:lpstr>'Exhibit 6-Schedule B'!Print_Area</vt:lpstr>
      <vt:lpstr>'Exhibit 7 Schedule C '!Print_Area</vt:lpstr>
      <vt:lpstr>'Exhibit 8 -Schedule D '!Print_Area</vt:lpstr>
      <vt:lpstr>'Exhibit A - Cover Page'!Print_Area</vt:lpstr>
      <vt:lpstr>'Exhibit 6-Schedule B'!Print_Titles</vt:lpstr>
    </vt:vector>
  </TitlesOfParts>
  <Manager/>
  <Company>HHSC State of Texas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Brabandt</dc:creator>
  <cp:keywords/>
  <dc:description/>
  <cp:lastModifiedBy>Dutcher,Jimmy (HHSC)</cp:lastModifiedBy>
  <cp:revision/>
  <dcterms:created xsi:type="dcterms:W3CDTF">2011-11-18T15:07:58Z</dcterms:created>
  <dcterms:modified xsi:type="dcterms:W3CDTF">2022-09-29T15:56:51Z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0x010100C6C921B3C3E55846861C0589E9EB9FAC</vt:lpwstr>
  </property>
  <property fmtid="{D5CDD505-2E9C-101B-9397-08002B2CF9AE}" pid="3" name="_dlc_DocIdItemGuid">
    <vt:lpwstr>b5edc941-54b1-4955-85d9-0a72e78f4720</vt:lpwstr>
  </property>
</Properties>
</file>